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E:\Data Analytics\Assignment\Excel\"/>
    </mc:Choice>
  </mc:AlternateContent>
  <xr:revisionPtr revIDLastSave="0" documentId="8_{7EE449DE-9D1F-4AC3-AEC8-F1A30D9CCC2E}" xr6:coauthVersionLast="47" xr6:coauthVersionMax="47" xr10:uidLastSave="{00000000-0000-0000-0000-000000000000}"/>
  <bookViews>
    <workbookView xWindow="-108" yWindow="-108" windowWidth="23256" windowHeight="12456" firstSheet="6" activeTab="12" xr2:uid="{00000000-000D-0000-FFFF-FFFF00000000}"/>
  </bookViews>
  <sheets>
    <sheet name="Customer_Dim" sheetId="1" r:id="rId1"/>
    <sheet name="Product_Dim" sheetId="2" r:id="rId2"/>
    <sheet name="Store_Dim" sheetId="3" r:id="rId3"/>
    <sheet name="Sales_Fact" sheetId="4" r:id="rId4"/>
    <sheet name="Customer" sheetId="6" r:id="rId5"/>
    <sheet name="Product" sheetId="7" r:id="rId6"/>
    <sheet name="Sales" sheetId="10" r:id="rId7"/>
    <sheet name="Summary Statistics" sheetId="14" r:id="rId8"/>
    <sheet name="Cleaned Table" sheetId="5" r:id="rId9"/>
    <sheet name="Cal" sheetId="11" r:id="rId10"/>
    <sheet name="Pivot Table" sheetId="19" r:id="rId11"/>
    <sheet name="Dashboard" sheetId="20" r:id="rId12"/>
    <sheet name="Summary" sheetId="22" r:id="rId13"/>
  </sheets>
  <definedNames>
    <definedName name="_xlnm._FilterDatabase" localSheetId="8" hidden="1">'Cleaned Table'!$A$1:$AA$2001</definedName>
    <definedName name="_xlnm._FilterDatabase" localSheetId="5" hidden="1">Product!$A$1:$H$101</definedName>
    <definedName name="_xlnm._FilterDatabase" localSheetId="6" hidden="1">Sales!$A$1:$O$2001</definedName>
    <definedName name="Slicer_Brand">#N/A</definedName>
    <definedName name="Slicer_Category">#N/A</definedName>
  </definedNames>
  <calcPr calcId="191029"/>
  <pivotCaches>
    <pivotCache cacheId="0" r:id="rId14"/>
  </pivotCaches>
  <fileRecoveryPr repairLoad="1"/>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5" l="1"/>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 i="5"/>
  <c r="AA7" i="5"/>
  <c r="Z2001" i="5" l="1"/>
  <c r="V2001" i="5"/>
  <c r="T2001" i="5"/>
  <c r="S2001" i="5"/>
  <c r="R2001" i="5"/>
  <c r="Q2001" i="5"/>
  <c r="M2001" i="5"/>
  <c r="L2001" i="5"/>
  <c r="K2001" i="5"/>
  <c r="J2001" i="5"/>
  <c r="G2001" i="5"/>
  <c r="F2001" i="5"/>
  <c r="E2001" i="5"/>
  <c r="D2001" i="5"/>
  <c r="C2001" i="5"/>
  <c r="Z2000" i="5"/>
  <c r="V2000" i="5"/>
  <c r="T2000" i="5"/>
  <c r="S2000" i="5"/>
  <c r="R2000" i="5"/>
  <c r="Q2000" i="5"/>
  <c r="M2000" i="5"/>
  <c r="L2000" i="5"/>
  <c r="K2000" i="5"/>
  <c r="J2000" i="5"/>
  <c r="G2000" i="5"/>
  <c r="F2000" i="5"/>
  <c r="E2000" i="5"/>
  <c r="D2000" i="5"/>
  <c r="C2000" i="5"/>
  <c r="Z1999" i="5"/>
  <c r="V1999" i="5"/>
  <c r="T1999" i="5"/>
  <c r="S1999" i="5"/>
  <c r="R1999" i="5"/>
  <c r="Q1999" i="5"/>
  <c r="M1999" i="5"/>
  <c r="L1999" i="5"/>
  <c r="K1999" i="5"/>
  <c r="J1999" i="5"/>
  <c r="G1999" i="5"/>
  <c r="F1999" i="5"/>
  <c r="E1999" i="5"/>
  <c r="D1999" i="5"/>
  <c r="C1999" i="5"/>
  <c r="Z1998" i="5"/>
  <c r="V1998" i="5"/>
  <c r="T1998" i="5"/>
  <c r="S1998" i="5"/>
  <c r="R1998" i="5"/>
  <c r="Q1998" i="5"/>
  <c r="M1998" i="5"/>
  <c r="L1998" i="5"/>
  <c r="K1998" i="5"/>
  <c r="J1998" i="5"/>
  <c r="G1998" i="5"/>
  <c r="F1998" i="5"/>
  <c r="E1998" i="5"/>
  <c r="D1998" i="5"/>
  <c r="C1998" i="5"/>
  <c r="Z1997" i="5"/>
  <c r="V1997" i="5"/>
  <c r="T1997" i="5"/>
  <c r="S1997" i="5"/>
  <c r="R1997" i="5"/>
  <c r="Q1997" i="5"/>
  <c r="M1997" i="5"/>
  <c r="L1997" i="5"/>
  <c r="K1997" i="5"/>
  <c r="J1997" i="5"/>
  <c r="G1997" i="5"/>
  <c r="F1997" i="5"/>
  <c r="E1997" i="5"/>
  <c r="D1997" i="5"/>
  <c r="C1997" i="5"/>
  <c r="Z1996" i="5"/>
  <c r="V1996" i="5"/>
  <c r="T1996" i="5"/>
  <c r="S1996" i="5"/>
  <c r="R1996" i="5"/>
  <c r="Q1996" i="5"/>
  <c r="M1996" i="5"/>
  <c r="L1996" i="5"/>
  <c r="K1996" i="5"/>
  <c r="J1996" i="5"/>
  <c r="G1996" i="5"/>
  <c r="F1996" i="5"/>
  <c r="E1996" i="5"/>
  <c r="D1996" i="5"/>
  <c r="C1996" i="5"/>
  <c r="Z1995" i="5"/>
  <c r="V1995" i="5"/>
  <c r="T1995" i="5"/>
  <c r="S1995" i="5"/>
  <c r="R1995" i="5"/>
  <c r="Q1995" i="5"/>
  <c r="M1995" i="5"/>
  <c r="L1995" i="5"/>
  <c r="K1995" i="5"/>
  <c r="J1995" i="5"/>
  <c r="G1995" i="5"/>
  <c r="F1995" i="5"/>
  <c r="E1995" i="5"/>
  <c r="D1995" i="5"/>
  <c r="C1995" i="5"/>
  <c r="Z1994" i="5"/>
  <c r="V1994" i="5"/>
  <c r="T1994" i="5"/>
  <c r="S1994" i="5"/>
  <c r="R1994" i="5"/>
  <c r="Q1994" i="5"/>
  <c r="M1994" i="5"/>
  <c r="L1994" i="5"/>
  <c r="K1994" i="5"/>
  <c r="J1994" i="5"/>
  <c r="G1994" i="5"/>
  <c r="F1994" i="5"/>
  <c r="E1994" i="5"/>
  <c r="D1994" i="5"/>
  <c r="C1994" i="5"/>
  <c r="Z1993" i="5"/>
  <c r="V1993" i="5"/>
  <c r="T1993" i="5"/>
  <c r="S1993" i="5"/>
  <c r="R1993" i="5"/>
  <c r="Q1993" i="5"/>
  <c r="M1993" i="5"/>
  <c r="L1993" i="5"/>
  <c r="K1993" i="5"/>
  <c r="J1993" i="5"/>
  <c r="G1993" i="5"/>
  <c r="F1993" i="5"/>
  <c r="E1993" i="5"/>
  <c r="D1993" i="5"/>
  <c r="C1993" i="5"/>
  <c r="Z1992" i="5"/>
  <c r="V1992" i="5"/>
  <c r="T1992" i="5"/>
  <c r="S1992" i="5"/>
  <c r="R1992" i="5"/>
  <c r="Q1992" i="5"/>
  <c r="M1992" i="5"/>
  <c r="L1992" i="5"/>
  <c r="K1992" i="5"/>
  <c r="J1992" i="5"/>
  <c r="G1992" i="5"/>
  <c r="F1992" i="5"/>
  <c r="E1992" i="5"/>
  <c r="D1992" i="5"/>
  <c r="C1992" i="5"/>
  <c r="Z1991" i="5"/>
  <c r="V1991" i="5"/>
  <c r="T1991" i="5"/>
  <c r="S1991" i="5"/>
  <c r="R1991" i="5"/>
  <c r="Q1991" i="5"/>
  <c r="M1991" i="5"/>
  <c r="L1991" i="5"/>
  <c r="K1991" i="5"/>
  <c r="J1991" i="5"/>
  <c r="G1991" i="5"/>
  <c r="F1991" i="5"/>
  <c r="E1991" i="5"/>
  <c r="D1991" i="5"/>
  <c r="C1991" i="5"/>
  <c r="Z1990" i="5"/>
  <c r="V1990" i="5"/>
  <c r="T1990" i="5"/>
  <c r="S1990" i="5"/>
  <c r="R1990" i="5"/>
  <c r="Q1990" i="5"/>
  <c r="M1990" i="5"/>
  <c r="L1990" i="5"/>
  <c r="K1990" i="5"/>
  <c r="J1990" i="5"/>
  <c r="G1990" i="5"/>
  <c r="F1990" i="5"/>
  <c r="E1990" i="5"/>
  <c r="D1990" i="5"/>
  <c r="C1990" i="5"/>
  <c r="Z1989" i="5"/>
  <c r="V1989" i="5"/>
  <c r="T1989" i="5"/>
  <c r="S1989" i="5"/>
  <c r="R1989" i="5"/>
  <c r="Q1989" i="5"/>
  <c r="M1989" i="5"/>
  <c r="L1989" i="5"/>
  <c r="K1989" i="5"/>
  <c r="J1989" i="5"/>
  <c r="G1989" i="5"/>
  <c r="F1989" i="5"/>
  <c r="E1989" i="5"/>
  <c r="D1989" i="5"/>
  <c r="C1989" i="5"/>
  <c r="Z1988" i="5"/>
  <c r="V1988" i="5"/>
  <c r="T1988" i="5"/>
  <c r="S1988" i="5"/>
  <c r="R1988" i="5"/>
  <c r="Q1988" i="5"/>
  <c r="M1988" i="5"/>
  <c r="L1988" i="5"/>
  <c r="K1988" i="5"/>
  <c r="J1988" i="5"/>
  <c r="G1988" i="5"/>
  <c r="F1988" i="5"/>
  <c r="E1988" i="5"/>
  <c r="D1988" i="5"/>
  <c r="C1988" i="5"/>
  <c r="Z1987" i="5"/>
  <c r="V1987" i="5"/>
  <c r="T1987" i="5"/>
  <c r="S1987" i="5"/>
  <c r="R1987" i="5"/>
  <c r="Q1987" i="5"/>
  <c r="M1987" i="5"/>
  <c r="L1987" i="5"/>
  <c r="K1987" i="5"/>
  <c r="J1987" i="5"/>
  <c r="G1987" i="5"/>
  <c r="F1987" i="5"/>
  <c r="E1987" i="5"/>
  <c r="D1987" i="5"/>
  <c r="C1987" i="5"/>
  <c r="Z1986" i="5"/>
  <c r="V1986" i="5"/>
  <c r="T1986" i="5"/>
  <c r="S1986" i="5"/>
  <c r="R1986" i="5"/>
  <c r="Q1986" i="5"/>
  <c r="M1986" i="5"/>
  <c r="L1986" i="5"/>
  <c r="K1986" i="5"/>
  <c r="J1986" i="5"/>
  <c r="G1986" i="5"/>
  <c r="F1986" i="5"/>
  <c r="E1986" i="5"/>
  <c r="D1986" i="5"/>
  <c r="C1986" i="5"/>
  <c r="Z1985" i="5"/>
  <c r="V1985" i="5"/>
  <c r="T1985" i="5"/>
  <c r="S1985" i="5"/>
  <c r="R1985" i="5"/>
  <c r="Q1985" i="5"/>
  <c r="M1985" i="5"/>
  <c r="L1985" i="5"/>
  <c r="K1985" i="5"/>
  <c r="J1985" i="5"/>
  <c r="G1985" i="5"/>
  <c r="F1985" i="5"/>
  <c r="E1985" i="5"/>
  <c r="D1985" i="5"/>
  <c r="C1985" i="5"/>
  <c r="Z1984" i="5"/>
  <c r="V1984" i="5"/>
  <c r="T1984" i="5"/>
  <c r="S1984" i="5"/>
  <c r="R1984" i="5"/>
  <c r="Q1984" i="5"/>
  <c r="M1984" i="5"/>
  <c r="L1984" i="5"/>
  <c r="K1984" i="5"/>
  <c r="J1984" i="5"/>
  <c r="G1984" i="5"/>
  <c r="F1984" i="5"/>
  <c r="E1984" i="5"/>
  <c r="D1984" i="5"/>
  <c r="C1984" i="5"/>
  <c r="Z1983" i="5"/>
  <c r="V1983" i="5"/>
  <c r="T1983" i="5"/>
  <c r="S1983" i="5"/>
  <c r="R1983" i="5"/>
  <c r="Q1983" i="5"/>
  <c r="M1983" i="5"/>
  <c r="L1983" i="5"/>
  <c r="K1983" i="5"/>
  <c r="J1983" i="5"/>
  <c r="G1983" i="5"/>
  <c r="F1983" i="5"/>
  <c r="E1983" i="5"/>
  <c r="D1983" i="5"/>
  <c r="C1983" i="5"/>
  <c r="Z1982" i="5"/>
  <c r="V1982" i="5"/>
  <c r="T1982" i="5"/>
  <c r="S1982" i="5"/>
  <c r="R1982" i="5"/>
  <c r="Q1982" i="5"/>
  <c r="M1982" i="5"/>
  <c r="L1982" i="5"/>
  <c r="K1982" i="5"/>
  <c r="J1982" i="5"/>
  <c r="G1982" i="5"/>
  <c r="F1982" i="5"/>
  <c r="E1982" i="5"/>
  <c r="D1982" i="5"/>
  <c r="C1982" i="5"/>
  <c r="Z1981" i="5"/>
  <c r="V1981" i="5"/>
  <c r="T1981" i="5"/>
  <c r="S1981" i="5"/>
  <c r="R1981" i="5"/>
  <c r="Q1981" i="5"/>
  <c r="M1981" i="5"/>
  <c r="L1981" i="5"/>
  <c r="K1981" i="5"/>
  <c r="J1981" i="5"/>
  <c r="G1981" i="5"/>
  <c r="F1981" i="5"/>
  <c r="E1981" i="5"/>
  <c r="D1981" i="5"/>
  <c r="C1981" i="5"/>
  <c r="Z1980" i="5"/>
  <c r="V1980" i="5"/>
  <c r="T1980" i="5"/>
  <c r="S1980" i="5"/>
  <c r="R1980" i="5"/>
  <c r="Q1980" i="5"/>
  <c r="M1980" i="5"/>
  <c r="L1980" i="5"/>
  <c r="K1980" i="5"/>
  <c r="J1980" i="5"/>
  <c r="G1980" i="5"/>
  <c r="F1980" i="5"/>
  <c r="E1980" i="5"/>
  <c r="D1980" i="5"/>
  <c r="C1980" i="5"/>
  <c r="Z1979" i="5"/>
  <c r="V1979" i="5"/>
  <c r="T1979" i="5"/>
  <c r="S1979" i="5"/>
  <c r="R1979" i="5"/>
  <c r="Q1979" i="5"/>
  <c r="M1979" i="5"/>
  <c r="L1979" i="5"/>
  <c r="K1979" i="5"/>
  <c r="J1979" i="5"/>
  <c r="G1979" i="5"/>
  <c r="F1979" i="5"/>
  <c r="E1979" i="5"/>
  <c r="D1979" i="5"/>
  <c r="C1979" i="5"/>
  <c r="Z1978" i="5"/>
  <c r="V1978" i="5"/>
  <c r="T1978" i="5"/>
  <c r="S1978" i="5"/>
  <c r="R1978" i="5"/>
  <c r="Q1978" i="5"/>
  <c r="M1978" i="5"/>
  <c r="L1978" i="5"/>
  <c r="K1978" i="5"/>
  <c r="J1978" i="5"/>
  <c r="G1978" i="5"/>
  <c r="F1978" i="5"/>
  <c r="E1978" i="5"/>
  <c r="D1978" i="5"/>
  <c r="C1978" i="5"/>
  <c r="Z1977" i="5"/>
  <c r="V1977" i="5"/>
  <c r="T1977" i="5"/>
  <c r="S1977" i="5"/>
  <c r="R1977" i="5"/>
  <c r="Q1977" i="5"/>
  <c r="M1977" i="5"/>
  <c r="L1977" i="5"/>
  <c r="K1977" i="5"/>
  <c r="J1977" i="5"/>
  <c r="G1977" i="5"/>
  <c r="F1977" i="5"/>
  <c r="E1977" i="5"/>
  <c r="D1977" i="5"/>
  <c r="C1977" i="5"/>
  <c r="Z1976" i="5"/>
  <c r="V1976" i="5"/>
  <c r="T1976" i="5"/>
  <c r="S1976" i="5"/>
  <c r="R1976" i="5"/>
  <c r="Q1976" i="5"/>
  <c r="M1976" i="5"/>
  <c r="L1976" i="5"/>
  <c r="K1976" i="5"/>
  <c r="J1976" i="5"/>
  <c r="G1976" i="5"/>
  <c r="F1976" i="5"/>
  <c r="E1976" i="5"/>
  <c r="D1976" i="5"/>
  <c r="C1976" i="5"/>
  <c r="Z1975" i="5"/>
  <c r="V1975" i="5"/>
  <c r="T1975" i="5"/>
  <c r="S1975" i="5"/>
  <c r="R1975" i="5"/>
  <c r="Q1975" i="5"/>
  <c r="M1975" i="5"/>
  <c r="L1975" i="5"/>
  <c r="K1975" i="5"/>
  <c r="J1975" i="5"/>
  <c r="G1975" i="5"/>
  <c r="F1975" i="5"/>
  <c r="E1975" i="5"/>
  <c r="D1975" i="5"/>
  <c r="C1975" i="5"/>
  <c r="Z1974" i="5"/>
  <c r="V1974" i="5"/>
  <c r="T1974" i="5"/>
  <c r="S1974" i="5"/>
  <c r="R1974" i="5"/>
  <c r="Q1974" i="5"/>
  <c r="M1974" i="5"/>
  <c r="L1974" i="5"/>
  <c r="K1974" i="5"/>
  <c r="J1974" i="5"/>
  <c r="G1974" i="5"/>
  <c r="F1974" i="5"/>
  <c r="E1974" i="5"/>
  <c r="D1974" i="5"/>
  <c r="C1974" i="5"/>
  <c r="Z1973" i="5"/>
  <c r="V1973" i="5"/>
  <c r="T1973" i="5"/>
  <c r="S1973" i="5"/>
  <c r="R1973" i="5"/>
  <c r="Q1973" i="5"/>
  <c r="M1973" i="5"/>
  <c r="L1973" i="5"/>
  <c r="K1973" i="5"/>
  <c r="J1973" i="5"/>
  <c r="G1973" i="5"/>
  <c r="F1973" i="5"/>
  <c r="E1973" i="5"/>
  <c r="D1973" i="5"/>
  <c r="C1973" i="5"/>
  <c r="Z1972" i="5"/>
  <c r="V1972" i="5"/>
  <c r="T1972" i="5"/>
  <c r="S1972" i="5"/>
  <c r="R1972" i="5"/>
  <c r="Q1972" i="5"/>
  <c r="M1972" i="5"/>
  <c r="L1972" i="5"/>
  <c r="K1972" i="5"/>
  <c r="J1972" i="5"/>
  <c r="G1972" i="5"/>
  <c r="F1972" i="5"/>
  <c r="E1972" i="5"/>
  <c r="D1972" i="5"/>
  <c r="C1972" i="5"/>
  <c r="Z1971" i="5"/>
  <c r="V1971" i="5"/>
  <c r="T1971" i="5"/>
  <c r="S1971" i="5"/>
  <c r="R1971" i="5"/>
  <c r="Q1971" i="5"/>
  <c r="M1971" i="5"/>
  <c r="L1971" i="5"/>
  <c r="K1971" i="5"/>
  <c r="J1971" i="5"/>
  <c r="G1971" i="5"/>
  <c r="F1971" i="5"/>
  <c r="E1971" i="5"/>
  <c r="D1971" i="5"/>
  <c r="C1971" i="5"/>
  <c r="Z1970" i="5"/>
  <c r="V1970" i="5"/>
  <c r="T1970" i="5"/>
  <c r="S1970" i="5"/>
  <c r="R1970" i="5"/>
  <c r="Q1970" i="5"/>
  <c r="M1970" i="5"/>
  <c r="L1970" i="5"/>
  <c r="K1970" i="5"/>
  <c r="J1970" i="5"/>
  <c r="G1970" i="5"/>
  <c r="F1970" i="5"/>
  <c r="E1970" i="5"/>
  <c r="D1970" i="5"/>
  <c r="C1970" i="5"/>
  <c r="Z1969" i="5"/>
  <c r="V1969" i="5"/>
  <c r="T1969" i="5"/>
  <c r="S1969" i="5"/>
  <c r="R1969" i="5"/>
  <c r="Q1969" i="5"/>
  <c r="M1969" i="5"/>
  <c r="L1969" i="5"/>
  <c r="K1969" i="5"/>
  <c r="J1969" i="5"/>
  <c r="G1969" i="5"/>
  <c r="F1969" i="5"/>
  <c r="E1969" i="5"/>
  <c r="D1969" i="5"/>
  <c r="C1969" i="5"/>
  <c r="Z1968" i="5"/>
  <c r="V1968" i="5"/>
  <c r="T1968" i="5"/>
  <c r="S1968" i="5"/>
  <c r="R1968" i="5"/>
  <c r="Q1968" i="5"/>
  <c r="M1968" i="5"/>
  <c r="L1968" i="5"/>
  <c r="K1968" i="5"/>
  <c r="J1968" i="5"/>
  <c r="G1968" i="5"/>
  <c r="F1968" i="5"/>
  <c r="E1968" i="5"/>
  <c r="D1968" i="5"/>
  <c r="C1968" i="5"/>
  <c r="Z1967" i="5"/>
  <c r="V1967" i="5"/>
  <c r="T1967" i="5"/>
  <c r="S1967" i="5"/>
  <c r="R1967" i="5"/>
  <c r="Q1967" i="5"/>
  <c r="M1967" i="5"/>
  <c r="L1967" i="5"/>
  <c r="K1967" i="5"/>
  <c r="J1967" i="5"/>
  <c r="G1967" i="5"/>
  <c r="F1967" i="5"/>
  <c r="E1967" i="5"/>
  <c r="D1967" i="5"/>
  <c r="C1967" i="5"/>
  <c r="Z1966" i="5"/>
  <c r="V1966" i="5"/>
  <c r="T1966" i="5"/>
  <c r="S1966" i="5"/>
  <c r="R1966" i="5"/>
  <c r="Q1966" i="5"/>
  <c r="M1966" i="5"/>
  <c r="L1966" i="5"/>
  <c r="K1966" i="5"/>
  <c r="J1966" i="5"/>
  <c r="G1966" i="5"/>
  <c r="F1966" i="5"/>
  <c r="E1966" i="5"/>
  <c r="D1966" i="5"/>
  <c r="C1966" i="5"/>
  <c r="Z1965" i="5"/>
  <c r="V1965" i="5"/>
  <c r="T1965" i="5"/>
  <c r="S1965" i="5"/>
  <c r="R1965" i="5"/>
  <c r="Q1965" i="5"/>
  <c r="M1965" i="5"/>
  <c r="L1965" i="5"/>
  <c r="K1965" i="5"/>
  <c r="J1965" i="5"/>
  <c r="G1965" i="5"/>
  <c r="F1965" i="5"/>
  <c r="E1965" i="5"/>
  <c r="D1965" i="5"/>
  <c r="C1965" i="5"/>
  <c r="Z1964" i="5"/>
  <c r="V1964" i="5"/>
  <c r="T1964" i="5"/>
  <c r="S1964" i="5"/>
  <c r="R1964" i="5"/>
  <c r="Q1964" i="5"/>
  <c r="M1964" i="5"/>
  <c r="L1964" i="5"/>
  <c r="K1964" i="5"/>
  <c r="J1964" i="5"/>
  <c r="G1964" i="5"/>
  <c r="F1964" i="5"/>
  <c r="E1964" i="5"/>
  <c r="D1964" i="5"/>
  <c r="C1964" i="5"/>
  <c r="Z1963" i="5"/>
  <c r="V1963" i="5"/>
  <c r="T1963" i="5"/>
  <c r="S1963" i="5"/>
  <c r="R1963" i="5"/>
  <c r="Q1963" i="5"/>
  <c r="M1963" i="5"/>
  <c r="L1963" i="5"/>
  <c r="K1963" i="5"/>
  <c r="J1963" i="5"/>
  <c r="G1963" i="5"/>
  <c r="F1963" i="5"/>
  <c r="E1963" i="5"/>
  <c r="D1963" i="5"/>
  <c r="C1963" i="5"/>
  <c r="Z1962" i="5"/>
  <c r="V1962" i="5"/>
  <c r="T1962" i="5"/>
  <c r="S1962" i="5"/>
  <c r="R1962" i="5"/>
  <c r="Q1962" i="5"/>
  <c r="M1962" i="5"/>
  <c r="L1962" i="5"/>
  <c r="K1962" i="5"/>
  <c r="J1962" i="5"/>
  <c r="G1962" i="5"/>
  <c r="F1962" i="5"/>
  <c r="E1962" i="5"/>
  <c r="D1962" i="5"/>
  <c r="C1962" i="5"/>
  <c r="Z1961" i="5"/>
  <c r="V1961" i="5"/>
  <c r="T1961" i="5"/>
  <c r="S1961" i="5"/>
  <c r="R1961" i="5"/>
  <c r="Q1961" i="5"/>
  <c r="M1961" i="5"/>
  <c r="L1961" i="5"/>
  <c r="K1961" i="5"/>
  <c r="J1961" i="5"/>
  <c r="G1961" i="5"/>
  <c r="F1961" i="5"/>
  <c r="E1961" i="5"/>
  <c r="D1961" i="5"/>
  <c r="C1961" i="5"/>
  <c r="Z1960" i="5"/>
  <c r="V1960" i="5"/>
  <c r="T1960" i="5"/>
  <c r="S1960" i="5"/>
  <c r="R1960" i="5"/>
  <c r="Q1960" i="5"/>
  <c r="M1960" i="5"/>
  <c r="L1960" i="5"/>
  <c r="K1960" i="5"/>
  <c r="J1960" i="5"/>
  <c r="G1960" i="5"/>
  <c r="F1960" i="5"/>
  <c r="E1960" i="5"/>
  <c r="D1960" i="5"/>
  <c r="C1960" i="5"/>
  <c r="Z1959" i="5"/>
  <c r="V1959" i="5"/>
  <c r="T1959" i="5"/>
  <c r="S1959" i="5"/>
  <c r="R1959" i="5"/>
  <c r="Q1959" i="5"/>
  <c r="M1959" i="5"/>
  <c r="L1959" i="5"/>
  <c r="K1959" i="5"/>
  <c r="J1959" i="5"/>
  <c r="G1959" i="5"/>
  <c r="F1959" i="5"/>
  <c r="E1959" i="5"/>
  <c r="D1959" i="5"/>
  <c r="C1959" i="5"/>
  <c r="Z1958" i="5"/>
  <c r="V1958" i="5"/>
  <c r="T1958" i="5"/>
  <c r="S1958" i="5"/>
  <c r="R1958" i="5"/>
  <c r="Q1958" i="5"/>
  <c r="M1958" i="5"/>
  <c r="L1958" i="5"/>
  <c r="K1958" i="5"/>
  <c r="J1958" i="5"/>
  <c r="G1958" i="5"/>
  <c r="F1958" i="5"/>
  <c r="E1958" i="5"/>
  <c r="D1958" i="5"/>
  <c r="C1958" i="5"/>
  <c r="Z1957" i="5"/>
  <c r="V1957" i="5"/>
  <c r="T1957" i="5"/>
  <c r="S1957" i="5"/>
  <c r="R1957" i="5"/>
  <c r="Q1957" i="5"/>
  <c r="M1957" i="5"/>
  <c r="L1957" i="5"/>
  <c r="K1957" i="5"/>
  <c r="J1957" i="5"/>
  <c r="G1957" i="5"/>
  <c r="F1957" i="5"/>
  <c r="E1957" i="5"/>
  <c r="D1957" i="5"/>
  <c r="C1957" i="5"/>
  <c r="Z1956" i="5"/>
  <c r="V1956" i="5"/>
  <c r="T1956" i="5"/>
  <c r="S1956" i="5"/>
  <c r="R1956" i="5"/>
  <c r="Q1956" i="5"/>
  <c r="M1956" i="5"/>
  <c r="L1956" i="5"/>
  <c r="K1956" i="5"/>
  <c r="J1956" i="5"/>
  <c r="G1956" i="5"/>
  <c r="F1956" i="5"/>
  <c r="E1956" i="5"/>
  <c r="D1956" i="5"/>
  <c r="C1956" i="5"/>
  <c r="Z1955" i="5"/>
  <c r="V1955" i="5"/>
  <c r="T1955" i="5"/>
  <c r="S1955" i="5"/>
  <c r="R1955" i="5"/>
  <c r="Q1955" i="5"/>
  <c r="M1955" i="5"/>
  <c r="L1955" i="5"/>
  <c r="K1955" i="5"/>
  <c r="J1955" i="5"/>
  <c r="G1955" i="5"/>
  <c r="F1955" i="5"/>
  <c r="E1955" i="5"/>
  <c r="D1955" i="5"/>
  <c r="C1955" i="5"/>
  <c r="Z1954" i="5"/>
  <c r="V1954" i="5"/>
  <c r="T1954" i="5"/>
  <c r="S1954" i="5"/>
  <c r="R1954" i="5"/>
  <c r="Q1954" i="5"/>
  <c r="M1954" i="5"/>
  <c r="L1954" i="5"/>
  <c r="K1954" i="5"/>
  <c r="J1954" i="5"/>
  <c r="G1954" i="5"/>
  <c r="F1954" i="5"/>
  <c r="E1954" i="5"/>
  <c r="D1954" i="5"/>
  <c r="C1954" i="5"/>
  <c r="Z1953" i="5"/>
  <c r="V1953" i="5"/>
  <c r="T1953" i="5"/>
  <c r="S1953" i="5"/>
  <c r="R1953" i="5"/>
  <c r="Q1953" i="5"/>
  <c r="M1953" i="5"/>
  <c r="L1953" i="5"/>
  <c r="K1953" i="5"/>
  <c r="J1953" i="5"/>
  <c r="G1953" i="5"/>
  <c r="F1953" i="5"/>
  <c r="E1953" i="5"/>
  <c r="D1953" i="5"/>
  <c r="C1953" i="5"/>
  <c r="Z1952" i="5"/>
  <c r="V1952" i="5"/>
  <c r="T1952" i="5"/>
  <c r="S1952" i="5"/>
  <c r="R1952" i="5"/>
  <c r="Q1952" i="5"/>
  <c r="M1952" i="5"/>
  <c r="L1952" i="5"/>
  <c r="K1952" i="5"/>
  <c r="J1952" i="5"/>
  <c r="G1952" i="5"/>
  <c r="F1952" i="5"/>
  <c r="E1952" i="5"/>
  <c r="D1952" i="5"/>
  <c r="C1952" i="5"/>
  <c r="Z1951" i="5"/>
  <c r="V1951" i="5"/>
  <c r="T1951" i="5"/>
  <c r="S1951" i="5"/>
  <c r="R1951" i="5"/>
  <c r="Q1951" i="5"/>
  <c r="M1951" i="5"/>
  <c r="L1951" i="5"/>
  <c r="K1951" i="5"/>
  <c r="J1951" i="5"/>
  <c r="G1951" i="5"/>
  <c r="F1951" i="5"/>
  <c r="E1951" i="5"/>
  <c r="D1951" i="5"/>
  <c r="C1951" i="5"/>
  <c r="Z1950" i="5"/>
  <c r="V1950" i="5"/>
  <c r="T1950" i="5"/>
  <c r="S1950" i="5"/>
  <c r="R1950" i="5"/>
  <c r="Q1950" i="5"/>
  <c r="M1950" i="5"/>
  <c r="L1950" i="5"/>
  <c r="K1950" i="5"/>
  <c r="J1950" i="5"/>
  <c r="G1950" i="5"/>
  <c r="F1950" i="5"/>
  <c r="E1950" i="5"/>
  <c r="D1950" i="5"/>
  <c r="C1950" i="5"/>
  <c r="Z1949" i="5"/>
  <c r="V1949" i="5"/>
  <c r="T1949" i="5"/>
  <c r="S1949" i="5"/>
  <c r="R1949" i="5"/>
  <c r="Q1949" i="5"/>
  <c r="M1949" i="5"/>
  <c r="L1949" i="5"/>
  <c r="K1949" i="5"/>
  <c r="J1949" i="5"/>
  <c r="G1949" i="5"/>
  <c r="F1949" i="5"/>
  <c r="E1949" i="5"/>
  <c r="D1949" i="5"/>
  <c r="C1949" i="5"/>
  <c r="Z1948" i="5"/>
  <c r="V1948" i="5"/>
  <c r="T1948" i="5"/>
  <c r="S1948" i="5"/>
  <c r="R1948" i="5"/>
  <c r="Q1948" i="5"/>
  <c r="M1948" i="5"/>
  <c r="L1948" i="5"/>
  <c r="K1948" i="5"/>
  <c r="J1948" i="5"/>
  <c r="G1948" i="5"/>
  <c r="F1948" i="5"/>
  <c r="E1948" i="5"/>
  <c r="D1948" i="5"/>
  <c r="C1948" i="5"/>
  <c r="Z1947" i="5"/>
  <c r="V1947" i="5"/>
  <c r="T1947" i="5"/>
  <c r="S1947" i="5"/>
  <c r="R1947" i="5"/>
  <c r="Q1947" i="5"/>
  <c r="M1947" i="5"/>
  <c r="L1947" i="5"/>
  <c r="K1947" i="5"/>
  <c r="J1947" i="5"/>
  <c r="G1947" i="5"/>
  <c r="F1947" i="5"/>
  <c r="E1947" i="5"/>
  <c r="D1947" i="5"/>
  <c r="C1947" i="5"/>
  <c r="Z1946" i="5"/>
  <c r="V1946" i="5"/>
  <c r="T1946" i="5"/>
  <c r="S1946" i="5"/>
  <c r="R1946" i="5"/>
  <c r="Q1946" i="5"/>
  <c r="M1946" i="5"/>
  <c r="L1946" i="5"/>
  <c r="K1946" i="5"/>
  <c r="J1946" i="5"/>
  <c r="G1946" i="5"/>
  <c r="F1946" i="5"/>
  <c r="E1946" i="5"/>
  <c r="D1946" i="5"/>
  <c r="C1946" i="5"/>
  <c r="Z1945" i="5"/>
  <c r="V1945" i="5"/>
  <c r="T1945" i="5"/>
  <c r="S1945" i="5"/>
  <c r="R1945" i="5"/>
  <c r="Q1945" i="5"/>
  <c r="M1945" i="5"/>
  <c r="L1945" i="5"/>
  <c r="K1945" i="5"/>
  <c r="J1945" i="5"/>
  <c r="G1945" i="5"/>
  <c r="F1945" i="5"/>
  <c r="E1945" i="5"/>
  <c r="D1945" i="5"/>
  <c r="C1945" i="5"/>
  <c r="Z1944" i="5"/>
  <c r="V1944" i="5"/>
  <c r="T1944" i="5"/>
  <c r="S1944" i="5"/>
  <c r="R1944" i="5"/>
  <c r="Q1944" i="5"/>
  <c r="M1944" i="5"/>
  <c r="L1944" i="5"/>
  <c r="K1944" i="5"/>
  <c r="J1944" i="5"/>
  <c r="G1944" i="5"/>
  <c r="F1944" i="5"/>
  <c r="E1944" i="5"/>
  <c r="D1944" i="5"/>
  <c r="C1944" i="5"/>
  <c r="Z1943" i="5"/>
  <c r="V1943" i="5"/>
  <c r="T1943" i="5"/>
  <c r="S1943" i="5"/>
  <c r="R1943" i="5"/>
  <c r="Q1943" i="5"/>
  <c r="M1943" i="5"/>
  <c r="L1943" i="5"/>
  <c r="K1943" i="5"/>
  <c r="J1943" i="5"/>
  <c r="G1943" i="5"/>
  <c r="F1943" i="5"/>
  <c r="E1943" i="5"/>
  <c r="D1943" i="5"/>
  <c r="C1943" i="5"/>
  <c r="Z1942" i="5"/>
  <c r="V1942" i="5"/>
  <c r="T1942" i="5"/>
  <c r="S1942" i="5"/>
  <c r="R1942" i="5"/>
  <c r="Q1942" i="5"/>
  <c r="M1942" i="5"/>
  <c r="L1942" i="5"/>
  <c r="K1942" i="5"/>
  <c r="J1942" i="5"/>
  <c r="G1942" i="5"/>
  <c r="F1942" i="5"/>
  <c r="E1942" i="5"/>
  <c r="D1942" i="5"/>
  <c r="C1942" i="5"/>
  <c r="Z1941" i="5"/>
  <c r="V1941" i="5"/>
  <c r="T1941" i="5"/>
  <c r="S1941" i="5"/>
  <c r="R1941" i="5"/>
  <c r="Q1941" i="5"/>
  <c r="M1941" i="5"/>
  <c r="L1941" i="5"/>
  <c r="K1941" i="5"/>
  <c r="J1941" i="5"/>
  <c r="G1941" i="5"/>
  <c r="F1941" i="5"/>
  <c r="E1941" i="5"/>
  <c r="D1941" i="5"/>
  <c r="C1941" i="5"/>
  <c r="Z1940" i="5"/>
  <c r="V1940" i="5"/>
  <c r="T1940" i="5"/>
  <c r="S1940" i="5"/>
  <c r="R1940" i="5"/>
  <c r="Q1940" i="5"/>
  <c r="M1940" i="5"/>
  <c r="L1940" i="5"/>
  <c r="K1940" i="5"/>
  <c r="J1940" i="5"/>
  <c r="G1940" i="5"/>
  <c r="F1940" i="5"/>
  <c r="E1940" i="5"/>
  <c r="D1940" i="5"/>
  <c r="C1940" i="5"/>
  <c r="Z1939" i="5"/>
  <c r="V1939" i="5"/>
  <c r="T1939" i="5"/>
  <c r="S1939" i="5"/>
  <c r="R1939" i="5"/>
  <c r="Q1939" i="5"/>
  <c r="M1939" i="5"/>
  <c r="L1939" i="5"/>
  <c r="K1939" i="5"/>
  <c r="J1939" i="5"/>
  <c r="G1939" i="5"/>
  <c r="F1939" i="5"/>
  <c r="E1939" i="5"/>
  <c r="D1939" i="5"/>
  <c r="C1939" i="5"/>
  <c r="Z1938" i="5"/>
  <c r="V1938" i="5"/>
  <c r="T1938" i="5"/>
  <c r="S1938" i="5"/>
  <c r="R1938" i="5"/>
  <c r="Q1938" i="5"/>
  <c r="M1938" i="5"/>
  <c r="L1938" i="5"/>
  <c r="K1938" i="5"/>
  <c r="J1938" i="5"/>
  <c r="G1938" i="5"/>
  <c r="F1938" i="5"/>
  <c r="E1938" i="5"/>
  <c r="D1938" i="5"/>
  <c r="C1938" i="5"/>
  <c r="Z1937" i="5"/>
  <c r="V1937" i="5"/>
  <c r="T1937" i="5"/>
  <c r="S1937" i="5"/>
  <c r="R1937" i="5"/>
  <c r="Q1937" i="5"/>
  <c r="M1937" i="5"/>
  <c r="L1937" i="5"/>
  <c r="K1937" i="5"/>
  <c r="J1937" i="5"/>
  <c r="G1937" i="5"/>
  <c r="F1937" i="5"/>
  <c r="E1937" i="5"/>
  <c r="D1937" i="5"/>
  <c r="C1937" i="5"/>
  <c r="Z1936" i="5"/>
  <c r="V1936" i="5"/>
  <c r="T1936" i="5"/>
  <c r="S1936" i="5"/>
  <c r="R1936" i="5"/>
  <c r="Q1936" i="5"/>
  <c r="M1936" i="5"/>
  <c r="L1936" i="5"/>
  <c r="K1936" i="5"/>
  <c r="J1936" i="5"/>
  <c r="G1936" i="5"/>
  <c r="F1936" i="5"/>
  <c r="E1936" i="5"/>
  <c r="D1936" i="5"/>
  <c r="C1936" i="5"/>
  <c r="Z1935" i="5"/>
  <c r="V1935" i="5"/>
  <c r="T1935" i="5"/>
  <c r="S1935" i="5"/>
  <c r="R1935" i="5"/>
  <c r="Q1935" i="5"/>
  <c r="M1935" i="5"/>
  <c r="L1935" i="5"/>
  <c r="K1935" i="5"/>
  <c r="J1935" i="5"/>
  <c r="G1935" i="5"/>
  <c r="F1935" i="5"/>
  <c r="E1935" i="5"/>
  <c r="D1935" i="5"/>
  <c r="C1935" i="5"/>
  <c r="Z1934" i="5"/>
  <c r="V1934" i="5"/>
  <c r="T1934" i="5"/>
  <c r="S1934" i="5"/>
  <c r="R1934" i="5"/>
  <c r="Q1934" i="5"/>
  <c r="M1934" i="5"/>
  <c r="L1934" i="5"/>
  <c r="K1934" i="5"/>
  <c r="J1934" i="5"/>
  <c r="G1934" i="5"/>
  <c r="F1934" i="5"/>
  <c r="E1934" i="5"/>
  <c r="D1934" i="5"/>
  <c r="C1934" i="5"/>
  <c r="Z1933" i="5"/>
  <c r="V1933" i="5"/>
  <c r="T1933" i="5"/>
  <c r="S1933" i="5"/>
  <c r="R1933" i="5"/>
  <c r="Q1933" i="5"/>
  <c r="M1933" i="5"/>
  <c r="L1933" i="5"/>
  <c r="K1933" i="5"/>
  <c r="J1933" i="5"/>
  <c r="G1933" i="5"/>
  <c r="F1933" i="5"/>
  <c r="E1933" i="5"/>
  <c r="D1933" i="5"/>
  <c r="C1933" i="5"/>
  <c r="Z1932" i="5"/>
  <c r="V1932" i="5"/>
  <c r="T1932" i="5"/>
  <c r="S1932" i="5"/>
  <c r="R1932" i="5"/>
  <c r="Q1932" i="5"/>
  <c r="M1932" i="5"/>
  <c r="L1932" i="5"/>
  <c r="K1932" i="5"/>
  <c r="J1932" i="5"/>
  <c r="G1932" i="5"/>
  <c r="F1932" i="5"/>
  <c r="E1932" i="5"/>
  <c r="D1932" i="5"/>
  <c r="C1932" i="5"/>
  <c r="Z1931" i="5"/>
  <c r="V1931" i="5"/>
  <c r="T1931" i="5"/>
  <c r="S1931" i="5"/>
  <c r="R1931" i="5"/>
  <c r="Q1931" i="5"/>
  <c r="M1931" i="5"/>
  <c r="L1931" i="5"/>
  <c r="K1931" i="5"/>
  <c r="J1931" i="5"/>
  <c r="G1931" i="5"/>
  <c r="F1931" i="5"/>
  <c r="E1931" i="5"/>
  <c r="D1931" i="5"/>
  <c r="C1931" i="5"/>
  <c r="Z1930" i="5"/>
  <c r="V1930" i="5"/>
  <c r="T1930" i="5"/>
  <c r="S1930" i="5"/>
  <c r="R1930" i="5"/>
  <c r="Q1930" i="5"/>
  <c r="M1930" i="5"/>
  <c r="L1930" i="5"/>
  <c r="K1930" i="5"/>
  <c r="J1930" i="5"/>
  <c r="G1930" i="5"/>
  <c r="F1930" i="5"/>
  <c r="E1930" i="5"/>
  <c r="D1930" i="5"/>
  <c r="C1930" i="5"/>
  <c r="Z1929" i="5"/>
  <c r="V1929" i="5"/>
  <c r="T1929" i="5"/>
  <c r="S1929" i="5"/>
  <c r="R1929" i="5"/>
  <c r="Q1929" i="5"/>
  <c r="M1929" i="5"/>
  <c r="L1929" i="5"/>
  <c r="K1929" i="5"/>
  <c r="J1929" i="5"/>
  <c r="G1929" i="5"/>
  <c r="F1929" i="5"/>
  <c r="E1929" i="5"/>
  <c r="D1929" i="5"/>
  <c r="C1929" i="5"/>
  <c r="Z1928" i="5"/>
  <c r="V1928" i="5"/>
  <c r="T1928" i="5"/>
  <c r="S1928" i="5"/>
  <c r="R1928" i="5"/>
  <c r="Q1928" i="5"/>
  <c r="M1928" i="5"/>
  <c r="L1928" i="5"/>
  <c r="K1928" i="5"/>
  <c r="J1928" i="5"/>
  <c r="G1928" i="5"/>
  <c r="F1928" i="5"/>
  <c r="E1928" i="5"/>
  <c r="D1928" i="5"/>
  <c r="C1928" i="5"/>
  <c r="Z1927" i="5"/>
  <c r="V1927" i="5"/>
  <c r="T1927" i="5"/>
  <c r="S1927" i="5"/>
  <c r="R1927" i="5"/>
  <c r="Q1927" i="5"/>
  <c r="M1927" i="5"/>
  <c r="L1927" i="5"/>
  <c r="K1927" i="5"/>
  <c r="J1927" i="5"/>
  <c r="G1927" i="5"/>
  <c r="F1927" i="5"/>
  <c r="E1927" i="5"/>
  <c r="D1927" i="5"/>
  <c r="C1927" i="5"/>
  <c r="Z1926" i="5"/>
  <c r="V1926" i="5"/>
  <c r="T1926" i="5"/>
  <c r="S1926" i="5"/>
  <c r="R1926" i="5"/>
  <c r="Q1926" i="5"/>
  <c r="M1926" i="5"/>
  <c r="L1926" i="5"/>
  <c r="K1926" i="5"/>
  <c r="J1926" i="5"/>
  <c r="G1926" i="5"/>
  <c r="F1926" i="5"/>
  <c r="E1926" i="5"/>
  <c r="D1926" i="5"/>
  <c r="C1926" i="5"/>
  <c r="Z1925" i="5"/>
  <c r="V1925" i="5"/>
  <c r="T1925" i="5"/>
  <c r="S1925" i="5"/>
  <c r="R1925" i="5"/>
  <c r="Q1925" i="5"/>
  <c r="M1925" i="5"/>
  <c r="L1925" i="5"/>
  <c r="K1925" i="5"/>
  <c r="J1925" i="5"/>
  <c r="G1925" i="5"/>
  <c r="F1925" i="5"/>
  <c r="E1925" i="5"/>
  <c r="D1925" i="5"/>
  <c r="C1925" i="5"/>
  <c r="Z1924" i="5"/>
  <c r="V1924" i="5"/>
  <c r="T1924" i="5"/>
  <c r="S1924" i="5"/>
  <c r="R1924" i="5"/>
  <c r="Q1924" i="5"/>
  <c r="M1924" i="5"/>
  <c r="L1924" i="5"/>
  <c r="K1924" i="5"/>
  <c r="J1924" i="5"/>
  <c r="G1924" i="5"/>
  <c r="F1924" i="5"/>
  <c r="E1924" i="5"/>
  <c r="D1924" i="5"/>
  <c r="C1924" i="5"/>
  <c r="Z1923" i="5"/>
  <c r="V1923" i="5"/>
  <c r="T1923" i="5"/>
  <c r="S1923" i="5"/>
  <c r="R1923" i="5"/>
  <c r="Q1923" i="5"/>
  <c r="M1923" i="5"/>
  <c r="L1923" i="5"/>
  <c r="K1923" i="5"/>
  <c r="J1923" i="5"/>
  <c r="G1923" i="5"/>
  <c r="F1923" i="5"/>
  <c r="E1923" i="5"/>
  <c r="D1923" i="5"/>
  <c r="C1923" i="5"/>
  <c r="Z1922" i="5"/>
  <c r="V1922" i="5"/>
  <c r="T1922" i="5"/>
  <c r="S1922" i="5"/>
  <c r="R1922" i="5"/>
  <c r="Q1922" i="5"/>
  <c r="M1922" i="5"/>
  <c r="L1922" i="5"/>
  <c r="K1922" i="5"/>
  <c r="J1922" i="5"/>
  <c r="G1922" i="5"/>
  <c r="F1922" i="5"/>
  <c r="E1922" i="5"/>
  <c r="D1922" i="5"/>
  <c r="C1922" i="5"/>
  <c r="Z1921" i="5"/>
  <c r="V1921" i="5"/>
  <c r="T1921" i="5"/>
  <c r="S1921" i="5"/>
  <c r="R1921" i="5"/>
  <c r="Q1921" i="5"/>
  <c r="M1921" i="5"/>
  <c r="L1921" i="5"/>
  <c r="K1921" i="5"/>
  <c r="J1921" i="5"/>
  <c r="G1921" i="5"/>
  <c r="F1921" i="5"/>
  <c r="E1921" i="5"/>
  <c r="D1921" i="5"/>
  <c r="C1921" i="5"/>
  <c r="Z1920" i="5"/>
  <c r="V1920" i="5"/>
  <c r="T1920" i="5"/>
  <c r="S1920" i="5"/>
  <c r="R1920" i="5"/>
  <c r="Q1920" i="5"/>
  <c r="M1920" i="5"/>
  <c r="L1920" i="5"/>
  <c r="K1920" i="5"/>
  <c r="J1920" i="5"/>
  <c r="G1920" i="5"/>
  <c r="F1920" i="5"/>
  <c r="E1920" i="5"/>
  <c r="D1920" i="5"/>
  <c r="C1920" i="5"/>
  <c r="Z1919" i="5"/>
  <c r="V1919" i="5"/>
  <c r="T1919" i="5"/>
  <c r="S1919" i="5"/>
  <c r="R1919" i="5"/>
  <c r="Q1919" i="5"/>
  <c r="M1919" i="5"/>
  <c r="L1919" i="5"/>
  <c r="K1919" i="5"/>
  <c r="J1919" i="5"/>
  <c r="G1919" i="5"/>
  <c r="F1919" i="5"/>
  <c r="E1919" i="5"/>
  <c r="D1919" i="5"/>
  <c r="C1919" i="5"/>
  <c r="Z1918" i="5"/>
  <c r="V1918" i="5"/>
  <c r="T1918" i="5"/>
  <c r="S1918" i="5"/>
  <c r="R1918" i="5"/>
  <c r="Q1918" i="5"/>
  <c r="M1918" i="5"/>
  <c r="L1918" i="5"/>
  <c r="K1918" i="5"/>
  <c r="J1918" i="5"/>
  <c r="G1918" i="5"/>
  <c r="F1918" i="5"/>
  <c r="E1918" i="5"/>
  <c r="D1918" i="5"/>
  <c r="C1918" i="5"/>
  <c r="Z1917" i="5"/>
  <c r="V1917" i="5"/>
  <c r="T1917" i="5"/>
  <c r="S1917" i="5"/>
  <c r="R1917" i="5"/>
  <c r="Q1917" i="5"/>
  <c r="M1917" i="5"/>
  <c r="L1917" i="5"/>
  <c r="K1917" i="5"/>
  <c r="J1917" i="5"/>
  <c r="G1917" i="5"/>
  <c r="F1917" i="5"/>
  <c r="E1917" i="5"/>
  <c r="D1917" i="5"/>
  <c r="C1917" i="5"/>
  <c r="Z1916" i="5"/>
  <c r="V1916" i="5"/>
  <c r="T1916" i="5"/>
  <c r="S1916" i="5"/>
  <c r="R1916" i="5"/>
  <c r="Q1916" i="5"/>
  <c r="M1916" i="5"/>
  <c r="L1916" i="5"/>
  <c r="K1916" i="5"/>
  <c r="J1916" i="5"/>
  <c r="G1916" i="5"/>
  <c r="F1916" i="5"/>
  <c r="E1916" i="5"/>
  <c r="D1916" i="5"/>
  <c r="C1916" i="5"/>
  <c r="Z1915" i="5"/>
  <c r="V1915" i="5"/>
  <c r="T1915" i="5"/>
  <c r="S1915" i="5"/>
  <c r="R1915" i="5"/>
  <c r="Q1915" i="5"/>
  <c r="M1915" i="5"/>
  <c r="L1915" i="5"/>
  <c r="K1915" i="5"/>
  <c r="J1915" i="5"/>
  <c r="G1915" i="5"/>
  <c r="F1915" i="5"/>
  <c r="E1915" i="5"/>
  <c r="D1915" i="5"/>
  <c r="C1915" i="5"/>
  <c r="Z1914" i="5"/>
  <c r="V1914" i="5"/>
  <c r="T1914" i="5"/>
  <c r="S1914" i="5"/>
  <c r="R1914" i="5"/>
  <c r="Q1914" i="5"/>
  <c r="M1914" i="5"/>
  <c r="L1914" i="5"/>
  <c r="K1914" i="5"/>
  <c r="J1914" i="5"/>
  <c r="G1914" i="5"/>
  <c r="F1914" i="5"/>
  <c r="E1914" i="5"/>
  <c r="D1914" i="5"/>
  <c r="C1914" i="5"/>
  <c r="Z1913" i="5"/>
  <c r="V1913" i="5"/>
  <c r="T1913" i="5"/>
  <c r="S1913" i="5"/>
  <c r="R1913" i="5"/>
  <c r="Q1913" i="5"/>
  <c r="M1913" i="5"/>
  <c r="L1913" i="5"/>
  <c r="K1913" i="5"/>
  <c r="J1913" i="5"/>
  <c r="G1913" i="5"/>
  <c r="F1913" i="5"/>
  <c r="E1913" i="5"/>
  <c r="D1913" i="5"/>
  <c r="C1913" i="5"/>
  <c r="Z1912" i="5"/>
  <c r="V1912" i="5"/>
  <c r="T1912" i="5"/>
  <c r="S1912" i="5"/>
  <c r="R1912" i="5"/>
  <c r="Q1912" i="5"/>
  <c r="M1912" i="5"/>
  <c r="L1912" i="5"/>
  <c r="K1912" i="5"/>
  <c r="J1912" i="5"/>
  <c r="G1912" i="5"/>
  <c r="F1912" i="5"/>
  <c r="E1912" i="5"/>
  <c r="D1912" i="5"/>
  <c r="C1912" i="5"/>
  <c r="Z1911" i="5"/>
  <c r="V1911" i="5"/>
  <c r="T1911" i="5"/>
  <c r="S1911" i="5"/>
  <c r="R1911" i="5"/>
  <c r="Q1911" i="5"/>
  <c r="M1911" i="5"/>
  <c r="L1911" i="5"/>
  <c r="K1911" i="5"/>
  <c r="J1911" i="5"/>
  <c r="G1911" i="5"/>
  <c r="F1911" i="5"/>
  <c r="E1911" i="5"/>
  <c r="D1911" i="5"/>
  <c r="C1911" i="5"/>
  <c r="Z1910" i="5"/>
  <c r="V1910" i="5"/>
  <c r="T1910" i="5"/>
  <c r="S1910" i="5"/>
  <c r="R1910" i="5"/>
  <c r="Q1910" i="5"/>
  <c r="M1910" i="5"/>
  <c r="L1910" i="5"/>
  <c r="K1910" i="5"/>
  <c r="J1910" i="5"/>
  <c r="G1910" i="5"/>
  <c r="F1910" i="5"/>
  <c r="E1910" i="5"/>
  <c r="D1910" i="5"/>
  <c r="C1910" i="5"/>
  <c r="Z1909" i="5"/>
  <c r="V1909" i="5"/>
  <c r="T1909" i="5"/>
  <c r="S1909" i="5"/>
  <c r="R1909" i="5"/>
  <c r="Q1909" i="5"/>
  <c r="M1909" i="5"/>
  <c r="L1909" i="5"/>
  <c r="K1909" i="5"/>
  <c r="J1909" i="5"/>
  <c r="G1909" i="5"/>
  <c r="F1909" i="5"/>
  <c r="E1909" i="5"/>
  <c r="D1909" i="5"/>
  <c r="C1909" i="5"/>
  <c r="Z1908" i="5"/>
  <c r="V1908" i="5"/>
  <c r="T1908" i="5"/>
  <c r="S1908" i="5"/>
  <c r="R1908" i="5"/>
  <c r="Q1908" i="5"/>
  <c r="M1908" i="5"/>
  <c r="L1908" i="5"/>
  <c r="K1908" i="5"/>
  <c r="J1908" i="5"/>
  <c r="G1908" i="5"/>
  <c r="F1908" i="5"/>
  <c r="E1908" i="5"/>
  <c r="D1908" i="5"/>
  <c r="C1908" i="5"/>
  <c r="Z1907" i="5"/>
  <c r="V1907" i="5"/>
  <c r="T1907" i="5"/>
  <c r="S1907" i="5"/>
  <c r="R1907" i="5"/>
  <c r="Q1907" i="5"/>
  <c r="M1907" i="5"/>
  <c r="L1907" i="5"/>
  <c r="K1907" i="5"/>
  <c r="J1907" i="5"/>
  <c r="G1907" i="5"/>
  <c r="F1907" i="5"/>
  <c r="E1907" i="5"/>
  <c r="D1907" i="5"/>
  <c r="C1907" i="5"/>
  <c r="Z1906" i="5"/>
  <c r="V1906" i="5"/>
  <c r="T1906" i="5"/>
  <c r="S1906" i="5"/>
  <c r="R1906" i="5"/>
  <c r="Q1906" i="5"/>
  <c r="M1906" i="5"/>
  <c r="L1906" i="5"/>
  <c r="K1906" i="5"/>
  <c r="J1906" i="5"/>
  <c r="G1906" i="5"/>
  <c r="F1906" i="5"/>
  <c r="E1906" i="5"/>
  <c r="D1906" i="5"/>
  <c r="C1906" i="5"/>
  <c r="Z1905" i="5"/>
  <c r="V1905" i="5"/>
  <c r="T1905" i="5"/>
  <c r="S1905" i="5"/>
  <c r="R1905" i="5"/>
  <c r="Q1905" i="5"/>
  <c r="M1905" i="5"/>
  <c r="L1905" i="5"/>
  <c r="K1905" i="5"/>
  <c r="J1905" i="5"/>
  <c r="G1905" i="5"/>
  <c r="F1905" i="5"/>
  <c r="E1905" i="5"/>
  <c r="D1905" i="5"/>
  <c r="C1905" i="5"/>
  <c r="Z1904" i="5"/>
  <c r="V1904" i="5"/>
  <c r="T1904" i="5"/>
  <c r="S1904" i="5"/>
  <c r="R1904" i="5"/>
  <c r="Q1904" i="5"/>
  <c r="M1904" i="5"/>
  <c r="L1904" i="5"/>
  <c r="K1904" i="5"/>
  <c r="J1904" i="5"/>
  <c r="G1904" i="5"/>
  <c r="F1904" i="5"/>
  <c r="E1904" i="5"/>
  <c r="D1904" i="5"/>
  <c r="C1904" i="5"/>
  <c r="Z1903" i="5"/>
  <c r="V1903" i="5"/>
  <c r="T1903" i="5"/>
  <c r="S1903" i="5"/>
  <c r="R1903" i="5"/>
  <c r="Q1903" i="5"/>
  <c r="M1903" i="5"/>
  <c r="L1903" i="5"/>
  <c r="K1903" i="5"/>
  <c r="J1903" i="5"/>
  <c r="G1903" i="5"/>
  <c r="F1903" i="5"/>
  <c r="E1903" i="5"/>
  <c r="D1903" i="5"/>
  <c r="C1903" i="5"/>
  <c r="Z1902" i="5"/>
  <c r="V1902" i="5"/>
  <c r="T1902" i="5"/>
  <c r="S1902" i="5"/>
  <c r="R1902" i="5"/>
  <c r="Q1902" i="5"/>
  <c r="M1902" i="5"/>
  <c r="L1902" i="5"/>
  <c r="K1902" i="5"/>
  <c r="J1902" i="5"/>
  <c r="G1902" i="5"/>
  <c r="F1902" i="5"/>
  <c r="E1902" i="5"/>
  <c r="D1902" i="5"/>
  <c r="C1902" i="5"/>
  <c r="Z1901" i="5"/>
  <c r="V1901" i="5"/>
  <c r="T1901" i="5"/>
  <c r="S1901" i="5"/>
  <c r="R1901" i="5"/>
  <c r="Q1901" i="5"/>
  <c r="M1901" i="5"/>
  <c r="L1901" i="5"/>
  <c r="K1901" i="5"/>
  <c r="J1901" i="5"/>
  <c r="G1901" i="5"/>
  <c r="F1901" i="5"/>
  <c r="E1901" i="5"/>
  <c r="D1901" i="5"/>
  <c r="C1901" i="5"/>
  <c r="Z1900" i="5"/>
  <c r="V1900" i="5"/>
  <c r="T1900" i="5"/>
  <c r="S1900" i="5"/>
  <c r="R1900" i="5"/>
  <c r="Q1900" i="5"/>
  <c r="M1900" i="5"/>
  <c r="L1900" i="5"/>
  <c r="K1900" i="5"/>
  <c r="J1900" i="5"/>
  <c r="G1900" i="5"/>
  <c r="F1900" i="5"/>
  <c r="E1900" i="5"/>
  <c r="D1900" i="5"/>
  <c r="C1900" i="5"/>
  <c r="Z1899" i="5"/>
  <c r="V1899" i="5"/>
  <c r="T1899" i="5"/>
  <c r="S1899" i="5"/>
  <c r="R1899" i="5"/>
  <c r="Q1899" i="5"/>
  <c r="M1899" i="5"/>
  <c r="L1899" i="5"/>
  <c r="K1899" i="5"/>
  <c r="J1899" i="5"/>
  <c r="G1899" i="5"/>
  <c r="F1899" i="5"/>
  <c r="E1899" i="5"/>
  <c r="D1899" i="5"/>
  <c r="C1899" i="5"/>
  <c r="Z1898" i="5"/>
  <c r="V1898" i="5"/>
  <c r="T1898" i="5"/>
  <c r="S1898" i="5"/>
  <c r="R1898" i="5"/>
  <c r="Q1898" i="5"/>
  <c r="M1898" i="5"/>
  <c r="L1898" i="5"/>
  <c r="K1898" i="5"/>
  <c r="J1898" i="5"/>
  <c r="G1898" i="5"/>
  <c r="F1898" i="5"/>
  <c r="E1898" i="5"/>
  <c r="D1898" i="5"/>
  <c r="C1898" i="5"/>
  <c r="Z1897" i="5"/>
  <c r="V1897" i="5"/>
  <c r="T1897" i="5"/>
  <c r="S1897" i="5"/>
  <c r="R1897" i="5"/>
  <c r="Q1897" i="5"/>
  <c r="M1897" i="5"/>
  <c r="L1897" i="5"/>
  <c r="K1897" i="5"/>
  <c r="J1897" i="5"/>
  <c r="G1897" i="5"/>
  <c r="F1897" i="5"/>
  <c r="E1897" i="5"/>
  <c r="D1897" i="5"/>
  <c r="C1897" i="5"/>
  <c r="Z1896" i="5"/>
  <c r="V1896" i="5"/>
  <c r="T1896" i="5"/>
  <c r="S1896" i="5"/>
  <c r="R1896" i="5"/>
  <c r="Q1896" i="5"/>
  <c r="M1896" i="5"/>
  <c r="L1896" i="5"/>
  <c r="K1896" i="5"/>
  <c r="J1896" i="5"/>
  <c r="G1896" i="5"/>
  <c r="F1896" i="5"/>
  <c r="E1896" i="5"/>
  <c r="D1896" i="5"/>
  <c r="C1896" i="5"/>
  <c r="Z1895" i="5"/>
  <c r="V1895" i="5"/>
  <c r="T1895" i="5"/>
  <c r="S1895" i="5"/>
  <c r="R1895" i="5"/>
  <c r="Q1895" i="5"/>
  <c r="M1895" i="5"/>
  <c r="L1895" i="5"/>
  <c r="K1895" i="5"/>
  <c r="J1895" i="5"/>
  <c r="G1895" i="5"/>
  <c r="F1895" i="5"/>
  <c r="E1895" i="5"/>
  <c r="D1895" i="5"/>
  <c r="C1895" i="5"/>
  <c r="Z1894" i="5"/>
  <c r="V1894" i="5"/>
  <c r="T1894" i="5"/>
  <c r="S1894" i="5"/>
  <c r="R1894" i="5"/>
  <c r="Q1894" i="5"/>
  <c r="M1894" i="5"/>
  <c r="L1894" i="5"/>
  <c r="K1894" i="5"/>
  <c r="J1894" i="5"/>
  <c r="G1894" i="5"/>
  <c r="F1894" i="5"/>
  <c r="E1894" i="5"/>
  <c r="D1894" i="5"/>
  <c r="C1894" i="5"/>
  <c r="Z1893" i="5"/>
  <c r="V1893" i="5"/>
  <c r="T1893" i="5"/>
  <c r="S1893" i="5"/>
  <c r="R1893" i="5"/>
  <c r="Q1893" i="5"/>
  <c r="M1893" i="5"/>
  <c r="L1893" i="5"/>
  <c r="K1893" i="5"/>
  <c r="J1893" i="5"/>
  <c r="G1893" i="5"/>
  <c r="F1893" i="5"/>
  <c r="E1893" i="5"/>
  <c r="D1893" i="5"/>
  <c r="C1893" i="5"/>
  <c r="Z1892" i="5"/>
  <c r="V1892" i="5"/>
  <c r="T1892" i="5"/>
  <c r="S1892" i="5"/>
  <c r="R1892" i="5"/>
  <c r="Q1892" i="5"/>
  <c r="M1892" i="5"/>
  <c r="L1892" i="5"/>
  <c r="K1892" i="5"/>
  <c r="J1892" i="5"/>
  <c r="G1892" i="5"/>
  <c r="F1892" i="5"/>
  <c r="E1892" i="5"/>
  <c r="D1892" i="5"/>
  <c r="C1892" i="5"/>
  <c r="Z1891" i="5"/>
  <c r="V1891" i="5"/>
  <c r="T1891" i="5"/>
  <c r="S1891" i="5"/>
  <c r="R1891" i="5"/>
  <c r="Q1891" i="5"/>
  <c r="M1891" i="5"/>
  <c r="L1891" i="5"/>
  <c r="K1891" i="5"/>
  <c r="J1891" i="5"/>
  <c r="G1891" i="5"/>
  <c r="F1891" i="5"/>
  <c r="E1891" i="5"/>
  <c r="D1891" i="5"/>
  <c r="C1891" i="5"/>
  <c r="Z1890" i="5"/>
  <c r="V1890" i="5"/>
  <c r="T1890" i="5"/>
  <c r="S1890" i="5"/>
  <c r="R1890" i="5"/>
  <c r="Q1890" i="5"/>
  <c r="M1890" i="5"/>
  <c r="L1890" i="5"/>
  <c r="K1890" i="5"/>
  <c r="J1890" i="5"/>
  <c r="G1890" i="5"/>
  <c r="F1890" i="5"/>
  <c r="E1890" i="5"/>
  <c r="D1890" i="5"/>
  <c r="C1890" i="5"/>
  <c r="Z1889" i="5"/>
  <c r="V1889" i="5"/>
  <c r="T1889" i="5"/>
  <c r="S1889" i="5"/>
  <c r="R1889" i="5"/>
  <c r="Q1889" i="5"/>
  <c r="M1889" i="5"/>
  <c r="L1889" i="5"/>
  <c r="K1889" i="5"/>
  <c r="J1889" i="5"/>
  <c r="G1889" i="5"/>
  <c r="F1889" i="5"/>
  <c r="E1889" i="5"/>
  <c r="D1889" i="5"/>
  <c r="C1889" i="5"/>
  <c r="Z1888" i="5"/>
  <c r="V1888" i="5"/>
  <c r="T1888" i="5"/>
  <c r="S1888" i="5"/>
  <c r="R1888" i="5"/>
  <c r="Q1888" i="5"/>
  <c r="M1888" i="5"/>
  <c r="L1888" i="5"/>
  <c r="K1888" i="5"/>
  <c r="J1888" i="5"/>
  <c r="G1888" i="5"/>
  <c r="F1888" i="5"/>
  <c r="E1888" i="5"/>
  <c r="D1888" i="5"/>
  <c r="C1888" i="5"/>
  <c r="Z1887" i="5"/>
  <c r="V1887" i="5"/>
  <c r="T1887" i="5"/>
  <c r="S1887" i="5"/>
  <c r="R1887" i="5"/>
  <c r="Q1887" i="5"/>
  <c r="M1887" i="5"/>
  <c r="L1887" i="5"/>
  <c r="K1887" i="5"/>
  <c r="J1887" i="5"/>
  <c r="G1887" i="5"/>
  <c r="F1887" i="5"/>
  <c r="E1887" i="5"/>
  <c r="D1887" i="5"/>
  <c r="C1887" i="5"/>
  <c r="Z1886" i="5"/>
  <c r="V1886" i="5"/>
  <c r="T1886" i="5"/>
  <c r="S1886" i="5"/>
  <c r="R1886" i="5"/>
  <c r="Q1886" i="5"/>
  <c r="M1886" i="5"/>
  <c r="L1886" i="5"/>
  <c r="K1886" i="5"/>
  <c r="J1886" i="5"/>
  <c r="G1886" i="5"/>
  <c r="F1886" i="5"/>
  <c r="E1886" i="5"/>
  <c r="D1886" i="5"/>
  <c r="C1886" i="5"/>
  <c r="Z1885" i="5"/>
  <c r="V1885" i="5"/>
  <c r="T1885" i="5"/>
  <c r="S1885" i="5"/>
  <c r="R1885" i="5"/>
  <c r="Q1885" i="5"/>
  <c r="M1885" i="5"/>
  <c r="L1885" i="5"/>
  <c r="K1885" i="5"/>
  <c r="J1885" i="5"/>
  <c r="G1885" i="5"/>
  <c r="F1885" i="5"/>
  <c r="E1885" i="5"/>
  <c r="D1885" i="5"/>
  <c r="C1885" i="5"/>
  <c r="Z1884" i="5"/>
  <c r="V1884" i="5"/>
  <c r="T1884" i="5"/>
  <c r="S1884" i="5"/>
  <c r="R1884" i="5"/>
  <c r="Q1884" i="5"/>
  <c r="M1884" i="5"/>
  <c r="L1884" i="5"/>
  <c r="K1884" i="5"/>
  <c r="J1884" i="5"/>
  <c r="G1884" i="5"/>
  <c r="F1884" i="5"/>
  <c r="E1884" i="5"/>
  <c r="D1884" i="5"/>
  <c r="C1884" i="5"/>
  <c r="Z1883" i="5"/>
  <c r="V1883" i="5"/>
  <c r="T1883" i="5"/>
  <c r="S1883" i="5"/>
  <c r="R1883" i="5"/>
  <c r="Q1883" i="5"/>
  <c r="M1883" i="5"/>
  <c r="L1883" i="5"/>
  <c r="K1883" i="5"/>
  <c r="J1883" i="5"/>
  <c r="G1883" i="5"/>
  <c r="F1883" i="5"/>
  <c r="E1883" i="5"/>
  <c r="D1883" i="5"/>
  <c r="C1883" i="5"/>
  <c r="Z1882" i="5"/>
  <c r="V1882" i="5"/>
  <c r="T1882" i="5"/>
  <c r="S1882" i="5"/>
  <c r="R1882" i="5"/>
  <c r="Q1882" i="5"/>
  <c r="M1882" i="5"/>
  <c r="L1882" i="5"/>
  <c r="K1882" i="5"/>
  <c r="J1882" i="5"/>
  <c r="G1882" i="5"/>
  <c r="F1882" i="5"/>
  <c r="E1882" i="5"/>
  <c r="D1882" i="5"/>
  <c r="C1882" i="5"/>
  <c r="Z1881" i="5"/>
  <c r="V1881" i="5"/>
  <c r="T1881" i="5"/>
  <c r="S1881" i="5"/>
  <c r="R1881" i="5"/>
  <c r="Q1881" i="5"/>
  <c r="M1881" i="5"/>
  <c r="L1881" i="5"/>
  <c r="K1881" i="5"/>
  <c r="J1881" i="5"/>
  <c r="G1881" i="5"/>
  <c r="F1881" i="5"/>
  <c r="E1881" i="5"/>
  <c r="D1881" i="5"/>
  <c r="C1881" i="5"/>
  <c r="Z1880" i="5"/>
  <c r="V1880" i="5"/>
  <c r="T1880" i="5"/>
  <c r="S1880" i="5"/>
  <c r="R1880" i="5"/>
  <c r="Q1880" i="5"/>
  <c r="M1880" i="5"/>
  <c r="L1880" i="5"/>
  <c r="K1880" i="5"/>
  <c r="J1880" i="5"/>
  <c r="G1880" i="5"/>
  <c r="F1880" i="5"/>
  <c r="E1880" i="5"/>
  <c r="D1880" i="5"/>
  <c r="C1880" i="5"/>
  <c r="Z1879" i="5"/>
  <c r="V1879" i="5"/>
  <c r="T1879" i="5"/>
  <c r="S1879" i="5"/>
  <c r="R1879" i="5"/>
  <c r="Q1879" i="5"/>
  <c r="M1879" i="5"/>
  <c r="L1879" i="5"/>
  <c r="K1879" i="5"/>
  <c r="J1879" i="5"/>
  <c r="G1879" i="5"/>
  <c r="F1879" i="5"/>
  <c r="E1879" i="5"/>
  <c r="D1879" i="5"/>
  <c r="C1879" i="5"/>
  <c r="Z1878" i="5"/>
  <c r="V1878" i="5"/>
  <c r="T1878" i="5"/>
  <c r="S1878" i="5"/>
  <c r="R1878" i="5"/>
  <c r="Q1878" i="5"/>
  <c r="M1878" i="5"/>
  <c r="L1878" i="5"/>
  <c r="K1878" i="5"/>
  <c r="J1878" i="5"/>
  <c r="G1878" i="5"/>
  <c r="F1878" i="5"/>
  <c r="E1878" i="5"/>
  <c r="D1878" i="5"/>
  <c r="C1878" i="5"/>
  <c r="Z1877" i="5"/>
  <c r="V1877" i="5"/>
  <c r="T1877" i="5"/>
  <c r="S1877" i="5"/>
  <c r="R1877" i="5"/>
  <c r="Q1877" i="5"/>
  <c r="M1877" i="5"/>
  <c r="L1877" i="5"/>
  <c r="K1877" i="5"/>
  <c r="J1877" i="5"/>
  <c r="G1877" i="5"/>
  <c r="F1877" i="5"/>
  <c r="E1877" i="5"/>
  <c r="D1877" i="5"/>
  <c r="C1877" i="5"/>
  <c r="Z1876" i="5"/>
  <c r="V1876" i="5"/>
  <c r="T1876" i="5"/>
  <c r="S1876" i="5"/>
  <c r="R1876" i="5"/>
  <c r="Q1876" i="5"/>
  <c r="M1876" i="5"/>
  <c r="L1876" i="5"/>
  <c r="K1876" i="5"/>
  <c r="J1876" i="5"/>
  <c r="G1876" i="5"/>
  <c r="F1876" i="5"/>
  <c r="E1876" i="5"/>
  <c r="D1876" i="5"/>
  <c r="C1876" i="5"/>
  <c r="Z1875" i="5"/>
  <c r="V1875" i="5"/>
  <c r="T1875" i="5"/>
  <c r="S1875" i="5"/>
  <c r="R1875" i="5"/>
  <c r="Q1875" i="5"/>
  <c r="M1875" i="5"/>
  <c r="L1875" i="5"/>
  <c r="K1875" i="5"/>
  <c r="J1875" i="5"/>
  <c r="G1875" i="5"/>
  <c r="F1875" i="5"/>
  <c r="E1875" i="5"/>
  <c r="D1875" i="5"/>
  <c r="C1875" i="5"/>
  <c r="Z1874" i="5"/>
  <c r="V1874" i="5"/>
  <c r="T1874" i="5"/>
  <c r="S1874" i="5"/>
  <c r="R1874" i="5"/>
  <c r="Q1874" i="5"/>
  <c r="M1874" i="5"/>
  <c r="L1874" i="5"/>
  <c r="K1874" i="5"/>
  <c r="J1874" i="5"/>
  <c r="G1874" i="5"/>
  <c r="F1874" i="5"/>
  <c r="E1874" i="5"/>
  <c r="D1874" i="5"/>
  <c r="C1874" i="5"/>
  <c r="Z1873" i="5"/>
  <c r="V1873" i="5"/>
  <c r="T1873" i="5"/>
  <c r="S1873" i="5"/>
  <c r="R1873" i="5"/>
  <c r="Q1873" i="5"/>
  <c r="M1873" i="5"/>
  <c r="L1873" i="5"/>
  <c r="K1873" i="5"/>
  <c r="J1873" i="5"/>
  <c r="G1873" i="5"/>
  <c r="F1873" i="5"/>
  <c r="E1873" i="5"/>
  <c r="D1873" i="5"/>
  <c r="C1873" i="5"/>
  <c r="Z1872" i="5"/>
  <c r="V1872" i="5"/>
  <c r="T1872" i="5"/>
  <c r="S1872" i="5"/>
  <c r="R1872" i="5"/>
  <c r="Q1872" i="5"/>
  <c r="M1872" i="5"/>
  <c r="L1872" i="5"/>
  <c r="K1872" i="5"/>
  <c r="J1872" i="5"/>
  <c r="G1872" i="5"/>
  <c r="F1872" i="5"/>
  <c r="E1872" i="5"/>
  <c r="D1872" i="5"/>
  <c r="C1872" i="5"/>
  <c r="Z1871" i="5"/>
  <c r="V1871" i="5"/>
  <c r="T1871" i="5"/>
  <c r="S1871" i="5"/>
  <c r="R1871" i="5"/>
  <c r="Q1871" i="5"/>
  <c r="M1871" i="5"/>
  <c r="L1871" i="5"/>
  <c r="K1871" i="5"/>
  <c r="J1871" i="5"/>
  <c r="G1871" i="5"/>
  <c r="F1871" i="5"/>
  <c r="E1871" i="5"/>
  <c r="D1871" i="5"/>
  <c r="C1871" i="5"/>
  <c r="Z1870" i="5"/>
  <c r="V1870" i="5"/>
  <c r="T1870" i="5"/>
  <c r="S1870" i="5"/>
  <c r="R1870" i="5"/>
  <c r="Q1870" i="5"/>
  <c r="M1870" i="5"/>
  <c r="L1870" i="5"/>
  <c r="K1870" i="5"/>
  <c r="J1870" i="5"/>
  <c r="G1870" i="5"/>
  <c r="F1870" i="5"/>
  <c r="E1870" i="5"/>
  <c r="D1870" i="5"/>
  <c r="C1870" i="5"/>
  <c r="Z1869" i="5"/>
  <c r="V1869" i="5"/>
  <c r="T1869" i="5"/>
  <c r="S1869" i="5"/>
  <c r="R1869" i="5"/>
  <c r="Q1869" i="5"/>
  <c r="M1869" i="5"/>
  <c r="L1869" i="5"/>
  <c r="K1869" i="5"/>
  <c r="J1869" i="5"/>
  <c r="G1869" i="5"/>
  <c r="F1869" i="5"/>
  <c r="E1869" i="5"/>
  <c r="D1869" i="5"/>
  <c r="C1869" i="5"/>
  <c r="Z1868" i="5"/>
  <c r="V1868" i="5"/>
  <c r="T1868" i="5"/>
  <c r="S1868" i="5"/>
  <c r="R1868" i="5"/>
  <c r="Q1868" i="5"/>
  <c r="M1868" i="5"/>
  <c r="L1868" i="5"/>
  <c r="K1868" i="5"/>
  <c r="J1868" i="5"/>
  <c r="G1868" i="5"/>
  <c r="F1868" i="5"/>
  <c r="E1868" i="5"/>
  <c r="D1868" i="5"/>
  <c r="C1868" i="5"/>
  <c r="Z1867" i="5"/>
  <c r="V1867" i="5"/>
  <c r="T1867" i="5"/>
  <c r="S1867" i="5"/>
  <c r="R1867" i="5"/>
  <c r="Q1867" i="5"/>
  <c r="M1867" i="5"/>
  <c r="L1867" i="5"/>
  <c r="K1867" i="5"/>
  <c r="J1867" i="5"/>
  <c r="G1867" i="5"/>
  <c r="F1867" i="5"/>
  <c r="E1867" i="5"/>
  <c r="D1867" i="5"/>
  <c r="C1867" i="5"/>
  <c r="Z1866" i="5"/>
  <c r="V1866" i="5"/>
  <c r="T1866" i="5"/>
  <c r="S1866" i="5"/>
  <c r="R1866" i="5"/>
  <c r="Q1866" i="5"/>
  <c r="M1866" i="5"/>
  <c r="L1866" i="5"/>
  <c r="K1866" i="5"/>
  <c r="J1866" i="5"/>
  <c r="G1866" i="5"/>
  <c r="F1866" i="5"/>
  <c r="E1866" i="5"/>
  <c r="D1866" i="5"/>
  <c r="C1866" i="5"/>
  <c r="Z1865" i="5"/>
  <c r="V1865" i="5"/>
  <c r="T1865" i="5"/>
  <c r="S1865" i="5"/>
  <c r="R1865" i="5"/>
  <c r="Q1865" i="5"/>
  <c r="M1865" i="5"/>
  <c r="L1865" i="5"/>
  <c r="K1865" i="5"/>
  <c r="J1865" i="5"/>
  <c r="G1865" i="5"/>
  <c r="F1865" i="5"/>
  <c r="E1865" i="5"/>
  <c r="D1865" i="5"/>
  <c r="C1865" i="5"/>
  <c r="Z1864" i="5"/>
  <c r="V1864" i="5"/>
  <c r="T1864" i="5"/>
  <c r="S1864" i="5"/>
  <c r="R1864" i="5"/>
  <c r="Q1864" i="5"/>
  <c r="M1864" i="5"/>
  <c r="L1864" i="5"/>
  <c r="K1864" i="5"/>
  <c r="J1864" i="5"/>
  <c r="G1864" i="5"/>
  <c r="F1864" i="5"/>
  <c r="E1864" i="5"/>
  <c r="D1864" i="5"/>
  <c r="C1864" i="5"/>
  <c r="Z1863" i="5"/>
  <c r="V1863" i="5"/>
  <c r="T1863" i="5"/>
  <c r="S1863" i="5"/>
  <c r="R1863" i="5"/>
  <c r="Q1863" i="5"/>
  <c r="M1863" i="5"/>
  <c r="L1863" i="5"/>
  <c r="K1863" i="5"/>
  <c r="J1863" i="5"/>
  <c r="G1863" i="5"/>
  <c r="F1863" i="5"/>
  <c r="E1863" i="5"/>
  <c r="D1863" i="5"/>
  <c r="C1863" i="5"/>
  <c r="Z1862" i="5"/>
  <c r="V1862" i="5"/>
  <c r="T1862" i="5"/>
  <c r="S1862" i="5"/>
  <c r="R1862" i="5"/>
  <c r="Q1862" i="5"/>
  <c r="M1862" i="5"/>
  <c r="L1862" i="5"/>
  <c r="K1862" i="5"/>
  <c r="J1862" i="5"/>
  <c r="G1862" i="5"/>
  <c r="F1862" i="5"/>
  <c r="E1862" i="5"/>
  <c r="D1862" i="5"/>
  <c r="C1862" i="5"/>
  <c r="Z1861" i="5"/>
  <c r="V1861" i="5"/>
  <c r="T1861" i="5"/>
  <c r="S1861" i="5"/>
  <c r="R1861" i="5"/>
  <c r="Q1861" i="5"/>
  <c r="M1861" i="5"/>
  <c r="L1861" i="5"/>
  <c r="K1861" i="5"/>
  <c r="J1861" i="5"/>
  <c r="G1861" i="5"/>
  <c r="F1861" i="5"/>
  <c r="E1861" i="5"/>
  <c r="D1861" i="5"/>
  <c r="C1861" i="5"/>
  <c r="Z1860" i="5"/>
  <c r="V1860" i="5"/>
  <c r="T1860" i="5"/>
  <c r="S1860" i="5"/>
  <c r="R1860" i="5"/>
  <c r="Q1860" i="5"/>
  <c r="M1860" i="5"/>
  <c r="L1860" i="5"/>
  <c r="K1860" i="5"/>
  <c r="J1860" i="5"/>
  <c r="G1860" i="5"/>
  <c r="F1860" i="5"/>
  <c r="E1860" i="5"/>
  <c r="D1860" i="5"/>
  <c r="C1860" i="5"/>
  <c r="Z1859" i="5"/>
  <c r="V1859" i="5"/>
  <c r="T1859" i="5"/>
  <c r="S1859" i="5"/>
  <c r="R1859" i="5"/>
  <c r="Q1859" i="5"/>
  <c r="M1859" i="5"/>
  <c r="L1859" i="5"/>
  <c r="K1859" i="5"/>
  <c r="J1859" i="5"/>
  <c r="G1859" i="5"/>
  <c r="F1859" i="5"/>
  <c r="E1859" i="5"/>
  <c r="D1859" i="5"/>
  <c r="C1859" i="5"/>
  <c r="Z1858" i="5"/>
  <c r="V1858" i="5"/>
  <c r="T1858" i="5"/>
  <c r="S1858" i="5"/>
  <c r="R1858" i="5"/>
  <c r="Q1858" i="5"/>
  <c r="M1858" i="5"/>
  <c r="L1858" i="5"/>
  <c r="K1858" i="5"/>
  <c r="J1858" i="5"/>
  <c r="G1858" i="5"/>
  <c r="F1858" i="5"/>
  <c r="E1858" i="5"/>
  <c r="D1858" i="5"/>
  <c r="C1858" i="5"/>
  <c r="Z1857" i="5"/>
  <c r="V1857" i="5"/>
  <c r="T1857" i="5"/>
  <c r="S1857" i="5"/>
  <c r="R1857" i="5"/>
  <c r="Q1857" i="5"/>
  <c r="M1857" i="5"/>
  <c r="L1857" i="5"/>
  <c r="K1857" i="5"/>
  <c r="J1857" i="5"/>
  <c r="G1857" i="5"/>
  <c r="F1857" i="5"/>
  <c r="E1857" i="5"/>
  <c r="D1857" i="5"/>
  <c r="C1857" i="5"/>
  <c r="Z1856" i="5"/>
  <c r="V1856" i="5"/>
  <c r="T1856" i="5"/>
  <c r="S1856" i="5"/>
  <c r="R1856" i="5"/>
  <c r="Q1856" i="5"/>
  <c r="M1856" i="5"/>
  <c r="L1856" i="5"/>
  <c r="K1856" i="5"/>
  <c r="J1856" i="5"/>
  <c r="G1856" i="5"/>
  <c r="F1856" i="5"/>
  <c r="E1856" i="5"/>
  <c r="D1856" i="5"/>
  <c r="C1856" i="5"/>
  <c r="Z1855" i="5"/>
  <c r="V1855" i="5"/>
  <c r="T1855" i="5"/>
  <c r="S1855" i="5"/>
  <c r="R1855" i="5"/>
  <c r="Q1855" i="5"/>
  <c r="M1855" i="5"/>
  <c r="L1855" i="5"/>
  <c r="K1855" i="5"/>
  <c r="J1855" i="5"/>
  <c r="G1855" i="5"/>
  <c r="F1855" i="5"/>
  <c r="E1855" i="5"/>
  <c r="D1855" i="5"/>
  <c r="C1855" i="5"/>
  <c r="Z1854" i="5"/>
  <c r="V1854" i="5"/>
  <c r="T1854" i="5"/>
  <c r="S1854" i="5"/>
  <c r="R1854" i="5"/>
  <c r="Q1854" i="5"/>
  <c r="M1854" i="5"/>
  <c r="L1854" i="5"/>
  <c r="K1854" i="5"/>
  <c r="J1854" i="5"/>
  <c r="G1854" i="5"/>
  <c r="F1854" i="5"/>
  <c r="E1854" i="5"/>
  <c r="D1854" i="5"/>
  <c r="C1854" i="5"/>
  <c r="Z1853" i="5"/>
  <c r="V1853" i="5"/>
  <c r="T1853" i="5"/>
  <c r="S1853" i="5"/>
  <c r="R1853" i="5"/>
  <c r="Q1853" i="5"/>
  <c r="M1853" i="5"/>
  <c r="L1853" i="5"/>
  <c r="K1853" i="5"/>
  <c r="J1853" i="5"/>
  <c r="G1853" i="5"/>
  <c r="F1853" i="5"/>
  <c r="E1853" i="5"/>
  <c r="D1853" i="5"/>
  <c r="C1853" i="5"/>
  <c r="Z1852" i="5"/>
  <c r="V1852" i="5"/>
  <c r="T1852" i="5"/>
  <c r="S1852" i="5"/>
  <c r="R1852" i="5"/>
  <c r="Q1852" i="5"/>
  <c r="M1852" i="5"/>
  <c r="L1852" i="5"/>
  <c r="K1852" i="5"/>
  <c r="J1852" i="5"/>
  <c r="G1852" i="5"/>
  <c r="F1852" i="5"/>
  <c r="E1852" i="5"/>
  <c r="D1852" i="5"/>
  <c r="C1852" i="5"/>
  <c r="Z1851" i="5"/>
  <c r="V1851" i="5"/>
  <c r="T1851" i="5"/>
  <c r="S1851" i="5"/>
  <c r="R1851" i="5"/>
  <c r="Q1851" i="5"/>
  <c r="M1851" i="5"/>
  <c r="L1851" i="5"/>
  <c r="K1851" i="5"/>
  <c r="J1851" i="5"/>
  <c r="G1851" i="5"/>
  <c r="F1851" i="5"/>
  <c r="E1851" i="5"/>
  <c r="D1851" i="5"/>
  <c r="C1851" i="5"/>
  <c r="Z1850" i="5"/>
  <c r="V1850" i="5"/>
  <c r="T1850" i="5"/>
  <c r="S1850" i="5"/>
  <c r="R1850" i="5"/>
  <c r="Q1850" i="5"/>
  <c r="M1850" i="5"/>
  <c r="L1850" i="5"/>
  <c r="K1850" i="5"/>
  <c r="J1850" i="5"/>
  <c r="G1850" i="5"/>
  <c r="F1850" i="5"/>
  <c r="E1850" i="5"/>
  <c r="D1850" i="5"/>
  <c r="C1850" i="5"/>
  <c r="Z1849" i="5"/>
  <c r="V1849" i="5"/>
  <c r="T1849" i="5"/>
  <c r="S1849" i="5"/>
  <c r="R1849" i="5"/>
  <c r="Q1849" i="5"/>
  <c r="M1849" i="5"/>
  <c r="L1849" i="5"/>
  <c r="K1849" i="5"/>
  <c r="J1849" i="5"/>
  <c r="G1849" i="5"/>
  <c r="F1849" i="5"/>
  <c r="E1849" i="5"/>
  <c r="D1849" i="5"/>
  <c r="C1849" i="5"/>
  <c r="Z1848" i="5"/>
  <c r="V1848" i="5"/>
  <c r="T1848" i="5"/>
  <c r="S1848" i="5"/>
  <c r="R1848" i="5"/>
  <c r="Q1848" i="5"/>
  <c r="M1848" i="5"/>
  <c r="L1848" i="5"/>
  <c r="K1848" i="5"/>
  <c r="J1848" i="5"/>
  <c r="G1848" i="5"/>
  <c r="F1848" i="5"/>
  <c r="E1848" i="5"/>
  <c r="D1848" i="5"/>
  <c r="C1848" i="5"/>
  <c r="Z1847" i="5"/>
  <c r="V1847" i="5"/>
  <c r="T1847" i="5"/>
  <c r="S1847" i="5"/>
  <c r="R1847" i="5"/>
  <c r="Q1847" i="5"/>
  <c r="M1847" i="5"/>
  <c r="L1847" i="5"/>
  <c r="K1847" i="5"/>
  <c r="J1847" i="5"/>
  <c r="G1847" i="5"/>
  <c r="F1847" i="5"/>
  <c r="E1847" i="5"/>
  <c r="D1847" i="5"/>
  <c r="C1847" i="5"/>
  <c r="Z1846" i="5"/>
  <c r="V1846" i="5"/>
  <c r="T1846" i="5"/>
  <c r="S1846" i="5"/>
  <c r="R1846" i="5"/>
  <c r="Q1846" i="5"/>
  <c r="M1846" i="5"/>
  <c r="L1846" i="5"/>
  <c r="K1846" i="5"/>
  <c r="J1846" i="5"/>
  <c r="G1846" i="5"/>
  <c r="F1846" i="5"/>
  <c r="E1846" i="5"/>
  <c r="D1846" i="5"/>
  <c r="C1846" i="5"/>
  <c r="Z1845" i="5"/>
  <c r="V1845" i="5"/>
  <c r="T1845" i="5"/>
  <c r="S1845" i="5"/>
  <c r="R1845" i="5"/>
  <c r="Q1845" i="5"/>
  <c r="M1845" i="5"/>
  <c r="L1845" i="5"/>
  <c r="K1845" i="5"/>
  <c r="J1845" i="5"/>
  <c r="G1845" i="5"/>
  <c r="F1845" i="5"/>
  <c r="E1845" i="5"/>
  <c r="D1845" i="5"/>
  <c r="C1845" i="5"/>
  <c r="Z1844" i="5"/>
  <c r="V1844" i="5"/>
  <c r="T1844" i="5"/>
  <c r="S1844" i="5"/>
  <c r="R1844" i="5"/>
  <c r="Q1844" i="5"/>
  <c r="M1844" i="5"/>
  <c r="L1844" i="5"/>
  <c r="K1844" i="5"/>
  <c r="J1844" i="5"/>
  <c r="G1844" i="5"/>
  <c r="F1844" i="5"/>
  <c r="E1844" i="5"/>
  <c r="D1844" i="5"/>
  <c r="C1844" i="5"/>
  <c r="Z1843" i="5"/>
  <c r="V1843" i="5"/>
  <c r="T1843" i="5"/>
  <c r="S1843" i="5"/>
  <c r="R1843" i="5"/>
  <c r="Q1843" i="5"/>
  <c r="M1843" i="5"/>
  <c r="L1843" i="5"/>
  <c r="K1843" i="5"/>
  <c r="J1843" i="5"/>
  <c r="G1843" i="5"/>
  <c r="F1843" i="5"/>
  <c r="E1843" i="5"/>
  <c r="D1843" i="5"/>
  <c r="C1843" i="5"/>
  <c r="Z1842" i="5"/>
  <c r="V1842" i="5"/>
  <c r="T1842" i="5"/>
  <c r="S1842" i="5"/>
  <c r="R1842" i="5"/>
  <c r="Q1842" i="5"/>
  <c r="M1842" i="5"/>
  <c r="L1842" i="5"/>
  <c r="K1842" i="5"/>
  <c r="J1842" i="5"/>
  <c r="G1842" i="5"/>
  <c r="F1842" i="5"/>
  <c r="E1842" i="5"/>
  <c r="D1842" i="5"/>
  <c r="C1842" i="5"/>
  <c r="Z1841" i="5"/>
  <c r="V1841" i="5"/>
  <c r="T1841" i="5"/>
  <c r="S1841" i="5"/>
  <c r="R1841" i="5"/>
  <c r="Q1841" i="5"/>
  <c r="M1841" i="5"/>
  <c r="L1841" i="5"/>
  <c r="K1841" i="5"/>
  <c r="J1841" i="5"/>
  <c r="G1841" i="5"/>
  <c r="F1841" i="5"/>
  <c r="E1841" i="5"/>
  <c r="D1841" i="5"/>
  <c r="C1841" i="5"/>
  <c r="Z1840" i="5"/>
  <c r="V1840" i="5"/>
  <c r="T1840" i="5"/>
  <c r="S1840" i="5"/>
  <c r="R1840" i="5"/>
  <c r="Q1840" i="5"/>
  <c r="M1840" i="5"/>
  <c r="L1840" i="5"/>
  <c r="K1840" i="5"/>
  <c r="J1840" i="5"/>
  <c r="G1840" i="5"/>
  <c r="F1840" i="5"/>
  <c r="E1840" i="5"/>
  <c r="D1840" i="5"/>
  <c r="C1840" i="5"/>
  <c r="Z1839" i="5"/>
  <c r="V1839" i="5"/>
  <c r="T1839" i="5"/>
  <c r="S1839" i="5"/>
  <c r="R1839" i="5"/>
  <c r="Q1839" i="5"/>
  <c r="M1839" i="5"/>
  <c r="L1839" i="5"/>
  <c r="K1839" i="5"/>
  <c r="J1839" i="5"/>
  <c r="G1839" i="5"/>
  <c r="F1839" i="5"/>
  <c r="E1839" i="5"/>
  <c r="D1839" i="5"/>
  <c r="C1839" i="5"/>
  <c r="Z1838" i="5"/>
  <c r="V1838" i="5"/>
  <c r="T1838" i="5"/>
  <c r="S1838" i="5"/>
  <c r="R1838" i="5"/>
  <c r="Q1838" i="5"/>
  <c r="M1838" i="5"/>
  <c r="L1838" i="5"/>
  <c r="K1838" i="5"/>
  <c r="J1838" i="5"/>
  <c r="G1838" i="5"/>
  <c r="F1838" i="5"/>
  <c r="E1838" i="5"/>
  <c r="D1838" i="5"/>
  <c r="C1838" i="5"/>
  <c r="Z1837" i="5"/>
  <c r="V1837" i="5"/>
  <c r="T1837" i="5"/>
  <c r="S1837" i="5"/>
  <c r="R1837" i="5"/>
  <c r="Q1837" i="5"/>
  <c r="M1837" i="5"/>
  <c r="L1837" i="5"/>
  <c r="K1837" i="5"/>
  <c r="J1837" i="5"/>
  <c r="G1837" i="5"/>
  <c r="F1837" i="5"/>
  <c r="E1837" i="5"/>
  <c r="D1837" i="5"/>
  <c r="C1837" i="5"/>
  <c r="Z1836" i="5"/>
  <c r="V1836" i="5"/>
  <c r="T1836" i="5"/>
  <c r="S1836" i="5"/>
  <c r="R1836" i="5"/>
  <c r="Q1836" i="5"/>
  <c r="M1836" i="5"/>
  <c r="L1836" i="5"/>
  <c r="K1836" i="5"/>
  <c r="J1836" i="5"/>
  <c r="G1836" i="5"/>
  <c r="F1836" i="5"/>
  <c r="E1836" i="5"/>
  <c r="D1836" i="5"/>
  <c r="C1836" i="5"/>
  <c r="Z1835" i="5"/>
  <c r="V1835" i="5"/>
  <c r="T1835" i="5"/>
  <c r="S1835" i="5"/>
  <c r="R1835" i="5"/>
  <c r="Q1835" i="5"/>
  <c r="M1835" i="5"/>
  <c r="L1835" i="5"/>
  <c r="K1835" i="5"/>
  <c r="J1835" i="5"/>
  <c r="G1835" i="5"/>
  <c r="F1835" i="5"/>
  <c r="E1835" i="5"/>
  <c r="D1835" i="5"/>
  <c r="C1835" i="5"/>
  <c r="Z1834" i="5"/>
  <c r="V1834" i="5"/>
  <c r="T1834" i="5"/>
  <c r="S1834" i="5"/>
  <c r="R1834" i="5"/>
  <c r="Q1834" i="5"/>
  <c r="M1834" i="5"/>
  <c r="L1834" i="5"/>
  <c r="K1834" i="5"/>
  <c r="J1834" i="5"/>
  <c r="G1834" i="5"/>
  <c r="F1834" i="5"/>
  <c r="E1834" i="5"/>
  <c r="D1834" i="5"/>
  <c r="C1834" i="5"/>
  <c r="Z1833" i="5"/>
  <c r="V1833" i="5"/>
  <c r="T1833" i="5"/>
  <c r="S1833" i="5"/>
  <c r="R1833" i="5"/>
  <c r="Q1833" i="5"/>
  <c r="M1833" i="5"/>
  <c r="L1833" i="5"/>
  <c r="K1833" i="5"/>
  <c r="J1833" i="5"/>
  <c r="G1833" i="5"/>
  <c r="F1833" i="5"/>
  <c r="E1833" i="5"/>
  <c r="D1833" i="5"/>
  <c r="C1833" i="5"/>
  <c r="Z1832" i="5"/>
  <c r="V1832" i="5"/>
  <c r="T1832" i="5"/>
  <c r="S1832" i="5"/>
  <c r="R1832" i="5"/>
  <c r="Q1832" i="5"/>
  <c r="M1832" i="5"/>
  <c r="L1832" i="5"/>
  <c r="K1832" i="5"/>
  <c r="J1832" i="5"/>
  <c r="G1832" i="5"/>
  <c r="F1832" i="5"/>
  <c r="E1832" i="5"/>
  <c r="D1832" i="5"/>
  <c r="C1832" i="5"/>
  <c r="Z1831" i="5"/>
  <c r="V1831" i="5"/>
  <c r="T1831" i="5"/>
  <c r="S1831" i="5"/>
  <c r="R1831" i="5"/>
  <c r="Q1831" i="5"/>
  <c r="M1831" i="5"/>
  <c r="L1831" i="5"/>
  <c r="K1831" i="5"/>
  <c r="J1831" i="5"/>
  <c r="G1831" i="5"/>
  <c r="F1831" i="5"/>
  <c r="E1831" i="5"/>
  <c r="D1831" i="5"/>
  <c r="C1831" i="5"/>
  <c r="Z1830" i="5"/>
  <c r="V1830" i="5"/>
  <c r="T1830" i="5"/>
  <c r="S1830" i="5"/>
  <c r="R1830" i="5"/>
  <c r="Q1830" i="5"/>
  <c r="M1830" i="5"/>
  <c r="L1830" i="5"/>
  <c r="K1830" i="5"/>
  <c r="J1830" i="5"/>
  <c r="G1830" i="5"/>
  <c r="F1830" i="5"/>
  <c r="E1830" i="5"/>
  <c r="D1830" i="5"/>
  <c r="C1830" i="5"/>
  <c r="Z1829" i="5"/>
  <c r="V1829" i="5"/>
  <c r="T1829" i="5"/>
  <c r="S1829" i="5"/>
  <c r="R1829" i="5"/>
  <c r="Q1829" i="5"/>
  <c r="M1829" i="5"/>
  <c r="L1829" i="5"/>
  <c r="K1829" i="5"/>
  <c r="J1829" i="5"/>
  <c r="G1829" i="5"/>
  <c r="F1829" i="5"/>
  <c r="E1829" i="5"/>
  <c r="D1829" i="5"/>
  <c r="C1829" i="5"/>
  <c r="Z1828" i="5"/>
  <c r="V1828" i="5"/>
  <c r="T1828" i="5"/>
  <c r="S1828" i="5"/>
  <c r="R1828" i="5"/>
  <c r="Q1828" i="5"/>
  <c r="M1828" i="5"/>
  <c r="L1828" i="5"/>
  <c r="K1828" i="5"/>
  <c r="J1828" i="5"/>
  <c r="G1828" i="5"/>
  <c r="F1828" i="5"/>
  <c r="E1828" i="5"/>
  <c r="D1828" i="5"/>
  <c r="C1828" i="5"/>
  <c r="Z1827" i="5"/>
  <c r="V1827" i="5"/>
  <c r="T1827" i="5"/>
  <c r="S1827" i="5"/>
  <c r="R1827" i="5"/>
  <c r="Q1827" i="5"/>
  <c r="M1827" i="5"/>
  <c r="L1827" i="5"/>
  <c r="K1827" i="5"/>
  <c r="J1827" i="5"/>
  <c r="G1827" i="5"/>
  <c r="F1827" i="5"/>
  <c r="E1827" i="5"/>
  <c r="D1827" i="5"/>
  <c r="C1827" i="5"/>
  <c r="Z1826" i="5"/>
  <c r="V1826" i="5"/>
  <c r="T1826" i="5"/>
  <c r="S1826" i="5"/>
  <c r="R1826" i="5"/>
  <c r="Q1826" i="5"/>
  <c r="M1826" i="5"/>
  <c r="L1826" i="5"/>
  <c r="K1826" i="5"/>
  <c r="J1826" i="5"/>
  <c r="G1826" i="5"/>
  <c r="F1826" i="5"/>
  <c r="E1826" i="5"/>
  <c r="D1826" i="5"/>
  <c r="C1826" i="5"/>
  <c r="Z1825" i="5"/>
  <c r="V1825" i="5"/>
  <c r="T1825" i="5"/>
  <c r="S1825" i="5"/>
  <c r="R1825" i="5"/>
  <c r="Q1825" i="5"/>
  <c r="M1825" i="5"/>
  <c r="L1825" i="5"/>
  <c r="K1825" i="5"/>
  <c r="J1825" i="5"/>
  <c r="G1825" i="5"/>
  <c r="F1825" i="5"/>
  <c r="E1825" i="5"/>
  <c r="D1825" i="5"/>
  <c r="C1825" i="5"/>
  <c r="Z1824" i="5"/>
  <c r="V1824" i="5"/>
  <c r="T1824" i="5"/>
  <c r="S1824" i="5"/>
  <c r="R1824" i="5"/>
  <c r="Q1824" i="5"/>
  <c r="M1824" i="5"/>
  <c r="L1824" i="5"/>
  <c r="K1824" i="5"/>
  <c r="J1824" i="5"/>
  <c r="G1824" i="5"/>
  <c r="F1824" i="5"/>
  <c r="E1824" i="5"/>
  <c r="D1824" i="5"/>
  <c r="C1824" i="5"/>
  <c r="Z1823" i="5"/>
  <c r="V1823" i="5"/>
  <c r="T1823" i="5"/>
  <c r="S1823" i="5"/>
  <c r="R1823" i="5"/>
  <c r="Q1823" i="5"/>
  <c r="M1823" i="5"/>
  <c r="L1823" i="5"/>
  <c r="K1823" i="5"/>
  <c r="J1823" i="5"/>
  <c r="G1823" i="5"/>
  <c r="F1823" i="5"/>
  <c r="E1823" i="5"/>
  <c r="D1823" i="5"/>
  <c r="C1823" i="5"/>
  <c r="Z1822" i="5"/>
  <c r="V1822" i="5"/>
  <c r="T1822" i="5"/>
  <c r="S1822" i="5"/>
  <c r="R1822" i="5"/>
  <c r="Q1822" i="5"/>
  <c r="M1822" i="5"/>
  <c r="L1822" i="5"/>
  <c r="K1822" i="5"/>
  <c r="J1822" i="5"/>
  <c r="G1822" i="5"/>
  <c r="F1822" i="5"/>
  <c r="E1822" i="5"/>
  <c r="D1822" i="5"/>
  <c r="C1822" i="5"/>
  <c r="Z1821" i="5"/>
  <c r="V1821" i="5"/>
  <c r="T1821" i="5"/>
  <c r="S1821" i="5"/>
  <c r="R1821" i="5"/>
  <c r="Q1821" i="5"/>
  <c r="M1821" i="5"/>
  <c r="L1821" i="5"/>
  <c r="K1821" i="5"/>
  <c r="J1821" i="5"/>
  <c r="G1821" i="5"/>
  <c r="F1821" i="5"/>
  <c r="E1821" i="5"/>
  <c r="D1821" i="5"/>
  <c r="C1821" i="5"/>
  <c r="Z1820" i="5"/>
  <c r="V1820" i="5"/>
  <c r="T1820" i="5"/>
  <c r="S1820" i="5"/>
  <c r="R1820" i="5"/>
  <c r="Q1820" i="5"/>
  <c r="M1820" i="5"/>
  <c r="L1820" i="5"/>
  <c r="K1820" i="5"/>
  <c r="J1820" i="5"/>
  <c r="G1820" i="5"/>
  <c r="F1820" i="5"/>
  <c r="E1820" i="5"/>
  <c r="D1820" i="5"/>
  <c r="C1820" i="5"/>
  <c r="Z1819" i="5"/>
  <c r="V1819" i="5"/>
  <c r="T1819" i="5"/>
  <c r="S1819" i="5"/>
  <c r="R1819" i="5"/>
  <c r="Q1819" i="5"/>
  <c r="M1819" i="5"/>
  <c r="L1819" i="5"/>
  <c r="K1819" i="5"/>
  <c r="J1819" i="5"/>
  <c r="G1819" i="5"/>
  <c r="F1819" i="5"/>
  <c r="E1819" i="5"/>
  <c r="D1819" i="5"/>
  <c r="C1819" i="5"/>
  <c r="Z1818" i="5"/>
  <c r="V1818" i="5"/>
  <c r="T1818" i="5"/>
  <c r="S1818" i="5"/>
  <c r="R1818" i="5"/>
  <c r="Q1818" i="5"/>
  <c r="M1818" i="5"/>
  <c r="L1818" i="5"/>
  <c r="K1818" i="5"/>
  <c r="J1818" i="5"/>
  <c r="G1818" i="5"/>
  <c r="F1818" i="5"/>
  <c r="E1818" i="5"/>
  <c r="D1818" i="5"/>
  <c r="C1818" i="5"/>
  <c r="Z1817" i="5"/>
  <c r="V1817" i="5"/>
  <c r="T1817" i="5"/>
  <c r="S1817" i="5"/>
  <c r="R1817" i="5"/>
  <c r="Q1817" i="5"/>
  <c r="M1817" i="5"/>
  <c r="L1817" i="5"/>
  <c r="K1817" i="5"/>
  <c r="J1817" i="5"/>
  <c r="G1817" i="5"/>
  <c r="F1817" i="5"/>
  <c r="E1817" i="5"/>
  <c r="D1817" i="5"/>
  <c r="C1817" i="5"/>
  <c r="Z1816" i="5"/>
  <c r="V1816" i="5"/>
  <c r="T1816" i="5"/>
  <c r="S1816" i="5"/>
  <c r="R1816" i="5"/>
  <c r="Q1816" i="5"/>
  <c r="M1816" i="5"/>
  <c r="L1816" i="5"/>
  <c r="K1816" i="5"/>
  <c r="J1816" i="5"/>
  <c r="G1816" i="5"/>
  <c r="F1816" i="5"/>
  <c r="E1816" i="5"/>
  <c r="D1816" i="5"/>
  <c r="C1816" i="5"/>
  <c r="Z1815" i="5"/>
  <c r="V1815" i="5"/>
  <c r="T1815" i="5"/>
  <c r="S1815" i="5"/>
  <c r="R1815" i="5"/>
  <c r="Q1815" i="5"/>
  <c r="M1815" i="5"/>
  <c r="L1815" i="5"/>
  <c r="K1815" i="5"/>
  <c r="J1815" i="5"/>
  <c r="G1815" i="5"/>
  <c r="F1815" i="5"/>
  <c r="E1815" i="5"/>
  <c r="D1815" i="5"/>
  <c r="C1815" i="5"/>
  <c r="Z1814" i="5"/>
  <c r="V1814" i="5"/>
  <c r="T1814" i="5"/>
  <c r="S1814" i="5"/>
  <c r="R1814" i="5"/>
  <c r="Q1814" i="5"/>
  <c r="M1814" i="5"/>
  <c r="L1814" i="5"/>
  <c r="K1814" i="5"/>
  <c r="J1814" i="5"/>
  <c r="G1814" i="5"/>
  <c r="F1814" i="5"/>
  <c r="E1814" i="5"/>
  <c r="D1814" i="5"/>
  <c r="C1814" i="5"/>
  <c r="Z1813" i="5"/>
  <c r="V1813" i="5"/>
  <c r="T1813" i="5"/>
  <c r="S1813" i="5"/>
  <c r="R1813" i="5"/>
  <c r="Q1813" i="5"/>
  <c r="M1813" i="5"/>
  <c r="L1813" i="5"/>
  <c r="K1813" i="5"/>
  <c r="J1813" i="5"/>
  <c r="G1813" i="5"/>
  <c r="F1813" i="5"/>
  <c r="E1813" i="5"/>
  <c r="D1813" i="5"/>
  <c r="C1813" i="5"/>
  <c r="Z1812" i="5"/>
  <c r="V1812" i="5"/>
  <c r="T1812" i="5"/>
  <c r="S1812" i="5"/>
  <c r="R1812" i="5"/>
  <c r="Q1812" i="5"/>
  <c r="M1812" i="5"/>
  <c r="L1812" i="5"/>
  <c r="K1812" i="5"/>
  <c r="J1812" i="5"/>
  <c r="G1812" i="5"/>
  <c r="F1812" i="5"/>
  <c r="E1812" i="5"/>
  <c r="D1812" i="5"/>
  <c r="C1812" i="5"/>
  <c r="Z1811" i="5"/>
  <c r="V1811" i="5"/>
  <c r="T1811" i="5"/>
  <c r="S1811" i="5"/>
  <c r="R1811" i="5"/>
  <c r="Q1811" i="5"/>
  <c r="M1811" i="5"/>
  <c r="L1811" i="5"/>
  <c r="K1811" i="5"/>
  <c r="J1811" i="5"/>
  <c r="G1811" i="5"/>
  <c r="F1811" i="5"/>
  <c r="E1811" i="5"/>
  <c r="D1811" i="5"/>
  <c r="C1811" i="5"/>
  <c r="Z1810" i="5"/>
  <c r="V1810" i="5"/>
  <c r="T1810" i="5"/>
  <c r="S1810" i="5"/>
  <c r="R1810" i="5"/>
  <c r="Q1810" i="5"/>
  <c r="M1810" i="5"/>
  <c r="L1810" i="5"/>
  <c r="K1810" i="5"/>
  <c r="J1810" i="5"/>
  <c r="G1810" i="5"/>
  <c r="F1810" i="5"/>
  <c r="E1810" i="5"/>
  <c r="D1810" i="5"/>
  <c r="C1810" i="5"/>
  <c r="Z1809" i="5"/>
  <c r="V1809" i="5"/>
  <c r="T1809" i="5"/>
  <c r="S1809" i="5"/>
  <c r="R1809" i="5"/>
  <c r="Q1809" i="5"/>
  <c r="M1809" i="5"/>
  <c r="L1809" i="5"/>
  <c r="K1809" i="5"/>
  <c r="J1809" i="5"/>
  <c r="G1809" i="5"/>
  <c r="F1809" i="5"/>
  <c r="E1809" i="5"/>
  <c r="D1809" i="5"/>
  <c r="C1809" i="5"/>
  <c r="Z1808" i="5"/>
  <c r="V1808" i="5"/>
  <c r="T1808" i="5"/>
  <c r="S1808" i="5"/>
  <c r="R1808" i="5"/>
  <c r="Q1808" i="5"/>
  <c r="M1808" i="5"/>
  <c r="L1808" i="5"/>
  <c r="K1808" i="5"/>
  <c r="J1808" i="5"/>
  <c r="G1808" i="5"/>
  <c r="F1808" i="5"/>
  <c r="E1808" i="5"/>
  <c r="D1808" i="5"/>
  <c r="C1808" i="5"/>
  <c r="Z1807" i="5"/>
  <c r="V1807" i="5"/>
  <c r="T1807" i="5"/>
  <c r="S1807" i="5"/>
  <c r="R1807" i="5"/>
  <c r="Q1807" i="5"/>
  <c r="M1807" i="5"/>
  <c r="L1807" i="5"/>
  <c r="K1807" i="5"/>
  <c r="J1807" i="5"/>
  <c r="G1807" i="5"/>
  <c r="F1807" i="5"/>
  <c r="E1807" i="5"/>
  <c r="D1807" i="5"/>
  <c r="C1807" i="5"/>
  <c r="Z1806" i="5"/>
  <c r="V1806" i="5"/>
  <c r="T1806" i="5"/>
  <c r="S1806" i="5"/>
  <c r="R1806" i="5"/>
  <c r="Q1806" i="5"/>
  <c r="M1806" i="5"/>
  <c r="L1806" i="5"/>
  <c r="K1806" i="5"/>
  <c r="J1806" i="5"/>
  <c r="G1806" i="5"/>
  <c r="F1806" i="5"/>
  <c r="E1806" i="5"/>
  <c r="D1806" i="5"/>
  <c r="C1806" i="5"/>
  <c r="Z1805" i="5"/>
  <c r="V1805" i="5"/>
  <c r="T1805" i="5"/>
  <c r="S1805" i="5"/>
  <c r="R1805" i="5"/>
  <c r="Q1805" i="5"/>
  <c r="M1805" i="5"/>
  <c r="L1805" i="5"/>
  <c r="K1805" i="5"/>
  <c r="J1805" i="5"/>
  <c r="G1805" i="5"/>
  <c r="F1805" i="5"/>
  <c r="E1805" i="5"/>
  <c r="D1805" i="5"/>
  <c r="C1805" i="5"/>
  <c r="Z1804" i="5"/>
  <c r="V1804" i="5"/>
  <c r="T1804" i="5"/>
  <c r="S1804" i="5"/>
  <c r="R1804" i="5"/>
  <c r="Q1804" i="5"/>
  <c r="M1804" i="5"/>
  <c r="L1804" i="5"/>
  <c r="K1804" i="5"/>
  <c r="J1804" i="5"/>
  <c r="G1804" i="5"/>
  <c r="F1804" i="5"/>
  <c r="E1804" i="5"/>
  <c r="D1804" i="5"/>
  <c r="C1804" i="5"/>
  <c r="Z1803" i="5"/>
  <c r="V1803" i="5"/>
  <c r="T1803" i="5"/>
  <c r="S1803" i="5"/>
  <c r="R1803" i="5"/>
  <c r="Q1803" i="5"/>
  <c r="M1803" i="5"/>
  <c r="L1803" i="5"/>
  <c r="K1803" i="5"/>
  <c r="J1803" i="5"/>
  <c r="G1803" i="5"/>
  <c r="F1803" i="5"/>
  <c r="E1803" i="5"/>
  <c r="D1803" i="5"/>
  <c r="C1803" i="5"/>
  <c r="Z1802" i="5"/>
  <c r="V1802" i="5"/>
  <c r="T1802" i="5"/>
  <c r="S1802" i="5"/>
  <c r="R1802" i="5"/>
  <c r="Q1802" i="5"/>
  <c r="M1802" i="5"/>
  <c r="L1802" i="5"/>
  <c r="K1802" i="5"/>
  <c r="J1802" i="5"/>
  <c r="G1802" i="5"/>
  <c r="F1802" i="5"/>
  <c r="E1802" i="5"/>
  <c r="D1802" i="5"/>
  <c r="C1802" i="5"/>
  <c r="Z1801" i="5"/>
  <c r="V1801" i="5"/>
  <c r="T1801" i="5"/>
  <c r="S1801" i="5"/>
  <c r="R1801" i="5"/>
  <c r="Q1801" i="5"/>
  <c r="M1801" i="5"/>
  <c r="L1801" i="5"/>
  <c r="K1801" i="5"/>
  <c r="J1801" i="5"/>
  <c r="G1801" i="5"/>
  <c r="F1801" i="5"/>
  <c r="E1801" i="5"/>
  <c r="D1801" i="5"/>
  <c r="C1801" i="5"/>
  <c r="Z1800" i="5"/>
  <c r="V1800" i="5"/>
  <c r="T1800" i="5"/>
  <c r="S1800" i="5"/>
  <c r="R1800" i="5"/>
  <c r="Q1800" i="5"/>
  <c r="M1800" i="5"/>
  <c r="L1800" i="5"/>
  <c r="K1800" i="5"/>
  <c r="J1800" i="5"/>
  <c r="G1800" i="5"/>
  <c r="F1800" i="5"/>
  <c r="E1800" i="5"/>
  <c r="D1800" i="5"/>
  <c r="C1800" i="5"/>
  <c r="Z1799" i="5"/>
  <c r="V1799" i="5"/>
  <c r="T1799" i="5"/>
  <c r="S1799" i="5"/>
  <c r="R1799" i="5"/>
  <c r="Q1799" i="5"/>
  <c r="M1799" i="5"/>
  <c r="L1799" i="5"/>
  <c r="K1799" i="5"/>
  <c r="J1799" i="5"/>
  <c r="G1799" i="5"/>
  <c r="F1799" i="5"/>
  <c r="E1799" i="5"/>
  <c r="D1799" i="5"/>
  <c r="C1799" i="5"/>
  <c r="Z1798" i="5"/>
  <c r="V1798" i="5"/>
  <c r="T1798" i="5"/>
  <c r="S1798" i="5"/>
  <c r="R1798" i="5"/>
  <c r="Q1798" i="5"/>
  <c r="M1798" i="5"/>
  <c r="L1798" i="5"/>
  <c r="K1798" i="5"/>
  <c r="J1798" i="5"/>
  <c r="G1798" i="5"/>
  <c r="F1798" i="5"/>
  <c r="E1798" i="5"/>
  <c r="D1798" i="5"/>
  <c r="C1798" i="5"/>
  <c r="Z1797" i="5"/>
  <c r="V1797" i="5"/>
  <c r="T1797" i="5"/>
  <c r="S1797" i="5"/>
  <c r="R1797" i="5"/>
  <c r="Q1797" i="5"/>
  <c r="M1797" i="5"/>
  <c r="L1797" i="5"/>
  <c r="K1797" i="5"/>
  <c r="J1797" i="5"/>
  <c r="G1797" i="5"/>
  <c r="F1797" i="5"/>
  <c r="E1797" i="5"/>
  <c r="D1797" i="5"/>
  <c r="C1797" i="5"/>
  <c r="Z1796" i="5"/>
  <c r="V1796" i="5"/>
  <c r="T1796" i="5"/>
  <c r="S1796" i="5"/>
  <c r="R1796" i="5"/>
  <c r="Q1796" i="5"/>
  <c r="M1796" i="5"/>
  <c r="L1796" i="5"/>
  <c r="K1796" i="5"/>
  <c r="J1796" i="5"/>
  <c r="G1796" i="5"/>
  <c r="F1796" i="5"/>
  <c r="E1796" i="5"/>
  <c r="D1796" i="5"/>
  <c r="C1796" i="5"/>
  <c r="Z1795" i="5"/>
  <c r="V1795" i="5"/>
  <c r="T1795" i="5"/>
  <c r="S1795" i="5"/>
  <c r="R1795" i="5"/>
  <c r="Q1795" i="5"/>
  <c r="M1795" i="5"/>
  <c r="L1795" i="5"/>
  <c r="K1795" i="5"/>
  <c r="J1795" i="5"/>
  <c r="G1795" i="5"/>
  <c r="F1795" i="5"/>
  <c r="E1795" i="5"/>
  <c r="D1795" i="5"/>
  <c r="C1795" i="5"/>
  <c r="Z1794" i="5"/>
  <c r="V1794" i="5"/>
  <c r="T1794" i="5"/>
  <c r="S1794" i="5"/>
  <c r="R1794" i="5"/>
  <c r="Q1794" i="5"/>
  <c r="M1794" i="5"/>
  <c r="L1794" i="5"/>
  <c r="K1794" i="5"/>
  <c r="J1794" i="5"/>
  <c r="G1794" i="5"/>
  <c r="F1794" i="5"/>
  <c r="E1794" i="5"/>
  <c r="D1794" i="5"/>
  <c r="C1794" i="5"/>
  <c r="Z1793" i="5"/>
  <c r="V1793" i="5"/>
  <c r="T1793" i="5"/>
  <c r="S1793" i="5"/>
  <c r="R1793" i="5"/>
  <c r="Q1793" i="5"/>
  <c r="M1793" i="5"/>
  <c r="L1793" i="5"/>
  <c r="K1793" i="5"/>
  <c r="J1793" i="5"/>
  <c r="G1793" i="5"/>
  <c r="F1793" i="5"/>
  <c r="E1793" i="5"/>
  <c r="D1793" i="5"/>
  <c r="C1793" i="5"/>
  <c r="Z1792" i="5"/>
  <c r="V1792" i="5"/>
  <c r="T1792" i="5"/>
  <c r="S1792" i="5"/>
  <c r="R1792" i="5"/>
  <c r="Q1792" i="5"/>
  <c r="M1792" i="5"/>
  <c r="L1792" i="5"/>
  <c r="K1792" i="5"/>
  <c r="J1792" i="5"/>
  <c r="G1792" i="5"/>
  <c r="F1792" i="5"/>
  <c r="E1792" i="5"/>
  <c r="D1792" i="5"/>
  <c r="C1792" i="5"/>
  <c r="Z1791" i="5"/>
  <c r="V1791" i="5"/>
  <c r="T1791" i="5"/>
  <c r="S1791" i="5"/>
  <c r="R1791" i="5"/>
  <c r="Q1791" i="5"/>
  <c r="M1791" i="5"/>
  <c r="L1791" i="5"/>
  <c r="K1791" i="5"/>
  <c r="J1791" i="5"/>
  <c r="G1791" i="5"/>
  <c r="F1791" i="5"/>
  <c r="E1791" i="5"/>
  <c r="D1791" i="5"/>
  <c r="C1791" i="5"/>
  <c r="Z1790" i="5"/>
  <c r="V1790" i="5"/>
  <c r="T1790" i="5"/>
  <c r="S1790" i="5"/>
  <c r="R1790" i="5"/>
  <c r="Q1790" i="5"/>
  <c r="M1790" i="5"/>
  <c r="L1790" i="5"/>
  <c r="K1790" i="5"/>
  <c r="J1790" i="5"/>
  <c r="G1790" i="5"/>
  <c r="F1790" i="5"/>
  <c r="E1790" i="5"/>
  <c r="D1790" i="5"/>
  <c r="C1790" i="5"/>
  <c r="Z1789" i="5"/>
  <c r="V1789" i="5"/>
  <c r="T1789" i="5"/>
  <c r="S1789" i="5"/>
  <c r="R1789" i="5"/>
  <c r="Q1789" i="5"/>
  <c r="M1789" i="5"/>
  <c r="L1789" i="5"/>
  <c r="K1789" i="5"/>
  <c r="J1789" i="5"/>
  <c r="G1789" i="5"/>
  <c r="F1789" i="5"/>
  <c r="E1789" i="5"/>
  <c r="D1789" i="5"/>
  <c r="C1789" i="5"/>
  <c r="Z1788" i="5"/>
  <c r="V1788" i="5"/>
  <c r="T1788" i="5"/>
  <c r="S1788" i="5"/>
  <c r="R1788" i="5"/>
  <c r="Q1788" i="5"/>
  <c r="M1788" i="5"/>
  <c r="L1788" i="5"/>
  <c r="K1788" i="5"/>
  <c r="J1788" i="5"/>
  <c r="G1788" i="5"/>
  <c r="F1788" i="5"/>
  <c r="E1788" i="5"/>
  <c r="D1788" i="5"/>
  <c r="C1788" i="5"/>
  <c r="Z1787" i="5"/>
  <c r="V1787" i="5"/>
  <c r="T1787" i="5"/>
  <c r="S1787" i="5"/>
  <c r="R1787" i="5"/>
  <c r="Q1787" i="5"/>
  <c r="M1787" i="5"/>
  <c r="L1787" i="5"/>
  <c r="K1787" i="5"/>
  <c r="J1787" i="5"/>
  <c r="G1787" i="5"/>
  <c r="F1787" i="5"/>
  <c r="E1787" i="5"/>
  <c r="D1787" i="5"/>
  <c r="C1787" i="5"/>
  <c r="Z1786" i="5"/>
  <c r="V1786" i="5"/>
  <c r="T1786" i="5"/>
  <c r="S1786" i="5"/>
  <c r="R1786" i="5"/>
  <c r="Q1786" i="5"/>
  <c r="M1786" i="5"/>
  <c r="L1786" i="5"/>
  <c r="K1786" i="5"/>
  <c r="J1786" i="5"/>
  <c r="G1786" i="5"/>
  <c r="F1786" i="5"/>
  <c r="E1786" i="5"/>
  <c r="D1786" i="5"/>
  <c r="C1786" i="5"/>
  <c r="Z1785" i="5"/>
  <c r="V1785" i="5"/>
  <c r="T1785" i="5"/>
  <c r="S1785" i="5"/>
  <c r="R1785" i="5"/>
  <c r="Q1785" i="5"/>
  <c r="M1785" i="5"/>
  <c r="L1785" i="5"/>
  <c r="K1785" i="5"/>
  <c r="J1785" i="5"/>
  <c r="G1785" i="5"/>
  <c r="F1785" i="5"/>
  <c r="E1785" i="5"/>
  <c r="D1785" i="5"/>
  <c r="C1785" i="5"/>
  <c r="Z1784" i="5"/>
  <c r="V1784" i="5"/>
  <c r="T1784" i="5"/>
  <c r="S1784" i="5"/>
  <c r="R1784" i="5"/>
  <c r="Q1784" i="5"/>
  <c r="M1784" i="5"/>
  <c r="L1784" i="5"/>
  <c r="K1784" i="5"/>
  <c r="J1784" i="5"/>
  <c r="G1784" i="5"/>
  <c r="F1784" i="5"/>
  <c r="E1784" i="5"/>
  <c r="D1784" i="5"/>
  <c r="C1784" i="5"/>
  <c r="Z1783" i="5"/>
  <c r="V1783" i="5"/>
  <c r="T1783" i="5"/>
  <c r="S1783" i="5"/>
  <c r="R1783" i="5"/>
  <c r="Q1783" i="5"/>
  <c r="M1783" i="5"/>
  <c r="L1783" i="5"/>
  <c r="K1783" i="5"/>
  <c r="J1783" i="5"/>
  <c r="G1783" i="5"/>
  <c r="F1783" i="5"/>
  <c r="E1783" i="5"/>
  <c r="D1783" i="5"/>
  <c r="C1783" i="5"/>
  <c r="Z1782" i="5"/>
  <c r="V1782" i="5"/>
  <c r="T1782" i="5"/>
  <c r="S1782" i="5"/>
  <c r="R1782" i="5"/>
  <c r="Q1782" i="5"/>
  <c r="M1782" i="5"/>
  <c r="L1782" i="5"/>
  <c r="K1782" i="5"/>
  <c r="J1782" i="5"/>
  <c r="G1782" i="5"/>
  <c r="F1782" i="5"/>
  <c r="E1782" i="5"/>
  <c r="D1782" i="5"/>
  <c r="C1782" i="5"/>
  <c r="Z1781" i="5"/>
  <c r="V1781" i="5"/>
  <c r="T1781" i="5"/>
  <c r="S1781" i="5"/>
  <c r="R1781" i="5"/>
  <c r="Q1781" i="5"/>
  <c r="M1781" i="5"/>
  <c r="L1781" i="5"/>
  <c r="K1781" i="5"/>
  <c r="J1781" i="5"/>
  <c r="G1781" i="5"/>
  <c r="F1781" i="5"/>
  <c r="E1781" i="5"/>
  <c r="D1781" i="5"/>
  <c r="C1781" i="5"/>
  <c r="Z1780" i="5"/>
  <c r="V1780" i="5"/>
  <c r="T1780" i="5"/>
  <c r="S1780" i="5"/>
  <c r="R1780" i="5"/>
  <c r="Q1780" i="5"/>
  <c r="M1780" i="5"/>
  <c r="L1780" i="5"/>
  <c r="K1780" i="5"/>
  <c r="J1780" i="5"/>
  <c r="G1780" i="5"/>
  <c r="F1780" i="5"/>
  <c r="E1780" i="5"/>
  <c r="D1780" i="5"/>
  <c r="C1780" i="5"/>
  <c r="Z1779" i="5"/>
  <c r="V1779" i="5"/>
  <c r="T1779" i="5"/>
  <c r="S1779" i="5"/>
  <c r="R1779" i="5"/>
  <c r="Q1779" i="5"/>
  <c r="M1779" i="5"/>
  <c r="L1779" i="5"/>
  <c r="K1779" i="5"/>
  <c r="J1779" i="5"/>
  <c r="G1779" i="5"/>
  <c r="F1779" i="5"/>
  <c r="E1779" i="5"/>
  <c r="D1779" i="5"/>
  <c r="C1779" i="5"/>
  <c r="Z1778" i="5"/>
  <c r="V1778" i="5"/>
  <c r="T1778" i="5"/>
  <c r="S1778" i="5"/>
  <c r="R1778" i="5"/>
  <c r="Q1778" i="5"/>
  <c r="M1778" i="5"/>
  <c r="L1778" i="5"/>
  <c r="K1778" i="5"/>
  <c r="J1778" i="5"/>
  <c r="G1778" i="5"/>
  <c r="F1778" i="5"/>
  <c r="E1778" i="5"/>
  <c r="D1778" i="5"/>
  <c r="C1778" i="5"/>
  <c r="Z1777" i="5"/>
  <c r="V1777" i="5"/>
  <c r="T1777" i="5"/>
  <c r="S1777" i="5"/>
  <c r="R1777" i="5"/>
  <c r="Q1777" i="5"/>
  <c r="M1777" i="5"/>
  <c r="L1777" i="5"/>
  <c r="K1777" i="5"/>
  <c r="J1777" i="5"/>
  <c r="G1777" i="5"/>
  <c r="F1777" i="5"/>
  <c r="E1777" i="5"/>
  <c r="D1777" i="5"/>
  <c r="C1777" i="5"/>
  <c r="Z1776" i="5"/>
  <c r="V1776" i="5"/>
  <c r="T1776" i="5"/>
  <c r="S1776" i="5"/>
  <c r="R1776" i="5"/>
  <c r="Q1776" i="5"/>
  <c r="M1776" i="5"/>
  <c r="L1776" i="5"/>
  <c r="K1776" i="5"/>
  <c r="J1776" i="5"/>
  <c r="G1776" i="5"/>
  <c r="F1776" i="5"/>
  <c r="E1776" i="5"/>
  <c r="D1776" i="5"/>
  <c r="C1776" i="5"/>
  <c r="Z1775" i="5"/>
  <c r="V1775" i="5"/>
  <c r="T1775" i="5"/>
  <c r="S1775" i="5"/>
  <c r="R1775" i="5"/>
  <c r="Q1775" i="5"/>
  <c r="M1775" i="5"/>
  <c r="L1775" i="5"/>
  <c r="K1775" i="5"/>
  <c r="J1775" i="5"/>
  <c r="G1775" i="5"/>
  <c r="F1775" i="5"/>
  <c r="E1775" i="5"/>
  <c r="D1775" i="5"/>
  <c r="C1775" i="5"/>
  <c r="Z1774" i="5"/>
  <c r="V1774" i="5"/>
  <c r="T1774" i="5"/>
  <c r="S1774" i="5"/>
  <c r="R1774" i="5"/>
  <c r="Q1774" i="5"/>
  <c r="M1774" i="5"/>
  <c r="L1774" i="5"/>
  <c r="K1774" i="5"/>
  <c r="J1774" i="5"/>
  <c r="G1774" i="5"/>
  <c r="F1774" i="5"/>
  <c r="E1774" i="5"/>
  <c r="D1774" i="5"/>
  <c r="C1774" i="5"/>
  <c r="Z1773" i="5"/>
  <c r="V1773" i="5"/>
  <c r="T1773" i="5"/>
  <c r="S1773" i="5"/>
  <c r="R1773" i="5"/>
  <c r="Q1773" i="5"/>
  <c r="M1773" i="5"/>
  <c r="L1773" i="5"/>
  <c r="K1773" i="5"/>
  <c r="J1773" i="5"/>
  <c r="G1773" i="5"/>
  <c r="F1773" i="5"/>
  <c r="E1773" i="5"/>
  <c r="D1773" i="5"/>
  <c r="C1773" i="5"/>
  <c r="Z1772" i="5"/>
  <c r="V1772" i="5"/>
  <c r="T1772" i="5"/>
  <c r="S1772" i="5"/>
  <c r="R1772" i="5"/>
  <c r="Q1772" i="5"/>
  <c r="M1772" i="5"/>
  <c r="L1772" i="5"/>
  <c r="K1772" i="5"/>
  <c r="J1772" i="5"/>
  <c r="G1772" i="5"/>
  <c r="F1772" i="5"/>
  <c r="E1772" i="5"/>
  <c r="D1772" i="5"/>
  <c r="C1772" i="5"/>
  <c r="Z1771" i="5"/>
  <c r="V1771" i="5"/>
  <c r="T1771" i="5"/>
  <c r="S1771" i="5"/>
  <c r="R1771" i="5"/>
  <c r="Q1771" i="5"/>
  <c r="M1771" i="5"/>
  <c r="L1771" i="5"/>
  <c r="K1771" i="5"/>
  <c r="J1771" i="5"/>
  <c r="G1771" i="5"/>
  <c r="F1771" i="5"/>
  <c r="E1771" i="5"/>
  <c r="D1771" i="5"/>
  <c r="C1771" i="5"/>
  <c r="Z1770" i="5"/>
  <c r="V1770" i="5"/>
  <c r="T1770" i="5"/>
  <c r="S1770" i="5"/>
  <c r="R1770" i="5"/>
  <c r="Q1770" i="5"/>
  <c r="M1770" i="5"/>
  <c r="L1770" i="5"/>
  <c r="K1770" i="5"/>
  <c r="J1770" i="5"/>
  <c r="G1770" i="5"/>
  <c r="F1770" i="5"/>
  <c r="E1770" i="5"/>
  <c r="D1770" i="5"/>
  <c r="C1770" i="5"/>
  <c r="Z1769" i="5"/>
  <c r="V1769" i="5"/>
  <c r="T1769" i="5"/>
  <c r="S1769" i="5"/>
  <c r="R1769" i="5"/>
  <c r="Q1769" i="5"/>
  <c r="M1769" i="5"/>
  <c r="L1769" i="5"/>
  <c r="K1769" i="5"/>
  <c r="J1769" i="5"/>
  <c r="G1769" i="5"/>
  <c r="F1769" i="5"/>
  <c r="E1769" i="5"/>
  <c r="D1769" i="5"/>
  <c r="C1769" i="5"/>
  <c r="Z1768" i="5"/>
  <c r="V1768" i="5"/>
  <c r="T1768" i="5"/>
  <c r="S1768" i="5"/>
  <c r="R1768" i="5"/>
  <c r="Q1768" i="5"/>
  <c r="M1768" i="5"/>
  <c r="L1768" i="5"/>
  <c r="K1768" i="5"/>
  <c r="J1768" i="5"/>
  <c r="G1768" i="5"/>
  <c r="F1768" i="5"/>
  <c r="E1768" i="5"/>
  <c r="D1768" i="5"/>
  <c r="C1768" i="5"/>
  <c r="Z1767" i="5"/>
  <c r="V1767" i="5"/>
  <c r="T1767" i="5"/>
  <c r="S1767" i="5"/>
  <c r="R1767" i="5"/>
  <c r="Q1767" i="5"/>
  <c r="M1767" i="5"/>
  <c r="L1767" i="5"/>
  <c r="K1767" i="5"/>
  <c r="J1767" i="5"/>
  <c r="G1767" i="5"/>
  <c r="F1767" i="5"/>
  <c r="E1767" i="5"/>
  <c r="D1767" i="5"/>
  <c r="C1767" i="5"/>
  <c r="Z1766" i="5"/>
  <c r="V1766" i="5"/>
  <c r="T1766" i="5"/>
  <c r="S1766" i="5"/>
  <c r="R1766" i="5"/>
  <c r="Q1766" i="5"/>
  <c r="M1766" i="5"/>
  <c r="L1766" i="5"/>
  <c r="K1766" i="5"/>
  <c r="J1766" i="5"/>
  <c r="G1766" i="5"/>
  <c r="F1766" i="5"/>
  <c r="E1766" i="5"/>
  <c r="D1766" i="5"/>
  <c r="C1766" i="5"/>
  <c r="Z1765" i="5"/>
  <c r="V1765" i="5"/>
  <c r="T1765" i="5"/>
  <c r="S1765" i="5"/>
  <c r="R1765" i="5"/>
  <c r="Q1765" i="5"/>
  <c r="M1765" i="5"/>
  <c r="L1765" i="5"/>
  <c r="K1765" i="5"/>
  <c r="J1765" i="5"/>
  <c r="G1765" i="5"/>
  <c r="F1765" i="5"/>
  <c r="E1765" i="5"/>
  <c r="D1765" i="5"/>
  <c r="C1765" i="5"/>
  <c r="Z1764" i="5"/>
  <c r="V1764" i="5"/>
  <c r="T1764" i="5"/>
  <c r="S1764" i="5"/>
  <c r="R1764" i="5"/>
  <c r="Q1764" i="5"/>
  <c r="M1764" i="5"/>
  <c r="L1764" i="5"/>
  <c r="K1764" i="5"/>
  <c r="J1764" i="5"/>
  <c r="G1764" i="5"/>
  <c r="F1764" i="5"/>
  <c r="E1764" i="5"/>
  <c r="D1764" i="5"/>
  <c r="C1764" i="5"/>
  <c r="Z1763" i="5"/>
  <c r="V1763" i="5"/>
  <c r="T1763" i="5"/>
  <c r="S1763" i="5"/>
  <c r="R1763" i="5"/>
  <c r="Q1763" i="5"/>
  <c r="M1763" i="5"/>
  <c r="L1763" i="5"/>
  <c r="K1763" i="5"/>
  <c r="J1763" i="5"/>
  <c r="G1763" i="5"/>
  <c r="F1763" i="5"/>
  <c r="E1763" i="5"/>
  <c r="D1763" i="5"/>
  <c r="C1763" i="5"/>
  <c r="Z1762" i="5"/>
  <c r="V1762" i="5"/>
  <c r="T1762" i="5"/>
  <c r="S1762" i="5"/>
  <c r="R1762" i="5"/>
  <c r="Q1762" i="5"/>
  <c r="M1762" i="5"/>
  <c r="L1762" i="5"/>
  <c r="K1762" i="5"/>
  <c r="J1762" i="5"/>
  <c r="G1762" i="5"/>
  <c r="F1762" i="5"/>
  <c r="E1762" i="5"/>
  <c r="D1762" i="5"/>
  <c r="C1762" i="5"/>
  <c r="Z1761" i="5"/>
  <c r="V1761" i="5"/>
  <c r="T1761" i="5"/>
  <c r="S1761" i="5"/>
  <c r="R1761" i="5"/>
  <c r="Q1761" i="5"/>
  <c r="M1761" i="5"/>
  <c r="L1761" i="5"/>
  <c r="K1761" i="5"/>
  <c r="J1761" i="5"/>
  <c r="G1761" i="5"/>
  <c r="F1761" i="5"/>
  <c r="E1761" i="5"/>
  <c r="D1761" i="5"/>
  <c r="C1761" i="5"/>
  <c r="Z1760" i="5"/>
  <c r="V1760" i="5"/>
  <c r="T1760" i="5"/>
  <c r="S1760" i="5"/>
  <c r="R1760" i="5"/>
  <c r="Q1760" i="5"/>
  <c r="M1760" i="5"/>
  <c r="L1760" i="5"/>
  <c r="K1760" i="5"/>
  <c r="J1760" i="5"/>
  <c r="G1760" i="5"/>
  <c r="F1760" i="5"/>
  <c r="E1760" i="5"/>
  <c r="D1760" i="5"/>
  <c r="C1760" i="5"/>
  <c r="Z1759" i="5"/>
  <c r="V1759" i="5"/>
  <c r="T1759" i="5"/>
  <c r="S1759" i="5"/>
  <c r="R1759" i="5"/>
  <c r="Q1759" i="5"/>
  <c r="M1759" i="5"/>
  <c r="L1759" i="5"/>
  <c r="K1759" i="5"/>
  <c r="J1759" i="5"/>
  <c r="G1759" i="5"/>
  <c r="F1759" i="5"/>
  <c r="E1759" i="5"/>
  <c r="D1759" i="5"/>
  <c r="C1759" i="5"/>
  <c r="Z1758" i="5"/>
  <c r="V1758" i="5"/>
  <c r="T1758" i="5"/>
  <c r="S1758" i="5"/>
  <c r="R1758" i="5"/>
  <c r="Q1758" i="5"/>
  <c r="M1758" i="5"/>
  <c r="L1758" i="5"/>
  <c r="K1758" i="5"/>
  <c r="J1758" i="5"/>
  <c r="G1758" i="5"/>
  <c r="F1758" i="5"/>
  <c r="E1758" i="5"/>
  <c r="D1758" i="5"/>
  <c r="C1758" i="5"/>
  <c r="Z1757" i="5"/>
  <c r="V1757" i="5"/>
  <c r="T1757" i="5"/>
  <c r="S1757" i="5"/>
  <c r="R1757" i="5"/>
  <c r="Q1757" i="5"/>
  <c r="M1757" i="5"/>
  <c r="L1757" i="5"/>
  <c r="K1757" i="5"/>
  <c r="J1757" i="5"/>
  <c r="G1757" i="5"/>
  <c r="F1757" i="5"/>
  <c r="E1757" i="5"/>
  <c r="D1757" i="5"/>
  <c r="C1757" i="5"/>
  <c r="Z1756" i="5"/>
  <c r="V1756" i="5"/>
  <c r="T1756" i="5"/>
  <c r="S1756" i="5"/>
  <c r="R1756" i="5"/>
  <c r="Q1756" i="5"/>
  <c r="M1756" i="5"/>
  <c r="L1756" i="5"/>
  <c r="K1756" i="5"/>
  <c r="J1756" i="5"/>
  <c r="G1756" i="5"/>
  <c r="F1756" i="5"/>
  <c r="E1756" i="5"/>
  <c r="D1756" i="5"/>
  <c r="C1756" i="5"/>
  <c r="Z1755" i="5"/>
  <c r="V1755" i="5"/>
  <c r="T1755" i="5"/>
  <c r="S1755" i="5"/>
  <c r="R1755" i="5"/>
  <c r="Q1755" i="5"/>
  <c r="M1755" i="5"/>
  <c r="L1755" i="5"/>
  <c r="K1755" i="5"/>
  <c r="J1755" i="5"/>
  <c r="G1755" i="5"/>
  <c r="F1755" i="5"/>
  <c r="E1755" i="5"/>
  <c r="D1755" i="5"/>
  <c r="C1755" i="5"/>
  <c r="Z1754" i="5"/>
  <c r="V1754" i="5"/>
  <c r="T1754" i="5"/>
  <c r="S1754" i="5"/>
  <c r="R1754" i="5"/>
  <c r="Q1754" i="5"/>
  <c r="M1754" i="5"/>
  <c r="L1754" i="5"/>
  <c r="K1754" i="5"/>
  <c r="J1754" i="5"/>
  <c r="G1754" i="5"/>
  <c r="F1754" i="5"/>
  <c r="E1754" i="5"/>
  <c r="D1754" i="5"/>
  <c r="C1754" i="5"/>
  <c r="Z1753" i="5"/>
  <c r="V1753" i="5"/>
  <c r="T1753" i="5"/>
  <c r="S1753" i="5"/>
  <c r="R1753" i="5"/>
  <c r="Q1753" i="5"/>
  <c r="M1753" i="5"/>
  <c r="L1753" i="5"/>
  <c r="K1753" i="5"/>
  <c r="J1753" i="5"/>
  <c r="G1753" i="5"/>
  <c r="F1753" i="5"/>
  <c r="E1753" i="5"/>
  <c r="D1753" i="5"/>
  <c r="C1753" i="5"/>
  <c r="Z1752" i="5"/>
  <c r="V1752" i="5"/>
  <c r="T1752" i="5"/>
  <c r="S1752" i="5"/>
  <c r="R1752" i="5"/>
  <c r="Q1752" i="5"/>
  <c r="M1752" i="5"/>
  <c r="L1752" i="5"/>
  <c r="K1752" i="5"/>
  <c r="J1752" i="5"/>
  <c r="G1752" i="5"/>
  <c r="F1752" i="5"/>
  <c r="E1752" i="5"/>
  <c r="D1752" i="5"/>
  <c r="C1752" i="5"/>
  <c r="Z1751" i="5"/>
  <c r="V1751" i="5"/>
  <c r="T1751" i="5"/>
  <c r="S1751" i="5"/>
  <c r="R1751" i="5"/>
  <c r="Q1751" i="5"/>
  <c r="M1751" i="5"/>
  <c r="L1751" i="5"/>
  <c r="K1751" i="5"/>
  <c r="J1751" i="5"/>
  <c r="G1751" i="5"/>
  <c r="F1751" i="5"/>
  <c r="E1751" i="5"/>
  <c r="D1751" i="5"/>
  <c r="C1751" i="5"/>
  <c r="Z1750" i="5"/>
  <c r="V1750" i="5"/>
  <c r="T1750" i="5"/>
  <c r="S1750" i="5"/>
  <c r="R1750" i="5"/>
  <c r="Q1750" i="5"/>
  <c r="M1750" i="5"/>
  <c r="L1750" i="5"/>
  <c r="K1750" i="5"/>
  <c r="J1750" i="5"/>
  <c r="G1750" i="5"/>
  <c r="F1750" i="5"/>
  <c r="E1750" i="5"/>
  <c r="D1750" i="5"/>
  <c r="C1750" i="5"/>
  <c r="Z1749" i="5"/>
  <c r="V1749" i="5"/>
  <c r="T1749" i="5"/>
  <c r="S1749" i="5"/>
  <c r="R1749" i="5"/>
  <c r="Q1749" i="5"/>
  <c r="M1749" i="5"/>
  <c r="L1749" i="5"/>
  <c r="K1749" i="5"/>
  <c r="J1749" i="5"/>
  <c r="G1749" i="5"/>
  <c r="F1749" i="5"/>
  <c r="E1749" i="5"/>
  <c r="D1749" i="5"/>
  <c r="C1749" i="5"/>
  <c r="Z1748" i="5"/>
  <c r="V1748" i="5"/>
  <c r="T1748" i="5"/>
  <c r="S1748" i="5"/>
  <c r="R1748" i="5"/>
  <c r="Q1748" i="5"/>
  <c r="M1748" i="5"/>
  <c r="L1748" i="5"/>
  <c r="K1748" i="5"/>
  <c r="J1748" i="5"/>
  <c r="G1748" i="5"/>
  <c r="F1748" i="5"/>
  <c r="E1748" i="5"/>
  <c r="D1748" i="5"/>
  <c r="C1748" i="5"/>
  <c r="Z1747" i="5"/>
  <c r="V1747" i="5"/>
  <c r="T1747" i="5"/>
  <c r="S1747" i="5"/>
  <c r="R1747" i="5"/>
  <c r="Q1747" i="5"/>
  <c r="M1747" i="5"/>
  <c r="L1747" i="5"/>
  <c r="K1747" i="5"/>
  <c r="J1747" i="5"/>
  <c r="G1747" i="5"/>
  <c r="F1747" i="5"/>
  <c r="E1747" i="5"/>
  <c r="D1747" i="5"/>
  <c r="C1747" i="5"/>
  <c r="Z1746" i="5"/>
  <c r="V1746" i="5"/>
  <c r="T1746" i="5"/>
  <c r="S1746" i="5"/>
  <c r="R1746" i="5"/>
  <c r="Q1746" i="5"/>
  <c r="M1746" i="5"/>
  <c r="L1746" i="5"/>
  <c r="K1746" i="5"/>
  <c r="J1746" i="5"/>
  <c r="G1746" i="5"/>
  <c r="F1746" i="5"/>
  <c r="E1746" i="5"/>
  <c r="D1746" i="5"/>
  <c r="C1746" i="5"/>
  <c r="Z1745" i="5"/>
  <c r="V1745" i="5"/>
  <c r="T1745" i="5"/>
  <c r="S1745" i="5"/>
  <c r="R1745" i="5"/>
  <c r="Q1745" i="5"/>
  <c r="M1745" i="5"/>
  <c r="L1745" i="5"/>
  <c r="K1745" i="5"/>
  <c r="J1745" i="5"/>
  <c r="G1745" i="5"/>
  <c r="F1745" i="5"/>
  <c r="E1745" i="5"/>
  <c r="D1745" i="5"/>
  <c r="C1745" i="5"/>
  <c r="Z1744" i="5"/>
  <c r="V1744" i="5"/>
  <c r="T1744" i="5"/>
  <c r="S1744" i="5"/>
  <c r="R1744" i="5"/>
  <c r="Q1744" i="5"/>
  <c r="M1744" i="5"/>
  <c r="L1744" i="5"/>
  <c r="K1744" i="5"/>
  <c r="J1744" i="5"/>
  <c r="G1744" i="5"/>
  <c r="F1744" i="5"/>
  <c r="E1744" i="5"/>
  <c r="D1744" i="5"/>
  <c r="C1744" i="5"/>
  <c r="Z1743" i="5"/>
  <c r="V1743" i="5"/>
  <c r="T1743" i="5"/>
  <c r="S1743" i="5"/>
  <c r="R1743" i="5"/>
  <c r="Q1743" i="5"/>
  <c r="M1743" i="5"/>
  <c r="L1743" i="5"/>
  <c r="K1743" i="5"/>
  <c r="J1743" i="5"/>
  <c r="G1743" i="5"/>
  <c r="F1743" i="5"/>
  <c r="E1743" i="5"/>
  <c r="D1743" i="5"/>
  <c r="C1743" i="5"/>
  <c r="Z1742" i="5"/>
  <c r="V1742" i="5"/>
  <c r="T1742" i="5"/>
  <c r="S1742" i="5"/>
  <c r="R1742" i="5"/>
  <c r="Q1742" i="5"/>
  <c r="M1742" i="5"/>
  <c r="L1742" i="5"/>
  <c r="K1742" i="5"/>
  <c r="J1742" i="5"/>
  <c r="G1742" i="5"/>
  <c r="F1742" i="5"/>
  <c r="E1742" i="5"/>
  <c r="D1742" i="5"/>
  <c r="C1742" i="5"/>
  <c r="Z1741" i="5"/>
  <c r="V1741" i="5"/>
  <c r="T1741" i="5"/>
  <c r="S1741" i="5"/>
  <c r="R1741" i="5"/>
  <c r="Q1741" i="5"/>
  <c r="M1741" i="5"/>
  <c r="L1741" i="5"/>
  <c r="K1741" i="5"/>
  <c r="J1741" i="5"/>
  <c r="G1741" i="5"/>
  <c r="F1741" i="5"/>
  <c r="E1741" i="5"/>
  <c r="D1741" i="5"/>
  <c r="C1741" i="5"/>
  <c r="Z1740" i="5"/>
  <c r="V1740" i="5"/>
  <c r="T1740" i="5"/>
  <c r="S1740" i="5"/>
  <c r="R1740" i="5"/>
  <c r="Q1740" i="5"/>
  <c r="M1740" i="5"/>
  <c r="L1740" i="5"/>
  <c r="K1740" i="5"/>
  <c r="J1740" i="5"/>
  <c r="G1740" i="5"/>
  <c r="F1740" i="5"/>
  <c r="E1740" i="5"/>
  <c r="D1740" i="5"/>
  <c r="C1740" i="5"/>
  <c r="Z1739" i="5"/>
  <c r="V1739" i="5"/>
  <c r="T1739" i="5"/>
  <c r="S1739" i="5"/>
  <c r="R1739" i="5"/>
  <c r="Q1739" i="5"/>
  <c r="M1739" i="5"/>
  <c r="L1739" i="5"/>
  <c r="K1739" i="5"/>
  <c r="J1739" i="5"/>
  <c r="G1739" i="5"/>
  <c r="F1739" i="5"/>
  <c r="E1739" i="5"/>
  <c r="D1739" i="5"/>
  <c r="C1739" i="5"/>
  <c r="Z1738" i="5"/>
  <c r="V1738" i="5"/>
  <c r="T1738" i="5"/>
  <c r="S1738" i="5"/>
  <c r="R1738" i="5"/>
  <c r="Q1738" i="5"/>
  <c r="M1738" i="5"/>
  <c r="L1738" i="5"/>
  <c r="K1738" i="5"/>
  <c r="J1738" i="5"/>
  <c r="G1738" i="5"/>
  <c r="F1738" i="5"/>
  <c r="E1738" i="5"/>
  <c r="D1738" i="5"/>
  <c r="C1738" i="5"/>
  <c r="Z1737" i="5"/>
  <c r="V1737" i="5"/>
  <c r="T1737" i="5"/>
  <c r="S1737" i="5"/>
  <c r="R1737" i="5"/>
  <c r="Q1737" i="5"/>
  <c r="M1737" i="5"/>
  <c r="L1737" i="5"/>
  <c r="K1737" i="5"/>
  <c r="J1737" i="5"/>
  <c r="G1737" i="5"/>
  <c r="F1737" i="5"/>
  <c r="E1737" i="5"/>
  <c r="D1737" i="5"/>
  <c r="C1737" i="5"/>
  <c r="Z1736" i="5"/>
  <c r="V1736" i="5"/>
  <c r="T1736" i="5"/>
  <c r="S1736" i="5"/>
  <c r="R1736" i="5"/>
  <c r="Q1736" i="5"/>
  <c r="M1736" i="5"/>
  <c r="L1736" i="5"/>
  <c r="K1736" i="5"/>
  <c r="J1736" i="5"/>
  <c r="G1736" i="5"/>
  <c r="F1736" i="5"/>
  <c r="E1736" i="5"/>
  <c r="D1736" i="5"/>
  <c r="C1736" i="5"/>
  <c r="Z1735" i="5"/>
  <c r="V1735" i="5"/>
  <c r="T1735" i="5"/>
  <c r="S1735" i="5"/>
  <c r="R1735" i="5"/>
  <c r="Q1735" i="5"/>
  <c r="M1735" i="5"/>
  <c r="L1735" i="5"/>
  <c r="K1735" i="5"/>
  <c r="J1735" i="5"/>
  <c r="G1735" i="5"/>
  <c r="F1735" i="5"/>
  <c r="E1735" i="5"/>
  <c r="D1735" i="5"/>
  <c r="C1735" i="5"/>
  <c r="Z1734" i="5"/>
  <c r="V1734" i="5"/>
  <c r="T1734" i="5"/>
  <c r="S1734" i="5"/>
  <c r="R1734" i="5"/>
  <c r="Q1734" i="5"/>
  <c r="M1734" i="5"/>
  <c r="L1734" i="5"/>
  <c r="K1734" i="5"/>
  <c r="J1734" i="5"/>
  <c r="G1734" i="5"/>
  <c r="F1734" i="5"/>
  <c r="E1734" i="5"/>
  <c r="D1734" i="5"/>
  <c r="C1734" i="5"/>
  <c r="Z1733" i="5"/>
  <c r="V1733" i="5"/>
  <c r="T1733" i="5"/>
  <c r="S1733" i="5"/>
  <c r="R1733" i="5"/>
  <c r="Q1733" i="5"/>
  <c r="M1733" i="5"/>
  <c r="L1733" i="5"/>
  <c r="K1733" i="5"/>
  <c r="J1733" i="5"/>
  <c r="G1733" i="5"/>
  <c r="F1733" i="5"/>
  <c r="E1733" i="5"/>
  <c r="D1733" i="5"/>
  <c r="C1733" i="5"/>
  <c r="Z1732" i="5"/>
  <c r="V1732" i="5"/>
  <c r="T1732" i="5"/>
  <c r="S1732" i="5"/>
  <c r="R1732" i="5"/>
  <c r="Q1732" i="5"/>
  <c r="M1732" i="5"/>
  <c r="L1732" i="5"/>
  <c r="K1732" i="5"/>
  <c r="J1732" i="5"/>
  <c r="G1732" i="5"/>
  <c r="F1732" i="5"/>
  <c r="E1732" i="5"/>
  <c r="D1732" i="5"/>
  <c r="C1732" i="5"/>
  <c r="Z1731" i="5"/>
  <c r="V1731" i="5"/>
  <c r="T1731" i="5"/>
  <c r="S1731" i="5"/>
  <c r="R1731" i="5"/>
  <c r="Q1731" i="5"/>
  <c r="M1731" i="5"/>
  <c r="L1731" i="5"/>
  <c r="K1731" i="5"/>
  <c r="J1731" i="5"/>
  <c r="G1731" i="5"/>
  <c r="F1731" i="5"/>
  <c r="E1731" i="5"/>
  <c r="D1731" i="5"/>
  <c r="C1731" i="5"/>
  <c r="Z1730" i="5"/>
  <c r="V1730" i="5"/>
  <c r="T1730" i="5"/>
  <c r="S1730" i="5"/>
  <c r="R1730" i="5"/>
  <c r="Q1730" i="5"/>
  <c r="M1730" i="5"/>
  <c r="L1730" i="5"/>
  <c r="K1730" i="5"/>
  <c r="J1730" i="5"/>
  <c r="G1730" i="5"/>
  <c r="F1730" i="5"/>
  <c r="E1730" i="5"/>
  <c r="D1730" i="5"/>
  <c r="C1730" i="5"/>
  <c r="Z1729" i="5"/>
  <c r="V1729" i="5"/>
  <c r="T1729" i="5"/>
  <c r="S1729" i="5"/>
  <c r="R1729" i="5"/>
  <c r="Q1729" i="5"/>
  <c r="M1729" i="5"/>
  <c r="L1729" i="5"/>
  <c r="K1729" i="5"/>
  <c r="J1729" i="5"/>
  <c r="G1729" i="5"/>
  <c r="F1729" i="5"/>
  <c r="E1729" i="5"/>
  <c r="D1729" i="5"/>
  <c r="C1729" i="5"/>
  <c r="Z1728" i="5"/>
  <c r="V1728" i="5"/>
  <c r="T1728" i="5"/>
  <c r="S1728" i="5"/>
  <c r="R1728" i="5"/>
  <c r="Q1728" i="5"/>
  <c r="M1728" i="5"/>
  <c r="L1728" i="5"/>
  <c r="K1728" i="5"/>
  <c r="J1728" i="5"/>
  <c r="G1728" i="5"/>
  <c r="F1728" i="5"/>
  <c r="E1728" i="5"/>
  <c r="D1728" i="5"/>
  <c r="C1728" i="5"/>
  <c r="Z1727" i="5"/>
  <c r="V1727" i="5"/>
  <c r="T1727" i="5"/>
  <c r="S1727" i="5"/>
  <c r="R1727" i="5"/>
  <c r="Q1727" i="5"/>
  <c r="M1727" i="5"/>
  <c r="L1727" i="5"/>
  <c r="K1727" i="5"/>
  <c r="J1727" i="5"/>
  <c r="G1727" i="5"/>
  <c r="F1727" i="5"/>
  <c r="E1727" i="5"/>
  <c r="D1727" i="5"/>
  <c r="C1727" i="5"/>
  <c r="Z1726" i="5"/>
  <c r="V1726" i="5"/>
  <c r="T1726" i="5"/>
  <c r="S1726" i="5"/>
  <c r="R1726" i="5"/>
  <c r="Q1726" i="5"/>
  <c r="M1726" i="5"/>
  <c r="L1726" i="5"/>
  <c r="K1726" i="5"/>
  <c r="J1726" i="5"/>
  <c r="G1726" i="5"/>
  <c r="F1726" i="5"/>
  <c r="E1726" i="5"/>
  <c r="D1726" i="5"/>
  <c r="C1726" i="5"/>
  <c r="Z1725" i="5"/>
  <c r="V1725" i="5"/>
  <c r="T1725" i="5"/>
  <c r="S1725" i="5"/>
  <c r="R1725" i="5"/>
  <c r="Q1725" i="5"/>
  <c r="M1725" i="5"/>
  <c r="L1725" i="5"/>
  <c r="K1725" i="5"/>
  <c r="J1725" i="5"/>
  <c r="G1725" i="5"/>
  <c r="F1725" i="5"/>
  <c r="E1725" i="5"/>
  <c r="D1725" i="5"/>
  <c r="C1725" i="5"/>
  <c r="Z1724" i="5"/>
  <c r="V1724" i="5"/>
  <c r="T1724" i="5"/>
  <c r="S1724" i="5"/>
  <c r="R1724" i="5"/>
  <c r="Q1724" i="5"/>
  <c r="M1724" i="5"/>
  <c r="L1724" i="5"/>
  <c r="K1724" i="5"/>
  <c r="J1724" i="5"/>
  <c r="G1724" i="5"/>
  <c r="F1724" i="5"/>
  <c r="E1724" i="5"/>
  <c r="D1724" i="5"/>
  <c r="C1724" i="5"/>
  <c r="Z1723" i="5"/>
  <c r="V1723" i="5"/>
  <c r="T1723" i="5"/>
  <c r="S1723" i="5"/>
  <c r="R1723" i="5"/>
  <c r="Q1723" i="5"/>
  <c r="M1723" i="5"/>
  <c r="L1723" i="5"/>
  <c r="K1723" i="5"/>
  <c r="J1723" i="5"/>
  <c r="G1723" i="5"/>
  <c r="F1723" i="5"/>
  <c r="E1723" i="5"/>
  <c r="D1723" i="5"/>
  <c r="C1723" i="5"/>
  <c r="Z1722" i="5"/>
  <c r="V1722" i="5"/>
  <c r="T1722" i="5"/>
  <c r="S1722" i="5"/>
  <c r="R1722" i="5"/>
  <c r="Q1722" i="5"/>
  <c r="M1722" i="5"/>
  <c r="L1722" i="5"/>
  <c r="K1722" i="5"/>
  <c r="J1722" i="5"/>
  <c r="G1722" i="5"/>
  <c r="F1722" i="5"/>
  <c r="E1722" i="5"/>
  <c r="D1722" i="5"/>
  <c r="C1722" i="5"/>
  <c r="Z1721" i="5"/>
  <c r="V1721" i="5"/>
  <c r="T1721" i="5"/>
  <c r="S1721" i="5"/>
  <c r="R1721" i="5"/>
  <c r="Q1721" i="5"/>
  <c r="M1721" i="5"/>
  <c r="L1721" i="5"/>
  <c r="K1721" i="5"/>
  <c r="J1721" i="5"/>
  <c r="G1721" i="5"/>
  <c r="F1721" i="5"/>
  <c r="E1721" i="5"/>
  <c r="D1721" i="5"/>
  <c r="C1721" i="5"/>
  <c r="Z1720" i="5"/>
  <c r="V1720" i="5"/>
  <c r="T1720" i="5"/>
  <c r="S1720" i="5"/>
  <c r="R1720" i="5"/>
  <c r="Q1720" i="5"/>
  <c r="M1720" i="5"/>
  <c r="L1720" i="5"/>
  <c r="K1720" i="5"/>
  <c r="J1720" i="5"/>
  <c r="G1720" i="5"/>
  <c r="F1720" i="5"/>
  <c r="E1720" i="5"/>
  <c r="D1720" i="5"/>
  <c r="C1720" i="5"/>
  <c r="Z1719" i="5"/>
  <c r="V1719" i="5"/>
  <c r="T1719" i="5"/>
  <c r="S1719" i="5"/>
  <c r="R1719" i="5"/>
  <c r="Q1719" i="5"/>
  <c r="M1719" i="5"/>
  <c r="L1719" i="5"/>
  <c r="K1719" i="5"/>
  <c r="J1719" i="5"/>
  <c r="G1719" i="5"/>
  <c r="F1719" i="5"/>
  <c r="E1719" i="5"/>
  <c r="D1719" i="5"/>
  <c r="C1719" i="5"/>
  <c r="Z1718" i="5"/>
  <c r="V1718" i="5"/>
  <c r="T1718" i="5"/>
  <c r="S1718" i="5"/>
  <c r="R1718" i="5"/>
  <c r="Q1718" i="5"/>
  <c r="M1718" i="5"/>
  <c r="L1718" i="5"/>
  <c r="K1718" i="5"/>
  <c r="J1718" i="5"/>
  <c r="G1718" i="5"/>
  <c r="F1718" i="5"/>
  <c r="E1718" i="5"/>
  <c r="D1718" i="5"/>
  <c r="C1718" i="5"/>
  <c r="Z1717" i="5"/>
  <c r="V1717" i="5"/>
  <c r="T1717" i="5"/>
  <c r="S1717" i="5"/>
  <c r="R1717" i="5"/>
  <c r="Q1717" i="5"/>
  <c r="M1717" i="5"/>
  <c r="L1717" i="5"/>
  <c r="K1717" i="5"/>
  <c r="J1717" i="5"/>
  <c r="G1717" i="5"/>
  <c r="F1717" i="5"/>
  <c r="E1717" i="5"/>
  <c r="D1717" i="5"/>
  <c r="C1717" i="5"/>
  <c r="Z1716" i="5"/>
  <c r="V1716" i="5"/>
  <c r="T1716" i="5"/>
  <c r="S1716" i="5"/>
  <c r="R1716" i="5"/>
  <c r="Q1716" i="5"/>
  <c r="M1716" i="5"/>
  <c r="L1716" i="5"/>
  <c r="K1716" i="5"/>
  <c r="J1716" i="5"/>
  <c r="G1716" i="5"/>
  <c r="F1716" i="5"/>
  <c r="E1716" i="5"/>
  <c r="D1716" i="5"/>
  <c r="C1716" i="5"/>
  <c r="Z1715" i="5"/>
  <c r="V1715" i="5"/>
  <c r="T1715" i="5"/>
  <c r="S1715" i="5"/>
  <c r="R1715" i="5"/>
  <c r="Q1715" i="5"/>
  <c r="M1715" i="5"/>
  <c r="L1715" i="5"/>
  <c r="K1715" i="5"/>
  <c r="J1715" i="5"/>
  <c r="G1715" i="5"/>
  <c r="F1715" i="5"/>
  <c r="E1715" i="5"/>
  <c r="D1715" i="5"/>
  <c r="C1715" i="5"/>
  <c r="Z1714" i="5"/>
  <c r="V1714" i="5"/>
  <c r="T1714" i="5"/>
  <c r="S1714" i="5"/>
  <c r="R1714" i="5"/>
  <c r="Q1714" i="5"/>
  <c r="M1714" i="5"/>
  <c r="L1714" i="5"/>
  <c r="K1714" i="5"/>
  <c r="J1714" i="5"/>
  <c r="G1714" i="5"/>
  <c r="F1714" i="5"/>
  <c r="E1714" i="5"/>
  <c r="D1714" i="5"/>
  <c r="C1714" i="5"/>
  <c r="Z1713" i="5"/>
  <c r="V1713" i="5"/>
  <c r="T1713" i="5"/>
  <c r="S1713" i="5"/>
  <c r="R1713" i="5"/>
  <c r="Q1713" i="5"/>
  <c r="M1713" i="5"/>
  <c r="L1713" i="5"/>
  <c r="K1713" i="5"/>
  <c r="J1713" i="5"/>
  <c r="G1713" i="5"/>
  <c r="F1713" i="5"/>
  <c r="E1713" i="5"/>
  <c r="D1713" i="5"/>
  <c r="C1713" i="5"/>
  <c r="Z1712" i="5"/>
  <c r="V1712" i="5"/>
  <c r="T1712" i="5"/>
  <c r="S1712" i="5"/>
  <c r="R1712" i="5"/>
  <c r="Q1712" i="5"/>
  <c r="M1712" i="5"/>
  <c r="L1712" i="5"/>
  <c r="K1712" i="5"/>
  <c r="J1712" i="5"/>
  <c r="G1712" i="5"/>
  <c r="F1712" i="5"/>
  <c r="E1712" i="5"/>
  <c r="D1712" i="5"/>
  <c r="C1712" i="5"/>
  <c r="Z1711" i="5"/>
  <c r="V1711" i="5"/>
  <c r="T1711" i="5"/>
  <c r="S1711" i="5"/>
  <c r="R1711" i="5"/>
  <c r="Q1711" i="5"/>
  <c r="M1711" i="5"/>
  <c r="L1711" i="5"/>
  <c r="K1711" i="5"/>
  <c r="J1711" i="5"/>
  <c r="G1711" i="5"/>
  <c r="F1711" i="5"/>
  <c r="E1711" i="5"/>
  <c r="D1711" i="5"/>
  <c r="C1711" i="5"/>
  <c r="Z1710" i="5"/>
  <c r="V1710" i="5"/>
  <c r="T1710" i="5"/>
  <c r="S1710" i="5"/>
  <c r="R1710" i="5"/>
  <c r="Q1710" i="5"/>
  <c r="M1710" i="5"/>
  <c r="L1710" i="5"/>
  <c r="K1710" i="5"/>
  <c r="J1710" i="5"/>
  <c r="G1710" i="5"/>
  <c r="F1710" i="5"/>
  <c r="E1710" i="5"/>
  <c r="D1710" i="5"/>
  <c r="C1710" i="5"/>
  <c r="Z1709" i="5"/>
  <c r="V1709" i="5"/>
  <c r="T1709" i="5"/>
  <c r="S1709" i="5"/>
  <c r="R1709" i="5"/>
  <c r="Q1709" i="5"/>
  <c r="M1709" i="5"/>
  <c r="L1709" i="5"/>
  <c r="K1709" i="5"/>
  <c r="J1709" i="5"/>
  <c r="G1709" i="5"/>
  <c r="F1709" i="5"/>
  <c r="E1709" i="5"/>
  <c r="D1709" i="5"/>
  <c r="C1709" i="5"/>
  <c r="Z1708" i="5"/>
  <c r="V1708" i="5"/>
  <c r="T1708" i="5"/>
  <c r="S1708" i="5"/>
  <c r="R1708" i="5"/>
  <c r="Q1708" i="5"/>
  <c r="M1708" i="5"/>
  <c r="L1708" i="5"/>
  <c r="K1708" i="5"/>
  <c r="J1708" i="5"/>
  <c r="G1708" i="5"/>
  <c r="F1708" i="5"/>
  <c r="E1708" i="5"/>
  <c r="D1708" i="5"/>
  <c r="C1708" i="5"/>
  <c r="Z1707" i="5"/>
  <c r="V1707" i="5"/>
  <c r="T1707" i="5"/>
  <c r="S1707" i="5"/>
  <c r="R1707" i="5"/>
  <c r="Q1707" i="5"/>
  <c r="M1707" i="5"/>
  <c r="L1707" i="5"/>
  <c r="K1707" i="5"/>
  <c r="J1707" i="5"/>
  <c r="G1707" i="5"/>
  <c r="F1707" i="5"/>
  <c r="E1707" i="5"/>
  <c r="D1707" i="5"/>
  <c r="C1707" i="5"/>
  <c r="Z1706" i="5"/>
  <c r="V1706" i="5"/>
  <c r="T1706" i="5"/>
  <c r="S1706" i="5"/>
  <c r="R1706" i="5"/>
  <c r="Q1706" i="5"/>
  <c r="M1706" i="5"/>
  <c r="L1706" i="5"/>
  <c r="K1706" i="5"/>
  <c r="J1706" i="5"/>
  <c r="G1706" i="5"/>
  <c r="F1706" i="5"/>
  <c r="E1706" i="5"/>
  <c r="D1706" i="5"/>
  <c r="C1706" i="5"/>
  <c r="Z1705" i="5"/>
  <c r="V1705" i="5"/>
  <c r="T1705" i="5"/>
  <c r="S1705" i="5"/>
  <c r="R1705" i="5"/>
  <c r="Q1705" i="5"/>
  <c r="M1705" i="5"/>
  <c r="L1705" i="5"/>
  <c r="K1705" i="5"/>
  <c r="J1705" i="5"/>
  <c r="G1705" i="5"/>
  <c r="F1705" i="5"/>
  <c r="E1705" i="5"/>
  <c r="D1705" i="5"/>
  <c r="C1705" i="5"/>
  <c r="Z1704" i="5"/>
  <c r="V1704" i="5"/>
  <c r="T1704" i="5"/>
  <c r="S1704" i="5"/>
  <c r="R1704" i="5"/>
  <c r="Q1704" i="5"/>
  <c r="M1704" i="5"/>
  <c r="L1704" i="5"/>
  <c r="K1704" i="5"/>
  <c r="J1704" i="5"/>
  <c r="G1704" i="5"/>
  <c r="F1704" i="5"/>
  <c r="E1704" i="5"/>
  <c r="D1704" i="5"/>
  <c r="C1704" i="5"/>
  <c r="Z1703" i="5"/>
  <c r="V1703" i="5"/>
  <c r="T1703" i="5"/>
  <c r="S1703" i="5"/>
  <c r="R1703" i="5"/>
  <c r="Q1703" i="5"/>
  <c r="M1703" i="5"/>
  <c r="L1703" i="5"/>
  <c r="K1703" i="5"/>
  <c r="J1703" i="5"/>
  <c r="G1703" i="5"/>
  <c r="F1703" i="5"/>
  <c r="E1703" i="5"/>
  <c r="D1703" i="5"/>
  <c r="C1703" i="5"/>
  <c r="Z1702" i="5"/>
  <c r="V1702" i="5"/>
  <c r="T1702" i="5"/>
  <c r="S1702" i="5"/>
  <c r="R1702" i="5"/>
  <c r="Q1702" i="5"/>
  <c r="M1702" i="5"/>
  <c r="L1702" i="5"/>
  <c r="K1702" i="5"/>
  <c r="J1702" i="5"/>
  <c r="G1702" i="5"/>
  <c r="F1702" i="5"/>
  <c r="E1702" i="5"/>
  <c r="D1702" i="5"/>
  <c r="C1702" i="5"/>
  <c r="Z1701" i="5"/>
  <c r="V1701" i="5"/>
  <c r="T1701" i="5"/>
  <c r="S1701" i="5"/>
  <c r="R1701" i="5"/>
  <c r="Q1701" i="5"/>
  <c r="M1701" i="5"/>
  <c r="L1701" i="5"/>
  <c r="K1701" i="5"/>
  <c r="J1701" i="5"/>
  <c r="G1701" i="5"/>
  <c r="F1701" i="5"/>
  <c r="E1701" i="5"/>
  <c r="D1701" i="5"/>
  <c r="C1701" i="5"/>
  <c r="Z1700" i="5"/>
  <c r="V1700" i="5"/>
  <c r="T1700" i="5"/>
  <c r="S1700" i="5"/>
  <c r="R1700" i="5"/>
  <c r="Q1700" i="5"/>
  <c r="M1700" i="5"/>
  <c r="L1700" i="5"/>
  <c r="K1700" i="5"/>
  <c r="J1700" i="5"/>
  <c r="G1700" i="5"/>
  <c r="F1700" i="5"/>
  <c r="E1700" i="5"/>
  <c r="D1700" i="5"/>
  <c r="C1700" i="5"/>
  <c r="Z1699" i="5"/>
  <c r="V1699" i="5"/>
  <c r="T1699" i="5"/>
  <c r="S1699" i="5"/>
  <c r="R1699" i="5"/>
  <c r="Q1699" i="5"/>
  <c r="M1699" i="5"/>
  <c r="L1699" i="5"/>
  <c r="K1699" i="5"/>
  <c r="J1699" i="5"/>
  <c r="G1699" i="5"/>
  <c r="F1699" i="5"/>
  <c r="E1699" i="5"/>
  <c r="D1699" i="5"/>
  <c r="C1699" i="5"/>
  <c r="Z1698" i="5"/>
  <c r="V1698" i="5"/>
  <c r="T1698" i="5"/>
  <c r="S1698" i="5"/>
  <c r="R1698" i="5"/>
  <c r="Q1698" i="5"/>
  <c r="M1698" i="5"/>
  <c r="L1698" i="5"/>
  <c r="K1698" i="5"/>
  <c r="J1698" i="5"/>
  <c r="G1698" i="5"/>
  <c r="F1698" i="5"/>
  <c r="E1698" i="5"/>
  <c r="D1698" i="5"/>
  <c r="C1698" i="5"/>
  <c r="Z1697" i="5"/>
  <c r="V1697" i="5"/>
  <c r="T1697" i="5"/>
  <c r="S1697" i="5"/>
  <c r="R1697" i="5"/>
  <c r="Q1697" i="5"/>
  <c r="M1697" i="5"/>
  <c r="L1697" i="5"/>
  <c r="K1697" i="5"/>
  <c r="J1697" i="5"/>
  <c r="G1697" i="5"/>
  <c r="F1697" i="5"/>
  <c r="E1697" i="5"/>
  <c r="D1697" i="5"/>
  <c r="C1697" i="5"/>
  <c r="Z1696" i="5"/>
  <c r="V1696" i="5"/>
  <c r="T1696" i="5"/>
  <c r="S1696" i="5"/>
  <c r="R1696" i="5"/>
  <c r="Q1696" i="5"/>
  <c r="M1696" i="5"/>
  <c r="L1696" i="5"/>
  <c r="K1696" i="5"/>
  <c r="J1696" i="5"/>
  <c r="G1696" i="5"/>
  <c r="F1696" i="5"/>
  <c r="E1696" i="5"/>
  <c r="D1696" i="5"/>
  <c r="C1696" i="5"/>
  <c r="Z1695" i="5"/>
  <c r="V1695" i="5"/>
  <c r="T1695" i="5"/>
  <c r="S1695" i="5"/>
  <c r="R1695" i="5"/>
  <c r="Q1695" i="5"/>
  <c r="M1695" i="5"/>
  <c r="L1695" i="5"/>
  <c r="K1695" i="5"/>
  <c r="J1695" i="5"/>
  <c r="G1695" i="5"/>
  <c r="F1695" i="5"/>
  <c r="E1695" i="5"/>
  <c r="D1695" i="5"/>
  <c r="C1695" i="5"/>
  <c r="Z1694" i="5"/>
  <c r="V1694" i="5"/>
  <c r="T1694" i="5"/>
  <c r="S1694" i="5"/>
  <c r="R1694" i="5"/>
  <c r="Q1694" i="5"/>
  <c r="M1694" i="5"/>
  <c r="L1694" i="5"/>
  <c r="K1694" i="5"/>
  <c r="J1694" i="5"/>
  <c r="G1694" i="5"/>
  <c r="F1694" i="5"/>
  <c r="E1694" i="5"/>
  <c r="D1694" i="5"/>
  <c r="C1694" i="5"/>
  <c r="Z1693" i="5"/>
  <c r="V1693" i="5"/>
  <c r="T1693" i="5"/>
  <c r="S1693" i="5"/>
  <c r="R1693" i="5"/>
  <c r="Q1693" i="5"/>
  <c r="M1693" i="5"/>
  <c r="L1693" i="5"/>
  <c r="K1693" i="5"/>
  <c r="J1693" i="5"/>
  <c r="G1693" i="5"/>
  <c r="F1693" i="5"/>
  <c r="E1693" i="5"/>
  <c r="D1693" i="5"/>
  <c r="C1693" i="5"/>
  <c r="Z1692" i="5"/>
  <c r="V1692" i="5"/>
  <c r="T1692" i="5"/>
  <c r="S1692" i="5"/>
  <c r="R1692" i="5"/>
  <c r="Q1692" i="5"/>
  <c r="M1692" i="5"/>
  <c r="L1692" i="5"/>
  <c r="K1692" i="5"/>
  <c r="J1692" i="5"/>
  <c r="G1692" i="5"/>
  <c r="F1692" i="5"/>
  <c r="E1692" i="5"/>
  <c r="D1692" i="5"/>
  <c r="C1692" i="5"/>
  <c r="Z1691" i="5"/>
  <c r="V1691" i="5"/>
  <c r="T1691" i="5"/>
  <c r="S1691" i="5"/>
  <c r="R1691" i="5"/>
  <c r="Q1691" i="5"/>
  <c r="M1691" i="5"/>
  <c r="L1691" i="5"/>
  <c r="K1691" i="5"/>
  <c r="J1691" i="5"/>
  <c r="G1691" i="5"/>
  <c r="F1691" i="5"/>
  <c r="E1691" i="5"/>
  <c r="D1691" i="5"/>
  <c r="C1691" i="5"/>
  <c r="Z1690" i="5"/>
  <c r="V1690" i="5"/>
  <c r="T1690" i="5"/>
  <c r="S1690" i="5"/>
  <c r="R1690" i="5"/>
  <c r="Q1690" i="5"/>
  <c r="M1690" i="5"/>
  <c r="L1690" i="5"/>
  <c r="K1690" i="5"/>
  <c r="J1690" i="5"/>
  <c r="G1690" i="5"/>
  <c r="F1690" i="5"/>
  <c r="E1690" i="5"/>
  <c r="D1690" i="5"/>
  <c r="C1690" i="5"/>
  <c r="Z1689" i="5"/>
  <c r="V1689" i="5"/>
  <c r="T1689" i="5"/>
  <c r="S1689" i="5"/>
  <c r="R1689" i="5"/>
  <c r="Q1689" i="5"/>
  <c r="M1689" i="5"/>
  <c r="L1689" i="5"/>
  <c r="K1689" i="5"/>
  <c r="J1689" i="5"/>
  <c r="G1689" i="5"/>
  <c r="F1689" i="5"/>
  <c r="E1689" i="5"/>
  <c r="D1689" i="5"/>
  <c r="C1689" i="5"/>
  <c r="Z1688" i="5"/>
  <c r="V1688" i="5"/>
  <c r="T1688" i="5"/>
  <c r="S1688" i="5"/>
  <c r="R1688" i="5"/>
  <c r="Q1688" i="5"/>
  <c r="M1688" i="5"/>
  <c r="L1688" i="5"/>
  <c r="K1688" i="5"/>
  <c r="J1688" i="5"/>
  <c r="G1688" i="5"/>
  <c r="F1688" i="5"/>
  <c r="E1688" i="5"/>
  <c r="D1688" i="5"/>
  <c r="C1688" i="5"/>
  <c r="Z1687" i="5"/>
  <c r="V1687" i="5"/>
  <c r="T1687" i="5"/>
  <c r="S1687" i="5"/>
  <c r="R1687" i="5"/>
  <c r="Q1687" i="5"/>
  <c r="M1687" i="5"/>
  <c r="L1687" i="5"/>
  <c r="K1687" i="5"/>
  <c r="J1687" i="5"/>
  <c r="G1687" i="5"/>
  <c r="F1687" i="5"/>
  <c r="E1687" i="5"/>
  <c r="D1687" i="5"/>
  <c r="C1687" i="5"/>
  <c r="Z1686" i="5"/>
  <c r="V1686" i="5"/>
  <c r="T1686" i="5"/>
  <c r="S1686" i="5"/>
  <c r="R1686" i="5"/>
  <c r="Q1686" i="5"/>
  <c r="M1686" i="5"/>
  <c r="L1686" i="5"/>
  <c r="K1686" i="5"/>
  <c r="J1686" i="5"/>
  <c r="G1686" i="5"/>
  <c r="F1686" i="5"/>
  <c r="E1686" i="5"/>
  <c r="D1686" i="5"/>
  <c r="C1686" i="5"/>
  <c r="Z1685" i="5"/>
  <c r="V1685" i="5"/>
  <c r="T1685" i="5"/>
  <c r="S1685" i="5"/>
  <c r="R1685" i="5"/>
  <c r="Q1685" i="5"/>
  <c r="M1685" i="5"/>
  <c r="L1685" i="5"/>
  <c r="K1685" i="5"/>
  <c r="J1685" i="5"/>
  <c r="G1685" i="5"/>
  <c r="F1685" i="5"/>
  <c r="E1685" i="5"/>
  <c r="D1685" i="5"/>
  <c r="C1685" i="5"/>
  <c r="Z1684" i="5"/>
  <c r="V1684" i="5"/>
  <c r="T1684" i="5"/>
  <c r="S1684" i="5"/>
  <c r="R1684" i="5"/>
  <c r="Q1684" i="5"/>
  <c r="M1684" i="5"/>
  <c r="L1684" i="5"/>
  <c r="K1684" i="5"/>
  <c r="J1684" i="5"/>
  <c r="G1684" i="5"/>
  <c r="F1684" i="5"/>
  <c r="E1684" i="5"/>
  <c r="D1684" i="5"/>
  <c r="C1684" i="5"/>
  <c r="Z1683" i="5"/>
  <c r="V1683" i="5"/>
  <c r="T1683" i="5"/>
  <c r="S1683" i="5"/>
  <c r="R1683" i="5"/>
  <c r="Q1683" i="5"/>
  <c r="M1683" i="5"/>
  <c r="L1683" i="5"/>
  <c r="K1683" i="5"/>
  <c r="J1683" i="5"/>
  <c r="G1683" i="5"/>
  <c r="F1683" i="5"/>
  <c r="E1683" i="5"/>
  <c r="D1683" i="5"/>
  <c r="C1683" i="5"/>
  <c r="Z1682" i="5"/>
  <c r="V1682" i="5"/>
  <c r="T1682" i="5"/>
  <c r="S1682" i="5"/>
  <c r="R1682" i="5"/>
  <c r="Q1682" i="5"/>
  <c r="M1682" i="5"/>
  <c r="L1682" i="5"/>
  <c r="K1682" i="5"/>
  <c r="J1682" i="5"/>
  <c r="G1682" i="5"/>
  <c r="F1682" i="5"/>
  <c r="E1682" i="5"/>
  <c r="D1682" i="5"/>
  <c r="C1682" i="5"/>
  <c r="Z1681" i="5"/>
  <c r="V1681" i="5"/>
  <c r="T1681" i="5"/>
  <c r="S1681" i="5"/>
  <c r="R1681" i="5"/>
  <c r="Q1681" i="5"/>
  <c r="M1681" i="5"/>
  <c r="L1681" i="5"/>
  <c r="K1681" i="5"/>
  <c r="J1681" i="5"/>
  <c r="G1681" i="5"/>
  <c r="F1681" i="5"/>
  <c r="E1681" i="5"/>
  <c r="D1681" i="5"/>
  <c r="C1681" i="5"/>
  <c r="Z1680" i="5"/>
  <c r="V1680" i="5"/>
  <c r="T1680" i="5"/>
  <c r="S1680" i="5"/>
  <c r="R1680" i="5"/>
  <c r="Q1680" i="5"/>
  <c r="M1680" i="5"/>
  <c r="L1680" i="5"/>
  <c r="K1680" i="5"/>
  <c r="J1680" i="5"/>
  <c r="G1680" i="5"/>
  <c r="F1680" i="5"/>
  <c r="E1680" i="5"/>
  <c r="D1680" i="5"/>
  <c r="C1680" i="5"/>
  <c r="Z1679" i="5"/>
  <c r="V1679" i="5"/>
  <c r="T1679" i="5"/>
  <c r="S1679" i="5"/>
  <c r="R1679" i="5"/>
  <c r="Q1679" i="5"/>
  <c r="M1679" i="5"/>
  <c r="L1679" i="5"/>
  <c r="K1679" i="5"/>
  <c r="J1679" i="5"/>
  <c r="G1679" i="5"/>
  <c r="F1679" i="5"/>
  <c r="E1679" i="5"/>
  <c r="D1679" i="5"/>
  <c r="C1679" i="5"/>
  <c r="Z1678" i="5"/>
  <c r="V1678" i="5"/>
  <c r="T1678" i="5"/>
  <c r="S1678" i="5"/>
  <c r="R1678" i="5"/>
  <c r="Q1678" i="5"/>
  <c r="M1678" i="5"/>
  <c r="L1678" i="5"/>
  <c r="K1678" i="5"/>
  <c r="J1678" i="5"/>
  <c r="G1678" i="5"/>
  <c r="F1678" i="5"/>
  <c r="E1678" i="5"/>
  <c r="D1678" i="5"/>
  <c r="C1678" i="5"/>
  <c r="Z1677" i="5"/>
  <c r="V1677" i="5"/>
  <c r="T1677" i="5"/>
  <c r="S1677" i="5"/>
  <c r="R1677" i="5"/>
  <c r="Q1677" i="5"/>
  <c r="M1677" i="5"/>
  <c r="L1677" i="5"/>
  <c r="K1677" i="5"/>
  <c r="J1677" i="5"/>
  <c r="G1677" i="5"/>
  <c r="F1677" i="5"/>
  <c r="E1677" i="5"/>
  <c r="D1677" i="5"/>
  <c r="C1677" i="5"/>
  <c r="Z1676" i="5"/>
  <c r="V1676" i="5"/>
  <c r="T1676" i="5"/>
  <c r="S1676" i="5"/>
  <c r="R1676" i="5"/>
  <c r="Q1676" i="5"/>
  <c r="M1676" i="5"/>
  <c r="L1676" i="5"/>
  <c r="K1676" i="5"/>
  <c r="J1676" i="5"/>
  <c r="G1676" i="5"/>
  <c r="F1676" i="5"/>
  <c r="E1676" i="5"/>
  <c r="D1676" i="5"/>
  <c r="C1676" i="5"/>
  <c r="Z1675" i="5"/>
  <c r="V1675" i="5"/>
  <c r="T1675" i="5"/>
  <c r="S1675" i="5"/>
  <c r="R1675" i="5"/>
  <c r="Q1675" i="5"/>
  <c r="M1675" i="5"/>
  <c r="L1675" i="5"/>
  <c r="K1675" i="5"/>
  <c r="J1675" i="5"/>
  <c r="G1675" i="5"/>
  <c r="F1675" i="5"/>
  <c r="E1675" i="5"/>
  <c r="D1675" i="5"/>
  <c r="C1675" i="5"/>
  <c r="Z1674" i="5"/>
  <c r="V1674" i="5"/>
  <c r="T1674" i="5"/>
  <c r="S1674" i="5"/>
  <c r="R1674" i="5"/>
  <c r="Q1674" i="5"/>
  <c r="M1674" i="5"/>
  <c r="L1674" i="5"/>
  <c r="K1674" i="5"/>
  <c r="J1674" i="5"/>
  <c r="G1674" i="5"/>
  <c r="F1674" i="5"/>
  <c r="E1674" i="5"/>
  <c r="D1674" i="5"/>
  <c r="C1674" i="5"/>
  <c r="Z1673" i="5"/>
  <c r="V1673" i="5"/>
  <c r="T1673" i="5"/>
  <c r="S1673" i="5"/>
  <c r="R1673" i="5"/>
  <c r="Q1673" i="5"/>
  <c r="M1673" i="5"/>
  <c r="L1673" i="5"/>
  <c r="K1673" i="5"/>
  <c r="J1673" i="5"/>
  <c r="G1673" i="5"/>
  <c r="F1673" i="5"/>
  <c r="E1673" i="5"/>
  <c r="D1673" i="5"/>
  <c r="C1673" i="5"/>
  <c r="Z1672" i="5"/>
  <c r="V1672" i="5"/>
  <c r="T1672" i="5"/>
  <c r="S1672" i="5"/>
  <c r="R1672" i="5"/>
  <c r="Q1672" i="5"/>
  <c r="M1672" i="5"/>
  <c r="L1672" i="5"/>
  <c r="K1672" i="5"/>
  <c r="J1672" i="5"/>
  <c r="G1672" i="5"/>
  <c r="F1672" i="5"/>
  <c r="E1672" i="5"/>
  <c r="D1672" i="5"/>
  <c r="C1672" i="5"/>
  <c r="Z1671" i="5"/>
  <c r="V1671" i="5"/>
  <c r="T1671" i="5"/>
  <c r="S1671" i="5"/>
  <c r="R1671" i="5"/>
  <c r="Q1671" i="5"/>
  <c r="M1671" i="5"/>
  <c r="L1671" i="5"/>
  <c r="K1671" i="5"/>
  <c r="J1671" i="5"/>
  <c r="G1671" i="5"/>
  <c r="F1671" i="5"/>
  <c r="E1671" i="5"/>
  <c r="D1671" i="5"/>
  <c r="C1671" i="5"/>
  <c r="Z1670" i="5"/>
  <c r="V1670" i="5"/>
  <c r="T1670" i="5"/>
  <c r="S1670" i="5"/>
  <c r="R1670" i="5"/>
  <c r="Q1670" i="5"/>
  <c r="M1670" i="5"/>
  <c r="L1670" i="5"/>
  <c r="K1670" i="5"/>
  <c r="J1670" i="5"/>
  <c r="G1670" i="5"/>
  <c r="F1670" i="5"/>
  <c r="E1670" i="5"/>
  <c r="D1670" i="5"/>
  <c r="C1670" i="5"/>
  <c r="Z1669" i="5"/>
  <c r="V1669" i="5"/>
  <c r="T1669" i="5"/>
  <c r="S1669" i="5"/>
  <c r="R1669" i="5"/>
  <c r="Q1669" i="5"/>
  <c r="M1669" i="5"/>
  <c r="L1669" i="5"/>
  <c r="K1669" i="5"/>
  <c r="J1669" i="5"/>
  <c r="G1669" i="5"/>
  <c r="F1669" i="5"/>
  <c r="E1669" i="5"/>
  <c r="D1669" i="5"/>
  <c r="C1669" i="5"/>
  <c r="Z1668" i="5"/>
  <c r="V1668" i="5"/>
  <c r="T1668" i="5"/>
  <c r="S1668" i="5"/>
  <c r="R1668" i="5"/>
  <c r="Q1668" i="5"/>
  <c r="M1668" i="5"/>
  <c r="L1668" i="5"/>
  <c r="K1668" i="5"/>
  <c r="J1668" i="5"/>
  <c r="G1668" i="5"/>
  <c r="F1668" i="5"/>
  <c r="E1668" i="5"/>
  <c r="D1668" i="5"/>
  <c r="C1668" i="5"/>
  <c r="Z1667" i="5"/>
  <c r="V1667" i="5"/>
  <c r="T1667" i="5"/>
  <c r="S1667" i="5"/>
  <c r="R1667" i="5"/>
  <c r="Q1667" i="5"/>
  <c r="M1667" i="5"/>
  <c r="L1667" i="5"/>
  <c r="K1667" i="5"/>
  <c r="J1667" i="5"/>
  <c r="G1667" i="5"/>
  <c r="F1667" i="5"/>
  <c r="E1667" i="5"/>
  <c r="D1667" i="5"/>
  <c r="C1667" i="5"/>
  <c r="Z1666" i="5"/>
  <c r="V1666" i="5"/>
  <c r="T1666" i="5"/>
  <c r="S1666" i="5"/>
  <c r="R1666" i="5"/>
  <c r="Q1666" i="5"/>
  <c r="M1666" i="5"/>
  <c r="L1666" i="5"/>
  <c r="K1666" i="5"/>
  <c r="J1666" i="5"/>
  <c r="G1666" i="5"/>
  <c r="F1666" i="5"/>
  <c r="E1666" i="5"/>
  <c r="D1666" i="5"/>
  <c r="C1666" i="5"/>
  <c r="Z1665" i="5"/>
  <c r="V1665" i="5"/>
  <c r="T1665" i="5"/>
  <c r="S1665" i="5"/>
  <c r="R1665" i="5"/>
  <c r="Q1665" i="5"/>
  <c r="M1665" i="5"/>
  <c r="L1665" i="5"/>
  <c r="K1665" i="5"/>
  <c r="J1665" i="5"/>
  <c r="G1665" i="5"/>
  <c r="F1665" i="5"/>
  <c r="E1665" i="5"/>
  <c r="D1665" i="5"/>
  <c r="C1665" i="5"/>
  <c r="Z1664" i="5"/>
  <c r="V1664" i="5"/>
  <c r="T1664" i="5"/>
  <c r="S1664" i="5"/>
  <c r="R1664" i="5"/>
  <c r="Q1664" i="5"/>
  <c r="M1664" i="5"/>
  <c r="L1664" i="5"/>
  <c r="K1664" i="5"/>
  <c r="J1664" i="5"/>
  <c r="G1664" i="5"/>
  <c r="F1664" i="5"/>
  <c r="E1664" i="5"/>
  <c r="D1664" i="5"/>
  <c r="C1664" i="5"/>
  <c r="Z1663" i="5"/>
  <c r="V1663" i="5"/>
  <c r="T1663" i="5"/>
  <c r="S1663" i="5"/>
  <c r="R1663" i="5"/>
  <c r="Q1663" i="5"/>
  <c r="M1663" i="5"/>
  <c r="L1663" i="5"/>
  <c r="K1663" i="5"/>
  <c r="J1663" i="5"/>
  <c r="G1663" i="5"/>
  <c r="F1663" i="5"/>
  <c r="E1663" i="5"/>
  <c r="D1663" i="5"/>
  <c r="C1663" i="5"/>
  <c r="Z1662" i="5"/>
  <c r="V1662" i="5"/>
  <c r="T1662" i="5"/>
  <c r="S1662" i="5"/>
  <c r="R1662" i="5"/>
  <c r="Q1662" i="5"/>
  <c r="M1662" i="5"/>
  <c r="L1662" i="5"/>
  <c r="K1662" i="5"/>
  <c r="J1662" i="5"/>
  <c r="G1662" i="5"/>
  <c r="F1662" i="5"/>
  <c r="E1662" i="5"/>
  <c r="D1662" i="5"/>
  <c r="C1662" i="5"/>
  <c r="Z1661" i="5"/>
  <c r="V1661" i="5"/>
  <c r="T1661" i="5"/>
  <c r="S1661" i="5"/>
  <c r="R1661" i="5"/>
  <c r="Q1661" i="5"/>
  <c r="M1661" i="5"/>
  <c r="L1661" i="5"/>
  <c r="K1661" i="5"/>
  <c r="J1661" i="5"/>
  <c r="G1661" i="5"/>
  <c r="F1661" i="5"/>
  <c r="E1661" i="5"/>
  <c r="D1661" i="5"/>
  <c r="C1661" i="5"/>
  <c r="Z1660" i="5"/>
  <c r="V1660" i="5"/>
  <c r="T1660" i="5"/>
  <c r="S1660" i="5"/>
  <c r="R1660" i="5"/>
  <c r="Q1660" i="5"/>
  <c r="M1660" i="5"/>
  <c r="L1660" i="5"/>
  <c r="K1660" i="5"/>
  <c r="J1660" i="5"/>
  <c r="G1660" i="5"/>
  <c r="F1660" i="5"/>
  <c r="E1660" i="5"/>
  <c r="D1660" i="5"/>
  <c r="C1660" i="5"/>
  <c r="Z1659" i="5"/>
  <c r="V1659" i="5"/>
  <c r="T1659" i="5"/>
  <c r="S1659" i="5"/>
  <c r="R1659" i="5"/>
  <c r="Q1659" i="5"/>
  <c r="M1659" i="5"/>
  <c r="L1659" i="5"/>
  <c r="K1659" i="5"/>
  <c r="J1659" i="5"/>
  <c r="G1659" i="5"/>
  <c r="F1659" i="5"/>
  <c r="E1659" i="5"/>
  <c r="D1659" i="5"/>
  <c r="C1659" i="5"/>
  <c r="Z1658" i="5"/>
  <c r="V1658" i="5"/>
  <c r="T1658" i="5"/>
  <c r="S1658" i="5"/>
  <c r="R1658" i="5"/>
  <c r="Q1658" i="5"/>
  <c r="M1658" i="5"/>
  <c r="L1658" i="5"/>
  <c r="K1658" i="5"/>
  <c r="J1658" i="5"/>
  <c r="G1658" i="5"/>
  <c r="F1658" i="5"/>
  <c r="E1658" i="5"/>
  <c r="D1658" i="5"/>
  <c r="C1658" i="5"/>
  <c r="Z1657" i="5"/>
  <c r="V1657" i="5"/>
  <c r="T1657" i="5"/>
  <c r="S1657" i="5"/>
  <c r="R1657" i="5"/>
  <c r="Q1657" i="5"/>
  <c r="M1657" i="5"/>
  <c r="L1657" i="5"/>
  <c r="K1657" i="5"/>
  <c r="J1657" i="5"/>
  <c r="G1657" i="5"/>
  <c r="F1657" i="5"/>
  <c r="E1657" i="5"/>
  <c r="D1657" i="5"/>
  <c r="C1657" i="5"/>
  <c r="Z1656" i="5"/>
  <c r="V1656" i="5"/>
  <c r="T1656" i="5"/>
  <c r="S1656" i="5"/>
  <c r="R1656" i="5"/>
  <c r="Q1656" i="5"/>
  <c r="M1656" i="5"/>
  <c r="L1656" i="5"/>
  <c r="K1656" i="5"/>
  <c r="J1656" i="5"/>
  <c r="G1656" i="5"/>
  <c r="F1656" i="5"/>
  <c r="E1656" i="5"/>
  <c r="D1656" i="5"/>
  <c r="C1656" i="5"/>
  <c r="Z1655" i="5"/>
  <c r="V1655" i="5"/>
  <c r="T1655" i="5"/>
  <c r="S1655" i="5"/>
  <c r="R1655" i="5"/>
  <c r="Q1655" i="5"/>
  <c r="M1655" i="5"/>
  <c r="L1655" i="5"/>
  <c r="K1655" i="5"/>
  <c r="J1655" i="5"/>
  <c r="G1655" i="5"/>
  <c r="F1655" i="5"/>
  <c r="E1655" i="5"/>
  <c r="D1655" i="5"/>
  <c r="C1655" i="5"/>
  <c r="Z1654" i="5"/>
  <c r="V1654" i="5"/>
  <c r="T1654" i="5"/>
  <c r="S1654" i="5"/>
  <c r="R1654" i="5"/>
  <c r="Q1654" i="5"/>
  <c r="M1654" i="5"/>
  <c r="L1654" i="5"/>
  <c r="K1654" i="5"/>
  <c r="J1654" i="5"/>
  <c r="G1654" i="5"/>
  <c r="F1654" i="5"/>
  <c r="E1654" i="5"/>
  <c r="D1654" i="5"/>
  <c r="C1654" i="5"/>
  <c r="Z1653" i="5"/>
  <c r="V1653" i="5"/>
  <c r="T1653" i="5"/>
  <c r="S1653" i="5"/>
  <c r="R1653" i="5"/>
  <c r="Q1653" i="5"/>
  <c r="M1653" i="5"/>
  <c r="L1653" i="5"/>
  <c r="K1653" i="5"/>
  <c r="J1653" i="5"/>
  <c r="G1653" i="5"/>
  <c r="F1653" i="5"/>
  <c r="E1653" i="5"/>
  <c r="D1653" i="5"/>
  <c r="C1653" i="5"/>
  <c r="Z1652" i="5"/>
  <c r="V1652" i="5"/>
  <c r="T1652" i="5"/>
  <c r="S1652" i="5"/>
  <c r="R1652" i="5"/>
  <c r="Q1652" i="5"/>
  <c r="M1652" i="5"/>
  <c r="L1652" i="5"/>
  <c r="K1652" i="5"/>
  <c r="J1652" i="5"/>
  <c r="G1652" i="5"/>
  <c r="F1652" i="5"/>
  <c r="E1652" i="5"/>
  <c r="D1652" i="5"/>
  <c r="C1652" i="5"/>
  <c r="Z1651" i="5"/>
  <c r="V1651" i="5"/>
  <c r="T1651" i="5"/>
  <c r="S1651" i="5"/>
  <c r="R1651" i="5"/>
  <c r="Q1651" i="5"/>
  <c r="M1651" i="5"/>
  <c r="L1651" i="5"/>
  <c r="K1651" i="5"/>
  <c r="J1651" i="5"/>
  <c r="G1651" i="5"/>
  <c r="F1651" i="5"/>
  <c r="E1651" i="5"/>
  <c r="D1651" i="5"/>
  <c r="C1651" i="5"/>
  <c r="Z1650" i="5"/>
  <c r="V1650" i="5"/>
  <c r="T1650" i="5"/>
  <c r="S1650" i="5"/>
  <c r="R1650" i="5"/>
  <c r="Q1650" i="5"/>
  <c r="M1650" i="5"/>
  <c r="L1650" i="5"/>
  <c r="K1650" i="5"/>
  <c r="J1650" i="5"/>
  <c r="G1650" i="5"/>
  <c r="F1650" i="5"/>
  <c r="E1650" i="5"/>
  <c r="D1650" i="5"/>
  <c r="C1650" i="5"/>
  <c r="Z1649" i="5"/>
  <c r="V1649" i="5"/>
  <c r="T1649" i="5"/>
  <c r="S1649" i="5"/>
  <c r="R1649" i="5"/>
  <c r="Q1649" i="5"/>
  <c r="M1649" i="5"/>
  <c r="L1649" i="5"/>
  <c r="K1649" i="5"/>
  <c r="J1649" i="5"/>
  <c r="G1649" i="5"/>
  <c r="F1649" i="5"/>
  <c r="E1649" i="5"/>
  <c r="D1649" i="5"/>
  <c r="C1649" i="5"/>
  <c r="Z1648" i="5"/>
  <c r="V1648" i="5"/>
  <c r="T1648" i="5"/>
  <c r="S1648" i="5"/>
  <c r="R1648" i="5"/>
  <c r="Q1648" i="5"/>
  <c r="M1648" i="5"/>
  <c r="L1648" i="5"/>
  <c r="K1648" i="5"/>
  <c r="J1648" i="5"/>
  <c r="G1648" i="5"/>
  <c r="F1648" i="5"/>
  <c r="E1648" i="5"/>
  <c r="D1648" i="5"/>
  <c r="C1648" i="5"/>
  <c r="Z1647" i="5"/>
  <c r="V1647" i="5"/>
  <c r="T1647" i="5"/>
  <c r="S1647" i="5"/>
  <c r="R1647" i="5"/>
  <c r="Q1647" i="5"/>
  <c r="M1647" i="5"/>
  <c r="L1647" i="5"/>
  <c r="K1647" i="5"/>
  <c r="J1647" i="5"/>
  <c r="G1647" i="5"/>
  <c r="F1647" i="5"/>
  <c r="E1647" i="5"/>
  <c r="D1647" i="5"/>
  <c r="C1647" i="5"/>
  <c r="Z1646" i="5"/>
  <c r="V1646" i="5"/>
  <c r="T1646" i="5"/>
  <c r="S1646" i="5"/>
  <c r="R1646" i="5"/>
  <c r="Q1646" i="5"/>
  <c r="M1646" i="5"/>
  <c r="L1646" i="5"/>
  <c r="K1646" i="5"/>
  <c r="J1646" i="5"/>
  <c r="G1646" i="5"/>
  <c r="F1646" i="5"/>
  <c r="E1646" i="5"/>
  <c r="D1646" i="5"/>
  <c r="C1646" i="5"/>
  <c r="Z1645" i="5"/>
  <c r="V1645" i="5"/>
  <c r="T1645" i="5"/>
  <c r="S1645" i="5"/>
  <c r="R1645" i="5"/>
  <c r="Q1645" i="5"/>
  <c r="M1645" i="5"/>
  <c r="L1645" i="5"/>
  <c r="K1645" i="5"/>
  <c r="J1645" i="5"/>
  <c r="G1645" i="5"/>
  <c r="F1645" i="5"/>
  <c r="E1645" i="5"/>
  <c r="D1645" i="5"/>
  <c r="C1645" i="5"/>
  <c r="Z1644" i="5"/>
  <c r="V1644" i="5"/>
  <c r="T1644" i="5"/>
  <c r="S1644" i="5"/>
  <c r="R1644" i="5"/>
  <c r="Q1644" i="5"/>
  <c r="M1644" i="5"/>
  <c r="L1644" i="5"/>
  <c r="K1644" i="5"/>
  <c r="J1644" i="5"/>
  <c r="G1644" i="5"/>
  <c r="F1644" i="5"/>
  <c r="E1644" i="5"/>
  <c r="D1644" i="5"/>
  <c r="C1644" i="5"/>
  <c r="Z1643" i="5"/>
  <c r="V1643" i="5"/>
  <c r="T1643" i="5"/>
  <c r="S1643" i="5"/>
  <c r="R1643" i="5"/>
  <c r="Q1643" i="5"/>
  <c r="M1643" i="5"/>
  <c r="L1643" i="5"/>
  <c r="K1643" i="5"/>
  <c r="J1643" i="5"/>
  <c r="G1643" i="5"/>
  <c r="F1643" i="5"/>
  <c r="E1643" i="5"/>
  <c r="D1643" i="5"/>
  <c r="C1643" i="5"/>
  <c r="Z1642" i="5"/>
  <c r="V1642" i="5"/>
  <c r="T1642" i="5"/>
  <c r="S1642" i="5"/>
  <c r="R1642" i="5"/>
  <c r="Q1642" i="5"/>
  <c r="M1642" i="5"/>
  <c r="L1642" i="5"/>
  <c r="K1642" i="5"/>
  <c r="J1642" i="5"/>
  <c r="G1642" i="5"/>
  <c r="F1642" i="5"/>
  <c r="E1642" i="5"/>
  <c r="D1642" i="5"/>
  <c r="C1642" i="5"/>
  <c r="Z1641" i="5"/>
  <c r="V1641" i="5"/>
  <c r="T1641" i="5"/>
  <c r="S1641" i="5"/>
  <c r="R1641" i="5"/>
  <c r="Q1641" i="5"/>
  <c r="M1641" i="5"/>
  <c r="L1641" i="5"/>
  <c r="K1641" i="5"/>
  <c r="J1641" i="5"/>
  <c r="G1641" i="5"/>
  <c r="F1641" i="5"/>
  <c r="E1641" i="5"/>
  <c r="D1641" i="5"/>
  <c r="C1641" i="5"/>
  <c r="Z1640" i="5"/>
  <c r="V1640" i="5"/>
  <c r="T1640" i="5"/>
  <c r="S1640" i="5"/>
  <c r="R1640" i="5"/>
  <c r="Q1640" i="5"/>
  <c r="M1640" i="5"/>
  <c r="L1640" i="5"/>
  <c r="K1640" i="5"/>
  <c r="J1640" i="5"/>
  <c r="G1640" i="5"/>
  <c r="F1640" i="5"/>
  <c r="E1640" i="5"/>
  <c r="D1640" i="5"/>
  <c r="C1640" i="5"/>
  <c r="Z1639" i="5"/>
  <c r="V1639" i="5"/>
  <c r="T1639" i="5"/>
  <c r="S1639" i="5"/>
  <c r="R1639" i="5"/>
  <c r="Q1639" i="5"/>
  <c r="M1639" i="5"/>
  <c r="L1639" i="5"/>
  <c r="K1639" i="5"/>
  <c r="J1639" i="5"/>
  <c r="G1639" i="5"/>
  <c r="F1639" i="5"/>
  <c r="E1639" i="5"/>
  <c r="D1639" i="5"/>
  <c r="C1639" i="5"/>
  <c r="Z1638" i="5"/>
  <c r="V1638" i="5"/>
  <c r="T1638" i="5"/>
  <c r="S1638" i="5"/>
  <c r="R1638" i="5"/>
  <c r="Q1638" i="5"/>
  <c r="M1638" i="5"/>
  <c r="L1638" i="5"/>
  <c r="K1638" i="5"/>
  <c r="J1638" i="5"/>
  <c r="G1638" i="5"/>
  <c r="F1638" i="5"/>
  <c r="E1638" i="5"/>
  <c r="D1638" i="5"/>
  <c r="C1638" i="5"/>
  <c r="Z1637" i="5"/>
  <c r="V1637" i="5"/>
  <c r="T1637" i="5"/>
  <c r="S1637" i="5"/>
  <c r="R1637" i="5"/>
  <c r="Q1637" i="5"/>
  <c r="M1637" i="5"/>
  <c r="L1637" i="5"/>
  <c r="K1637" i="5"/>
  <c r="J1637" i="5"/>
  <c r="G1637" i="5"/>
  <c r="F1637" i="5"/>
  <c r="E1637" i="5"/>
  <c r="D1637" i="5"/>
  <c r="C1637" i="5"/>
  <c r="Z1636" i="5"/>
  <c r="V1636" i="5"/>
  <c r="T1636" i="5"/>
  <c r="S1636" i="5"/>
  <c r="R1636" i="5"/>
  <c r="Q1636" i="5"/>
  <c r="M1636" i="5"/>
  <c r="L1636" i="5"/>
  <c r="K1636" i="5"/>
  <c r="J1636" i="5"/>
  <c r="G1636" i="5"/>
  <c r="F1636" i="5"/>
  <c r="E1636" i="5"/>
  <c r="D1636" i="5"/>
  <c r="C1636" i="5"/>
  <c r="Z1635" i="5"/>
  <c r="V1635" i="5"/>
  <c r="T1635" i="5"/>
  <c r="S1635" i="5"/>
  <c r="R1635" i="5"/>
  <c r="Q1635" i="5"/>
  <c r="M1635" i="5"/>
  <c r="L1635" i="5"/>
  <c r="K1635" i="5"/>
  <c r="J1635" i="5"/>
  <c r="G1635" i="5"/>
  <c r="F1635" i="5"/>
  <c r="E1635" i="5"/>
  <c r="D1635" i="5"/>
  <c r="C1635" i="5"/>
  <c r="Z1634" i="5"/>
  <c r="V1634" i="5"/>
  <c r="T1634" i="5"/>
  <c r="S1634" i="5"/>
  <c r="R1634" i="5"/>
  <c r="Q1634" i="5"/>
  <c r="M1634" i="5"/>
  <c r="L1634" i="5"/>
  <c r="K1634" i="5"/>
  <c r="J1634" i="5"/>
  <c r="G1634" i="5"/>
  <c r="F1634" i="5"/>
  <c r="E1634" i="5"/>
  <c r="D1634" i="5"/>
  <c r="C1634" i="5"/>
  <c r="Z1633" i="5"/>
  <c r="V1633" i="5"/>
  <c r="T1633" i="5"/>
  <c r="S1633" i="5"/>
  <c r="R1633" i="5"/>
  <c r="Q1633" i="5"/>
  <c r="M1633" i="5"/>
  <c r="L1633" i="5"/>
  <c r="K1633" i="5"/>
  <c r="J1633" i="5"/>
  <c r="G1633" i="5"/>
  <c r="F1633" i="5"/>
  <c r="E1633" i="5"/>
  <c r="D1633" i="5"/>
  <c r="C1633" i="5"/>
  <c r="Z1632" i="5"/>
  <c r="V1632" i="5"/>
  <c r="T1632" i="5"/>
  <c r="S1632" i="5"/>
  <c r="R1632" i="5"/>
  <c r="Q1632" i="5"/>
  <c r="M1632" i="5"/>
  <c r="L1632" i="5"/>
  <c r="K1632" i="5"/>
  <c r="J1632" i="5"/>
  <c r="G1632" i="5"/>
  <c r="F1632" i="5"/>
  <c r="E1632" i="5"/>
  <c r="D1632" i="5"/>
  <c r="C1632" i="5"/>
  <c r="Z1631" i="5"/>
  <c r="V1631" i="5"/>
  <c r="T1631" i="5"/>
  <c r="S1631" i="5"/>
  <c r="R1631" i="5"/>
  <c r="Q1631" i="5"/>
  <c r="M1631" i="5"/>
  <c r="L1631" i="5"/>
  <c r="K1631" i="5"/>
  <c r="J1631" i="5"/>
  <c r="G1631" i="5"/>
  <c r="F1631" i="5"/>
  <c r="E1631" i="5"/>
  <c r="D1631" i="5"/>
  <c r="C1631" i="5"/>
  <c r="Z1630" i="5"/>
  <c r="V1630" i="5"/>
  <c r="T1630" i="5"/>
  <c r="S1630" i="5"/>
  <c r="R1630" i="5"/>
  <c r="Q1630" i="5"/>
  <c r="M1630" i="5"/>
  <c r="L1630" i="5"/>
  <c r="K1630" i="5"/>
  <c r="J1630" i="5"/>
  <c r="G1630" i="5"/>
  <c r="F1630" i="5"/>
  <c r="E1630" i="5"/>
  <c r="D1630" i="5"/>
  <c r="C1630" i="5"/>
  <c r="Z1629" i="5"/>
  <c r="V1629" i="5"/>
  <c r="T1629" i="5"/>
  <c r="S1629" i="5"/>
  <c r="R1629" i="5"/>
  <c r="Q1629" i="5"/>
  <c r="M1629" i="5"/>
  <c r="L1629" i="5"/>
  <c r="K1629" i="5"/>
  <c r="J1629" i="5"/>
  <c r="G1629" i="5"/>
  <c r="F1629" i="5"/>
  <c r="E1629" i="5"/>
  <c r="D1629" i="5"/>
  <c r="C1629" i="5"/>
  <c r="Z1628" i="5"/>
  <c r="V1628" i="5"/>
  <c r="T1628" i="5"/>
  <c r="S1628" i="5"/>
  <c r="R1628" i="5"/>
  <c r="Q1628" i="5"/>
  <c r="M1628" i="5"/>
  <c r="L1628" i="5"/>
  <c r="K1628" i="5"/>
  <c r="J1628" i="5"/>
  <c r="G1628" i="5"/>
  <c r="F1628" i="5"/>
  <c r="E1628" i="5"/>
  <c r="D1628" i="5"/>
  <c r="C1628" i="5"/>
  <c r="Z1627" i="5"/>
  <c r="V1627" i="5"/>
  <c r="T1627" i="5"/>
  <c r="S1627" i="5"/>
  <c r="R1627" i="5"/>
  <c r="Q1627" i="5"/>
  <c r="M1627" i="5"/>
  <c r="L1627" i="5"/>
  <c r="K1627" i="5"/>
  <c r="J1627" i="5"/>
  <c r="G1627" i="5"/>
  <c r="F1627" i="5"/>
  <c r="E1627" i="5"/>
  <c r="D1627" i="5"/>
  <c r="C1627" i="5"/>
  <c r="Z1626" i="5"/>
  <c r="V1626" i="5"/>
  <c r="T1626" i="5"/>
  <c r="S1626" i="5"/>
  <c r="R1626" i="5"/>
  <c r="Q1626" i="5"/>
  <c r="M1626" i="5"/>
  <c r="L1626" i="5"/>
  <c r="K1626" i="5"/>
  <c r="J1626" i="5"/>
  <c r="G1626" i="5"/>
  <c r="F1626" i="5"/>
  <c r="E1626" i="5"/>
  <c r="D1626" i="5"/>
  <c r="C1626" i="5"/>
  <c r="Z1625" i="5"/>
  <c r="V1625" i="5"/>
  <c r="T1625" i="5"/>
  <c r="S1625" i="5"/>
  <c r="R1625" i="5"/>
  <c r="Q1625" i="5"/>
  <c r="M1625" i="5"/>
  <c r="L1625" i="5"/>
  <c r="K1625" i="5"/>
  <c r="J1625" i="5"/>
  <c r="G1625" i="5"/>
  <c r="F1625" i="5"/>
  <c r="E1625" i="5"/>
  <c r="D1625" i="5"/>
  <c r="C1625" i="5"/>
  <c r="Z1624" i="5"/>
  <c r="V1624" i="5"/>
  <c r="T1624" i="5"/>
  <c r="S1624" i="5"/>
  <c r="R1624" i="5"/>
  <c r="Q1624" i="5"/>
  <c r="M1624" i="5"/>
  <c r="L1624" i="5"/>
  <c r="K1624" i="5"/>
  <c r="J1624" i="5"/>
  <c r="G1624" i="5"/>
  <c r="F1624" i="5"/>
  <c r="E1624" i="5"/>
  <c r="D1624" i="5"/>
  <c r="C1624" i="5"/>
  <c r="Z1623" i="5"/>
  <c r="V1623" i="5"/>
  <c r="T1623" i="5"/>
  <c r="S1623" i="5"/>
  <c r="R1623" i="5"/>
  <c r="Q1623" i="5"/>
  <c r="M1623" i="5"/>
  <c r="L1623" i="5"/>
  <c r="K1623" i="5"/>
  <c r="J1623" i="5"/>
  <c r="G1623" i="5"/>
  <c r="F1623" i="5"/>
  <c r="E1623" i="5"/>
  <c r="D1623" i="5"/>
  <c r="C1623" i="5"/>
  <c r="Z1622" i="5"/>
  <c r="V1622" i="5"/>
  <c r="T1622" i="5"/>
  <c r="S1622" i="5"/>
  <c r="R1622" i="5"/>
  <c r="Q1622" i="5"/>
  <c r="M1622" i="5"/>
  <c r="L1622" i="5"/>
  <c r="K1622" i="5"/>
  <c r="J1622" i="5"/>
  <c r="G1622" i="5"/>
  <c r="F1622" i="5"/>
  <c r="E1622" i="5"/>
  <c r="D1622" i="5"/>
  <c r="C1622" i="5"/>
  <c r="Z1621" i="5"/>
  <c r="V1621" i="5"/>
  <c r="T1621" i="5"/>
  <c r="S1621" i="5"/>
  <c r="R1621" i="5"/>
  <c r="Q1621" i="5"/>
  <c r="M1621" i="5"/>
  <c r="L1621" i="5"/>
  <c r="K1621" i="5"/>
  <c r="J1621" i="5"/>
  <c r="G1621" i="5"/>
  <c r="F1621" i="5"/>
  <c r="E1621" i="5"/>
  <c r="D1621" i="5"/>
  <c r="C1621" i="5"/>
  <c r="Z1620" i="5"/>
  <c r="V1620" i="5"/>
  <c r="T1620" i="5"/>
  <c r="S1620" i="5"/>
  <c r="R1620" i="5"/>
  <c r="Q1620" i="5"/>
  <c r="M1620" i="5"/>
  <c r="L1620" i="5"/>
  <c r="K1620" i="5"/>
  <c r="J1620" i="5"/>
  <c r="G1620" i="5"/>
  <c r="F1620" i="5"/>
  <c r="E1620" i="5"/>
  <c r="D1620" i="5"/>
  <c r="C1620" i="5"/>
  <c r="Z1619" i="5"/>
  <c r="V1619" i="5"/>
  <c r="T1619" i="5"/>
  <c r="S1619" i="5"/>
  <c r="R1619" i="5"/>
  <c r="Q1619" i="5"/>
  <c r="M1619" i="5"/>
  <c r="L1619" i="5"/>
  <c r="K1619" i="5"/>
  <c r="J1619" i="5"/>
  <c r="G1619" i="5"/>
  <c r="F1619" i="5"/>
  <c r="E1619" i="5"/>
  <c r="D1619" i="5"/>
  <c r="C1619" i="5"/>
  <c r="Z1618" i="5"/>
  <c r="V1618" i="5"/>
  <c r="T1618" i="5"/>
  <c r="S1618" i="5"/>
  <c r="R1618" i="5"/>
  <c r="Q1618" i="5"/>
  <c r="M1618" i="5"/>
  <c r="L1618" i="5"/>
  <c r="K1618" i="5"/>
  <c r="J1618" i="5"/>
  <c r="G1618" i="5"/>
  <c r="F1618" i="5"/>
  <c r="E1618" i="5"/>
  <c r="D1618" i="5"/>
  <c r="C1618" i="5"/>
  <c r="Z1617" i="5"/>
  <c r="V1617" i="5"/>
  <c r="T1617" i="5"/>
  <c r="S1617" i="5"/>
  <c r="R1617" i="5"/>
  <c r="Q1617" i="5"/>
  <c r="M1617" i="5"/>
  <c r="L1617" i="5"/>
  <c r="K1617" i="5"/>
  <c r="J1617" i="5"/>
  <c r="G1617" i="5"/>
  <c r="F1617" i="5"/>
  <c r="E1617" i="5"/>
  <c r="D1617" i="5"/>
  <c r="C1617" i="5"/>
  <c r="Z1616" i="5"/>
  <c r="V1616" i="5"/>
  <c r="T1616" i="5"/>
  <c r="S1616" i="5"/>
  <c r="R1616" i="5"/>
  <c r="Q1616" i="5"/>
  <c r="M1616" i="5"/>
  <c r="L1616" i="5"/>
  <c r="K1616" i="5"/>
  <c r="J1616" i="5"/>
  <c r="G1616" i="5"/>
  <c r="F1616" i="5"/>
  <c r="E1616" i="5"/>
  <c r="D1616" i="5"/>
  <c r="C1616" i="5"/>
  <c r="Z1615" i="5"/>
  <c r="V1615" i="5"/>
  <c r="T1615" i="5"/>
  <c r="S1615" i="5"/>
  <c r="R1615" i="5"/>
  <c r="Q1615" i="5"/>
  <c r="M1615" i="5"/>
  <c r="L1615" i="5"/>
  <c r="K1615" i="5"/>
  <c r="J1615" i="5"/>
  <c r="G1615" i="5"/>
  <c r="F1615" i="5"/>
  <c r="E1615" i="5"/>
  <c r="D1615" i="5"/>
  <c r="C1615" i="5"/>
  <c r="Z1614" i="5"/>
  <c r="V1614" i="5"/>
  <c r="T1614" i="5"/>
  <c r="S1614" i="5"/>
  <c r="R1614" i="5"/>
  <c r="Q1614" i="5"/>
  <c r="M1614" i="5"/>
  <c r="L1614" i="5"/>
  <c r="K1614" i="5"/>
  <c r="J1614" i="5"/>
  <c r="G1614" i="5"/>
  <c r="F1614" i="5"/>
  <c r="E1614" i="5"/>
  <c r="D1614" i="5"/>
  <c r="C1614" i="5"/>
  <c r="Z1613" i="5"/>
  <c r="V1613" i="5"/>
  <c r="T1613" i="5"/>
  <c r="S1613" i="5"/>
  <c r="R1613" i="5"/>
  <c r="Q1613" i="5"/>
  <c r="M1613" i="5"/>
  <c r="L1613" i="5"/>
  <c r="K1613" i="5"/>
  <c r="J1613" i="5"/>
  <c r="G1613" i="5"/>
  <c r="F1613" i="5"/>
  <c r="E1613" i="5"/>
  <c r="D1613" i="5"/>
  <c r="C1613" i="5"/>
  <c r="Z1612" i="5"/>
  <c r="V1612" i="5"/>
  <c r="T1612" i="5"/>
  <c r="S1612" i="5"/>
  <c r="R1612" i="5"/>
  <c r="Q1612" i="5"/>
  <c r="M1612" i="5"/>
  <c r="L1612" i="5"/>
  <c r="K1612" i="5"/>
  <c r="J1612" i="5"/>
  <c r="G1612" i="5"/>
  <c r="F1612" i="5"/>
  <c r="E1612" i="5"/>
  <c r="D1612" i="5"/>
  <c r="C1612" i="5"/>
  <c r="Z1611" i="5"/>
  <c r="V1611" i="5"/>
  <c r="T1611" i="5"/>
  <c r="S1611" i="5"/>
  <c r="R1611" i="5"/>
  <c r="Q1611" i="5"/>
  <c r="M1611" i="5"/>
  <c r="L1611" i="5"/>
  <c r="K1611" i="5"/>
  <c r="J1611" i="5"/>
  <c r="G1611" i="5"/>
  <c r="F1611" i="5"/>
  <c r="E1611" i="5"/>
  <c r="D1611" i="5"/>
  <c r="C1611" i="5"/>
  <c r="Z1610" i="5"/>
  <c r="V1610" i="5"/>
  <c r="T1610" i="5"/>
  <c r="S1610" i="5"/>
  <c r="R1610" i="5"/>
  <c r="Q1610" i="5"/>
  <c r="M1610" i="5"/>
  <c r="L1610" i="5"/>
  <c r="K1610" i="5"/>
  <c r="J1610" i="5"/>
  <c r="G1610" i="5"/>
  <c r="F1610" i="5"/>
  <c r="E1610" i="5"/>
  <c r="D1610" i="5"/>
  <c r="C1610" i="5"/>
  <c r="Z1609" i="5"/>
  <c r="V1609" i="5"/>
  <c r="T1609" i="5"/>
  <c r="S1609" i="5"/>
  <c r="R1609" i="5"/>
  <c r="Q1609" i="5"/>
  <c r="M1609" i="5"/>
  <c r="L1609" i="5"/>
  <c r="K1609" i="5"/>
  <c r="J1609" i="5"/>
  <c r="G1609" i="5"/>
  <c r="F1609" i="5"/>
  <c r="E1609" i="5"/>
  <c r="D1609" i="5"/>
  <c r="C1609" i="5"/>
  <c r="Z1608" i="5"/>
  <c r="V1608" i="5"/>
  <c r="T1608" i="5"/>
  <c r="S1608" i="5"/>
  <c r="R1608" i="5"/>
  <c r="Q1608" i="5"/>
  <c r="M1608" i="5"/>
  <c r="L1608" i="5"/>
  <c r="K1608" i="5"/>
  <c r="J1608" i="5"/>
  <c r="G1608" i="5"/>
  <c r="F1608" i="5"/>
  <c r="E1608" i="5"/>
  <c r="D1608" i="5"/>
  <c r="C1608" i="5"/>
  <c r="Z1607" i="5"/>
  <c r="V1607" i="5"/>
  <c r="T1607" i="5"/>
  <c r="S1607" i="5"/>
  <c r="R1607" i="5"/>
  <c r="Q1607" i="5"/>
  <c r="M1607" i="5"/>
  <c r="L1607" i="5"/>
  <c r="K1607" i="5"/>
  <c r="J1607" i="5"/>
  <c r="G1607" i="5"/>
  <c r="F1607" i="5"/>
  <c r="E1607" i="5"/>
  <c r="D1607" i="5"/>
  <c r="C1607" i="5"/>
  <c r="Z1606" i="5"/>
  <c r="V1606" i="5"/>
  <c r="T1606" i="5"/>
  <c r="S1606" i="5"/>
  <c r="R1606" i="5"/>
  <c r="Q1606" i="5"/>
  <c r="M1606" i="5"/>
  <c r="L1606" i="5"/>
  <c r="K1606" i="5"/>
  <c r="J1606" i="5"/>
  <c r="G1606" i="5"/>
  <c r="F1606" i="5"/>
  <c r="E1606" i="5"/>
  <c r="D1606" i="5"/>
  <c r="C1606" i="5"/>
  <c r="Z1605" i="5"/>
  <c r="V1605" i="5"/>
  <c r="T1605" i="5"/>
  <c r="S1605" i="5"/>
  <c r="R1605" i="5"/>
  <c r="Q1605" i="5"/>
  <c r="M1605" i="5"/>
  <c r="L1605" i="5"/>
  <c r="K1605" i="5"/>
  <c r="J1605" i="5"/>
  <c r="G1605" i="5"/>
  <c r="F1605" i="5"/>
  <c r="E1605" i="5"/>
  <c r="D1605" i="5"/>
  <c r="C1605" i="5"/>
  <c r="Z1604" i="5"/>
  <c r="V1604" i="5"/>
  <c r="T1604" i="5"/>
  <c r="S1604" i="5"/>
  <c r="R1604" i="5"/>
  <c r="Q1604" i="5"/>
  <c r="M1604" i="5"/>
  <c r="L1604" i="5"/>
  <c r="K1604" i="5"/>
  <c r="J1604" i="5"/>
  <c r="G1604" i="5"/>
  <c r="F1604" i="5"/>
  <c r="E1604" i="5"/>
  <c r="D1604" i="5"/>
  <c r="C1604" i="5"/>
  <c r="Z1603" i="5"/>
  <c r="V1603" i="5"/>
  <c r="T1603" i="5"/>
  <c r="S1603" i="5"/>
  <c r="R1603" i="5"/>
  <c r="Q1603" i="5"/>
  <c r="M1603" i="5"/>
  <c r="L1603" i="5"/>
  <c r="K1603" i="5"/>
  <c r="J1603" i="5"/>
  <c r="G1603" i="5"/>
  <c r="F1603" i="5"/>
  <c r="E1603" i="5"/>
  <c r="D1603" i="5"/>
  <c r="C1603" i="5"/>
  <c r="Z1602" i="5"/>
  <c r="V1602" i="5"/>
  <c r="T1602" i="5"/>
  <c r="S1602" i="5"/>
  <c r="R1602" i="5"/>
  <c r="Q1602" i="5"/>
  <c r="M1602" i="5"/>
  <c r="L1602" i="5"/>
  <c r="K1602" i="5"/>
  <c r="J1602" i="5"/>
  <c r="G1602" i="5"/>
  <c r="F1602" i="5"/>
  <c r="E1602" i="5"/>
  <c r="D1602" i="5"/>
  <c r="C1602" i="5"/>
  <c r="Z1601" i="5"/>
  <c r="V1601" i="5"/>
  <c r="T1601" i="5"/>
  <c r="S1601" i="5"/>
  <c r="R1601" i="5"/>
  <c r="Q1601" i="5"/>
  <c r="M1601" i="5"/>
  <c r="L1601" i="5"/>
  <c r="K1601" i="5"/>
  <c r="J1601" i="5"/>
  <c r="G1601" i="5"/>
  <c r="F1601" i="5"/>
  <c r="E1601" i="5"/>
  <c r="D1601" i="5"/>
  <c r="C1601" i="5"/>
  <c r="Z1600" i="5"/>
  <c r="V1600" i="5"/>
  <c r="T1600" i="5"/>
  <c r="S1600" i="5"/>
  <c r="R1600" i="5"/>
  <c r="Q1600" i="5"/>
  <c r="M1600" i="5"/>
  <c r="L1600" i="5"/>
  <c r="K1600" i="5"/>
  <c r="J1600" i="5"/>
  <c r="G1600" i="5"/>
  <c r="F1600" i="5"/>
  <c r="E1600" i="5"/>
  <c r="D1600" i="5"/>
  <c r="C1600" i="5"/>
  <c r="Z1599" i="5"/>
  <c r="V1599" i="5"/>
  <c r="T1599" i="5"/>
  <c r="S1599" i="5"/>
  <c r="R1599" i="5"/>
  <c r="Q1599" i="5"/>
  <c r="M1599" i="5"/>
  <c r="L1599" i="5"/>
  <c r="K1599" i="5"/>
  <c r="J1599" i="5"/>
  <c r="G1599" i="5"/>
  <c r="F1599" i="5"/>
  <c r="E1599" i="5"/>
  <c r="D1599" i="5"/>
  <c r="C1599" i="5"/>
  <c r="Z1598" i="5"/>
  <c r="V1598" i="5"/>
  <c r="T1598" i="5"/>
  <c r="S1598" i="5"/>
  <c r="R1598" i="5"/>
  <c r="Q1598" i="5"/>
  <c r="M1598" i="5"/>
  <c r="L1598" i="5"/>
  <c r="K1598" i="5"/>
  <c r="J1598" i="5"/>
  <c r="G1598" i="5"/>
  <c r="F1598" i="5"/>
  <c r="E1598" i="5"/>
  <c r="D1598" i="5"/>
  <c r="C1598" i="5"/>
  <c r="Z1597" i="5"/>
  <c r="V1597" i="5"/>
  <c r="T1597" i="5"/>
  <c r="S1597" i="5"/>
  <c r="R1597" i="5"/>
  <c r="Q1597" i="5"/>
  <c r="M1597" i="5"/>
  <c r="L1597" i="5"/>
  <c r="K1597" i="5"/>
  <c r="J1597" i="5"/>
  <c r="G1597" i="5"/>
  <c r="F1597" i="5"/>
  <c r="E1597" i="5"/>
  <c r="D1597" i="5"/>
  <c r="C1597" i="5"/>
  <c r="Z1596" i="5"/>
  <c r="V1596" i="5"/>
  <c r="T1596" i="5"/>
  <c r="S1596" i="5"/>
  <c r="R1596" i="5"/>
  <c r="Q1596" i="5"/>
  <c r="M1596" i="5"/>
  <c r="L1596" i="5"/>
  <c r="K1596" i="5"/>
  <c r="J1596" i="5"/>
  <c r="G1596" i="5"/>
  <c r="F1596" i="5"/>
  <c r="E1596" i="5"/>
  <c r="D1596" i="5"/>
  <c r="C1596" i="5"/>
  <c r="Z1595" i="5"/>
  <c r="V1595" i="5"/>
  <c r="T1595" i="5"/>
  <c r="S1595" i="5"/>
  <c r="R1595" i="5"/>
  <c r="Q1595" i="5"/>
  <c r="M1595" i="5"/>
  <c r="L1595" i="5"/>
  <c r="K1595" i="5"/>
  <c r="J1595" i="5"/>
  <c r="G1595" i="5"/>
  <c r="F1595" i="5"/>
  <c r="E1595" i="5"/>
  <c r="D1595" i="5"/>
  <c r="C1595" i="5"/>
  <c r="Z1594" i="5"/>
  <c r="V1594" i="5"/>
  <c r="T1594" i="5"/>
  <c r="S1594" i="5"/>
  <c r="R1594" i="5"/>
  <c r="Q1594" i="5"/>
  <c r="M1594" i="5"/>
  <c r="L1594" i="5"/>
  <c r="K1594" i="5"/>
  <c r="J1594" i="5"/>
  <c r="G1594" i="5"/>
  <c r="F1594" i="5"/>
  <c r="E1594" i="5"/>
  <c r="D1594" i="5"/>
  <c r="C1594" i="5"/>
  <c r="Z1593" i="5"/>
  <c r="V1593" i="5"/>
  <c r="T1593" i="5"/>
  <c r="S1593" i="5"/>
  <c r="R1593" i="5"/>
  <c r="Q1593" i="5"/>
  <c r="M1593" i="5"/>
  <c r="L1593" i="5"/>
  <c r="K1593" i="5"/>
  <c r="J1593" i="5"/>
  <c r="G1593" i="5"/>
  <c r="F1593" i="5"/>
  <c r="E1593" i="5"/>
  <c r="D1593" i="5"/>
  <c r="C1593" i="5"/>
  <c r="Z1592" i="5"/>
  <c r="V1592" i="5"/>
  <c r="T1592" i="5"/>
  <c r="S1592" i="5"/>
  <c r="R1592" i="5"/>
  <c r="Q1592" i="5"/>
  <c r="M1592" i="5"/>
  <c r="L1592" i="5"/>
  <c r="K1592" i="5"/>
  <c r="J1592" i="5"/>
  <c r="G1592" i="5"/>
  <c r="F1592" i="5"/>
  <c r="E1592" i="5"/>
  <c r="D1592" i="5"/>
  <c r="C1592" i="5"/>
  <c r="Z1591" i="5"/>
  <c r="V1591" i="5"/>
  <c r="T1591" i="5"/>
  <c r="S1591" i="5"/>
  <c r="R1591" i="5"/>
  <c r="Q1591" i="5"/>
  <c r="M1591" i="5"/>
  <c r="L1591" i="5"/>
  <c r="K1591" i="5"/>
  <c r="J1591" i="5"/>
  <c r="G1591" i="5"/>
  <c r="F1591" i="5"/>
  <c r="E1591" i="5"/>
  <c r="D1591" i="5"/>
  <c r="C1591" i="5"/>
  <c r="Z1590" i="5"/>
  <c r="V1590" i="5"/>
  <c r="T1590" i="5"/>
  <c r="S1590" i="5"/>
  <c r="R1590" i="5"/>
  <c r="Q1590" i="5"/>
  <c r="M1590" i="5"/>
  <c r="L1590" i="5"/>
  <c r="K1590" i="5"/>
  <c r="J1590" i="5"/>
  <c r="G1590" i="5"/>
  <c r="F1590" i="5"/>
  <c r="E1590" i="5"/>
  <c r="D1590" i="5"/>
  <c r="C1590" i="5"/>
  <c r="Z1589" i="5"/>
  <c r="V1589" i="5"/>
  <c r="T1589" i="5"/>
  <c r="S1589" i="5"/>
  <c r="R1589" i="5"/>
  <c r="Q1589" i="5"/>
  <c r="M1589" i="5"/>
  <c r="L1589" i="5"/>
  <c r="K1589" i="5"/>
  <c r="J1589" i="5"/>
  <c r="G1589" i="5"/>
  <c r="F1589" i="5"/>
  <c r="E1589" i="5"/>
  <c r="D1589" i="5"/>
  <c r="C1589" i="5"/>
  <c r="Z1588" i="5"/>
  <c r="V1588" i="5"/>
  <c r="T1588" i="5"/>
  <c r="S1588" i="5"/>
  <c r="R1588" i="5"/>
  <c r="Q1588" i="5"/>
  <c r="M1588" i="5"/>
  <c r="L1588" i="5"/>
  <c r="K1588" i="5"/>
  <c r="J1588" i="5"/>
  <c r="G1588" i="5"/>
  <c r="F1588" i="5"/>
  <c r="E1588" i="5"/>
  <c r="D1588" i="5"/>
  <c r="C1588" i="5"/>
  <c r="Z1587" i="5"/>
  <c r="V1587" i="5"/>
  <c r="T1587" i="5"/>
  <c r="S1587" i="5"/>
  <c r="R1587" i="5"/>
  <c r="Q1587" i="5"/>
  <c r="M1587" i="5"/>
  <c r="L1587" i="5"/>
  <c r="K1587" i="5"/>
  <c r="J1587" i="5"/>
  <c r="G1587" i="5"/>
  <c r="F1587" i="5"/>
  <c r="E1587" i="5"/>
  <c r="D1587" i="5"/>
  <c r="C1587" i="5"/>
  <c r="Z1586" i="5"/>
  <c r="V1586" i="5"/>
  <c r="T1586" i="5"/>
  <c r="S1586" i="5"/>
  <c r="R1586" i="5"/>
  <c r="Q1586" i="5"/>
  <c r="M1586" i="5"/>
  <c r="L1586" i="5"/>
  <c r="K1586" i="5"/>
  <c r="J1586" i="5"/>
  <c r="G1586" i="5"/>
  <c r="F1586" i="5"/>
  <c r="E1586" i="5"/>
  <c r="D1586" i="5"/>
  <c r="C1586" i="5"/>
  <c r="Z1585" i="5"/>
  <c r="V1585" i="5"/>
  <c r="T1585" i="5"/>
  <c r="S1585" i="5"/>
  <c r="R1585" i="5"/>
  <c r="Q1585" i="5"/>
  <c r="M1585" i="5"/>
  <c r="L1585" i="5"/>
  <c r="K1585" i="5"/>
  <c r="J1585" i="5"/>
  <c r="G1585" i="5"/>
  <c r="F1585" i="5"/>
  <c r="E1585" i="5"/>
  <c r="D1585" i="5"/>
  <c r="C1585" i="5"/>
  <c r="Z1584" i="5"/>
  <c r="V1584" i="5"/>
  <c r="T1584" i="5"/>
  <c r="S1584" i="5"/>
  <c r="R1584" i="5"/>
  <c r="Q1584" i="5"/>
  <c r="M1584" i="5"/>
  <c r="L1584" i="5"/>
  <c r="K1584" i="5"/>
  <c r="J1584" i="5"/>
  <c r="G1584" i="5"/>
  <c r="F1584" i="5"/>
  <c r="E1584" i="5"/>
  <c r="D1584" i="5"/>
  <c r="C1584" i="5"/>
  <c r="Z1583" i="5"/>
  <c r="V1583" i="5"/>
  <c r="T1583" i="5"/>
  <c r="S1583" i="5"/>
  <c r="R1583" i="5"/>
  <c r="Q1583" i="5"/>
  <c r="M1583" i="5"/>
  <c r="L1583" i="5"/>
  <c r="K1583" i="5"/>
  <c r="J1583" i="5"/>
  <c r="G1583" i="5"/>
  <c r="F1583" i="5"/>
  <c r="E1583" i="5"/>
  <c r="D1583" i="5"/>
  <c r="C1583" i="5"/>
  <c r="Z1582" i="5"/>
  <c r="V1582" i="5"/>
  <c r="T1582" i="5"/>
  <c r="S1582" i="5"/>
  <c r="R1582" i="5"/>
  <c r="Q1582" i="5"/>
  <c r="M1582" i="5"/>
  <c r="L1582" i="5"/>
  <c r="K1582" i="5"/>
  <c r="J1582" i="5"/>
  <c r="G1582" i="5"/>
  <c r="F1582" i="5"/>
  <c r="E1582" i="5"/>
  <c r="D1582" i="5"/>
  <c r="C1582" i="5"/>
  <c r="Z1581" i="5"/>
  <c r="V1581" i="5"/>
  <c r="T1581" i="5"/>
  <c r="S1581" i="5"/>
  <c r="R1581" i="5"/>
  <c r="Q1581" i="5"/>
  <c r="M1581" i="5"/>
  <c r="L1581" i="5"/>
  <c r="K1581" i="5"/>
  <c r="J1581" i="5"/>
  <c r="G1581" i="5"/>
  <c r="F1581" i="5"/>
  <c r="E1581" i="5"/>
  <c r="D1581" i="5"/>
  <c r="C1581" i="5"/>
  <c r="Z1580" i="5"/>
  <c r="V1580" i="5"/>
  <c r="T1580" i="5"/>
  <c r="S1580" i="5"/>
  <c r="R1580" i="5"/>
  <c r="Q1580" i="5"/>
  <c r="M1580" i="5"/>
  <c r="L1580" i="5"/>
  <c r="K1580" i="5"/>
  <c r="J1580" i="5"/>
  <c r="G1580" i="5"/>
  <c r="F1580" i="5"/>
  <c r="E1580" i="5"/>
  <c r="D1580" i="5"/>
  <c r="C1580" i="5"/>
  <c r="Z1579" i="5"/>
  <c r="V1579" i="5"/>
  <c r="T1579" i="5"/>
  <c r="S1579" i="5"/>
  <c r="R1579" i="5"/>
  <c r="Q1579" i="5"/>
  <c r="M1579" i="5"/>
  <c r="L1579" i="5"/>
  <c r="K1579" i="5"/>
  <c r="J1579" i="5"/>
  <c r="G1579" i="5"/>
  <c r="F1579" i="5"/>
  <c r="E1579" i="5"/>
  <c r="D1579" i="5"/>
  <c r="C1579" i="5"/>
  <c r="Z1578" i="5"/>
  <c r="V1578" i="5"/>
  <c r="T1578" i="5"/>
  <c r="S1578" i="5"/>
  <c r="R1578" i="5"/>
  <c r="Q1578" i="5"/>
  <c r="M1578" i="5"/>
  <c r="L1578" i="5"/>
  <c r="K1578" i="5"/>
  <c r="J1578" i="5"/>
  <c r="G1578" i="5"/>
  <c r="F1578" i="5"/>
  <c r="E1578" i="5"/>
  <c r="D1578" i="5"/>
  <c r="C1578" i="5"/>
  <c r="Z1577" i="5"/>
  <c r="V1577" i="5"/>
  <c r="T1577" i="5"/>
  <c r="S1577" i="5"/>
  <c r="R1577" i="5"/>
  <c r="Q1577" i="5"/>
  <c r="M1577" i="5"/>
  <c r="L1577" i="5"/>
  <c r="K1577" i="5"/>
  <c r="J1577" i="5"/>
  <c r="G1577" i="5"/>
  <c r="F1577" i="5"/>
  <c r="E1577" i="5"/>
  <c r="D1577" i="5"/>
  <c r="C1577" i="5"/>
  <c r="Z1576" i="5"/>
  <c r="V1576" i="5"/>
  <c r="T1576" i="5"/>
  <c r="S1576" i="5"/>
  <c r="R1576" i="5"/>
  <c r="Q1576" i="5"/>
  <c r="M1576" i="5"/>
  <c r="L1576" i="5"/>
  <c r="K1576" i="5"/>
  <c r="J1576" i="5"/>
  <c r="G1576" i="5"/>
  <c r="F1576" i="5"/>
  <c r="E1576" i="5"/>
  <c r="D1576" i="5"/>
  <c r="C1576" i="5"/>
  <c r="Z1575" i="5"/>
  <c r="V1575" i="5"/>
  <c r="T1575" i="5"/>
  <c r="S1575" i="5"/>
  <c r="R1575" i="5"/>
  <c r="Q1575" i="5"/>
  <c r="M1575" i="5"/>
  <c r="L1575" i="5"/>
  <c r="K1575" i="5"/>
  <c r="J1575" i="5"/>
  <c r="G1575" i="5"/>
  <c r="F1575" i="5"/>
  <c r="E1575" i="5"/>
  <c r="D1575" i="5"/>
  <c r="C1575" i="5"/>
  <c r="Z1574" i="5"/>
  <c r="V1574" i="5"/>
  <c r="T1574" i="5"/>
  <c r="S1574" i="5"/>
  <c r="R1574" i="5"/>
  <c r="Q1574" i="5"/>
  <c r="M1574" i="5"/>
  <c r="L1574" i="5"/>
  <c r="K1574" i="5"/>
  <c r="J1574" i="5"/>
  <c r="G1574" i="5"/>
  <c r="F1574" i="5"/>
  <c r="E1574" i="5"/>
  <c r="D1574" i="5"/>
  <c r="C1574" i="5"/>
  <c r="Z1573" i="5"/>
  <c r="V1573" i="5"/>
  <c r="T1573" i="5"/>
  <c r="S1573" i="5"/>
  <c r="R1573" i="5"/>
  <c r="Q1573" i="5"/>
  <c r="M1573" i="5"/>
  <c r="L1573" i="5"/>
  <c r="K1573" i="5"/>
  <c r="J1573" i="5"/>
  <c r="G1573" i="5"/>
  <c r="F1573" i="5"/>
  <c r="E1573" i="5"/>
  <c r="D1573" i="5"/>
  <c r="C1573" i="5"/>
  <c r="Z1572" i="5"/>
  <c r="V1572" i="5"/>
  <c r="T1572" i="5"/>
  <c r="S1572" i="5"/>
  <c r="R1572" i="5"/>
  <c r="Q1572" i="5"/>
  <c r="M1572" i="5"/>
  <c r="L1572" i="5"/>
  <c r="K1572" i="5"/>
  <c r="J1572" i="5"/>
  <c r="G1572" i="5"/>
  <c r="F1572" i="5"/>
  <c r="E1572" i="5"/>
  <c r="D1572" i="5"/>
  <c r="C1572" i="5"/>
  <c r="Z1571" i="5"/>
  <c r="V1571" i="5"/>
  <c r="T1571" i="5"/>
  <c r="S1571" i="5"/>
  <c r="R1571" i="5"/>
  <c r="Q1571" i="5"/>
  <c r="M1571" i="5"/>
  <c r="L1571" i="5"/>
  <c r="K1571" i="5"/>
  <c r="J1571" i="5"/>
  <c r="G1571" i="5"/>
  <c r="F1571" i="5"/>
  <c r="E1571" i="5"/>
  <c r="D1571" i="5"/>
  <c r="C1571" i="5"/>
  <c r="Z1570" i="5"/>
  <c r="V1570" i="5"/>
  <c r="T1570" i="5"/>
  <c r="S1570" i="5"/>
  <c r="R1570" i="5"/>
  <c r="Q1570" i="5"/>
  <c r="M1570" i="5"/>
  <c r="L1570" i="5"/>
  <c r="K1570" i="5"/>
  <c r="J1570" i="5"/>
  <c r="G1570" i="5"/>
  <c r="F1570" i="5"/>
  <c r="E1570" i="5"/>
  <c r="D1570" i="5"/>
  <c r="C1570" i="5"/>
  <c r="Z1569" i="5"/>
  <c r="V1569" i="5"/>
  <c r="T1569" i="5"/>
  <c r="S1569" i="5"/>
  <c r="R1569" i="5"/>
  <c r="Q1569" i="5"/>
  <c r="M1569" i="5"/>
  <c r="L1569" i="5"/>
  <c r="K1569" i="5"/>
  <c r="J1569" i="5"/>
  <c r="G1569" i="5"/>
  <c r="F1569" i="5"/>
  <c r="E1569" i="5"/>
  <c r="D1569" i="5"/>
  <c r="C1569" i="5"/>
  <c r="Z1568" i="5"/>
  <c r="V1568" i="5"/>
  <c r="T1568" i="5"/>
  <c r="S1568" i="5"/>
  <c r="R1568" i="5"/>
  <c r="Q1568" i="5"/>
  <c r="M1568" i="5"/>
  <c r="L1568" i="5"/>
  <c r="K1568" i="5"/>
  <c r="J1568" i="5"/>
  <c r="G1568" i="5"/>
  <c r="F1568" i="5"/>
  <c r="E1568" i="5"/>
  <c r="D1568" i="5"/>
  <c r="C1568" i="5"/>
  <c r="Z1567" i="5"/>
  <c r="V1567" i="5"/>
  <c r="T1567" i="5"/>
  <c r="S1567" i="5"/>
  <c r="R1567" i="5"/>
  <c r="Q1567" i="5"/>
  <c r="M1567" i="5"/>
  <c r="L1567" i="5"/>
  <c r="K1567" i="5"/>
  <c r="J1567" i="5"/>
  <c r="G1567" i="5"/>
  <c r="F1567" i="5"/>
  <c r="E1567" i="5"/>
  <c r="D1567" i="5"/>
  <c r="C1567" i="5"/>
  <c r="Z1566" i="5"/>
  <c r="V1566" i="5"/>
  <c r="T1566" i="5"/>
  <c r="S1566" i="5"/>
  <c r="R1566" i="5"/>
  <c r="Q1566" i="5"/>
  <c r="M1566" i="5"/>
  <c r="L1566" i="5"/>
  <c r="K1566" i="5"/>
  <c r="J1566" i="5"/>
  <c r="G1566" i="5"/>
  <c r="F1566" i="5"/>
  <c r="E1566" i="5"/>
  <c r="D1566" i="5"/>
  <c r="C1566" i="5"/>
  <c r="Z1565" i="5"/>
  <c r="V1565" i="5"/>
  <c r="T1565" i="5"/>
  <c r="S1565" i="5"/>
  <c r="R1565" i="5"/>
  <c r="Q1565" i="5"/>
  <c r="M1565" i="5"/>
  <c r="L1565" i="5"/>
  <c r="K1565" i="5"/>
  <c r="J1565" i="5"/>
  <c r="G1565" i="5"/>
  <c r="F1565" i="5"/>
  <c r="E1565" i="5"/>
  <c r="D1565" i="5"/>
  <c r="C1565" i="5"/>
  <c r="Z1564" i="5"/>
  <c r="V1564" i="5"/>
  <c r="T1564" i="5"/>
  <c r="S1564" i="5"/>
  <c r="R1564" i="5"/>
  <c r="Q1564" i="5"/>
  <c r="M1564" i="5"/>
  <c r="L1564" i="5"/>
  <c r="K1564" i="5"/>
  <c r="J1564" i="5"/>
  <c r="G1564" i="5"/>
  <c r="F1564" i="5"/>
  <c r="E1564" i="5"/>
  <c r="D1564" i="5"/>
  <c r="C1564" i="5"/>
  <c r="Z1563" i="5"/>
  <c r="V1563" i="5"/>
  <c r="T1563" i="5"/>
  <c r="S1563" i="5"/>
  <c r="R1563" i="5"/>
  <c r="Q1563" i="5"/>
  <c r="M1563" i="5"/>
  <c r="L1563" i="5"/>
  <c r="K1563" i="5"/>
  <c r="J1563" i="5"/>
  <c r="G1563" i="5"/>
  <c r="F1563" i="5"/>
  <c r="E1563" i="5"/>
  <c r="D1563" i="5"/>
  <c r="C1563" i="5"/>
  <c r="Z1562" i="5"/>
  <c r="V1562" i="5"/>
  <c r="T1562" i="5"/>
  <c r="S1562" i="5"/>
  <c r="R1562" i="5"/>
  <c r="Q1562" i="5"/>
  <c r="M1562" i="5"/>
  <c r="L1562" i="5"/>
  <c r="K1562" i="5"/>
  <c r="J1562" i="5"/>
  <c r="G1562" i="5"/>
  <c r="F1562" i="5"/>
  <c r="E1562" i="5"/>
  <c r="D1562" i="5"/>
  <c r="C1562" i="5"/>
  <c r="Z1561" i="5"/>
  <c r="V1561" i="5"/>
  <c r="T1561" i="5"/>
  <c r="S1561" i="5"/>
  <c r="R1561" i="5"/>
  <c r="Q1561" i="5"/>
  <c r="M1561" i="5"/>
  <c r="L1561" i="5"/>
  <c r="K1561" i="5"/>
  <c r="J1561" i="5"/>
  <c r="G1561" i="5"/>
  <c r="F1561" i="5"/>
  <c r="E1561" i="5"/>
  <c r="D1561" i="5"/>
  <c r="C1561" i="5"/>
  <c r="Z1560" i="5"/>
  <c r="V1560" i="5"/>
  <c r="T1560" i="5"/>
  <c r="S1560" i="5"/>
  <c r="R1560" i="5"/>
  <c r="Q1560" i="5"/>
  <c r="M1560" i="5"/>
  <c r="L1560" i="5"/>
  <c r="K1560" i="5"/>
  <c r="J1560" i="5"/>
  <c r="G1560" i="5"/>
  <c r="F1560" i="5"/>
  <c r="E1560" i="5"/>
  <c r="D1560" i="5"/>
  <c r="C1560" i="5"/>
  <c r="Z1559" i="5"/>
  <c r="V1559" i="5"/>
  <c r="T1559" i="5"/>
  <c r="S1559" i="5"/>
  <c r="R1559" i="5"/>
  <c r="Q1559" i="5"/>
  <c r="M1559" i="5"/>
  <c r="L1559" i="5"/>
  <c r="K1559" i="5"/>
  <c r="J1559" i="5"/>
  <c r="G1559" i="5"/>
  <c r="F1559" i="5"/>
  <c r="E1559" i="5"/>
  <c r="D1559" i="5"/>
  <c r="C1559" i="5"/>
  <c r="Z1558" i="5"/>
  <c r="V1558" i="5"/>
  <c r="T1558" i="5"/>
  <c r="S1558" i="5"/>
  <c r="R1558" i="5"/>
  <c r="Q1558" i="5"/>
  <c r="M1558" i="5"/>
  <c r="L1558" i="5"/>
  <c r="K1558" i="5"/>
  <c r="J1558" i="5"/>
  <c r="G1558" i="5"/>
  <c r="F1558" i="5"/>
  <c r="E1558" i="5"/>
  <c r="D1558" i="5"/>
  <c r="C1558" i="5"/>
  <c r="Z1557" i="5"/>
  <c r="V1557" i="5"/>
  <c r="T1557" i="5"/>
  <c r="S1557" i="5"/>
  <c r="R1557" i="5"/>
  <c r="Q1557" i="5"/>
  <c r="M1557" i="5"/>
  <c r="L1557" i="5"/>
  <c r="K1557" i="5"/>
  <c r="J1557" i="5"/>
  <c r="G1557" i="5"/>
  <c r="F1557" i="5"/>
  <c r="E1557" i="5"/>
  <c r="D1557" i="5"/>
  <c r="C1557" i="5"/>
  <c r="Z1556" i="5"/>
  <c r="V1556" i="5"/>
  <c r="T1556" i="5"/>
  <c r="S1556" i="5"/>
  <c r="R1556" i="5"/>
  <c r="Q1556" i="5"/>
  <c r="M1556" i="5"/>
  <c r="L1556" i="5"/>
  <c r="K1556" i="5"/>
  <c r="J1556" i="5"/>
  <c r="G1556" i="5"/>
  <c r="F1556" i="5"/>
  <c r="E1556" i="5"/>
  <c r="D1556" i="5"/>
  <c r="C1556" i="5"/>
  <c r="Z1555" i="5"/>
  <c r="V1555" i="5"/>
  <c r="T1555" i="5"/>
  <c r="S1555" i="5"/>
  <c r="R1555" i="5"/>
  <c r="Q1555" i="5"/>
  <c r="M1555" i="5"/>
  <c r="L1555" i="5"/>
  <c r="K1555" i="5"/>
  <c r="J1555" i="5"/>
  <c r="G1555" i="5"/>
  <c r="F1555" i="5"/>
  <c r="E1555" i="5"/>
  <c r="D1555" i="5"/>
  <c r="C1555" i="5"/>
  <c r="Z1554" i="5"/>
  <c r="V1554" i="5"/>
  <c r="T1554" i="5"/>
  <c r="S1554" i="5"/>
  <c r="R1554" i="5"/>
  <c r="Q1554" i="5"/>
  <c r="M1554" i="5"/>
  <c r="L1554" i="5"/>
  <c r="K1554" i="5"/>
  <c r="J1554" i="5"/>
  <c r="G1554" i="5"/>
  <c r="F1554" i="5"/>
  <c r="E1554" i="5"/>
  <c r="D1554" i="5"/>
  <c r="C1554" i="5"/>
  <c r="Z1553" i="5"/>
  <c r="V1553" i="5"/>
  <c r="T1553" i="5"/>
  <c r="S1553" i="5"/>
  <c r="R1553" i="5"/>
  <c r="Q1553" i="5"/>
  <c r="M1553" i="5"/>
  <c r="L1553" i="5"/>
  <c r="K1553" i="5"/>
  <c r="J1553" i="5"/>
  <c r="G1553" i="5"/>
  <c r="F1553" i="5"/>
  <c r="E1553" i="5"/>
  <c r="D1553" i="5"/>
  <c r="C1553" i="5"/>
  <c r="Z1552" i="5"/>
  <c r="V1552" i="5"/>
  <c r="T1552" i="5"/>
  <c r="S1552" i="5"/>
  <c r="R1552" i="5"/>
  <c r="Q1552" i="5"/>
  <c r="M1552" i="5"/>
  <c r="L1552" i="5"/>
  <c r="K1552" i="5"/>
  <c r="J1552" i="5"/>
  <c r="G1552" i="5"/>
  <c r="F1552" i="5"/>
  <c r="E1552" i="5"/>
  <c r="D1552" i="5"/>
  <c r="C1552" i="5"/>
  <c r="Z1551" i="5"/>
  <c r="V1551" i="5"/>
  <c r="T1551" i="5"/>
  <c r="S1551" i="5"/>
  <c r="R1551" i="5"/>
  <c r="Q1551" i="5"/>
  <c r="M1551" i="5"/>
  <c r="L1551" i="5"/>
  <c r="K1551" i="5"/>
  <c r="J1551" i="5"/>
  <c r="G1551" i="5"/>
  <c r="F1551" i="5"/>
  <c r="E1551" i="5"/>
  <c r="D1551" i="5"/>
  <c r="C1551" i="5"/>
  <c r="Z1550" i="5"/>
  <c r="V1550" i="5"/>
  <c r="T1550" i="5"/>
  <c r="S1550" i="5"/>
  <c r="R1550" i="5"/>
  <c r="Q1550" i="5"/>
  <c r="M1550" i="5"/>
  <c r="L1550" i="5"/>
  <c r="K1550" i="5"/>
  <c r="J1550" i="5"/>
  <c r="G1550" i="5"/>
  <c r="F1550" i="5"/>
  <c r="E1550" i="5"/>
  <c r="D1550" i="5"/>
  <c r="C1550" i="5"/>
  <c r="Z1549" i="5"/>
  <c r="Y1549" i="5"/>
  <c r="V1549" i="5"/>
  <c r="T1549" i="5"/>
  <c r="S1549" i="5"/>
  <c r="R1549" i="5"/>
  <c r="Q1549" i="5"/>
  <c r="M1549" i="5"/>
  <c r="L1549" i="5"/>
  <c r="K1549" i="5"/>
  <c r="J1549" i="5"/>
  <c r="G1549" i="5"/>
  <c r="F1549" i="5"/>
  <c r="E1549" i="5"/>
  <c r="D1549" i="5"/>
  <c r="C1549" i="5"/>
  <c r="Z1548" i="5"/>
  <c r="V1548" i="5"/>
  <c r="T1548" i="5"/>
  <c r="S1548" i="5"/>
  <c r="R1548" i="5"/>
  <c r="Q1548" i="5"/>
  <c r="M1548" i="5"/>
  <c r="L1548" i="5"/>
  <c r="K1548" i="5"/>
  <c r="J1548" i="5"/>
  <c r="G1548" i="5"/>
  <c r="F1548" i="5"/>
  <c r="E1548" i="5"/>
  <c r="D1548" i="5"/>
  <c r="C1548" i="5"/>
  <c r="Z1547" i="5"/>
  <c r="V1547" i="5"/>
  <c r="T1547" i="5"/>
  <c r="S1547" i="5"/>
  <c r="R1547" i="5"/>
  <c r="Q1547" i="5"/>
  <c r="M1547" i="5"/>
  <c r="L1547" i="5"/>
  <c r="K1547" i="5"/>
  <c r="J1547" i="5"/>
  <c r="G1547" i="5"/>
  <c r="F1547" i="5"/>
  <c r="E1547" i="5"/>
  <c r="D1547" i="5"/>
  <c r="C1547" i="5"/>
  <c r="Z1546" i="5"/>
  <c r="V1546" i="5"/>
  <c r="T1546" i="5"/>
  <c r="S1546" i="5"/>
  <c r="R1546" i="5"/>
  <c r="Q1546" i="5"/>
  <c r="M1546" i="5"/>
  <c r="L1546" i="5"/>
  <c r="K1546" i="5"/>
  <c r="J1546" i="5"/>
  <c r="G1546" i="5"/>
  <c r="F1546" i="5"/>
  <c r="E1546" i="5"/>
  <c r="D1546" i="5"/>
  <c r="C1546" i="5"/>
  <c r="Z1545" i="5"/>
  <c r="V1545" i="5"/>
  <c r="T1545" i="5"/>
  <c r="S1545" i="5"/>
  <c r="R1545" i="5"/>
  <c r="Q1545" i="5"/>
  <c r="M1545" i="5"/>
  <c r="L1545" i="5"/>
  <c r="K1545" i="5"/>
  <c r="J1545" i="5"/>
  <c r="G1545" i="5"/>
  <c r="F1545" i="5"/>
  <c r="E1545" i="5"/>
  <c r="D1545" i="5"/>
  <c r="C1545" i="5"/>
  <c r="Z1544" i="5"/>
  <c r="V1544" i="5"/>
  <c r="T1544" i="5"/>
  <c r="S1544" i="5"/>
  <c r="R1544" i="5"/>
  <c r="Q1544" i="5"/>
  <c r="M1544" i="5"/>
  <c r="L1544" i="5"/>
  <c r="K1544" i="5"/>
  <c r="J1544" i="5"/>
  <c r="G1544" i="5"/>
  <c r="F1544" i="5"/>
  <c r="E1544" i="5"/>
  <c r="D1544" i="5"/>
  <c r="C1544" i="5"/>
  <c r="Z1543" i="5"/>
  <c r="V1543" i="5"/>
  <c r="T1543" i="5"/>
  <c r="S1543" i="5"/>
  <c r="R1543" i="5"/>
  <c r="Q1543" i="5"/>
  <c r="M1543" i="5"/>
  <c r="L1543" i="5"/>
  <c r="K1543" i="5"/>
  <c r="J1543" i="5"/>
  <c r="G1543" i="5"/>
  <c r="F1543" i="5"/>
  <c r="E1543" i="5"/>
  <c r="D1543" i="5"/>
  <c r="C1543" i="5"/>
  <c r="Z1542" i="5"/>
  <c r="V1542" i="5"/>
  <c r="T1542" i="5"/>
  <c r="S1542" i="5"/>
  <c r="R1542" i="5"/>
  <c r="Q1542" i="5"/>
  <c r="M1542" i="5"/>
  <c r="L1542" i="5"/>
  <c r="K1542" i="5"/>
  <c r="J1542" i="5"/>
  <c r="G1542" i="5"/>
  <c r="F1542" i="5"/>
  <c r="E1542" i="5"/>
  <c r="D1542" i="5"/>
  <c r="C1542" i="5"/>
  <c r="Z1541" i="5"/>
  <c r="V1541" i="5"/>
  <c r="T1541" i="5"/>
  <c r="S1541" i="5"/>
  <c r="R1541" i="5"/>
  <c r="Q1541" i="5"/>
  <c r="M1541" i="5"/>
  <c r="L1541" i="5"/>
  <c r="K1541" i="5"/>
  <c r="J1541" i="5"/>
  <c r="G1541" i="5"/>
  <c r="F1541" i="5"/>
  <c r="E1541" i="5"/>
  <c r="D1541" i="5"/>
  <c r="C1541" i="5"/>
  <c r="Z1540" i="5"/>
  <c r="V1540" i="5"/>
  <c r="T1540" i="5"/>
  <c r="S1540" i="5"/>
  <c r="R1540" i="5"/>
  <c r="Q1540" i="5"/>
  <c r="M1540" i="5"/>
  <c r="L1540" i="5"/>
  <c r="K1540" i="5"/>
  <c r="J1540" i="5"/>
  <c r="G1540" i="5"/>
  <c r="F1540" i="5"/>
  <c r="E1540" i="5"/>
  <c r="D1540" i="5"/>
  <c r="C1540" i="5"/>
  <c r="Z1539" i="5"/>
  <c r="V1539" i="5"/>
  <c r="T1539" i="5"/>
  <c r="S1539" i="5"/>
  <c r="R1539" i="5"/>
  <c r="Q1539" i="5"/>
  <c r="M1539" i="5"/>
  <c r="L1539" i="5"/>
  <c r="K1539" i="5"/>
  <c r="J1539" i="5"/>
  <c r="G1539" i="5"/>
  <c r="F1539" i="5"/>
  <c r="E1539" i="5"/>
  <c r="D1539" i="5"/>
  <c r="C1539" i="5"/>
  <c r="Z1538" i="5"/>
  <c r="V1538" i="5"/>
  <c r="T1538" i="5"/>
  <c r="S1538" i="5"/>
  <c r="R1538" i="5"/>
  <c r="Q1538" i="5"/>
  <c r="M1538" i="5"/>
  <c r="L1538" i="5"/>
  <c r="K1538" i="5"/>
  <c r="J1538" i="5"/>
  <c r="G1538" i="5"/>
  <c r="F1538" i="5"/>
  <c r="E1538" i="5"/>
  <c r="D1538" i="5"/>
  <c r="C1538" i="5"/>
  <c r="Z1537" i="5"/>
  <c r="V1537" i="5"/>
  <c r="T1537" i="5"/>
  <c r="S1537" i="5"/>
  <c r="R1537" i="5"/>
  <c r="Q1537" i="5"/>
  <c r="M1537" i="5"/>
  <c r="L1537" i="5"/>
  <c r="K1537" i="5"/>
  <c r="J1537" i="5"/>
  <c r="G1537" i="5"/>
  <c r="F1537" i="5"/>
  <c r="E1537" i="5"/>
  <c r="D1537" i="5"/>
  <c r="C1537" i="5"/>
  <c r="Z1536" i="5"/>
  <c r="V1536" i="5"/>
  <c r="T1536" i="5"/>
  <c r="S1536" i="5"/>
  <c r="R1536" i="5"/>
  <c r="Q1536" i="5"/>
  <c r="M1536" i="5"/>
  <c r="L1536" i="5"/>
  <c r="K1536" i="5"/>
  <c r="J1536" i="5"/>
  <c r="G1536" i="5"/>
  <c r="F1536" i="5"/>
  <c r="E1536" i="5"/>
  <c r="D1536" i="5"/>
  <c r="C1536" i="5"/>
  <c r="Z1535" i="5"/>
  <c r="V1535" i="5"/>
  <c r="T1535" i="5"/>
  <c r="S1535" i="5"/>
  <c r="R1535" i="5"/>
  <c r="Q1535" i="5"/>
  <c r="M1535" i="5"/>
  <c r="L1535" i="5"/>
  <c r="K1535" i="5"/>
  <c r="J1535" i="5"/>
  <c r="G1535" i="5"/>
  <c r="F1535" i="5"/>
  <c r="E1535" i="5"/>
  <c r="D1535" i="5"/>
  <c r="C1535" i="5"/>
  <c r="Z1534" i="5"/>
  <c r="V1534" i="5"/>
  <c r="T1534" i="5"/>
  <c r="S1534" i="5"/>
  <c r="R1534" i="5"/>
  <c r="Q1534" i="5"/>
  <c r="M1534" i="5"/>
  <c r="L1534" i="5"/>
  <c r="K1534" i="5"/>
  <c r="J1534" i="5"/>
  <c r="G1534" i="5"/>
  <c r="F1534" i="5"/>
  <c r="E1534" i="5"/>
  <c r="D1534" i="5"/>
  <c r="C1534" i="5"/>
  <c r="Z1533" i="5"/>
  <c r="V1533" i="5"/>
  <c r="T1533" i="5"/>
  <c r="S1533" i="5"/>
  <c r="R1533" i="5"/>
  <c r="Q1533" i="5"/>
  <c r="M1533" i="5"/>
  <c r="L1533" i="5"/>
  <c r="K1533" i="5"/>
  <c r="J1533" i="5"/>
  <c r="G1533" i="5"/>
  <c r="F1533" i="5"/>
  <c r="E1533" i="5"/>
  <c r="D1533" i="5"/>
  <c r="C1533" i="5"/>
  <c r="Z1532" i="5"/>
  <c r="V1532" i="5"/>
  <c r="T1532" i="5"/>
  <c r="S1532" i="5"/>
  <c r="R1532" i="5"/>
  <c r="Q1532" i="5"/>
  <c r="M1532" i="5"/>
  <c r="L1532" i="5"/>
  <c r="K1532" i="5"/>
  <c r="J1532" i="5"/>
  <c r="G1532" i="5"/>
  <c r="F1532" i="5"/>
  <c r="E1532" i="5"/>
  <c r="D1532" i="5"/>
  <c r="C1532" i="5"/>
  <c r="Z1531" i="5"/>
  <c r="V1531" i="5"/>
  <c r="T1531" i="5"/>
  <c r="S1531" i="5"/>
  <c r="R1531" i="5"/>
  <c r="Q1531" i="5"/>
  <c r="M1531" i="5"/>
  <c r="L1531" i="5"/>
  <c r="K1531" i="5"/>
  <c r="J1531" i="5"/>
  <c r="G1531" i="5"/>
  <c r="F1531" i="5"/>
  <c r="E1531" i="5"/>
  <c r="D1531" i="5"/>
  <c r="C1531" i="5"/>
  <c r="Z1530" i="5"/>
  <c r="V1530" i="5"/>
  <c r="T1530" i="5"/>
  <c r="S1530" i="5"/>
  <c r="R1530" i="5"/>
  <c r="Q1530" i="5"/>
  <c r="M1530" i="5"/>
  <c r="L1530" i="5"/>
  <c r="K1530" i="5"/>
  <c r="J1530" i="5"/>
  <c r="G1530" i="5"/>
  <c r="F1530" i="5"/>
  <c r="E1530" i="5"/>
  <c r="D1530" i="5"/>
  <c r="C1530" i="5"/>
  <c r="Z1529" i="5"/>
  <c r="V1529" i="5"/>
  <c r="T1529" i="5"/>
  <c r="S1529" i="5"/>
  <c r="R1529" i="5"/>
  <c r="Q1529" i="5"/>
  <c r="M1529" i="5"/>
  <c r="L1529" i="5"/>
  <c r="K1529" i="5"/>
  <c r="J1529" i="5"/>
  <c r="G1529" i="5"/>
  <c r="F1529" i="5"/>
  <c r="E1529" i="5"/>
  <c r="D1529" i="5"/>
  <c r="C1529" i="5"/>
  <c r="Z1528" i="5"/>
  <c r="V1528" i="5"/>
  <c r="T1528" i="5"/>
  <c r="S1528" i="5"/>
  <c r="R1528" i="5"/>
  <c r="Q1528" i="5"/>
  <c r="M1528" i="5"/>
  <c r="L1528" i="5"/>
  <c r="K1528" i="5"/>
  <c r="J1528" i="5"/>
  <c r="G1528" i="5"/>
  <c r="F1528" i="5"/>
  <c r="E1528" i="5"/>
  <c r="D1528" i="5"/>
  <c r="C1528" i="5"/>
  <c r="Z1527" i="5"/>
  <c r="V1527" i="5"/>
  <c r="T1527" i="5"/>
  <c r="S1527" i="5"/>
  <c r="R1527" i="5"/>
  <c r="Q1527" i="5"/>
  <c r="M1527" i="5"/>
  <c r="L1527" i="5"/>
  <c r="K1527" i="5"/>
  <c r="J1527" i="5"/>
  <c r="G1527" i="5"/>
  <c r="F1527" i="5"/>
  <c r="E1527" i="5"/>
  <c r="D1527" i="5"/>
  <c r="C1527" i="5"/>
  <c r="Z1526" i="5"/>
  <c r="V1526" i="5"/>
  <c r="T1526" i="5"/>
  <c r="S1526" i="5"/>
  <c r="R1526" i="5"/>
  <c r="Q1526" i="5"/>
  <c r="M1526" i="5"/>
  <c r="L1526" i="5"/>
  <c r="K1526" i="5"/>
  <c r="J1526" i="5"/>
  <c r="G1526" i="5"/>
  <c r="F1526" i="5"/>
  <c r="E1526" i="5"/>
  <c r="D1526" i="5"/>
  <c r="C1526" i="5"/>
  <c r="Z1525" i="5"/>
  <c r="V1525" i="5"/>
  <c r="T1525" i="5"/>
  <c r="S1525" i="5"/>
  <c r="R1525" i="5"/>
  <c r="Q1525" i="5"/>
  <c r="M1525" i="5"/>
  <c r="L1525" i="5"/>
  <c r="K1525" i="5"/>
  <c r="J1525" i="5"/>
  <c r="G1525" i="5"/>
  <c r="F1525" i="5"/>
  <c r="E1525" i="5"/>
  <c r="D1525" i="5"/>
  <c r="C1525" i="5"/>
  <c r="Z1524" i="5"/>
  <c r="V1524" i="5"/>
  <c r="T1524" i="5"/>
  <c r="S1524" i="5"/>
  <c r="R1524" i="5"/>
  <c r="Q1524" i="5"/>
  <c r="M1524" i="5"/>
  <c r="L1524" i="5"/>
  <c r="K1524" i="5"/>
  <c r="J1524" i="5"/>
  <c r="G1524" i="5"/>
  <c r="F1524" i="5"/>
  <c r="E1524" i="5"/>
  <c r="D1524" i="5"/>
  <c r="C1524" i="5"/>
  <c r="Z1523" i="5"/>
  <c r="V1523" i="5"/>
  <c r="T1523" i="5"/>
  <c r="S1523" i="5"/>
  <c r="R1523" i="5"/>
  <c r="Q1523" i="5"/>
  <c r="M1523" i="5"/>
  <c r="L1523" i="5"/>
  <c r="K1523" i="5"/>
  <c r="J1523" i="5"/>
  <c r="G1523" i="5"/>
  <c r="F1523" i="5"/>
  <c r="E1523" i="5"/>
  <c r="D1523" i="5"/>
  <c r="C1523" i="5"/>
  <c r="Z1522" i="5"/>
  <c r="V1522" i="5"/>
  <c r="T1522" i="5"/>
  <c r="S1522" i="5"/>
  <c r="R1522" i="5"/>
  <c r="Q1522" i="5"/>
  <c r="M1522" i="5"/>
  <c r="L1522" i="5"/>
  <c r="K1522" i="5"/>
  <c r="J1522" i="5"/>
  <c r="G1522" i="5"/>
  <c r="F1522" i="5"/>
  <c r="E1522" i="5"/>
  <c r="D1522" i="5"/>
  <c r="C1522" i="5"/>
  <c r="Z1521" i="5"/>
  <c r="V1521" i="5"/>
  <c r="T1521" i="5"/>
  <c r="S1521" i="5"/>
  <c r="R1521" i="5"/>
  <c r="Q1521" i="5"/>
  <c r="M1521" i="5"/>
  <c r="L1521" i="5"/>
  <c r="K1521" i="5"/>
  <c r="J1521" i="5"/>
  <c r="G1521" i="5"/>
  <c r="F1521" i="5"/>
  <c r="E1521" i="5"/>
  <c r="D1521" i="5"/>
  <c r="C1521" i="5"/>
  <c r="Z1520" i="5"/>
  <c r="V1520" i="5"/>
  <c r="T1520" i="5"/>
  <c r="S1520" i="5"/>
  <c r="R1520" i="5"/>
  <c r="Q1520" i="5"/>
  <c r="M1520" i="5"/>
  <c r="L1520" i="5"/>
  <c r="K1520" i="5"/>
  <c r="J1520" i="5"/>
  <c r="G1520" i="5"/>
  <c r="F1520" i="5"/>
  <c r="E1520" i="5"/>
  <c r="D1520" i="5"/>
  <c r="C1520" i="5"/>
  <c r="Z1519" i="5"/>
  <c r="V1519" i="5"/>
  <c r="T1519" i="5"/>
  <c r="S1519" i="5"/>
  <c r="R1519" i="5"/>
  <c r="Q1519" i="5"/>
  <c r="M1519" i="5"/>
  <c r="L1519" i="5"/>
  <c r="K1519" i="5"/>
  <c r="J1519" i="5"/>
  <c r="G1519" i="5"/>
  <c r="F1519" i="5"/>
  <c r="E1519" i="5"/>
  <c r="D1519" i="5"/>
  <c r="C1519" i="5"/>
  <c r="Z1518" i="5"/>
  <c r="V1518" i="5"/>
  <c r="T1518" i="5"/>
  <c r="S1518" i="5"/>
  <c r="R1518" i="5"/>
  <c r="Q1518" i="5"/>
  <c r="M1518" i="5"/>
  <c r="L1518" i="5"/>
  <c r="K1518" i="5"/>
  <c r="J1518" i="5"/>
  <c r="G1518" i="5"/>
  <c r="F1518" i="5"/>
  <c r="E1518" i="5"/>
  <c r="D1518" i="5"/>
  <c r="C1518" i="5"/>
  <c r="Z1517" i="5"/>
  <c r="V1517" i="5"/>
  <c r="T1517" i="5"/>
  <c r="S1517" i="5"/>
  <c r="R1517" i="5"/>
  <c r="Q1517" i="5"/>
  <c r="M1517" i="5"/>
  <c r="L1517" i="5"/>
  <c r="K1517" i="5"/>
  <c r="J1517" i="5"/>
  <c r="G1517" i="5"/>
  <c r="F1517" i="5"/>
  <c r="E1517" i="5"/>
  <c r="D1517" i="5"/>
  <c r="C1517" i="5"/>
  <c r="Z1516" i="5"/>
  <c r="V1516" i="5"/>
  <c r="T1516" i="5"/>
  <c r="S1516" i="5"/>
  <c r="R1516" i="5"/>
  <c r="Q1516" i="5"/>
  <c r="M1516" i="5"/>
  <c r="L1516" i="5"/>
  <c r="K1516" i="5"/>
  <c r="J1516" i="5"/>
  <c r="G1516" i="5"/>
  <c r="F1516" i="5"/>
  <c r="E1516" i="5"/>
  <c r="D1516" i="5"/>
  <c r="C1516" i="5"/>
  <c r="Z1515" i="5"/>
  <c r="V1515" i="5"/>
  <c r="T1515" i="5"/>
  <c r="S1515" i="5"/>
  <c r="R1515" i="5"/>
  <c r="Q1515" i="5"/>
  <c r="M1515" i="5"/>
  <c r="L1515" i="5"/>
  <c r="K1515" i="5"/>
  <c r="J1515" i="5"/>
  <c r="G1515" i="5"/>
  <c r="F1515" i="5"/>
  <c r="E1515" i="5"/>
  <c r="D1515" i="5"/>
  <c r="C1515" i="5"/>
  <c r="Z1514" i="5"/>
  <c r="V1514" i="5"/>
  <c r="T1514" i="5"/>
  <c r="S1514" i="5"/>
  <c r="R1514" i="5"/>
  <c r="Q1514" i="5"/>
  <c r="M1514" i="5"/>
  <c r="L1514" i="5"/>
  <c r="K1514" i="5"/>
  <c r="J1514" i="5"/>
  <c r="G1514" i="5"/>
  <c r="F1514" i="5"/>
  <c r="E1514" i="5"/>
  <c r="D1514" i="5"/>
  <c r="C1514" i="5"/>
  <c r="Z1513" i="5"/>
  <c r="V1513" i="5"/>
  <c r="T1513" i="5"/>
  <c r="S1513" i="5"/>
  <c r="R1513" i="5"/>
  <c r="Q1513" i="5"/>
  <c r="M1513" i="5"/>
  <c r="L1513" i="5"/>
  <c r="K1513" i="5"/>
  <c r="J1513" i="5"/>
  <c r="G1513" i="5"/>
  <c r="F1513" i="5"/>
  <c r="E1513" i="5"/>
  <c r="D1513" i="5"/>
  <c r="C1513" i="5"/>
  <c r="Z1512" i="5"/>
  <c r="V1512" i="5"/>
  <c r="T1512" i="5"/>
  <c r="S1512" i="5"/>
  <c r="R1512" i="5"/>
  <c r="Q1512" i="5"/>
  <c r="M1512" i="5"/>
  <c r="L1512" i="5"/>
  <c r="K1512" i="5"/>
  <c r="J1512" i="5"/>
  <c r="G1512" i="5"/>
  <c r="F1512" i="5"/>
  <c r="E1512" i="5"/>
  <c r="D1512" i="5"/>
  <c r="C1512" i="5"/>
  <c r="Z1511" i="5"/>
  <c r="V1511" i="5"/>
  <c r="T1511" i="5"/>
  <c r="S1511" i="5"/>
  <c r="R1511" i="5"/>
  <c r="Q1511" i="5"/>
  <c r="M1511" i="5"/>
  <c r="L1511" i="5"/>
  <c r="K1511" i="5"/>
  <c r="J1511" i="5"/>
  <c r="G1511" i="5"/>
  <c r="F1511" i="5"/>
  <c r="E1511" i="5"/>
  <c r="D1511" i="5"/>
  <c r="C1511" i="5"/>
  <c r="Z1510" i="5"/>
  <c r="V1510" i="5"/>
  <c r="T1510" i="5"/>
  <c r="S1510" i="5"/>
  <c r="R1510" i="5"/>
  <c r="Q1510" i="5"/>
  <c r="M1510" i="5"/>
  <c r="L1510" i="5"/>
  <c r="K1510" i="5"/>
  <c r="J1510" i="5"/>
  <c r="G1510" i="5"/>
  <c r="F1510" i="5"/>
  <c r="E1510" i="5"/>
  <c r="D1510" i="5"/>
  <c r="C1510" i="5"/>
  <c r="Z1509" i="5"/>
  <c r="V1509" i="5"/>
  <c r="T1509" i="5"/>
  <c r="S1509" i="5"/>
  <c r="R1509" i="5"/>
  <c r="Q1509" i="5"/>
  <c r="M1509" i="5"/>
  <c r="L1509" i="5"/>
  <c r="K1509" i="5"/>
  <c r="J1509" i="5"/>
  <c r="G1509" i="5"/>
  <c r="F1509" i="5"/>
  <c r="E1509" i="5"/>
  <c r="D1509" i="5"/>
  <c r="C1509" i="5"/>
  <c r="Z1508" i="5"/>
  <c r="V1508" i="5"/>
  <c r="T1508" i="5"/>
  <c r="S1508" i="5"/>
  <c r="R1508" i="5"/>
  <c r="Q1508" i="5"/>
  <c r="M1508" i="5"/>
  <c r="L1508" i="5"/>
  <c r="K1508" i="5"/>
  <c r="J1508" i="5"/>
  <c r="G1508" i="5"/>
  <c r="F1508" i="5"/>
  <c r="E1508" i="5"/>
  <c r="D1508" i="5"/>
  <c r="C1508" i="5"/>
  <c r="Z1507" i="5"/>
  <c r="V1507" i="5"/>
  <c r="T1507" i="5"/>
  <c r="S1507" i="5"/>
  <c r="R1507" i="5"/>
  <c r="Q1507" i="5"/>
  <c r="M1507" i="5"/>
  <c r="L1507" i="5"/>
  <c r="K1507" i="5"/>
  <c r="J1507" i="5"/>
  <c r="G1507" i="5"/>
  <c r="F1507" i="5"/>
  <c r="E1507" i="5"/>
  <c r="D1507" i="5"/>
  <c r="C1507" i="5"/>
  <c r="Z1506" i="5"/>
  <c r="V1506" i="5"/>
  <c r="T1506" i="5"/>
  <c r="S1506" i="5"/>
  <c r="R1506" i="5"/>
  <c r="Q1506" i="5"/>
  <c r="M1506" i="5"/>
  <c r="L1506" i="5"/>
  <c r="K1506" i="5"/>
  <c r="J1506" i="5"/>
  <c r="G1506" i="5"/>
  <c r="F1506" i="5"/>
  <c r="E1506" i="5"/>
  <c r="D1506" i="5"/>
  <c r="C1506" i="5"/>
  <c r="Z1505" i="5"/>
  <c r="V1505" i="5"/>
  <c r="T1505" i="5"/>
  <c r="S1505" i="5"/>
  <c r="R1505" i="5"/>
  <c r="Q1505" i="5"/>
  <c r="M1505" i="5"/>
  <c r="L1505" i="5"/>
  <c r="K1505" i="5"/>
  <c r="J1505" i="5"/>
  <c r="G1505" i="5"/>
  <c r="F1505" i="5"/>
  <c r="E1505" i="5"/>
  <c r="D1505" i="5"/>
  <c r="C1505" i="5"/>
  <c r="Z1504" i="5"/>
  <c r="V1504" i="5"/>
  <c r="T1504" i="5"/>
  <c r="S1504" i="5"/>
  <c r="R1504" i="5"/>
  <c r="Q1504" i="5"/>
  <c r="M1504" i="5"/>
  <c r="L1504" i="5"/>
  <c r="K1504" i="5"/>
  <c r="J1504" i="5"/>
  <c r="G1504" i="5"/>
  <c r="F1504" i="5"/>
  <c r="E1504" i="5"/>
  <c r="D1504" i="5"/>
  <c r="C1504" i="5"/>
  <c r="Z1503" i="5"/>
  <c r="V1503" i="5"/>
  <c r="T1503" i="5"/>
  <c r="S1503" i="5"/>
  <c r="R1503" i="5"/>
  <c r="Q1503" i="5"/>
  <c r="M1503" i="5"/>
  <c r="L1503" i="5"/>
  <c r="K1503" i="5"/>
  <c r="J1503" i="5"/>
  <c r="G1503" i="5"/>
  <c r="F1503" i="5"/>
  <c r="E1503" i="5"/>
  <c r="D1503" i="5"/>
  <c r="C1503" i="5"/>
  <c r="Z1502" i="5"/>
  <c r="V1502" i="5"/>
  <c r="T1502" i="5"/>
  <c r="S1502" i="5"/>
  <c r="R1502" i="5"/>
  <c r="Q1502" i="5"/>
  <c r="M1502" i="5"/>
  <c r="L1502" i="5"/>
  <c r="K1502" i="5"/>
  <c r="J1502" i="5"/>
  <c r="G1502" i="5"/>
  <c r="F1502" i="5"/>
  <c r="E1502" i="5"/>
  <c r="D1502" i="5"/>
  <c r="C1502" i="5"/>
  <c r="Z1501" i="5"/>
  <c r="V1501" i="5"/>
  <c r="T1501" i="5"/>
  <c r="S1501" i="5"/>
  <c r="R1501" i="5"/>
  <c r="Q1501" i="5"/>
  <c r="M1501" i="5"/>
  <c r="L1501" i="5"/>
  <c r="K1501" i="5"/>
  <c r="J1501" i="5"/>
  <c r="G1501" i="5"/>
  <c r="F1501" i="5"/>
  <c r="E1501" i="5"/>
  <c r="D1501" i="5"/>
  <c r="C1501" i="5"/>
  <c r="Z1500" i="5"/>
  <c r="V1500" i="5"/>
  <c r="T1500" i="5"/>
  <c r="S1500" i="5"/>
  <c r="R1500" i="5"/>
  <c r="Q1500" i="5"/>
  <c r="M1500" i="5"/>
  <c r="L1500" i="5"/>
  <c r="K1500" i="5"/>
  <c r="J1500" i="5"/>
  <c r="G1500" i="5"/>
  <c r="F1500" i="5"/>
  <c r="E1500" i="5"/>
  <c r="D1500" i="5"/>
  <c r="C1500" i="5"/>
  <c r="Z1499" i="5"/>
  <c r="V1499" i="5"/>
  <c r="T1499" i="5"/>
  <c r="S1499" i="5"/>
  <c r="R1499" i="5"/>
  <c r="Q1499" i="5"/>
  <c r="M1499" i="5"/>
  <c r="L1499" i="5"/>
  <c r="K1499" i="5"/>
  <c r="J1499" i="5"/>
  <c r="G1499" i="5"/>
  <c r="F1499" i="5"/>
  <c r="E1499" i="5"/>
  <c r="D1499" i="5"/>
  <c r="C1499" i="5"/>
  <c r="Z1498" i="5"/>
  <c r="V1498" i="5"/>
  <c r="T1498" i="5"/>
  <c r="S1498" i="5"/>
  <c r="R1498" i="5"/>
  <c r="Q1498" i="5"/>
  <c r="M1498" i="5"/>
  <c r="L1498" i="5"/>
  <c r="K1498" i="5"/>
  <c r="J1498" i="5"/>
  <c r="G1498" i="5"/>
  <c r="F1498" i="5"/>
  <c r="E1498" i="5"/>
  <c r="D1498" i="5"/>
  <c r="C1498" i="5"/>
  <c r="Z1497" i="5"/>
  <c r="V1497" i="5"/>
  <c r="T1497" i="5"/>
  <c r="S1497" i="5"/>
  <c r="R1497" i="5"/>
  <c r="Q1497" i="5"/>
  <c r="M1497" i="5"/>
  <c r="L1497" i="5"/>
  <c r="K1497" i="5"/>
  <c r="J1497" i="5"/>
  <c r="G1497" i="5"/>
  <c r="F1497" i="5"/>
  <c r="E1497" i="5"/>
  <c r="D1497" i="5"/>
  <c r="C1497" i="5"/>
  <c r="Z1496" i="5"/>
  <c r="V1496" i="5"/>
  <c r="T1496" i="5"/>
  <c r="S1496" i="5"/>
  <c r="R1496" i="5"/>
  <c r="Q1496" i="5"/>
  <c r="M1496" i="5"/>
  <c r="L1496" i="5"/>
  <c r="K1496" i="5"/>
  <c r="J1496" i="5"/>
  <c r="G1496" i="5"/>
  <c r="F1496" i="5"/>
  <c r="E1496" i="5"/>
  <c r="D1496" i="5"/>
  <c r="C1496" i="5"/>
  <c r="Z1495" i="5"/>
  <c r="V1495" i="5"/>
  <c r="T1495" i="5"/>
  <c r="S1495" i="5"/>
  <c r="R1495" i="5"/>
  <c r="Q1495" i="5"/>
  <c r="M1495" i="5"/>
  <c r="L1495" i="5"/>
  <c r="K1495" i="5"/>
  <c r="J1495" i="5"/>
  <c r="G1495" i="5"/>
  <c r="F1495" i="5"/>
  <c r="E1495" i="5"/>
  <c r="D1495" i="5"/>
  <c r="C1495" i="5"/>
  <c r="Z1494" i="5"/>
  <c r="V1494" i="5"/>
  <c r="T1494" i="5"/>
  <c r="S1494" i="5"/>
  <c r="R1494" i="5"/>
  <c r="Q1494" i="5"/>
  <c r="M1494" i="5"/>
  <c r="L1494" i="5"/>
  <c r="K1494" i="5"/>
  <c r="J1494" i="5"/>
  <c r="G1494" i="5"/>
  <c r="F1494" i="5"/>
  <c r="E1494" i="5"/>
  <c r="D1494" i="5"/>
  <c r="C1494" i="5"/>
  <c r="Z1493" i="5"/>
  <c r="V1493" i="5"/>
  <c r="T1493" i="5"/>
  <c r="S1493" i="5"/>
  <c r="R1493" i="5"/>
  <c r="Q1493" i="5"/>
  <c r="M1493" i="5"/>
  <c r="L1493" i="5"/>
  <c r="K1493" i="5"/>
  <c r="J1493" i="5"/>
  <c r="G1493" i="5"/>
  <c r="F1493" i="5"/>
  <c r="E1493" i="5"/>
  <c r="D1493" i="5"/>
  <c r="C1493" i="5"/>
  <c r="Z1492" i="5"/>
  <c r="V1492" i="5"/>
  <c r="T1492" i="5"/>
  <c r="S1492" i="5"/>
  <c r="R1492" i="5"/>
  <c r="Q1492" i="5"/>
  <c r="M1492" i="5"/>
  <c r="L1492" i="5"/>
  <c r="K1492" i="5"/>
  <c r="J1492" i="5"/>
  <c r="G1492" i="5"/>
  <c r="F1492" i="5"/>
  <c r="E1492" i="5"/>
  <c r="D1492" i="5"/>
  <c r="C1492" i="5"/>
  <c r="Z1491" i="5"/>
  <c r="V1491" i="5"/>
  <c r="T1491" i="5"/>
  <c r="S1491" i="5"/>
  <c r="R1491" i="5"/>
  <c r="Q1491" i="5"/>
  <c r="M1491" i="5"/>
  <c r="L1491" i="5"/>
  <c r="K1491" i="5"/>
  <c r="J1491" i="5"/>
  <c r="G1491" i="5"/>
  <c r="F1491" i="5"/>
  <c r="E1491" i="5"/>
  <c r="D1491" i="5"/>
  <c r="C1491" i="5"/>
  <c r="Z1490" i="5"/>
  <c r="V1490" i="5"/>
  <c r="T1490" i="5"/>
  <c r="S1490" i="5"/>
  <c r="R1490" i="5"/>
  <c r="Q1490" i="5"/>
  <c r="M1490" i="5"/>
  <c r="L1490" i="5"/>
  <c r="K1490" i="5"/>
  <c r="J1490" i="5"/>
  <c r="G1490" i="5"/>
  <c r="F1490" i="5"/>
  <c r="E1490" i="5"/>
  <c r="D1490" i="5"/>
  <c r="C1490" i="5"/>
  <c r="Z1489" i="5"/>
  <c r="V1489" i="5"/>
  <c r="T1489" i="5"/>
  <c r="S1489" i="5"/>
  <c r="R1489" i="5"/>
  <c r="Q1489" i="5"/>
  <c r="M1489" i="5"/>
  <c r="L1489" i="5"/>
  <c r="K1489" i="5"/>
  <c r="J1489" i="5"/>
  <c r="G1489" i="5"/>
  <c r="F1489" i="5"/>
  <c r="E1489" i="5"/>
  <c r="D1489" i="5"/>
  <c r="C1489" i="5"/>
  <c r="Z1488" i="5"/>
  <c r="V1488" i="5"/>
  <c r="T1488" i="5"/>
  <c r="S1488" i="5"/>
  <c r="R1488" i="5"/>
  <c r="Q1488" i="5"/>
  <c r="M1488" i="5"/>
  <c r="L1488" i="5"/>
  <c r="K1488" i="5"/>
  <c r="J1488" i="5"/>
  <c r="G1488" i="5"/>
  <c r="F1488" i="5"/>
  <c r="E1488" i="5"/>
  <c r="D1488" i="5"/>
  <c r="C1488" i="5"/>
  <c r="Z1487" i="5"/>
  <c r="V1487" i="5"/>
  <c r="T1487" i="5"/>
  <c r="S1487" i="5"/>
  <c r="R1487" i="5"/>
  <c r="Q1487" i="5"/>
  <c r="M1487" i="5"/>
  <c r="L1487" i="5"/>
  <c r="K1487" i="5"/>
  <c r="J1487" i="5"/>
  <c r="G1487" i="5"/>
  <c r="F1487" i="5"/>
  <c r="E1487" i="5"/>
  <c r="D1487" i="5"/>
  <c r="C1487" i="5"/>
  <c r="Z1486" i="5"/>
  <c r="V1486" i="5"/>
  <c r="T1486" i="5"/>
  <c r="S1486" i="5"/>
  <c r="R1486" i="5"/>
  <c r="Q1486" i="5"/>
  <c r="M1486" i="5"/>
  <c r="L1486" i="5"/>
  <c r="K1486" i="5"/>
  <c r="J1486" i="5"/>
  <c r="G1486" i="5"/>
  <c r="F1486" i="5"/>
  <c r="E1486" i="5"/>
  <c r="D1486" i="5"/>
  <c r="C1486" i="5"/>
  <c r="Z1485" i="5"/>
  <c r="V1485" i="5"/>
  <c r="T1485" i="5"/>
  <c r="S1485" i="5"/>
  <c r="R1485" i="5"/>
  <c r="Q1485" i="5"/>
  <c r="M1485" i="5"/>
  <c r="L1485" i="5"/>
  <c r="K1485" i="5"/>
  <c r="J1485" i="5"/>
  <c r="G1485" i="5"/>
  <c r="F1485" i="5"/>
  <c r="E1485" i="5"/>
  <c r="D1485" i="5"/>
  <c r="C1485" i="5"/>
  <c r="Z1484" i="5"/>
  <c r="V1484" i="5"/>
  <c r="T1484" i="5"/>
  <c r="S1484" i="5"/>
  <c r="R1484" i="5"/>
  <c r="Q1484" i="5"/>
  <c r="M1484" i="5"/>
  <c r="L1484" i="5"/>
  <c r="K1484" i="5"/>
  <c r="J1484" i="5"/>
  <c r="G1484" i="5"/>
  <c r="F1484" i="5"/>
  <c r="E1484" i="5"/>
  <c r="D1484" i="5"/>
  <c r="C1484" i="5"/>
  <c r="Z1483" i="5"/>
  <c r="V1483" i="5"/>
  <c r="T1483" i="5"/>
  <c r="S1483" i="5"/>
  <c r="R1483" i="5"/>
  <c r="Q1483" i="5"/>
  <c r="M1483" i="5"/>
  <c r="L1483" i="5"/>
  <c r="K1483" i="5"/>
  <c r="J1483" i="5"/>
  <c r="G1483" i="5"/>
  <c r="F1483" i="5"/>
  <c r="E1483" i="5"/>
  <c r="D1483" i="5"/>
  <c r="C1483" i="5"/>
  <c r="Z1482" i="5"/>
  <c r="V1482" i="5"/>
  <c r="T1482" i="5"/>
  <c r="S1482" i="5"/>
  <c r="R1482" i="5"/>
  <c r="Q1482" i="5"/>
  <c r="M1482" i="5"/>
  <c r="L1482" i="5"/>
  <c r="K1482" i="5"/>
  <c r="J1482" i="5"/>
  <c r="G1482" i="5"/>
  <c r="F1482" i="5"/>
  <c r="E1482" i="5"/>
  <c r="D1482" i="5"/>
  <c r="C1482" i="5"/>
  <c r="Z1481" i="5"/>
  <c r="V1481" i="5"/>
  <c r="T1481" i="5"/>
  <c r="S1481" i="5"/>
  <c r="R1481" i="5"/>
  <c r="Q1481" i="5"/>
  <c r="M1481" i="5"/>
  <c r="L1481" i="5"/>
  <c r="K1481" i="5"/>
  <c r="J1481" i="5"/>
  <c r="G1481" i="5"/>
  <c r="F1481" i="5"/>
  <c r="E1481" i="5"/>
  <c r="D1481" i="5"/>
  <c r="C1481" i="5"/>
  <c r="Z1480" i="5"/>
  <c r="V1480" i="5"/>
  <c r="T1480" i="5"/>
  <c r="S1480" i="5"/>
  <c r="R1480" i="5"/>
  <c r="Q1480" i="5"/>
  <c r="M1480" i="5"/>
  <c r="L1480" i="5"/>
  <c r="K1480" i="5"/>
  <c r="J1480" i="5"/>
  <c r="G1480" i="5"/>
  <c r="F1480" i="5"/>
  <c r="E1480" i="5"/>
  <c r="D1480" i="5"/>
  <c r="C1480" i="5"/>
  <c r="Z1479" i="5"/>
  <c r="V1479" i="5"/>
  <c r="T1479" i="5"/>
  <c r="S1479" i="5"/>
  <c r="R1479" i="5"/>
  <c r="Q1479" i="5"/>
  <c r="M1479" i="5"/>
  <c r="L1479" i="5"/>
  <c r="K1479" i="5"/>
  <c r="J1479" i="5"/>
  <c r="G1479" i="5"/>
  <c r="F1479" i="5"/>
  <c r="E1479" i="5"/>
  <c r="D1479" i="5"/>
  <c r="C1479" i="5"/>
  <c r="Z1478" i="5"/>
  <c r="V1478" i="5"/>
  <c r="T1478" i="5"/>
  <c r="S1478" i="5"/>
  <c r="R1478" i="5"/>
  <c r="Q1478" i="5"/>
  <c r="M1478" i="5"/>
  <c r="L1478" i="5"/>
  <c r="K1478" i="5"/>
  <c r="J1478" i="5"/>
  <c r="G1478" i="5"/>
  <c r="F1478" i="5"/>
  <c r="E1478" i="5"/>
  <c r="D1478" i="5"/>
  <c r="C1478" i="5"/>
  <c r="Z1477" i="5"/>
  <c r="V1477" i="5"/>
  <c r="T1477" i="5"/>
  <c r="S1477" i="5"/>
  <c r="R1477" i="5"/>
  <c r="Q1477" i="5"/>
  <c r="M1477" i="5"/>
  <c r="L1477" i="5"/>
  <c r="K1477" i="5"/>
  <c r="J1477" i="5"/>
  <c r="G1477" i="5"/>
  <c r="F1477" i="5"/>
  <c r="E1477" i="5"/>
  <c r="D1477" i="5"/>
  <c r="C1477" i="5"/>
  <c r="Z1476" i="5"/>
  <c r="V1476" i="5"/>
  <c r="T1476" i="5"/>
  <c r="S1476" i="5"/>
  <c r="R1476" i="5"/>
  <c r="Q1476" i="5"/>
  <c r="M1476" i="5"/>
  <c r="L1476" i="5"/>
  <c r="K1476" i="5"/>
  <c r="J1476" i="5"/>
  <c r="G1476" i="5"/>
  <c r="F1476" i="5"/>
  <c r="E1476" i="5"/>
  <c r="D1476" i="5"/>
  <c r="C1476" i="5"/>
  <c r="Z1475" i="5"/>
  <c r="V1475" i="5"/>
  <c r="T1475" i="5"/>
  <c r="S1475" i="5"/>
  <c r="R1475" i="5"/>
  <c r="Q1475" i="5"/>
  <c r="M1475" i="5"/>
  <c r="L1475" i="5"/>
  <c r="K1475" i="5"/>
  <c r="J1475" i="5"/>
  <c r="G1475" i="5"/>
  <c r="F1475" i="5"/>
  <c r="E1475" i="5"/>
  <c r="D1475" i="5"/>
  <c r="C1475" i="5"/>
  <c r="Z1474" i="5"/>
  <c r="V1474" i="5"/>
  <c r="T1474" i="5"/>
  <c r="S1474" i="5"/>
  <c r="R1474" i="5"/>
  <c r="Q1474" i="5"/>
  <c r="M1474" i="5"/>
  <c r="L1474" i="5"/>
  <c r="K1474" i="5"/>
  <c r="J1474" i="5"/>
  <c r="G1474" i="5"/>
  <c r="F1474" i="5"/>
  <c r="E1474" i="5"/>
  <c r="D1474" i="5"/>
  <c r="C1474" i="5"/>
  <c r="Z1473" i="5"/>
  <c r="V1473" i="5"/>
  <c r="T1473" i="5"/>
  <c r="S1473" i="5"/>
  <c r="R1473" i="5"/>
  <c r="Q1473" i="5"/>
  <c r="M1473" i="5"/>
  <c r="L1473" i="5"/>
  <c r="K1473" i="5"/>
  <c r="J1473" i="5"/>
  <c r="G1473" i="5"/>
  <c r="F1473" i="5"/>
  <c r="E1473" i="5"/>
  <c r="D1473" i="5"/>
  <c r="C1473" i="5"/>
  <c r="Z1472" i="5"/>
  <c r="V1472" i="5"/>
  <c r="T1472" i="5"/>
  <c r="S1472" i="5"/>
  <c r="R1472" i="5"/>
  <c r="Q1472" i="5"/>
  <c r="M1472" i="5"/>
  <c r="L1472" i="5"/>
  <c r="K1472" i="5"/>
  <c r="J1472" i="5"/>
  <c r="G1472" i="5"/>
  <c r="F1472" i="5"/>
  <c r="E1472" i="5"/>
  <c r="D1472" i="5"/>
  <c r="C1472" i="5"/>
  <c r="Z1471" i="5"/>
  <c r="V1471" i="5"/>
  <c r="T1471" i="5"/>
  <c r="S1471" i="5"/>
  <c r="R1471" i="5"/>
  <c r="Q1471" i="5"/>
  <c r="M1471" i="5"/>
  <c r="L1471" i="5"/>
  <c r="K1471" i="5"/>
  <c r="J1471" i="5"/>
  <c r="G1471" i="5"/>
  <c r="F1471" i="5"/>
  <c r="E1471" i="5"/>
  <c r="D1471" i="5"/>
  <c r="C1471" i="5"/>
  <c r="Z1470" i="5"/>
  <c r="V1470" i="5"/>
  <c r="T1470" i="5"/>
  <c r="S1470" i="5"/>
  <c r="R1470" i="5"/>
  <c r="Q1470" i="5"/>
  <c r="M1470" i="5"/>
  <c r="L1470" i="5"/>
  <c r="K1470" i="5"/>
  <c r="J1470" i="5"/>
  <c r="G1470" i="5"/>
  <c r="F1470" i="5"/>
  <c r="E1470" i="5"/>
  <c r="D1470" i="5"/>
  <c r="C1470" i="5"/>
  <c r="Z1469" i="5"/>
  <c r="V1469" i="5"/>
  <c r="T1469" i="5"/>
  <c r="S1469" i="5"/>
  <c r="R1469" i="5"/>
  <c r="Q1469" i="5"/>
  <c r="M1469" i="5"/>
  <c r="L1469" i="5"/>
  <c r="K1469" i="5"/>
  <c r="J1469" i="5"/>
  <c r="G1469" i="5"/>
  <c r="F1469" i="5"/>
  <c r="E1469" i="5"/>
  <c r="D1469" i="5"/>
  <c r="C1469" i="5"/>
  <c r="Z1468" i="5"/>
  <c r="V1468" i="5"/>
  <c r="T1468" i="5"/>
  <c r="S1468" i="5"/>
  <c r="R1468" i="5"/>
  <c r="Q1468" i="5"/>
  <c r="M1468" i="5"/>
  <c r="L1468" i="5"/>
  <c r="K1468" i="5"/>
  <c r="J1468" i="5"/>
  <c r="G1468" i="5"/>
  <c r="F1468" i="5"/>
  <c r="E1468" i="5"/>
  <c r="D1468" i="5"/>
  <c r="C1468" i="5"/>
  <c r="Z1467" i="5"/>
  <c r="V1467" i="5"/>
  <c r="T1467" i="5"/>
  <c r="S1467" i="5"/>
  <c r="R1467" i="5"/>
  <c r="Q1467" i="5"/>
  <c r="M1467" i="5"/>
  <c r="L1467" i="5"/>
  <c r="K1467" i="5"/>
  <c r="J1467" i="5"/>
  <c r="G1467" i="5"/>
  <c r="F1467" i="5"/>
  <c r="E1467" i="5"/>
  <c r="D1467" i="5"/>
  <c r="C1467" i="5"/>
  <c r="Z1466" i="5"/>
  <c r="V1466" i="5"/>
  <c r="T1466" i="5"/>
  <c r="S1466" i="5"/>
  <c r="R1466" i="5"/>
  <c r="Q1466" i="5"/>
  <c r="M1466" i="5"/>
  <c r="L1466" i="5"/>
  <c r="K1466" i="5"/>
  <c r="J1466" i="5"/>
  <c r="G1466" i="5"/>
  <c r="F1466" i="5"/>
  <c r="E1466" i="5"/>
  <c r="D1466" i="5"/>
  <c r="C1466" i="5"/>
  <c r="Z1465" i="5"/>
  <c r="V1465" i="5"/>
  <c r="T1465" i="5"/>
  <c r="S1465" i="5"/>
  <c r="R1465" i="5"/>
  <c r="Q1465" i="5"/>
  <c r="M1465" i="5"/>
  <c r="L1465" i="5"/>
  <c r="K1465" i="5"/>
  <c r="J1465" i="5"/>
  <c r="G1465" i="5"/>
  <c r="F1465" i="5"/>
  <c r="E1465" i="5"/>
  <c r="D1465" i="5"/>
  <c r="C1465" i="5"/>
  <c r="Z1464" i="5"/>
  <c r="V1464" i="5"/>
  <c r="T1464" i="5"/>
  <c r="S1464" i="5"/>
  <c r="R1464" i="5"/>
  <c r="Q1464" i="5"/>
  <c r="M1464" i="5"/>
  <c r="L1464" i="5"/>
  <c r="K1464" i="5"/>
  <c r="J1464" i="5"/>
  <c r="G1464" i="5"/>
  <c r="F1464" i="5"/>
  <c r="E1464" i="5"/>
  <c r="D1464" i="5"/>
  <c r="C1464" i="5"/>
  <c r="Z1463" i="5"/>
  <c r="V1463" i="5"/>
  <c r="T1463" i="5"/>
  <c r="S1463" i="5"/>
  <c r="R1463" i="5"/>
  <c r="Q1463" i="5"/>
  <c r="M1463" i="5"/>
  <c r="L1463" i="5"/>
  <c r="K1463" i="5"/>
  <c r="J1463" i="5"/>
  <c r="G1463" i="5"/>
  <c r="F1463" i="5"/>
  <c r="E1463" i="5"/>
  <c r="D1463" i="5"/>
  <c r="C1463" i="5"/>
  <c r="Z1462" i="5"/>
  <c r="V1462" i="5"/>
  <c r="T1462" i="5"/>
  <c r="S1462" i="5"/>
  <c r="R1462" i="5"/>
  <c r="Q1462" i="5"/>
  <c r="M1462" i="5"/>
  <c r="L1462" i="5"/>
  <c r="K1462" i="5"/>
  <c r="J1462" i="5"/>
  <c r="G1462" i="5"/>
  <c r="F1462" i="5"/>
  <c r="E1462" i="5"/>
  <c r="D1462" i="5"/>
  <c r="C1462" i="5"/>
  <c r="Z1461" i="5"/>
  <c r="V1461" i="5"/>
  <c r="T1461" i="5"/>
  <c r="S1461" i="5"/>
  <c r="R1461" i="5"/>
  <c r="Q1461" i="5"/>
  <c r="M1461" i="5"/>
  <c r="L1461" i="5"/>
  <c r="K1461" i="5"/>
  <c r="J1461" i="5"/>
  <c r="G1461" i="5"/>
  <c r="F1461" i="5"/>
  <c r="E1461" i="5"/>
  <c r="D1461" i="5"/>
  <c r="C1461" i="5"/>
  <c r="Z1460" i="5"/>
  <c r="V1460" i="5"/>
  <c r="T1460" i="5"/>
  <c r="S1460" i="5"/>
  <c r="R1460" i="5"/>
  <c r="Q1460" i="5"/>
  <c r="M1460" i="5"/>
  <c r="L1460" i="5"/>
  <c r="K1460" i="5"/>
  <c r="J1460" i="5"/>
  <c r="G1460" i="5"/>
  <c r="F1460" i="5"/>
  <c r="E1460" i="5"/>
  <c r="D1460" i="5"/>
  <c r="C1460" i="5"/>
  <c r="Z1459" i="5"/>
  <c r="V1459" i="5"/>
  <c r="T1459" i="5"/>
  <c r="S1459" i="5"/>
  <c r="R1459" i="5"/>
  <c r="Q1459" i="5"/>
  <c r="M1459" i="5"/>
  <c r="L1459" i="5"/>
  <c r="K1459" i="5"/>
  <c r="J1459" i="5"/>
  <c r="G1459" i="5"/>
  <c r="F1459" i="5"/>
  <c r="E1459" i="5"/>
  <c r="D1459" i="5"/>
  <c r="C1459" i="5"/>
  <c r="Z1458" i="5"/>
  <c r="V1458" i="5"/>
  <c r="T1458" i="5"/>
  <c r="S1458" i="5"/>
  <c r="R1458" i="5"/>
  <c r="Q1458" i="5"/>
  <c r="M1458" i="5"/>
  <c r="L1458" i="5"/>
  <c r="K1458" i="5"/>
  <c r="J1458" i="5"/>
  <c r="G1458" i="5"/>
  <c r="F1458" i="5"/>
  <c r="E1458" i="5"/>
  <c r="D1458" i="5"/>
  <c r="C1458" i="5"/>
  <c r="Z1457" i="5"/>
  <c r="V1457" i="5"/>
  <c r="T1457" i="5"/>
  <c r="S1457" i="5"/>
  <c r="R1457" i="5"/>
  <c r="Q1457" i="5"/>
  <c r="M1457" i="5"/>
  <c r="L1457" i="5"/>
  <c r="K1457" i="5"/>
  <c r="J1457" i="5"/>
  <c r="G1457" i="5"/>
  <c r="F1457" i="5"/>
  <c r="E1457" i="5"/>
  <c r="D1457" i="5"/>
  <c r="C1457" i="5"/>
  <c r="Z1456" i="5"/>
  <c r="V1456" i="5"/>
  <c r="T1456" i="5"/>
  <c r="S1456" i="5"/>
  <c r="R1456" i="5"/>
  <c r="Q1456" i="5"/>
  <c r="M1456" i="5"/>
  <c r="L1456" i="5"/>
  <c r="K1456" i="5"/>
  <c r="J1456" i="5"/>
  <c r="G1456" i="5"/>
  <c r="F1456" i="5"/>
  <c r="E1456" i="5"/>
  <c r="D1456" i="5"/>
  <c r="C1456" i="5"/>
  <c r="Z1455" i="5"/>
  <c r="V1455" i="5"/>
  <c r="T1455" i="5"/>
  <c r="S1455" i="5"/>
  <c r="R1455" i="5"/>
  <c r="Q1455" i="5"/>
  <c r="M1455" i="5"/>
  <c r="L1455" i="5"/>
  <c r="K1455" i="5"/>
  <c r="J1455" i="5"/>
  <c r="G1455" i="5"/>
  <c r="F1455" i="5"/>
  <c r="E1455" i="5"/>
  <c r="D1455" i="5"/>
  <c r="C1455" i="5"/>
  <c r="Z1454" i="5"/>
  <c r="V1454" i="5"/>
  <c r="T1454" i="5"/>
  <c r="S1454" i="5"/>
  <c r="R1454" i="5"/>
  <c r="Q1454" i="5"/>
  <c r="M1454" i="5"/>
  <c r="L1454" i="5"/>
  <c r="K1454" i="5"/>
  <c r="J1454" i="5"/>
  <c r="G1454" i="5"/>
  <c r="F1454" i="5"/>
  <c r="E1454" i="5"/>
  <c r="D1454" i="5"/>
  <c r="C1454" i="5"/>
  <c r="Z1453" i="5"/>
  <c r="V1453" i="5"/>
  <c r="T1453" i="5"/>
  <c r="S1453" i="5"/>
  <c r="R1453" i="5"/>
  <c r="Q1453" i="5"/>
  <c r="M1453" i="5"/>
  <c r="L1453" i="5"/>
  <c r="K1453" i="5"/>
  <c r="J1453" i="5"/>
  <c r="G1453" i="5"/>
  <c r="F1453" i="5"/>
  <c r="E1453" i="5"/>
  <c r="D1453" i="5"/>
  <c r="C1453" i="5"/>
  <c r="Z1452" i="5"/>
  <c r="V1452" i="5"/>
  <c r="T1452" i="5"/>
  <c r="S1452" i="5"/>
  <c r="R1452" i="5"/>
  <c r="Q1452" i="5"/>
  <c r="M1452" i="5"/>
  <c r="L1452" i="5"/>
  <c r="K1452" i="5"/>
  <c r="J1452" i="5"/>
  <c r="G1452" i="5"/>
  <c r="F1452" i="5"/>
  <c r="E1452" i="5"/>
  <c r="D1452" i="5"/>
  <c r="C1452" i="5"/>
  <c r="Z1451" i="5"/>
  <c r="V1451" i="5"/>
  <c r="T1451" i="5"/>
  <c r="S1451" i="5"/>
  <c r="R1451" i="5"/>
  <c r="Q1451" i="5"/>
  <c r="M1451" i="5"/>
  <c r="L1451" i="5"/>
  <c r="K1451" i="5"/>
  <c r="J1451" i="5"/>
  <c r="G1451" i="5"/>
  <c r="F1451" i="5"/>
  <c r="E1451" i="5"/>
  <c r="D1451" i="5"/>
  <c r="C1451" i="5"/>
  <c r="Z1450" i="5"/>
  <c r="V1450" i="5"/>
  <c r="T1450" i="5"/>
  <c r="S1450" i="5"/>
  <c r="R1450" i="5"/>
  <c r="Q1450" i="5"/>
  <c r="M1450" i="5"/>
  <c r="L1450" i="5"/>
  <c r="K1450" i="5"/>
  <c r="J1450" i="5"/>
  <c r="G1450" i="5"/>
  <c r="F1450" i="5"/>
  <c r="E1450" i="5"/>
  <c r="D1450" i="5"/>
  <c r="C1450" i="5"/>
  <c r="Z1449" i="5"/>
  <c r="V1449" i="5"/>
  <c r="T1449" i="5"/>
  <c r="S1449" i="5"/>
  <c r="R1449" i="5"/>
  <c r="Q1449" i="5"/>
  <c r="M1449" i="5"/>
  <c r="L1449" i="5"/>
  <c r="K1449" i="5"/>
  <c r="J1449" i="5"/>
  <c r="G1449" i="5"/>
  <c r="F1449" i="5"/>
  <c r="E1449" i="5"/>
  <c r="D1449" i="5"/>
  <c r="C1449" i="5"/>
  <c r="Z1448" i="5"/>
  <c r="V1448" i="5"/>
  <c r="T1448" i="5"/>
  <c r="S1448" i="5"/>
  <c r="R1448" i="5"/>
  <c r="Q1448" i="5"/>
  <c r="M1448" i="5"/>
  <c r="L1448" i="5"/>
  <c r="K1448" i="5"/>
  <c r="J1448" i="5"/>
  <c r="G1448" i="5"/>
  <c r="F1448" i="5"/>
  <c r="E1448" i="5"/>
  <c r="D1448" i="5"/>
  <c r="C1448" i="5"/>
  <c r="Z1447" i="5"/>
  <c r="V1447" i="5"/>
  <c r="T1447" i="5"/>
  <c r="S1447" i="5"/>
  <c r="R1447" i="5"/>
  <c r="Q1447" i="5"/>
  <c r="M1447" i="5"/>
  <c r="L1447" i="5"/>
  <c r="K1447" i="5"/>
  <c r="J1447" i="5"/>
  <c r="G1447" i="5"/>
  <c r="F1447" i="5"/>
  <c r="E1447" i="5"/>
  <c r="D1447" i="5"/>
  <c r="C1447" i="5"/>
  <c r="Z1446" i="5"/>
  <c r="V1446" i="5"/>
  <c r="T1446" i="5"/>
  <c r="S1446" i="5"/>
  <c r="R1446" i="5"/>
  <c r="Q1446" i="5"/>
  <c r="M1446" i="5"/>
  <c r="L1446" i="5"/>
  <c r="K1446" i="5"/>
  <c r="J1446" i="5"/>
  <c r="G1446" i="5"/>
  <c r="F1446" i="5"/>
  <c r="E1446" i="5"/>
  <c r="D1446" i="5"/>
  <c r="C1446" i="5"/>
  <c r="Z1445" i="5"/>
  <c r="V1445" i="5"/>
  <c r="T1445" i="5"/>
  <c r="S1445" i="5"/>
  <c r="R1445" i="5"/>
  <c r="Q1445" i="5"/>
  <c r="M1445" i="5"/>
  <c r="L1445" i="5"/>
  <c r="K1445" i="5"/>
  <c r="J1445" i="5"/>
  <c r="G1445" i="5"/>
  <c r="F1445" i="5"/>
  <c r="E1445" i="5"/>
  <c r="D1445" i="5"/>
  <c r="C1445" i="5"/>
  <c r="Z1444" i="5"/>
  <c r="V1444" i="5"/>
  <c r="T1444" i="5"/>
  <c r="S1444" i="5"/>
  <c r="R1444" i="5"/>
  <c r="Q1444" i="5"/>
  <c r="M1444" i="5"/>
  <c r="L1444" i="5"/>
  <c r="K1444" i="5"/>
  <c r="J1444" i="5"/>
  <c r="G1444" i="5"/>
  <c r="F1444" i="5"/>
  <c r="E1444" i="5"/>
  <c r="D1444" i="5"/>
  <c r="C1444" i="5"/>
  <c r="Z1443" i="5"/>
  <c r="V1443" i="5"/>
  <c r="T1443" i="5"/>
  <c r="S1443" i="5"/>
  <c r="R1443" i="5"/>
  <c r="Q1443" i="5"/>
  <c r="M1443" i="5"/>
  <c r="L1443" i="5"/>
  <c r="K1443" i="5"/>
  <c r="J1443" i="5"/>
  <c r="G1443" i="5"/>
  <c r="F1443" i="5"/>
  <c r="E1443" i="5"/>
  <c r="D1443" i="5"/>
  <c r="C1443" i="5"/>
  <c r="Z1442" i="5"/>
  <c r="V1442" i="5"/>
  <c r="T1442" i="5"/>
  <c r="S1442" i="5"/>
  <c r="R1442" i="5"/>
  <c r="Q1442" i="5"/>
  <c r="M1442" i="5"/>
  <c r="L1442" i="5"/>
  <c r="K1442" i="5"/>
  <c r="J1442" i="5"/>
  <c r="G1442" i="5"/>
  <c r="F1442" i="5"/>
  <c r="E1442" i="5"/>
  <c r="D1442" i="5"/>
  <c r="C1442" i="5"/>
  <c r="Z1441" i="5"/>
  <c r="V1441" i="5"/>
  <c r="T1441" i="5"/>
  <c r="S1441" i="5"/>
  <c r="R1441" i="5"/>
  <c r="Q1441" i="5"/>
  <c r="M1441" i="5"/>
  <c r="L1441" i="5"/>
  <c r="K1441" i="5"/>
  <c r="J1441" i="5"/>
  <c r="G1441" i="5"/>
  <c r="F1441" i="5"/>
  <c r="E1441" i="5"/>
  <c r="D1441" i="5"/>
  <c r="C1441" i="5"/>
  <c r="Z1440" i="5"/>
  <c r="V1440" i="5"/>
  <c r="T1440" i="5"/>
  <c r="S1440" i="5"/>
  <c r="R1440" i="5"/>
  <c r="Q1440" i="5"/>
  <c r="M1440" i="5"/>
  <c r="L1440" i="5"/>
  <c r="K1440" i="5"/>
  <c r="J1440" i="5"/>
  <c r="G1440" i="5"/>
  <c r="F1440" i="5"/>
  <c r="E1440" i="5"/>
  <c r="D1440" i="5"/>
  <c r="C1440" i="5"/>
  <c r="Z1439" i="5"/>
  <c r="V1439" i="5"/>
  <c r="T1439" i="5"/>
  <c r="S1439" i="5"/>
  <c r="R1439" i="5"/>
  <c r="Q1439" i="5"/>
  <c r="M1439" i="5"/>
  <c r="L1439" i="5"/>
  <c r="K1439" i="5"/>
  <c r="J1439" i="5"/>
  <c r="G1439" i="5"/>
  <c r="F1439" i="5"/>
  <c r="E1439" i="5"/>
  <c r="D1439" i="5"/>
  <c r="C1439" i="5"/>
  <c r="Z1438" i="5"/>
  <c r="V1438" i="5"/>
  <c r="T1438" i="5"/>
  <c r="S1438" i="5"/>
  <c r="R1438" i="5"/>
  <c r="Q1438" i="5"/>
  <c r="M1438" i="5"/>
  <c r="L1438" i="5"/>
  <c r="K1438" i="5"/>
  <c r="J1438" i="5"/>
  <c r="G1438" i="5"/>
  <c r="F1438" i="5"/>
  <c r="E1438" i="5"/>
  <c r="D1438" i="5"/>
  <c r="C1438" i="5"/>
  <c r="Z1437" i="5"/>
  <c r="V1437" i="5"/>
  <c r="T1437" i="5"/>
  <c r="S1437" i="5"/>
  <c r="R1437" i="5"/>
  <c r="Q1437" i="5"/>
  <c r="M1437" i="5"/>
  <c r="L1437" i="5"/>
  <c r="K1437" i="5"/>
  <c r="J1437" i="5"/>
  <c r="G1437" i="5"/>
  <c r="F1437" i="5"/>
  <c r="E1437" i="5"/>
  <c r="D1437" i="5"/>
  <c r="C1437" i="5"/>
  <c r="Z1436" i="5"/>
  <c r="V1436" i="5"/>
  <c r="T1436" i="5"/>
  <c r="S1436" i="5"/>
  <c r="R1436" i="5"/>
  <c r="Q1436" i="5"/>
  <c r="M1436" i="5"/>
  <c r="L1436" i="5"/>
  <c r="K1436" i="5"/>
  <c r="J1436" i="5"/>
  <c r="G1436" i="5"/>
  <c r="F1436" i="5"/>
  <c r="E1436" i="5"/>
  <c r="D1436" i="5"/>
  <c r="C1436" i="5"/>
  <c r="Z1435" i="5"/>
  <c r="V1435" i="5"/>
  <c r="T1435" i="5"/>
  <c r="S1435" i="5"/>
  <c r="R1435" i="5"/>
  <c r="Q1435" i="5"/>
  <c r="M1435" i="5"/>
  <c r="L1435" i="5"/>
  <c r="K1435" i="5"/>
  <c r="J1435" i="5"/>
  <c r="G1435" i="5"/>
  <c r="F1435" i="5"/>
  <c r="E1435" i="5"/>
  <c r="D1435" i="5"/>
  <c r="C1435" i="5"/>
  <c r="Z1434" i="5"/>
  <c r="V1434" i="5"/>
  <c r="T1434" i="5"/>
  <c r="S1434" i="5"/>
  <c r="R1434" i="5"/>
  <c r="Q1434" i="5"/>
  <c r="M1434" i="5"/>
  <c r="L1434" i="5"/>
  <c r="K1434" i="5"/>
  <c r="J1434" i="5"/>
  <c r="G1434" i="5"/>
  <c r="F1434" i="5"/>
  <c r="E1434" i="5"/>
  <c r="D1434" i="5"/>
  <c r="C1434" i="5"/>
  <c r="Z1433" i="5"/>
  <c r="V1433" i="5"/>
  <c r="T1433" i="5"/>
  <c r="S1433" i="5"/>
  <c r="R1433" i="5"/>
  <c r="Q1433" i="5"/>
  <c r="M1433" i="5"/>
  <c r="L1433" i="5"/>
  <c r="K1433" i="5"/>
  <c r="J1433" i="5"/>
  <c r="G1433" i="5"/>
  <c r="F1433" i="5"/>
  <c r="E1433" i="5"/>
  <c r="D1433" i="5"/>
  <c r="C1433" i="5"/>
  <c r="Z1432" i="5"/>
  <c r="V1432" i="5"/>
  <c r="T1432" i="5"/>
  <c r="S1432" i="5"/>
  <c r="R1432" i="5"/>
  <c r="Q1432" i="5"/>
  <c r="M1432" i="5"/>
  <c r="L1432" i="5"/>
  <c r="K1432" i="5"/>
  <c r="J1432" i="5"/>
  <c r="G1432" i="5"/>
  <c r="F1432" i="5"/>
  <c r="E1432" i="5"/>
  <c r="D1432" i="5"/>
  <c r="C1432" i="5"/>
  <c r="Z1431" i="5"/>
  <c r="V1431" i="5"/>
  <c r="T1431" i="5"/>
  <c r="S1431" i="5"/>
  <c r="R1431" i="5"/>
  <c r="Q1431" i="5"/>
  <c r="M1431" i="5"/>
  <c r="L1431" i="5"/>
  <c r="K1431" i="5"/>
  <c r="J1431" i="5"/>
  <c r="G1431" i="5"/>
  <c r="F1431" i="5"/>
  <c r="E1431" i="5"/>
  <c r="D1431" i="5"/>
  <c r="C1431" i="5"/>
  <c r="Z1430" i="5"/>
  <c r="V1430" i="5"/>
  <c r="T1430" i="5"/>
  <c r="S1430" i="5"/>
  <c r="R1430" i="5"/>
  <c r="Q1430" i="5"/>
  <c r="M1430" i="5"/>
  <c r="L1430" i="5"/>
  <c r="K1430" i="5"/>
  <c r="J1430" i="5"/>
  <c r="G1430" i="5"/>
  <c r="F1430" i="5"/>
  <c r="E1430" i="5"/>
  <c r="D1430" i="5"/>
  <c r="C1430" i="5"/>
  <c r="Z1429" i="5"/>
  <c r="V1429" i="5"/>
  <c r="T1429" i="5"/>
  <c r="S1429" i="5"/>
  <c r="R1429" i="5"/>
  <c r="Q1429" i="5"/>
  <c r="M1429" i="5"/>
  <c r="L1429" i="5"/>
  <c r="K1429" i="5"/>
  <c r="J1429" i="5"/>
  <c r="G1429" i="5"/>
  <c r="F1429" i="5"/>
  <c r="E1429" i="5"/>
  <c r="D1429" i="5"/>
  <c r="C1429" i="5"/>
  <c r="Z1428" i="5"/>
  <c r="V1428" i="5"/>
  <c r="T1428" i="5"/>
  <c r="S1428" i="5"/>
  <c r="R1428" i="5"/>
  <c r="Q1428" i="5"/>
  <c r="M1428" i="5"/>
  <c r="L1428" i="5"/>
  <c r="K1428" i="5"/>
  <c r="J1428" i="5"/>
  <c r="G1428" i="5"/>
  <c r="F1428" i="5"/>
  <c r="E1428" i="5"/>
  <c r="D1428" i="5"/>
  <c r="C1428" i="5"/>
  <c r="Z1427" i="5"/>
  <c r="V1427" i="5"/>
  <c r="T1427" i="5"/>
  <c r="S1427" i="5"/>
  <c r="R1427" i="5"/>
  <c r="Q1427" i="5"/>
  <c r="M1427" i="5"/>
  <c r="L1427" i="5"/>
  <c r="K1427" i="5"/>
  <c r="J1427" i="5"/>
  <c r="G1427" i="5"/>
  <c r="F1427" i="5"/>
  <c r="E1427" i="5"/>
  <c r="D1427" i="5"/>
  <c r="C1427" i="5"/>
  <c r="Z1426" i="5"/>
  <c r="V1426" i="5"/>
  <c r="T1426" i="5"/>
  <c r="S1426" i="5"/>
  <c r="R1426" i="5"/>
  <c r="Q1426" i="5"/>
  <c r="M1426" i="5"/>
  <c r="L1426" i="5"/>
  <c r="K1426" i="5"/>
  <c r="J1426" i="5"/>
  <c r="G1426" i="5"/>
  <c r="F1426" i="5"/>
  <c r="E1426" i="5"/>
  <c r="D1426" i="5"/>
  <c r="C1426" i="5"/>
  <c r="Z1425" i="5"/>
  <c r="V1425" i="5"/>
  <c r="T1425" i="5"/>
  <c r="S1425" i="5"/>
  <c r="R1425" i="5"/>
  <c r="Q1425" i="5"/>
  <c r="M1425" i="5"/>
  <c r="L1425" i="5"/>
  <c r="K1425" i="5"/>
  <c r="J1425" i="5"/>
  <c r="G1425" i="5"/>
  <c r="F1425" i="5"/>
  <c r="E1425" i="5"/>
  <c r="D1425" i="5"/>
  <c r="C1425" i="5"/>
  <c r="Z1424" i="5"/>
  <c r="V1424" i="5"/>
  <c r="T1424" i="5"/>
  <c r="S1424" i="5"/>
  <c r="R1424" i="5"/>
  <c r="Q1424" i="5"/>
  <c r="M1424" i="5"/>
  <c r="L1424" i="5"/>
  <c r="K1424" i="5"/>
  <c r="J1424" i="5"/>
  <c r="G1424" i="5"/>
  <c r="F1424" i="5"/>
  <c r="E1424" i="5"/>
  <c r="D1424" i="5"/>
  <c r="C1424" i="5"/>
  <c r="Z1423" i="5"/>
  <c r="V1423" i="5"/>
  <c r="T1423" i="5"/>
  <c r="S1423" i="5"/>
  <c r="R1423" i="5"/>
  <c r="Q1423" i="5"/>
  <c r="M1423" i="5"/>
  <c r="L1423" i="5"/>
  <c r="K1423" i="5"/>
  <c r="J1423" i="5"/>
  <c r="G1423" i="5"/>
  <c r="F1423" i="5"/>
  <c r="E1423" i="5"/>
  <c r="D1423" i="5"/>
  <c r="C1423" i="5"/>
  <c r="Z1422" i="5"/>
  <c r="V1422" i="5"/>
  <c r="T1422" i="5"/>
  <c r="S1422" i="5"/>
  <c r="R1422" i="5"/>
  <c r="Q1422" i="5"/>
  <c r="M1422" i="5"/>
  <c r="L1422" i="5"/>
  <c r="K1422" i="5"/>
  <c r="J1422" i="5"/>
  <c r="G1422" i="5"/>
  <c r="F1422" i="5"/>
  <c r="E1422" i="5"/>
  <c r="D1422" i="5"/>
  <c r="C1422" i="5"/>
  <c r="Z1421" i="5"/>
  <c r="V1421" i="5"/>
  <c r="T1421" i="5"/>
  <c r="S1421" i="5"/>
  <c r="R1421" i="5"/>
  <c r="Q1421" i="5"/>
  <c r="M1421" i="5"/>
  <c r="L1421" i="5"/>
  <c r="K1421" i="5"/>
  <c r="J1421" i="5"/>
  <c r="G1421" i="5"/>
  <c r="F1421" i="5"/>
  <c r="E1421" i="5"/>
  <c r="D1421" i="5"/>
  <c r="C1421" i="5"/>
  <c r="Z1420" i="5"/>
  <c r="V1420" i="5"/>
  <c r="T1420" i="5"/>
  <c r="S1420" i="5"/>
  <c r="R1420" i="5"/>
  <c r="Q1420" i="5"/>
  <c r="M1420" i="5"/>
  <c r="L1420" i="5"/>
  <c r="K1420" i="5"/>
  <c r="J1420" i="5"/>
  <c r="G1420" i="5"/>
  <c r="F1420" i="5"/>
  <c r="E1420" i="5"/>
  <c r="D1420" i="5"/>
  <c r="C1420" i="5"/>
  <c r="Z1419" i="5"/>
  <c r="V1419" i="5"/>
  <c r="T1419" i="5"/>
  <c r="S1419" i="5"/>
  <c r="R1419" i="5"/>
  <c r="Q1419" i="5"/>
  <c r="M1419" i="5"/>
  <c r="L1419" i="5"/>
  <c r="K1419" i="5"/>
  <c r="J1419" i="5"/>
  <c r="G1419" i="5"/>
  <c r="F1419" i="5"/>
  <c r="E1419" i="5"/>
  <c r="D1419" i="5"/>
  <c r="C1419" i="5"/>
  <c r="Z1418" i="5"/>
  <c r="V1418" i="5"/>
  <c r="T1418" i="5"/>
  <c r="S1418" i="5"/>
  <c r="R1418" i="5"/>
  <c r="Q1418" i="5"/>
  <c r="M1418" i="5"/>
  <c r="L1418" i="5"/>
  <c r="K1418" i="5"/>
  <c r="J1418" i="5"/>
  <c r="G1418" i="5"/>
  <c r="F1418" i="5"/>
  <c r="E1418" i="5"/>
  <c r="D1418" i="5"/>
  <c r="C1418" i="5"/>
  <c r="Z1417" i="5"/>
  <c r="V1417" i="5"/>
  <c r="T1417" i="5"/>
  <c r="S1417" i="5"/>
  <c r="R1417" i="5"/>
  <c r="Q1417" i="5"/>
  <c r="M1417" i="5"/>
  <c r="L1417" i="5"/>
  <c r="K1417" i="5"/>
  <c r="J1417" i="5"/>
  <c r="G1417" i="5"/>
  <c r="F1417" i="5"/>
  <c r="E1417" i="5"/>
  <c r="D1417" i="5"/>
  <c r="C1417" i="5"/>
  <c r="Z1416" i="5"/>
  <c r="V1416" i="5"/>
  <c r="T1416" i="5"/>
  <c r="S1416" i="5"/>
  <c r="R1416" i="5"/>
  <c r="Q1416" i="5"/>
  <c r="M1416" i="5"/>
  <c r="L1416" i="5"/>
  <c r="K1416" i="5"/>
  <c r="J1416" i="5"/>
  <c r="G1416" i="5"/>
  <c r="F1416" i="5"/>
  <c r="E1416" i="5"/>
  <c r="D1416" i="5"/>
  <c r="C1416" i="5"/>
  <c r="Z1415" i="5"/>
  <c r="V1415" i="5"/>
  <c r="T1415" i="5"/>
  <c r="S1415" i="5"/>
  <c r="R1415" i="5"/>
  <c r="Q1415" i="5"/>
  <c r="M1415" i="5"/>
  <c r="L1415" i="5"/>
  <c r="K1415" i="5"/>
  <c r="J1415" i="5"/>
  <c r="G1415" i="5"/>
  <c r="F1415" i="5"/>
  <c r="E1415" i="5"/>
  <c r="D1415" i="5"/>
  <c r="C1415" i="5"/>
  <c r="Z1414" i="5"/>
  <c r="V1414" i="5"/>
  <c r="T1414" i="5"/>
  <c r="S1414" i="5"/>
  <c r="R1414" i="5"/>
  <c r="Q1414" i="5"/>
  <c r="M1414" i="5"/>
  <c r="L1414" i="5"/>
  <c r="K1414" i="5"/>
  <c r="J1414" i="5"/>
  <c r="G1414" i="5"/>
  <c r="F1414" i="5"/>
  <c r="E1414" i="5"/>
  <c r="D1414" i="5"/>
  <c r="C1414" i="5"/>
  <c r="Z1413" i="5"/>
  <c r="V1413" i="5"/>
  <c r="T1413" i="5"/>
  <c r="S1413" i="5"/>
  <c r="R1413" i="5"/>
  <c r="Q1413" i="5"/>
  <c r="M1413" i="5"/>
  <c r="L1413" i="5"/>
  <c r="K1413" i="5"/>
  <c r="J1413" i="5"/>
  <c r="G1413" i="5"/>
  <c r="F1413" i="5"/>
  <c r="E1413" i="5"/>
  <c r="D1413" i="5"/>
  <c r="C1413" i="5"/>
  <c r="Z1412" i="5"/>
  <c r="V1412" i="5"/>
  <c r="T1412" i="5"/>
  <c r="S1412" i="5"/>
  <c r="R1412" i="5"/>
  <c r="Q1412" i="5"/>
  <c r="M1412" i="5"/>
  <c r="L1412" i="5"/>
  <c r="K1412" i="5"/>
  <c r="J1412" i="5"/>
  <c r="G1412" i="5"/>
  <c r="F1412" i="5"/>
  <c r="E1412" i="5"/>
  <c r="D1412" i="5"/>
  <c r="C1412" i="5"/>
  <c r="Z1411" i="5"/>
  <c r="V1411" i="5"/>
  <c r="T1411" i="5"/>
  <c r="S1411" i="5"/>
  <c r="R1411" i="5"/>
  <c r="Q1411" i="5"/>
  <c r="M1411" i="5"/>
  <c r="L1411" i="5"/>
  <c r="K1411" i="5"/>
  <c r="J1411" i="5"/>
  <c r="G1411" i="5"/>
  <c r="F1411" i="5"/>
  <c r="E1411" i="5"/>
  <c r="D1411" i="5"/>
  <c r="C1411" i="5"/>
  <c r="Z1410" i="5"/>
  <c r="V1410" i="5"/>
  <c r="T1410" i="5"/>
  <c r="S1410" i="5"/>
  <c r="R1410" i="5"/>
  <c r="Q1410" i="5"/>
  <c r="M1410" i="5"/>
  <c r="L1410" i="5"/>
  <c r="K1410" i="5"/>
  <c r="J1410" i="5"/>
  <c r="G1410" i="5"/>
  <c r="F1410" i="5"/>
  <c r="E1410" i="5"/>
  <c r="D1410" i="5"/>
  <c r="C1410" i="5"/>
  <c r="Z1409" i="5"/>
  <c r="V1409" i="5"/>
  <c r="T1409" i="5"/>
  <c r="S1409" i="5"/>
  <c r="R1409" i="5"/>
  <c r="Q1409" i="5"/>
  <c r="M1409" i="5"/>
  <c r="L1409" i="5"/>
  <c r="K1409" i="5"/>
  <c r="J1409" i="5"/>
  <c r="G1409" i="5"/>
  <c r="F1409" i="5"/>
  <c r="E1409" i="5"/>
  <c r="D1409" i="5"/>
  <c r="C1409" i="5"/>
  <c r="Z1408" i="5"/>
  <c r="V1408" i="5"/>
  <c r="T1408" i="5"/>
  <c r="S1408" i="5"/>
  <c r="R1408" i="5"/>
  <c r="Q1408" i="5"/>
  <c r="M1408" i="5"/>
  <c r="L1408" i="5"/>
  <c r="K1408" i="5"/>
  <c r="J1408" i="5"/>
  <c r="G1408" i="5"/>
  <c r="F1408" i="5"/>
  <c r="E1408" i="5"/>
  <c r="D1408" i="5"/>
  <c r="C1408" i="5"/>
  <c r="Z1407" i="5"/>
  <c r="V1407" i="5"/>
  <c r="T1407" i="5"/>
  <c r="S1407" i="5"/>
  <c r="R1407" i="5"/>
  <c r="Q1407" i="5"/>
  <c r="M1407" i="5"/>
  <c r="L1407" i="5"/>
  <c r="K1407" i="5"/>
  <c r="J1407" i="5"/>
  <c r="G1407" i="5"/>
  <c r="F1407" i="5"/>
  <c r="E1407" i="5"/>
  <c r="D1407" i="5"/>
  <c r="C1407" i="5"/>
  <c r="Z1406" i="5"/>
  <c r="V1406" i="5"/>
  <c r="T1406" i="5"/>
  <c r="S1406" i="5"/>
  <c r="R1406" i="5"/>
  <c r="Q1406" i="5"/>
  <c r="M1406" i="5"/>
  <c r="L1406" i="5"/>
  <c r="K1406" i="5"/>
  <c r="J1406" i="5"/>
  <c r="G1406" i="5"/>
  <c r="F1406" i="5"/>
  <c r="E1406" i="5"/>
  <c r="D1406" i="5"/>
  <c r="C1406" i="5"/>
  <c r="Z1405" i="5"/>
  <c r="V1405" i="5"/>
  <c r="T1405" i="5"/>
  <c r="S1405" i="5"/>
  <c r="R1405" i="5"/>
  <c r="Q1405" i="5"/>
  <c r="M1405" i="5"/>
  <c r="L1405" i="5"/>
  <c r="K1405" i="5"/>
  <c r="J1405" i="5"/>
  <c r="G1405" i="5"/>
  <c r="F1405" i="5"/>
  <c r="E1405" i="5"/>
  <c r="D1405" i="5"/>
  <c r="C1405" i="5"/>
  <c r="Z1404" i="5"/>
  <c r="V1404" i="5"/>
  <c r="T1404" i="5"/>
  <c r="S1404" i="5"/>
  <c r="R1404" i="5"/>
  <c r="Q1404" i="5"/>
  <c r="M1404" i="5"/>
  <c r="L1404" i="5"/>
  <c r="K1404" i="5"/>
  <c r="J1404" i="5"/>
  <c r="G1404" i="5"/>
  <c r="F1404" i="5"/>
  <c r="E1404" i="5"/>
  <c r="D1404" i="5"/>
  <c r="C1404" i="5"/>
  <c r="Z1403" i="5"/>
  <c r="V1403" i="5"/>
  <c r="T1403" i="5"/>
  <c r="S1403" i="5"/>
  <c r="R1403" i="5"/>
  <c r="Q1403" i="5"/>
  <c r="M1403" i="5"/>
  <c r="L1403" i="5"/>
  <c r="K1403" i="5"/>
  <c r="J1403" i="5"/>
  <c r="G1403" i="5"/>
  <c r="F1403" i="5"/>
  <c r="E1403" i="5"/>
  <c r="D1403" i="5"/>
  <c r="C1403" i="5"/>
  <c r="Z1402" i="5"/>
  <c r="V1402" i="5"/>
  <c r="T1402" i="5"/>
  <c r="S1402" i="5"/>
  <c r="R1402" i="5"/>
  <c r="Q1402" i="5"/>
  <c r="M1402" i="5"/>
  <c r="L1402" i="5"/>
  <c r="K1402" i="5"/>
  <c r="J1402" i="5"/>
  <c r="G1402" i="5"/>
  <c r="F1402" i="5"/>
  <c r="E1402" i="5"/>
  <c r="D1402" i="5"/>
  <c r="C1402" i="5"/>
  <c r="Z1401" i="5"/>
  <c r="V1401" i="5"/>
  <c r="T1401" i="5"/>
  <c r="S1401" i="5"/>
  <c r="R1401" i="5"/>
  <c r="Q1401" i="5"/>
  <c r="M1401" i="5"/>
  <c r="L1401" i="5"/>
  <c r="K1401" i="5"/>
  <c r="J1401" i="5"/>
  <c r="G1401" i="5"/>
  <c r="F1401" i="5"/>
  <c r="E1401" i="5"/>
  <c r="D1401" i="5"/>
  <c r="C1401" i="5"/>
  <c r="Z1400" i="5"/>
  <c r="V1400" i="5"/>
  <c r="T1400" i="5"/>
  <c r="S1400" i="5"/>
  <c r="R1400" i="5"/>
  <c r="Q1400" i="5"/>
  <c r="M1400" i="5"/>
  <c r="L1400" i="5"/>
  <c r="K1400" i="5"/>
  <c r="J1400" i="5"/>
  <c r="G1400" i="5"/>
  <c r="F1400" i="5"/>
  <c r="E1400" i="5"/>
  <c r="D1400" i="5"/>
  <c r="C1400" i="5"/>
  <c r="Z1399" i="5"/>
  <c r="V1399" i="5"/>
  <c r="T1399" i="5"/>
  <c r="S1399" i="5"/>
  <c r="R1399" i="5"/>
  <c r="Q1399" i="5"/>
  <c r="M1399" i="5"/>
  <c r="L1399" i="5"/>
  <c r="K1399" i="5"/>
  <c r="J1399" i="5"/>
  <c r="G1399" i="5"/>
  <c r="F1399" i="5"/>
  <c r="E1399" i="5"/>
  <c r="D1399" i="5"/>
  <c r="C1399" i="5"/>
  <c r="Z1398" i="5"/>
  <c r="V1398" i="5"/>
  <c r="T1398" i="5"/>
  <c r="S1398" i="5"/>
  <c r="R1398" i="5"/>
  <c r="Q1398" i="5"/>
  <c r="M1398" i="5"/>
  <c r="L1398" i="5"/>
  <c r="K1398" i="5"/>
  <c r="J1398" i="5"/>
  <c r="G1398" i="5"/>
  <c r="F1398" i="5"/>
  <c r="E1398" i="5"/>
  <c r="D1398" i="5"/>
  <c r="C1398" i="5"/>
  <c r="Z1397" i="5"/>
  <c r="V1397" i="5"/>
  <c r="T1397" i="5"/>
  <c r="S1397" i="5"/>
  <c r="R1397" i="5"/>
  <c r="Q1397" i="5"/>
  <c r="M1397" i="5"/>
  <c r="L1397" i="5"/>
  <c r="K1397" i="5"/>
  <c r="J1397" i="5"/>
  <c r="G1397" i="5"/>
  <c r="F1397" i="5"/>
  <c r="E1397" i="5"/>
  <c r="D1397" i="5"/>
  <c r="C1397" i="5"/>
  <c r="Z1396" i="5"/>
  <c r="V1396" i="5"/>
  <c r="T1396" i="5"/>
  <c r="S1396" i="5"/>
  <c r="R1396" i="5"/>
  <c r="Q1396" i="5"/>
  <c r="M1396" i="5"/>
  <c r="L1396" i="5"/>
  <c r="K1396" i="5"/>
  <c r="J1396" i="5"/>
  <c r="G1396" i="5"/>
  <c r="F1396" i="5"/>
  <c r="E1396" i="5"/>
  <c r="D1396" i="5"/>
  <c r="C1396" i="5"/>
  <c r="Z1395" i="5"/>
  <c r="V1395" i="5"/>
  <c r="T1395" i="5"/>
  <c r="S1395" i="5"/>
  <c r="R1395" i="5"/>
  <c r="Q1395" i="5"/>
  <c r="M1395" i="5"/>
  <c r="L1395" i="5"/>
  <c r="K1395" i="5"/>
  <c r="J1395" i="5"/>
  <c r="G1395" i="5"/>
  <c r="F1395" i="5"/>
  <c r="E1395" i="5"/>
  <c r="D1395" i="5"/>
  <c r="C1395" i="5"/>
  <c r="Z1394" i="5"/>
  <c r="V1394" i="5"/>
  <c r="T1394" i="5"/>
  <c r="S1394" i="5"/>
  <c r="R1394" i="5"/>
  <c r="Q1394" i="5"/>
  <c r="M1394" i="5"/>
  <c r="L1394" i="5"/>
  <c r="K1394" i="5"/>
  <c r="J1394" i="5"/>
  <c r="G1394" i="5"/>
  <c r="F1394" i="5"/>
  <c r="E1394" i="5"/>
  <c r="D1394" i="5"/>
  <c r="C1394" i="5"/>
  <c r="Z1393" i="5"/>
  <c r="V1393" i="5"/>
  <c r="T1393" i="5"/>
  <c r="S1393" i="5"/>
  <c r="R1393" i="5"/>
  <c r="Q1393" i="5"/>
  <c r="M1393" i="5"/>
  <c r="L1393" i="5"/>
  <c r="K1393" i="5"/>
  <c r="J1393" i="5"/>
  <c r="G1393" i="5"/>
  <c r="F1393" i="5"/>
  <c r="E1393" i="5"/>
  <c r="D1393" i="5"/>
  <c r="C1393" i="5"/>
  <c r="Z1392" i="5"/>
  <c r="V1392" i="5"/>
  <c r="T1392" i="5"/>
  <c r="S1392" i="5"/>
  <c r="R1392" i="5"/>
  <c r="Q1392" i="5"/>
  <c r="M1392" i="5"/>
  <c r="L1392" i="5"/>
  <c r="K1392" i="5"/>
  <c r="J1392" i="5"/>
  <c r="G1392" i="5"/>
  <c r="F1392" i="5"/>
  <c r="E1392" i="5"/>
  <c r="D1392" i="5"/>
  <c r="C1392" i="5"/>
  <c r="Z1391" i="5"/>
  <c r="V1391" i="5"/>
  <c r="T1391" i="5"/>
  <c r="S1391" i="5"/>
  <c r="R1391" i="5"/>
  <c r="Q1391" i="5"/>
  <c r="M1391" i="5"/>
  <c r="L1391" i="5"/>
  <c r="K1391" i="5"/>
  <c r="J1391" i="5"/>
  <c r="G1391" i="5"/>
  <c r="F1391" i="5"/>
  <c r="E1391" i="5"/>
  <c r="D1391" i="5"/>
  <c r="C1391" i="5"/>
  <c r="Z1390" i="5"/>
  <c r="V1390" i="5"/>
  <c r="T1390" i="5"/>
  <c r="S1390" i="5"/>
  <c r="R1390" i="5"/>
  <c r="Q1390" i="5"/>
  <c r="M1390" i="5"/>
  <c r="L1390" i="5"/>
  <c r="K1390" i="5"/>
  <c r="J1390" i="5"/>
  <c r="G1390" i="5"/>
  <c r="F1390" i="5"/>
  <c r="E1390" i="5"/>
  <c r="D1390" i="5"/>
  <c r="C1390" i="5"/>
  <c r="Z1389" i="5"/>
  <c r="V1389" i="5"/>
  <c r="T1389" i="5"/>
  <c r="S1389" i="5"/>
  <c r="R1389" i="5"/>
  <c r="Q1389" i="5"/>
  <c r="M1389" i="5"/>
  <c r="L1389" i="5"/>
  <c r="K1389" i="5"/>
  <c r="J1389" i="5"/>
  <c r="G1389" i="5"/>
  <c r="F1389" i="5"/>
  <c r="E1389" i="5"/>
  <c r="D1389" i="5"/>
  <c r="C1389" i="5"/>
  <c r="Z1388" i="5"/>
  <c r="V1388" i="5"/>
  <c r="T1388" i="5"/>
  <c r="S1388" i="5"/>
  <c r="R1388" i="5"/>
  <c r="Q1388" i="5"/>
  <c r="M1388" i="5"/>
  <c r="L1388" i="5"/>
  <c r="K1388" i="5"/>
  <c r="J1388" i="5"/>
  <c r="G1388" i="5"/>
  <c r="F1388" i="5"/>
  <c r="E1388" i="5"/>
  <c r="D1388" i="5"/>
  <c r="C1388" i="5"/>
  <c r="Z1387" i="5"/>
  <c r="V1387" i="5"/>
  <c r="T1387" i="5"/>
  <c r="S1387" i="5"/>
  <c r="R1387" i="5"/>
  <c r="Q1387" i="5"/>
  <c r="M1387" i="5"/>
  <c r="L1387" i="5"/>
  <c r="K1387" i="5"/>
  <c r="J1387" i="5"/>
  <c r="G1387" i="5"/>
  <c r="F1387" i="5"/>
  <c r="E1387" i="5"/>
  <c r="D1387" i="5"/>
  <c r="C1387" i="5"/>
  <c r="Z1386" i="5"/>
  <c r="V1386" i="5"/>
  <c r="T1386" i="5"/>
  <c r="S1386" i="5"/>
  <c r="R1386" i="5"/>
  <c r="Q1386" i="5"/>
  <c r="M1386" i="5"/>
  <c r="L1386" i="5"/>
  <c r="K1386" i="5"/>
  <c r="J1386" i="5"/>
  <c r="G1386" i="5"/>
  <c r="F1386" i="5"/>
  <c r="E1386" i="5"/>
  <c r="D1386" i="5"/>
  <c r="C1386" i="5"/>
  <c r="Z1385" i="5"/>
  <c r="V1385" i="5"/>
  <c r="T1385" i="5"/>
  <c r="S1385" i="5"/>
  <c r="R1385" i="5"/>
  <c r="Q1385" i="5"/>
  <c r="M1385" i="5"/>
  <c r="L1385" i="5"/>
  <c r="K1385" i="5"/>
  <c r="J1385" i="5"/>
  <c r="G1385" i="5"/>
  <c r="F1385" i="5"/>
  <c r="E1385" i="5"/>
  <c r="D1385" i="5"/>
  <c r="C1385" i="5"/>
  <c r="Z1384" i="5"/>
  <c r="V1384" i="5"/>
  <c r="T1384" i="5"/>
  <c r="S1384" i="5"/>
  <c r="R1384" i="5"/>
  <c r="Q1384" i="5"/>
  <c r="M1384" i="5"/>
  <c r="L1384" i="5"/>
  <c r="K1384" i="5"/>
  <c r="J1384" i="5"/>
  <c r="G1384" i="5"/>
  <c r="F1384" i="5"/>
  <c r="E1384" i="5"/>
  <c r="D1384" i="5"/>
  <c r="C1384" i="5"/>
  <c r="Z1383" i="5"/>
  <c r="V1383" i="5"/>
  <c r="T1383" i="5"/>
  <c r="S1383" i="5"/>
  <c r="R1383" i="5"/>
  <c r="Q1383" i="5"/>
  <c r="M1383" i="5"/>
  <c r="L1383" i="5"/>
  <c r="K1383" i="5"/>
  <c r="J1383" i="5"/>
  <c r="G1383" i="5"/>
  <c r="F1383" i="5"/>
  <c r="E1383" i="5"/>
  <c r="D1383" i="5"/>
  <c r="C1383" i="5"/>
  <c r="Z1382" i="5"/>
  <c r="V1382" i="5"/>
  <c r="T1382" i="5"/>
  <c r="S1382" i="5"/>
  <c r="R1382" i="5"/>
  <c r="Q1382" i="5"/>
  <c r="M1382" i="5"/>
  <c r="L1382" i="5"/>
  <c r="K1382" i="5"/>
  <c r="J1382" i="5"/>
  <c r="G1382" i="5"/>
  <c r="F1382" i="5"/>
  <c r="E1382" i="5"/>
  <c r="D1382" i="5"/>
  <c r="C1382" i="5"/>
  <c r="Z1381" i="5"/>
  <c r="V1381" i="5"/>
  <c r="T1381" i="5"/>
  <c r="S1381" i="5"/>
  <c r="R1381" i="5"/>
  <c r="Q1381" i="5"/>
  <c r="M1381" i="5"/>
  <c r="L1381" i="5"/>
  <c r="K1381" i="5"/>
  <c r="J1381" i="5"/>
  <c r="G1381" i="5"/>
  <c r="F1381" i="5"/>
  <c r="E1381" i="5"/>
  <c r="D1381" i="5"/>
  <c r="C1381" i="5"/>
  <c r="Z1380" i="5"/>
  <c r="V1380" i="5"/>
  <c r="T1380" i="5"/>
  <c r="S1380" i="5"/>
  <c r="R1380" i="5"/>
  <c r="Q1380" i="5"/>
  <c r="M1380" i="5"/>
  <c r="L1380" i="5"/>
  <c r="K1380" i="5"/>
  <c r="J1380" i="5"/>
  <c r="G1380" i="5"/>
  <c r="F1380" i="5"/>
  <c r="E1380" i="5"/>
  <c r="D1380" i="5"/>
  <c r="C1380" i="5"/>
  <c r="Z1379" i="5"/>
  <c r="V1379" i="5"/>
  <c r="T1379" i="5"/>
  <c r="S1379" i="5"/>
  <c r="R1379" i="5"/>
  <c r="Q1379" i="5"/>
  <c r="M1379" i="5"/>
  <c r="L1379" i="5"/>
  <c r="K1379" i="5"/>
  <c r="J1379" i="5"/>
  <c r="G1379" i="5"/>
  <c r="F1379" i="5"/>
  <c r="E1379" i="5"/>
  <c r="D1379" i="5"/>
  <c r="C1379" i="5"/>
  <c r="Z1378" i="5"/>
  <c r="V1378" i="5"/>
  <c r="T1378" i="5"/>
  <c r="S1378" i="5"/>
  <c r="R1378" i="5"/>
  <c r="Q1378" i="5"/>
  <c r="M1378" i="5"/>
  <c r="L1378" i="5"/>
  <c r="K1378" i="5"/>
  <c r="J1378" i="5"/>
  <c r="G1378" i="5"/>
  <c r="F1378" i="5"/>
  <c r="E1378" i="5"/>
  <c r="D1378" i="5"/>
  <c r="C1378" i="5"/>
  <c r="Z1377" i="5"/>
  <c r="V1377" i="5"/>
  <c r="T1377" i="5"/>
  <c r="S1377" i="5"/>
  <c r="R1377" i="5"/>
  <c r="Q1377" i="5"/>
  <c r="M1377" i="5"/>
  <c r="L1377" i="5"/>
  <c r="K1377" i="5"/>
  <c r="J1377" i="5"/>
  <c r="G1377" i="5"/>
  <c r="F1377" i="5"/>
  <c r="E1377" i="5"/>
  <c r="D1377" i="5"/>
  <c r="C1377" i="5"/>
  <c r="Z1376" i="5"/>
  <c r="V1376" i="5"/>
  <c r="T1376" i="5"/>
  <c r="S1376" i="5"/>
  <c r="R1376" i="5"/>
  <c r="Q1376" i="5"/>
  <c r="M1376" i="5"/>
  <c r="L1376" i="5"/>
  <c r="K1376" i="5"/>
  <c r="J1376" i="5"/>
  <c r="G1376" i="5"/>
  <c r="F1376" i="5"/>
  <c r="E1376" i="5"/>
  <c r="D1376" i="5"/>
  <c r="C1376" i="5"/>
  <c r="Z1375" i="5"/>
  <c r="V1375" i="5"/>
  <c r="T1375" i="5"/>
  <c r="S1375" i="5"/>
  <c r="R1375" i="5"/>
  <c r="Q1375" i="5"/>
  <c r="M1375" i="5"/>
  <c r="L1375" i="5"/>
  <c r="K1375" i="5"/>
  <c r="J1375" i="5"/>
  <c r="G1375" i="5"/>
  <c r="F1375" i="5"/>
  <c r="E1375" i="5"/>
  <c r="D1375" i="5"/>
  <c r="C1375" i="5"/>
  <c r="Z1374" i="5"/>
  <c r="V1374" i="5"/>
  <c r="T1374" i="5"/>
  <c r="S1374" i="5"/>
  <c r="R1374" i="5"/>
  <c r="Q1374" i="5"/>
  <c r="M1374" i="5"/>
  <c r="L1374" i="5"/>
  <c r="K1374" i="5"/>
  <c r="J1374" i="5"/>
  <c r="G1374" i="5"/>
  <c r="F1374" i="5"/>
  <c r="E1374" i="5"/>
  <c r="D1374" i="5"/>
  <c r="C1374" i="5"/>
  <c r="Z1373" i="5"/>
  <c r="V1373" i="5"/>
  <c r="T1373" i="5"/>
  <c r="S1373" i="5"/>
  <c r="R1373" i="5"/>
  <c r="Q1373" i="5"/>
  <c r="M1373" i="5"/>
  <c r="L1373" i="5"/>
  <c r="K1373" i="5"/>
  <c r="J1373" i="5"/>
  <c r="G1373" i="5"/>
  <c r="F1373" i="5"/>
  <c r="E1373" i="5"/>
  <c r="D1373" i="5"/>
  <c r="C1373" i="5"/>
  <c r="Z1372" i="5"/>
  <c r="V1372" i="5"/>
  <c r="T1372" i="5"/>
  <c r="S1372" i="5"/>
  <c r="R1372" i="5"/>
  <c r="Q1372" i="5"/>
  <c r="M1372" i="5"/>
  <c r="L1372" i="5"/>
  <c r="K1372" i="5"/>
  <c r="J1372" i="5"/>
  <c r="G1372" i="5"/>
  <c r="F1372" i="5"/>
  <c r="E1372" i="5"/>
  <c r="D1372" i="5"/>
  <c r="C1372" i="5"/>
  <c r="Z1371" i="5"/>
  <c r="V1371" i="5"/>
  <c r="T1371" i="5"/>
  <c r="S1371" i="5"/>
  <c r="R1371" i="5"/>
  <c r="Q1371" i="5"/>
  <c r="M1371" i="5"/>
  <c r="L1371" i="5"/>
  <c r="K1371" i="5"/>
  <c r="J1371" i="5"/>
  <c r="G1371" i="5"/>
  <c r="F1371" i="5"/>
  <c r="E1371" i="5"/>
  <c r="D1371" i="5"/>
  <c r="C1371" i="5"/>
  <c r="Z1370" i="5"/>
  <c r="V1370" i="5"/>
  <c r="T1370" i="5"/>
  <c r="S1370" i="5"/>
  <c r="R1370" i="5"/>
  <c r="Q1370" i="5"/>
  <c r="M1370" i="5"/>
  <c r="L1370" i="5"/>
  <c r="K1370" i="5"/>
  <c r="J1370" i="5"/>
  <c r="G1370" i="5"/>
  <c r="F1370" i="5"/>
  <c r="E1370" i="5"/>
  <c r="D1370" i="5"/>
  <c r="C1370" i="5"/>
  <c r="Z1369" i="5"/>
  <c r="V1369" i="5"/>
  <c r="T1369" i="5"/>
  <c r="S1369" i="5"/>
  <c r="R1369" i="5"/>
  <c r="Q1369" i="5"/>
  <c r="M1369" i="5"/>
  <c r="L1369" i="5"/>
  <c r="K1369" i="5"/>
  <c r="J1369" i="5"/>
  <c r="G1369" i="5"/>
  <c r="F1369" i="5"/>
  <c r="E1369" i="5"/>
  <c r="D1369" i="5"/>
  <c r="C1369" i="5"/>
  <c r="Z1368" i="5"/>
  <c r="V1368" i="5"/>
  <c r="T1368" i="5"/>
  <c r="S1368" i="5"/>
  <c r="R1368" i="5"/>
  <c r="Q1368" i="5"/>
  <c r="M1368" i="5"/>
  <c r="L1368" i="5"/>
  <c r="K1368" i="5"/>
  <c r="J1368" i="5"/>
  <c r="G1368" i="5"/>
  <c r="F1368" i="5"/>
  <c r="E1368" i="5"/>
  <c r="D1368" i="5"/>
  <c r="C1368" i="5"/>
  <c r="Z1367" i="5"/>
  <c r="V1367" i="5"/>
  <c r="T1367" i="5"/>
  <c r="S1367" i="5"/>
  <c r="R1367" i="5"/>
  <c r="Q1367" i="5"/>
  <c r="M1367" i="5"/>
  <c r="L1367" i="5"/>
  <c r="K1367" i="5"/>
  <c r="J1367" i="5"/>
  <c r="G1367" i="5"/>
  <c r="F1367" i="5"/>
  <c r="E1367" i="5"/>
  <c r="D1367" i="5"/>
  <c r="C1367" i="5"/>
  <c r="Z1366" i="5"/>
  <c r="V1366" i="5"/>
  <c r="T1366" i="5"/>
  <c r="S1366" i="5"/>
  <c r="R1366" i="5"/>
  <c r="Q1366" i="5"/>
  <c r="M1366" i="5"/>
  <c r="L1366" i="5"/>
  <c r="K1366" i="5"/>
  <c r="J1366" i="5"/>
  <c r="G1366" i="5"/>
  <c r="F1366" i="5"/>
  <c r="E1366" i="5"/>
  <c r="D1366" i="5"/>
  <c r="C1366" i="5"/>
  <c r="Z1365" i="5"/>
  <c r="V1365" i="5"/>
  <c r="T1365" i="5"/>
  <c r="S1365" i="5"/>
  <c r="R1365" i="5"/>
  <c r="Q1365" i="5"/>
  <c r="M1365" i="5"/>
  <c r="L1365" i="5"/>
  <c r="K1365" i="5"/>
  <c r="J1365" i="5"/>
  <c r="G1365" i="5"/>
  <c r="F1365" i="5"/>
  <c r="E1365" i="5"/>
  <c r="D1365" i="5"/>
  <c r="C1365" i="5"/>
  <c r="Z1364" i="5"/>
  <c r="V1364" i="5"/>
  <c r="T1364" i="5"/>
  <c r="S1364" i="5"/>
  <c r="R1364" i="5"/>
  <c r="Q1364" i="5"/>
  <c r="M1364" i="5"/>
  <c r="L1364" i="5"/>
  <c r="K1364" i="5"/>
  <c r="J1364" i="5"/>
  <c r="G1364" i="5"/>
  <c r="F1364" i="5"/>
  <c r="E1364" i="5"/>
  <c r="D1364" i="5"/>
  <c r="C1364" i="5"/>
  <c r="Z1363" i="5"/>
  <c r="V1363" i="5"/>
  <c r="T1363" i="5"/>
  <c r="S1363" i="5"/>
  <c r="R1363" i="5"/>
  <c r="Q1363" i="5"/>
  <c r="M1363" i="5"/>
  <c r="L1363" i="5"/>
  <c r="K1363" i="5"/>
  <c r="J1363" i="5"/>
  <c r="G1363" i="5"/>
  <c r="F1363" i="5"/>
  <c r="E1363" i="5"/>
  <c r="D1363" i="5"/>
  <c r="C1363" i="5"/>
  <c r="Z1362" i="5"/>
  <c r="V1362" i="5"/>
  <c r="T1362" i="5"/>
  <c r="S1362" i="5"/>
  <c r="R1362" i="5"/>
  <c r="Q1362" i="5"/>
  <c r="M1362" i="5"/>
  <c r="L1362" i="5"/>
  <c r="K1362" i="5"/>
  <c r="J1362" i="5"/>
  <c r="G1362" i="5"/>
  <c r="F1362" i="5"/>
  <c r="E1362" i="5"/>
  <c r="D1362" i="5"/>
  <c r="C1362" i="5"/>
  <c r="Z1361" i="5"/>
  <c r="V1361" i="5"/>
  <c r="T1361" i="5"/>
  <c r="S1361" i="5"/>
  <c r="R1361" i="5"/>
  <c r="Q1361" i="5"/>
  <c r="M1361" i="5"/>
  <c r="L1361" i="5"/>
  <c r="K1361" i="5"/>
  <c r="J1361" i="5"/>
  <c r="G1361" i="5"/>
  <c r="F1361" i="5"/>
  <c r="E1361" i="5"/>
  <c r="D1361" i="5"/>
  <c r="C1361" i="5"/>
  <c r="Z1360" i="5"/>
  <c r="V1360" i="5"/>
  <c r="T1360" i="5"/>
  <c r="S1360" i="5"/>
  <c r="R1360" i="5"/>
  <c r="Q1360" i="5"/>
  <c r="M1360" i="5"/>
  <c r="L1360" i="5"/>
  <c r="K1360" i="5"/>
  <c r="J1360" i="5"/>
  <c r="G1360" i="5"/>
  <c r="F1360" i="5"/>
  <c r="E1360" i="5"/>
  <c r="D1360" i="5"/>
  <c r="C1360" i="5"/>
  <c r="Z1359" i="5"/>
  <c r="V1359" i="5"/>
  <c r="T1359" i="5"/>
  <c r="S1359" i="5"/>
  <c r="R1359" i="5"/>
  <c r="Q1359" i="5"/>
  <c r="M1359" i="5"/>
  <c r="L1359" i="5"/>
  <c r="K1359" i="5"/>
  <c r="J1359" i="5"/>
  <c r="G1359" i="5"/>
  <c r="F1359" i="5"/>
  <c r="E1359" i="5"/>
  <c r="D1359" i="5"/>
  <c r="C1359" i="5"/>
  <c r="Z1358" i="5"/>
  <c r="V1358" i="5"/>
  <c r="T1358" i="5"/>
  <c r="S1358" i="5"/>
  <c r="R1358" i="5"/>
  <c r="Q1358" i="5"/>
  <c r="M1358" i="5"/>
  <c r="L1358" i="5"/>
  <c r="K1358" i="5"/>
  <c r="J1358" i="5"/>
  <c r="G1358" i="5"/>
  <c r="F1358" i="5"/>
  <c r="E1358" i="5"/>
  <c r="D1358" i="5"/>
  <c r="C1358" i="5"/>
  <c r="Z1357" i="5"/>
  <c r="V1357" i="5"/>
  <c r="T1357" i="5"/>
  <c r="S1357" i="5"/>
  <c r="R1357" i="5"/>
  <c r="Q1357" i="5"/>
  <c r="M1357" i="5"/>
  <c r="L1357" i="5"/>
  <c r="K1357" i="5"/>
  <c r="J1357" i="5"/>
  <c r="G1357" i="5"/>
  <c r="F1357" i="5"/>
  <c r="E1357" i="5"/>
  <c r="D1357" i="5"/>
  <c r="C1357" i="5"/>
  <c r="Z1356" i="5"/>
  <c r="V1356" i="5"/>
  <c r="T1356" i="5"/>
  <c r="S1356" i="5"/>
  <c r="R1356" i="5"/>
  <c r="Q1356" i="5"/>
  <c r="M1356" i="5"/>
  <c r="L1356" i="5"/>
  <c r="K1356" i="5"/>
  <c r="J1356" i="5"/>
  <c r="G1356" i="5"/>
  <c r="F1356" i="5"/>
  <c r="E1356" i="5"/>
  <c r="D1356" i="5"/>
  <c r="C1356" i="5"/>
  <c r="Z1355" i="5"/>
  <c r="V1355" i="5"/>
  <c r="T1355" i="5"/>
  <c r="S1355" i="5"/>
  <c r="R1355" i="5"/>
  <c r="Q1355" i="5"/>
  <c r="M1355" i="5"/>
  <c r="L1355" i="5"/>
  <c r="K1355" i="5"/>
  <c r="J1355" i="5"/>
  <c r="G1355" i="5"/>
  <c r="F1355" i="5"/>
  <c r="E1355" i="5"/>
  <c r="D1355" i="5"/>
  <c r="C1355" i="5"/>
  <c r="Z1354" i="5"/>
  <c r="V1354" i="5"/>
  <c r="T1354" i="5"/>
  <c r="S1354" i="5"/>
  <c r="R1354" i="5"/>
  <c r="Q1354" i="5"/>
  <c r="M1354" i="5"/>
  <c r="L1354" i="5"/>
  <c r="K1354" i="5"/>
  <c r="J1354" i="5"/>
  <c r="G1354" i="5"/>
  <c r="F1354" i="5"/>
  <c r="E1354" i="5"/>
  <c r="D1354" i="5"/>
  <c r="C1354" i="5"/>
  <c r="Z1353" i="5"/>
  <c r="V1353" i="5"/>
  <c r="T1353" i="5"/>
  <c r="S1353" i="5"/>
  <c r="R1353" i="5"/>
  <c r="Q1353" i="5"/>
  <c r="M1353" i="5"/>
  <c r="L1353" i="5"/>
  <c r="K1353" i="5"/>
  <c r="J1353" i="5"/>
  <c r="G1353" i="5"/>
  <c r="F1353" i="5"/>
  <c r="E1353" i="5"/>
  <c r="D1353" i="5"/>
  <c r="C1353" i="5"/>
  <c r="Z1352" i="5"/>
  <c r="V1352" i="5"/>
  <c r="T1352" i="5"/>
  <c r="S1352" i="5"/>
  <c r="R1352" i="5"/>
  <c r="Q1352" i="5"/>
  <c r="M1352" i="5"/>
  <c r="L1352" i="5"/>
  <c r="K1352" i="5"/>
  <c r="J1352" i="5"/>
  <c r="G1352" i="5"/>
  <c r="F1352" i="5"/>
  <c r="E1352" i="5"/>
  <c r="D1352" i="5"/>
  <c r="C1352" i="5"/>
  <c r="Z1351" i="5"/>
  <c r="V1351" i="5"/>
  <c r="T1351" i="5"/>
  <c r="S1351" i="5"/>
  <c r="R1351" i="5"/>
  <c r="Q1351" i="5"/>
  <c r="M1351" i="5"/>
  <c r="L1351" i="5"/>
  <c r="K1351" i="5"/>
  <c r="J1351" i="5"/>
  <c r="G1351" i="5"/>
  <c r="F1351" i="5"/>
  <c r="E1351" i="5"/>
  <c r="D1351" i="5"/>
  <c r="C1351" i="5"/>
  <c r="Z1350" i="5"/>
  <c r="V1350" i="5"/>
  <c r="T1350" i="5"/>
  <c r="S1350" i="5"/>
  <c r="R1350" i="5"/>
  <c r="Q1350" i="5"/>
  <c r="M1350" i="5"/>
  <c r="L1350" i="5"/>
  <c r="K1350" i="5"/>
  <c r="J1350" i="5"/>
  <c r="G1350" i="5"/>
  <c r="F1350" i="5"/>
  <c r="E1350" i="5"/>
  <c r="D1350" i="5"/>
  <c r="C1350" i="5"/>
  <c r="Z1349" i="5"/>
  <c r="V1349" i="5"/>
  <c r="T1349" i="5"/>
  <c r="S1349" i="5"/>
  <c r="R1349" i="5"/>
  <c r="Q1349" i="5"/>
  <c r="M1349" i="5"/>
  <c r="L1349" i="5"/>
  <c r="K1349" i="5"/>
  <c r="J1349" i="5"/>
  <c r="G1349" i="5"/>
  <c r="F1349" i="5"/>
  <c r="E1349" i="5"/>
  <c r="D1349" i="5"/>
  <c r="C1349" i="5"/>
  <c r="Z1348" i="5"/>
  <c r="V1348" i="5"/>
  <c r="T1348" i="5"/>
  <c r="S1348" i="5"/>
  <c r="R1348" i="5"/>
  <c r="Q1348" i="5"/>
  <c r="M1348" i="5"/>
  <c r="L1348" i="5"/>
  <c r="K1348" i="5"/>
  <c r="J1348" i="5"/>
  <c r="G1348" i="5"/>
  <c r="F1348" i="5"/>
  <c r="E1348" i="5"/>
  <c r="D1348" i="5"/>
  <c r="C1348" i="5"/>
  <c r="Z1347" i="5"/>
  <c r="V1347" i="5"/>
  <c r="T1347" i="5"/>
  <c r="S1347" i="5"/>
  <c r="R1347" i="5"/>
  <c r="Q1347" i="5"/>
  <c r="M1347" i="5"/>
  <c r="L1347" i="5"/>
  <c r="K1347" i="5"/>
  <c r="J1347" i="5"/>
  <c r="G1347" i="5"/>
  <c r="F1347" i="5"/>
  <c r="E1347" i="5"/>
  <c r="D1347" i="5"/>
  <c r="C1347" i="5"/>
  <c r="Z1346" i="5"/>
  <c r="V1346" i="5"/>
  <c r="T1346" i="5"/>
  <c r="S1346" i="5"/>
  <c r="R1346" i="5"/>
  <c r="Q1346" i="5"/>
  <c r="M1346" i="5"/>
  <c r="L1346" i="5"/>
  <c r="K1346" i="5"/>
  <c r="J1346" i="5"/>
  <c r="G1346" i="5"/>
  <c r="F1346" i="5"/>
  <c r="E1346" i="5"/>
  <c r="D1346" i="5"/>
  <c r="C1346" i="5"/>
  <c r="Z1345" i="5"/>
  <c r="V1345" i="5"/>
  <c r="T1345" i="5"/>
  <c r="S1345" i="5"/>
  <c r="R1345" i="5"/>
  <c r="Q1345" i="5"/>
  <c r="M1345" i="5"/>
  <c r="L1345" i="5"/>
  <c r="K1345" i="5"/>
  <c r="J1345" i="5"/>
  <c r="G1345" i="5"/>
  <c r="F1345" i="5"/>
  <c r="E1345" i="5"/>
  <c r="D1345" i="5"/>
  <c r="C1345" i="5"/>
  <c r="Z1344" i="5"/>
  <c r="V1344" i="5"/>
  <c r="T1344" i="5"/>
  <c r="S1344" i="5"/>
  <c r="R1344" i="5"/>
  <c r="Q1344" i="5"/>
  <c r="M1344" i="5"/>
  <c r="L1344" i="5"/>
  <c r="K1344" i="5"/>
  <c r="J1344" i="5"/>
  <c r="G1344" i="5"/>
  <c r="F1344" i="5"/>
  <c r="E1344" i="5"/>
  <c r="D1344" i="5"/>
  <c r="C1344" i="5"/>
  <c r="Z1343" i="5"/>
  <c r="V1343" i="5"/>
  <c r="T1343" i="5"/>
  <c r="S1343" i="5"/>
  <c r="R1343" i="5"/>
  <c r="Q1343" i="5"/>
  <c r="M1343" i="5"/>
  <c r="L1343" i="5"/>
  <c r="K1343" i="5"/>
  <c r="J1343" i="5"/>
  <c r="G1343" i="5"/>
  <c r="F1343" i="5"/>
  <c r="E1343" i="5"/>
  <c r="D1343" i="5"/>
  <c r="C1343" i="5"/>
  <c r="Z1342" i="5"/>
  <c r="V1342" i="5"/>
  <c r="T1342" i="5"/>
  <c r="S1342" i="5"/>
  <c r="R1342" i="5"/>
  <c r="Q1342" i="5"/>
  <c r="M1342" i="5"/>
  <c r="L1342" i="5"/>
  <c r="K1342" i="5"/>
  <c r="J1342" i="5"/>
  <c r="G1342" i="5"/>
  <c r="F1342" i="5"/>
  <c r="E1342" i="5"/>
  <c r="D1342" i="5"/>
  <c r="C1342" i="5"/>
  <c r="Z1341" i="5"/>
  <c r="V1341" i="5"/>
  <c r="T1341" i="5"/>
  <c r="S1341" i="5"/>
  <c r="R1341" i="5"/>
  <c r="Q1341" i="5"/>
  <c r="M1341" i="5"/>
  <c r="L1341" i="5"/>
  <c r="K1341" i="5"/>
  <c r="J1341" i="5"/>
  <c r="G1341" i="5"/>
  <c r="F1341" i="5"/>
  <c r="E1341" i="5"/>
  <c r="D1341" i="5"/>
  <c r="C1341" i="5"/>
  <c r="Z1340" i="5"/>
  <c r="V1340" i="5"/>
  <c r="T1340" i="5"/>
  <c r="S1340" i="5"/>
  <c r="R1340" i="5"/>
  <c r="Q1340" i="5"/>
  <c r="M1340" i="5"/>
  <c r="L1340" i="5"/>
  <c r="K1340" i="5"/>
  <c r="J1340" i="5"/>
  <c r="G1340" i="5"/>
  <c r="F1340" i="5"/>
  <c r="E1340" i="5"/>
  <c r="D1340" i="5"/>
  <c r="C1340" i="5"/>
  <c r="Z1339" i="5"/>
  <c r="V1339" i="5"/>
  <c r="T1339" i="5"/>
  <c r="S1339" i="5"/>
  <c r="R1339" i="5"/>
  <c r="Q1339" i="5"/>
  <c r="M1339" i="5"/>
  <c r="L1339" i="5"/>
  <c r="K1339" i="5"/>
  <c r="J1339" i="5"/>
  <c r="G1339" i="5"/>
  <c r="F1339" i="5"/>
  <c r="E1339" i="5"/>
  <c r="D1339" i="5"/>
  <c r="C1339" i="5"/>
  <c r="Z1338" i="5"/>
  <c r="V1338" i="5"/>
  <c r="T1338" i="5"/>
  <c r="S1338" i="5"/>
  <c r="R1338" i="5"/>
  <c r="Q1338" i="5"/>
  <c r="M1338" i="5"/>
  <c r="L1338" i="5"/>
  <c r="K1338" i="5"/>
  <c r="J1338" i="5"/>
  <c r="G1338" i="5"/>
  <c r="F1338" i="5"/>
  <c r="E1338" i="5"/>
  <c r="D1338" i="5"/>
  <c r="C1338" i="5"/>
  <c r="Z1337" i="5"/>
  <c r="V1337" i="5"/>
  <c r="T1337" i="5"/>
  <c r="S1337" i="5"/>
  <c r="R1337" i="5"/>
  <c r="Q1337" i="5"/>
  <c r="M1337" i="5"/>
  <c r="L1337" i="5"/>
  <c r="K1337" i="5"/>
  <c r="J1337" i="5"/>
  <c r="G1337" i="5"/>
  <c r="F1337" i="5"/>
  <c r="E1337" i="5"/>
  <c r="D1337" i="5"/>
  <c r="C1337" i="5"/>
  <c r="Z1336" i="5"/>
  <c r="V1336" i="5"/>
  <c r="T1336" i="5"/>
  <c r="S1336" i="5"/>
  <c r="R1336" i="5"/>
  <c r="Q1336" i="5"/>
  <c r="M1336" i="5"/>
  <c r="L1336" i="5"/>
  <c r="K1336" i="5"/>
  <c r="J1336" i="5"/>
  <c r="G1336" i="5"/>
  <c r="F1336" i="5"/>
  <c r="E1336" i="5"/>
  <c r="D1336" i="5"/>
  <c r="C1336" i="5"/>
  <c r="Z1335" i="5"/>
  <c r="V1335" i="5"/>
  <c r="T1335" i="5"/>
  <c r="S1335" i="5"/>
  <c r="R1335" i="5"/>
  <c r="Q1335" i="5"/>
  <c r="M1335" i="5"/>
  <c r="L1335" i="5"/>
  <c r="K1335" i="5"/>
  <c r="J1335" i="5"/>
  <c r="G1335" i="5"/>
  <c r="F1335" i="5"/>
  <c r="E1335" i="5"/>
  <c r="D1335" i="5"/>
  <c r="C1335" i="5"/>
  <c r="Z1334" i="5"/>
  <c r="V1334" i="5"/>
  <c r="T1334" i="5"/>
  <c r="S1334" i="5"/>
  <c r="R1334" i="5"/>
  <c r="Q1334" i="5"/>
  <c r="M1334" i="5"/>
  <c r="L1334" i="5"/>
  <c r="K1334" i="5"/>
  <c r="J1334" i="5"/>
  <c r="G1334" i="5"/>
  <c r="F1334" i="5"/>
  <c r="E1334" i="5"/>
  <c r="D1334" i="5"/>
  <c r="C1334" i="5"/>
  <c r="Z1333" i="5"/>
  <c r="V1333" i="5"/>
  <c r="T1333" i="5"/>
  <c r="S1333" i="5"/>
  <c r="R1333" i="5"/>
  <c r="Q1333" i="5"/>
  <c r="M1333" i="5"/>
  <c r="L1333" i="5"/>
  <c r="K1333" i="5"/>
  <c r="J1333" i="5"/>
  <c r="G1333" i="5"/>
  <c r="F1333" i="5"/>
  <c r="E1333" i="5"/>
  <c r="D1333" i="5"/>
  <c r="C1333" i="5"/>
  <c r="Z1332" i="5"/>
  <c r="V1332" i="5"/>
  <c r="T1332" i="5"/>
  <c r="S1332" i="5"/>
  <c r="R1332" i="5"/>
  <c r="Q1332" i="5"/>
  <c r="M1332" i="5"/>
  <c r="L1332" i="5"/>
  <c r="K1332" i="5"/>
  <c r="J1332" i="5"/>
  <c r="G1332" i="5"/>
  <c r="F1332" i="5"/>
  <c r="E1332" i="5"/>
  <c r="D1332" i="5"/>
  <c r="C1332" i="5"/>
  <c r="Z1331" i="5"/>
  <c r="V1331" i="5"/>
  <c r="T1331" i="5"/>
  <c r="S1331" i="5"/>
  <c r="R1331" i="5"/>
  <c r="Q1331" i="5"/>
  <c r="M1331" i="5"/>
  <c r="L1331" i="5"/>
  <c r="K1331" i="5"/>
  <c r="J1331" i="5"/>
  <c r="G1331" i="5"/>
  <c r="F1331" i="5"/>
  <c r="E1331" i="5"/>
  <c r="D1331" i="5"/>
  <c r="C1331" i="5"/>
  <c r="Z1330" i="5"/>
  <c r="V1330" i="5"/>
  <c r="T1330" i="5"/>
  <c r="S1330" i="5"/>
  <c r="R1330" i="5"/>
  <c r="Q1330" i="5"/>
  <c r="M1330" i="5"/>
  <c r="L1330" i="5"/>
  <c r="K1330" i="5"/>
  <c r="J1330" i="5"/>
  <c r="G1330" i="5"/>
  <c r="F1330" i="5"/>
  <c r="E1330" i="5"/>
  <c r="D1330" i="5"/>
  <c r="C1330" i="5"/>
  <c r="Z1329" i="5"/>
  <c r="V1329" i="5"/>
  <c r="T1329" i="5"/>
  <c r="S1329" i="5"/>
  <c r="R1329" i="5"/>
  <c r="Q1329" i="5"/>
  <c r="M1329" i="5"/>
  <c r="L1329" i="5"/>
  <c r="K1329" i="5"/>
  <c r="J1329" i="5"/>
  <c r="G1329" i="5"/>
  <c r="F1329" i="5"/>
  <c r="E1329" i="5"/>
  <c r="D1329" i="5"/>
  <c r="C1329" i="5"/>
  <c r="Z1328" i="5"/>
  <c r="V1328" i="5"/>
  <c r="T1328" i="5"/>
  <c r="S1328" i="5"/>
  <c r="R1328" i="5"/>
  <c r="Q1328" i="5"/>
  <c r="M1328" i="5"/>
  <c r="L1328" i="5"/>
  <c r="K1328" i="5"/>
  <c r="J1328" i="5"/>
  <c r="G1328" i="5"/>
  <c r="F1328" i="5"/>
  <c r="E1328" i="5"/>
  <c r="D1328" i="5"/>
  <c r="C1328" i="5"/>
  <c r="Z1327" i="5"/>
  <c r="V1327" i="5"/>
  <c r="T1327" i="5"/>
  <c r="S1327" i="5"/>
  <c r="R1327" i="5"/>
  <c r="Q1327" i="5"/>
  <c r="M1327" i="5"/>
  <c r="L1327" i="5"/>
  <c r="K1327" i="5"/>
  <c r="J1327" i="5"/>
  <c r="G1327" i="5"/>
  <c r="F1327" i="5"/>
  <c r="E1327" i="5"/>
  <c r="D1327" i="5"/>
  <c r="C1327" i="5"/>
  <c r="Z1326" i="5"/>
  <c r="V1326" i="5"/>
  <c r="T1326" i="5"/>
  <c r="S1326" i="5"/>
  <c r="R1326" i="5"/>
  <c r="Q1326" i="5"/>
  <c r="M1326" i="5"/>
  <c r="L1326" i="5"/>
  <c r="K1326" i="5"/>
  <c r="J1326" i="5"/>
  <c r="G1326" i="5"/>
  <c r="F1326" i="5"/>
  <c r="E1326" i="5"/>
  <c r="D1326" i="5"/>
  <c r="C1326" i="5"/>
  <c r="Z1325" i="5"/>
  <c r="V1325" i="5"/>
  <c r="T1325" i="5"/>
  <c r="S1325" i="5"/>
  <c r="R1325" i="5"/>
  <c r="Q1325" i="5"/>
  <c r="M1325" i="5"/>
  <c r="L1325" i="5"/>
  <c r="K1325" i="5"/>
  <c r="J1325" i="5"/>
  <c r="G1325" i="5"/>
  <c r="F1325" i="5"/>
  <c r="E1325" i="5"/>
  <c r="D1325" i="5"/>
  <c r="C1325" i="5"/>
  <c r="Z1324" i="5"/>
  <c r="V1324" i="5"/>
  <c r="T1324" i="5"/>
  <c r="S1324" i="5"/>
  <c r="R1324" i="5"/>
  <c r="Q1324" i="5"/>
  <c r="M1324" i="5"/>
  <c r="L1324" i="5"/>
  <c r="K1324" i="5"/>
  <c r="J1324" i="5"/>
  <c r="G1324" i="5"/>
  <c r="F1324" i="5"/>
  <c r="E1324" i="5"/>
  <c r="D1324" i="5"/>
  <c r="C1324" i="5"/>
  <c r="Z1323" i="5"/>
  <c r="V1323" i="5"/>
  <c r="T1323" i="5"/>
  <c r="S1323" i="5"/>
  <c r="R1323" i="5"/>
  <c r="Q1323" i="5"/>
  <c r="M1323" i="5"/>
  <c r="L1323" i="5"/>
  <c r="K1323" i="5"/>
  <c r="J1323" i="5"/>
  <c r="G1323" i="5"/>
  <c r="F1323" i="5"/>
  <c r="E1323" i="5"/>
  <c r="D1323" i="5"/>
  <c r="C1323" i="5"/>
  <c r="Z1322" i="5"/>
  <c r="V1322" i="5"/>
  <c r="T1322" i="5"/>
  <c r="S1322" i="5"/>
  <c r="R1322" i="5"/>
  <c r="Q1322" i="5"/>
  <c r="M1322" i="5"/>
  <c r="L1322" i="5"/>
  <c r="K1322" i="5"/>
  <c r="J1322" i="5"/>
  <c r="G1322" i="5"/>
  <c r="F1322" i="5"/>
  <c r="E1322" i="5"/>
  <c r="D1322" i="5"/>
  <c r="C1322" i="5"/>
  <c r="Z1321" i="5"/>
  <c r="V1321" i="5"/>
  <c r="T1321" i="5"/>
  <c r="S1321" i="5"/>
  <c r="R1321" i="5"/>
  <c r="Q1321" i="5"/>
  <c r="M1321" i="5"/>
  <c r="L1321" i="5"/>
  <c r="K1321" i="5"/>
  <c r="J1321" i="5"/>
  <c r="G1321" i="5"/>
  <c r="F1321" i="5"/>
  <c r="E1321" i="5"/>
  <c r="D1321" i="5"/>
  <c r="C1321" i="5"/>
  <c r="Z1320" i="5"/>
  <c r="V1320" i="5"/>
  <c r="T1320" i="5"/>
  <c r="S1320" i="5"/>
  <c r="R1320" i="5"/>
  <c r="Q1320" i="5"/>
  <c r="M1320" i="5"/>
  <c r="L1320" i="5"/>
  <c r="K1320" i="5"/>
  <c r="J1320" i="5"/>
  <c r="G1320" i="5"/>
  <c r="F1320" i="5"/>
  <c r="E1320" i="5"/>
  <c r="D1320" i="5"/>
  <c r="C1320" i="5"/>
  <c r="Z1319" i="5"/>
  <c r="V1319" i="5"/>
  <c r="T1319" i="5"/>
  <c r="S1319" i="5"/>
  <c r="R1319" i="5"/>
  <c r="Q1319" i="5"/>
  <c r="M1319" i="5"/>
  <c r="L1319" i="5"/>
  <c r="K1319" i="5"/>
  <c r="J1319" i="5"/>
  <c r="G1319" i="5"/>
  <c r="F1319" i="5"/>
  <c r="E1319" i="5"/>
  <c r="D1319" i="5"/>
  <c r="C1319" i="5"/>
  <c r="Z1318" i="5"/>
  <c r="V1318" i="5"/>
  <c r="T1318" i="5"/>
  <c r="S1318" i="5"/>
  <c r="R1318" i="5"/>
  <c r="Q1318" i="5"/>
  <c r="M1318" i="5"/>
  <c r="L1318" i="5"/>
  <c r="K1318" i="5"/>
  <c r="J1318" i="5"/>
  <c r="G1318" i="5"/>
  <c r="F1318" i="5"/>
  <c r="E1318" i="5"/>
  <c r="D1318" i="5"/>
  <c r="C1318" i="5"/>
  <c r="Z1317" i="5"/>
  <c r="V1317" i="5"/>
  <c r="T1317" i="5"/>
  <c r="S1317" i="5"/>
  <c r="R1317" i="5"/>
  <c r="Q1317" i="5"/>
  <c r="M1317" i="5"/>
  <c r="L1317" i="5"/>
  <c r="K1317" i="5"/>
  <c r="J1317" i="5"/>
  <c r="G1317" i="5"/>
  <c r="F1317" i="5"/>
  <c r="E1317" i="5"/>
  <c r="D1317" i="5"/>
  <c r="C1317" i="5"/>
  <c r="Z1316" i="5"/>
  <c r="V1316" i="5"/>
  <c r="T1316" i="5"/>
  <c r="S1316" i="5"/>
  <c r="R1316" i="5"/>
  <c r="Q1316" i="5"/>
  <c r="M1316" i="5"/>
  <c r="L1316" i="5"/>
  <c r="K1316" i="5"/>
  <c r="J1316" i="5"/>
  <c r="G1316" i="5"/>
  <c r="F1316" i="5"/>
  <c r="E1316" i="5"/>
  <c r="D1316" i="5"/>
  <c r="C1316" i="5"/>
  <c r="Z1315" i="5"/>
  <c r="V1315" i="5"/>
  <c r="T1315" i="5"/>
  <c r="S1315" i="5"/>
  <c r="R1315" i="5"/>
  <c r="Q1315" i="5"/>
  <c r="M1315" i="5"/>
  <c r="L1315" i="5"/>
  <c r="K1315" i="5"/>
  <c r="J1315" i="5"/>
  <c r="G1315" i="5"/>
  <c r="F1315" i="5"/>
  <c r="E1315" i="5"/>
  <c r="D1315" i="5"/>
  <c r="C1315" i="5"/>
  <c r="Z1314" i="5"/>
  <c r="V1314" i="5"/>
  <c r="T1314" i="5"/>
  <c r="S1314" i="5"/>
  <c r="R1314" i="5"/>
  <c r="Q1314" i="5"/>
  <c r="M1314" i="5"/>
  <c r="L1314" i="5"/>
  <c r="K1314" i="5"/>
  <c r="J1314" i="5"/>
  <c r="G1314" i="5"/>
  <c r="F1314" i="5"/>
  <c r="E1314" i="5"/>
  <c r="D1314" i="5"/>
  <c r="C1314" i="5"/>
  <c r="Z1313" i="5"/>
  <c r="V1313" i="5"/>
  <c r="T1313" i="5"/>
  <c r="S1313" i="5"/>
  <c r="R1313" i="5"/>
  <c r="Q1313" i="5"/>
  <c r="M1313" i="5"/>
  <c r="L1313" i="5"/>
  <c r="K1313" i="5"/>
  <c r="J1313" i="5"/>
  <c r="G1313" i="5"/>
  <c r="F1313" i="5"/>
  <c r="E1313" i="5"/>
  <c r="D1313" i="5"/>
  <c r="C1313" i="5"/>
  <c r="Z1312" i="5"/>
  <c r="V1312" i="5"/>
  <c r="T1312" i="5"/>
  <c r="S1312" i="5"/>
  <c r="R1312" i="5"/>
  <c r="Q1312" i="5"/>
  <c r="M1312" i="5"/>
  <c r="L1312" i="5"/>
  <c r="K1312" i="5"/>
  <c r="J1312" i="5"/>
  <c r="G1312" i="5"/>
  <c r="F1312" i="5"/>
  <c r="E1312" i="5"/>
  <c r="D1312" i="5"/>
  <c r="C1312" i="5"/>
  <c r="Z1311" i="5"/>
  <c r="V1311" i="5"/>
  <c r="T1311" i="5"/>
  <c r="S1311" i="5"/>
  <c r="R1311" i="5"/>
  <c r="Q1311" i="5"/>
  <c r="M1311" i="5"/>
  <c r="L1311" i="5"/>
  <c r="K1311" i="5"/>
  <c r="J1311" i="5"/>
  <c r="G1311" i="5"/>
  <c r="F1311" i="5"/>
  <c r="E1311" i="5"/>
  <c r="D1311" i="5"/>
  <c r="C1311" i="5"/>
  <c r="Z1310" i="5"/>
  <c r="V1310" i="5"/>
  <c r="T1310" i="5"/>
  <c r="S1310" i="5"/>
  <c r="R1310" i="5"/>
  <c r="Q1310" i="5"/>
  <c r="M1310" i="5"/>
  <c r="L1310" i="5"/>
  <c r="K1310" i="5"/>
  <c r="J1310" i="5"/>
  <c r="G1310" i="5"/>
  <c r="F1310" i="5"/>
  <c r="E1310" i="5"/>
  <c r="D1310" i="5"/>
  <c r="C1310" i="5"/>
  <c r="Z1309" i="5"/>
  <c r="V1309" i="5"/>
  <c r="T1309" i="5"/>
  <c r="S1309" i="5"/>
  <c r="R1309" i="5"/>
  <c r="Q1309" i="5"/>
  <c r="M1309" i="5"/>
  <c r="L1309" i="5"/>
  <c r="K1309" i="5"/>
  <c r="J1309" i="5"/>
  <c r="G1309" i="5"/>
  <c r="F1309" i="5"/>
  <c r="E1309" i="5"/>
  <c r="D1309" i="5"/>
  <c r="C1309" i="5"/>
  <c r="Z1308" i="5"/>
  <c r="V1308" i="5"/>
  <c r="T1308" i="5"/>
  <c r="S1308" i="5"/>
  <c r="R1308" i="5"/>
  <c r="Q1308" i="5"/>
  <c r="M1308" i="5"/>
  <c r="L1308" i="5"/>
  <c r="K1308" i="5"/>
  <c r="J1308" i="5"/>
  <c r="G1308" i="5"/>
  <c r="F1308" i="5"/>
  <c r="E1308" i="5"/>
  <c r="D1308" i="5"/>
  <c r="C1308" i="5"/>
  <c r="Z1307" i="5"/>
  <c r="V1307" i="5"/>
  <c r="T1307" i="5"/>
  <c r="S1307" i="5"/>
  <c r="R1307" i="5"/>
  <c r="Q1307" i="5"/>
  <c r="M1307" i="5"/>
  <c r="L1307" i="5"/>
  <c r="K1307" i="5"/>
  <c r="J1307" i="5"/>
  <c r="G1307" i="5"/>
  <c r="F1307" i="5"/>
  <c r="E1307" i="5"/>
  <c r="D1307" i="5"/>
  <c r="C1307" i="5"/>
  <c r="Z1306" i="5"/>
  <c r="V1306" i="5"/>
  <c r="T1306" i="5"/>
  <c r="S1306" i="5"/>
  <c r="R1306" i="5"/>
  <c r="Q1306" i="5"/>
  <c r="M1306" i="5"/>
  <c r="L1306" i="5"/>
  <c r="K1306" i="5"/>
  <c r="J1306" i="5"/>
  <c r="G1306" i="5"/>
  <c r="F1306" i="5"/>
  <c r="E1306" i="5"/>
  <c r="D1306" i="5"/>
  <c r="C1306" i="5"/>
  <c r="Z1305" i="5"/>
  <c r="V1305" i="5"/>
  <c r="T1305" i="5"/>
  <c r="S1305" i="5"/>
  <c r="R1305" i="5"/>
  <c r="Q1305" i="5"/>
  <c r="M1305" i="5"/>
  <c r="L1305" i="5"/>
  <c r="K1305" i="5"/>
  <c r="J1305" i="5"/>
  <c r="G1305" i="5"/>
  <c r="F1305" i="5"/>
  <c r="E1305" i="5"/>
  <c r="D1305" i="5"/>
  <c r="C1305" i="5"/>
  <c r="Z1304" i="5"/>
  <c r="V1304" i="5"/>
  <c r="T1304" i="5"/>
  <c r="S1304" i="5"/>
  <c r="R1304" i="5"/>
  <c r="Q1304" i="5"/>
  <c r="M1304" i="5"/>
  <c r="L1304" i="5"/>
  <c r="K1304" i="5"/>
  <c r="J1304" i="5"/>
  <c r="G1304" i="5"/>
  <c r="F1304" i="5"/>
  <c r="E1304" i="5"/>
  <c r="D1304" i="5"/>
  <c r="C1304" i="5"/>
  <c r="Z1303" i="5"/>
  <c r="V1303" i="5"/>
  <c r="T1303" i="5"/>
  <c r="S1303" i="5"/>
  <c r="R1303" i="5"/>
  <c r="Q1303" i="5"/>
  <c r="M1303" i="5"/>
  <c r="L1303" i="5"/>
  <c r="K1303" i="5"/>
  <c r="J1303" i="5"/>
  <c r="G1303" i="5"/>
  <c r="F1303" i="5"/>
  <c r="E1303" i="5"/>
  <c r="D1303" i="5"/>
  <c r="C1303" i="5"/>
  <c r="Z1302" i="5"/>
  <c r="V1302" i="5"/>
  <c r="T1302" i="5"/>
  <c r="S1302" i="5"/>
  <c r="R1302" i="5"/>
  <c r="Q1302" i="5"/>
  <c r="M1302" i="5"/>
  <c r="L1302" i="5"/>
  <c r="K1302" i="5"/>
  <c r="J1302" i="5"/>
  <c r="G1302" i="5"/>
  <c r="F1302" i="5"/>
  <c r="E1302" i="5"/>
  <c r="D1302" i="5"/>
  <c r="C1302" i="5"/>
  <c r="Z1301" i="5"/>
  <c r="V1301" i="5"/>
  <c r="T1301" i="5"/>
  <c r="S1301" i="5"/>
  <c r="R1301" i="5"/>
  <c r="Q1301" i="5"/>
  <c r="M1301" i="5"/>
  <c r="L1301" i="5"/>
  <c r="K1301" i="5"/>
  <c r="J1301" i="5"/>
  <c r="G1301" i="5"/>
  <c r="F1301" i="5"/>
  <c r="E1301" i="5"/>
  <c r="D1301" i="5"/>
  <c r="C1301" i="5"/>
  <c r="Z1300" i="5"/>
  <c r="V1300" i="5"/>
  <c r="T1300" i="5"/>
  <c r="S1300" i="5"/>
  <c r="R1300" i="5"/>
  <c r="Q1300" i="5"/>
  <c r="M1300" i="5"/>
  <c r="L1300" i="5"/>
  <c r="K1300" i="5"/>
  <c r="J1300" i="5"/>
  <c r="G1300" i="5"/>
  <c r="F1300" i="5"/>
  <c r="E1300" i="5"/>
  <c r="D1300" i="5"/>
  <c r="C1300" i="5"/>
  <c r="Z1299" i="5"/>
  <c r="V1299" i="5"/>
  <c r="T1299" i="5"/>
  <c r="S1299" i="5"/>
  <c r="R1299" i="5"/>
  <c r="Q1299" i="5"/>
  <c r="M1299" i="5"/>
  <c r="L1299" i="5"/>
  <c r="K1299" i="5"/>
  <c r="J1299" i="5"/>
  <c r="G1299" i="5"/>
  <c r="F1299" i="5"/>
  <c r="E1299" i="5"/>
  <c r="D1299" i="5"/>
  <c r="C1299" i="5"/>
  <c r="Z1298" i="5"/>
  <c r="V1298" i="5"/>
  <c r="T1298" i="5"/>
  <c r="S1298" i="5"/>
  <c r="R1298" i="5"/>
  <c r="Q1298" i="5"/>
  <c r="M1298" i="5"/>
  <c r="L1298" i="5"/>
  <c r="K1298" i="5"/>
  <c r="J1298" i="5"/>
  <c r="G1298" i="5"/>
  <c r="F1298" i="5"/>
  <c r="E1298" i="5"/>
  <c r="D1298" i="5"/>
  <c r="C1298" i="5"/>
  <c r="Z1297" i="5"/>
  <c r="V1297" i="5"/>
  <c r="T1297" i="5"/>
  <c r="S1297" i="5"/>
  <c r="R1297" i="5"/>
  <c r="Q1297" i="5"/>
  <c r="M1297" i="5"/>
  <c r="L1297" i="5"/>
  <c r="K1297" i="5"/>
  <c r="J1297" i="5"/>
  <c r="G1297" i="5"/>
  <c r="F1297" i="5"/>
  <c r="E1297" i="5"/>
  <c r="D1297" i="5"/>
  <c r="C1297" i="5"/>
  <c r="Z1296" i="5"/>
  <c r="V1296" i="5"/>
  <c r="T1296" i="5"/>
  <c r="S1296" i="5"/>
  <c r="R1296" i="5"/>
  <c r="Q1296" i="5"/>
  <c r="M1296" i="5"/>
  <c r="L1296" i="5"/>
  <c r="K1296" i="5"/>
  <c r="J1296" i="5"/>
  <c r="G1296" i="5"/>
  <c r="F1296" i="5"/>
  <c r="E1296" i="5"/>
  <c r="D1296" i="5"/>
  <c r="C1296" i="5"/>
  <c r="Z1295" i="5"/>
  <c r="V1295" i="5"/>
  <c r="T1295" i="5"/>
  <c r="S1295" i="5"/>
  <c r="R1295" i="5"/>
  <c r="Q1295" i="5"/>
  <c r="M1295" i="5"/>
  <c r="L1295" i="5"/>
  <c r="K1295" i="5"/>
  <c r="J1295" i="5"/>
  <c r="G1295" i="5"/>
  <c r="F1295" i="5"/>
  <c r="E1295" i="5"/>
  <c r="D1295" i="5"/>
  <c r="C1295" i="5"/>
  <c r="Z1294" i="5"/>
  <c r="V1294" i="5"/>
  <c r="T1294" i="5"/>
  <c r="S1294" i="5"/>
  <c r="R1294" i="5"/>
  <c r="Q1294" i="5"/>
  <c r="M1294" i="5"/>
  <c r="L1294" i="5"/>
  <c r="K1294" i="5"/>
  <c r="J1294" i="5"/>
  <c r="G1294" i="5"/>
  <c r="F1294" i="5"/>
  <c r="E1294" i="5"/>
  <c r="D1294" i="5"/>
  <c r="C1294" i="5"/>
  <c r="Z1293" i="5"/>
  <c r="V1293" i="5"/>
  <c r="T1293" i="5"/>
  <c r="S1293" i="5"/>
  <c r="R1293" i="5"/>
  <c r="Q1293" i="5"/>
  <c r="M1293" i="5"/>
  <c r="L1293" i="5"/>
  <c r="K1293" i="5"/>
  <c r="J1293" i="5"/>
  <c r="G1293" i="5"/>
  <c r="F1293" i="5"/>
  <c r="E1293" i="5"/>
  <c r="D1293" i="5"/>
  <c r="C1293" i="5"/>
  <c r="Z1292" i="5"/>
  <c r="V1292" i="5"/>
  <c r="T1292" i="5"/>
  <c r="S1292" i="5"/>
  <c r="R1292" i="5"/>
  <c r="Q1292" i="5"/>
  <c r="M1292" i="5"/>
  <c r="L1292" i="5"/>
  <c r="K1292" i="5"/>
  <c r="J1292" i="5"/>
  <c r="G1292" i="5"/>
  <c r="F1292" i="5"/>
  <c r="E1292" i="5"/>
  <c r="D1292" i="5"/>
  <c r="C1292" i="5"/>
  <c r="Z1291" i="5"/>
  <c r="V1291" i="5"/>
  <c r="T1291" i="5"/>
  <c r="S1291" i="5"/>
  <c r="R1291" i="5"/>
  <c r="Q1291" i="5"/>
  <c r="M1291" i="5"/>
  <c r="L1291" i="5"/>
  <c r="K1291" i="5"/>
  <c r="J1291" i="5"/>
  <c r="G1291" i="5"/>
  <c r="F1291" i="5"/>
  <c r="E1291" i="5"/>
  <c r="D1291" i="5"/>
  <c r="C1291" i="5"/>
  <c r="Z1290" i="5"/>
  <c r="V1290" i="5"/>
  <c r="T1290" i="5"/>
  <c r="S1290" i="5"/>
  <c r="R1290" i="5"/>
  <c r="Q1290" i="5"/>
  <c r="M1290" i="5"/>
  <c r="L1290" i="5"/>
  <c r="K1290" i="5"/>
  <c r="J1290" i="5"/>
  <c r="G1290" i="5"/>
  <c r="F1290" i="5"/>
  <c r="E1290" i="5"/>
  <c r="D1290" i="5"/>
  <c r="C1290" i="5"/>
  <c r="Z1289" i="5"/>
  <c r="V1289" i="5"/>
  <c r="T1289" i="5"/>
  <c r="S1289" i="5"/>
  <c r="R1289" i="5"/>
  <c r="Q1289" i="5"/>
  <c r="M1289" i="5"/>
  <c r="L1289" i="5"/>
  <c r="K1289" i="5"/>
  <c r="J1289" i="5"/>
  <c r="G1289" i="5"/>
  <c r="F1289" i="5"/>
  <c r="E1289" i="5"/>
  <c r="D1289" i="5"/>
  <c r="C1289" i="5"/>
  <c r="Z1288" i="5"/>
  <c r="V1288" i="5"/>
  <c r="T1288" i="5"/>
  <c r="S1288" i="5"/>
  <c r="R1288" i="5"/>
  <c r="Q1288" i="5"/>
  <c r="M1288" i="5"/>
  <c r="L1288" i="5"/>
  <c r="K1288" i="5"/>
  <c r="J1288" i="5"/>
  <c r="G1288" i="5"/>
  <c r="F1288" i="5"/>
  <c r="E1288" i="5"/>
  <c r="D1288" i="5"/>
  <c r="C1288" i="5"/>
  <c r="Z1287" i="5"/>
  <c r="V1287" i="5"/>
  <c r="T1287" i="5"/>
  <c r="S1287" i="5"/>
  <c r="R1287" i="5"/>
  <c r="Q1287" i="5"/>
  <c r="M1287" i="5"/>
  <c r="L1287" i="5"/>
  <c r="K1287" i="5"/>
  <c r="J1287" i="5"/>
  <c r="G1287" i="5"/>
  <c r="F1287" i="5"/>
  <c r="E1287" i="5"/>
  <c r="D1287" i="5"/>
  <c r="C1287" i="5"/>
  <c r="Z1286" i="5"/>
  <c r="V1286" i="5"/>
  <c r="T1286" i="5"/>
  <c r="S1286" i="5"/>
  <c r="R1286" i="5"/>
  <c r="Q1286" i="5"/>
  <c r="M1286" i="5"/>
  <c r="L1286" i="5"/>
  <c r="K1286" i="5"/>
  <c r="J1286" i="5"/>
  <c r="G1286" i="5"/>
  <c r="F1286" i="5"/>
  <c r="E1286" i="5"/>
  <c r="D1286" i="5"/>
  <c r="C1286" i="5"/>
  <c r="Z1285" i="5"/>
  <c r="V1285" i="5"/>
  <c r="T1285" i="5"/>
  <c r="S1285" i="5"/>
  <c r="R1285" i="5"/>
  <c r="Q1285" i="5"/>
  <c r="M1285" i="5"/>
  <c r="L1285" i="5"/>
  <c r="K1285" i="5"/>
  <c r="J1285" i="5"/>
  <c r="G1285" i="5"/>
  <c r="F1285" i="5"/>
  <c r="E1285" i="5"/>
  <c r="D1285" i="5"/>
  <c r="C1285" i="5"/>
  <c r="Z1284" i="5"/>
  <c r="V1284" i="5"/>
  <c r="T1284" i="5"/>
  <c r="S1284" i="5"/>
  <c r="R1284" i="5"/>
  <c r="Q1284" i="5"/>
  <c r="M1284" i="5"/>
  <c r="L1284" i="5"/>
  <c r="K1284" i="5"/>
  <c r="J1284" i="5"/>
  <c r="G1284" i="5"/>
  <c r="F1284" i="5"/>
  <c r="E1284" i="5"/>
  <c r="D1284" i="5"/>
  <c r="C1284" i="5"/>
  <c r="Z1283" i="5"/>
  <c r="V1283" i="5"/>
  <c r="T1283" i="5"/>
  <c r="S1283" i="5"/>
  <c r="R1283" i="5"/>
  <c r="Q1283" i="5"/>
  <c r="M1283" i="5"/>
  <c r="L1283" i="5"/>
  <c r="K1283" i="5"/>
  <c r="J1283" i="5"/>
  <c r="G1283" i="5"/>
  <c r="F1283" i="5"/>
  <c r="E1283" i="5"/>
  <c r="D1283" i="5"/>
  <c r="C1283" i="5"/>
  <c r="Z1282" i="5"/>
  <c r="V1282" i="5"/>
  <c r="T1282" i="5"/>
  <c r="S1282" i="5"/>
  <c r="R1282" i="5"/>
  <c r="Q1282" i="5"/>
  <c r="M1282" i="5"/>
  <c r="L1282" i="5"/>
  <c r="K1282" i="5"/>
  <c r="J1282" i="5"/>
  <c r="G1282" i="5"/>
  <c r="F1282" i="5"/>
  <c r="E1282" i="5"/>
  <c r="D1282" i="5"/>
  <c r="C1282" i="5"/>
  <c r="Z1281" i="5"/>
  <c r="V1281" i="5"/>
  <c r="T1281" i="5"/>
  <c r="S1281" i="5"/>
  <c r="R1281" i="5"/>
  <c r="Q1281" i="5"/>
  <c r="M1281" i="5"/>
  <c r="L1281" i="5"/>
  <c r="K1281" i="5"/>
  <c r="J1281" i="5"/>
  <c r="G1281" i="5"/>
  <c r="F1281" i="5"/>
  <c r="E1281" i="5"/>
  <c r="D1281" i="5"/>
  <c r="C1281" i="5"/>
  <c r="Z1280" i="5"/>
  <c r="V1280" i="5"/>
  <c r="T1280" i="5"/>
  <c r="S1280" i="5"/>
  <c r="R1280" i="5"/>
  <c r="Q1280" i="5"/>
  <c r="M1280" i="5"/>
  <c r="L1280" i="5"/>
  <c r="K1280" i="5"/>
  <c r="J1280" i="5"/>
  <c r="G1280" i="5"/>
  <c r="F1280" i="5"/>
  <c r="E1280" i="5"/>
  <c r="D1280" i="5"/>
  <c r="C1280" i="5"/>
  <c r="Z1279" i="5"/>
  <c r="V1279" i="5"/>
  <c r="T1279" i="5"/>
  <c r="S1279" i="5"/>
  <c r="R1279" i="5"/>
  <c r="Q1279" i="5"/>
  <c r="M1279" i="5"/>
  <c r="L1279" i="5"/>
  <c r="K1279" i="5"/>
  <c r="J1279" i="5"/>
  <c r="G1279" i="5"/>
  <c r="F1279" i="5"/>
  <c r="E1279" i="5"/>
  <c r="D1279" i="5"/>
  <c r="C1279" i="5"/>
  <c r="Z1278" i="5"/>
  <c r="V1278" i="5"/>
  <c r="T1278" i="5"/>
  <c r="S1278" i="5"/>
  <c r="R1278" i="5"/>
  <c r="Q1278" i="5"/>
  <c r="M1278" i="5"/>
  <c r="L1278" i="5"/>
  <c r="K1278" i="5"/>
  <c r="J1278" i="5"/>
  <c r="G1278" i="5"/>
  <c r="F1278" i="5"/>
  <c r="E1278" i="5"/>
  <c r="D1278" i="5"/>
  <c r="C1278" i="5"/>
  <c r="Z1277" i="5"/>
  <c r="V1277" i="5"/>
  <c r="T1277" i="5"/>
  <c r="S1277" i="5"/>
  <c r="R1277" i="5"/>
  <c r="Q1277" i="5"/>
  <c r="M1277" i="5"/>
  <c r="L1277" i="5"/>
  <c r="K1277" i="5"/>
  <c r="J1277" i="5"/>
  <c r="G1277" i="5"/>
  <c r="F1277" i="5"/>
  <c r="E1277" i="5"/>
  <c r="D1277" i="5"/>
  <c r="C1277" i="5"/>
  <c r="Z1276" i="5"/>
  <c r="V1276" i="5"/>
  <c r="T1276" i="5"/>
  <c r="S1276" i="5"/>
  <c r="R1276" i="5"/>
  <c r="Q1276" i="5"/>
  <c r="M1276" i="5"/>
  <c r="L1276" i="5"/>
  <c r="K1276" i="5"/>
  <c r="J1276" i="5"/>
  <c r="G1276" i="5"/>
  <c r="F1276" i="5"/>
  <c r="E1276" i="5"/>
  <c r="D1276" i="5"/>
  <c r="C1276" i="5"/>
  <c r="Z1275" i="5"/>
  <c r="V1275" i="5"/>
  <c r="T1275" i="5"/>
  <c r="S1275" i="5"/>
  <c r="R1275" i="5"/>
  <c r="Q1275" i="5"/>
  <c r="M1275" i="5"/>
  <c r="L1275" i="5"/>
  <c r="K1275" i="5"/>
  <c r="J1275" i="5"/>
  <c r="G1275" i="5"/>
  <c r="F1275" i="5"/>
  <c r="E1275" i="5"/>
  <c r="D1275" i="5"/>
  <c r="C1275" i="5"/>
  <c r="Z1274" i="5"/>
  <c r="V1274" i="5"/>
  <c r="T1274" i="5"/>
  <c r="S1274" i="5"/>
  <c r="R1274" i="5"/>
  <c r="Q1274" i="5"/>
  <c r="M1274" i="5"/>
  <c r="L1274" i="5"/>
  <c r="K1274" i="5"/>
  <c r="J1274" i="5"/>
  <c r="G1274" i="5"/>
  <c r="F1274" i="5"/>
  <c r="E1274" i="5"/>
  <c r="D1274" i="5"/>
  <c r="C1274" i="5"/>
  <c r="Z1273" i="5"/>
  <c r="V1273" i="5"/>
  <c r="T1273" i="5"/>
  <c r="S1273" i="5"/>
  <c r="R1273" i="5"/>
  <c r="Q1273" i="5"/>
  <c r="M1273" i="5"/>
  <c r="L1273" i="5"/>
  <c r="K1273" i="5"/>
  <c r="J1273" i="5"/>
  <c r="G1273" i="5"/>
  <c r="F1273" i="5"/>
  <c r="E1273" i="5"/>
  <c r="D1273" i="5"/>
  <c r="C1273" i="5"/>
  <c r="Z1272" i="5"/>
  <c r="V1272" i="5"/>
  <c r="T1272" i="5"/>
  <c r="S1272" i="5"/>
  <c r="R1272" i="5"/>
  <c r="Q1272" i="5"/>
  <c r="M1272" i="5"/>
  <c r="L1272" i="5"/>
  <c r="K1272" i="5"/>
  <c r="J1272" i="5"/>
  <c r="G1272" i="5"/>
  <c r="F1272" i="5"/>
  <c r="E1272" i="5"/>
  <c r="D1272" i="5"/>
  <c r="C1272" i="5"/>
  <c r="Z1271" i="5"/>
  <c r="V1271" i="5"/>
  <c r="T1271" i="5"/>
  <c r="S1271" i="5"/>
  <c r="R1271" i="5"/>
  <c r="Q1271" i="5"/>
  <c r="M1271" i="5"/>
  <c r="L1271" i="5"/>
  <c r="K1271" i="5"/>
  <c r="J1271" i="5"/>
  <c r="G1271" i="5"/>
  <c r="F1271" i="5"/>
  <c r="E1271" i="5"/>
  <c r="D1271" i="5"/>
  <c r="C1271" i="5"/>
  <c r="Z1270" i="5"/>
  <c r="V1270" i="5"/>
  <c r="T1270" i="5"/>
  <c r="S1270" i="5"/>
  <c r="R1270" i="5"/>
  <c r="Q1270" i="5"/>
  <c r="M1270" i="5"/>
  <c r="L1270" i="5"/>
  <c r="K1270" i="5"/>
  <c r="J1270" i="5"/>
  <c r="G1270" i="5"/>
  <c r="F1270" i="5"/>
  <c r="E1270" i="5"/>
  <c r="D1270" i="5"/>
  <c r="C1270" i="5"/>
  <c r="Z1269" i="5"/>
  <c r="V1269" i="5"/>
  <c r="T1269" i="5"/>
  <c r="S1269" i="5"/>
  <c r="R1269" i="5"/>
  <c r="Q1269" i="5"/>
  <c r="M1269" i="5"/>
  <c r="L1269" i="5"/>
  <c r="K1269" i="5"/>
  <c r="J1269" i="5"/>
  <c r="G1269" i="5"/>
  <c r="F1269" i="5"/>
  <c r="E1269" i="5"/>
  <c r="D1269" i="5"/>
  <c r="C1269" i="5"/>
  <c r="Z1268" i="5"/>
  <c r="V1268" i="5"/>
  <c r="T1268" i="5"/>
  <c r="S1268" i="5"/>
  <c r="R1268" i="5"/>
  <c r="Q1268" i="5"/>
  <c r="M1268" i="5"/>
  <c r="L1268" i="5"/>
  <c r="K1268" i="5"/>
  <c r="J1268" i="5"/>
  <c r="G1268" i="5"/>
  <c r="F1268" i="5"/>
  <c r="E1268" i="5"/>
  <c r="D1268" i="5"/>
  <c r="C1268" i="5"/>
  <c r="Z1267" i="5"/>
  <c r="V1267" i="5"/>
  <c r="T1267" i="5"/>
  <c r="S1267" i="5"/>
  <c r="R1267" i="5"/>
  <c r="Q1267" i="5"/>
  <c r="M1267" i="5"/>
  <c r="L1267" i="5"/>
  <c r="K1267" i="5"/>
  <c r="J1267" i="5"/>
  <c r="G1267" i="5"/>
  <c r="F1267" i="5"/>
  <c r="E1267" i="5"/>
  <c r="D1267" i="5"/>
  <c r="C1267" i="5"/>
  <c r="Z1266" i="5"/>
  <c r="V1266" i="5"/>
  <c r="T1266" i="5"/>
  <c r="S1266" i="5"/>
  <c r="R1266" i="5"/>
  <c r="Q1266" i="5"/>
  <c r="M1266" i="5"/>
  <c r="L1266" i="5"/>
  <c r="K1266" i="5"/>
  <c r="J1266" i="5"/>
  <c r="G1266" i="5"/>
  <c r="F1266" i="5"/>
  <c r="E1266" i="5"/>
  <c r="D1266" i="5"/>
  <c r="C1266" i="5"/>
  <c r="Z1265" i="5"/>
  <c r="V1265" i="5"/>
  <c r="T1265" i="5"/>
  <c r="S1265" i="5"/>
  <c r="R1265" i="5"/>
  <c r="Q1265" i="5"/>
  <c r="M1265" i="5"/>
  <c r="L1265" i="5"/>
  <c r="K1265" i="5"/>
  <c r="J1265" i="5"/>
  <c r="G1265" i="5"/>
  <c r="F1265" i="5"/>
  <c r="E1265" i="5"/>
  <c r="D1265" i="5"/>
  <c r="C1265" i="5"/>
  <c r="Z1264" i="5"/>
  <c r="V1264" i="5"/>
  <c r="T1264" i="5"/>
  <c r="S1264" i="5"/>
  <c r="R1264" i="5"/>
  <c r="Q1264" i="5"/>
  <c r="M1264" i="5"/>
  <c r="L1264" i="5"/>
  <c r="K1264" i="5"/>
  <c r="J1264" i="5"/>
  <c r="G1264" i="5"/>
  <c r="F1264" i="5"/>
  <c r="E1264" i="5"/>
  <c r="D1264" i="5"/>
  <c r="C1264" i="5"/>
  <c r="Z1263" i="5"/>
  <c r="V1263" i="5"/>
  <c r="T1263" i="5"/>
  <c r="S1263" i="5"/>
  <c r="R1263" i="5"/>
  <c r="Q1263" i="5"/>
  <c r="M1263" i="5"/>
  <c r="L1263" i="5"/>
  <c r="K1263" i="5"/>
  <c r="J1263" i="5"/>
  <c r="G1263" i="5"/>
  <c r="F1263" i="5"/>
  <c r="E1263" i="5"/>
  <c r="D1263" i="5"/>
  <c r="C1263" i="5"/>
  <c r="Z1262" i="5"/>
  <c r="V1262" i="5"/>
  <c r="T1262" i="5"/>
  <c r="S1262" i="5"/>
  <c r="R1262" i="5"/>
  <c r="Q1262" i="5"/>
  <c r="M1262" i="5"/>
  <c r="L1262" i="5"/>
  <c r="K1262" i="5"/>
  <c r="J1262" i="5"/>
  <c r="G1262" i="5"/>
  <c r="F1262" i="5"/>
  <c r="E1262" i="5"/>
  <c r="D1262" i="5"/>
  <c r="C1262" i="5"/>
  <c r="Z1261" i="5"/>
  <c r="V1261" i="5"/>
  <c r="T1261" i="5"/>
  <c r="S1261" i="5"/>
  <c r="R1261" i="5"/>
  <c r="Q1261" i="5"/>
  <c r="M1261" i="5"/>
  <c r="L1261" i="5"/>
  <c r="K1261" i="5"/>
  <c r="J1261" i="5"/>
  <c r="G1261" i="5"/>
  <c r="F1261" i="5"/>
  <c r="E1261" i="5"/>
  <c r="D1261" i="5"/>
  <c r="C1261" i="5"/>
  <c r="Z1260" i="5"/>
  <c r="V1260" i="5"/>
  <c r="T1260" i="5"/>
  <c r="S1260" i="5"/>
  <c r="R1260" i="5"/>
  <c r="Q1260" i="5"/>
  <c r="M1260" i="5"/>
  <c r="L1260" i="5"/>
  <c r="K1260" i="5"/>
  <c r="J1260" i="5"/>
  <c r="G1260" i="5"/>
  <c r="F1260" i="5"/>
  <c r="E1260" i="5"/>
  <c r="D1260" i="5"/>
  <c r="C1260" i="5"/>
  <c r="Z1259" i="5"/>
  <c r="V1259" i="5"/>
  <c r="T1259" i="5"/>
  <c r="S1259" i="5"/>
  <c r="R1259" i="5"/>
  <c r="Q1259" i="5"/>
  <c r="M1259" i="5"/>
  <c r="L1259" i="5"/>
  <c r="K1259" i="5"/>
  <c r="J1259" i="5"/>
  <c r="G1259" i="5"/>
  <c r="F1259" i="5"/>
  <c r="E1259" i="5"/>
  <c r="D1259" i="5"/>
  <c r="C1259" i="5"/>
  <c r="Z1258" i="5"/>
  <c r="V1258" i="5"/>
  <c r="T1258" i="5"/>
  <c r="S1258" i="5"/>
  <c r="R1258" i="5"/>
  <c r="Q1258" i="5"/>
  <c r="M1258" i="5"/>
  <c r="L1258" i="5"/>
  <c r="K1258" i="5"/>
  <c r="J1258" i="5"/>
  <c r="G1258" i="5"/>
  <c r="F1258" i="5"/>
  <c r="E1258" i="5"/>
  <c r="D1258" i="5"/>
  <c r="C1258" i="5"/>
  <c r="Z1257" i="5"/>
  <c r="V1257" i="5"/>
  <c r="T1257" i="5"/>
  <c r="S1257" i="5"/>
  <c r="R1257" i="5"/>
  <c r="Q1257" i="5"/>
  <c r="M1257" i="5"/>
  <c r="L1257" i="5"/>
  <c r="K1257" i="5"/>
  <c r="J1257" i="5"/>
  <c r="G1257" i="5"/>
  <c r="F1257" i="5"/>
  <c r="E1257" i="5"/>
  <c r="D1257" i="5"/>
  <c r="C1257" i="5"/>
  <c r="Z1256" i="5"/>
  <c r="V1256" i="5"/>
  <c r="T1256" i="5"/>
  <c r="S1256" i="5"/>
  <c r="R1256" i="5"/>
  <c r="Q1256" i="5"/>
  <c r="M1256" i="5"/>
  <c r="L1256" i="5"/>
  <c r="K1256" i="5"/>
  <c r="J1256" i="5"/>
  <c r="G1256" i="5"/>
  <c r="F1256" i="5"/>
  <c r="E1256" i="5"/>
  <c r="D1256" i="5"/>
  <c r="C1256" i="5"/>
  <c r="Z1255" i="5"/>
  <c r="V1255" i="5"/>
  <c r="T1255" i="5"/>
  <c r="S1255" i="5"/>
  <c r="R1255" i="5"/>
  <c r="Q1255" i="5"/>
  <c r="M1255" i="5"/>
  <c r="L1255" i="5"/>
  <c r="K1255" i="5"/>
  <c r="J1255" i="5"/>
  <c r="G1255" i="5"/>
  <c r="F1255" i="5"/>
  <c r="E1255" i="5"/>
  <c r="D1255" i="5"/>
  <c r="C1255" i="5"/>
  <c r="Z1254" i="5"/>
  <c r="V1254" i="5"/>
  <c r="T1254" i="5"/>
  <c r="S1254" i="5"/>
  <c r="R1254" i="5"/>
  <c r="Q1254" i="5"/>
  <c r="M1254" i="5"/>
  <c r="L1254" i="5"/>
  <c r="K1254" i="5"/>
  <c r="J1254" i="5"/>
  <c r="G1254" i="5"/>
  <c r="F1254" i="5"/>
  <c r="E1254" i="5"/>
  <c r="D1254" i="5"/>
  <c r="C1254" i="5"/>
  <c r="Z1253" i="5"/>
  <c r="V1253" i="5"/>
  <c r="T1253" i="5"/>
  <c r="S1253" i="5"/>
  <c r="R1253" i="5"/>
  <c r="Q1253" i="5"/>
  <c r="M1253" i="5"/>
  <c r="L1253" i="5"/>
  <c r="K1253" i="5"/>
  <c r="J1253" i="5"/>
  <c r="G1253" i="5"/>
  <c r="F1253" i="5"/>
  <c r="E1253" i="5"/>
  <c r="D1253" i="5"/>
  <c r="C1253" i="5"/>
  <c r="Z1252" i="5"/>
  <c r="V1252" i="5"/>
  <c r="T1252" i="5"/>
  <c r="S1252" i="5"/>
  <c r="R1252" i="5"/>
  <c r="Q1252" i="5"/>
  <c r="M1252" i="5"/>
  <c r="L1252" i="5"/>
  <c r="K1252" i="5"/>
  <c r="J1252" i="5"/>
  <c r="G1252" i="5"/>
  <c r="F1252" i="5"/>
  <c r="E1252" i="5"/>
  <c r="D1252" i="5"/>
  <c r="C1252" i="5"/>
  <c r="Z1251" i="5"/>
  <c r="V1251" i="5"/>
  <c r="T1251" i="5"/>
  <c r="S1251" i="5"/>
  <c r="R1251" i="5"/>
  <c r="Q1251" i="5"/>
  <c r="M1251" i="5"/>
  <c r="L1251" i="5"/>
  <c r="K1251" i="5"/>
  <c r="J1251" i="5"/>
  <c r="G1251" i="5"/>
  <c r="F1251" i="5"/>
  <c r="E1251" i="5"/>
  <c r="D1251" i="5"/>
  <c r="C1251" i="5"/>
  <c r="Z1250" i="5"/>
  <c r="V1250" i="5"/>
  <c r="T1250" i="5"/>
  <c r="S1250" i="5"/>
  <c r="R1250" i="5"/>
  <c r="Q1250" i="5"/>
  <c r="M1250" i="5"/>
  <c r="L1250" i="5"/>
  <c r="K1250" i="5"/>
  <c r="J1250" i="5"/>
  <c r="G1250" i="5"/>
  <c r="F1250" i="5"/>
  <c r="E1250" i="5"/>
  <c r="D1250" i="5"/>
  <c r="C1250" i="5"/>
  <c r="Z1249" i="5"/>
  <c r="V1249" i="5"/>
  <c r="T1249" i="5"/>
  <c r="S1249" i="5"/>
  <c r="R1249" i="5"/>
  <c r="Q1249" i="5"/>
  <c r="M1249" i="5"/>
  <c r="L1249" i="5"/>
  <c r="K1249" i="5"/>
  <c r="J1249" i="5"/>
  <c r="G1249" i="5"/>
  <c r="F1249" i="5"/>
  <c r="E1249" i="5"/>
  <c r="D1249" i="5"/>
  <c r="C1249" i="5"/>
  <c r="Z1248" i="5"/>
  <c r="V1248" i="5"/>
  <c r="T1248" i="5"/>
  <c r="S1248" i="5"/>
  <c r="R1248" i="5"/>
  <c r="Q1248" i="5"/>
  <c r="M1248" i="5"/>
  <c r="L1248" i="5"/>
  <c r="K1248" i="5"/>
  <c r="J1248" i="5"/>
  <c r="G1248" i="5"/>
  <c r="F1248" i="5"/>
  <c r="E1248" i="5"/>
  <c r="D1248" i="5"/>
  <c r="C1248" i="5"/>
  <c r="Z1247" i="5"/>
  <c r="V1247" i="5"/>
  <c r="T1247" i="5"/>
  <c r="S1247" i="5"/>
  <c r="R1247" i="5"/>
  <c r="Q1247" i="5"/>
  <c r="M1247" i="5"/>
  <c r="L1247" i="5"/>
  <c r="K1247" i="5"/>
  <c r="J1247" i="5"/>
  <c r="G1247" i="5"/>
  <c r="F1247" i="5"/>
  <c r="E1247" i="5"/>
  <c r="D1247" i="5"/>
  <c r="C1247" i="5"/>
  <c r="Z1246" i="5"/>
  <c r="V1246" i="5"/>
  <c r="T1246" i="5"/>
  <c r="S1246" i="5"/>
  <c r="R1246" i="5"/>
  <c r="Q1246" i="5"/>
  <c r="M1246" i="5"/>
  <c r="L1246" i="5"/>
  <c r="K1246" i="5"/>
  <c r="J1246" i="5"/>
  <c r="G1246" i="5"/>
  <c r="F1246" i="5"/>
  <c r="E1246" i="5"/>
  <c r="D1246" i="5"/>
  <c r="C1246" i="5"/>
  <c r="Z1245" i="5"/>
  <c r="V1245" i="5"/>
  <c r="T1245" i="5"/>
  <c r="S1245" i="5"/>
  <c r="R1245" i="5"/>
  <c r="Q1245" i="5"/>
  <c r="M1245" i="5"/>
  <c r="L1245" i="5"/>
  <c r="K1245" i="5"/>
  <c r="J1245" i="5"/>
  <c r="G1245" i="5"/>
  <c r="F1245" i="5"/>
  <c r="E1245" i="5"/>
  <c r="D1245" i="5"/>
  <c r="C1245" i="5"/>
  <c r="Z1244" i="5"/>
  <c r="V1244" i="5"/>
  <c r="T1244" i="5"/>
  <c r="S1244" i="5"/>
  <c r="R1244" i="5"/>
  <c r="Q1244" i="5"/>
  <c r="M1244" i="5"/>
  <c r="L1244" i="5"/>
  <c r="K1244" i="5"/>
  <c r="J1244" i="5"/>
  <c r="G1244" i="5"/>
  <c r="F1244" i="5"/>
  <c r="E1244" i="5"/>
  <c r="D1244" i="5"/>
  <c r="C1244" i="5"/>
  <c r="Z1243" i="5"/>
  <c r="V1243" i="5"/>
  <c r="T1243" i="5"/>
  <c r="S1243" i="5"/>
  <c r="R1243" i="5"/>
  <c r="Q1243" i="5"/>
  <c r="M1243" i="5"/>
  <c r="L1243" i="5"/>
  <c r="K1243" i="5"/>
  <c r="J1243" i="5"/>
  <c r="G1243" i="5"/>
  <c r="F1243" i="5"/>
  <c r="E1243" i="5"/>
  <c r="D1243" i="5"/>
  <c r="C1243" i="5"/>
  <c r="Z1242" i="5"/>
  <c r="V1242" i="5"/>
  <c r="T1242" i="5"/>
  <c r="S1242" i="5"/>
  <c r="R1242" i="5"/>
  <c r="Q1242" i="5"/>
  <c r="M1242" i="5"/>
  <c r="L1242" i="5"/>
  <c r="K1242" i="5"/>
  <c r="J1242" i="5"/>
  <c r="G1242" i="5"/>
  <c r="F1242" i="5"/>
  <c r="E1242" i="5"/>
  <c r="D1242" i="5"/>
  <c r="C1242" i="5"/>
  <c r="Z1241" i="5"/>
  <c r="V1241" i="5"/>
  <c r="T1241" i="5"/>
  <c r="S1241" i="5"/>
  <c r="R1241" i="5"/>
  <c r="Q1241" i="5"/>
  <c r="M1241" i="5"/>
  <c r="L1241" i="5"/>
  <c r="K1241" i="5"/>
  <c r="J1241" i="5"/>
  <c r="G1241" i="5"/>
  <c r="F1241" i="5"/>
  <c r="E1241" i="5"/>
  <c r="D1241" i="5"/>
  <c r="C1241" i="5"/>
  <c r="Z1240" i="5"/>
  <c r="V1240" i="5"/>
  <c r="T1240" i="5"/>
  <c r="S1240" i="5"/>
  <c r="R1240" i="5"/>
  <c r="Q1240" i="5"/>
  <c r="M1240" i="5"/>
  <c r="L1240" i="5"/>
  <c r="K1240" i="5"/>
  <c r="J1240" i="5"/>
  <c r="G1240" i="5"/>
  <c r="F1240" i="5"/>
  <c r="E1240" i="5"/>
  <c r="D1240" i="5"/>
  <c r="C1240" i="5"/>
  <c r="Z1239" i="5"/>
  <c r="V1239" i="5"/>
  <c r="T1239" i="5"/>
  <c r="S1239" i="5"/>
  <c r="R1239" i="5"/>
  <c r="Q1239" i="5"/>
  <c r="M1239" i="5"/>
  <c r="L1239" i="5"/>
  <c r="K1239" i="5"/>
  <c r="J1239" i="5"/>
  <c r="G1239" i="5"/>
  <c r="F1239" i="5"/>
  <c r="E1239" i="5"/>
  <c r="D1239" i="5"/>
  <c r="C1239" i="5"/>
  <c r="Z1238" i="5"/>
  <c r="V1238" i="5"/>
  <c r="T1238" i="5"/>
  <c r="S1238" i="5"/>
  <c r="R1238" i="5"/>
  <c r="Q1238" i="5"/>
  <c r="M1238" i="5"/>
  <c r="L1238" i="5"/>
  <c r="K1238" i="5"/>
  <c r="J1238" i="5"/>
  <c r="G1238" i="5"/>
  <c r="F1238" i="5"/>
  <c r="E1238" i="5"/>
  <c r="D1238" i="5"/>
  <c r="C1238" i="5"/>
  <c r="Z1237" i="5"/>
  <c r="V1237" i="5"/>
  <c r="T1237" i="5"/>
  <c r="S1237" i="5"/>
  <c r="R1237" i="5"/>
  <c r="Q1237" i="5"/>
  <c r="M1237" i="5"/>
  <c r="L1237" i="5"/>
  <c r="K1237" i="5"/>
  <c r="J1237" i="5"/>
  <c r="G1237" i="5"/>
  <c r="F1237" i="5"/>
  <c r="E1237" i="5"/>
  <c r="D1237" i="5"/>
  <c r="C1237" i="5"/>
  <c r="Z1236" i="5"/>
  <c r="V1236" i="5"/>
  <c r="T1236" i="5"/>
  <c r="S1236" i="5"/>
  <c r="R1236" i="5"/>
  <c r="Q1236" i="5"/>
  <c r="M1236" i="5"/>
  <c r="L1236" i="5"/>
  <c r="K1236" i="5"/>
  <c r="J1236" i="5"/>
  <c r="G1236" i="5"/>
  <c r="F1236" i="5"/>
  <c r="E1236" i="5"/>
  <c r="D1236" i="5"/>
  <c r="C1236" i="5"/>
  <c r="Z1235" i="5"/>
  <c r="V1235" i="5"/>
  <c r="T1235" i="5"/>
  <c r="S1235" i="5"/>
  <c r="R1235" i="5"/>
  <c r="Q1235" i="5"/>
  <c r="M1235" i="5"/>
  <c r="L1235" i="5"/>
  <c r="K1235" i="5"/>
  <c r="J1235" i="5"/>
  <c r="G1235" i="5"/>
  <c r="F1235" i="5"/>
  <c r="E1235" i="5"/>
  <c r="D1235" i="5"/>
  <c r="C1235" i="5"/>
  <c r="Z1234" i="5"/>
  <c r="V1234" i="5"/>
  <c r="T1234" i="5"/>
  <c r="S1234" i="5"/>
  <c r="R1234" i="5"/>
  <c r="Q1234" i="5"/>
  <c r="M1234" i="5"/>
  <c r="L1234" i="5"/>
  <c r="K1234" i="5"/>
  <c r="J1234" i="5"/>
  <c r="G1234" i="5"/>
  <c r="F1234" i="5"/>
  <c r="E1234" i="5"/>
  <c r="D1234" i="5"/>
  <c r="C1234" i="5"/>
  <c r="Z1233" i="5"/>
  <c r="V1233" i="5"/>
  <c r="T1233" i="5"/>
  <c r="S1233" i="5"/>
  <c r="R1233" i="5"/>
  <c r="Q1233" i="5"/>
  <c r="M1233" i="5"/>
  <c r="L1233" i="5"/>
  <c r="K1233" i="5"/>
  <c r="J1233" i="5"/>
  <c r="G1233" i="5"/>
  <c r="F1233" i="5"/>
  <c r="E1233" i="5"/>
  <c r="D1233" i="5"/>
  <c r="C1233" i="5"/>
  <c r="Z1232" i="5"/>
  <c r="V1232" i="5"/>
  <c r="T1232" i="5"/>
  <c r="S1232" i="5"/>
  <c r="R1232" i="5"/>
  <c r="Q1232" i="5"/>
  <c r="M1232" i="5"/>
  <c r="L1232" i="5"/>
  <c r="K1232" i="5"/>
  <c r="J1232" i="5"/>
  <c r="G1232" i="5"/>
  <c r="F1232" i="5"/>
  <c r="E1232" i="5"/>
  <c r="D1232" i="5"/>
  <c r="C1232" i="5"/>
  <c r="Z1231" i="5"/>
  <c r="V1231" i="5"/>
  <c r="T1231" i="5"/>
  <c r="S1231" i="5"/>
  <c r="R1231" i="5"/>
  <c r="Q1231" i="5"/>
  <c r="M1231" i="5"/>
  <c r="L1231" i="5"/>
  <c r="K1231" i="5"/>
  <c r="J1231" i="5"/>
  <c r="G1231" i="5"/>
  <c r="F1231" i="5"/>
  <c r="E1231" i="5"/>
  <c r="D1231" i="5"/>
  <c r="C1231" i="5"/>
  <c r="Z1230" i="5"/>
  <c r="V1230" i="5"/>
  <c r="T1230" i="5"/>
  <c r="S1230" i="5"/>
  <c r="R1230" i="5"/>
  <c r="Q1230" i="5"/>
  <c r="M1230" i="5"/>
  <c r="L1230" i="5"/>
  <c r="K1230" i="5"/>
  <c r="J1230" i="5"/>
  <c r="G1230" i="5"/>
  <c r="F1230" i="5"/>
  <c r="E1230" i="5"/>
  <c r="D1230" i="5"/>
  <c r="C1230" i="5"/>
  <c r="Z1229" i="5"/>
  <c r="V1229" i="5"/>
  <c r="T1229" i="5"/>
  <c r="S1229" i="5"/>
  <c r="R1229" i="5"/>
  <c r="Q1229" i="5"/>
  <c r="M1229" i="5"/>
  <c r="L1229" i="5"/>
  <c r="K1229" i="5"/>
  <c r="J1229" i="5"/>
  <c r="G1229" i="5"/>
  <c r="F1229" i="5"/>
  <c r="E1229" i="5"/>
  <c r="D1229" i="5"/>
  <c r="C1229" i="5"/>
  <c r="Z1228" i="5"/>
  <c r="V1228" i="5"/>
  <c r="T1228" i="5"/>
  <c r="S1228" i="5"/>
  <c r="R1228" i="5"/>
  <c r="Q1228" i="5"/>
  <c r="M1228" i="5"/>
  <c r="L1228" i="5"/>
  <c r="K1228" i="5"/>
  <c r="J1228" i="5"/>
  <c r="G1228" i="5"/>
  <c r="F1228" i="5"/>
  <c r="E1228" i="5"/>
  <c r="D1228" i="5"/>
  <c r="C1228" i="5"/>
  <c r="Z1227" i="5"/>
  <c r="V1227" i="5"/>
  <c r="T1227" i="5"/>
  <c r="S1227" i="5"/>
  <c r="R1227" i="5"/>
  <c r="Q1227" i="5"/>
  <c r="M1227" i="5"/>
  <c r="L1227" i="5"/>
  <c r="K1227" i="5"/>
  <c r="J1227" i="5"/>
  <c r="G1227" i="5"/>
  <c r="F1227" i="5"/>
  <c r="E1227" i="5"/>
  <c r="D1227" i="5"/>
  <c r="C1227" i="5"/>
  <c r="Z1226" i="5"/>
  <c r="V1226" i="5"/>
  <c r="T1226" i="5"/>
  <c r="S1226" i="5"/>
  <c r="R1226" i="5"/>
  <c r="Q1226" i="5"/>
  <c r="M1226" i="5"/>
  <c r="L1226" i="5"/>
  <c r="K1226" i="5"/>
  <c r="J1226" i="5"/>
  <c r="G1226" i="5"/>
  <c r="F1226" i="5"/>
  <c r="E1226" i="5"/>
  <c r="D1226" i="5"/>
  <c r="C1226" i="5"/>
  <c r="Z1225" i="5"/>
  <c r="V1225" i="5"/>
  <c r="T1225" i="5"/>
  <c r="S1225" i="5"/>
  <c r="R1225" i="5"/>
  <c r="Q1225" i="5"/>
  <c r="M1225" i="5"/>
  <c r="L1225" i="5"/>
  <c r="K1225" i="5"/>
  <c r="J1225" i="5"/>
  <c r="G1225" i="5"/>
  <c r="F1225" i="5"/>
  <c r="E1225" i="5"/>
  <c r="D1225" i="5"/>
  <c r="C1225" i="5"/>
  <c r="Z1224" i="5"/>
  <c r="V1224" i="5"/>
  <c r="T1224" i="5"/>
  <c r="S1224" i="5"/>
  <c r="R1224" i="5"/>
  <c r="Q1224" i="5"/>
  <c r="M1224" i="5"/>
  <c r="L1224" i="5"/>
  <c r="K1224" i="5"/>
  <c r="J1224" i="5"/>
  <c r="G1224" i="5"/>
  <c r="F1224" i="5"/>
  <c r="E1224" i="5"/>
  <c r="D1224" i="5"/>
  <c r="C1224" i="5"/>
  <c r="Z1223" i="5"/>
  <c r="V1223" i="5"/>
  <c r="T1223" i="5"/>
  <c r="S1223" i="5"/>
  <c r="R1223" i="5"/>
  <c r="Q1223" i="5"/>
  <c r="M1223" i="5"/>
  <c r="L1223" i="5"/>
  <c r="K1223" i="5"/>
  <c r="J1223" i="5"/>
  <c r="G1223" i="5"/>
  <c r="F1223" i="5"/>
  <c r="E1223" i="5"/>
  <c r="D1223" i="5"/>
  <c r="C1223" i="5"/>
  <c r="Z1222" i="5"/>
  <c r="V1222" i="5"/>
  <c r="T1222" i="5"/>
  <c r="S1222" i="5"/>
  <c r="R1222" i="5"/>
  <c r="Q1222" i="5"/>
  <c r="M1222" i="5"/>
  <c r="L1222" i="5"/>
  <c r="K1222" i="5"/>
  <c r="J1222" i="5"/>
  <c r="G1222" i="5"/>
  <c r="F1222" i="5"/>
  <c r="E1222" i="5"/>
  <c r="D1222" i="5"/>
  <c r="C1222" i="5"/>
  <c r="Z1221" i="5"/>
  <c r="V1221" i="5"/>
  <c r="T1221" i="5"/>
  <c r="S1221" i="5"/>
  <c r="R1221" i="5"/>
  <c r="Q1221" i="5"/>
  <c r="M1221" i="5"/>
  <c r="L1221" i="5"/>
  <c r="K1221" i="5"/>
  <c r="J1221" i="5"/>
  <c r="G1221" i="5"/>
  <c r="F1221" i="5"/>
  <c r="E1221" i="5"/>
  <c r="D1221" i="5"/>
  <c r="C1221" i="5"/>
  <c r="Z1220" i="5"/>
  <c r="V1220" i="5"/>
  <c r="T1220" i="5"/>
  <c r="S1220" i="5"/>
  <c r="R1220" i="5"/>
  <c r="Q1220" i="5"/>
  <c r="M1220" i="5"/>
  <c r="L1220" i="5"/>
  <c r="K1220" i="5"/>
  <c r="J1220" i="5"/>
  <c r="G1220" i="5"/>
  <c r="F1220" i="5"/>
  <c r="E1220" i="5"/>
  <c r="D1220" i="5"/>
  <c r="C1220" i="5"/>
  <c r="Z1219" i="5"/>
  <c r="V1219" i="5"/>
  <c r="T1219" i="5"/>
  <c r="S1219" i="5"/>
  <c r="R1219" i="5"/>
  <c r="Q1219" i="5"/>
  <c r="M1219" i="5"/>
  <c r="L1219" i="5"/>
  <c r="K1219" i="5"/>
  <c r="J1219" i="5"/>
  <c r="G1219" i="5"/>
  <c r="F1219" i="5"/>
  <c r="E1219" i="5"/>
  <c r="D1219" i="5"/>
  <c r="C1219" i="5"/>
  <c r="Z1218" i="5"/>
  <c r="V1218" i="5"/>
  <c r="T1218" i="5"/>
  <c r="S1218" i="5"/>
  <c r="R1218" i="5"/>
  <c r="Q1218" i="5"/>
  <c r="M1218" i="5"/>
  <c r="L1218" i="5"/>
  <c r="K1218" i="5"/>
  <c r="J1218" i="5"/>
  <c r="G1218" i="5"/>
  <c r="F1218" i="5"/>
  <c r="E1218" i="5"/>
  <c r="D1218" i="5"/>
  <c r="C1218" i="5"/>
  <c r="Z1217" i="5"/>
  <c r="V1217" i="5"/>
  <c r="T1217" i="5"/>
  <c r="S1217" i="5"/>
  <c r="R1217" i="5"/>
  <c r="Q1217" i="5"/>
  <c r="M1217" i="5"/>
  <c r="L1217" i="5"/>
  <c r="K1217" i="5"/>
  <c r="J1217" i="5"/>
  <c r="G1217" i="5"/>
  <c r="F1217" i="5"/>
  <c r="E1217" i="5"/>
  <c r="D1217" i="5"/>
  <c r="C1217" i="5"/>
  <c r="Z1216" i="5"/>
  <c r="V1216" i="5"/>
  <c r="T1216" i="5"/>
  <c r="S1216" i="5"/>
  <c r="R1216" i="5"/>
  <c r="Q1216" i="5"/>
  <c r="M1216" i="5"/>
  <c r="L1216" i="5"/>
  <c r="K1216" i="5"/>
  <c r="J1216" i="5"/>
  <c r="G1216" i="5"/>
  <c r="F1216" i="5"/>
  <c r="E1216" i="5"/>
  <c r="D1216" i="5"/>
  <c r="C1216" i="5"/>
  <c r="Z1215" i="5"/>
  <c r="V1215" i="5"/>
  <c r="T1215" i="5"/>
  <c r="S1215" i="5"/>
  <c r="R1215" i="5"/>
  <c r="Q1215" i="5"/>
  <c r="M1215" i="5"/>
  <c r="L1215" i="5"/>
  <c r="K1215" i="5"/>
  <c r="J1215" i="5"/>
  <c r="G1215" i="5"/>
  <c r="F1215" i="5"/>
  <c r="E1215" i="5"/>
  <c r="D1215" i="5"/>
  <c r="C1215" i="5"/>
  <c r="Z1214" i="5"/>
  <c r="V1214" i="5"/>
  <c r="T1214" i="5"/>
  <c r="S1214" i="5"/>
  <c r="R1214" i="5"/>
  <c r="Q1214" i="5"/>
  <c r="M1214" i="5"/>
  <c r="L1214" i="5"/>
  <c r="K1214" i="5"/>
  <c r="J1214" i="5"/>
  <c r="G1214" i="5"/>
  <c r="F1214" i="5"/>
  <c r="E1214" i="5"/>
  <c r="D1214" i="5"/>
  <c r="C1214" i="5"/>
  <c r="Z1213" i="5"/>
  <c r="V1213" i="5"/>
  <c r="T1213" i="5"/>
  <c r="S1213" i="5"/>
  <c r="R1213" i="5"/>
  <c r="Q1213" i="5"/>
  <c r="M1213" i="5"/>
  <c r="L1213" i="5"/>
  <c r="K1213" i="5"/>
  <c r="J1213" i="5"/>
  <c r="G1213" i="5"/>
  <c r="F1213" i="5"/>
  <c r="E1213" i="5"/>
  <c r="D1213" i="5"/>
  <c r="C1213" i="5"/>
  <c r="Z1212" i="5"/>
  <c r="V1212" i="5"/>
  <c r="T1212" i="5"/>
  <c r="S1212" i="5"/>
  <c r="R1212" i="5"/>
  <c r="Q1212" i="5"/>
  <c r="M1212" i="5"/>
  <c r="L1212" i="5"/>
  <c r="K1212" i="5"/>
  <c r="J1212" i="5"/>
  <c r="G1212" i="5"/>
  <c r="F1212" i="5"/>
  <c r="E1212" i="5"/>
  <c r="D1212" i="5"/>
  <c r="C1212" i="5"/>
  <c r="Z1211" i="5"/>
  <c r="V1211" i="5"/>
  <c r="T1211" i="5"/>
  <c r="S1211" i="5"/>
  <c r="R1211" i="5"/>
  <c r="Q1211" i="5"/>
  <c r="M1211" i="5"/>
  <c r="L1211" i="5"/>
  <c r="K1211" i="5"/>
  <c r="J1211" i="5"/>
  <c r="G1211" i="5"/>
  <c r="F1211" i="5"/>
  <c r="E1211" i="5"/>
  <c r="D1211" i="5"/>
  <c r="C1211" i="5"/>
  <c r="Z1210" i="5"/>
  <c r="V1210" i="5"/>
  <c r="T1210" i="5"/>
  <c r="S1210" i="5"/>
  <c r="R1210" i="5"/>
  <c r="Q1210" i="5"/>
  <c r="M1210" i="5"/>
  <c r="L1210" i="5"/>
  <c r="K1210" i="5"/>
  <c r="J1210" i="5"/>
  <c r="G1210" i="5"/>
  <c r="F1210" i="5"/>
  <c r="E1210" i="5"/>
  <c r="D1210" i="5"/>
  <c r="C1210" i="5"/>
  <c r="Z1209" i="5"/>
  <c r="V1209" i="5"/>
  <c r="T1209" i="5"/>
  <c r="S1209" i="5"/>
  <c r="R1209" i="5"/>
  <c r="Q1209" i="5"/>
  <c r="M1209" i="5"/>
  <c r="L1209" i="5"/>
  <c r="K1209" i="5"/>
  <c r="J1209" i="5"/>
  <c r="G1209" i="5"/>
  <c r="F1209" i="5"/>
  <c r="E1209" i="5"/>
  <c r="D1209" i="5"/>
  <c r="C1209" i="5"/>
  <c r="Z1208" i="5"/>
  <c r="V1208" i="5"/>
  <c r="T1208" i="5"/>
  <c r="S1208" i="5"/>
  <c r="R1208" i="5"/>
  <c r="Q1208" i="5"/>
  <c r="M1208" i="5"/>
  <c r="L1208" i="5"/>
  <c r="K1208" i="5"/>
  <c r="J1208" i="5"/>
  <c r="G1208" i="5"/>
  <c r="F1208" i="5"/>
  <c r="E1208" i="5"/>
  <c r="D1208" i="5"/>
  <c r="C1208" i="5"/>
  <c r="Z1207" i="5"/>
  <c r="V1207" i="5"/>
  <c r="T1207" i="5"/>
  <c r="S1207" i="5"/>
  <c r="R1207" i="5"/>
  <c r="Q1207" i="5"/>
  <c r="M1207" i="5"/>
  <c r="L1207" i="5"/>
  <c r="K1207" i="5"/>
  <c r="J1207" i="5"/>
  <c r="G1207" i="5"/>
  <c r="F1207" i="5"/>
  <c r="E1207" i="5"/>
  <c r="D1207" i="5"/>
  <c r="C1207" i="5"/>
  <c r="Z1206" i="5"/>
  <c r="V1206" i="5"/>
  <c r="T1206" i="5"/>
  <c r="S1206" i="5"/>
  <c r="R1206" i="5"/>
  <c r="Q1206" i="5"/>
  <c r="M1206" i="5"/>
  <c r="L1206" i="5"/>
  <c r="K1206" i="5"/>
  <c r="J1206" i="5"/>
  <c r="G1206" i="5"/>
  <c r="F1206" i="5"/>
  <c r="E1206" i="5"/>
  <c r="D1206" i="5"/>
  <c r="C1206" i="5"/>
  <c r="Z1205" i="5"/>
  <c r="V1205" i="5"/>
  <c r="T1205" i="5"/>
  <c r="S1205" i="5"/>
  <c r="R1205" i="5"/>
  <c r="Q1205" i="5"/>
  <c r="M1205" i="5"/>
  <c r="L1205" i="5"/>
  <c r="K1205" i="5"/>
  <c r="J1205" i="5"/>
  <c r="G1205" i="5"/>
  <c r="F1205" i="5"/>
  <c r="E1205" i="5"/>
  <c r="D1205" i="5"/>
  <c r="C1205" i="5"/>
  <c r="Z1204" i="5"/>
  <c r="V1204" i="5"/>
  <c r="T1204" i="5"/>
  <c r="S1204" i="5"/>
  <c r="R1204" i="5"/>
  <c r="Q1204" i="5"/>
  <c r="M1204" i="5"/>
  <c r="L1204" i="5"/>
  <c r="K1204" i="5"/>
  <c r="J1204" i="5"/>
  <c r="G1204" i="5"/>
  <c r="F1204" i="5"/>
  <c r="E1204" i="5"/>
  <c r="D1204" i="5"/>
  <c r="C1204" i="5"/>
  <c r="Z1203" i="5"/>
  <c r="V1203" i="5"/>
  <c r="T1203" i="5"/>
  <c r="S1203" i="5"/>
  <c r="R1203" i="5"/>
  <c r="Q1203" i="5"/>
  <c r="M1203" i="5"/>
  <c r="L1203" i="5"/>
  <c r="K1203" i="5"/>
  <c r="J1203" i="5"/>
  <c r="G1203" i="5"/>
  <c r="F1203" i="5"/>
  <c r="E1203" i="5"/>
  <c r="D1203" i="5"/>
  <c r="C1203" i="5"/>
  <c r="Z1202" i="5"/>
  <c r="V1202" i="5"/>
  <c r="T1202" i="5"/>
  <c r="S1202" i="5"/>
  <c r="R1202" i="5"/>
  <c r="Q1202" i="5"/>
  <c r="M1202" i="5"/>
  <c r="L1202" i="5"/>
  <c r="K1202" i="5"/>
  <c r="J1202" i="5"/>
  <c r="G1202" i="5"/>
  <c r="F1202" i="5"/>
  <c r="E1202" i="5"/>
  <c r="D1202" i="5"/>
  <c r="C1202" i="5"/>
  <c r="Z1201" i="5"/>
  <c r="V1201" i="5"/>
  <c r="T1201" i="5"/>
  <c r="S1201" i="5"/>
  <c r="R1201" i="5"/>
  <c r="Q1201" i="5"/>
  <c r="M1201" i="5"/>
  <c r="L1201" i="5"/>
  <c r="K1201" i="5"/>
  <c r="J1201" i="5"/>
  <c r="G1201" i="5"/>
  <c r="F1201" i="5"/>
  <c r="E1201" i="5"/>
  <c r="D1201" i="5"/>
  <c r="C1201" i="5"/>
  <c r="Z1200" i="5"/>
  <c r="V1200" i="5"/>
  <c r="T1200" i="5"/>
  <c r="S1200" i="5"/>
  <c r="R1200" i="5"/>
  <c r="Q1200" i="5"/>
  <c r="M1200" i="5"/>
  <c r="L1200" i="5"/>
  <c r="K1200" i="5"/>
  <c r="J1200" i="5"/>
  <c r="G1200" i="5"/>
  <c r="F1200" i="5"/>
  <c r="E1200" i="5"/>
  <c r="D1200" i="5"/>
  <c r="C1200" i="5"/>
  <c r="Z1199" i="5"/>
  <c r="V1199" i="5"/>
  <c r="T1199" i="5"/>
  <c r="S1199" i="5"/>
  <c r="R1199" i="5"/>
  <c r="Q1199" i="5"/>
  <c r="M1199" i="5"/>
  <c r="L1199" i="5"/>
  <c r="K1199" i="5"/>
  <c r="J1199" i="5"/>
  <c r="G1199" i="5"/>
  <c r="F1199" i="5"/>
  <c r="E1199" i="5"/>
  <c r="D1199" i="5"/>
  <c r="C1199" i="5"/>
  <c r="Z1198" i="5"/>
  <c r="V1198" i="5"/>
  <c r="T1198" i="5"/>
  <c r="S1198" i="5"/>
  <c r="R1198" i="5"/>
  <c r="Q1198" i="5"/>
  <c r="M1198" i="5"/>
  <c r="L1198" i="5"/>
  <c r="K1198" i="5"/>
  <c r="J1198" i="5"/>
  <c r="G1198" i="5"/>
  <c r="F1198" i="5"/>
  <c r="E1198" i="5"/>
  <c r="D1198" i="5"/>
  <c r="C1198" i="5"/>
  <c r="Z1197" i="5"/>
  <c r="V1197" i="5"/>
  <c r="T1197" i="5"/>
  <c r="S1197" i="5"/>
  <c r="R1197" i="5"/>
  <c r="Q1197" i="5"/>
  <c r="M1197" i="5"/>
  <c r="L1197" i="5"/>
  <c r="K1197" i="5"/>
  <c r="J1197" i="5"/>
  <c r="G1197" i="5"/>
  <c r="F1197" i="5"/>
  <c r="E1197" i="5"/>
  <c r="D1197" i="5"/>
  <c r="C1197" i="5"/>
  <c r="Z1196" i="5"/>
  <c r="V1196" i="5"/>
  <c r="T1196" i="5"/>
  <c r="S1196" i="5"/>
  <c r="R1196" i="5"/>
  <c r="Q1196" i="5"/>
  <c r="M1196" i="5"/>
  <c r="L1196" i="5"/>
  <c r="K1196" i="5"/>
  <c r="J1196" i="5"/>
  <c r="G1196" i="5"/>
  <c r="F1196" i="5"/>
  <c r="E1196" i="5"/>
  <c r="D1196" i="5"/>
  <c r="C1196" i="5"/>
  <c r="Z1195" i="5"/>
  <c r="V1195" i="5"/>
  <c r="T1195" i="5"/>
  <c r="S1195" i="5"/>
  <c r="R1195" i="5"/>
  <c r="Q1195" i="5"/>
  <c r="M1195" i="5"/>
  <c r="L1195" i="5"/>
  <c r="K1195" i="5"/>
  <c r="J1195" i="5"/>
  <c r="G1195" i="5"/>
  <c r="F1195" i="5"/>
  <c r="E1195" i="5"/>
  <c r="D1195" i="5"/>
  <c r="C1195" i="5"/>
  <c r="Z1194" i="5"/>
  <c r="V1194" i="5"/>
  <c r="T1194" i="5"/>
  <c r="S1194" i="5"/>
  <c r="R1194" i="5"/>
  <c r="Q1194" i="5"/>
  <c r="M1194" i="5"/>
  <c r="L1194" i="5"/>
  <c r="K1194" i="5"/>
  <c r="J1194" i="5"/>
  <c r="G1194" i="5"/>
  <c r="F1194" i="5"/>
  <c r="E1194" i="5"/>
  <c r="D1194" i="5"/>
  <c r="C1194" i="5"/>
  <c r="Z1193" i="5"/>
  <c r="V1193" i="5"/>
  <c r="T1193" i="5"/>
  <c r="S1193" i="5"/>
  <c r="R1193" i="5"/>
  <c r="Q1193" i="5"/>
  <c r="M1193" i="5"/>
  <c r="L1193" i="5"/>
  <c r="K1193" i="5"/>
  <c r="J1193" i="5"/>
  <c r="G1193" i="5"/>
  <c r="F1193" i="5"/>
  <c r="E1193" i="5"/>
  <c r="D1193" i="5"/>
  <c r="C1193" i="5"/>
  <c r="Z1192" i="5"/>
  <c r="V1192" i="5"/>
  <c r="T1192" i="5"/>
  <c r="S1192" i="5"/>
  <c r="R1192" i="5"/>
  <c r="Q1192" i="5"/>
  <c r="M1192" i="5"/>
  <c r="L1192" i="5"/>
  <c r="K1192" i="5"/>
  <c r="J1192" i="5"/>
  <c r="G1192" i="5"/>
  <c r="F1192" i="5"/>
  <c r="E1192" i="5"/>
  <c r="D1192" i="5"/>
  <c r="C1192" i="5"/>
  <c r="Z1191" i="5"/>
  <c r="V1191" i="5"/>
  <c r="T1191" i="5"/>
  <c r="S1191" i="5"/>
  <c r="R1191" i="5"/>
  <c r="Q1191" i="5"/>
  <c r="M1191" i="5"/>
  <c r="L1191" i="5"/>
  <c r="K1191" i="5"/>
  <c r="J1191" i="5"/>
  <c r="G1191" i="5"/>
  <c r="F1191" i="5"/>
  <c r="E1191" i="5"/>
  <c r="D1191" i="5"/>
  <c r="C1191" i="5"/>
  <c r="Z1190" i="5"/>
  <c r="V1190" i="5"/>
  <c r="T1190" i="5"/>
  <c r="S1190" i="5"/>
  <c r="R1190" i="5"/>
  <c r="Q1190" i="5"/>
  <c r="M1190" i="5"/>
  <c r="L1190" i="5"/>
  <c r="K1190" i="5"/>
  <c r="J1190" i="5"/>
  <c r="G1190" i="5"/>
  <c r="F1190" i="5"/>
  <c r="E1190" i="5"/>
  <c r="D1190" i="5"/>
  <c r="C1190" i="5"/>
  <c r="Z1189" i="5"/>
  <c r="V1189" i="5"/>
  <c r="T1189" i="5"/>
  <c r="S1189" i="5"/>
  <c r="R1189" i="5"/>
  <c r="Q1189" i="5"/>
  <c r="M1189" i="5"/>
  <c r="L1189" i="5"/>
  <c r="K1189" i="5"/>
  <c r="J1189" i="5"/>
  <c r="G1189" i="5"/>
  <c r="F1189" i="5"/>
  <c r="E1189" i="5"/>
  <c r="D1189" i="5"/>
  <c r="C1189" i="5"/>
  <c r="Z1188" i="5"/>
  <c r="V1188" i="5"/>
  <c r="T1188" i="5"/>
  <c r="S1188" i="5"/>
  <c r="R1188" i="5"/>
  <c r="Q1188" i="5"/>
  <c r="M1188" i="5"/>
  <c r="L1188" i="5"/>
  <c r="K1188" i="5"/>
  <c r="J1188" i="5"/>
  <c r="G1188" i="5"/>
  <c r="F1188" i="5"/>
  <c r="E1188" i="5"/>
  <c r="D1188" i="5"/>
  <c r="C1188" i="5"/>
  <c r="Z1187" i="5"/>
  <c r="V1187" i="5"/>
  <c r="T1187" i="5"/>
  <c r="S1187" i="5"/>
  <c r="R1187" i="5"/>
  <c r="Q1187" i="5"/>
  <c r="M1187" i="5"/>
  <c r="L1187" i="5"/>
  <c r="K1187" i="5"/>
  <c r="J1187" i="5"/>
  <c r="G1187" i="5"/>
  <c r="F1187" i="5"/>
  <c r="E1187" i="5"/>
  <c r="D1187" i="5"/>
  <c r="C1187" i="5"/>
  <c r="Z1186" i="5"/>
  <c r="V1186" i="5"/>
  <c r="T1186" i="5"/>
  <c r="S1186" i="5"/>
  <c r="R1186" i="5"/>
  <c r="Q1186" i="5"/>
  <c r="M1186" i="5"/>
  <c r="L1186" i="5"/>
  <c r="K1186" i="5"/>
  <c r="J1186" i="5"/>
  <c r="G1186" i="5"/>
  <c r="F1186" i="5"/>
  <c r="E1186" i="5"/>
  <c r="D1186" i="5"/>
  <c r="C1186" i="5"/>
  <c r="Z1185" i="5"/>
  <c r="V1185" i="5"/>
  <c r="T1185" i="5"/>
  <c r="S1185" i="5"/>
  <c r="R1185" i="5"/>
  <c r="Q1185" i="5"/>
  <c r="M1185" i="5"/>
  <c r="L1185" i="5"/>
  <c r="K1185" i="5"/>
  <c r="J1185" i="5"/>
  <c r="G1185" i="5"/>
  <c r="F1185" i="5"/>
  <c r="E1185" i="5"/>
  <c r="D1185" i="5"/>
  <c r="C1185" i="5"/>
  <c r="Z1184" i="5"/>
  <c r="V1184" i="5"/>
  <c r="T1184" i="5"/>
  <c r="S1184" i="5"/>
  <c r="R1184" i="5"/>
  <c r="Q1184" i="5"/>
  <c r="M1184" i="5"/>
  <c r="L1184" i="5"/>
  <c r="K1184" i="5"/>
  <c r="J1184" i="5"/>
  <c r="G1184" i="5"/>
  <c r="F1184" i="5"/>
  <c r="E1184" i="5"/>
  <c r="D1184" i="5"/>
  <c r="C1184" i="5"/>
  <c r="Z1183" i="5"/>
  <c r="V1183" i="5"/>
  <c r="T1183" i="5"/>
  <c r="S1183" i="5"/>
  <c r="R1183" i="5"/>
  <c r="Q1183" i="5"/>
  <c r="M1183" i="5"/>
  <c r="L1183" i="5"/>
  <c r="K1183" i="5"/>
  <c r="J1183" i="5"/>
  <c r="G1183" i="5"/>
  <c r="F1183" i="5"/>
  <c r="E1183" i="5"/>
  <c r="D1183" i="5"/>
  <c r="C1183" i="5"/>
  <c r="Z1182" i="5"/>
  <c r="V1182" i="5"/>
  <c r="T1182" i="5"/>
  <c r="S1182" i="5"/>
  <c r="R1182" i="5"/>
  <c r="Q1182" i="5"/>
  <c r="M1182" i="5"/>
  <c r="L1182" i="5"/>
  <c r="K1182" i="5"/>
  <c r="J1182" i="5"/>
  <c r="G1182" i="5"/>
  <c r="F1182" i="5"/>
  <c r="E1182" i="5"/>
  <c r="D1182" i="5"/>
  <c r="C1182" i="5"/>
  <c r="Z1181" i="5"/>
  <c r="V1181" i="5"/>
  <c r="T1181" i="5"/>
  <c r="S1181" i="5"/>
  <c r="R1181" i="5"/>
  <c r="Q1181" i="5"/>
  <c r="M1181" i="5"/>
  <c r="L1181" i="5"/>
  <c r="K1181" i="5"/>
  <c r="J1181" i="5"/>
  <c r="G1181" i="5"/>
  <c r="F1181" i="5"/>
  <c r="E1181" i="5"/>
  <c r="D1181" i="5"/>
  <c r="C1181" i="5"/>
  <c r="Z1180" i="5"/>
  <c r="V1180" i="5"/>
  <c r="T1180" i="5"/>
  <c r="S1180" i="5"/>
  <c r="R1180" i="5"/>
  <c r="Q1180" i="5"/>
  <c r="M1180" i="5"/>
  <c r="L1180" i="5"/>
  <c r="K1180" i="5"/>
  <c r="J1180" i="5"/>
  <c r="G1180" i="5"/>
  <c r="F1180" i="5"/>
  <c r="E1180" i="5"/>
  <c r="D1180" i="5"/>
  <c r="C1180" i="5"/>
  <c r="Z1179" i="5"/>
  <c r="V1179" i="5"/>
  <c r="T1179" i="5"/>
  <c r="S1179" i="5"/>
  <c r="R1179" i="5"/>
  <c r="Q1179" i="5"/>
  <c r="M1179" i="5"/>
  <c r="L1179" i="5"/>
  <c r="K1179" i="5"/>
  <c r="J1179" i="5"/>
  <c r="G1179" i="5"/>
  <c r="F1179" i="5"/>
  <c r="E1179" i="5"/>
  <c r="D1179" i="5"/>
  <c r="C1179" i="5"/>
  <c r="Z1178" i="5"/>
  <c r="V1178" i="5"/>
  <c r="T1178" i="5"/>
  <c r="S1178" i="5"/>
  <c r="R1178" i="5"/>
  <c r="Q1178" i="5"/>
  <c r="M1178" i="5"/>
  <c r="L1178" i="5"/>
  <c r="K1178" i="5"/>
  <c r="J1178" i="5"/>
  <c r="G1178" i="5"/>
  <c r="F1178" i="5"/>
  <c r="E1178" i="5"/>
  <c r="D1178" i="5"/>
  <c r="C1178" i="5"/>
  <c r="Z1177" i="5"/>
  <c r="V1177" i="5"/>
  <c r="T1177" i="5"/>
  <c r="S1177" i="5"/>
  <c r="R1177" i="5"/>
  <c r="Q1177" i="5"/>
  <c r="M1177" i="5"/>
  <c r="L1177" i="5"/>
  <c r="K1177" i="5"/>
  <c r="J1177" i="5"/>
  <c r="G1177" i="5"/>
  <c r="F1177" i="5"/>
  <c r="E1177" i="5"/>
  <c r="D1177" i="5"/>
  <c r="C1177" i="5"/>
  <c r="Z1176" i="5"/>
  <c r="V1176" i="5"/>
  <c r="T1176" i="5"/>
  <c r="S1176" i="5"/>
  <c r="R1176" i="5"/>
  <c r="Q1176" i="5"/>
  <c r="M1176" i="5"/>
  <c r="L1176" i="5"/>
  <c r="K1176" i="5"/>
  <c r="J1176" i="5"/>
  <c r="G1176" i="5"/>
  <c r="F1176" i="5"/>
  <c r="E1176" i="5"/>
  <c r="D1176" i="5"/>
  <c r="C1176" i="5"/>
  <c r="Z1175" i="5"/>
  <c r="V1175" i="5"/>
  <c r="T1175" i="5"/>
  <c r="S1175" i="5"/>
  <c r="R1175" i="5"/>
  <c r="Q1175" i="5"/>
  <c r="M1175" i="5"/>
  <c r="L1175" i="5"/>
  <c r="K1175" i="5"/>
  <c r="J1175" i="5"/>
  <c r="G1175" i="5"/>
  <c r="F1175" i="5"/>
  <c r="E1175" i="5"/>
  <c r="D1175" i="5"/>
  <c r="C1175" i="5"/>
  <c r="Z1174" i="5"/>
  <c r="V1174" i="5"/>
  <c r="T1174" i="5"/>
  <c r="S1174" i="5"/>
  <c r="R1174" i="5"/>
  <c r="Q1174" i="5"/>
  <c r="M1174" i="5"/>
  <c r="L1174" i="5"/>
  <c r="K1174" i="5"/>
  <c r="J1174" i="5"/>
  <c r="G1174" i="5"/>
  <c r="F1174" i="5"/>
  <c r="E1174" i="5"/>
  <c r="D1174" i="5"/>
  <c r="C1174" i="5"/>
  <c r="Z1173" i="5"/>
  <c r="V1173" i="5"/>
  <c r="T1173" i="5"/>
  <c r="S1173" i="5"/>
  <c r="R1173" i="5"/>
  <c r="Q1173" i="5"/>
  <c r="M1173" i="5"/>
  <c r="L1173" i="5"/>
  <c r="K1173" i="5"/>
  <c r="J1173" i="5"/>
  <c r="G1173" i="5"/>
  <c r="F1173" i="5"/>
  <c r="E1173" i="5"/>
  <c r="D1173" i="5"/>
  <c r="C1173" i="5"/>
  <c r="Z1172" i="5"/>
  <c r="V1172" i="5"/>
  <c r="T1172" i="5"/>
  <c r="S1172" i="5"/>
  <c r="R1172" i="5"/>
  <c r="Q1172" i="5"/>
  <c r="M1172" i="5"/>
  <c r="L1172" i="5"/>
  <c r="K1172" i="5"/>
  <c r="J1172" i="5"/>
  <c r="G1172" i="5"/>
  <c r="F1172" i="5"/>
  <c r="E1172" i="5"/>
  <c r="D1172" i="5"/>
  <c r="C1172" i="5"/>
  <c r="Z1171" i="5"/>
  <c r="V1171" i="5"/>
  <c r="T1171" i="5"/>
  <c r="S1171" i="5"/>
  <c r="R1171" i="5"/>
  <c r="Q1171" i="5"/>
  <c r="M1171" i="5"/>
  <c r="L1171" i="5"/>
  <c r="K1171" i="5"/>
  <c r="J1171" i="5"/>
  <c r="G1171" i="5"/>
  <c r="F1171" i="5"/>
  <c r="E1171" i="5"/>
  <c r="D1171" i="5"/>
  <c r="C1171" i="5"/>
  <c r="Z1170" i="5"/>
  <c r="V1170" i="5"/>
  <c r="T1170" i="5"/>
  <c r="S1170" i="5"/>
  <c r="R1170" i="5"/>
  <c r="Q1170" i="5"/>
  <c r="M1170" i="5"/>
  <c r="L1170" i="5"/>
  <c r="K1170" i="5"/>
  <c r="J1170" i="5"/>
  <c r="G1170" i="5"/>
  <c r="F1170" i="5"/>
  <c r="E1170" i="5"/>
  <c r="D1170" i="5"/>
  <c r="C1170" i="5"/>
  <c r="Z1169" i="5"/>
  <c r="V1169" i="5"/>
  <c r="T1169" i="5"/>
  <c r="S1169" i="5"/>
  <c r="R1169" i="5"/>
  <c r="Q1169" i="5"/>
  <c r="M1169" i="5"/>
  <c r="L1169" i="5"/>
  <c r="K1169" i="5"/>
  <c r="J1169" i="5"/>
  <c r="G1169" i="5"/>
  <c r="F1169" i="5"/>
  <c r="E1169" i="5"/>
  <c r="D1169" i="5"/>
  <c r="C1169" i="5"/>
  <c r="Z1168" i="5"/>
  <c r="V1168" i="5"/>
  <c r="T1168" i="5"/>
  <c r="S1168" i="5"/>
  <c r="R1168" i="5"/>
  <c r="Q1168" i="5"/>
  <c r="M1168" i="5"/>
  <c r="L1168" i="5"/>
  <c r="K1168" i="5"/>
  <c r="J1168" i="5"/>
  <c r="G1168" i="5"/>
  <c r="F1168" i="5"/>
  <c r="E1168" i="5"/>
  <c r="D1168" i="5"/>
  <c r="C1168" i="5"/>
  <c r="Z1167" i="5"/>
  <c r="V1167" i="5"/>
  <c r="T1167" i="5"/>
  <c r="S1167" i="5"/>
  <c r="R1167" i="5"/>
  <c r="Q1167" i="5"/>
  <c r="M1167" i="5"/>
  <c r="L1167" i="5"/>
  <c r="K1167" i="5"/>
  <c r="J1167" i="5"/>
  <c r="G1167" i="5"/>
  <c r="F1167" i="5"/>
  <c r="E1167" i="5"/>
  <c r="D1167" i="5"/>
  <c r="C1167" i="5"/>
  <c r="Z1166" i="5"/>
  <c r="V1166" i="5"/>
  <c r="T1166" i="5"/>
  <c r="S1166" i="5"/>
  <c r="R1166" i="5"/>
  <c r="Q1166" i="5"/>
  <c r="M1166" i="5"/>
  <c r="L1166" i="5"/>
  <c r="K1166" i="5"/>
  <c r="J1166" i="5"/>
  <c r="G1166" i="5"/>
  <c r="F1166" i="5"/>
  <c r="E1166" i="5"/>
  <c r="D1166" i="5"/>
  <c r="C1166" i="5"/>
  <c r="Z1165" i="5"/>
  <c r="V1165" i="5"/>
  <c r="T1165" i="5"/>
  <c r="S1165" i="5"/>
  <c r="R1165" i="5"/>
  <c r="Q1165" i="5"/>
  <c r="M1165" i="5"/>
  <c r="L1165" i="5"/>
  <c r="K1165" i="5"/>
  <c r="J1165" i="5"/>
  <c r="G1165" i="5"/>
  <c r="F1165" i="5"/>
  <c r="E1165" i="5"/>
  <c r="D1165" i="5"/>
  <c r="C1165" i="5"/>
  <c r="Z1164" i="5"/>
  <c r="V1164" i="5"/>
  <c r="T1164" i="5"/>
  <c r="S1164" i="5"/>
  <c r="R1164" i="5"/>
  <c r="Q1164" i="5"/>
  <c r="M1164" i="5"/>
  <c r="L1164" i="5"/>
  <c r="K1164" i="5"/>
  <c r="J1164" i="5"/>
  <c r="G1164" i="5"/>
  <c r="F1164" i="5"/>
  <c r="E1164" i="5"/>
  <c r="D1164" i="5"/>
  <c r="C1164" i="5"/>
  <c r="Z1163" i="5"/>
  <c r="V1163" i="5"/>
  <c r="T1163" i="5"/>
  <c r="S1163" i="5"/>
  <c r="R1163" i="5"/>
  <c r="Q1163" i="5"/>
  <c r="M1163" i="5"/>
  <c r="L1163" i="5"/>
  <c r="K1163" i="5"/>
  <c r="J1163" i="5"/>
  <c r="G1163" i="5"/>
  <c r="F1163" i="5"/>
  <c r="E1163" i="5"/>
  <c r="D1163" i="5"/>
  <c r="C1163" i="5"/>
  <c r="Z1162" i="5"/>
  <c r="V1162" i="5"/>
  <c r="T1162" i="5"/>
  <c r="S1162" i="5"/>
  <c r="R1162" i="5"/>
  <c r="Q1162" i="5"/>
  <c r="M1162" i="5"/>
  <c r="L1162" i="5"/>
  <c r="K1162" i="5"/>
  <c r="J1162" i="5"/>
  <c r="G1162" i="5"/>
  <c r="F1162" i="5"/>
  <c r="E1162" i="5"/>
  <c r="D1162" i="5"/>
  <c r="C1162" i="5"/>
  <c r="Z1161" i="5"/>
  <c r="V1161" i="5"/>
  <c r="T1161" i="5"/>
  <c r="S1161" i="5"/>
  <c r="R1161" i="5"/>
  <c r="Q1161" i="5"/>
  <c r="M1161" i="5"/>
  <c r="L1161" i="5"/>
  <c r="K1161" i="5"/>
  <c r="J1161" i="5"/>
  <c r="G1161" i="5"/>
  <c r="F1161" i="5"/>
  <c r="E1161" i="5"/>
  <c r="D1161" i="5"/>
  <c r="C1161" i="5"/>
  <c r="Z1160" i="5"/>
  <c r="V1160" i="5"/>
  <c r="T1160" i="5"/>
  <c r="S1160" i="5"/>
  <c r="R1160" i="5"/>
  <c r="Q1160" i="5"/>
  <c r="M1160" i="5"/>
  <c r="L1160" i="5"/>
  <c r="K1160" i="5"/>
  <c r="J1160" i="5"/>
  <c r="G1160" i="5"/>
  <c r="F1160" i="5"/>
  <c r="E1160" i="5"/>
  <c r="D1160" i="5"/>
  <c r="C1160" i="5"/>
  <c r="Z1159" i="5"/>
  <c r="V1159" i="5"/>
  <c r="T1159" i="5"/>
  <c r="S1159" i="5"/>
  <c r="R1159" i="5"/>
  <c r="Q1159" i="5"/>
  <c r="M1159" i="5"/>
  <c r="L1159" i="5"/>
  <c r="K1159" i="5"/>
  <c r="J1159" i="5"/>
  <c r="G1159" i="5"/>
  <c r="F1159" i="5"/>
  <c r="E1159" i="5"/>
  <c r="D1159" i="5"/>
  <c r="C1159" i="5"/>
  <c r="Z1158" i="5"/>
  <c r="V1158" i="5"/>
  <c r="T1158" i="5"/>
  <c r="S1158" i="5"/>
  <c r="R1158" i="5"/>
  <c r="Q1158" i="5"/>
  <c r="M1158" i="5"/>
  <c r="L1158" i="5"/>
  <c r="K1158" i="5"/>
  <c r="J1158" i="5"/>
  <c r="G1158" i="5"/>
  <c r="F1158" i="5"/>
  <c r="E1158" i="5"/>
  <c r="D1158" i="5"/>
  <c r="C1158" i="5"/>
  <c r="Z1157" i="5"/>
  <c r="V1157" i="5"/>
  <c r="T1157" i="5"/>
  <c r="S1157" i="5"/>
  <c r="R1157" i="5"/>
  <c r="Q1157" i="5"/>
  <c r="M1157" i="5"/>
  <c r="L1157" i="5"/>
  <c r="K1157" i="5"/>
  <c r="J1157" i="5"/>
  <c r="G1157" i="5"/>
  <c r="F1157" i="5"/>
  <c r="E1157" i="5"/>
  <c r="D1157" i="5"/>
  <c r="C1157" i="5"/>
  <c r="Z1156" i="5"/>
  <c r="V1156" i="5"/>
  <c r="T1156" i="5"/>
  <c r="S1156" i="5"/>
  <c r="R1156" i="5"/>
  <c r="Q1156" i="5"/>
  <c r="M1156" i="5"/>
  <c r="L1156" i="5"/>
  <c r="K1156" i="5"/>
  <c r="J1156" i="5"/>
  <c r="G1156" i="5"/>
  <c r="F1156" i="5"/>
  <c r="E1156" i="5"/>
  <c r="D1156" i="5"/>
  <c r="C1156" i="5"/>
  <c r="Z1155" i="5"/>
  <c r="V1155" i="5"/>
  <c r="T1155" i="5"/>
  <c r="S1155" i="5"/>
  <c r="R1155" i="5"/>
  <c r="Q1155" i="5"/>
  <c r="M1155" i="5"/>
  <c r="L1155" i="5"/>
  <c r="K1155" i="5"/>
  <c r="J1155" i="5"/>
  <c r="G1155" i="5"/>
  <c r="F1155" i="5"/>
  <c r="E1155" i="5"/>
  <c r="D1155" i="5"/>
  <c r="C1155" i="5"/>
  <c r="Z1154" i="5"/>
  <c r="V1154" i="5"/>
  <c r="T1154" i="5"/>
  <c r="S1154" i="5"/>
  <c r="R1154" i="5"/>
  <c r="Q1154" i="5"/>
  <c r="M1154" i="5"/>
  <c r="L1154" i="5"/>
  <c r="K1154" i="5"/>
  <c r="J1154" i="5"/>
  <c r="G1154" i="5"/>
  <c r="F1154" i="5"/>
  <c r="E1154" i="5"/>
  <c r="D1154" i="5"/>
  <c r="C1154" i="5"/>
  <c r="Z1153" i="5"/>
  <c r="V1153" i="5"/>
  <c r="T1153" i="5"/>
  <c r="S1153" i="5"/>
  <c r="R1153" i="5"/>
  <c r="Q1153" i="5"/>
  <c r="M1153" i="5"/>
  <c r="L1153" i="5"/>
  <c r="K1153" i="5"/>
  <c r="J1153" i="5"/>
  <c r="G1153" i="5"/>
  <c r="F1153" i="5"/>
  <c r="E1153" i="5"/>
  <c r="D1153" i="5"/>
  <c r="C1153" i="5"/>
  <c r="Z1152" i="5"/>
  <c r="V1152" i="5"/>
  <c r="T1152" i="5"/>
  <c r="S1152" i="5"/>
  <c r="R1152" i="5"/>
  <c r="Q1152" i="5"/>
  <c r="M1152" i="5"/>
  <c r="L1152" i="5"/>
  <c r="K1152" i="5"/>
  <c r="J1152" i="5"/>
  <c r="G1152" i="5"/>
  <c r="F1152" i="5"/>
  <c r="E1152" i="5"/>
  <c r="D1152" i="5"/>
  <c r="C1152" i="5"/>
  <c r="Z1151" i="5"/>
  <c r="V1151" i="5"/>
  <c r="T1151" i="5"/>
  <c r="S1151" i="5"/>
  <c r="R1151" i="5"/>
  <c r="Q1151" i="5"/>
  <c r="M1151" i="5"/>
  <c r="L1151" i="5"/>
  <c r="K1151" i="5"/>
  <c r="J1151" i="5"/>
  <c r="G1151" i="5"/>
  <c r="F1151" i="5"/>
  <c r="E1151" i="5"/>
  <c r="D1151" i="5"/>
  <c r="C1151" i="5"/>
  <c r="Z1150" i="5"/>
  <c r="V1150" i="5"/>
  <c r="T1150" i="5"/>
  <c r="S1150" i="5"/>
  <c r="R1150" i="5"/>
  <c r="Q1150" i="5"/>
  <c r="M1150" i="5"/>
  <c r="L1150" i="5"/>
  <c r="K1150" i="5"/>
  <c r="J1150" i="5"/>
  <c r="G1150" i="5"/>
  <c r="F1150" i="5"/>
  <c r="E1150" i="5"/>
  <c r="D1150" i="5"/>
  <c r="C1150" i="5"/>
  <c r="Z1149" i="5"/>
  <c r="V1149" i="5"/>
  <c r="T1149" i="5"/>
  <c r="S1149" i="5"/>
  <c r="R1149" i="5"/>
  <c r="Q1149" i="5"/>
  <c r="M1149" i="5"/>
  <c r="L1149" i="5"/>
  <c r="K1149" i="5"/>
  <c r="J1149" i="5"/>
  <c r="G1149" i="5"/>
  <c r="F1149" i="5"/>
  <c r="E1149" i="5"/>
  <c r="D1149" i="5"/>
  <c r="C1149" i="5"/>
  <c r="Z1148" i="5"/>
  <c r="V1148" i="5"/>
  <c r="T1148" i="5"/>
  <c r="S1148" i="5"/>
  <c r="R1148" i="5"/>
  <c r="Q1148" i="5"/>
  <c r="M1148" i="5"/>
  <c r="L1148" i="5"/>
  <c r="K1148" i="5"/>
  <c r="J1148" i="5"/>
  <c r="G1148" i="5"/>
  <c r="F1148" i="5"/>
  <c r="E1148" i="5"/>
  <c r="D1148" i="5"/>
  <c r="C1148" i="5"/>
  <c r="Z1147" i="5"/>
  <c r="V1147" i="5"/>
  <c r="T1147" i="5"/>
  <c r="S1147" i="5"/>
  <c r="R1147" i="5"/>
  <c r="Q1147" i="5"/>
  <c r="M1147" i="5"/>
  <c r="L1147" i="5"/>
  <c r="K1147" i="5"/>
  <c r="J1147" i="5"/>
  <c r="G1147" i="5"/>
  <c r="F1147" i="5"/>
  <c r="E1147" i="5"/>
  <c r="D1147" i="5"/>
  <c r="C1147" i="5"/>
  <c r="Z1146" i="5"/>
  <c r="V1146" i="5"/>
  <c r="T1146" i="5"/>
  <c r="S1146" i="5"/>
  <c r="R1146" i="5"/>
  <c r="Q1146" i="5"/>
  <c r="M1146" i="5"/>
  <c r="L1146" i="5"/>
  <c r="K1146" i="5"/>
  <c r="J1146" i="5"/>
  <c r="G1146" i="5"/>
  <c r="F1146" i="5"/>
  <c r="E1146" i="5"/>
  <c r="D1146" i="5"/>
  <c r="C1146" i="5"/>
  <c r="Z1145" i="5"/>
  <c r="V1145" i="5"/>
  <c r="T1145" i="5"/>
  <c r="S1145" i="5"/>
  <c r="R1145" i="5"/>
  <c r="Q1145" i="5"/>
  <c r="M1145" i="5"/>
  <c r="L1145" i="5"/>
  <c r="K1145" i="5"/>
  <c r="J1145" i="5"/>
  <c r="G1145" i="5"/>
  <c r="F1145" i="5"/>
  <c r="E1145" i="5"/>
  <c r="D1145" i="5"/>
  <c r="C1145" i="5"/>
  <c r="Z1144" i="5"/>
  <c r="V1144" i="5"/>
  <c r="T1144" i="5"/>
  <c r="S1144" i="5"/>
  <c r="R1144" i="5"/>
  <c r="Q1144" i="5"/>
  <c r="M1144" i="5"/>
  <c r="L1144" i="5"/>
  <c r="K1144" i="5"/>
  <c r="J1144" i="5"/>
  <c r="G1144" i="5"/>
  <c r="F1144" i="5"/>
  <c r="E1144" i="5"/>
  <c r="D1144" i="5"/>
  <c r="C1144" i="5"/>
  <c r="Z1143" i="5"/>
  <c r="V1143" i="5"/>
  <c r="T1143" i="5"/>
  <c r="S1143" i="5"/>
  <c r="R1143" i="5"/>
  <c r="Q1143" i="5"/>
  <c r="M1143" i="5"/>
  <c r="L1143" i="5"/>
  <c r="K1143" i="5"/>
  <c r="J1143" i="5"/>
  <c r="G1143" i="5"/>
  <c r="F1143" i="5"/>
  <c r="E1143" i="5"/>
  <c r="D1143" i="5"/>
  <c r="C1143" i="5"/>
  <c r="Z1142" i="5"/>
  <c r="V1142" i="5"/>
  <c r="T1142" i="5"/>
  <c r="S1142" i="5"/>
  <c r="R1142" i="5"/>
  <c r="Q1142" i="5"/>
  <c r="M1142" i="5"/>
  <c r="L1142" i="5"/>
  <c r="K1142" i="5"/>
  <c r="J1142" i="5"/>
  <c r="G1142" i="5"/>
  <c r="F1142" i="5"/>
  <c r="E1142" i="5"/>
  <c r="D1142" i="5"/>
  <c r="C1142" i="5"/>
  <c r="Z1141" i="5"/>
  <c r="V1141" i="5"/>
  <c r="T1141" i="5"/>
  <c r="S1141" i="5"/>
  <c r="R1141" i="5"/>
  <c r="Q1141" i="5"/>
  <c r="M1141" i="5"/>
  <c r="L1141" i="5"/>
  <c r="K1141" i="5"/>
  <c r="J1141" i="5"/>
  <c r="G1141" i="5"/>
  <c r="F1141" i="5"/>
  <c r="E1141" i="5"/>
  <c r="D1141" i="5"/>
  <c r="C1141" i="5"/>
  <c r="Z1140" i="5"/>
  <c r="V1140" i="5"/>
  <c r="T1140" i="5"/>
  <c r="S1140" i="5"/>
  <c r="R1140" i="5"/>
  <c r="Q1140" i="5"/>
  <c r="M1140" i="5"/>
  <c r="L1140" i="5"/>
  <c r="K1140" i="5"/>
  <c r="J1140" i="5"/>
  <c r="G1140" i="5"/>
  <c r="F1140" i="5"/>
  <c r="E1140" i="5"/>
  <c r="D1140" i="5"/>
  <c r="C1140" i="5"/>
  <c r="Z1139" i="5"/>
  <c r="V1139" i="5"/>
  <c r="T1139" i="5"/>
  <c r="S1139" i="5"/>
  <c r="R1139" i="5"/>
  <c r="Q1139" i="5"/>
  <c r="M1139" i="5"/>
  <c r="L1139" i="5"/>
  <c r="K1139" i="5"/>
  <c r="J1139" i="5"/>
  <c r="G1139" i="5"/>
  <c r="F1139" i="5"/>
  <c r="E1139" i="5"/>
  <c r="D1139" i="5"/>
  <c r="C1139" i="5"/>
  <c r="Z1138" i="5"/>
  <c r="V1138" i="5"/>
  <c r="T1138" i="5"/>
  <c r="S1138" i="5"/>
  <c r="R1138" i="5"/>
  <c r="Q1138" i="5"/>
  <c r="M1138" i="5"/>
  <c r="L1138" i="5"/>
  <c r="K1138" i="5"/>
  <c r="J1138" i="5"/>
  <c r="G1138" i="5"/>
  <c r="F1138" i="5"/>
  <c r="E1138" i="5"/>
  <c r="D1138" i="5"/>
  <c r="C1138" i="5"/>
  <c r="Z1137" i="5"/>
  <c r="V1137" i="5"/>
  <c r="T1137" i="5"/>
  <c r="S1137" i="5"/>
  <c r="R1137" i="5"/>
  <c r="Q1137" i="5"/>
  <c r="M1137" i="5"/>
  <c r="L1137" i="5"/>
  <c r="K1137" i="5"/>
  <c r="J1137" i="5"/>
  <c r="G1137" i="5"/>
  <c r="F1137" i="5"/>
  <c r="E1137" i="5"/>
  <c r="D1137" i="5"/>
  <c r="C1137" i="5"/>
  <c r="Z1136" i="5"/>
  <c r="V1136" i="5"/>
  <c r="T1136" i="5"/>
  <c r="S1136" i="5"/>
  <c r="R1136" i="5"/>
  <c r="Q1136" i="5"/>
  <c r="M1136" i="5"/>
  <c r="L1136" i="5"/>
  <c r="K1136" i="5"/>
  <c r="J1136" i="5"/>
  <c r="G1136" i="5"/>
  <c r="F1136" i="5"/>
  <c r="E1136" i="5"/>
  <c r="D1136" i="5"/>
  <c r="C1136" i="5"/>
  <c r="Z1135" i="5"/>
  <c r="V1135" i="5"/>
  <c r="T1135" i="5"/>
  <c r="S1135" i="5"/>
  <c r="R1135" i="5"/>
  <c r="Q1135" i="5"/>
  <c r="M1135" i="5"/>
  <c r="L1135" i="5"/>
  <c r="K1135" i="5"/>
  <c r="J1135" i="5"/>
  <c r="G1135" i="5"/>
  <c r="F1135" i="5"/>
  <c r="E1135" i="5"/>
  <c r="D1135" i="5"/>
  <c r="C1135" i="5"/>
  <c r="Z1134" i="5"/>
  <c r="V1134" i="5"/>
  <c r="T1134" i="5"/>
  <c r="S1134" i="5"/>
  <c r="R1134" i="5"/>
  <c r="Q1134" i="5"/>
  <c r="M1134" i="5"/>
  <c r="L1134" i="5"/>
  <c r="K1134" i="5"/>
  <c r="J1134" i="5"/>
  <c r="G1134" i="5"/>
  <c r="F1134" i="5"/>
  <c r="E1134" i="5"/>
  <c r="D1134" i="5"/>
  <c r="C1134" i="5"/>
  <c r="Z1133" i="5"/>
  <c r="V1133" i="5"/>
  <c r="T1133" i="5"/>
  <c r="S1133" i="5"/>
  <c r="R1133" i="5"/>
  <c r="Q1133" i="5"/>
  <c r="M1133" i="5"/>
  <c r="L1133" i="5"/>
  <c r="K1133" i="5"/>
  <c r="J1133" i="5"/>
  <c r="G1133" i="5"/>
  <c r="F1133" i="5"/>
  <c r="E1133" i="5"/>
  <c r="D1133" i="5"/>
  <c r="C1133" i="5"/>
  <c r="Z1132" i="5"/>
  <c r="V1132" i="5"/>
  <c r="T1132" i="5"/>
  <c r="S1132" i="5"/>
  <c r="R1132" i="5"/>
  <c r="Q1132" i="5"/>
  <c r="M1132" i="5"/>
  <c r="L1132" i="5"/>
  <c r="K1132" i="5"/>
  <c r="J1132" i="5"/>
  <c r="G1132" i="5"/>
  <c r="F1132" i="5"/>
  <c r="E1132" i="5"/>
  <c r="D1132" i="5"/>
  <c r="C1132" i="5"/>
  <c r="Z1131" i="5"/>
  <c r="V1131" i="5"/>
  <c r="T1131" i="5"/>
  <c r="S1131" i="5"/>
  <c r="R1131" i="5"/>
  <c r="Q1131" i="5"/>
  <c r="M1131" i="5"/>
  <c r="L1131" i="5"/>
  <c r="K1131" i="5"/>
  <c r="J1131" i="5"/>
  <c r="G1131" i="5"/>
  <c r="F1131" i="5"/>
  <c r="E1131" i="5"/>
  <c r="D1131" i="5"/>
  <c r="C1131" i="5"/>
  <c r="Z1130" i="5"/>
  <c r="V1130" i="5"/>
  <c r="T1130" i="5"/>
  <c r="S1130" i="5"/>
  <c r="R1130" i="5"/>
  <c r="Q1130" i="5"/>
  <c r="M1130" i="5"/>
  <c r="L1130" i="5"/>
  <c r="K1130" i="5"/>
  <c r="J1130" i="5"/>
  <c r="G1130" i="5"/>
  <c r="F1130" i="5"/>
  <c r="E1130" i="5"/>
  <c r="D1130" i="5"/>
  <c r="C1130" i="5"/>
  <c r="Z1129" i="5"/>
  <c r="V1129" i="5"/>
  <c r="T1129" i="5"/>
  <c r="S1129" i="5"/>
  <c r="R1129" i="5"/>
  <c r="Q1129" i="5"/>
  <c r="M1129" i="5"/>
  <c r="L1129" i="5"/>
  <c r="K1129" i="5"/>
  <c r="J1129" i="5"/>
  <c r="G1129" i="5"/>
  <c r="F1129" i="5"/>
  <c r="E1129" i="5"/>
  <c r="D1129" i="5"/>
  <c r="C1129" i="5"/>
  <c r="Z1128" i="5"/>
  <c r="V1128" i="5"/>
  <c r="T1128" i="5"/>
  <c r="S1128" i="5"/>
  <c r="R1128" i="5"/>
  <c r="Q1128" i="5"/>
  <c r="M1128" i="5"/>
  <c r="L1128" i="5"/>
  <c r="K1128" i="5"/>
  <c r="J1128" i="5"/>
  <c r="G1128" i="5"/>
  <c r="F1128" i="5"/>
  <c r="E1128" i="5"/>
  <c r="D1128" i="5"/>
  <c r="C1128" i="5"/>
  <c r="Z1127" i="5"/>
  <c r="V1127" i="5"/>
  <c r="T1127" i="5"/>
  <c r="S1127" i="5"/>
  <c r="R1127" i="5"/>
  <c r="Q1127" i="5"/>
  <c r="M1127" i="5"/>
  <c r="L1127" i="5"/>
  <c r="K1127" i="5"/>
  <c r="J1127" i="5"/>
  <c r="G1127" i="5"/>
  <c r="F1127" i="5"/>
  <c r="E1127" i="5"/>
  <c r="D1127" i="5"/>
  <c r="C1127" i="5"/>
  <c r="Z1126" i="5"/>
  <c r="V1126" i="5"/>
  <c r="T1126" i="5"/>
  <c r="S1126" i="5"/>
  <c r="R1126" i="5"/>
  <c r="Q1126" i="5"/>
  <c r="M1126" i="5"/>
  <c r="L1126" i="5"/>
  <c r="K1126" i="5"/>
  <c r="J1126" i="5"/>
  <c r="G1126" i="5"/>
  <c r="F1126" i="5"/>
  <c r="E1126" i="5"/>
  <c r="D1126" i="5"/>
  <c r="C1126" i="5"/>
  <c r="Z1125" i="5"/>
  <c r="V1125" i="5"/>
  <c r="T1125" i="5"/>
  <c r="S1125" i="5"/>
  <c r="R1125" i="5"/>
  <c r="Q1125" i="5"/>
  <c r="M1125" i="5"/>
  <c r="L1125" i="5"/>
  <c r="K1125" i="5"/>
  <c r="J1125" i="5"/>
  <c r="G1125" i="5"/>
  <c r="F1125" i="5"/>
  <c r="E1125" i="5"/>
  <c r="D1125" i="5"/>
  <c r="C1125" i="5"/>
  <c r="Z1124" i="5"/>
  <c r="V1124" i="5"/>
  <c r="T1124" i="5"/>
  <c r="S1124" i="5"/>
  <c r="R1124" i="5"/>
  <c r="Q1124" i="5"/>
  <c r="M1124" i="5"/>
  <c r="L1124" i="5"/>
  <c r="K1124" i="5"/>
  <c r="J1124" i="5"/>
  <c r="G1124" i="5"/>
  <c r="F1124" i="5"/>
  <c r="E1124" i="5"/>
  <c r="D1124" i="5"/>
  <c r="C1124" i="5"/>
  <c r="Z1123" i="5"/>
  <c r="V1123" i="5"/>
  <c r="T1123" i="5"/>
  <c r="S1123" i="5"/>
  <c r="R1123" i="5"/>
  <c r="Q1123" i="5"/>
  <c r="M1123" i="5"/>
  <c r="L1123" i="5"/>
  <c r="K1123" i="5"/>
  <c r="J1123" i="5"/>
  <c r="G1123" i="5"/>
  <c r="F1123" i="5"/>
  <c r="E1123" i="5"/>
  <c r="D1123" i="5"/>
  <c r="C1123" i="5"/>
  <c r="Z1122" i="5"/>
  <c r="V1122" i="5"/>
  <c r="T1122" i="5"/>
  <c r="S1122" i="5"/>
  <c r="R1122" i="5"/>
  <c r="Q1122" i="5"/>
  <c r="M1122" i="5"/>
  <c r="L1122" i="5"/>
  <c r="K1122" i="5"/>
  <c r="J1122" i="5"/>
  <c r="G1122" i="5"/>
  <c r="F1122" i="5"/>
  <c r="E1122" i="5"/>
  <c r="D1122" i="5"/>
  <c r="C1122" i="5"/>
  <c r="Z1121" i="5"/>
  <c r="V1121" i="5"/>
  <c r="T1121" i="5"/>
  <c r="S1121" i="5"/>
  <c r="R1121" i="5"/>
  <c r="Q1121" i="5"/>
  <c r="M1121" i="5"/>
  <c r="L1121" i="5"/>
  <c r="K1121" i="5"/>
  <c r="J1121" i="5"/>
  <c r="G1121" i="5"/>
  <c r="F1121" i="5"/>
  <c r="E1121" i="5"/>
  <c r="D1121" i="5"/>
  <c r="C1121" i="5"/>
  <c r="Z1120" i="5"/>
  <c r="V1120" i="5"/>
  <c r="T1120" i="5"/>
  <c r="S1120" i="5"/>
  <c r="R1120" i="5"/>
  <c r="Q1120" i="5"/>
  <c r="M1120" i="5"/>
  <c r="L1120" i="5"/>
  <c r="K1120" i="5"/>
  <c r="J1120" i="5"/>
  <c r="G1120" i="5"/>
  <c r="F1120" i="5"/>
  <c r="E1120" i="5"/>
  <c r="D1120" i="5"/>
  <c r="C1120" i="5"/>
  <c r="Z1119" i="5"/>
  <c r="V1119" i="5"/>
  <c r="T1119" i="5"/>
  <c r="S1119" i="5"/>
  <c r="R1119" i="5"/>
  <c r="Q1119" i="5"/>
  <c r="M1119" i="5"/>
  <c r="L1119" i="5"/>
  <c r="K1119" i="5"/>
  <c r="J1119" i="5"/>
  <c r="G1119" i="5"/>
  <c r="F1119" i="5"/>
  <c r="E1119" i="5"/>
  <c r="D1119" i="5"/>
  <c r="C1119" i="5"/>
  <c r="Z1118" i="5"/>
  <c r="V1118" i="5"/>
  <c r="T1118" i="5"/>
  <c r="S1118" i="5"/>
  <c r="R1118" i="5"/>
  <c r="Q1118" i="5"/>
  <c r="M1118" i="5"/>
  <c r="L1118" i="5"/>
  <c r="K1118" i="5"/>
  <c r="J1118" i="5"/>
  <c r="G1118" i="5"/>
  <c r="F1118" i="5"/>
  <c r="E1118" i="5"/>
  <c r="D1118" i="5"/>
  <c r="C1118" i="5"/>
  <c r="Z1117" i="5"/>
  <c r="V1117" i="5"/>
  <c r="T1117" i="5"/>
  <c r="S1117" i="5"/>
  <c r="R1117" i="5"/>
  <c r="Q1117" i="5"/>
  <c r="M1117" i="5"/>
  <c r="L1117" i="5"/>
  <c r="K1117" i="5"/>
  <c r="J1117" i="5"/>
  <c r="G1117" i="5"/>
  <c r="F1117" i="5"/>
  <c r="E1117" i="5"/>
  <c r="D1117" i="5"/>
  <c r="C1117" i="5"/>
  <c r="Z1116" i="5"/>
  <c r="V1116" i="5"/>
  <c r="T1116" i="5"/>
  <c r="S1116" i="5"/>
  <c r="R1116" i="5"/>
  <c r="Q1116" i="5"/>
  <c r="M1116" i="5"/>
  <c r="L1116" i="5"/>
  <c r="K1116" i="5"/>
  <c r="J1116" i="5"/>
  <c r="G1116" i="5"/>
  <c r="F1116" i="5"/>
  <c r="E1116" i="5"/>
  <c r="D1116" i="5"/>
  <c r="C1116" i="5"/>
  <c r="Z1115" i="5"/>
  <c r="V1115" i="5"/>
  <c r="T1115" i="5"/>
  <c r="S1115" i="5"/>
  <c r="R1115" i="5"/>
  <c r="Q1115" i="5"/>
  <c r="M1115" i="5"/>
  <c r="L1115" i="5"/>
  <c r="K1115" i="5"/>
  <c r="J1115" i="5"/>
  <c r="G1115" i="5"/>
  <c r="F1115" i="5"/>
  <c r="E1115" i="5"/>
  <c r="D1115" i="5"/>
  <c r="C1115" i="5"/>
  <c r="Z1114" i="5"/>
  <c r="V1114" i="5"/>
  <c r="T1114" i="5"/>
  <c r="S1114" i="5"/>
  <c r="R1114" i="5"/>
  <c r="Q1114" i="5"/>
  <c r="M1114" i="5"/>
  <c r="L1114" i="5"/>
  <c r="K1114" i="5"/>
  <c r="J1114" i="5"/>
  <c r="G1114" i="5"/>
  <c r="F1114" i="5"/>
  <c r="E1114" i="5"/>
  <c r="D1114" i="5"/>
  <c r="C1114" i="5"/>
  <c r="Z1113" i="5"/>
  <c r="V1113" i="5"/>
  <c r="T1113" i="5"/>
  <c r="S1113" i="5"/>
  <c r="R1113" i="5"/>
  <c r="Q1113" i="5"/>
  <c r="M1113" i="5"/>
  <c r="L1113" i="5"/>
  <c r="K1113" i="5"/>
  <c r="J1113" i="5"/>
  <c r="G1113" i="5"/>
  <c r="F1113" i="5"/>
  <c r="E1113" i="5"/>
  <c r="D1113" i="5"/>
  <c r="C1113" i="5"/>
  <c r="Z1112" i="5"/>
  <c r="V1112" i="5"/>
  <c r="T1112" i="5"/>
  <c r="S1112" i="5"/>
  <c r="R1112" i="5"/>
  <c r="Q1112" i="5"/>
  <c r="M1112" i="5"/>
  <c r="L1112" i="5"/>
  <c r="K1112" i="5"/>
  <c r="J1112" i="5"/>
  <c r="G1112" i="5"/>
  <c r="F1112" i="5"/>
  <c r="E1112" i="5"/>
  <c r="D1112" i="5"/>
  <c r="C1112" i="5"/>
  <c r="Z1111" i="5"/>
  <c r="V1111" i="5"/>
  <c r="T1111" i="5"/>
  <c r="S1111" i="5"/>
  <c r="R1111" i="5"/>
  <c r="Q1111" i="5"/>
  <c r="M1111" i="5"/>
  <c r="L1111" i="5"/>
  <c r="K1111" i="5"/>
  <c r="J1111" i="5"/>
  <c r="G1111" i="5"/>
  <c r="F1111" i="5"/>
  <c r="E1111" i="5"/>
  <c r="D1111" i="5"/>
  <c r="C1111" i="5"/>
  <c r="Z1110" i="5"/>
  <c r="V1110" i="5"/>
  <c r="T1110" i="5"/>
  <c r="S1110" i="5"/>
  <c r="R1110" i="5"/>
  <c r="Q1110" i="5"/>
  <c r="M1110" i="5"/>
  <c r="L1110" i="5"/>
  <c r="K1110" i="5"/>
  <c r="J1110" i="5"/>
  <c r="G1110" i="5"/>
  <c r="F1110" i="5"/>
  <c r="E1110" i="5"/>
  <c r="D1110" i="5"/>
  <c r="C1110" i="5"/>
  <c r="Z1109" i="5"/>
  <c r="V1109" i="5"/>
  <c r="T1109" i="5"/>
  <c r="S1109" i="5"/>
  <c r="R1109" i="5"/>
  <c r="Q1109" i="5"/>
  <c r="M1109" i="5"/>
  <c r="L1109" i="5"/>
  <c r="K1109" i="5"/>
  <c r="J1109" i="5"/>
  <c r="G1109" i="5"/>
  <c r="F1109" i="5"/>
  <c r="E1109" i="5"/>
  <c r="D1109" i="5"/>
  <c r="C1109" i="5"/>
  <c r="Z1108" i="5"/>
  <c r="V1108" i="5"/>
  <c r="T1108" i="5"/>
  <c r="S1108" i="5"/>
  <c r="R1108" i="5"/>
  <c r="Q1108" i="5"/>
  <c r="M1108" i="5"/>
  <c r="L1108" i="5"/>
  <c r="K1108" i="5"/>
  <c r="J1108" i="5"/>
  <c r="G1108" i="5"/>
  <c r="F1108" i="5"/>
  <c r="E1108" i="5"/>
  <c r="D1108" i="5"/>
  <c r="C1108" i="5"/>
  <c r="Z1107" i="5"/>
  <c r="V1107" i="5"/>
  <c r="T1107" i="5"/>
  <c r="S1107" i="5"/>
  <c r="R1107" i="5"/>
  <c r="Q1107" i="5"/>
  <c r="M1107" i="5"/>
  <c r="L1107" i="5"/>
  <c r="K1107" i="5"/>
  <c r="J1107" i="5"/>
  <c r="G1107" i="5"/>
  <c r="F1107" i="5"/>
  <c r="E1107" i="5"/>
  <c r="D1107" i="5"/>
  <c r="C1107" i="5"/>
  <c r="Z1106" i="5"/>
  <c r="V1106" i="5"/>
  <c r="T1106" i="5"/>
  <c r="S1106" i="5"/>
  <c r="R1106" i="5"/>
  <c r="Q1106" i="5"/>
  <c r="M1106" i="5"/>
  <c r="L1106" i="5"/>
  <c r="K1106" i="5"/>
  <c r="J1106" i="5"/>
  <c r="G1106" i="5"/>
  <c r="F1106" i="5"/>
  <c r="E1106" i="5"/>
  <c r="D1106" i="5"/>
  <c r="C1106" i="5"/>
  <c r="Z1105" i="5"/>
  <c r="V1105" i="5"/>
  <c r="T1105" i="5"/>
  <c r="S1105" i="5"/>
  <c r="R1105" i="5"/>
  <c r="Q1105" i="5"/>
  <c r="M1105" i="5"/>
  <c r="L1105" i="5"/>
  <c r="K1105" i="5"/>
  <c r="J1105" i="5"/>
  <c r="G1105" i="5"/>
  <c r="F1105" i="5"/>
  <c r="E1105" i="5"/>
  <c r="D1105" i="5"/>
  <c r="C1105" i="5"/>
  <c r="Z1104" i="5"/>
  <c r="V1104" i="5"/>
  <c r="T1104" i="5"/>
  <c r="S1104" i="5"/>
  <c r="R1104" i="5"/>
  <c r="Q1104" i="5"/>
  <c r="M1104" i="5"/>
  <c r="L1104" i="5"/>
  <c r="K1104" i="5"/>
  <c r="J1104" i="5"/>
  <c r="G1104" i="5"/>
  <c r="F1104" i="5"/>
  <c r="E1104" i="5"/>
  <c r="D1104" i="5"/>
  <c r="C1104" i="5"/>
  <c r="Z1103" i="5"/>
  <c r="V1103" i="5"/>
  <c r="T1103" i="5"/>
  <c r="S1103" i="5"/>
  <c r="R1103" i="5"/>
  <c r="Q1103" i="5"/>
  <c r="M1103" i="5"/>
  <c r="L1103" i="5"/>
  <c r="K1103" i="5"/>
  <c r="J1103" i="5"/>
  <c r="G1103" i="5"/>
  <c r="F1103" i="5"/>
  <c r="E1103" i="5"/>
  <c r="D1103" i="5"/>
  <c r="C1103" i="5"/>
  <c r="Z1102" i="5"/>
  <c r="V1102" i="5"/>
  <c r="T1102" i="5"/>
  <c r="S1102" i="5"/>
  <c r="R1102" i="5"/>
  <c r="Q1102" i="5"/>
  <c r="M1102" i="5"/>
  <c r="L1102" i="5"/>
  <c r="K1102" i="5"/>
  <c r="J1102" i="5"/>
  <c r="G1102" i="5"/>
  <c r="F1102" i="5"/>
  <c r="E1102" i="5"/>
  <c r="D1102" i="5"/>
  <c r="C1102" i="5"/>
  <c r="Z1101" i="5"/>
  <c r="V1101" i="5"/>
  <c r="T1101" i="5"/>
  <c r="S1101" i="5"/>
  <c r="R1101" i="5"/>
  <c r="Q1101" i="5"/>
  <c r="M1101" i="5"/>
  <c r="L1101" i="5"/>
  <c r="K1101" i="5"/>
  <c r="J1101" i="5"/>
  <c r="G1101" i="5"/>
  <c r="F1101" i="5"/>
  <c r="E1101" i="5"/>
  <c r="D1101" i="5"/>
  <c r="C1101" i="5"/>
  <c r="Z1100" i="5"/>
  <c r="V1100" i="5"/>
  <c r="T1100" i="5"/>
  <c r="S1100" i="5"/>
  <c r="R1100" i="5"/>
  <c r="Q1100" i="5"/>
  <c r="M1100" i="5"/>
  <c r="L1100" i="5"/>
  <c r="K1100" i="5"/>
  <c r="J1100" i="5"/>
  <c r="G1100" i="5"/>
  <c r="F1100" i="5"/>
  <c r="E1100" i="5"/>
  <c r="D1100" i="5"/>
  <c r="C1100" i="5"/>
  <c r="Z1099" i="5"/>
  <c r="V1099" i="5"/>
  <c r="T1099" i="5"/>
  <c r="S1099" i="5"/>
  <c r="R1099" i="5"/>
  <c r="Q1099" i="5"/>
  <c r="M1099" i="5"/>
  <c r="L1099" i="5"/>
  <c r="K1099" i="5"/>
  <c r="J1099" i="5"/>
  <c r="G1099" i="5"/>
  <c r="F1099" i="5"/>
  <c r="E1099" i="5"/>
  <c r="D1099" i="5"/>
  <c r="C1099" i="5"/>
  <c r="Z1098" i="5"/>
  <c r="V1098" i="5"/>
  <c r="T1098" i="5"/>
  <c r="S1098" i="5"/>
  <c r="R1098" i="5"/>
  <c r="Q1098" i="5"/>
  <c r="M1098" i="5"/>
  <c r="L1098" i="5"/>
  <c r="K1098" i="5"/>
  <c r="J1098" i="5"/>
  <c r="G1098" i="5"/>
  <c r="F1098" i="5"/>
  <c r="E1098" i="5"/>
  <c r="D1098" i="5"/>
  <c r="C1098" i="5"/>
  <c r="Z1097" i="5"/>
  <c r="V1097" i="5"/>
  <c r="T1097" i="5"/>
  <c r="S1097" i="5"/>
  <c r="R1097" i="5"/>
  <c r="Q1097" i="5"/>
  <c r="M1097" i="5"/>
  <c r="L1097" i="5"/>
  <c r="K1097" i="5"/>
  <c r="J1097" i="5"/>
  <c r="G1097" i="5"/>
  <c r="F1097" i="5"/>
  <c r="E1097" i="5"/>
  <c r="D1097" i="5"/>
  <c r="C1097" i="5"/>
  <c r="Z1096" i="5"/>
  <c r="V1096" i="5"/>
  <c r="T1096" i="5"/>
  <c r="S1096" i="5"/>
  <c r="R1096" i="5"/>
  <c r="Q1096" i="5"/>
  <c r="M1096" i="5"/>
  <c r="L1096" i="5"/>
  <c r="K1096" i="5"/>
  <c r="J1096" i="5"/>
  <c r="G1096" i="5"/>
  <c r="F1096" i="5"/>
  <c r="E1096" i="5"/>
  <c r="D1096" i="5"/>
  <c r="C1096" i="5"/>
  <c r="Z1095" i="5"/>
  <c r="V1095" i="5"/>
  <c r="T1095" i="5"/>
  <c r="S1095" i="5"/>
  <c r="R1095" i="5"/>
  <c r="Q1095" i="5"/>
  <c r="M1095" i="5"/>
  <c r="L1095" i="5"/>
  <c r="K1095" i="5"/>
  <c r="J1095" i="5"/>
  <c r="G1095" i="5"/>
  <c r="F1095" i="5"/>
  <c r="E1095" i="5"/>
  <c r="D1095" i="5"/>
  <c r="C1095" i="5"/>
  <c r="Z1094" i="5"/>
  <c r="V1094" i="5"/>
  <c r="T1094" i="5"/>
  <c r="S1094" i="5"/>
  <c r="R1094" i="5"/>
  <c r="Q1094" i="5"/>
  <c r="M1094" i="5"/>
  <c r="L1094" i="5"/>
  <c r="K1094" i="5"/>
  <c r="J1094" i="5"/>
  <c r="G1094" i="5"/>
  <c r="F1094" i="5"/>
  <c r="E1094" i="5"/>
  <c r="D1094" i="5"/>
  <c r="C1094" i="5"/>
  <c r="Z1093" i="5"/>
  <c r="V1093" i="5"/>
  <c r="T1093" i="5"/>
  <c r="S1093" i="5"/>
  <c r="R1093" i="5"/>
  <c r="Q1093" i="5"/>
  <c r="M1093" i="5"/>
  <c r="L1093" i="5"/>
  <c r="K1093" i="5"/>
  <c r="J1093" i="5"/>
  <c r="G1093" i="5"/>
  <c r="F1093" i="5"/>
  <c r="E1093" i="5"/>
  <c r="D1093" i="5"/>
  <c r="C1093" i="5"/>
  <c r="Z1092" i="5"/>
  <c r="V1092" i="5"/>
  <c r="T1092" i="5"/>
  <c r="S1092" i="5"/>
  <c r="R1092" i="5"/>
  <c r="Q1092" i="5"/>
  <c r="M1092" i="5"/>
  <c r="L1092" i="5"/>
  <c r="K1092" i="5"/>
  <c r="J1092" i="5"/>
  <c r="G1092" i="5"/>
  <c r="F1092" i="5"/>
  <c r="E1092" i="5"/>
  <c r="D1092" i="5"/>
  <c r="C1092" i="5"/>
  <c r="Z1091" i="5"/>
  <c r="V1091" i="5"/>
  <c r="T1091" i="5"/>
  <c r="S1091" i="5"/>
  <c r="R1091" i="5"/>
  <c r="Q1091" i="5"/>
  <c r="M1091" i="5"/>
  <c r="L1091" i="5"/>
  <c r="K1091" i="5"/>
  <c r="J1091" i="5"/>
  <c r="G1091" i="5"/>
  <c r="F1091" i="5"/>
  <c r="E1091" i="5"/>
  <c r="D1091" i="5"/>
  <c r="C1091" i="5"/>
  <c r="Z1090" i="5"/>
  <c r="V1090" i="5"/>
  <c r="T1090" i="5"/>
  <c r="S1090" i="5"/>
  <c r="R1090" i="5"/>
  <c r="Q1090" i="5"/>
  <c r="M1090" i="5"/>
  <c r="L1090" i="5"/>
  <c r="K1090" i="5"/>
  <c r="J1090" i="5"/>
  <c r="G1090" i="5"/>
  <c r="F1090" i="5"/>
  <c r="E1090" i="5"/>
  <c r="D1090" i="5"/>
  <c r="C1090" i="5"/>
  <c r="Z1089" i="5"/>
  <c r="V1089" i="5"/>
  <c r="T1089" i="5"/>
  <c r="S1089" i="5"/>
  <c r="R1089" i="5"/>
  <c r="Q1089" i="5"/>
  <c r="M1089" i="5"/>
  <c r="L1089" i="5"/>
  <c r="K1089" i="5"/>
  <c r="J1089" i="5"/>
  <c r="G1089" i="5"/>
  <c r="F1089" i="5"/>
  <c r="E1089" i="5"/>
  <c r="D1089" i="5"/>
  <c r="C1089" i="5"/>
  <c r="Z1088" i="5"/>
  <c r="V1088" i="5"/>
  <c r="T1088" i="5"/>
  <c r="S1088" i="5"/>
  <c r="R1088" i="5"/>
  <c r="Q1088" i="5"/>
  <c r="M1088" i="5"/>
  <c r="L1088" i="5"/>
  <c r="K1088" i="5"/>
  <c r="J1088" i="5"/>
  <c r="G1088" i="5"/>
  <c r="F1088" i="5"/>
  <c r="E1088" i="5"/>
  <c r="D1088" i="5"/>
  <c r="C1088" i="5"/>
  <c r="Z1087" i="5"/>
  <c r="V1087" i="5"/>
  <c r="T1087" i="5"/>
  <c r="S1087" i="5"/>
  <c r="R1087" i="5"/>
  <c r="Q1087" i="5"/>
  <c r="M1087" i="5"/>
  <c r="L1087" i="5"/>
  <c r="K1087" i="5"/>
  <c r="J1087" i="5"/>
  <c r="G1087" i="5"/>
  <c r="F1087" i="5"/>
  <c r="E1087" i="5"/>
  <c r="D1087" i="5"/>
  <c r="C1087" i="5"/>
  <c r="Z1086" i="5"/>
  <c r="V1086" i="5"/>
  <c r="T1086" i="5"/>
  <c r="S1086" i="5"/>
  <c r="R1086" i="5"/>
  <c r="Q1086" i="5"/>
  <c r="M1086" i="5"/>
  <c r="L1086" i="5"/>
  <c r="K1086" i="5"/>
  <c r="J1086" i="5"/>
  <c r="G1086" i="5"/>
  <c r="F1086" i="5"/>
  <c r="E1086" i="5"/>
  <c r="D1086" i="5"/>
  <c r="C1086" i="5"/>
  <c r="Z1085" i="5"/>
  <c r="V1085" i="5"/>
  <c r="T1085" i="5"/>
  <c r="S1085" i="5"/>
  <c r="R1085" i="5"/>
  <c r="Q1085" i="5"/>
  <c r="M1085" i="5"/>
  <c r="L1085" i="5"/>
  <c r="K1085" i="5"/>
  <c r="J1085" i="5"/>
  <c r="G1085" i="5"/>
  <c r="F1085" i="5"/>
  <c r="E1085" i="5"/>
  <c r="D1085" i="5"/>
  <c r="C1085" i="5"/>
  <c r="Z1084" i="5"/>
  <c r="V1084" i="5"/>
  <c r="T1084" i="5"/>
  <c r="S1084" i="5"/>
  <c r="R1084" i="5"/>
  <c r="Q1084" i="5"/>
  <c r="M1084" i="5"/>
  <c r="L1084" i="5"/>
  <c r="K1084" i="5"/>
  <c r="J1084" i="5"/>
  <c r="G1084" i="5"/>
  <c r="F1084" i="5"/>
  <c r="E1084" i="5"/>
  <c r="D1084" i="5"/>
  <c r="C1084" i="5"/>
  <c r="Z1083" i="5"/>
  <c r="V1083" i="5"/>
  <c r="T1083" i="5"/>
  <c r="S1083" i="5"/>
  <c r="R1083" i="5"/>
  <c r="Q1083" i="5"/>
  <c r="M1083" i="5"/>
  <c r="L1083" i="5"/>
  <c r="K1083" i="5"/>
  <c r="J1083" i="5"/>
  <c r="G1083" i="5"/>
  <c r="F1083" i="5"/>
  <c r="E1083" i="5"/>
  <c r="D1083" i="5"/>
  <c r="C1083" i="5"/>
  <c r="Z1082" i="5"/>
  <c r="V1082" i="5"/>
  <c r="T1082" i="5"/>
  <c r="S1082" i="5"/>
  <c r="R1082" i="5"/>
  <c r="Q1082" i="5"/>
  <c r="M1082" i="5"/>
  <c r="L1082" i="5"/>
  <c r="K1082" i="5"/>
  <c r="J1082" i="5"/>
  <c r="G1082" i="5"/>
  <c r="F1082" i="5"/>
  <c r="E1082" i="5"/>
  <c r="D1082" i="5"/>
  <c r="C1082" i="5"/>
  <c r="Z1081" i="5"/>
  <c r="V1081" i="5"/>
  <c r="T1081" i="5"/>
  <c r="S1081" i="5"/>
  <c r="R1081" i="5"/>
  <c r="Q1081" i="5"/>
  <c r="M1081" i="5"/>
  <c r="L1081" i="5"/>
  <c r="K1081" i="5"/>
  <c r="J1081" i="5"/>
  <c r="G1081" i="5"/>
  <c r="F1081" i="5"/>
  <c r="E1081" i="5"/>
  <c r="D1081" i="5"/>
  <c r="C1081" i="5"/>
  <c r="Z1080" i="5"/>
  <c r="V1080" i="5"/>
  <c r="T1080" i="5"/>
  <c r="S1080" i="5"/>
  <c r="R1080" i="5"/>
  <c r="Q1080" i="5"/>
  <c r="M1080" i="5"/>
  <c r="L1080" i="5"/>
  <c r="K1080" i="5"/>
  <c r="J1080" i="5"/>
  <c r="G1080" i="5"/>
  <c r="F1080" i="5"/>
  <c r="E1080" i="5"/>
  <c r="D1080" i="5"/>
  <c r="C1080" i="5"/>
  <c r="Z1079" i="5"/>
  <c r="V1079" i="5"/>
  <c r="T1079" i="5"/>
  <c r="S1079" i="5"/>
  <c r="R1079" i="5"/>
  <c r="Q1079" i="5"/>
  <c r="M1079" i="5"/>
  <c r="L1079" i="5"/>
  <c r="K1079" i="5"/>
  <c r="J1079" i="5"/>
  <c r="G1079" i="5"/>
  <c r="F1079" i="5"/>
  <c r="E1079" i="5"/>
  <c r="D1079" i="5"/>
  <c r="C1079" i="5"/>
  <c r="Z1078" i="5"/>
  <c r="V1078" i="5"/>
  <c r="T1078" i="5"/>
  <c r="S1078" i="5"/>
  <c r="R1078" i="5"/>
  <c r="Q1078" i="5"/>
  <c r="M1078" i="5"/>
  <c r="L1078" i="5"/>
  <c r="K1078" i="5"/>
  <c r="J1078" i="5"/>
  <c r="G1078" i="5"/>
  <c r="F1078" i="5"/>
  <c r="E1078" i="5"/>
  <c r="D1078" i="5"/>
  <c r="C1078" i="5"/>
  <c r="Z1077" i="5"/>
  <c r="V1077" i="5"/>
  <c r="T1077" i="5"/>
  <c r="S1077" i="5"/>
  <c r="R1077" i="5"/>
  <c r="Q1077" i="5"/>
  <c r="M1077" i="5"/>
  <c r="L1077" i="5"/>
  <c r="K1077" i="5"/>
  <c r="J1077" i="5"/>
  <c r="G1077" i="5"/>
  <c r="F1077" i="5"/>
  <c r="E1077" i="5"/>
  <c r="D1077" i="5"/>
  <c r="C1077" i="5"/>
  <c r="Z1076" i="5"/>
  <c r="V1076" i="5"/>
  <c r="T1076" i="5"/>
  <c r="S1076" i="5"/>
  <c r="R1076" i="5"/>
  <c r="Q1076" i="5"/>
  <c r="M1076" i="5"/>
  <c r="L1076" i="5"/>
  <c r="K1076" i="5"/>
  <c r="J1076" i="5"/>
  <c r="G1076" i="5"/>
  <c r="F1076" i="5"/>
  <c r="E1076" i="5"/>
  <c r="D1076" i="5"/>
  <c r="C1076" i="5"/>
  <c r="Z1075" i="5"/>
  <c r="V1075" i="5"/>
  <c r="T1075" i="5"/>
  <c r="S1075" i="5"/>
  <c r="R1075" i="5"/>
  <c r="Q1075" i="5"/>
  <c r="M1075" i="5"/>
  <c r="L1075" i="5"/>
  <c r="K1075" i="5"/>
  <c r="J1075" i="5"/>
  <c r="G1075" i="5"/>
  <c r="F1075" i="5"/>
  <c r="E1075" i="5"/>
  <c r="D1075" i="5"/>
  <c r="C1075" i="5"/>
  <c r="Z1074" i="5"/>
  <c r="V1074" i="5"/>
  <c r="T1074" i="5"/>
  <c r="S1074" i="5"/>
  <c r="R1074" i="5"/>
  <c r="Q1074" i="5"/>
  <c r="M1074" i="5"/>
  <c r="L1074" i="5"/>
  <c r="K1074" i="5"/>
  <c r="J1074" i="5"/>
  <c r="G1074" i="5"/>
  <c r="F1074" i="5"/>
  <c r="E1074" i="5"/>
  <c r="D1074" i="5"/>
  <c r="C1074" i="5"/>
  <c r="Z1073" i="5"/>
  <c r="V1073" i="5"/>
  <c r="T1073" i="5"/>
  <c r="S1073" i="5"/>
  <c r="R1073" i="5"/>
  <c r="Q1073" i="5"/>
  <c r="M1073" i="5"/>
  <c r="L1073" i="5"/>
  <c r="K1073" i="5"/>
  <c r="J1073" i="5"/>
  <c r="G1073" i="5"/>
  <c r="F1073" i="5"/>
  <c r="E1073" i="5"/>
  <c r="D1073" i="5"/>
  <c r="C1073" i="5"/>
  <c r="Z1072" i="5"/>
  <c r="V1072" i="5"/>
  <c r="T1072" i="5"/>
  <c r="S1072" i="5"/>
  <c r="R1072" i="5"/>
  <c r="Q1072" i="5"/>
  <c r="M1072" i="5"/>
  <c r="L1072" i="5"/>
  <c r="K1072" i="5"/>
  <c r="J1072" i="5"/>
  <c r="G1072" i="5"/>
  <c r="F1072" i="5"/>
  <c r="E1072" i="5"/>
  <c r="D1072" i="5"/>
  <c r="C1072" i="5"/>
  <c r="Z1071" i="5"/>
  <c r="V1071" i="5"/>
  <c r="T1071" i="5"/>
  <c r="S1071" i="5"/>
  <c r="R1071" i="5"/>
  <c r="Q1071" i="5"/>
  <c r="M1071" i="5"/>
  <c r="L1071" i="5"/>
  <c r="K1071" i="5"/>
  <c r="J1071" i="5"/>
  <c r="G1071" i="5"/>
  <c r="F1071" i="5"/>
  <c r="E1071" i="5"/>
  <c r="D1071" i="5"/>
  <c r="C1071" i="5"/>
  <c r="Z1070" i="5"/>
  <c r="V1070" i="5"/>
  <c r="T1070" i="5"/>
  <c r="S1070" i="5"/>
  <c r="R1070" i="5"/>
  <c r="Q1070" i="5"/>
  <c r="M1070" i="5"/>
  <c r="L1070" i="5"/>
  <c r="K1070" i="5"/>
  <c r="J1070" i="5"/>
  <c r="G1070" i="5"/>
  <c r="F1070" i="5"/>
  <c r="E1070" i="5"/>
  <c r="D1070" i="5"/>
  <c r="C1070" i="5"/>
  <c r="Z1069" i="5"/>
  <c r="V1069" i="5"/>
  <c r="T1069" i="5"/>
  <c r="S1069" i="5"/>
  <c r="R1069" i="5"/>
  <c r="Q1069" i="5"/>
  <c r="M1069" i="5"/>
  <c r="L1069" i="5"/>
  <c r="K1069" i="5"/>
  <c r="J1069" i="5"/>
  <c r="G1069" i="5"/>
  <c r="F1069" i="5"/>
  <c r="E1069" i="5"/>
  <c r="D1069" i="5"/>
  <c r="C1069" i="5"/>
  <c r="Z1068" i="5"/>
  <c r="V1068" i="5"/>
  <c r="T1068" i="5"/>
  <c r="S1068" i="5"/>
  <c r="R1068" i="5"/>
  <c r="Q1068" i="5"/>
  <c r="M1068" i="5"/>
  <c r="L1068" i="5"/>
  <c r="K1068" i="5"/>
  <c r="J1068" i="5"/>
  <c r="G1068" i="5"/>
  <c r="F1068" i="5"/>
  <c r="E1068" i="5"/>
  <c r="D1068" i="5"/>
  <c r="C1068" i="5"/>
  <c r="Z1067" i="5"/>
  <c r="V1067" i="5"/>
  <c r="T1067" i="5"/>
  <c r="S1067" i="5"/>
  <c r="R1067" i="5"/>
  <c r="Q1067" i="5"/>
  <c r="M1067" i="5"/>
  <c r="L1067" i="5"/>
  <c r="K1067" i="5"/>
  <c r="J1067" i="5"/>
  <c r="G1067" i="5"/>
  <c r="F1067" i="5"/>
  <c r="E1067" i="5"/>
  <c r="D1067" i="5"/>
  <c r="C1067" i="5"/>
  <c r="Z1066" i="5"/>
  <c r="V1066" i="5"/>
  <c r="T1066" i="5"/>
  <c r="S1066" i="5"/>
  <c r="R1066" i="5"/>
  <c r="Q1066" i="5"/>
  <c r="M1066" i="5"/>
  <c r="L1066" i="5"/>
  <c r="K1066" i="5"/>
  <c r="J1066" i="5"/>
  <c r="G1066" i="5"/>
  <c r="F1066" i="5"/>
  <c r="E1066" i="5"/>
  <c r="D1066" i="5"/>
  <c r="C1066" i="5"/>
  <c r="Z1065" i="5"/>
  <c r="V1065" i="5"/>
  <c r="T1065" i="5"/>
  <c r="S1065" i="5"/>
  <c r="R1065" i="5"/>
  <c r="Q1065" i="5"/>
  <c r="M1065" i="5"/>
  <c r="L1065" i="5"/>
  <c r="K1065" i="5"/>
  <c r="J1065" i="5"/>
  <c r="G1065" i="5"/>
  <c r="F1065" i="5"/>
  <c r="E1065" i="5"/>
  <c r="D1065" i="5"/>
  <c r="C1065" i="5"/>
  <c r="Z1064" i="5"/>
  <c r="V1064" i="5"/>
  <c r="T1064" i="5"/>
  <c r="S1064" i="5"/>
  <c r="R1064" i="5"/>
  <c r="Q1064" i="5"/>
  <c r="M1064" i="5"/>
  <c r="L1064" i="5"/>
  <c r="K1064" i="5"/>
  <c r="J1064" i="5"/>
  <c r="G1064" i="5"/>
  <c r="F1064" i="5"/>
  <c r="E1064" i="5"/>
  <c r="D1064" i="5"/>
  <c r="C1064" i="5"/>
  <c r="Z1063" i="5"/>
  <c r="V1063" i="5"/>
  <c r="T1063" i="5"/>
  <c r="S1063" i="5"/>
  <c r="R1063" i="5"/>
  <c r="Q1063" i="5"/>
  <c r="M1063" i="5"/>
  <c r="L1063" i="5"/>
  <c r="K1063" i="5"/>
  <c r="J1063" i="5"/>
  <c r="G1063" i="5"/>
  <c r="F1063" i="5"/>
  <c r="E1063" i="5"/>
  <c r="D1063" i="5"/>
  <c r="C1063" i="5"/>
  <c r="Z1062" i="5"/>
  <c r="V1062" i="5"/>
  <c r="T1062" i="5"/>
  <c r="S1062" i="5"/>
  <c r="R1062" i="5"/>
  <c r="Q1062" i="5"/>
  <c r="M1062" i="5"/>
  <c r="L1062" i="5"/>
  <c r="K1062" i="5"/>
  <c r="J1062" i="5"/>
  <c r="G1062" i="5"/>
  <c r="F1062" i="5"/>
  <c r="E1062" i="5"/>
  <c r="D1062" i="5"/>
  <c r="C1062" i="5"/>
  <c r="Z1061" i="5"/>
  <c r="V1061" i="5"/>
  <c r="T1061" i="5"/>
  <c r="S1061" i="5"/>
  <c r="R1061" i="5"/>
  <c r="Q1061" i="5"/>
  <c r="M1061" i="5"/>
  <c r="L1061" i="5"/>
  <c r="K1061" i="5"/>
  <c r="J1061" i="5"/>
  <c r="G1061" i="5"/>
  <c r="F1061" i="5"/>
  <c r="E1061" i="5"/>
  <c r="D1061" i="5"/>
  <c r="C1061" i="5"/>
  <c r="Z1060" i="5"/>
  <c r="V1060" i="5"/>
  <c r="T1060" i="5"/>
  <c r="S1060" i="5"/>
  <c r="R1060" i="5"/>
  <c r="Q1060" i="5"/>
  <c r="M1060" i="5"/>
  <c r="L1060" i="5"/>
  <c r="K1060" i="5"/>
  <c r="J1060" i="5"/>
  <c r="G1060" i="5"/>
  <c r="F1060" i="5"/>
  <c r="E1060" i="5"/>
  <c r="D1060" i="5"/>
  <c r="C1060" i="5"/>
  <c r="Z1059" i="5"/>
  <c r="V1059" i="5"/>
  <c r="T1059" i="5"/>
  <c r="S1059" i="5"/>
  <c r="R1059" i="5"/>
  <c r="Q1059" i="5"/>
  <c r="M1059" i="5"/>
  <c r="L1059" i="5"/>
  <c r="K1059" i="5"/>
  <c r="J1059" i="5"/>
  <c r="G1059" i="5"/>
  <c r="F1059" i="5"/>
  <c r="E1059" i="5"/>
  <c r="D1059" i="5"/>
  <c r="C1059" i="5"/>
  <c r="Z1058" i="5"/>
  <c r="V1058" i="5"/>
  <c r="T1058" i="5"/>
  <c r="S1058" i="5"/>
  <c r="R1058" i="5"/>
  <c r="Q1058" i="5"/>
  <c r="M1058" i="5"/>
  <c r="L1058" i="5"/>
  <c r="K1058" i="5"/>
  <c r="J1058" i="5"/>
  <c r="G1058" i="5"/>
  <c r="F1058" i="5"/>
  <c r="E1058" i="5"/>
  <c r="D1058" i="5"/>
  <c r="C1058" i="5"/>
  <c r="Z1057" i="5"/>
  <c r="V1057" i="5"/>
  <c r="T1057" i="5"/>
  <c r="S1057" i="5"/>
  <c r="R1057" i="5"/>
  <c r="Q1057" i="5"/>
  <c r="M1057" i="5"/>
  <c r="L1057" i="5"/>
  <c r="K1057" i="5"/>
  <c r="J1057" i="5"/>
  <c r="G1057" i="5"/>
  <c r="F1057" i="5"/>
  <c r="E1057" i="5"/>
  <c r="D1057" i="5"/>
  <c r="C1057" i="5"/>
  <c r="Z1056" i="5"/>
  <c r="V1056" i="5"/>
  <c r="T1056" i="5"/>
  <c r="S1056" i="5"/>
  <c r="R1056" i="5"/>
  <c r="Q1056" i="5"/>
  <c r="M1056" i="5"/>
  <c r="L1056" i="5"/>
  <c r="K1056" i="5"/>
  <c r="J1056" i="5"/>
  <c r="G1056" i="5"/>
  <c r="F1056" i="5"/>
  <c r="E1056" i="5"/>
  <c r="D1056" i="5"/>
  <c r="C1056" i="5"/>
  <c r="Z1055" i="5"/>
  <c r="V1055" i="5"/>
  <c r="T1055" i="5"/>
  <c r="S1055" i="5"/>
  <c r="R1055" i="5"/>
  <c r="Q1055" i="5"/>
  <c r="M1055" i="5"/>
  <c r="L1055" i="5"/>
  <c r="K1055" i="5"/>
  <c r="J1055" i="5"/>
  <c r="G1055" i="5"/>
  <c r="F1055" i="5"/>
  <c r="E1055" i="5"/>
  <c r="D1055" i="5"/>
  <c r="C1055" i="5"/>
  <c r="Z1054" i="5"/>
  <c r="V1054" i="5"/>
  <c r="T1054" i="5"/>
  <c r="S1054" i="5"/>
  <c r="R1054" i="5"/>
  <c r="Q1054" i="5"/>
  <c r="M1054" i="5"/>
  <c r="L1054" i="5"/>
  <c r="K1054" i="5"/>
  <c r="J1054" i="5"/>
  <c r="G1054" i="5"/>
  <c r="F1054" i="5"/>
  <c r="E1054" i="5"/>
  <c r="D1054" i="5"/>
  <c r="C1054" i="5"/>
  <c r="Z1053" i="5"/>
  <c r="V1053" i="5"/>
  <c r="T1053" i="5"/>
  <c r="S1053" i="5"/>
  <c r="R1053" i="5"/>
  <c r="Q1053" i="5"/>
  <c r="M1053" i="5"/>
  <c r="L1053" i="5"/>
  <c r="K1053" i="5"/>
  <c r="J1053" i="5"/>
  <c r="G1053" i="5"/>
  <c r="F1053" i="5"/>
  <c r="E1053" i="5"/>
  <c r="D1053" i="5"/>
  <c r="C1053" i="5"/>
  <c r="Z1052" i="5"/>
  <c r="V1052" i="5"/>
  <c r="T1052" i="5"/>
  <c r="S1052" i="5"/>
  <c r="R1052" i="5"/>
  <c r="Q1052" i="5"/>
  <c r="M1052" i="5"/>
  <c r="L1052" i="5"/>
  <c r="K1052" i="5"/>
  <c r="J1052" i="5"/>
  <c r="G1052" i="5"/>
  <c r="F1052" i="5"/>
  <c r="E1052" i="5"/>
  <c r="D1052" i="5"/>
  <c r="C1052" i="5"/>
  <c r="Z1051" i="5"/>
  <c r="V1051" i="5"/>
  <c r="T1051" i="5"/>
  <c r="S1051" i="5"/>
  <c r="R1051" i="5"/>
  <c r="Q1051" i="5"/>
  <c r="M1051" i="5"/>
  <c r="L1051" i="5"/>
  <c r="K1051" i="5"/>
  <c r="J1051" i="5"/>
  <c r="G1051" i="5"/>
  <c r="F1051" i="5"/>
  <c r="E1051" i="5"/>
  <c r="D1051" i="5"/>
  <c r="C1051" i="5"/>
  <c r="Z1050" i="5"/>
  <c r="V1050" i="5"/>
  <c r="T1050" i="5"/>
  <c r="S1050" i="5"/>
  <c r="R1050" i="5"/>
  <c r="Q1050" i="5"/>
  <c r="M1050" i="5"/>
  <c r="L1050" i="5"/>
  <c r="K1050" i="5"/>
  <c r="J1050" i="5"/>
  <c r="G1050" i="5"/>
  <c r="F1050" i="5"/>
  <c r="E1050" i="5"/>
  <c r="D1050" i="5"/>
  <c r="C1050" i="5"/>
  <c r="Z1049" i="5"/>
  <c r="V1049" i="5"/>
  <c r="T1049" i="5"/>
  <c r="S1049" i="5"/>
  <c r="R1049" i="5"/>
  <c r="Q1049" i="5"/>
  <c r="M1049" i="5"/>
  <c r="L1049" i="5"/>
  <c r="K1049" i="5"/>
  <c r="J1049" i="5"/>
  <c r="G1049" i="5"/>
  <c r="F1049" i="5"/>
  <c r="E1049" i="5"/>
  <c r="D1049" i="5"/>
  <c r="C1049" i="5"/>
  <c r="Z1048" i="5"/>
  <c r="V1048" i="5"/>
  <c r="T1048" i="5"/>
  <c r="S1048" i="5"/>
  <c r="R1048" i="5"/>
  <c r="Q1048" i="5"/>
  <c r="M1048" i="5"/>
  <c r="L1048" i="5"/>
  <c r="K1048" i="5"/>
  <c r="J1048" i="5"/>
  <c r="G1048" i="5"/>
  <c r="F1048" i="5"/>
  <c r="E1048" i="5"/>
  <c r="D1048" i="5"/>
  <c r="C1048" i="5"/>
  <c r="Z1047" i="5"/>
  <c r="V1047" i="5"/>
  <c r="T1047" i="5"/>
  <c r="S1047" i="5"/>
  <c r="R1047" i="5"/>
  <c r="Q1047" i="5"/>
  <c r="M1047" i="5"/>
  <c r="L1047" i="5"/>
  <c r="K1047" i="5"/>
  <c r="J1047" i="5"/>
  <c r="G1047" i="5"/>
  <c r="F1047" i="5"/>
  <c r="E1047" i="5"/>
  <c r="D1047" i="5"/>
  <c r="C1047" i="5"/>
  <c r="Z1046" i="5"/>
  <c r="V1046" i="5"/>
  <c r="T1046" i="5"/>
  <c r="S1046" i="5"/>
  <c r="R1046" i="5"/>
  <c r="Q1046" i="5"/>
  <c r="M1046" i="5"/>
  <c r="L1046" i="5"/>
  <c r="K1046" i="5"/>
  <c r="J1046" i="5"/>
  <c r="G1046" i="5"/>
  <c r="F1046" i="5"/>
  <c r="E1046" i="5"/>
  <c r="D1046" i="5"/>
  <c r="C1046" i="5"/>
  <c r="Z1045" i="5"/>
  <c r="V1045" i="5"/>
  <c r="T1045" i="5"/>
  <c r="S1045" i="5"/>
  <c r="R1045" i="5"/>
  <c r="Q1045" i="5"/>
  <c r="M1045" i="5"/>
  <c r="L1045" i="5"/>
  <c r="K1045" i="5"/>
  <c r="J1045" i="5"/>
  <c r="G1045" i="5"/>
  <c r="F1045" i="5"/>
  <c r="E1045" i="5"/>
  <c r="D1045" i="5"/>
  <c r="C1045" i="5"/>
  <c r="Z1044" i="5"/>
  <c r="V1044" i="5"/>
  <c r="T1044" i="5"/>
  <c r="S1044" i="5"/>
  <c r="R1044" i="5"/>
  <c r="Q1044" i="5"/>
  <c r="M1044" i="5"/>
  <c r="L1044" i="5"/>
  <c r="K1044" i="5"/>
  <c r="J1044" i="5"/>
  <c r="G1044" i="5"/>
  <c r="F1044" i="5"/>
  <c r="E1044" i="5"/>
  <c r="D1044" i="5"/>
  <c r="C1044" i="5"/>
  <c r="Z1043" i="5"/>
  <c r="V1043" i="5"/>
  <c r="T1043" i="5"/>
  <c r="S1043" i="5"/>
  <c r="R1043" i="5"/>
  <c r="Q1043" i="5"/>
  <c r="M1043" i="5"/>
  <c r="L1043" i="5"/>
  <c r="K1043" i="5"/>
  <c r="J1043" i="5"/>
  <c r="G1043" i="5"/>
  <c r="F1043" i="5"/>
  <c r="E1043" i="5"/>
  <c r="D1043" i="5"/>
  <c r="C1043" i="5"/>
  <c r="Z1042" i="5"/>
  <c r="V1042" i="5"/>
  <c r="T1042" i="5"/>
  <c r="S1042" i="5"/>
  <c r="R1042" i="5"/>
  <c r="Q1042" i="5"/>
  <c r="M1042" i="5"/>
  <c r="L1042" i="5"/>
  <c r="K1042" i="5"/>
  <c r="J1042" i="5"/>
  <c r="G1042" i="5"/>
  <c r="F1042" i="5"/>
  <c r="E1042" i="5"/>
  <c r="D1042" i="5"/>
  <c r="C1042" i="5"/>
  <c r="Z1041" i="5"/>
  <c r="V1041" i="5"/>
  <c r="T1041" i="5"/>
  <c r="S1041" i="5"/>
  <c r="R1041" i="5"/>
  <c r="Q1041" i="5"/>
  <c r="M1041" i="5"/>
  <c r="L1041" i="5"/>
  <c r="K1041" i="5"/>
  <c r="J1041" i="5"/>
  <c r="G1041" i="5"/>
  <c r="F1041" i="5"/>
  <c r="E1041" i="5"/>
  <c r="D1041" i="5"/>
  <c r="C1041" i="5"/>
  <c r="Z1040" i="5"/>
  <c r="V1040" i="5"/>
  <c r="T1040" i="5"/>
  <c r="S1040" i="5"/>
  <c r="R1040" i="5"/>
  <c r="Q1040" i="5"/>
  <c r="M1040" i="5"/>
  <c r="L1040" i="5"/>
  <c r="K1040" i="5"/>
  <c r="J1040" i="5"/>
  <c r="G1040" i="5"/>
  <c r="F1040" i="5"/>
  <c r="E1040" i="5"/>
  <c r="D1040" i="5"/>
  <c r="C1040" i="5"/>
  <c r="Z1039" i="5"/>
  <c r="V1039" i="5"/>
  <c r="T1039" i="5"/>
  <c r="S1039" i="5"/>
  <c r="R1039" i="5"/>
  <c r="Q1039" i="5"/>
  <c r="M1039" i="5"/>
  <c r="L1039" i="5"/>
  <c r="K1039" i="5"/>
  <c r="J1039" i="5"/>
  <c r="G1039" i="5"/>
  <c r="F1039" i="5"/>
  <c r="E1039" i="5"/>
  <c r="D1039" i="5"/>
  <c r="C1039" i="5"/>
  <c r="Z1038" i="5"/>
  <c r="V1038" i="5"/>
  <c r="T1038" i="5"/>
  <c r="S1038" i="5"/>
  <c r="R1038" i="5"/>
  <c r="Q1038" i="5"/>
  <c r="M1038" i="5"/>
  <c r="L1038" i="5"/>
  <c r="K1038" i="5"/>
  <c r="J1038" i="5"/>
  <c r="G1038" i="5"/>
  <c r="F1038" i="5"/>
  <c r="E1038" i="5"/>
  <c r="D1038" i="5"/>
  <c r="C1038" i="5"/>
  <c r="Z1037" i="5"/>
  <c r="V1037" i="5"/>
  <c r="T1037" i="5"/>
  <c r="S1037" i="5"/>
  <c r="R1037" i="5"/>
  <c r="Q1037" i="5"/>
  <c r="M1037" i="5"/>
  <c r="L1037" i="5"/>
  <c r="K1037" i="5"/>
  <c r="J1037" i="5"/>
  <c r="G1037" i="5"/>
  <c r="F1037" i="5"/>
  <c r="E1037" i="5"/>
  <c r="D1037" i="5"/>
  <c r="C1037" i="5"/>
  <c r="Z1036" i="5"/>
  <c r="V1036" i="5"/>
  <c r="T1036" i="5"/>
  <c r="S1036" i="5"/>
  <c r="R1036" i="5"/>
  <c r="Q1036" i="5"/>
  <c r="M1036" i="5"/>
  <c r="L1036" i="5"/>
  <c r="K1036" i="5"/>
  <c r="J1036" i="5"/>
  <c r="G1036" i="5"/>
  <c r="F1036" i="5"/>
  <c r="E1036" i="5"/>
  <c r="D1036" i="5"/>
  <c r="C1036" i="5"/>
  <c r="Z1035" i="5"/>
  <c r="V1035" i="5"/>
  <c r="T1035" i="5"/>
  <c r="S1035" i="5"/>
  <c r="R1035" i="5"/>
  <c r="Q1035" i="5"/>
  <c r="M1035" i="5"/>
  <c r="L1035" i="5"/>
  <c r="K1035" i="5"/>
  <c r="J1035" i="5"/>
  <c r="G1035" i="5"/>
  <c r="F1035" i="5"/>
  <c r="E1035" i="5"/>
  <c r="D1035" i="5"/>
  <c r="C1035" i="5"/>
  <c r="Z1034" i="5"/>
  <c r="V1034" i="5"/>
  <c r="T1034" i="5"/>
  <c r="S1034" i="5"/>
  <c r="R1034" i="5"/>
  <c r="Q1034" i="5"/>
  <c r="M1034" i="5"/>
  <c r="L1034" i="5"/>
  <c r="K1034" i="5"/>
  <c r="J1034" i="5"/>
  <c r="G1034" i="5"/>
  <c r="F1034" i="5"/>
  <c r="E1034" i="5"/>
  <c r="D1034" i="5"/>
  <c r="C1034" i="5"/>
  <c r="Z1033" i="5"/>
  <c r="V1033" i="5"/>
  <c r="T1033" i="5"/>
  <c r="S1033" i="5"/>
  <c r="R1033" i="5"/>
  <c r="Q1033" i="5"/>
  <c r="M1033" i="5"/>
  <c r="L1033" i="5"/>
  <c r="K1033" i="5"/>
  <c r="J1033" i="5"/>
  <c r="G1033" i="5"/>
  <c r="F1033" i="5"/>
  <c r="E1033" i="5"/>
  <c r="D1033" i="5"/>
  <c r="C1033" i="5"/>
  <c r="Z1032" i="5"/>
  <c r="V1032" i="5"/>
  <c r="T1032" i="5"/>
  <c r="S1032" i="5"/>
  <c r="R1032" i="5"/>
  <c r="Q1032" i="5"/>
  <c r="M1032" i="5"/>
  <c r="L1032" i="5"/>
  <c r="K1032" i="5"/>
  <c r="J1032" i="5"/>
  <c r="G1032" i="5"/>
  <c r="F1032" i="5"/>
  <c r="E1032" i="5"/>
  <c r="D1032" i="5"/>
  <c r="C1032" i="5"/>
  <c r="Z1031" i="5"/>
  <c r="V1031" i="5"/>
  <c r="T1031" i="5"/>
  <c r="S1031" i="5"/>
  <c r="R1031" i="5"/>
  <c r="Q1031" i="5"/>
  <c r="M1031" i="5"/>
  <c r="L1031" i="5"/>
  <c r="K1031" i="5"/>
  <c r="J1031" i="5"/>
  <c r="G1031" i="5"/>
  <c r="F1031" i="5"/>
  <c r="E1031" i="5"/>
  <c r="D1031" i="5"/>
  <c r="C1031" i="5"/>
  <c r="Z1030" i="5"/>
  <c r="V1030" i="5"/>
  <c r="T1030" i="5"/>
  <c r="S1030" i="5"/>
  <c r="R1030" i="5"/>
  <c r="Q1030" i="5"/>
  <c r="M1030" i="5"/>
  <c r="L1030" i="5"/>
  <c r="K1030" i="5"/>
  <c r="J1030" i="5"/>
  <c r="G1030" i="5"/>
  <c r="F1030" i="5"/>
  <c r="E1030" i="5"/>
  <c r="D1030" i="5"/>
  <c r="C1030" i="5"/>
  <c r="Z1029" i="5"/>
  <c r="V1029" i="5"/>
  <c r="T1029" i="5"/>
  <c r="S1029" i="5"/>
  <c r="R1029" i="5"/>
  <c r="Q1029" i="5"/>
  <c r="M1029" i="5"/>
  <c r="L1029" i="5"/>
  <c r="K1029" i="5"/>
  <c r="J1029" i="5"/>
  <c r="G1029" i="5"/>
  <c r="F1029" i="5"/>
  <c r="E1029" i="5"/>
  <c r="D1029" i="5"/>
  <c r="C1029" i="5"/>
  <c r="Z1028" i="5"/>
  <c r="V1028" i="5"/>
  <c r="T1028" i="5"/>
  <c r="S1028" i="5"/>
  <c r="R1028" i="5"/>
  <c r="Q1028" i="5"/>
  <c r="M1028" i="5"/>
  <c r="L1028" i="5"/>
  <c r="K1028" i="5"/>
  <c r="J1028" i="5"/>
  <c r="G1028" i="5"/>
  <c r="F1028" i="5"/>
  <c r="E1028" i="5"/>
  <c r="D1028" i="5"/>
  <c r="C1028" i="5"/>
  <c r="Z1027" i="5"/>
  <c r="V1027" i="5"/>
  <c r="T1027" i="5"/>
  <c r="S1027" i="5"/>
  <c r="R1027" i="5"/>
  <c r="Q1027" i="5"/>
  <c r="M1027" i="5"/>
  <c r="L1027" i="5"/>
  <c r="K1027" i="5"/>
  <c r="J1027" i="5"/>
  <c r="G1027" i="5"/>
  <c r="F1027" i="5"/>
  <c r="E1027" i="5"/>
  <c r="D1027" i="5"/>
  <c r="C1027" i="5"/>
  <c r="Z1026" i="5"/>
  <c r="V1026" i="5"/>
  <c r="T1026" i="5"/>
  <c r="S1026" i="5"/>
  <c r="R1026" i="5"/>
  <c r="Q1026" i="5"/>
  <c r="M1026" i="5"/>
  <c r="L1026" i="5"/>
  <c r="K1026" i="5"/>
  <c r="J1026" i="5"/>
  <c r="G1026" i="5"/>
  <c r="F1026" i="5"/>
  <c r="E1026" i="5"/>
  <c r="D1026" i="5"/>
  <c r="C1026" i="5"/>
  <c r="Z1025" i="5"/>
  <c r="V1025" i="5"/>
  <c r="T1025" i="5"/>
  <c r="S1025" i="5"/>
  <c r="R1025" i="5"/>
  <c r="Q1025" i="5"/>
  <c r="M1025" i="5"/>
  <c r="L1025" i="5"/>
  <c r="K1025" i="5"/>
  <c r="J1025" i="5"/>
  <c r="G1025" i="5"/>
  <c r="F1025" i="5"/>
  <c r="E1025" i="5"/>
  <c r="D1025" i="5"/>
  <c r="C1025" i="5"/>
  <c r="Z1024" i="5"/>
  <c r="V1024" i="5"/>
  <c r="T1024" i="5"/>
  <c r="S1024" i="5"/>
  <c r="R1024" i="5"/>
  <c r="Q1024" i="5"/>
  <c r="M1024" i="5"/>
  <c r="L1024" i="5"/>
  <c r="K1024" i="5"/>
  <c r="J1024" i="5"/>
  <c r="G1024" i="5"/>
  <c r="F1024" i="5"/>
  <c r="E1024" i="5"/>
  <c r="D1024" i="5"/>
  <c r="C1024" i="5"/>
  <c r="Z1023" i="5"/>
  <c r="V1023" i="5"/>
  <c r="T1023" i="5"/>
  <c r="S1023" i="5"/>
  <c r="R1023" i="5"/>
  <c r="Q1023" i="5"/>
  <c r="M1023" i="5"/>
  <c r="L1023" i="5"/>
  <c r="K1023" i="5"/>
  <c r="J1023" i="5"/>
  <c r="G1023" i="5"/>
  <c r="F1023" i="5"/>
  <c r="E1023" i="5"/>
  <c r="D1023" i="5"/>
  <c r="C1023" i="5"/>
  <c r="Z1022" i="5"/>
  <c r="V1022" i="5"/>
  <c r="T1022" i="5"/>
  <c r="S1022" i="5"/>
  <c r="R1022" i="5"/>
  <c r="Q1022" i="5"/>
  <c r="M1022" i="5"/>
  <c r="L1022" i="5"/>
  <c r="K1022" i="5"/>
  <c r="J1022" i="5"/>
  <c r="G1022" i="5"/>
  <c r="F1022" i="5"/>
  <c r="E1022" i="5"/>
  <c r="D1022" i="5"/>
  <c r="C1022" i="5"/>
  <c r="Z1021" i="5"/>
  <c r="V1021" i="5"/>
  <c r="T1021" i="5"/>
  <c r="S1021" i="5"/>
  <c r="R1021" i="5"/>
  <c r="Q1021" i="5"/>
  <c r="M1021" i="5"/>
  <c r="L1021" i="5"/>
  <c r="K1021" i="5"/>
  <c r="J1021" i="5"/>
  <c r="G1021" i="5"/>
  <c r="F1021" i="5"/>
  <c r="E1021" i="5"/>
  <c r="D1021" i="5"/>
  <c r="C1021" i="5"/>
  <c r="Z1020" i="5"/>
  <c r="V1020" i="5"/>
  <c r="T1020" i="5"/>
  <c r="S1020" i="5"/>
  <c r="R1020" i="5"/>
  <c r="Q1020" i="5"/>
  <c r="M1020" i="5"/>
  <c r="L1020" i="5"/>
  <c r="K1020" i="5"/>
  <c r="J1020" i="5"/>
  <c r="G1020" i="5"/>
  <c r="F1020" i="5"/>
  <c r="E1020" i="5"/>
  <c r="D1020" i="5"/>
  <c r="C1020" i="5"/>
  <c r="Z1019" i="5"/>
  <c r="V1019" i="5"/>
  <c r="T1019" i="5"/>
  <c r="S1019" i="5"/>
  <c r="R1019" i="5"/>
  <c r="Q1019" i="5"/>
  <c r="M1019" i="5"/>
  <c r="L1019" i="5"/>
  <c r="K1019" i="5"/>
  <c r="J1019" i="5"/>
  <c r="G1019" i="5"/>
  <c r="F1019" i="5"/>
  <c r="E1019" i="5"/>
  <c r="D1019" i="5"/>
  <c r="C1019" i="5"/>
  <c r="Z1018" i="5"/>
  <c r="V1018" i="5"/>
  <c r="T1018" i="5"/>
  <c r="S1018" i="5"/>
  <c r="R1018" i="5"/>
  <c r="Q1018" i="5"/>
  <c r="M1018" i="5"/>
  <c r="L1018" i="5"/>
  <c r="K1018" i="5"/>
  <c r="J1018" i="5"/>
  <c r="G1018" i="5"/>
  <c r="F1018" i="5"/>
  <c r="E1018" i="5"/>
  <c r="D1018" i="5"/>
  <c r="C1018" i="5"/>
  <c r="Z1017" i="5"/>
  <c r="V1017" i="5"/>
  <c r="T1017" i="5"/>
  <c r="S1017" i="5"/>
  <c r="R1017" i="5"/>
  <c r="Q1017" i="5"/>
  <c r="M1017" i="5"/>
  <c r="L1017" i="5"/>
  <c r="K1017" i="5"/>
  <c r="J1017" i="5"/>
  <c r="G1017" i="5"/>
  <c r="F1017" i="5"/>
  <c r="E1017" i="5"/>
  <c r="D1017" i="5"/>
  <c r="C1017" i="5"/>
  <c r="Z1016" i="5"/>
  <c r="V1016" i="5"/>
  <c r="T1016" i="5"/>
  <c r="S1016" i="5"/>
  <c r="R1016" i="5"/>
  <c r="Q1016" i="5"/>
  <c r="M1016" i="5"/>
  <c r="L1016" i="5"/>
  <c r="K1016" i="5"/>
  <c r="J1016" i="5"/>
  <c r="G1016" i="5"/>
  <c r="F1016" i="5"/>
  <c r="E1016" i="5"/>
  <c r="D1016" i="5"/>
  <c r="C1016" i="5"/>
  <c r="Z1015" i="5"/>
  <c r="V1015" i="5"/>
  <c r="T1015" i="5"/>
  <c r="S1015" i="5"/>
  <c r="R1015" i="5"/>
  <c r="Q1015" i="5"/>
  <c r="M1015" i="5"/>
  <c r="L1015" i="5"/>
  <c r="K1015" i="5"/>
  <c r="J1015" i="5"/>
  <c r="G1015" i="5"/>
  <c r="F1015" i="5"/>
  <c r="E1015" i="5"/>
  <c r="D1015" i="5"/>
  <c r="C1015" i="5"/>
  <c r="Z1014" i="5"/>
  <c r="V1014" i="5"/>
  <c r="T1014" i="5"/>
  <c r="S1014" i="5"/>
  <c r="R1014" i="5"/>
  <c r="Q1014" i="5"/>
  <c r="M1014" i="5"/>
  <c r="L1014" i="5"/>
  <c r="K1014" i="5"/>
  <c r="J1014" i="5"/>
  <c r="G1014" i="5"/>
  <c r="F1014" i="5"/>
  <c r="E1014" i="5"/>
  <c r="D1014" i="5"/>
  <c r="C1014" i="5"/>
  <c r="Z1013" i="5"/>
  <c r="V1013" i="5"/>
  <c r="T1013" i="5"/>
  <c r="S1013" i="5"/>
  <c r="R1013" i="5"/>
  <c r="Q1013" i="5"/>
  <c r="M1013" i="5"/>
  <c r="L1013" i="5"/>
  <c r="K1013" i="5"/>
  <c r="J1013" i="5"/>
  <c r="G1013" i="5"/>
  <c r="F1013" i="5"/>
  <c r="E1013" i="5"/>
  <c r="D1013" i="5"/>
  <c r="C1013" i="5"/>
  <c r="Z1012" i="5"/>
  <c r="V1012" i="5"/>
  <c r="T1012" i="5"/>
  <c r="S1012" i="5"/>
  <c r="R1012" i="5"/>
  <c r="Q1012" i="5"/>
  <c r="M1012" i="5"/>
  <c r="L1012" i="5"/>
  <c r="K1012" i="5"/>
  <c r="J1012" i="5"/>
  <c r="G1012" i="5"/>
  <c r="F1012" i="5"/>
  <c r="E1012" i="5"/>
  <c r="D1012" i="5"/>
  <c r="C1012" i="5"/>
  <c r="Z1011" i="5"/>
  <c r="V1011" i="5"/>
  <c r="T1011" i="5"/>
  <c r="S1011" i="5"/>
  <c r="R1011" i="5"/>
  <c r="Q1011" i="5"/>
  <c r="M1011" i="5"/>
  <c r="L1011" i="5"/>
  <c r="K1011" i="5"/>
  <c r="J1011" i="5"/>
  <c r="G1011" i="5"/>
  <c r="F1011" i="5"/>
  <c r="E1011" i="5"/>
  <c r="D1011" i="5"/>
  <c r="C1011" i="5"/>
  <c r="Z1010" i="5"/>
  <c r="V1010" i="5"/>
  <c r="T1010" i="5"/>
  <c r="S1010" i="5"/>
  <c r="R1010" i="5"/>
  <c r="Q1010" i="5"/>
  <c r="M1010" i="5"/>
  <c r="L1010" i="5"/>
  <c r="K1010" i="5"/>
  <c r="J1010" i="5"/>
  <c r="G1010" i="5"/>
  <c r="F1010" i="5"/>
  <c r="E1010" i="5"/>
  <c r="D1010" i="5"/>
  <c r="C1010" i="5"/>
  <c r="Z1009" i="5"/>
  <c r="V1009" i="5"/>
  <c r="T1009" i="5"/>
  <c r="S1009" i="5"/>
  <c r="R1009" i="5"/>
  <c r="Q1009" i="5"/>
  <c r="M1009" i="5"/>
  <c r="L1009" i="5"/>
  <c r="K1009" i="5"/>
  <c r="J1009" i="5"/>
  <c r="G1009" i="5"/>
  <c r="F1009" i="5"/>
  <c r="E1009" i="5"/>
  <c r="D1009" i="5"/>
  <c r="C1009" i="5"/>
  <c r="Z1008" i="5"/>
  <c r="V1008" i="5"/>
  <c r="T1008" i="5"/>
  <c r="S1008" i="5"/>
  <c r="R1008" i="5"/>
  <c r="Q1008" i="5"/>
  <c r="M1008" i="5"/>
  <c r="L1008" i="5"/>
  <c r="K1008" i="5"/>
  <c r="J1008" i="5"/>
  <c r="G1008" i="5"/>
  <c r="F1008" i="5"/>
  <c r="E1008" i="5"/>
  <c r="D1008" i="5"/>
  <c r="C1008" i="5"/>
  <c r="Z1007" i="5"/>
  <c r="V1007" i="5"/>
  <c r="T1007" i="5"/>
  <c r="S1007" i="5"/>
  <c r="R1007" i="5"/>
  <c r="Q1007" i="5"/>
  <c r="M1007" i="5"/>
  <c r="L1007" i="5"/>
  <c r="K1007" i="5"/>
  <c r="J1007" i="5"/>
  <c r="G1007" i="5"/>
  <c r="F1007" i="5"/>
  <c r="E1007" i="5"/>
  <c r="D1007" i="5"/>
  <c r="C1007" i="5"/>
  <c r="Z1006" i="5"/>
  <c r="V1006" i="5"/>
  <c r="T1006" i="5"/>
  <c r="S1006" i="5"/>
  <c r="R1006" i="5"/>
  <c r="Q1006" i="5"/>
  <c r="M1006" i="5"/>
  <c r="L1006" i="5"/>
  <c r="K1006" i="5"/>
  <c r="J1006" i="5"/>
  <c r="G1006" i="5"/>
  <c r="F1006" i="5"/>
  <c r="E1006" i="5"/>
  <c r="D1006" i="5"/>
  <c r="C1006" i="5"/>
  <c r="Z1005" i="5"/>
  <c r="V1005" i="5"/>
  <c r="T1005" i="5"/>
  <c r="S1005" i="5"/>
  <c r="R1005" i="5"/>
  <c r="Q1005" i="5"/>
  <c r="M1005" i="5"/>
  <c r="L1005" i="5"/>
  <c r="K1005" i="5"/>
  <c r="J1005" i="5"/>
  <c r="G1005" i="5"/>
  <c r="F1005" i="5"/>
  <c r="E1005" i="5"/>
  <c r="D1005" i="5"/>
  <c r="C1005" i="5"/>
  <c r="Z1004" i="5"/>
  <c r="V1004" i="5"/>
  <c r="T1004" i="5"/>
  <c r="S1004" i="5"/>
  <c r="R1004" i="5"/>
  <c r="Q1004" i="5"/>
  <c r="M1004" i="5"/>
  <c r="L1004" i="5"/>
  <c r="K1004" i="5"/>
  <c r="J1004" i="5"/>
  <c r="G1004" i="5"/>
  <c r="F1004" i="5"/>
  <c r="E1004" i="5"/>
  <c r="D1004" i="5"/>
  <c r="C1004" i="5"/>
  <c r="Z1003" i="5"/>
  <c r="V1003" i="5"/>
  <c r="T1003" i="5"/>
  <c r="S1003" i="5"/>
  <c r="R1003" i="5"/>
  <c r="Q1003" i="5"/>
  <c r="M1003" i="5"/>
  <c r="L1003" i="5"/>
  <c r="K1003" i="5"/>
  <c r="J1003" i="5"/>
  <c r="G1003" i="5"/>
  <c r="F1003" i="5"/>
  <c r="E1003" i="5"/>
  <c r="D1003" i="5"/>
  <c r="C1003" i="5"/>
  <c r="Z1002" i="5"/>
  <c r="V1002" i="5"/>
  <c r="T1002" i="5"/>
  <c r="S1002" i="5"/>
  <c r="R1002" i="5"/>
  <c r="Q1002" i="5"/>
  <c r="M1002" i="5"/>
  <c r="L1002" i="5"/>
  <c r="K1002" i="5"/>
  <c r="J1002" i="5"/>
  <c r="G1002" i="5"/>
  <c r="F1002" i="5"/>
  <c r="E1002" i="5"/>
  <c r="D1002" i="5"/>
  <c r="C1002" i="5"/>
  <c r="Z1001" i="5"/>
  <c r="V1001" i="5"/>
  <c r="T1001" i="5"/>
  <c r="S1001" i="5"/>
  <c r="R1001" i="5"/>
  <c r="Q1001" i="5"/>
  <c r="M1001" i="5"/>
  <c r="L1001" i="5"/>
  <c r="K1001" i="5"/>
  <c r="J1001" i="5"/>
  <c r="G1001" i="5"/>
  <c r="F1001" i="5"/>
  <c r="E1001" i="5"/>
  <c r="D1001" i="5"/>
  <c r="C1001" i="5"/>
  <c r="Z1000" i="5"/>
  <c r="V1000" i="5"/>
  <c r="T1000" i="5"/>
  <c r="S1000" i="5"/>
  <c r="R1000" i="5"/>
  <c r="Q1000" i="5"/>
  <c r="M1000" i="5"/>
  <c r="L1000" i="5"/>
  <c r="K1000" i="5"/>
  <c r="J1000" i="5"/>
  <c r="G1000" i="5"/>
  <c r="F1000" i="5"/>
  <c r="E1000" i="5"/>
  <c r="D1000" i="5"/>
  <c r="C1000" i="5"/>
  <c r="Z999" i="5"/>
  <c r="V999" i="5"/>
  <c r="T999" i="5"/>
  <c r="S999" i="5"/>
  <c r="R999" i="5"/>
  <c r="Q999" i="5"/>
  <c r="M999" i="5"/>
  <c r="L999" i="5"/>
  <c r="K999" i="5"/>
  <c r="J999" i="5"/>
  <c r="G999" i="5"/>
  <c r="F999" i="5"/>
  <c r="E999" i="5"/>
  <c r="D999" i="5"/>
  <c r="C999" i="5"/>
  <c r="Z998" i="5"/>
  <c r="V998" i="5"/>
  <c r="T998" i="5"/>
  <c r="S998" i="5"/>
  <c r="R998" i="5"/>
  <c r="Q998" i="5"/>
  <c r="M998" i="5"/>
  <c r="L998" i="5"/>
  <c r="K998" i="5"/>
  <c r="J998" i="5"/>
  <c r="G998" i="5"/>
  <c r="F998" i="5"/>
  <c r="E998" i="5"/>
  <c r="D998" i="5"/>
  <c r="C998" i="5"/>
  <c r="Z997" i="5"/>
  <c r="V997" i="5"/>
  <c r="T997" i="5"/>
  <c r="S997" i="5"/>
  <c r="R997" i="5"/>
  <c r="Q997" i="5"/>
  <c r="M997" i="5"/>
  <c r="L997" i="5"/>
  <c r="K997" i="5"/>
  <c r="J997" i="5"/>
  <c r="G997" i="5"/>
  <c r="F997" i="5"/>
  <c r="E997" i="5"/>
  <c r="D997" i="5"/>
  <c r="C997" i="5"/>
  <c r="Z996" i="5"/>
  <c r="V996" i="5"/>
  <c r="T996" i="5"/>
  <c r="S996" i="5"/>
  <c r="R996" i="5"/>
  <c r="Q996" i="5"/>
  <c r="M996" i="5"/>
  <c r="L996" i="5"/>
  <c r="K996" i="5"/>
  <c r="J996" i="5"/>
  <c r="G996" i="5"/>
  <c r="F996" i="5"/>
  <c r="E996" i="5"/>
  <c r="D996" i="5"/>
  <c r="C996" i="5"/>
  <c r="Z995" i="5"/>
  <c r="V995" i="5"/>
  <c r="T995" i="5"/>
  <c r="S995" i="5"/>
  <c r="R995" i="5"/>
  <c r="Q995" i="5"/>
  <c r="M995" i="5"/>
  <c r="L995" i="5"/>
  <c r="K995" i="5"/>
  <c r="J995" i="5"/>
  <c r="G995" i="5"/>
  <c r="F995" i="5"/>
  <c r="E995" i="5"/>
  <c r="D995" i="5"/>
  <c r="C995" i="5"/>
  <c r="Z994" i="5"/>
  <c r="V994" i="5"/>
  <c r="T994" i="5"/>
  <c r="S994" i="5"/>
  <c r="R994" i="5"/>
  <c r="Q994" i="5"/>
  <c r="M994" i="5"/>
  <c r="L994" i="5"/>
  <c r="K994" i="5"/>
  <c r="J994" i="5"/>
  <c r="G994" i="5"/>
  <c r="F994" i="5"/>
  <c r="E994" i="5"/>
  <c r="D994" i="5"/>
  <c r="C994" i="5"/>
  <c r="Z993" i="5"/>
  <c r="V993" i="5"/>
  <c r="T993" i="5"/>
  <c r="S993" i="5"/>
  <c r="R993" i="5"/>
  <c r="Q993" i="5"/>
  <c r="M993" i="5"/>
  <c r="L993" i="5"/>
  <c r="K993" i="5"/>
  <c r="J993" i="5"/>
  <c r="G993" i="5"/>
  <c r="F993" i="5"/>
  <c r="E993" i="5"/>
  <c r="D993" i="5"/>
  <c r="C993" i="5"/>
  <c r="Z992" i="5"/>
  <c r="V992" i="5"/>
  <c r="T992" i="5"/>
  <c r="S992" i="5"/>
  <c r="R992" i="5"/>
  <c r="Q992" i="5"/>
  <c r="M992" i="5"/>
  <c r="L992" i="5"/>
  <c r="K992" i="5"/>
  <c r="J992" i="5"/>
  <c r="G992" i="5"/>
  <c r="F992" i="5"/>
  <c r="E992" i="5"/>
  <c r="D992" i="5"/>
  <c r="C992" i="5"/>
  <c r="Z991" i="5"/>
  <c r="V991" i="5"/>
  <c r="T991" i="5"/>
  <c r="S991" i="5"/>
  <c r="R991" i="5"/>
  <c r="Q991" i="5"/>
  <c r="M991" i="5"/>
  <c r="L991" i="5"/>
  <c r="K991" i="5"/>
  <c r="J991" i="5"/>
  <c r="G991" i="5"/>
  <c r="F991" i="5"/>
  <c r="E991" i="5"/>
  <c r="D991" i="5"/>
  <c r="C991" i="5"/>
  <c r="Z990" i="5"/>
  <c r="V990" i="5"/>
  <c r="T990" i="5"/>
  <c r="S990" i="5"/>
  <c r="R990" i="5"/>
  <c r="Q990" i="5"/>
  <c r="M990" i="5"/>
  <c r="L990" i="5"/>
  <c r="K990" i="5"/>
  <c r="J990" i="5"/>
  <c r="G990" i="5"/>
  <c r="F990" i="5"/>
  <c r="E990" i="5"/>
  <c r="D990" i="5"/>
  <c r="C990" i="5"/>
  <c r="Z989" i="5"/>
  <c r="V989" i="5"/>
  <c r="T989" i="5"/>
  <c r="S989" i="5"/>
  <c r="R989" i="5"/>
  <c r="Q989" i="5"/>
  <c r="M989" i="5"/>
  <c r="L989" i="5"/>
  <c r="K989" i="5"/>
  <c r="J989" i="5"/>
  <c r="G989" i="5"/>
  <c r="F989" i="5"/>
  <c r="E989" i="5"/>
  <c r="D989" i="5"/>
  <c r="C989" i="5"/>
  <c r="Z988" i="5"/>
  <c r="V988" i="5"/>
  <c r="T988" i="5"/>
  <c r="S988" i="5"/>
  <c r="R988" i="5"/>
  <c r="Q988" i="5"/>
  <c r="M988" i="5"/>
  <c r="L988" i="5"/>
  <c r="K988" i="5"/>
  <c r="J988" i="5"/>
  <c r="G988" i="5"/>
  <c r="F988" i="5"/>
  <c r="E988" i="5"/>
  <c r="D988" i="5"/>
  <c r="C988" i="5"/>
  <c r="Z987" i="5"/>
  <c r="V987" i="5"/>
  <c r="T987" i="5"/>
  <c r="S987" i="5"/>
  <c r="R987" i="5"/>
  <c r="Q987" i="5"/>
  <c r="M987" i="5"/>
  <c r="L987" i="5"/>
  <c r="K987" i="5"/>
  <c r="J987" i="5"/>
  <c r="G987" i="5"/>
  <c r="F987" i="5"/>
  <c r="E987" i="5"/>
  <c r="D987" i="5"/>
  <c r="C987" i="5"/>
  <c r="Z986" i="5"/>
  <c r="V986" i="5"/>
  <c r="T986" i="5"/>
  <c r="S986" i="5"/>
  <c r="R986" i="5"/>
  <c r="Q986" i="5"/>
  <c r="M986" i="5"/>
  <c r="L986" i="5"/>
  <c r="K986" i="5"/>
  <c r="J986" i="5"/>
  <c r="G986" i="5"/>
  <c r="F986" i="5"/>
  <c r="E986" i="5"/>
  <c r="D986" i="5"/>
  <c r="C986" i="5"/>
  <c r="Z985" i="5"/>
  <c r="V985" i="5"/>
  <c r="T985" i="5"/>
  <c r="S985" i="5"/>
  <c r="R985" i="5"/>
  <c r="Q985" i="5"/>
  <c r="M985" i="5"/>
  <c r="L985" i="5"/>
  <c r="K985" i="5"/>
  <c r="J985" i="5"/>
  <c r="G985" i="5"/>
  <c r="F985" i="5"/>
  <c r="E985" i="5"/>
  <c r="D985" i="5"/>
  <c r="C985" i="5"/>
  <c r="Z984" i="5"/>
  <c r="V984" i="5"/>
  <c r="T984" i="5"/>
  <c r="S984" i="5"/>
  <c r="R984" i="5"/>
  <c r="Q984" i="5"/>
  <c r="M984" i="5"/>
  <c r="L984" i="5"/>
  <c r="K984" i="5"/>
  <c r="J984" i="5"/>
  <c r="G984" i="5"/>
  <c r="F984" i="5"/>
  <c r="E984" i="5"/>
  <c r="D984" i="5"/>
  <c r="C984" i="5"/>
  <c r="Z983" i="5"/>
  <c r="V983" i="5"/>
  <c r="T983" i="5"/>
  <c r="S983" i="5"/>
  <c r="R983" i="5"/>
  <c r="Q983" i="5"/>
  <c r="M983" i="5"/>
  <c r="L983" i="5"/>
  <c r="K983" i="5"/>
  <c r="J983" i="5"/>
  <c r="G983" i="5"/>
  <c r="F983" i="5"/>
  <c r="E983" i="5"/>
  <c r="D983" i="5"/>
  <c r="C983" i="5"/>
  <c r="Z982" i="5"/>
  <c r="V982" i="5"/>
  <c r="T982" i="5"/>
  <c r="S982" i="5"/>
  <c r="R982" i="5"/>
  <c r="Q982" i="5"/>
  <c r="M982" i="5"/>
  <c r="L982" i="5"/>
  <c r="K982" i="5"/>
  <c r="J982" i="5"/>
  <c r="G982" i="5"/>
  <c r="F982" i="5"/>
  <c r="E982" i="5"/>
  <c r="D982" i="5"/>
  <c r="C982" i="5"/>
  <c r="Z981" i="5"/>
  <c r="V981" i="5"/>
  <c r="T981" i="5"/>
  <c r="S981" i="5"/>
  <c r="R981" i="5"/>
  <c r="Q981" i="5"/>
  <c r="M981" i="5"/>
  <c r="L981" i="5"/>
  <c r="K981" i="5"/>
  <c r="J981" i="5"/>
  <c r="G981" i="5"/>
  <c r="F981" i="5"/>
  <c r="E981" i="5"/>
  <c r="D981" i="5"/>
  <c r="C981" i="5"/>
  <c r="Z980" i="5"/>
  <c r="V980" i="5"/>
  <c r="T980" i="5"/>
  <c r="S980" i="5"/>
  <c r="R980" i="5"/>
  <c r="Q980" i="5"/>
  <c r="M980" i="5"/>
  <c r="L980" i="5"/>
  <c r="K980" i="5"/>
  <c r="J980" i="5"/>
  <c r="G980" i="5"/>
  <c r="F980" i="5"/>
  <c r="E980" i="5"/>
  <c r="D980" i="5"/>
  <c r="C980" i="5"/>
  <c r="Z979" i="5"/>
  <c r="V979" i="5"/>
  <c r="T979" i="5"/>
  <c r="S979" i="5"/>
  <c r="R979" i="5"/>
  <c r="Q979" i="5"/>
  <c r="M979" i="5"/>
  <c r="L979" i="5"/>
  <c r="K979" i="5"/>
  <c r="J979" i="5"/>
  <c r="G979" i="5"/>
  <c r="F979" i="5"/>
  <c r="E979" i="5"/>
  <c r="D979" i="5"/>
  <c r="C979" i="5"/>
  <c r="Z978" i="5"/>
  <c r="V978" i="5"/>
  <c r="T978" i="5"/>
  <c r="S978" i="5"/>
  <c r="R978" i="5"/>
  <c r="Q978" i="5"/>
  <c r="M978" i="5"/>
  <c r="L978" i="5"/>
  <c r="K978" i="5"/>
  <c r="J978" i="5"/>
  <c r="G978" i="5"/>
  <c r="F978" i="5"/>
  <c r="E978" i="5"/>
  <c r="D978" i="5"/>
  <c r="C978" i="5"/>
  <c r="Z977" i="5"/>
  <c r="V977" i="5"/>
  <c r="T977" i="5"/>
  <c r="S977" i="5"/>
  <c r="R977" i="5"/>
  <c r="Q977" i="5"/>
  <c r="M977" i="5"/>
  <c r="L977" i="5"/>
  <c r="K977" i="5"/>
  <c r="J977" i="5"/>
  <c r="G977" i="5"/>
  <c r="F977" i="5"/>
  <c r="E977" i="5"/>
  <c r="D977" i="5"/>
  <c r="C977" i="5"/>
  <c r="Z976" i="5"/>
  <c r="V976" i="5"/>
  <c r="T976" i="5"/>
  <c r="S976" i="5"/>
  <c r="R976" i="5"/>
  <c r="Q976" i="5"/>
  <c r="M976" i="5"/>
  <c r="L976" i="5"/>
  <c r="K976" i="5"/>
  <c r="J976" i="5"/>
  <c r="G976" i="5"/>
  <c r="F976" i="5"/>
  <c r="E976" i="5"/>
  <c r="D976" i="5"/>
  <c r="C976" i="5"/>
  <c r="Z975" i="5"/>
  <c r="V975" i="5"/>
  <c r="T975" i="5"/>
  <c r="S975" i="5"/>
  <c r="R975" i="5"/>
  <c r="Q975" i="5"/>
  <c r="M975" i="5"/>
  <c r="L975" i="5"/>
  <c r="K975" i="5"/>
  <c r="J975" i="5"/>
  <c r="G975" i="5"/>
  <c r="F975" i="5"/>
  <c r="E975" i="5"/>
  <c r="D975" i="5"/>
  <c r="C975" i="5"/>
  <c r="Z974" i="5"/>
  <c r="V974" i="5"/>
  <c r="T974" i="5"/>
  <c r="S974" i="5"/>
  <c r="R974" i="5"/>
  <c r="Q974" i="5"/>
  <c r="M974" i="5"/>
  <c r="L974" i="5"/>
  <c r="K974" i="5"/>
  <c r="J974" i="5"/>
  <c r="G974" i="5"/>
  <c r="F974" i="5"/>
  <c r="E974" i="5"/>
  <c r="D974" i="5"/>
  <c r="C974" i="5"/>
  <c r="Z973" i="5"/>
  <c r="V973" i="5"/>
  <c r="T973" i="5"/>
  <c r="S973" i="5"/>
  <c r="R973" i="5"/>
  <c r="Q973" i="5"/>
  <c r="M973" i="5"/>
  <c r="L973" i="5"/>
  <c r="K973" i="5"/>
  <c r="J973" i="5"/>
  <c r="G973" i="5"/>
  <c r="F973" i="5"/>
  <c r="E973" i="5"/>
  <c r="D973" i="5"/>
  <c r="C973" i="5"/>
  <c r="Z972" i="5"/>
  <c r="V972" i="5"/>
  <c r="T972" i="5"/>
  <c r="S972" i="5"/>
  <c r="R972" i="5"/>
  <c r="Q972" i="5"/>
  <c r="M972" i="5"/>
  <c r="L972" i="5"/>
  <c r="K972" i="5"/>
  <c r="J972" i="5"/>
  <c r="G972" i="5"/>
  <c r="F972" i="5"/>
  <c r="E972" i="5"/>
  <c r="D972" i="5"/>
  <c r="C972" i="5"/>
  <c r="Z971" i="5"/>
  <c r="V971" i="5"/>
  <c r="T971" i="5"/>
  <c r="S971" i="5"/>
  <c r="R971" i="5"/>
  <c r="Q971" i="5"/>
  <c r="M971" i="5"/>
  <c r="L971" i="5"/>
  <c r="K971" i="5"/>
  <c r="J971" i="5"/>
  <c r="G971" i="5"/>
  <c r="F971" i="5"/>
  <c r="E971" i="5"/>
  <c r="D971" i="5"/>
  <c r="C971" i="5"/>
  <c r="Z970" i="5"/>
  <c r="V970" i="5"/>
  <c r="T970" i="5"/>
  <c r="S970" i="5"/>
  <c r="R970" i="5"/>
  <c r="Q970" i="5"/>
  <c r="M970" i="5"/>
  <c r="L970" i="5"/>
  <c r="K970" i="5"/>
  <c r="J970" i="5"/>
  <c r="G970" i="5"/>
  <c r="F970" i="5"/>
  <c r="E970" i="5"/>
  <c r="D970" i="5"/>
  <c r="C970" i="5"/>
  <c r="Z969" i="5"/>
  <c r="V969" i="5"/>
  <c r="T969" i="5"/>
  <c r="S969" i="5"/>
  <c r="R969" i="5"/>
  <c r="Q969" i="5"/>
  <c r="M969" i="5"/>
  <c r="L969" i="5"/>
  <c r="K969" i="5"/>
  <c r="J969" i="5"/>
  <c r="G969" i="5"/>
  <c r="F969" i="5"/>
  <c r="E969" i="5"/>
  <c r="D969" i="5"/>
  <c r="C969" i="5"/>
  <c r="Z968" i="5"/>
  <c r="V968" i="5"/>
  <c r="T968" i="5"/>
  <c r="S968" i="5"/>
  <c r="R968" i="5"/>
  <c r="Q968" i="5"/>
  <c r="M968" i="5"/>
  <c r="L968" i="5"/>
  <c r="K968" i="5"/>
  <c r="J968" i="5"/>
  <c r="G968" i="5"/>
  <c r="F968" i="5"/>
  <c r="E968" i="5"/>
  <c r="D968" i="5"/>
  <c r="C968" i="5"/>
  <c r="Z967" i="5"/>
  <c r="V967" i="5"/>
  <c r="T967" i="5"/>
  <c r="S967" i="5"/>
  <c r="R967" i="5"/>
  <c r="Q967" i="5"/>
  <c r="M967" i="5"/>
  <c r="L967" i="5"/>
  <c r="K967" i="5"/>
  <c r="J967" i="5"/>
  <c r="G967" i="5"/>
  <c r="F967" i="5"/>
  <c r="E967" i="5"/>
  <c r="D967" i="5"/>
  <c r="C967" i="5"/>
  <c r="Z966" i="5"/>
  <c r="V966" i="5"/>
  <c r="T966" i="5"/>
  <c r="S966" i="5"/>
  <c r="R966" i="5"/>
  <c r="Q966" i="5"/>
  <c r="M966" i="5"/>
  <c r="L966" i="5"/>
  <c r="K966" i="5"/>
  <c r="J966" i="5"/>
  <c r="G966" i="5"/>
  <c r="F966" i="5"/>
  <c r="E966" i="5"/>
  <c r="D966" i="5"/>
  <c r="C966" i="5"/>
  <c r="Z965" i="5"/>
  <c r="V965" i="5"/>
  <c r="T965" i="5"/>
  <c r="S965" i="5"/>
  <c r="R965" i="5"/>
  <c r="Q965" i="5"/>
  <c r="M965" i="5"/>
  <c r="L965" i="5"/>
  <c r="K965" i="5"/>
  <c r="J965" i="5"/>
  <c r="G965" i="5"/>
  <c r="F965" i="5"/>
  <c r="E965" i="5"/>
  <c r="D965" i="5"/>
  <c r="C965" i="5"/>
  <c r="Z964" i="5"/>
  <c r="V964" i="5"/>
  <c r="T964" i="5"/>
  <c r="S964" i="5"/>
  <c r="R964" i="5"/>
  <c r="Q964" i="5"/>
  <c r="M964" i="5"/>
  <c r="L964" i="5"/>
  <c r="K964" i="5"/>
  <c r="J964" i="5"/>
  <c r="G964" i="5"/>
  <c r="F964" i="5"/>
  <c r="E964" i="5"/>
  <c r="D964" i="5"/>
  <c r="C964" i="5"/>
  <c r="Z963" i="5"/>
  <c r="V963" i="5"/>
  <c r="T963" i="5"/>
  <c r="S963" i="5"/>
  <c r="R963" i="5"/>
  <c r="Q963" i="5"/>
  <c r="M963" i="5"/>
  <c r="L963" i="5"/>
  <c r="K963" i="5"/>
  <c r="J963" i="5"/>
  <c r="G963" i="5"/>
  <c r="F963" i="5"/>
  <c r="E963" i="5"/>
  <c r="D963" i="5"/>
  <c r="C963" i="5"/>
  <c r="Z962" i="5"/>
  <c r="V962" i="5"/>
  <c r="T962" i="5"/>
  <c r="S962" i="5"/>
  <c r="R962" i="5"/>
  <c r="Q962" i="5"/>
  <c r="M962" i="5"/>
  <c r="L962" i="5"/>
  <c r="K962" i="5"/>
  <c r="J962" i="5"/>
  <c r="G962" i="5"/>
  <c r="F962" i="5"/>
  <c r="E962" i="5"/>
  <c r="D962" i="5"/>
  <c r="C962" i="5"/>
  <c r="Z961" i="5"/>
  <c r="V961" i="5"/>
  <c r="T961" i="5"/>
  <c r="S961" i="5"/>
  <c r="R961" i="5"/>
  <c r="Q961" i="5"/>
  <c r="M961" i="5"/>
  <c r="L961" i="5"/>
  <c r="K961" i="5"/>
  <c r="J961" i="5"/>
  <c r="G961" i="5"/>
  <c r="F961" i="5"/>
  <c r="E961" i="5"/>
  <c r="D961" i="5"/>
  <c r="C961" i="5"/>
  <c r="Z960" i="5"/>
  <c r="V960" i="5"/>
  <c r="T960" i="5"/>
  <c r="S960" i="5"/>
  <c r="R960" i="5"/>
  <c r="Q960" i="5"/>
  <c r="M960" i="5"/>
  <c r="L960" i="5"/>
  <c r="K960" i="5"/>
  <c r="J960" i="5"/>
  <c r="G960" i="5"/>
  <c r="F960" i="5"/>
  <c r="E960" i="5"/>
  <c r="D960" i="5"/>
  <c r="C960" i="5"/>
  <c r="Z959" i="5"/>
  <c r="V959" i="5"/>
  <c r="T959" i="5"/>
  <c r="S959" i="5"/>
  <c r="R959" i="5"/>
  <c r="Q959" i="5"/>
  <c r="M959" i="5"/>
  <c r="L959" i="5"/>
  <c r="K959" i="5"/>
  <c r="J959" i="5"/>
  <c r="G959" i="5"/>
  <c r="F959" i="5"/>
  <c r="E959" i="5"/>
  <c r="D959" i="5"/>
  <c r="C959" i="5"/>
  <c r="Z958" i="5"/>
  <c r="V958" i="5"/>
  <c r="T958" i="5"/>
  <c r="S958" i="5"/>
  <c r="R958" i="5"/>
  <c r="Q958" i="5"/>
  <c r="M958" i="5"/>
  <c r="L958" i="5"/>
  <c r="K958" i="5"/>
  <c r="J958" i="5"/>
  <c r="G958" i="5"/>
  <c r="F958" i="5"/>
  <c r="E958" i="5"/>
  <c r="D958" i="5"/>
  <c r="C958" i="5"/>
  <c r="Z957" i="5"/>
  <c r="V957" i="5"/>
  <c r="T957" i="5"/>
  <c r="S957" i="5"/>
  <c r="R957" i="5"/>
  <c r="Q957" i="5"/>
  <c r="M957" i="5"/>
  <c r="L957" i="5"/>
  <c r="K957" i="5"/>
  <c r="J957" i="5"/>
  <c r="G957" i="5"/>
  <c r="F957" i="5"/>
  <c r="E957" i="5"/>
  <c r="D957" i="5"/>
  <c r="C957" i="5"/>
  <c r="Z956" i="5"/>
  <c r="V956" i="5"/>
  <c r="T956" i="5"/>
  <c r="S956" i="5"/>
  <c r="R956" i="5"/>
  <c r="Q956" i="5"/>
  <c r="M956" i="5"/>
  <c r="L956" i="5"/>
  <c r="K956" i="5"/>
  <c r="J956" i="5"/>
  <c r="G956" i="5"/>
  <c r="F956" i="5"/>
  <c r="E956" i="5"/>
  <c r="D956" i="5"/>
  <c r="C956" i="5"/>
  <c r="Z955" i="5"/>
  <c r="V955" i="5"/>
  <c r="T955" i="5"/>
  <c r="S955" i="5"/>
  <c r="R955" i="5"/>
  <c r="Q955" i="5"/>
  <c r="M955" i="5"/>
  <c r="L955" i="5"/>
  <c r="K955" i="5"/>
  <c r="J955" i="5"/>
  <c r="G955" i="5"/>
  <c r="F955" i="5"/>
  <c r="E955" i="5"/>
  <c r="D955" i="5"/>
  <c r="C955" i="5"/>
  <c r="Z954" i="5"/>
  <c r="V954" i="5"/>
  <c r="T954" i="5"/>
  <c r="S954" i="5"/>
  <c r="R954" i="5"/>
  <c r="Q954" i="5"/>
  <c r="M954" i="5"/>
  <c r="L954" i="5"/>
  <c r="K954" i="5"/>
  <c r="J954" i="5"/>
  <c r="G954" i="5"/>
  <c r="F954" i="5"/>
  <c r="E954" i="5"/>
  <c r="D954" i="5"/>
  <c r="C954" i="5"/>
  <c r="Z953" i="5"/>
  <c r="V953" i="5"/>
  <c r="T953" i="5"/>
  <c r="S953" i="5"/>
  <c r="R953" i="5"/>
  <c r="Q953" i="5"/>
  <c r="M953" i="5"/>
  <c r="L953" i="5"/>
  <c r="K953" i="5"/>
  <c r="J953" i="5"/>
  <c r="G953" i="5"/>
  <c r="F953" i="5"/>
  <c r="E953" i="5"/>
  <c r="D953" i="5"/>
  <c r="C953" i="5"/>
  <c r="Z952" i="5"/>
  <c r="V952" i="5"/>
  <c r="T952" i="5"/>
  <c r="S952" i="5"/>
  <c r="R952" i="5"/>
  <c r="Q952" i="5"/>
  <c r="M952" i="5"/>
  <c r="L952" i="5"/>
  <c r="K952" i="5"/>
  <c r="J952" i="5"/>
  <c r="G952" i="5"/>
  <c r="F952" i="5"/>
  <c r="E952" i="5"/>
  <c r="D952" i="5"/>
  <c r="C952" i="5"/>
  <c r="Z951" i="5"/>
  <c r="V951" i="5"/>
  <c r="T951" i="5"/>
  <c r="S951" i="5"/>
  <c r="R951" i="5"/>
  <c r="Q951" i="5"/>
  <c r="M951" i="5"/>
  <c r="L951" i="5"/>
  <c r="K951" i="5"/>
  <c r="J951" i="5"/>
  <c r="G951" i="5"/>
  <c r="F951" i="5"/>
  <c r="E951" i="5"/>
  <c r="D951" i="5"/>
  <c r="C951" i="5"/>
  <c r="Z950" i="5"/>
  <c r="V950" i="5"/>
  <c r="T950" i="5"/>
  <c r="S950" i="5"/>
  <c r="R950" i="5"/>
  <c r="Q950" i="5"/>
  <c r="M950" i="5"/>
  <c r="L950" i="5"/>
  <c r="K950" i="5"/>
  <c r="J950" i="5"/>
  <c r="G950" i="5"/>
  <c r="F950" i="5"/>
  <c r="E950" i="5"/>
  <c r="D950" i="5"/>
  <c r="C950" i="5"/>
  <c r="Z949" i="5"/>
  <c r="V949" i="5"/>
  <c r="T949" i="5"/>
  <c r="S949" i="5"/>
  <c r="R949" i="5"/>
  <c r="Q949" i="5"/>
  <c r="M949" i="5"/>
  <c r="L949" i="5"/>
  <c r="K949" i="5"/>
  <c r="J949" i="5"/>
  <c r="G949" i="5"/>
  <c r="F949" i="5"/>
  <c r="E949" i="5"/>
  <c r="D949" i="5"/>
  <c r="C949" i="5"/>
  <c r="Z948" i="5"/>
  <c r="V948" i="5"/>
  <c r="T948" i="5"/>
  <c r="S948" i="5"/>
  <c r="R948" i="5"/>
  <c r="Q948" i="5"/>
  <c r="M948" i="5"/>
  <c r="L948" i="5"/>
  <c r="K948" i="5"/>
  <c r="J948" i="5"/>
  <c r="G948" i="5"/>
  <c r="F948" i="5"/>
  <c r="E948" i="5"/>
  <c r="D948" i="5"/>
  <c r="C948" i="5"/>
  <c r="Z947" i="5"/>
  <c r="V947" i="5"/>
  <c r="T947" i="5"/>
  <c r="S947" i="5"/>
  <c r="R947" i="5"/>
  <c r="Q947" i="5"/>
  <c r="M947" i="5"/>
  <c r="L947" i="5"/>
  <c r="K947" i="5"/>
  <c r="J947" i="5"/>
  <c r="G947" i="5"/>
  <c r="F947" i="5"/>
  <c r="E947" i="5"/>
  <c r="D947" i="5"/>
  <c r="C947" i="5"/>
  <c r="Z946" i="5"/>
  <c r="V946" i="5"/>
  <c r="T946" i="5"/>
  <c r="S946" i="5"/>
  <c r="R946" i="5"/>
  <c r="Q946" i="5"/>
  <c r="M946" i="5"/>
  <c r="L946" i="5"/>
  <c r="K946" i="5"/>
  <c r="J946" i="5"/>
  <c r="G946" i="5"/>
  <c r="F946" i="5"/>
  <c r="E946" i="5"/>
  <c r="D946" i="5"/>
  <c r="C946" i="5"/>
  <c r="Z945" i="5"/>
  <c r="V945" i="5"/>
  <c r="T945" i="5"/>
  <c r="S945" i="5"/>
  <c r="R945" i="5"/>
  <c r="Q945" i="5"/>
  <c r="M945" i="5"/>
  <c r="L945" i="5"/>
  <c r="K945" i="5"/>
  <c r="J945" i="5"/>
  <c r="G945" i="5"/>
  <c r="F945" i="5"/>
  <c r="E945" i="5"/>
  <c r="D945" i="5"/>
  <c r="C945" i="5"/>
  <c r="Z944" i="5"/>
  <c r="V944" i="5"/>
  <c r="T944" i="5"/>
  <c r="S944" i="5"/>
  <c r="R944" i="5"/>
  <c r="Q944" i="5"/>
  <c r="M944" i="5"/>
  <c r="L944" i="5"/>
  <c r="K944" i="5"/>
  <c r="J944" i="5"/>
  <c r="G944" i="5"/>
  <c r="F944" i="5"/>
  <c r="E944" i="5"/>
  <c r="D944" i="5"/>
  <c r="C944" i="5"/>
  <c r="Z943" i="5"/>
  <c r="V943" i="5"/>
  <c r="T943" i="5"/>
  <c r="S943" i="5"/>
  <c r="R943" i="5"/>
  <c r="Q943" i="5"/>
  <c r="M943" i="5"/>
  <c r="L943" i="5"/>
  <c r="K943" i="5"/>
  <c r="J943" i="5"/>
  <c r="G943" i="5"/>
  <c r="F943" i="5"/>
  <c r="E943" i="5"/>
  <c r="D943" i="5"/>
  <c r="C943" i="5"/>
  <c r="Z942" i="5"/>
  <c r="V942" i="5"/>
  <c r="T942" i="5"/>
  <c r="S942" i="5"/>
  <c r="R942" i="5"/>
  <c r="Q942" i="5"/>
  <c r="M942" i="5"/>
  <c r="L942" i="5"/>
  <c r="K942" i="5"/>
  <c r="J942" i="5"/>
  <c r="G942" i="5"/>
  <c r="F942" i="5"/>
  <c r="E942" i="5"/>
  <c r="D942" i="5"/>
  <c r="C942" i="5"/>
  <c r="Z941" i="5"/>
  <c r="V941" i="5"/>
  <c r="T941" i="5"/>
  <c r="S941" i="5"/>
  <c r="R941" i="5"/>
  <c r="Q941" i="5"/>
  <c r="M941" i="5"/>
  <c r="L941" i="5"/>
  <c r="K941" i="5"/>
  <c r="J941" i="5"/>
  <c r="G941" i="5"/>
  <c r="F941" i="5"/>
  <c r="E941" i="5"/>
  <c r="D941" i="5"/>
  <c r="C941" i="5"/>
  <c r="Z940" i="5"/>
  <c r="V940" i="5"/>
  <c r="T940" i="5"/>
  <c r="S940" i="5"/>
  <c r="R940" i="5"/>
  <c r="Q940" i="5"/>
  <c r="M940" i="5"/>
  <c r="L940" i="5"/>
  <c r="K940" i="5"/>
  <c r="J940" i="5"/>
  <c r="G940" i="5"/>
  <c r="F940" i="5"/>
  <c r="E940" i="5"/>
  <c r="D940" i="5"/>
  <c r="C940" i="5"/>
  <c r="Z939" i="5"/>
  <c r="V939" i="5"/>
  <c r="T939" i="5"/>
  <c r="S939" i="5"/>
  <c r="R939" i="5"/>
  <c r="Q939" i="5"/>
  <c r="M939" i="5"/>
  <c r="L939" i="5"/>
  <c r="K939" i="5"/>
  <c r="J939" i="5"/>
  <c r="G939" i="5"/>
  <c r="F939" i="5"/>
  <c r="E939" i="5"/>
  <c r="D939" i="5"/>
  <c r="C939" i="5"/>
  <c r="Z938" i="5"/>
  <c r="V938" i="5"/>
  <c r="T938" i="5"/>
  <c r="S938" i="5"/>
  <c r="R938" i="5"/>
  <c r="Q938" i="5"/>
  <c r="M938" i="5"/>
  <c r="L938" i="5"/>
  <c r="K938" i="5"/>
  <c r="J938" i="5"/>
  <c r="G938" i="5"/>
  <c r="F938" i="5"/>
  <c r="E938" i="5"/>
  <c r="D938" i="5"/>
  <c r="C938" i="5"/>
  <c r="Z937" i="5"/>
  <c r="V937" i="5"/>
  <c r="T937" i="5"/>
  <c r="S937" i="5"/>
  <c r="R937" i="5"/>
  <c r="Q937" i="5"/>
  <c r="M937" i="5"/>
  <c r="L937" i="5"/>
  <c r="K937" i="5"/>
  <c r="J937" i="5"/>
  <c r="G937" i="5"/>
  <c r="F937" i="5"/>
  <c r="E937" i="5"/>
  <c r="D937" i="5"/>
  <c r="C937" i="5"/>
  <c r="Z936" i="5"/>
  <c r="V936" i="5"/>
  <c r="T936" i="5"/>
  <c r="S936" i="5"/>
  <c r="R936" i="5"/>
  <c r="Q936" i="5"/>
  <c r="M936" i="5"/>
  <c r="L936" i="5"/>
  <c r="K936" i="5"/>
  <c r="J936" i="5"/>
  <c r="G936" i="5"/>
  <c r="F936" i="5"/>
  <c r="E936" i="5"/>
  <c r="D936" i="5"/>
  <c r="C936" i="5"/>
  <c r="Z935" i="5"/>
  <c r="V935" i="5"/>
  <c r="T935" i="5"/>
  <c r="S935" i="5"/>
  <c r="R935" i="5"/>
  <c r="Q935" i="5"/>
  <c r="M935" i="5"/>
  <c r="L935" i="5"/>
  <c r="K935" i="5"/>
  <c r="J935" i="5"/>
  <c r="G935" i="5"/>
  <c r="F935" i="5"/>
  <c r="E935" i="5"/>
  <c r="D935" i="5"/>
  <c r="C935" i="5"/>
  <c r="Z934" i="5"/>
  <c r="V934" i="5"/>
  <c r="T934" i="5"/>
  <c r="S934" i="5"/>
  <c r="R934" i="5"/>
  <c r="Q934" i="5"/>
  <c r="M934" i="5"/>
  <c r="L934" i="5"/>
  <c r="K934" i="5"/>
  <c r="J934" i="5"/>
  <c r="G934" i="5"/>
  <c r="F934" i="5"/>
  <c r="E934" i="5"/>
  <c r="D934" i="5"/>
  <c r="C934" i="5"/>
  <c r="Z933" i="5"/>
  <c r="V933" i="5"/>
  <c r="T933" i="5"/>
  <c r="S933" i="5"/>
  <c r="R933" i="5"/>
  <c r="Q933" i="5"/>
  <c r="M933" i="5"/>
  <c r="L933" i="5"/>
  <c r="K933" i="5"/>
  <c r="J933" i="5"/>
  <c r="G933" i="5"/>
  <c r="F933" i="5"/>
  <c r="E933" i="5"/>
  <c r="D933" i="5"/>
  <c r="C933" i="5"/>
  <c r="Z932" i="5"/>
  <c r="V932" i="5"/>
  <c r="T932" i="5"/>
  <c r="S932" i="5"/>
  <c r="R932" i="5"/>
  <c r="Q932" i="5"/>
  <c r="M932" i="5"/>
  <c r="L932" i="5"/>
  <c r="K932" i="5"/>
  <c r="J932" i="5"/>
  <c r="G932" i="5"/>
  <c r="F932" i="5"/>
  <c r="E932" i="5"/>
  <c r="D932" i="5"/>
  <c r="C932" i="5"/>
  <c r="Z931" i="5"/>
  <c r="V931" i="5"/>
  <c r="T931" i="5"/>
  <c r="S931" i="5"/>
  <c r="R931" i="5"/>
  <c r="Q931" i="5"/>
  <c r="M931" i="5"/>
  <c r="L931" i="5"/>
  <c r="K931" i="5"/>
  <c r="J931" i="5"/>
  <c r="G931" i="5"/>
  <c r="F931" i="5"/>
  <c r="E931" i="5"/>
  <c r="D931" i="5"/>
  <c r="C931" i="5"/>
  <c r="Z930" i="5"/>
  <c r="V930" i="5"/>
  <c r="T930" i="5"/>
  <c r="S930" i="5"/>
  <c r="R930" i="5"/>
  <c r="Q930" i="5"/>
  <c r="M930" i="5"/>
  <c r="L930" i="5"/>
  <c r="K930" i="5"/>
  <c r="J930" i="5"/>
  <c r="G930" i="5"/>
  <c r="F930" i="5"/>
  <c r="E930" i="5"/>
  <c r="D930" i="5"/>
  <c r="C930" i="5"/>
  <c r="Z929" i="5"/>
  <c r="V929" i="5"/>
  <c r="T929" i="5"/>
  <c r="S929" i="5"/>
  <c r="R929" i="5"/>
  <c r="Q929" i="5"/>
  <c r="M929" i="5"/>
  <c r="L929" i="5"/>
  <c r="K929" i="5"/>
  <c r="J929" i="5"/>
  <c r="G929" i="5"/>
  <c r="F929" i="5"/>
  <c r="E929" i="5"/>
  <c r="D929" i="5"/>
  <c r="C929" i="5"/>
  <c r="Z928" i="5"/>
  <c r="V928" i="5"/>
  <c r="T928" i="5"/>
  <c r="S928" i="5"/>
  <c r="R928" i="5"/>
  <c r="Q928" i="5"/>
  <c r="M928" i="5"/>
  <c r="L928" i="5"/>
  <c r="K928" i="5"/>
  <c r="J928" i="5"/>
  <c r="G928" i="5"/>
  <c r="F928" i="5"/>
  <c r="E928" i="5"/>
  <c r="D928" i="5"/>
  <c r="C928" i="5"/>
  <c r="Z927" i="5"/>
  <c r="V927" i="5"/>
  <c r="T927" i="5"/>
  <c r="S927" i="5"/>
  <c r="R927" i="5"/>
  <c r="Q927" i="5"/>
  <c r="M927" i="5"/>
  <c r="L927" i="5"/>
  <c r="K927" i="5"/>
  <c r="J927" i="5"/>
  <c r="G927" i="5"/>
  <c r="F927" i="5"/>
  <c r="E927" i="5"/>
  <c r="D927" i="5"/>
  <c r="C927" i="5"/>
  <c r="Z926" i="5"/>
  <c r="V926" i="5"/>
  <c r="T926" i="5"/>
  <c r="S926" i="5"/>
  <c r="R926" i="5"/>
  <c r="Q926" i="5"/>
  <c r="M926" i="5"/>
  <c r="L926" i="5"/>
  <c r="K926" i="5"/>
  <c r="J926" i="5"/>
  <c r="G926" i="5"/>
  <c r="F926" i="5"/>
  <c r="E926" i="5"/>
  <c r="D926" i="5"/>
  <c r="C926" i="5"/>
  <c r="Z925" i="5"/>
  <c r="V925" i="5"/>
  <c r="T925" i="5"/>
  <c r="S925" i="5"/>
  <c r="R925" i="5"/>
  <c r="Q925" i="5"/>
  <c r="M925" i="5"/>
  <c r="L925" i="5"/>
  <c r="K925" i="5"/>
  <c r="J925" i="5"/>
  <c r="G925" i="5"/>
  <c r="F925" i="5"/>
  <c r="E925" i="5"/>
  <c r="D925" i="5"/>
  <c r="C925" i="5"/>
  <c r="Z924" i="5"/>
  <c r="V924" i="5"/>
  <c r="T924" i="5"/>
  <c r="S924" i="5"/>
  <c r="R924" i="5"/>
  <c r="Q924" i="5"/>
  <c r="M924" i="5"/>
  <c r="L924" i="5"/>
  <c r="K924" i="5"/>
  <c r="J924" i="5"/>
  <c r="G924" i="5"/>
  <c r="F924" i="5"/>
  <c r="E924" i="5"/>
  <c r="D924" i="5"/>
  <c r="C924" i="5"/>
  <c r="Z923" i="5"/>
  <c r="V923" i="5"/>
  <c r="T923" i="5"/>
  <c r="S923" i="5"/>
  <c r="R923" i="5"/>
  <c r="Q923" i="5"/>
  <c r="M923" i="5"/>
  <c r="L923" i="5"/>
  <c r="K923" i="5"/>
  <c r="J923" i="5"/>
  <c r="G923" i="5"/>
  <c r="F923" i="5"/>
  <c r="E923" i="5"/>
  <c r="D923" i="5"/>
  <c r="C923" i="5"/>
  <c r="Z922" i="5"/>
  <c r="V922" i="5"/>
  <c r="T922" i="5"/>
  <c r="S922" i="5"/>
  <c r="R922" i="5"/>
  <c r="Q922" i="5"/>
  <c r="M922" i="5"/>
  <c r="L922" i="5"/>
  <c r="K922" i="5"/>
  <c r="J922" i="5"/>
  <c r="G922" i="5"/>
  <c r="F922" i="5"/>
  <c r="E922" i="5"/>
  <c r="D922" i="5"/>
  <c r="C922" i="5"/>
  <c r="Z921" i="5"/>
  <c r="V921" i="5"/>
  <c r="T921" i="5"/>
  <c r="S921" i="5"/>
  <c r="R921" i="5"/>
  <c r="Q921" i="5"/>
  <c r="M921" i="5"/>
  <c r="L921" i="5"/>
  <c r="K921" i="5"/>
  <c r="J921" i="5"/>
  <c r="G921" i="5"/>
  <c r="F921" i="5"/>
  <c r="E921" i="5"/>
  <c r="D921" i="5"/>
  <c r="C921" i="5"/>
  <c r="Z920" i="5"/>
  <c r="V920" i="5"/>
  <c r="T920" i="5"/>
  <c r="S920" i="5"/>
  <c r="R920" i="5"/>
  <c r="Q920" i="5"/>
  <c r="M920" i="5"/>
  <c r="L920" i="5"/>
  <c r="K920" i="5"/>
  <c r="J920" i="5"/>
  <c r="G920" i="5"/>
  <c r="F920" i="5"/>
  <c r="E920" i="5"/>
  <c r="D920" i="5"/>
  <c r="C920" i="5"/>
  <c r="Z919" i="5"/>
  <c r="V919" i="5"/>
  <c r="T919" i="5"/>
  <c r="S919" i="5"/>
  <c r="R919" i="5"/>
  <c r="Q919" i="5"/>
  <c r="M919" i="5"/>
  <c r="L919" i="5"/>
  <c r="K919" i="5"/>
  <c r="J919" i="5"/>
  <c r="G919" i="5"/>
  <c r="F919" i="5"/>
  <c r="E919" i="5"/>
  <c r="D919" i="5"/>
  <c r="C919" i="5"/>
  <c r="Z918" i="5"/>
  <c r="V918" i="5"/>
  <c r="T918" i="5"/>
  <c r="S918" i="5"/>
  <c r="R918" i="5"/>
  <c r="Q918" i="5"/>
  <c r="M918" i="5"/>
  <c r="L918" i="5"/>
  <c r="K918" i="5"/>
  <c r="J918" i="5"/>
  <c r="G918" i="5"/>
  <c r="F918" i="5"/>
  <c r="E918" i="5"/>
  <c r="D918" i="5"/>
  <c r="C918" i="5"/>
  <c r="Z917" i="5"/>
  <c r="V917" i="5"/>
  <c r="T917" i="5"/>
  <c r="S917" i="5"/>
  <c r="R917" i="5"/>
  <c r="Q917" i="5"/>
  <c r="M917" i="5"/>
  <c r="L917" i="5"/>
  <c r="K917" i="5"/>
  <c r="J917" i="5"/>
  <c r="G917" i="5"/>
  <c r="F917" i="5"/>
  <c r="E917" i="5"/>
  <c r="D917" i="5"/>
  <c r="C917" i="5"/>
  <c r="Z916" i="5"/>
  <c r="V916" i="5"/>
  <c r="T916" i="5"/>
  <c r="S916" i="5"/>
  <c r="R916" i="5"/>
  <c r="Q916" i="5"/>
  <c r="M916" i="5"/>
  <c r="L916" i="5"/>
  <c r="K916" i="5"/>
  <c r="J916" i="5"/>
  <c r="G916" i="5"/>
  <c r="F916" i="5"/>
  <c r="E916" i="5"/>
  <c r="D916" i="5"/>
  <c r="C916" i="5"/>
  <c r="Z915" i="5"/>
  <c r="V915" i="5"/>
  <c r="T915" i="5"/>
  <c r="S915" i="5"/>
  <c r="R915" i="5"/>
  <c r="Q915" i="5"/>
  <c r="M915" i="5"/>
  <c r="L915" i="5"/>
  <c r="K915" i="5"/>
  <c r="J915" i="5"/>
  <c r="G915" i="5"/>
  <c r="F915" i="5"/>
  <c r="E915" i="5"/>
  <c r="D915" i="5"/>
  <c r="C915" i="5"/>
  <c r="Z914" i="5"/>
  <c r="V914" i="5"/>
  <c r="T914" i="5"/>
  <c r="S914" i="5"/>
  <c r="R914" i="5"/>
  <c r="Q914" i="5"/>
  <c r="M914" i="5"/>
  <c r="L914" i="5"/>
  <c r="K914" i="5"/>
  <c r="J914" i="5"/>
  <c r="G914" i="5"/>
  <c r="F914" i="5"/>
  <c r="E914" i="5"/>
  <c r="D914" i="5"/>
  <c r="C914" i="5"/>
  <c r="Z913" i="5"/>
  <c r="V913" i="5"/>
  <c r="T913" i="5"/>
  <c r="S913" i="5"/>
  <c r="R913" i="5"/>
  <c r="Q913" i="5"/>
  <c r="M913" i="5"/>
  <c r="L913" i="5"/>
  <c r="K913" i="5"/>
  <c r="J913" i="5"/>
  <c r="G913" i="5"/>
  <c r="F913" i="5"/>
  <c r="E913" i="5"/>
  <c r="D913" i="5"/>
  <c r="C913" i="5"/>
  <c r="Z912" i="5"/>
  <c r="V912" i="5"/>
  <c r="T912" i="5"/>
  <c r="S912" i="5"/>
  <c r="R912" i="5"/>
  <c r="Q912" i="5"/>
  <c r="M912" i="5"/>
  <c r="L912" i="5"/>
  <c r="K912" i="5"/>
  <c r="J912" i="5"/>
  <c r="G912" i="5"/>
  <c r="F912" i="5"/>
  <c r="E912" i="5"/>
  <c r="D912" i="5"/>
  <c r="C912" i="5"/>
  <c r="Z911" i="5"/>
  <c r="V911" i="5"/>
  <c r="T911" i="5"/>
  <c r="S911" i="5"/>
  <c r="R911" i="5"/>
  <c r="Q911" i="5"/>
  <c r="M911" i="5"/>
  <c r="L911" i="5"/>
  <c r="K911" i="5"/>
  <c r="J911" i="5"/>
  <c r="G911" i="5"/>
  <c r="F911" i="5"/>
  <c r="E911" i="5"/>
  <c r="D911" i="5"/>
  <c r="C911" i="5"/>
  <c r="Z910" i="5"/>
  <c r="V910" i="5"/>
  <c r="T910" i="5"/>
  <c r="S910" i="5"/>
  <c r="R910" i="5"/>
  <c r="Q910" i="5"/>
  <c r="M910" i="5"/>
  <c r="L910" i="5"/>
  <c r="K910" i="5"/>
  <c r="J910" i="5"/>
  <c r="G910" i="5"/>
  <c r="F910" i="5"/>
  <c r="E910" i="5"/>
  <c r="D910" i="5"/>
  <c r="C910" i="5"/>
  <c r="Z909" i="5"/>
  <c r="V909" i="5"/>
  <c r="T909" i="5"/>
  <c r="S909" i="5"/>
  <c r="R909" i="5"/>
  <c r="Q909" i="5"/>
  <c r="M909" i="5"/>
  <c r="L909" i="5"/>
  <c r="K909" i="5"/>
  <c r="J909" i="5"/>
  <c r="G909" i="5"/>
  <c r="F909" i="5"/>
  <c r="E909" i="5"/>
  <c r="D909" i="5"/>
  <c r="C909" i="5"/>
  <c r="Z908" i="5"/>
  <c r="V908" i="5"/>
  <c r="T908" i="5"/>
  <c r="S908" i="5"/>
  <c r="R908" i="5"/>
  <c r="Q908" i="5"/>
  <c r="M908" i="5"/>
  <c r="L908" i="5"/>
  <c r="K908" i="5"/>
  <c r="J908" i="5"/>
  <c r="G908" i="5"/>
  <c r="F908" i="5"/>
  <c r="E908" i="5"/>
  <c r="D908" i="5"/>
  <c r="C908" i="5"/>
  <c r="Z907" i="5"/>
  <c r="V907" i="5"/>
  <c r="T907" i="5"/>
  <c r="S907" i="5"/>
  <c r="R907" i="5"/>
  <c r="Q907" i="5"/>
  <c r="M907" i="5"/>
  <c r="L907" i="5"/>
  <c r="K907" i="5"/>
  <c r="J907" i="5"/>
  <c r="G907" i="5"/>
  <c r="F907" i="5"/>
  <c r="E907" i="5"/>
  <c r="D907" i="5"/>
  <c r="C907" i="5"/>
  <c r="Z906" i="5"/>
  <c r="V906" i="5"/>
  <c r="T906" i="5"/>
  <c r="S906" i="5"/>
  <c r="R906" i="5"/>
  <c r="Q906" i="5"/>
  <c r="M906" i="5"/>
  <c r="L906" i="5"/>
  <c r="K906" i="5"/>
  <c r="J906" i="5"/>
  <c r="G906" i="5"/>
  <c r="F906" i="5"/>
  <c r="E906" i="5"/>
  <c r="D906" i="5"/>
  <c r="C906" i="5"/>
  <c r="Z905" i="5"/>
  <c r="V905" i="5"/>
  <c r="T905" i="5"/>
  <c r="S905" i="5"/>
  <c r="R905" i="5"/>
  <c r="Q905" i="5"/>
  <c r="M905" i="5"/>
  <c r="L905" i="5"/>
  <c r="K905" i="5"/>
  <c r="J905" i="5"/>
  <c r="G905" i="5"/>
  <c r="F905" i="5"/>
  <c r="E905" i="5"/>
  <c r="D905" i="5"/>
  <c r="C905" i="5"/>
  <c r="Z904" i="5"/>
  <c r="V904" i="5"/>
  <c r="T904" i="5"/>
  <c r="S904" i="5"/>
  <c r="R904" i="5"/>
  <c r="Q904" i="5"/>
  <c r="M904" i="5"/>
  <c r="L904" i="5"/>
  <c r="K904" i="5"/>
  <c r="J904" i="5"/>
  <c r="G904" i="5"/>
  <c r="F904" i="5"/>
  <c r="E904" i="5"/>
  <c r="D904" i="5"/>
  <c r="C904" i="5"/>
  <c r="Z903" i="5"/>
  <c r="V903" i="5"/>
  <c r="T903" i="5"/>
  <c r="S903" i="5"/>
  <c r="R903" i="5"/>
  <c r="Q903" i="5"/>
  <c r="M903" i="5"/>
  <c r="L903" i="5"/>
  <c r="K903" i="5"/>
  <c r="J903" i="5"/>
  <c r="G903" i="5"/>
  <c r="F903" i="5"/>
  <c r="E903" i="5"/>
  <c r="D903" i="5"/>
  <c r="C903" i="5"/>
  <c r="Z902" i="5"/>
  <c r="V902" i="5"/>
  <c r="T902" i="5"/>
  <c r="S902" i="5"/>
  <c r="R902" i="5"/>
  <c r="Q902" i="5"/>
  <c r="M902" i="5"/>
  <c r="L902" i="5"/>
  <c r="K902" i="5"/>
  <c r="J902" i="5"/>
  <c r="G902" i="5"/>
  <c r="F902" i="5"/>
  <c r="E902" i="5"/>
  <c r="D902" i="5"/>
  <c r="C902" i="5"/>
  <c r="Z901" i="5"/>
  <c r="V901" i="5"/>
  <c r="T901" i="5"/>
  <c r="S901" i="5"/>
  <c r="R901" i="5"/>
  <c r="Q901" i="5"/>
  <c r="M901" i="5"/>
  <c r="L901" i="5"/>
  <c r="K901" i="5"/>
  <c r="J901" i="5"/>
  <c r="G901" i="5"/>
  <c r="F901" i="5"/>
  <c r="E901" i="5"/>
  <c r="D901" i="5"/>
  <c r="C901" i="5"/>
  <c r="Z900" i="5"/>
  <c r="V900" i="5"/>
  <c r="T900" i="5"/>
  <c r="S900" i="5"/>
  <c r="R900" i="5"/>
  <c r="Q900" i="5"/>
  <c r="M900" i="5"/>
  <c r="L900" i="5"/>
  <c r="K900" i="5"/>
  <c r="J900" i="5"/>
  <c r="G900" i="5"/>
  <c r="F900" i="5"/>
  <c r="E900" i="5"/>
  <c r="D900" i="5"/>
  <c r="C900" i="5"/>
  <c r="Z899" i="5"/>
  <c r="V899" i="5"/>
  <c r="T899" i="5"/>
  <c r="S899" i="5"/>
  <c r="R899" i="5"/>
  <c r="Q899" i="5"/>
  <c r="M899" i="5"/>
  <c r="L899" i="5"/>
  <c r="K899" i="5"/>
  <c r="J899" i="5"/>
  <c r="G899" i="5"/>
  <c r="F899" i="5"/>
  <c r="E899" i="5"/>
  <c r="D899" i="5"/>
  <c r="C899" i="5"/>
  <c r="Z898" i="5"/>
  <c r="V898" i="5"/>
  <c r="T898" i="5"/>
  <c r="S898" i="5"/>
  <c r="R898" i="5"/>
  <c r="Q898" i="5"/>
  <c r="M898" i="5"/>
  <c r="L898" i="5"/>
  <c r="K898" i="5"/>
  <c r="J898" i="5"/>
  <c r="G898" i="5"/>
  <c r="F898" i="5"/>
  <c r="E898" i="5"/>
  <c r="D898" i="5"/>
  <c r="C898" i="5"/>
  <c r="Z897" i="5"/>
  <c r="V897" i="5"/>
  <c r="T897" i="5"/>
  <c r="S897" i="5"/>
  <c r="R897" i="5"/>
  <c r="Q897" i="5"/>
  <c r="M897" i="5"/>
  <c r="L897" i="5"/>
  <c r="K897" i="5"/>
  <c r="J897" i="5"/>
  <c r="G897" i="5"/>
  <c r="F897" i="5"/>
  <c r="E897" i="5"/>
  <c r="D897" i="5"/>
  <c r="C897" i="5"/>
  <c r="Z896" i="5"/>
  <c r="V896" i="5"/>
  <c r="T896" i="5"/>
  <c r="S896" i="5"/>
  <c r="R896" i="5"/>
  <c r="Q896" i="5"/>
  <c r="M896" i="5"/>
  <c r="L896" i="5"/>
  <c r="K896" i="5"/>
  <c r="J896" i="5"/>
  <c r="G896" i="5"/>
  <c r="F896" i="5"/>
  <c r="E896" i="5"/>
  <c r="D896" i="5"/>
  <c r="C896" i="5"/>
  <c r="Z895" i="5"/>
  <c r="V895" i="5"/>
  <c r="T895" i="5"/>
  <c r="S895" i="5"/>
  <c r="R895" i="5"/>
  <c r="Q895" i="5"/>
  <c r="M895" i="5"/>
  <c r="L895" i="5"/>
  <c r="K895" i="5"/>
  <c r="J895" i="5"/>
  <c r="G895" i="5"/>
  <c r="F895" i="5"/>
  <c r="E895" i="5"/>
  <c r="D895" i="5"/>
  <c r="C895" i="5"/>
  <c r="Z894" i="5"/>
  <c r="V894" i="5"/>
  <c r="T894" i="5"/>
  <c r="S894" i="5"/>
  <c r="R894" i="5"/>
  <c r="Q894" i="5"/>
  <c r="M894" i="5"/>
  <c r="L894" i="5"/>
  <c r="K894" i="5"/>
  <c r="J894" i="5"/>
  <c r="G894" i="5"/>
  <c r="F894" i="5"/>
  <c r="E894" i="5"/>
  <c r="D894" i="5"/>
  <c r="C894" i="5"/>
  <c r="Z893" i="5"/>
  <c r="V893" i="5"/>
  <c r="T893" i="5"/>
  <c r="S893" i="5"/>
  <c r="R893" i="5"/>
  <c r="Q893" i="5"/>
  <c r="M893" i="5"/>
  <c r="L893" i="5"/>
  <c r="K893" i="5"/>
  <c r="J893" i="5"/>
  <c r="G893" i="5"/>
  <c r="F893" i="5"/>
  <c r="E893" i="5"/>
  <c r="D893" i="5"/>
  <c r="C893" i="5"/>
  <c r="Z892" i="5"/>
  <c r="V892" i="5"/>
  <c r="T892" i="5"/>
  <c r="S892" i="5"/>
  <c r="R892" i="5"/>
  <c r="Q892" i="5"/>
  <c r="M892" i="5"/>
  <c r="L892" i="5"/>
  <c r="K892" i="5"/>
  <c r="J892" i="5"/>
  <c r="G892" i="5"/>
  <c r="F892" i="5"/>
  <c r="E892" i="5"/>
  <c r="D892" i="5"/>
  <c r="C892" i="5"/>
  <c r="Z891" i="5"/>
  <c r="V891" i="5"/>
  <c r="T891" i="5"/>
  <c r="S891" i="5"/>
  <c r="R891" i="5"/>
  <c r="Q891" i="5"/>
  <c r="M891" i="5"/>
  <c r="L891" i="5"/>
  <c r="K891" i="5"/>
  <c r="J891" i="5"/>
  <c r="G891" i="5"/>
  <c r="F891" i="5"/>
  <c r="E891" i="5"/>
  <c r="D891" i="5"/>
  <c r="C891" i="5"/>
  <c r="Z890" i="5"/>
  <c r="V890" i="5"/>
  <c r="T890" i="5"/>
  <c r="S890" i="5"/>
  <c r="R890" i="5"/>
  <c r="Q890" i="5"/>
  <c r="M890" i="5"/>
  <c r="L890" i="5"/>
  <c r="K890" i="5"/>
  <c r="J890" i="5"/>
  <c r="G890" i="5"/>
  <c r="F890" i="5"/>
  <c r="E890" i="5"/>
  <c r="D890" i="5"/>
  <c r="C890" i="5"/>
  <c r="Z889" i="5"/>
  <c r="V889" i="5"/>
  <c r="T889" i="5"/>
  <c r="S889" i="5"/>
  <c r="R889" i="5"/>
  <c r="Q889" i="5"/>
  <c r="M889" i="5"/>
  <c r="L889" i="5"/>
  <c r="K889" i="5"/>
  <c r="J889" i="5"/>
  <c r="G889" i="5"/>
  <c r="F889" i="5"/>
  <c r="E889" i="5"/>
  <c r="D889" i="5"/>
  <c r="C889" i="5"/>
  <c r="Z888" i="5"/>
  <c r="V888" i="5"/>
  <c r="T888" i="5"/>
  <c r="S888" i="5"/>
  <c r="R888" i="5"/>
  <c r="Q888" i="5"/>
  <c r="M888" i="5"/>
  <c r="L888" i="5"/>
  <c r="K888" i="5"/>
  <c r="J888" i="5"/>
  <c r="G888" i="5"/>
  <c r="F888" i="5"/>
  <c r="E888" i="5"/>
  <c r="D888" i="5"/>
  <c r="C888" i="5"/>
  <c r="Z887" i="5"/>
  <c r="V887" i="5"/>
  <c r="T887" i="5"/>
  <c r="S887" i="5"/>
  <c r="R887" i="5"/>
  <c r="Q887" i="5"/>
  <c r="M887" i="5"/>
  <c r="L887" i="5"/>
  <c r="K887" i="5"/>
  <c r="J887" i="5"/>
  <c r="G887" i="5"/>
  <c r="F887" i="5"/>
  <c r="E887" i="5"/>
  <c r="D887" i="5"/>
  <c r="C887" i="5"/>
  <c r="Z886" i="5"/>
  <c r="V886" i="5"/>
  <c r="T886" i="5"/>
  <c r="S886" i="5"/>
  <c r="R886" i="5"/>
  <c r="Q886" i="5"/>
  <c r="M886" i="5"/>
  <c r="L886" i="5"/>
  <c r="K886" i="5"/>
  <c r="J886" i="5"/>
  <c r="G886" i="5"/>
  <c r="F886" i="5"/>
  <c r="E886" i="5"/>
  <c r="D886" i="5"/>
  <c r="C886" i="5"/>
  <c r="Z885" i="5"/>
  <c r="V885" i="5"/>
  <c r="T885" i="5"/>
  <c r="S885" i="5"/>
  <c r="R885" i="5"/>
  <c r="Q885" i="5"/>
  <c r="M885" i="5"/>
  <c r="L885" i="5"/>
  <c r="K885" i="5"/>
  <c r="J885" i="5"/>
  <c r="G885" i="5"/>
  <c r="F885" i="5"/>
  <c r="E885" i="5"/>
  <c r="D885" i="5"/>
  <c r="C885" i="5"/>
  <c r="Z884" i="5"/>
  <c r="V884" i="5"/>
  <c r="T884" i="5"/>
  <c r="S884" i="5"/>
  <c r="R884" i="5"/>
  <c r="Q884" i="5"/>
  <c r="M884" i="5"/>
  <c r="L884" i="5"/>
  <c r="K884" i="5"/>
  <c r="J884" i="5"/>
  <c r="G884" i="5"/>
  <c r="F884" i="5"/>
  <c r="E884" i="5"/>
  <c r="D884" i="5"/>
  <c r="C884" i="5"/>
  <c r="Z883" i="5"/>
  <c r="V883" i="5"/>
  <c r="T883" i="5"/>
  <c r="S883" i="5"/>
  <c r="R883" i="5"/>
  <c r="Q883" i="5"/>
  <c r="M883" i="5"/>
  <c r="L883" i="5"/>
  <c r="K883" i="5"/>
  <c r="J883" i="5"/>
  <c r="G883" i="5"/>
  <c r="F883" i="5"/>
  <c r="E883" i="5"/>
  <c r="D883" i="5"/>
  <c r="C883" i="5"/>
  <c r="Z882" i="5"/>
  <c r="V882" i="5"/>
  <c r="T882" i="5"/>
  <c r="S882" i="5"/>
  <c r="R882" i="5"/>
  <c r="Q882" i="5"/>
  <c r="M882" i="5"/>
  <c r="L882" i="5"/>
  <c r="K882" i="5"/>
  <c r="J882" i="5"/>
  <c r="G882" i="5"/>
  <c r="F882" i="5"/>
  <c r="E882" i="5"/>
  <c r="D882" i="5"/>
  <c r="C882" i="5"/>
  <c r="Z881" i="5"/>
  <c r="V881" i="5"/>
  <c r="T881" i="5"/>
  <c r="S881" i="5"/>
  <c r="R881" i="5"/>
  <c r="Q881" i="5"/>
  <c r="M881" i="5"/>
  <c r="L881" i="5"/>
  <c r="K881" i="5"/>
  <c r="J881" i="5"/>
  <c r="G881" i="5"/>
  <c r="F881" i="5"/>
  <c r="E881" i="5"/>
  <c r="D881" i="5"/>
  <c r="C881" i="5"/>
  <c r="Z880" i="5"/>
  <c r="V880" i="5"/>
  <c r="T880" i="5"/>
  <c r="S880" i="5"/>
  <c r="R880" i="5"/>
  <c r="Q880" i="5"/>
  <c r="M880" i="5"/>
  <c r="L880" i="5"/>
  <c r="K880" i="5"/>
  <c r="J880" i="5"/>
  <c r="G880" i="5"/>
  <c r="F880" i="5"/>
  <c r="E880" i="5"/>
  <c r="D880" i="5"/>
  <c r="C880" i="5"/>
  <c r="Z879" i="5"/>
  <c r="V879" i="5"/>
  <c r="T879" i="5"/>
  <c r="S879" i="5"/>
  <c r="R879" i="5"/>
  <c r="Q879" i="5"/>
  <c r="M879" i="5"/>
  <c r="L879" i="5"/>
  <c r="K879" i="5"/>
  <c r="J879" i="5"/>
  <c r="G879" i="5"/>
  <c r="F879" i="5"/>
  <c r="E879" i="5"/>
  <c r="D879" i="5"/>
  <c r="C879" i="5"/>
  <c r="Z878" i="5"/>
  <c r="V878" i="5"/>
  <c r="T878" i="5"/>
  <c r="S878" i="5"/>
  <c r="R878" i="5"/>
  <c r="Q878" i="5"/>
  <c r="M878" i="5"/>
  <c r="L878" i="5"/>
  <c r="K878" i="5"/>
  <c r="J878" i="5"/>
  <c r="G878" i="5"/>
  <c r="F878" i="5"/>
  <c r="E878" i="5"/>
  <c r="D878" i="5"/>
  <c r="C878" i="5"/>
  <c r="Z877" i="5"/>
  <c r="V877" i="5"/>
  <c r="T877" i="5"/>
  <c r="S877" i="5"/>
  <c r="R877" i="5"/>
  <c r="Q877" i="5"/>
  <c r="M877" i="5"/>
  <c r="L877" i="5"/>
  <c r="K877" i="5"/>
  <c r="J877" i="5"/>
  <c r="G877" i="5"/>
  <c r="F877" i="5"/>
  <c r="E877" i="5"/>
  <c r="D877" i="5"/>
  <c r="C877" i="5"/>
  <c r="Z876" i="5"/>
  <c r="V876" i="5"/>
  <c r="T876" i="5"/>
  <c r="S876" i="5"/>
  <c r="R876" i="5"/>
  <c r="Q876" i="5"/>
  <c r="M876" i="5"/>
  <c r="L876" i="5"/>
  <c r="K876" i="5"/>
  <c r="J876" i="5"/>
  <c r="G876" i="5"/>
  <c r="F876" i="5"/>
  <c r="E876" i="5"/>
  <c r="D876" i="5"/>
  <c r="C876" i="5"/>
  <c r="Z875" i="5"/>
  <c r="V875" i="5"/>
  <c r="T875" i="5"/>
  <c r="S875" i="5"/>
  <c r="R875" i="5"/>
  <c r="Q875" i="5"/>
  <c r="M875" i="5"/>
  <c r="L875" i="5"/>
  <c r="K875" i="5"/>
  <c r="J875" i="5"/>
  <c r="G875" i="5"/>
  <c r="F875" i="5"/>
  <c r="E875" i="5"/>
  <c r="D875" i="5"/>
  <c r="C875" i="5"/>
  <c r="Z874" i="5"/>
  <c r="V874" i="5"/>
  <c r="T874" i="5"/>
  <c r="S874" i="5"/>
  <c r="R874" i="5"/>
  <c r="Q874" i="5"/>
  <c r="M874" i="5"/>
  <c r="L874" i="5"/>
  <c r="K874" i="5"/>
  <c r="J874" i="5"/>
  <c r="G874" i="5"/>
  <c r="F874" i="5"/>
  <c r="E874" i="5"/>
  <c r="D874" i="5"/>
  <c r="C874" i="5"/>
  <c r="Z873" i="5"/>
  <c r="V873" i="5"/>
  <c r="T873" i="5"/>
  <c r="S873" i="5"/>
  <c r="R873" i="5"/>
  <c r="Q873" i="5"/>
  <c r="M873" i="5"/>
  <c r="L873" i="5"/>
  <c r="K873" i="5"/>
  <c r="J873" i="5"/>
  <c r="G873" i="5"/>
  <c r="F873" i="5"/>
  <c r="E873" i="5"/>
  <c r="D873" i="5"/>
  <c r="C873" i="5"/>
  <c r="Z872" i="5"/>
  <c r="V872" i="5"/>
  <c r="T872" i="5"/>
  <c r="S872" i="5"/>
  <c r="R872" i="5"/>
  <c r="Q872" i="5"/>
  <c r="M872" i="5"/>
  <c r="L872" i="5"/>
  <c r="K872" i="5"/>
  <c r="J872" i="5"/>
  <c r="G872" i="5"/>
  <c r="F872" i="5"/>
  <c r="E872" i="5"/>
  <c r="D872" i="5"/>
  <c r="C872" i="5"/>
  <c r="Z871" i="5"/>
  <c r="V871" i="5"/>
  <c r="T871" i="5"/>
  <c r="S871" i="5"/>
  <c r="R871" i="5"/>
  <c r="Q871" i="5"/>
  <c r="M871" i="5"/>
  <c r="L871" i="5"/>
  <c r="K871" i="5"/>
  <c r="J871" i="5"/>
  <c r="G871" i="5"/>
  <c r="F871" i="5"/>
  <c r="E871" i="5"/>
  <c r="D871" i="5"/>
  <c r="C871" i="5"/>
  <c r="Z870" i="5"/>
  <c r="V870" i="5"/>
  <c r="T870" i="5"/>
  <c r="S870" i="5"/>
  <c r="R870" i="5"/>
  <c r="Q870" i="5"/>
  <c r="M870" i="5"/>
  <c r="L870" i="5"/>
  <c r="K870" i="5"/>
  <c r="J870" i="5"/>
  <c r="G870" i="5"/>
  <c r="F870" i="5"/>
  <c r="E870" i="5"/>
  <c r="D870" i="5"/>
  <c r="C870" i="5"/>
  <c r="Z869" i="5"/>
  <c r="V869" i="5"/>
  <c r="T869" i="5"/>
  <c r="S869" i="5"/>
  <c r="R869" i="5"/>
  <c r="Q869" i="5"/>
  <c r="M869" i="5"/>
  <c r="L869" i="5"/>
  <c r="K869" i="5"/>
  <c r="J869" i="5"/>
  <c r="G869" i="5"/>
  <c r="F869" i="5"/>
  <c r="E869" i="5"/>
  <c r="D869" i="5"/>
  <c r="C869" i="5"/>
  <c r="Z868" i="5"/>
  <c r="V868" i="5"/>
  <c r="T868" i="5"/>
  <c r="S868" i="5"/>
  <c r="R868" i="5"/>
  <c r="Q868" i="5"/>
  <c r="M868" i="5"/>
  <c r="L868" i="5"/>
  <c r="K868" i="5"/>
  <c r="J868" i="5"/>
  <c r="G868" i="5"/>
  <c r="F868" i="5"/>
  <c r="E868" i="5"/>
  <c r="D868" i="5"/>
  <c r="C868" i="5"/>
  <c r="Z867" i="5"/>
  <c r="V867" i="5"/>
  <c r="T867" i="5"/>
  <c r="S867" i="5"/>
  <c r="R867" i="5"/>
  <c r="Q867" i="5"/>
  <c r="M867" i="5"/>
  <c r="L867" i="5"/>
  <c r="K867" i="5"/>
  <c r="J867" i="5"/>
  <c r="G867" i="5"/>
  <c r="F867" i="5"/>
  <c r="E867" i="5"/>
  <c r="D867" i="5"/>
  <c r="C867" i="5"/>
  <c r="Z866" i="5"/>
  <c r="V866" i="5"/>
  <c r="T866" i="5"/>
  <c r="S866" i="5"/>
  <c r="R866" i="5"/>
  <c r="Q866" i="5"/>
  <c r="M866" i="5"/>
  <c r="L866" i="5"/>
  <c r="K866" i="5"/>
  <c r="J866" i="5"/>
  <c r="G866" i="5"/>
  <c r="F866" i="5"/>
  <c r="E866" i="5"/>
  <c r="D866" i="5"/>
  <c r="C866" i="5"/>
  <c r="Z865" i="5"/>
  <c r="V865" i="5"/>
  <c r="T865" i="5"/>
  <c r="S865" i="5"/>
  <c r="R865" i="5"/>
  <c r="Q865" i="5"/>
  <c r="M865" i="5"/>
  <c r="L865" i="5"/>
  <c r="K865" i="5"/>
  <c r="J865" i="5"/>
  <c r="G865" i="5"/>
  <c r="F865" i="5"/>
  <c r="E865" i="5"/>
  <c r="D865" i="5"/>
  <c r="C865" i="5"/>
  <c r="Z864" i="5"/>
  <c r="V864" i="5"/>
  <c r="T864" i="5"/>
  <c r="S864" i="5"/>
  <c r="R864" i="5"/>
  <c r="Q864" i="5"/>
  <c r="M864" i="5"/>
  <c r="L864" i="5"/>
  <c r="K864" i="5"/>
  <c r="J864" i="5"/>
  <c r="G864" i="5"/>
  <c r="F864" i="5"/>
  <c r="E864" i="5"/>
  <c r="D864" i="5"/>
  <c r="C864" i="5"/>
  <c r="Z863" i="5"/>
  <c r="V863" i="5"/>
  <c r="T863" i="5"/>
  <c r="S863" i="5"/>
  <c r="R863" i="5"/>
  <c r="Q863" i="5"/>
  <c r="M863" i="5"/>
  <c r="L863" i="5"/>
  <c r="K863" i="5"/>
  <c r="J863" i="5"/>
  <c r="G863" i="5"/>
  <c r="F863" i="5"/>
  <c r="E863" i="5"/>
  <c r="D863" i="5"/>
  <c r="C863" i="5"/>
  <c r="Z862" i="5"/>
  <c r="V862" i="5"/>
  <c r="T862" i="5"/>
  <c r="S862" i="5"/>
  <c r="R862" i="5"/>
  <c r="Q862" i="5"/>
  <c r="M862" i="5"/>
  <c r="L862" i="5"/>
  <c r="K862" i="5"/>
  <c r="J862" i="5"/>
  <c r="G862" i="5"/>
  <c r="F862" i="5"/>
  <c r="E862" i="5"/>
  <c r="D862" i="5"/>
  <c r="C862" i="5"/>
  <c r="Z861" i="5"/>
  <c r="V861" i="5"/>
  <c r="T861" i="5"/>
  <c r="S861" i="5"/>
  <c r="R861" i="5"/>
  <c r="Q861" i="5"/>
  <c r="M861" i="5"/>
  <c r="L861" i="5"/>
  <c r="K861" i="5"/>
  <c r="J861" i="5"/>
  <c r="G861" i="5"/>
  <c r="F861" i="5"/>
  <c r="E861" i="5"/>
  <c r="D861" i="5"/>
  <c r="C861" i="5"/>
  <c r="Z860" i="5"/>
  <c r="V860" i="5"/>
  <c r="T860" i="5"/>
  <c r="S860" i="5"/>
  <c r="R860" i="5"/>
  <c r="Q860" i="5"/>
  <c r="M860" i="5"/>
  <c r="L860" i="5"/>
  <c r="K860" i="5"/>
  <c r="J860" i="5"/>
  <c r="G860" i="5"/>
  <c r="F860" i="5"/>
  <c r="E860" i="5"/>
  <c r="D860" i="5"/>
  <c r="C860" i="5"/>
  <c r="Z859" i="5"/>
  <c r="V859" i="5"/>
  <c r="T859" i="5"/>
  <c r="S859" i="5"/>
  <c r="R859" i="5"/>
  <c r="Q859" i="5"/>
  <c r="M859" i="5"/>
  <c r="L859" i="5"/>
  <c r="K859" i="5"/>
  <c r="J859" i="5"/>
  <c r="G859" i="5"/>
  <c r="F859" i="5"/>
  <c r="E859" i="5"/>
  <c r="D859" i="5"/>
  <c r="C859" i="5"/>
  <c r="Z858" i="5"/>
  <c r="V858" i="5"/>
  <c r="T858" i="5"/>
  <c r="S858" i="5"/>
  <c r="R858" i="5"/>
  <c r="Q858" i="5"/>
  <c r="M858" i="5"/>
  <c r="L858" i="5"/>
  <c r="K858" i="5"/>
  <c r="J858" i="5"/>
  <c r="G858" i="5"/>
  <c r="F858" i="5"/>
  <c r="E858" i="5"/>
  <c r="D858" i="5"/>
  <c r="C858" i="5"/>
  <c r="Z857" i="5"/>
  <c r="V857" i="5"/>
  <c r="T857" i="5"/>
  <c r="S857" i="5"/>
  <c r="R857" i="5"/>
  <c r="Q857" i="5"/>
  <c r="M857" i="5"/>
  <c r="L857" i="5"/>
  <c r="K857" i="5"/>
  <c r="J857" i="5"/>
  <c r="G857" i="5"/>
  <c r="F857" i="5"/>
  <c r="E857" i="5"/>
  <c r="D857" i="5"/>
  <c r="C857" i="5"/>
  <c r="Z856" i="5"/>
  <c r="V856" i="5"/>
  <c r="T856" i="5"/>
  <c r="S856" i="5"/>
  <c r="R856" i="5"/>
  <c r="Q856" i="5"/>
  <c r="M856" i="5"/>
  <c r="L856" i="5"/>
  <c r="K856" i="5"/>
  <c r="J856" i="5"/>
  <c r="G856" i="5"/>
  <c r="F856" i="5"/>
  <c r="E856" i="5"/>
  <c r="D856" i="5"/>
  <c r="C856" i="5"/>
  <c r="Z855" i="5"/>
  <c r="V855" i="5"/>
  <c r="T855" i="5"/>
  <c r="S855" i="5"/>
  <c r="R855" i="5"/>
  <c r="Q855" i="5"/>
  <c r="M855" i="5"/>
  <c r="L855" i="5"/>
  <c r="K855" i="5"/>
  <c r="J855" i="5"/>
  <c r="G855" i="5"/>
  <c r="F855" i="5"/>
  <c r="E855" i="5"/>
  <c r="D855" i="5"/>
  <c r="C855" i="5"/>
  <c r="Z854" i="5"/>
  <c r="V854" i="5"/>
  <c r="T854" i="5"/>
  <c r="S854" i="5"/>
  <c r="R854" i="5"/>
  <c r="Q854" i="5"/>
  <c r="M854" i="5"/>
  <c r="L854" i="5"/>
  <c r="K854" i="5"/>
  <c r="J854" i="5"/>
  <c r="G854" i="5"/>
  <c r="F854" i="5"/>
  <c r="E854" i="5"/>
  <c r="D854" i="5"/>
  <c r="C854" i="5"/>
  <c r="Z853" i="5"/>
  <c r="V853" i="5"/>
  <c r="T853" i="5"/>
  <c r="S853" i="5"/>
  <c r="R853" i="5"/>
  <c r="Q853" i="5"/>
  <c r="M853" i="5"/>
  <c r="L853" i="5"/>
  <c r="K853" i="5"/>
  <c r="J853" i="5"/>
  <c r="G853" i="5"/>
  <c r="F853" i="5"/>
  <c r="E853" i="5"/>
  <c r="D853" i="5"/>
  <c r="C853" i="5"/>
  <c r="Z852" i="5"/>
  <c r="V852" i="5"/>
  <c r="T852" i="5"/>
  <c r="S852" i="5"/>
  <c r="R852" i="5"/>
  <c r="Q852" i="5"/>
  <c r="M852" i="5"/>
  <c r="L852" i="5"/>
  <c r="K852" i="5"/>
  <c r="J852" i="5"/>
  <c r="G852" i="5"/>
  <c r="F852" i="5"/>
  <c r="E852" i="5"/>
  <c r="D852" i="5"/>
  <c r="C852" i="5"/>
  <c r="Z851" i="5"/>
  <c r="V851" i="5"/>
  <c r="T851" i="5"/>
  <c r="S851" i="5"/>
  <c r="R851" i="5"/>
  <c r="Q851" i="5"/>
  <c r="M851" i="5"/>
  <c r="L851" i="5"/>
  <c r="K851" i="5"/>
  <c r="J851" i="5"/>
  <c r="G851" i="5"/>
  <c r="F851" i="5"/>
  <c r="E851" i="5"/>
  <c r="D851" i="5"/>
  <c r="C851" i="5"/>
  <c r="Z850" i="5"/>
  <c r="V850" i="5"/>
  <c r="T850" i="5"/>
  <c r="S850" i="5"/>
  <c r="R850" i="5"/>
  <c r="Q850" i="5"/>
  <c r="M850" i="5"/>
  <c r="L850" i="5"/>
  <c r="K850" i="5"/>
  <c r="J850" i="5"/>
  <c r="G850" i="5"/>
  <c r="F850" i="5"/>
  <c r="E850" i="5"/>
  <c r="D850" i="5"/>
  <c r="C850" i="5"/>
  <c r="Z849" i="5"/>
  <c r="V849" i="5"/>
  <c r="T849" i="5"/>
  <c r="S849" i="5"/>
  <c r="R849" i="5"/>
  <c r="Q849" i="5"/>
  <c r="M849" i="5"/>
  <c r="L849" i="5"/>
  <c r="K849" i="5"/>
  <c r="J849" i="5"/>
  <c r="G849" i="5"/>
  <c r="F849" i="5"/>
  <c r="E849" i="5"/>
  <c r="D849" i="5"/>
  <c r="C849" i="5"/>
  <c r="Z848" i="5"/>
  <c r="V848" i="5"/>
  <c r="T848" i="5"/>
  <c r="S848" i="5"/>
  <c r="R848" i="5"/>
  <c r="Q848" i="5"/>
  <c r="M848" i="5"/>
  <c r="L848" i="5"/>
  <c r="K848" i="5"/>
  <c r="J848" i="5"/>
  <c r="G848" i="5"/>
  <c r="F848" i="5"/>
  <c r="E848" i="5"/>
  <c r="D848" i="5"/>
  <c r="C848" i="5"/>
  <c r="Z847" i="5"/>
  <c r="V847" i="5"/>
  <c r="T847" i="5"/>
  <c r="S847" i="5"/>
  <c r="R847" i="5"/>
  <c r="Q847" i="5"/>
  <c r="M847" i="5"/>
  <c r="L847" i="5"/>
  <c r="K847" i="5"/>
  <c r="J847" i="5"/>
  <c r="G847" i="5"/>
  <c r="F847" i="5"/>
  <c r="E847" i="5"/>
  <c r="D847" i="5"/>
  <c r="C847" i="5"/>
  <c r="Z846" i="5"/>
  <c r="V846" i="5"/>
  <c r="T846" i="5"/>
  <c r="S846" i="5"/>
  <c r="R846" i="5"/>
  <c r="Q846" i="5"/>
  <c r="M846" i="5"/>
  <c r="L846" i="5"/>
  <c r="K846" i="5"/>
  <c r="J846" i="5"/>
  <c r="G846" i="5"/>
  <c r="F846" i="5"/>
  <c r="E846" i="5"/>
  <c r="D846" i="5"/>
  <c r="C846" i="5"/>
  <c r="Z845" i="5"/>
  <c r="V845" i="5"/>
  <c r="T845" i="5"/>
  <c r="S845" i="5"/>
  <c r="R845" i="5"/>
  <c r="Q845" i="5"/>
  <c r="M845" i="5"/>
  <c r="L845" i="5"/>
  <c r="K845" i="5"/>
  <c r="J845" i="5"/>
  <c r="G845" i="5"/>
  <c r="F845" i="5"/>
  <c r="E845" i="5"/>
  <c r="D845" i="5"/>
  <c r="C845" i="5"/>
  <c r="Z844" i="5"/>
  <c r="V844" i="5"/>
  <c r="T844" i="5"/>
  <c r="S844" i="5"/>
  <c r="R844" i="5"/>
  <c r="Q844" i="5"/>
  <c r="M844" i="5"/>
  <c r="L844" i="5"/>
  <c r="K844" i="5"/>
  <c r="J844" i="5"/>
  <c r="G844" i="5"/>
  <c r="F844" i="5"/>
  <c r="E844" i="5"/>
  <c r="D844" i="5"/>
  <c r="C844" i="5"/>
  <c r="Z843" i="5"/>
  <c r="V843" i="5"/>
  <c r="T843" i="5"/>
  <c r="S843" i="5"/>
  <c r="R843" i="5"/>
  <c r="Q843" i="5"/>
  <c r="M843" i="5"/>
  <c r="L843" i="5"/>
  <c r="K843" i="5"/>
  <c r="J843" i="5"/>
  <c r="G843" i="5"/>
  <c r="F843" i="5"/>
  <c r="E843" i="5"/>
  <c r="D843" i="5"/>
  <c r="C843" i="5"/>
  <c r="Z842" i="5"/>
  <c r="V842" i="5"/>
  <c r="T842" i="5"/>
  <c r="S842" i="5"/>
  <c r="R842" i="5"/>
  <c r="Q842" i="5"/>
  <c r="M842" i="5"/>
  <c r="L842" i="5"/>
  <c r="K842" i="5"/>
  <c r="J842" i="5"/>
  <c r="G842" i="5"/>
  <c r="F842" i="5"/>
  <c r="E842" i="5"/>
  <c r="D842" i="5"/>
  <c r="C842" i="5"/>
  <c r="Z841" i="5"/>
  <c r="V841" i="5"/>
  <c r="T841" i="5"/>
  <c r="S841" i="5"/>
  <c r="R841" i="5"/>
  <c r="Q841" i="5"/>
  <c r="M841" i="5"/>
  <c r="L841" i="5"/>
  <c r="K841" i="5"/>
  <c r="J841" i="5"/>
  <c r="G841" i="5"/>
  <c r="F841" i="5"/>
  <c r="E841" i="5"/>
  <c r="D841" i="5"/>
  <c r="C841" i="5"/>
  <c r="Z840" i="5"/>
  <c r="V840" i="5"/>
  <c r="T840" i="5"/>
  <c r="S840" i="5"/>
  <c r="R840" i="5"/>
  <c r="Q840" i="5"/>
  <c r="M840" i="5"/>
  <c r="L840" i="5"/>
  <c r="K840" i="5"/>
  <c r="J840" i="5"/>
  <c r="G840" i="5"/>
  <c r="F840" i="5"/>
  <c r="E840" i="5"/>
  <c r="D840" i="5"/>
  <c r="C840" i="5"/>
  <c r="Z839" i="5"/>
  <c r="V839" i="5"/>
  <c r="T839" i="5"/>
  <c r="S839" i="5"/>
  <c r="R839" i="5"/>
  <c r="Q839" i="5"/>
  <c r="M839" i="5"/>
  <c r="L839" i="5"/>
  <c r="K839" i="5"/>
  <c r="J839" i="5"/>
  <c r="G839" i="5"/>
  <c r="F839" i="5"/>
  <c r="E839" i="5"/>
  <c r="D839" i="5"/>
  <c r="C839" i="5"/>
  <c r="Z838" i="5"/>
  <c r="V838" i="5"/>
  <c r="T838" i="5"/>
  <c r="S838" i="5"/>
  <c r="R838" i="5"/>
  <c r="Q838" i="5"/>
  <c r="M838" i="5"/>
  <c r="L838" i="5"/>
  <c r="K838" i="5"/>
  <c r="J838" i="5"/>
  <c r="G838" i="5"/>
  <c r="F838" i="5"/>
  <c r="E838" i="5"/>
  <c r="D838" i="5"/>
  <c r="C838" i="5"/>
  <c r="Z837" i="5"/>
  <c r="V837" i="5"/>
  <c r="T837" i="5"/>
  <c r="S837" i="5"/>
  <c r="R837" i="5"/>
  <c r="Q837" i="5"/>
  <c r="M837" i="5"/>
  <c r="L837" i="5"/>
  <c r="K837" i="5"/>
  <c r="J837" i="5"/>
  <c r="G837" i="5"/>
  <c r="F837" i="5"/>
  <c r="E837" i="5"/>
  <c r="D837" i="5"/>
  <c r="C837" i="5"/>
  <c r="Z836" i="5"/>
  <c r="V836" i="5"/>
  <c r="T836" i="5"/>
  <c r="S836" i="5"/>
  <c r="R836" i="5"/>
  <c r="Q836" i="5"/>
  <c r="M836" i="5"/>
  <c r="L836" i="5"/>
  <c r="K836" i="5"/>
  <c r="J836" i="5"/>
  <c r="G836" i="5"/>
  <c r="F836" i="5"/>
  <c r="E836" i="5"/>
  <c r="D836" i="5"/>
  <c r="C836" i="5"/>
  <c r="Z835" i="5"/>
  <c r="V835" i="5"/>
  <c r="T835" i="5"/>
  <c r="S835" i="5"/>
  <c r="R835" i="5"/>
  <c r="Q835" i="5"/>
  <c r="M835" i="5"/>
  <c r="L835" i="5"/>
  <c r="K835" i="5"/>
  <c r="J835" i="5"/>
  <c r="G835" i="5"/>
  <c r="F835" i="5"/>
  <c r="E835" i="5"/>
  <c r="D835" i="5"/>
  <c r="C835" i="5"/>
  <c r="Z834" i="5"/>
  <c r="V834" i="5"/>
  <c r="T834" i="5"/>
  <c r="S834" i="5"/>
  <c r="R834" i="5"/>
  <c r="Q834" i="5"/>
  <c r="M834" i="5"/>
  <c r="L834" i="5"/>
  <c r="K834" i="5"/>
  <c r="J834" i="5"/>
  <c r="G834" i="5"/>
  <c r="F834" i="5"/>
  <c r="E834" i="5"/>
  <c r="D834" i="5"/>
  <c r="C834" i="5"/>
  <c r="Z833" i="5"/>
  <c r="V833" i="5"/>
  <c r="T833" i="5"/>
  <c r="S833" i="5"/>
  <c r="R833" i="5"/>
  <c r="Q833" i="5"/>
  <c r="M833" i="5"/>
  <c r="L833" i="5"/>
  <c r="K833" i="5"/>
  <c r="J833" i="5"/>
  <c r="G833" i="5"/>
  <c r="F833" i="5"/>
  <c r="E833" i="5"/>
  <c r="D833" i="5"/>
  <c r="C833" i="5"/>
  <c r="Z832" i="5"/>
  <c r="V832" i="5"/>
  <c r="T832" i="5"/>
  <c r="S832" i="5"/>
  <c r="R832" i="5"/>
  <c r="Q832" i="5"/>
  <c r="M832" i="5"/>
  <c r="L832" i="5"/>
  <c r="K832" i="5"/>
  <c r="J832" i="5"/>
  <c r="G832" i="5"/>
  <c r="F832" i="5"/>
  <c r="E832" i="5"/>
  <c r="D832" i="5"/>
  <c r="C832" i="5"/>
  <c r="Z831" i="5"/>
  <c r="V831" i="5"/>
  <c r="T831" i="5"/>
  <c r="S831" i="5"/>
  <c r="R831" i="5"/>
  <c r="Q831" i="5"/>
  <c r="M831" i="5"/>
  <c r="L831" i="5"/>
  <c r="K831" i="5"/>
  <c r="J831" i="5"/>
  <c r="G831" i="5"/>
  <c r="F831" i="5"/>
  <c r="E831" i="5"/>
  <c r="D831" i="5"/>
  <c r="C831" i="5"/>
  <c r="Z830" i="5"/>
  <c r="V830" i="5"/>
  <c r="T830" i="5"/>
  <c r="S830" i="5"/>
  <c r="R830" i="5"/>
  <c r="Q830" i="5"/>
  <c r="M830" i="5"/>
  <c r="L830" i="5"/>
  <c r="K830" i="5"/>
  <c r="J830" i="5"/>
  <c r="G830" i="5"/>
  <c r="F830" i="5"/>
  <c r="E830" i="5"/>
  <c r="D830" i="5"/>
  <c r="C830" i="5"/>
  <c r="Z829" i="5"/>
  <c r="V829" i="5"/>
  <c r="T829" i="5"/>
  <c r="S829" i="5"/>
  <c r="R829" i="5"/>
  <c r="Q829" i="5"/>
  <c r="M829" i="5"/>
  <c r="L829" i="5"/>
  <c r="K829" i="5"/>
  <c r="J829" i="5"/>
  <c r="G829" i="5"/>
  <c r="F829" i="5"/>
  <c r="E829" i="5"/>
  <c r="D829" i="5"/>
  <c r="C829" i="5"/>
  <c r="Z828" i="5"/>
  <c r="V828" i="5"/>
  <c r="T828" i="5"/>
  <c r="S828" i="5"/>
  <c r="R828" i="5"/>
  <c r="Q828" i="5"/>
  <c r="M828" i="5"/>
  <c r="L828" i="5"/>
  <c r="K828" i="5"/>
  <c r="J828" i="5"/>
  <c r="G828" i="5"/>
  <c r="F828" i="5"/>
  <c r="E828" i="5"/>
  <c r="D828" i="5"/>
  <c r="C828" i="5"/>
  <c r="Z827" i="5"/>
  <c r="V827" i="5"/>
  <c r="T827" i="5"/>
  <c r="S827" i="5"/>
  <c r="R827" i="5"/>
  <c r="Q827" i="5"/>
  <c r="M827" i="5"/>
  <c r="L827" i="5"/>
  <c r="K827" i="5"/>
  <c r="J827" i="5"/>
  <c r="G827" i="5"/>
  <c r="F827" i="5"/>
  <c r="E827" i="5"/>
  <c r="D827" i="5"/>
  <c r="C827" i="5"/>
  <c r="Z826" i="5"/>
  <c r="V826" i="5"/>
  <c r="T826" i="5"/>
  <c r="S826" i="5"/>
  <c r="R826" i="5"/>
  <c r="Q826" i="5"/>
  <c r="M826" i="5"/>
  <c r="L826" i="5"/>
  <c r="K826" i="5"/>
  <c r="J826" i="5"/>
  <c r="G826" i="5"/>
  <c r="F826" i="5"/>
  <c r="E826" i="5"/>
  <c r="D826" i="5"/>
  <c r="C826" i="5"/>
  <c r="Z825" i="5"/>
  <c r="V825" i="5"/>
  <c r="T825" i="5"/>
  <c r="S825" i="5"/>
  <c r="R825" i="5"/>
  <c r="Q825" i="5"/>
  <c r="M825" i="5"/>
  <c r="L825" i="5"/>
  <c r="K825" i="5"/>
  <c r="J825" i="5"/>
  <c r="G825" i="5"/>
  <c r="F825" i="5"/>
  <c r="E825" i="5"/>
  <c r="D825" i="5"/>
  <c r="C825" i="5"/>
  <c r="Z824" i="5"/>
  <c r="V824" i="5"/>
  <c r="T824" i="5"/>
  <c r="S824" i="5"/>
  <c r="R824" i="5"/>
  <c r="Q824" i="5"/>
  <c r="M824" i="5"/>
  <c r="L824" i="5"/>
  <c r="K824" i="5"/>
  <c r="J824" i="5"/>
  <c r="G824" i="5"/>
  <c r="F824" i="5"/>
  <c r="E824" i="5"/>
  <c r="D824" i="5"/>
  <c r="C824" i="5"/>
  <c r="Z823" i="5"/>
  <c r="V823" i="5"/>
  <c r="T823" i="5"/>
  <c r="S823" i="5"/>
  <c r="R823" i="5"/>
  <c r="Q823" i="5"/>
  <c r="M823" i="5"/>
  <c r="L823" i="5"/>
  <c r="K823" i="5"/>
  <c r="J823" i="5"/>
  <c r="G823" i="5"/>
  <c r="F823" i="5"/>
  <c r="E823" i="5"/>
  <c r="D823" i="5"/>
  <c r="C823" i="5"/>
  <c r="Z822" i="5"/>
  <c r="V822" i="5"/>
  <c r="T822" i="5"/>
  <c r="S822" i="5"/>
  <c r="R822" i="5"/>
  <c r="Q822" i="5"/>
  <c r="M822" i="5"/>
  <c r="L822" i="5"/>
  <c r="K822" i="5"/>
  <c r="J822" i="5"/>
  <c r="G822" i="5"/>
  <c r="F822" i="5"/>
  <c r="E822" i="5"/>
  <c r="D822" i="5"/>
  <c r="C822" i="5"/>
  <c r="Z821" i="5"/>
  <c r="V821" i="5"/>
  <c r="T821" i="5"/>
  <c r="S821" i="5"/>
  <c r="R821" i="5"/>
  <c r="Q821" i="5"/>
  <c r="M821" i="5"/>
  <c r="L821" i="5"/>
  <c r="K821" i="5"/>
  <c r="J821" i="5"/>
  <c r="G821" i="5"/>
  <c r="F821" i="5"/>
  <c r="E821" i="5"/>
  <c r="D821" i="5"/>
  <c r="C821" i="5"/>
  <c r="Z820" i="5"/>
  <c r="V820" i="5"/>
  <c r="T820" i="5"/>
  <c r="S820" i="5"/>
  <c r="R820" i="5"/>
  <c r="Q820" i="5"/>
  <c r="M820" i="5"/>
  <c r="L820" i="5"/>
  <c r="K820" i="5"/>
  <c r="J820" i="5"/>
  <c r="G820" i="5"/>
  <c r="F820" i="5"/>
  <c r="E820" i="5"/>
  <c r="D820" i="5"/>
  <c r="C820" i="5"/>
  <c r="Z819" i="5"/>
  <c r="V819" i="5"/>
  <c r="T819" i="5"/>
  <c r="S819" i="5"/>
  <c r="R819" i="5"/>
  <c r="Q819" i="5"/>
  <c r="M819" i="5"/>
  <c r="L819" i="5"/>
  <c r="K819" i="5"/>
  <c r="J819" i="5"/>
  <c r="G819" i="5"/>
  <c r="F819" i="5"/>
  <c r="E819" i="5"/>
  <c r="D819" i="5"/>
  <c r="C819" i="5"/>
  <c r="Z818" i="5"/>
  <c r="V818" i="5"/>
  <c r="T818" i="5"/>
  <c r="S818" i="5"/>
  <c r="R818" i="5"/>
  <c r="Q818" i="5"/>
  <c r="M818" i="5"/>
  <c r="L818" i="5"/>
  <c r="K818" i="5"/>
  <c r="J818" i="5"/>
  <c r="G818" i="5"/>
  <c r="F818" i="5"/>
  <c r="E818" i="5"/>
  <c r="D818" i="5"/>
  <c r="C818" i="5"/>
  <c r="Z817" i="5"/>
  <c r="V817" i="5"/>
  <c r="T817" i="5"/>
  <c r="S817" i="5"/>
  <c r="R817" i="5"/>
  <c r="Q817" i="5"/>
  <c r="M817" i="5"/>
  <c r="L817" i="5"/>
  <c r="K817" i="5"/>
  <c r="J817" i="5"/>
  <c r="G817" i="5"/>
  <c r="F817" i="5"/>
  <c r="E817" i="5"/>
  <c r="D817" i="5"/>
  <c r="C817" i="5"/>
  <c r="Z816" i="5"/>
  <c r="V816" i="5"/>
  <c r="T816" i="5"/>
  <c r="S816" i="5"/>
  <c r="R816" i="5"/>
  <c r="Q816" i="5"/>
  <c r="M816" i="5"/>
  <c r="L816" i="5"/>
  <c r="K816" i="5"/>
  <c r="J816" i="5"/>
  <c r="G816" i="5"/>
  <c r="F816" i="5"/>
  <c r="E816" i="5"/>
  <c r="D816" i="5"/>
  <c r="C816" i="5"/>
  <c r="Z815" i="5"/>
  <c r="V815" i="5"/>
  <c r="T815" i="5"/>
  <c r="S815" i="5"/>
  <c r="R815" i="5"/>
  <c r="Q815" i="5"/>
  <c r="M815" i="5"/>
  <c r="L815" i="5"/>
  <c r="K815" i="5"/>
  <c r="J815" i="5"/>
  <c r="G815" i="5"/>
  <c r="F815" i="5"/>
  <c r="E815" i="5"/>
  <c r="D815" i="5"/>
  <c r="C815" i="5"/>
  <c r="Z814" i="5"/>
  <c r="V814" i="5"/>
  <c r="T814" i="5"/>
  <c r="S814" i="5"/>
  <c r="R814" i="5"/>
  <c r="Q814" i="5"/>
  <c r="M814" i="5"/>
  <c r="L814" i="5"/>
  <c r="K814" i="5"/>
  <c r="J814" i="5"/>
  <c r="G814" i="5"/>
  <c r="F814" i="5"/>
  <c r="E814" i="5"/>
  <c r="D814" i="5"/>
  <c r="C814" i="5"/>
  <c r="Z813" i="5"/>
  <c r="V813" i="5"/>
  <c r="T813" i="5"/>
  <c r="S813" i="5"/>
  <c r="R813" i="5"/>
  <c r="Q813" i="5"/>
  <c r="M813" i="5"/>
  <c r="L813" i="5"/>
  <c r="K813" i="5"/>
  <c r="J813" i="5"/>
  <c r="G813" i="5"/>
  <c r="F813" i="5"/>
  <c r="E813" i="5"/>
  <c r="D813" i="5"/>
  <c r="C813" i="5"/>
  <c r="Z812" i="5"/>
  <c r="V812" i="5"/>
  <c r="T812" i="5"/>
  <c r="S812" i="5"/>
  <c r="R812" i="5"/>
  <c r="Q812" i="5"/>
  <c r="M812" i="5"/>
  <c r="L812" i="5"/>
  <c r="K812" i="5"/>
  <c r="J812" i="5"/>
  <c r="G812" i="5"/>
  <c r="F812" i="5"/>
  <c r="E812" i="5"/>
  <c r="D812" i="5"/>
  <c r="C812" i="5"/>
  <c r="Z811" i="5"/>
  <c r="V811" i="5"/>
  <c r="T811" i="5"/>
  <c r="S811" i="5"/>
  <c r="R811" i="5"/>
  <c r="Q811" i="5"/>
  <c r="M811" i="5"/>
  <c r="L811" i="5"/>
  <c r="K811" i="5"/>
  <c r="J811" i="5"/>
  <c r="G811" i="5"/>
  <c r="F811" i="5"/>
  <c r="E811" i="5"/>
  <c r="D811" i="5"/>
  <c r="C811" i="5"/>
  <c r="Z810" i="5"/>
  <c r="V810" i="5"/>
  <c r="T810" i="5"/>
  <c r="S810" i="5"/>
  <c r="R810" i="5"/>
  <c r="Q810" i="5"/>
  <c r="M810" i="5"/>
  <c r="L810" i="5"/>
  <c r="K810" i="5"/>
  <c r="J810" i="5"/>
  <c r="G810" i="5"/>
  <c r="F810" i="5"/>
  <c r="E810" i="5"/>
  <c r="D810" i="5"/>
  <c r="C810" i="5"/>
  <c r="Z809" i="5"/>
  <c r="V809" i="5"/>
  <c r="T809" i="5"/>
  <c r="S809" i="5"/>
  <c r="R809" i="5"/>
  <c r="Q809" i="5"/>
  <c r="M809" i="5"/>
  <c r="L809" i="5"/>
  <c r="K809" i="5"/>
  <c r="J809" i="5"/>
  <c r="G809" i="5"/>
  <c r="F809" i="5"/>
  <c r="E809" i="5"/>
  <c r="D809" i="5"/>
  <c r="C809" i="5"/>
  <c r="Z808" i="5"/>
  <c r="V808" i="5"/>
  <c r="T808" i="5"/>
  <c r="S808" i="5"/>
  <c r="R808" i="5"/>
  <c r="Q808" i="5"/>
  <c r="M808" i="5"/>
  <c r="L808" i="5"/>
  <c r="K808" i="5"/>
  <c r="J808" i="5"/>
  <c r="G808" i="5"/>
  <c r="F808" i="5"/>
  <c r="E808" i="5"/>
  <c r="D808" i="5"/>
  <c r="C808" i="5"/>
  <c r="Z807" i="5"/>
  <c r="V807" i="5"/>
  <c r="T807" i="5"/>
  <c r="S807" i="5"/>
  <c r="R807" i="5"/>
  <c r="Q807" i="5"/>
  <c r="M807" i="5"/>
  <c r="L807" i="5"/>
  <c r="K807" i="5"/>
  <c r="J807" i="5"/>
  <c r="G807" i="5"/>
  <c r="F807" i="5"/>
  <c r="E807" i="5"/>
  <c r="D807" i="5"/>
  <c r="C807" i="5"/>
  <c r="Z806" i="5"/>
  <c r="V806" i="5"/>
  <c r="T806" i="5"/>
  <c r="S806" i="5"/>
  <c r="R806" i="5"/>
  <c r="Q806" i="5"/>
  <c r="M806" i="5"/>
  <c r="L806" i="5"/>
  <c r="K806" i="5"/>
  <c r="J806" i="5"/>
  <c r="G806" i="5"/>
  <c r="F806" i="5"/>
  <c r="E806" i="5"/>
  <c r="D806" i="5"/>
  <c r="C806" i="5"/>
  <c r="Z805" i="5"/>
  <c r="V805" i="5"/>
  <c r="T805" i="5"/>
  <c r="S805" i="5"/>
  <c r="R805" i="5"/>
  <c r="Q805" i="5"/>
  <c r="M805" i="5"/>
  <c r="L805" i="5"/>
  <c r="K805" i="5"/>
  <c r="J805" i="5"/>
  <c r="G805" i="5"/>
  <c r="F805" i="5"/>
  <c r="E805" i="5"/>
  <c r="D805" i="5"/>
  <c r="C805" i="5"/>
  <c r="Z804" i="5"/>
  <c r="V804" i="5"/>
  <c r="T804" i="5"/>
  <c r="S804" i="5"/>
  <c r="R804" i="5"/>
  <c r="Q804" i="5"/>
  <c r="M804" i="5"/>
  <c r="L804" i="5"/>
  <c r="K804" i="5"/>
  <c r="J804" i="5"/>
  <c r="G804" i="5"/>
  <c r="F804" i="5"/>
  <c r="E804" i="5"/>
  <c r="D804" i="5"/>
  <c r="C804" i="5"/>
  <c r="Z803" i="5"/>
  <c r="V803" i="5"/>
  <c r="T803" i="5"/>
  <c r="S803" i="5"/>
  <c r="R803" i="5"/>
  <c r="Q803" i="5"/>
  <c r="M803" i="5"/>
  <c r="L803" i="5"/>
  <c r="K803" i="5"/>
  <c r="J803" i="5"/>
  <c r="G803" i="5"/>
  <c r="F803" i="5"/>
  <c r="E803" i="5"/>
  <c r="D803" i="5"/>
  <c r="C803" i="5"/>
  <c r="Z802" i="5"/>
  <c r="V802" i="5"/>
  <c r="T802" i="5"/>
  <c r="S802" i="5"/>
  <c r="R802" i="5"/>
  <c r="Q802" i="5"/>
  <c r="M802" i="5"/>
  <c r="L802" i="5"/>
  <c r="K802" i="5"/>
  <c r="J802" i="5"/>
  <c r="G802" i="5"/>
  <c r="F802" i="5"/>
  <c r="E802" i="5"/>
  <c r="D802" i="5"/>
  <c r="C802" i="5"/>
  <c r="Z801" i="5"/>
  <c r="V801" i="5"/>
  <c r="T801" i="5"/>
  <c r="S801" i="5"/>
  <c r="R801" i="5"/>
  <c r="Q801" i="5"/>
  <c r="M801" i="5"/>
  <c r="L801" i="5"/>
  <c r="K801" i="5"/>
  <c r="J801" i="5"/>
  <c r="G801" i="5"/>
  <c r="F801" i="5"/>
  <c r="E801" i="5"/>
  <c r="D801" i="5"/>
  <c r="C801" i="5"/>
  <c r="Z800" i="5"/>
  <c r="V800" i="5"/>
  <c r="T800" i="5"/>
  <c r="S800" i="5"/>
  <c r="R800" i="5"/>
  <c r="Q800" i="5"/>
  <c r="M800" i="5"/>
  <c r="L800" i="5"/>
  <c r="K800" i="5"/>
  <c r="J800" i="5"/>
  <c r="G800" i="5"/>
  <c r="F800" i="5"/>
  <c r="E800" i="5"/>
  <c r="D800" i="5"/>
  <c r="C800" i="5"/>
  <c r="Z799" i="5"/>
  <c r="V799" i="5"/>
  <c r="T799" i="5"/>
  <c r="S799" i="5"/>
  <c r="R799" i="5"/>
  <c r="Q799" i="5"/>
  <c r="M799" i="5"/>
  <c r="L799" i="5"/>
  <c r="K799" i="5"/>
  <c r="J799" i="5"/>
  <c r="G799" i="5"/>
  <c r="F799" i="5"/>
  <c r="E799" i="5"/>
  <c r="D799" i="5"/>
  <c r="C799" i="5"/>
  <c r="Z798" i="5"/>
  <c r="V798" i="5"/>
  <c r="T798" i="5"/>
  <c r="S798" i="5"/>
  <c r="R798" i="5"/>
  <c r="Q798" i="5"/>
  <c r="M798" i="5"/>
  <c r="L798" i="5"/>
  <c r="K798" i="5"/>
  <c r="J798" i="5"/>
  <c r="G798" i="5"/>
  <c r="F798" i="5"/>
  <c r="E798" i="5"/>
  <c r="D798" i="5"/>
  <c r="C798" i="5"/>
  <c r="Z797" i="5"/>
  <c r="V797" i="5"/>
  <c r="T797" i="5"/>
  <c r="S797" i="5"/>
  <c r="R797" i="5"/>
  <c r="Q797" i="5"/>
  <c r="M797" i="5"/>
  <c r="L797" i="5"/>
  <c r="K797" i="5"/>
  <c r="J797" i="5"/>
  <c r="G797" i="5"/>
  <c r="F797" i="5"/>
  <c r="E797" i="5"/>
  <c r="D797" i="5"/>
  <c r="C797" i="5"/>
  <c r="Z796" i="5"/>
  <c r="V796" i="5"/>
  <c r="T796" i="5"/>
  <c r="S796" i="5"/>
  <c r="R796" i="5"/>
  <c r="Q796" i="5"/>
  <c r="M796" i="5"/>
  <c r="L796" i="5"/>
  <c r="K796" i="5"/>
  <c r="J796" i="5"/>
  <c r="G796" i="5"/>
  <c r="F796" i="5"/>
  <c r="E796" i="5"/>
  <c r="D796" i="5"/>
  <c r="C796" i="5"/>
  <c r="Z795" i="5"/>
  <c r="V795" i="5"/>
  <c r="T795" i="5"/>
  <c r="S795" i="5"/>
  <c r="R795" i="5"/>
  <c r="Q795" i="5"/>
  <c r="M795" i="5"/>
  <c r="L795" i="5"/>
  <c r="K795" i="5"/>
  <c r="J795" i="5"/>
  <c r="G795" i="5"/>
  <c r="F795" i="5"/>
  <c r="E795" i="5"/>
  <c r="D795" i="5"/>
  <c r="C795" i="5"/>
  <c r="Z794" i="5"/>
  <c r="V794" i="5"/>
  <c r="T794" i="5"/>
  <c r="S794" i="5"/>
  <c r="R794" i="5"/>
  <c r="Q794" i="5"/>
  <c r="M794" i="5"/>
  <c r="L794" i="5"/>
  <c r="K794" i="5"/>
  <c r="J794" i="5"/>
  <c r="G794" i="5"/>
  <c r="F794" i="5"/>
  <c r="E794" i="5"/>
  <c r="D794" i="5"/>
  <c r="C794" i="5"/>
  <c r="Z793" i="5"/>
  <c r="V793" i="5"/>
  <c r="T793" i="5"/>
  <c r="S793" i="5"/>
  <c r="R793" i="5"/>
  <c r="Q793" i="5"/>
  <c r="M793" i="5"/>
  <c r="L793" i="5"/>
  <c r="K793" i="5"/>
  <c r="J793" i="5"/>
  <c r="G793" i="5"/>
  <c r="F793" i="5"/>
  <c r="E793" i="5"/>
  <c r="D793" i="5"/>
  <c r="C793" i="5"/>
  <c r="Z792" i="5"/>
  <c r="V792" i="5"/>
  <c r="T792" i="5"/>
  <c r="S792" i="5"/>
  <c r="R792" i="5"/>
  <c r="Q792" i="5"/>
  <c r="M792" i="5"/>
  <c r="L792" i="5"/>
  <c r="K792" i="5"/>
  <c r="J792" i="5"/>
  <c r="G792" i="5"/>
  <c r="F792" i="5"/>
  <c r="E792" i="5"/>
  <c r="D792" i="5"/>
  <c r="C792" i="5"/>
  <c r="Z791" i="5"/>
  <c r="V791" i="5"/>
  <c r="T791" i="5"/>
  <c r="S791" i="5"/>
  <c r="R791" i="5"/>
  <c r="Q791" i="5"/>
  <c r="M791" i="5"/>
  <c r="L791" i="5"/>
  <c r="K791" i="5"/>
  <c r="J791" i="5"/>
  <c r="G791" i="5"/>
  <c r="F791" i="5"/>
  <c r="E791" i="5"/>
  <c r="D791" i="5"/>
  <c r="C791" i="5"/>
  <c r="Z790" i="5"/>
  <c r="V790" i="5"/>
  <c r="T790" i="5"/>
  <c r="S790" i="5"/>
  <c r="R790" i="5"/>
  <c r="Q790" i="5"/>
  <c r="M790" i="5"/>
  <c r="L790" i="5"/>
  <c r="K790" i="5"/>
  <c r="J790" i="5"/>
  <c r="G790" i="5"/>
  <c r="F790" i="5"/>
  <c r="E790" i="5"/>
  <c r="D790" i="5"/>
  <c r="C790" i="5"/>
  <c r="Z789" i="5"/>
  <c r="V789" i="5"/>
  <c r="T789" i="5"/>
  <c r="S789" i="5"/>
  <c r="R789" i="5"/>
  <c r="Q789" i="5"/>
  <c r="M789" i="5"/>
  <c r="L789" i="5"/>
  <c r="K789" i="5"/>
  <c r="J789" i="5"/>
  <c r="G789" i="5"/>
  <c r="F789" i="5"/>
  <c r="E789" i="5"/>
  <c r="D789" i="5"/>
  <c r="C789" i="5"/>
  <c r="Z788" i="5"/>
  <c r="V788" i="5"/>
  <c r="T788" i="5"/>
  <c r="S788" i="5"/>
  <c r="R788" i="5"/>
  <c r="Q788" i="5"/>
  <c r="M788" i="5"/>
  <c r="L788" i="5"/>
  <c r="K788" i="5"/>
  <c r="J788" i="5"/>
  <c r="G788" i="5"/>
  <c r="F788" i="5"/>
  <c r="E788" i="5"/>
  <c r="D788" i="5"/>
  <c r="C788" i="5"/>
  <c r="Z787" i="5"/>
  <c r="V787" i="5"/>
  <c r="T787" i="5"/>
  <c r="S787" i="5"/>
  <c r="R787" i="5"/>
  <c r="Q787" i="5"/>
  <c r="M787" i="5"/>
  <c r="L787" i="5"/>
  <c r="K787" i="5"/>
  <c r="J787" i="5"/>
  <c r="G787" i="5"/>
  <c r="F787" i="5"/>
  <c r="E787" i="5"/>
  <c r="D787" i="5"/>
  <c r="C787" i="5"/>
  <c r="Z786" i="5"/>
  <c r="V786" i="5"/>
  <c r="T786" i="5"/>
  <c r="S786" i="5"/>
  <c r="R786" i="5"/>
  <c r="Q786" i="5"/>
  <c r="M786" i="5"/>
  <c r="L786" i="5"/>
  <c r="K786" i="5"/>
  <c r="J786" i="5"/>
  <c r="G786" i="5"/>
  <c r="F786" i="5"/>
  <c r="E786" i="5"/>
  <c r="D786" i="5"/>
  <c r="C786" i="5"/>
  <c r="Z785" i="5"/>
  <c r="V785" i="5"/>
  <c r="T785" i="5"/>
  <c r="S785" i="5"/>
  <c r="R785" i="5"/>
  <c r="Q785" i="5"/>
  <c r="M785" i="5"/>
  <c r="L785" i="5"/>
  <c r="K785" i="5"/>
  <c r="J785" i="5"/>
  <c r="G785" i="5"/>
  <c r="F785" i="5"/>
  <c r="E785" i="5"/>
  <c r="D785" i="5"/>
  <c r="C785" i="5"/>
  <c r="Z784" i="5"/>
  <c r="V784" i="5"/>
  <c r="T784" i="5"/>
  <c r="S784" i="5"/>
  <c r="R784" i="5"/>
  <c r="Q784" i="5"/>
  <c r="M784" i="5"/>
  <c r="L784" i="5"/>
  <c r="K784" i="5"/>
  <c r="J784" i="5"/>
  <c r="G784" i="5"/>
  <c r="F784" i="5"/>
  <c r="E784" i="5"/>
  <c r="D784" i="5"/>
  <c r="C784" i="5"/>
  <c r="Z783" i="5"/>
  <c r="V783" i="5"/>
  <c r="T783" i="5"/>
  <c r="S783" i="5"/>
  <c r="R783" i="5"/>
  <c r="Q783" i="5"/>
  <c r="M783" i="5"/>
  <c r="L783" i="5"/>
  <c r="K783" i="5"/>
  <c r="J783" i="5"/>
  <c r="G783" i="5"/>
  <c r="F783" i="5"/>
  <c r="E783" i="5"/>
  <c r="D783" i="5"/>
  <c r="C783" i="5"/>
  <c r="Z782" i="5"/>
  <c r="V782" i="5"/>
  <c r="T782" i="5"/>
  <c r="S782" i="5"/>
  <c r="R782" i="5"/>
  <c r="Q782" i="5"/>
  <c r="M782" i="5"/>
  <c r="L782" i="5"/>
  <c r="K782" i="5"/>
  <c r="J782" i="5"/>
  <c r="G782" i="5"/>
  <c r="F782" i="5"/>
  <c r="E782" i="5"/>
  <c r="D782" i="5"/>
  <c r="C782" i="5"/>
  <c r="Z781" i="5"/>
  <c r="V781" i="5"/>
  <c r="T781" i="5"/>
  <c r="S781" i="5"/>
  <c r="R781" i="5"/>
  <c r="Q781" i="5"/>
  <c r="M781" i="5"/>
  <c r="L781" i="5"/>
  <c r="K781" i="5"/>
  <c r="J781" i="5"/>
  <c r="G781" i="5"/>
  <c r="F781" i="5"/>
  <c r="E781" i="5"/>
  <c r="D781" i="5"/>
  <c r="C781" i="5"/>
  <c r="Z780" i="5"/>
  <c r="V780" i="5"/>
  <c r="T780" i="5"/>
  <c r="S780" i="5"/>
  <c r="R780" i="5"/>
  <c r="Q780" i="5"/>
  <c r="M780" i="5"/>
  <c r="L780" i="5"/>
  <c r="K780" i="5"/>
  <c r="J780" i="5"/>
  <c r="G780" i="5"/>
  <c r="F780" i="5"/>
  <c r="E780" i="5"/>
  <c r="D780" i="5"/>
  <c r="C780" i="5"/>
  <c r="Z779" i="5"/>
  <c r="V779" i="5"/>
  <c r="T779" i="5"/>
  <c r="S779" i="5"/>
  <c r="R779" i="5"/>
  <c r="Q779" i="5"/>
  <c r="M779" i="5"/>
  <c r="L779" i="5"/>
  <c r="K779" i="5"/>
  <c r="J779" i="5"/>
  <c r="G779" i="5"/>
  <c r="F779" i="5"/>
  <c r="E779" i="5"/>
  <c r="D779" i="5"/>
  <c r="C779" i="5"/>
  <c r="Z778" i="5"/>
  <c r="V778" i="5"/>
  <c r="T778" i="5"/>
  <c r="S778" i="5"/>
  <c r="R778" i="5"/>
  <c r="Q778" i="5"/>
  <c r="M778" i="5"/>
  <c r="L778" i="5"/>
  <c r="K778" i="5"/>
  <c r="J778" i="5"/>
  <c r="G778" i="5"/>
  <c r="F778" i="5"/>
  <c r="E778" i="5"/>
  <c r="D778" i="5"/>
  <c r="C778" i="5"/>
  <c r="Z777" i="5"/>
  <c r="V777" i="5"/>
  <c r="T777" i="5"/>
  <c r="S777" i="5"/>
  <c r="R777" i="5"/>
  <c r="Q777" i="5"/>
  <c r="M777" i="5"/>
  <c r="L777" i="5"/>
  <c r="K777" i="5"/>
  <c r="J777" i="5"/>
  <c r="G777" i="5"/>
  <c r="F777" i="5"/>
  <c r="E777" i="5"/>
  <c r="D777" i="5"/>
  <c r="C777" i="5"/>
  <c r="Z776" i="5"/>
  <c r="V776" i="5"/>
  <c r="T776" i="5"/>
  <c r="S776" i="5"/>
  <c r="R776" i="5"/>
  <c r="Q776" i="5"/>
  <c r="M776" i="5"/>
  <c r="L776" i="5"/>
  <c r="K776" i="5"/>
  <c r="J776" i="5"/>
  <c r="G776" i="5"/>
  <c r="F776" i="5"/>
  <c r="E776" i="5"/>
  <c r="D776" i="5"/>
  <c r="C776" i="5"/>
  <c r="Z775" i="5"/>
  <c r="V775" i="5"/>
  <c r="T775" i="5"/>
  <c r="S775" i="5"/>
  <c r="R775" i="5"/>
  <c r="Q775" i="5"/>
  <c r="M775" i="5"/>
  <c r="L775" i="5"/>
  <c r="K775" i="5"/>
  <c r="J775" i="5"/>
  <c r="G775" i="5"/>
  <c r="F775" i="5"/>
  <c r="E775" i="5"/>
  <c r="D775" i="5"/>
  <c r="C775" i="5"/>
  <c r="Z774" i="5"/>
  <c r="V774" i="5"/>
  <c r="T774" i="5"/>
  <c r="S774" i="5"/>
  <c r="R774" i="5"/>
  <c r="Q774" i="5"/>
  <c r="M774" i="5"/>
  <c r="L774" i="5"/>
  <c r="K774" i="5"/>
  <c r="J774" i="5"/>
  <c r="G774" i="5"/>
  <c r="F774" i="5"/>
  <c r="E774" i="5"/>
  <c r="D774" i="5"/>
  <c r="C774" i="5"/>
  <c r="Z773" i="5"/>
  <c r="V773" i="5"/>
  <c r="T773" i="5"/>
  <c r="S773" i="5"/>
  <c r="R773" i="5"/>
  <c r="Q773" i="5"/>
  <c r="M773" i="5"/>
  <c r="L773" i="5"/>
  <c r="K773" i="5"/>
  <c r="J773" i="5"/>
  <c r="G773" i="5"/>
  <c r="F773" i="5"/>
  <c r="E773" i="5"/>
  <c r="D773" i="5"/>
  <c r="C773" i="5"/>
  <c r="Z772" i="5"/>
  <c r="V772" i="5"/>
  <c r="T772" i="5"/>
  <c r="S772" i="5"/>
  <c r="R772" i="5"/>
  <c r="Q772" i="5"/>
  <c r="M772" i="5"/>
  <c r="L772" i="5"/>
  <c r="K772" i="5"/>
  <c r="J772" i="5"/>
  <c r="G772" i="5"/>
  <c r="F772" i="5"/>
  <c r="E772" i="5"/>
  <c r="D772" i="5"/>
  <c r="C772" i="5"/>
  <c r="Z771" i="5"/>
  <c r="V771" i="5"/>
  <c r="T771" i="5"/>
  <c r="S771" i="5"/>
  <c r="R771" i="5"/>
  <c r="Q771" i="5"/>
  <c r="M771" i="5"/>
  <c r="L771" i="5"/>
  <c r="K771" i="5"/>
  <c r="J771" i="5"/>
  <c r="G771" i="5"/>
  <c r="F771" i="5"/>
  <c r="E771" i="5"/>
  <c r="D771" i="5"/>
  <c r="C771" i="5"/>
  <c r="Z770" i="5"/>
  <c r="V770" i="5"/>
  <c r="T770" i="5"/>
  <c r="S770" i="5"/>
  <c r="R770" i="5"/>
  <c r="Q770" i="5"/>
  <c r="M770" i="5"/>
  <c r="L770" i="5"/>
  <c r="K770" i="5"/>
  <c r="J770" i="5"/>
  <c r="G770" i="5"/>
  <c r="F770" i="5"/>
  <c r="E770" i="5"/>
  <c r="D770" i="5"/>
  <c r="C770" i="5"/>
  <c r="Z769" i="5"/>
  <c r="V769" i="5"/>
  <c r="T769" i="5"/>
  <c r="S769" i="5"/>
  <c r="R769" i="5"/>
  <c r="Q769" i="5"/>
  <c r="M769" i="5"/>
  <c r="L769" i="5"/>
  <c r="K769" i="5"/>
  <c r="J769" i="5"/>
  <c r="G769" i="5"/>
  <c r="F769" i="5"/>
  <c r="E769" i="5"/>
  <c r="D769" i="5"/>
  <c r="C769" i="5"/>
  <c r="Z768" i="5"/>
  <c r="V768" i="5"/>
  <c r="T768" i="5"/>
  <c r="S768" i="5"/>
  <c r="R768" i="5"/>
  <c r="Q768" i="5"/>
  <c r="M768" i="5"/>
  <c r="L768" i="5"/>
  <c r="K768" i="5"/>
  <c r="J768" i="5"/>
  <c r="G768" i="5"/>
  <c r="F768" i="5"/>
  <c r="E768" i="5"/>
  <c r="D768" i="5"/>
  <c r="C768" i="5"/>
  <c r="Z767" i="5"/>
  <c r="V767" i="5"/>
  <c r="T767" i="5"/>
  <c r="S767" i="5"/>
  <c r="R767" i="5"/>
  <c r="Q767" i="5"/>
  <c r="M767" i="5"/>
  <c r="L767" i="5"/>
  <c r="K767" i="5"/>
  <c r="J767" i="5"/>
  <c r="G767" i="5"/>
  <c r="F767" i="5"/>
  <c r="E767" i="5"/>
  <c r="D767" i="5"/>
  <c r="C767" i="5"/>
  <c r="Z766" i="5"/>
  <c r="V766" i="5"/>
  <c r="T766" i="5"/>
  <c r="S766" i="5"/>
  <c r="R766" i="5"/>
  <c r="Q766" i="5"/>
  <c r="M766" i="5"/>
  <c r="L766" i="5"/>
  <c r="K766" i="5"/>
  <c r="J766" i="5"/>
  <c r="G766" i="5"/>
  <c r="F766" i="5"/>
  <c r="E766" i="5"/>
  <c r="D766" i="5"/>
  <c r="C766" i="5"/>
  <c r="Z765" i="5"/>
  <c r="V765" i="5"/>
  <c r="T765" i="5"/>
  <c r="S765" i="5"/>
  <c r="R765" i="5"/>
  <c r="Q765" i="5"/>
  <c r="M765" i="5"/>
  <c r="L765" i="5"/>
  <c r="K765" i="5"/>
  <c r="J765" i="5"/>
  <c r="G765" i="5"/>
  <c r="F765" i="5"/>
  <c r="E765" i="5"/>
  <c r="D765" i="5"/>
  <c r="C765" i="5"/>
  <c r="Z764" i="5"/>
  <c r="V764" i="5"/>
  <c r="T764" i="5"/>
  <c r="S764" i="5"/>
  <c r="R764" i="5"/>
  <c r="Q764" i="5"/>
  <c r="M764" i="5"/>
  <c r="L764" i="5"/>
  <c r="K764" i="5"/>
  <c r="J764" i="5"/>
  <c r="G764" i="5"/>
  <c r="F764" i="5"/>
  <c r="E764" i="5"/>
  <c r="D764" i="5"/>
  <c r="C764" i="5"/>
  <c r="Z763" i="5"/>
  <c r="V763" i="5"/>
  <c r="T763" i="5"/>
  <c r="S763" i="5"/>
  <c r="R763" i="5"/>
  <c r="Q763" i="5"/>
  <c r="M763" i="5"/>
  <c r="L763" i="5"/>
  <c r="K763" i="5"/>
  <c r="J763" i="5"/>
  <c r="G763" i="5"/>
  <c r="F763" i="5"/>
  <c r="E763" i="5"/>
  <c r="D763" i="5"/>
  <c r="C763" i="5"/>
  <c r="Z762" i="5"/>
  <c r="V762" i="5"/>
  <c r="T762" i="5"/>
  <c r="S762" i="5"/>
  <c r="R762" i="5"/>
  <c r="Q762" i="5"/>
  <c r="M762" i="5"/>
  <c r="L762" i="5"/>
  <c r="K762" i="5"/>
  <c r="J762" i="5"/>
  <c r="G762" i="5"/>
  <c r="F762" i="5"/>
  <c r="E762" i="5"/>
  <c r="D762" i="5"/>
  <c r="C762" i="5"/>
  <c r="Z761" i="5"/>
  <c r="V761" i="5"/>
  <c r="T761" i="5"/>
  <c r="S761" i="5"/>
  <c r="R761" i="5"/>
  <c r="Q761" i="5"/>
  <c r="M761" i="5"/>
  <c r="L761" i="5"/>
  <c r="K761" i="5"/>
  <c r="J761" i="5"/>
  <c r="G761" i="5"/>
  <c r="F761" i="5"/>
  <c r="E761" i="5"/>
  <c r="D761" i="5"/>
  <c r="C761" i="5"/>
  <c r="Z760" i="5"/>
  <c r="V760" i="5"/>
  <c r="T760" i="5"/>
  <c r="S760" i="5"/>
  <c r="R760" i="5"/>
  <c r="Q760" i="5"/>
  <c r="M760" i="5"/>
  <c r="L760" i="5"/>
  <c r="K760" i="5"/>
  <c r="J760" i="5"/>
  <c r="G760" i="5"/>
  <c r="F760" i="5"/>
  <c r="E760" i="5"/>
  <c r="D760" i="5"/>
  <c r="C760" i="5"/>
  <c r="Z759" i="5"/>
  <c r="V759" i="5"/>
  <c r="T759" i="5"/>
  <c r="S759" i="5"/>
  <c r="R759" i="5"/>
  <c r="Q759" i="5"/>
  <c r="M759" i="5"/>
  <c r="L759" i="5"/>
  <c r="K759" i="5"/>
  <c r="J759" i="5"/>
  <c r="G759" i="5"/>
  <c r="F759" i="5"/>
  <c r="E759" i="5"/>
  <c r="D759" i="5"/>
  <c r="C759" i="5"/>
  <c r="Z758" i="5"/>
  <c r="V758" i="5"/>
  <c r="T758" i="5"/>
  <c r="S758" i="5"/>
  <c r="R758" i="5"/>
  <c r="Q758" i="5"/>
  <c r="M758" i="5"/>
  <c r="L758" i="5"/>
  <c r="K758" i="5"/>
  <c r="J758" i="5"/>
  <c r="G758" i="5"/>
  <c r="F758" i="5"/>
  <c r="E758" i="5"/>
  <c r="D758" i="5"/>
  <c r="C758" i="5"/>
  <c r="Z757" i="5"/>
  <c r="V757" i="5"/>
  <c r="T757" i="5"/>
  <c r="S757" i="5"/>
  <c r="R757" i="5"/>
  <c r="Q757" i="5"/>
  <c r="M757" i="5"/>
  <c r="L757" i="5"/>
  <c r="K757" i="5"/>
  <c r="J757" i="5"/>
  <c r="G757" i="5"/>
  <c r="F757" i="5"/>
  <c r="E757" i="5"/>
  <c r="D757" i="5"/>
  <c r="C757" i="5"/>
  <c r="Z756" i="5"/>
  <c r="V756" i="5"/>
  <c r="T756" i="5"/>
  <c r="S756" i="5"/>
  <c r="R756" i="5"/>
  <c r="Q756" i="5"/>
  <c r="M756" i="5"/>
  <c r="L756" i="5"/>
  <c r="K756" i="5"/>
  <c r="J756" i="5"/>
  <c r="G756" i="5"/>
  <c r="F756" i="5"/>
  <c r="E756" i="5"/>
  <c r="D756" i="5"/>
  <c r="C756" i="5"/>
  <c r="Z755" i="5"/>
  <c r="V755" i="5"/>
  <c r="T755" i="5"/>
  <c r="S755" i="5"/>
  <c r="R755" i="5"/>
  <c r="Q755" i="5"/>
  <c r="M755" i="5"/>
  <c r="L755" i="5"/>
  <c r="K755" i="5"/>
  <c r="J755" i="5"/>
  <c r="G755" i="5"/>
  <c r="F755" i="5"/>
  <c r="E755" i="5"/>
  <c r="D755" i="5"/>
  <c r="C755" i="5"/>
  <c r="Z754" i="5"/>
  <c r="V754" i="5"/>
  <c r="T754" i="5"/>
  <c r="S754" i="5"/>
  <c r="R754" i="5"/>
  <c r="Q754" i="5"/>
  <c r="M754" i="5"/>
  <c r="L754" i="5"/>
  <c r="K754" i="5"/>
  <c r="J754" i="5"/>
  <c r="G754" i="5"/>
  <c r="F754" i="5"/>
  <c r="E754" i="5"/>
  <c r="D754" i="5"/>
  <c r="C754" i="5"/>
  <c r="Z753" i="5"/>
  <c r="V753" i="5"/>
  <c r="T753" i="5"/>
  <c r="S753" i="5"/>
  <c r="R753" i="5"/>
  <c r="Q753" i="5"/>
  <c r="M753" i="5"/>
  <c r="L753" i="5"/>
  <c r="K753" i="5"/>
  <c r="J753" i="5"/>
  <c r="G753" i="5"/>
  <c r="F753" i="5"/>
  <c r="E753" i="5"/>
  <c r="D753" i="5"/>
  <c r="C753" i="5"/>
  <c r="Z752" i="5"/>
  <c r="V752" i="5"/>
  <c r="T752" i="5"/>
  <c r="S752" i="5"/>
  <c r="R752" i="5"/>
  <c r="Q752" i="5"/>
  <c r="M752" i="5"/>
  <c r="L752" i="5"/>
  <c r="K752" i="5"/>
  <c r="J752" i="5"/>
  <c r="G752" i="5"/>
  <c r="F752" i="5"/>
  <c r="E752" i="5"/>
  <c r="D752" i="5"/>
  <c r="C752" i="5"/>
  <c r="Z751" i="5"/>
  <c r="V751" i="5"/>
  <c r="T751" i="5"/>
  <c r="S751" i="5"/>
  <c r="R751" i="5"/>
  <c r="Q751" i="5"/>
  <c r="M751" i="5"/>
  <c r="L751" i="5"/>
  <c r="K751" i="5"/>
  <c r="J751" i="5"/>
  <c r="G751" i="5"/>
  <c r="F751" i="5"/>
  <c r="E751" i="5"/>
  <c r="D751" i="5"/>
  <c r="C751" i="5"/>
  <c r="Z750" i="5"/>
  <c r="V750" i="5"/>
  <c r="T750" i="5"/>
  <c r="S750" i="5"/>
  <c r="R750" i="5"/>
  <c r="Q750" i="5"/>
  <c r="M750" i="5"/>
  <c r="L750" i="5"/>
  <c r="K750" i="5"/>
  <c r="J750" i="5"/>
  <c r="G750" i="5"/>
  <c r="F750" i="5"/>
  <c r="E750" i="5"/>
  <c r="D750" i="5"/>
  <c r="C750" i="5"/>
  <c r="Z749" i="5"/>
  <c r="V749" i="5"/>
  <c r="T749" i="5"/>
  <c r="S749" i="5"/>
  <c r="R749" i="5"/>
  <c r="Q749" i="5"/>
  <c r="M749" i="5"/>
  <c r="L749" i="5"/>
  <c r="K749" i="5"/>
  <c r="J749" i="5"/>
  <c r="G749" i="5"/>
  <c r="F749" i="5"/>
  <c r="E749" i="5"/>
  <c r="D749" i="5"/>
  <c r="C749" i="5"/>
  <c r="Z748" i="5"/>
  <c r="V748" i="5"/>
  <c r="T748" i="5"/>
  <c r="S748" i="5"/>
  <c r="R748" i="5"/>
  <c r="Q748" i="5"/>
  <c r="M748" i="5"/>
  <c r="L748" i="5"/>
  <c r="K748" i="5"/>
  <c r="J748" i="5"/>
  <c r="G748" i="5"/>
  <c r="F748" i="5"/>
  <c r="E748" i="5"/>
  <c r="D748" i="5"/>
  <c r="C748" i="5"/>
  <c r="Z747" i="5"/>
  <c r="V747" i="5"/>
  <c r="T747" i="5"/>
  <c r="S747" i="5"/>
  <c r="R747" i="5"/>
  <c r="Q747" i="5"/>
  <c r="M747" i="5"/>
  <c r="L747" i="5"/>
  <c r="K747" i="5"/>
  <c r="J747" i="5"/>
  <c r="G747" i="5"/>
  <c r="F747" i="5"/>
  <c r="E747" i="5"/>
  <c r="D747" i="5"/>
  <c r="C747" i="5"/>
  <c r="Z746" i="5"/>
  <c r="V746" i="5"/>
  <c r="T746" i="5"/>
  <c r="S746" i="5"/>
  <c r="R746" i="5"/>
  <c r="Q746" i="5"/>
  <c r="M746" i="5"/>
  <c r="L746" i="5"/>
  <c r="K746" i="5"/>
  <c r="J746" i="5"/>
  <c r="G746" i="5"/>
  <c r="F746" i="5"/>
  <c r="E746" i="5"/>
  <c r="D746" i="5"/>
  <c r="C746" i="5"/>
  <c r="Z745" i="5"/>
  <c r="V745" i="5"/>
  <c r="T745" i="5"/>
  <c r="S745" i="5"/>
  <c r="R745" i="5"/>
  <c r="Q745" i="5"/>
  <c r="M745" i="5"/>
  <c r="L745" i="5"/>
  <c r="K745" i="5"/>
  <c r="J745" i="5"/>
  <c r="G745" i="5"/>
  <c r="F745" i="5"/>
  <c r="E745" i="5"/>
  <c r="D745" i="5"/>
  <c r="C745" i="5"/>
  <c r="Z744" i="5"/>
  <c r="V744" i="5"/>
  <c r="T744" i="5"/>
  <c r="S744" i="5"/>
  <c r="R744" i="5"/>
  <c r="Q744" i="5"/>
  <c r="M744" i="5"/>
  <c r="L744" i="5"/>
  <c r="K744" i="5"/>
  <c r="J744" i="5"/>
  <c r="G744" i="5"/>
  <c r="F744" i="5"/>
  <c r="E744" i="5"/>
  <c r="D744" i="5"/>
  <c r="C744" i="5"/>
  <c r="Z743" i="5"/>
  <c r="V743" i="5"/>
  <c r="T743" i="5"/>
  <c r="S743" i="5"/>
  <c r="R743" i="5"/>
  <c r="Q743" i="5"/>
  <c r="M743" i="5"/>
  <c r="L743" i="5"/>
  <c r="K743" i="5"/>
  <c r="J743" i="5"/>
  <c r="G743" i="5"/>
  <c r="F743" i="5"/>
  <c r="E743" i="5"/>
  <c r="D743" i="5"/>
  <c r="C743" i="5"/>
  <c r="Z742" i="5"/>
  <c r="V742" i="5"/>
  <c r="T742" i="5"/>
  <c r="S742" i="5"/>
  <c r="R742" i="5"/>
  <c r="Q742" i="5"/>
  <c r="M742" i="5"/>
  <c r="L742" i="5"/>
  <c r="K742" i="5"/>
  <c r="J742" i="5"/>
  <c r="G742" i="5"/>
  <c r="F742" i="5"/>
  <c r="E742" i="5"/>
  <c r="D742" i="5"/>
  <c r="C742" i="5"/>
  <c r="Z741" i="5"/>
  <c r="V741" i="5"/>
  <c r="T741" i="5"/>
  <c r="S741" i="5"/>
  <c r="R741" i="5"/>
  <c r="Q741" i="5"/>
  <c r="M741" i="5"/>
  <c r="L741" i="5"/>
  <c r="K741" i="5"/>
  <c r="J741" i="5"/>
  <c r="G741" i="5"/>
  <c r="F741" i="5"/>
  <c r="E741" i="5"/>
  <c r="D741" i="5"/>
  <c r="C741" i="5"/>
  <c r="Z740" i="5"/>
  <c r="V740" i="5"/>
  <c r="T740" i="5"/>
  <c r="S740" i="5"/>
  <c r="R740" i="5"/>
  <c r="Q740" i="5"/>
  <c r="M740" i="5"/>
  <c r="L740" i="5"/>
  <c r="K740" i="5"/>
  <c r="J740" i="5"/>
  <c r="G740" i="5"/>
  <c r="F740" i="5"/>
  <c r="E740" i="5"/>
  <c r="D740" i="5"/>
  <c r="C740" i="5"/>
  <c r="Z739" i="5"/>
  <c r="V739" i="5"/>
  <c r="T739" i="5"/>
  <c r="S739" i="5"/>
  <c r="R739" i="5"/>
  <c r="Q739" i="5"/>
  <c r="M739" i="5"/>
  <c r="L739" i="5"/>
  <c r="K739" i="5"/>
  <c r="J739" i="5"/>
  <c r="G739" i="5"/>
  <c r="F739" i="5"/>
  <c r="E739" i="5"/>
  <c r="D739" i="5"/>
  <c r="C739" i="5"/>
  <c r="Z738" i="5"/>
  <c r="V738" i="5"/>
  <c r="T738" i="5"/>
  <c r="S738" i="5"/>
  <c r="R738" i="5"/>
  <c r="Q738" i="5"/>
  <c r="M738" i="5"/>
  <c r="L738" i="5"/>
  <c r="K738" i="5"/>
  <c r="J738" i="5"/>
  <c r="G738" i="5"/>
  <c r="F738" i="5"/>
  <c r="E738" i="5"/>
  <c r="D738" i="5"/>
  <c r="C738" i="5"/>
  <c r="Z737" i="5"/>
  <c r="V737" i="5"/>
  <c r="T737" i="5"/>
  <c r="S737" i="5"/>
  <c r="R737" i="5"/>
  <c r="Q737" i="5"/>
  <c r="M737" i="5"/>
  <c r="L737" i="5"/>
  <c r="K737" i="5"/>
  <c r="J737" i="5"/>
  <c r="G737" i="5"/>
  <c r="F737" i="5"/>
  <c r="E737" i="5"/>
  <c r="D737" i="5"/>
  <c r="C737" i="5"/>
  <c r="Z736" i="5"/>
  <c r="V736" i="5"/>
  <c r="T736" i="5"/>
  <c r="S736" i="5"/>
  <c r="R736" i="5"/>
  <c r="Q736" i="5"/>
  <c r="M736" i="5"/>
  <c r="L736" i="5"/>
  <c r="K736" i="5"/>
  <c r="J736" i="5"/>
  <c r="G736" i="5"/>
  <c r="F736" i="5"/>
  <c r="E736" i="5"/>
  <c r="D736" i="5"/>
  <c r="C736" i="5"/>
  <c r="Z735" i="5"/>
  <c r="V735" i="5"/>
  <c r="T735" i="5"/>
  <c r="S735" i="5"/>
  <c r="R735" i="5"/>
  <c r="Q735" i="5"/>
  <c r="M735" i="5"/>
  <c r="L735" i="5"/>
  <c r="K735" i="5"/>
  <c r="J735" i="5"/>
  <c r="G735" i="5"/>
  <c r="F735" i="5"/>
  <c r="E735" i="5"/>
  <c r="D735" i="5"/>
  <c r="C735" i="5"/>
  <c r="Z734" i="5"/>
  <c r="V734" i="5"/>
  <c r="T734" i="5"/>
  <c r="S734" i="5"/>
  <c r="R734" i="5"/>
  <c r="Q734" i="5"/>
  <c r="M734" i="5"/>
  <c r="L734" i="5"/>
  <c r="K734" i="5"/>
  <c r="J734" i="5"/>
  <c r="G734" i="5"/>
  <c r="F734" i="5"/>
  <c r="E734" i="5"/>
  <c r="D734" i="5"/>
  <c r="C734" i="5"/>
  <c r="Z733" i="5"/>
  <c r="V733" i="5"/>
  <c r="T733" i="5"/>
  <c r="S733" i="5"/>
  <c r="R733" i="5"/>
  <c r="Q733" i="5"/>
  <c r="M733" i="5"/>
  <c r="L733" i="5"/>
  <c r="K733" i="5"/>
  <c r="J733" i="5"/>
  <c r="G733" i="5"/>
  <c r="F733" i="5"/>
  <c r="E733" i="5"/>
  <c r="D733" i="5"/>
  <c r="C733" i="5"/>
  <c r="Z732" i="5"/>
  <c r="V732" i="5"/>
  <c r="T732" i="5"/>
  <c r="S732" i="5"/>
  <c r="R732" i="5"/>
  <c r="Q732" i="5"/>
  <c r="M732" i="5"/>
  <c r="L732" i="5"/>
  <c r="K732" i="5"/>
  <c r="J732" i="5"/>
  <c r="G732" i="5"/>
  <c r="F732" i="5"/>
  <c r="E732" i="5"/>
  <c r="D732" i="5"/>
  <c r="C732" i="5"/>
  <c r="Z731" i="5"/>
  <c r="V731" i="5"/>
  <c r="T731" i="5"/>
  <c r="S731" i="5"/>
  <c r="R731" i="5"/>
  <c r="Q731" i="5"/>
  <c r="M731" i="5"/>
  <c r="L731" i="5"/>
  <c r="K731" i="5"/>
  <c r="J731" i="5"/>
  <c r="G731" i="5"/>
  <c r="F731" i="5"/>
  <c r="E731" i="5"/>
  <c r="D731" i="5"/>
  <c r="C731" i="5"/>
  <c r="Z730" i="5"/>
  <c r="V730" i="5"/>
  <c r="T730" i="5"/>
  <c r="S730" i="5"/>
  <c r="R730" i="5"/>
  <c r="Q730" i="5"/>
  <c r="M730" i="5"/>
  <c r="L730" i="5"/>
  <c r="K730" i="5"/>
  <c r="J730" i="5"/>
  <c r="G730" i="5"/>
  <c r="F730" i="5"/>
  <c r="E730" i="5"/>
  <c r="D730" i="5"/>
  <c r="C730" i="5"/>
  <c r="Z729" i="5"/>
  <c r="V729" i="5"/>
  <c r="T729" i="5"/>
  <c r="S729" i="5"/>
  <c r="R729" i="5"/>
  <c r="Q729" i="5"/>
  <c r="M729" i="5"/>
  <c r="L729" i="5"/>
  <c r="K729" i="5"/>
  <c r="J729" i="5"/>
  <c r="G729" i="5"/>
  <c r="F729" i="5"/>
  <c r="E729" i="5"/>
  <c r="D729" i="5"/>
  <c r="C729" i="5"/>
  <c r="Z728" i="5"/>
  <c r="V728" i="5"/>
  <c r="T728" i="5"/>
  <c r="S728" i="5"/>
  <c r="R728" i="5"/>
  <c r="Q728" i="5"/>
  <c r="M728" i="5"/>
  <c r="L728" i="5"/>
  <c r="K728" i="5"/>
  <c r="J728" i="5"/>
  <c r="G728" i="5"/>
  <c r="F728" i="5"/>
  <c r="E728" i="5"/>
  <c r="D728" i="5"/>
  <c r="C728" i="5"/>
  <c r="Z727" i="5"/>
  <c r="V727" i="5"/>
  <c r="T727" i="5"/>
  <c r="S727" i="5"/>
  <c r="R727" i="5"/>
  <c r="Q727" i="5"/>
  <c r="M727" i="5"/>
  <c r="L727" i="5"/>
  <c r="K727" i="5"/>
  <c r="J727" i="5"/>
  <c r="G727" i="5"/>
  <c r="F727" i="5"/>
  <c r="E727" i="5"/>
  <c r="D727" i="5"/>
  <c r="C727" i="5"/>
  <c r="Z726" i="5"/>
  <c r="V726" i="5"/>
  <c r="T726" i="5"/>
  <c r="S726" i="5"/>
  <c r="R726" i="5"/>
  <c r="Q726" i="5"/>
  <c r="M726" i="5"/>
  <c r="L726" i="5"/>
  <c r="K726" i="5"/>
  <c r="J726" i="5"/>
  <c r="G726" i="5"/>
  <c r="F726" i="5"/>
  <c r="E726" i="5"/>
  <c r="D726" i="5"/>
  <c r="C726" i="5"/>
  <c r="Z725" i="5"/>
  <c r="V725" i="5"/>
  <c r="T725" i="5"/>
  <c r="S725" i="5"/>
  <c r="R725" i="5"/>
  <c r="Q725" i="5"/>
  <c r="M725" i="5"/>
  <c r="L725" i="5"/>
  <c r="K725" i="5"/>
  <c r="J725" i="5"/>
  <c r="G725" i="5"/>
  <c r="F725" i="5"/>
  <c r="E725" i="5"/>
  <c r="D725" i="5"/>
  <c r="C725" i="5"/>
  <c r="Z724" i="5"/>
  <c r="V724" i="5"/>
  <c r="T724" i="5"/>
  <c r="S724" i="5"/>
  <c r="R724" i="5"/>
  <c r="Q724" i="5"/>
  <c r="M724" i="5"/>
  <c r="L724" i="5"/>
  <c r="K724" i="5"/>
  <c r="J724" i="5"/>
  <c r="G724" i="5"/>
  <c r="F724" i="5"/>
  <c r="E724" i="5"/>
  <c r="D724" i="5"/>
  <c r="C724" i="5"/>
  <c r="Z723" i="5"/>
  <c r="V723" i="5"/>
  <c r="T723" i="5"/>
  <c r="S723" i="5"/>
  <c r="R723" i="5"/>
  <c r="Q723" i="5"/>
  <c r="M723" i="5"/>
  <c r="L723" i="5"/>
  <c r="K723" i="5"/>
  <c r="J723" i="5"/>
  <c r="G723" i="5"/>
  <c r="F723" i="5"/>
  <c r="E723" i="5"/>
  <c r="D723" i="5"/>
  <c r="C723" i="5"/>
  <c r="Z722" i="5"/>
  <c r="V722" i="5"/>
  <c r="T722" i="5"/>
  <c r="S722" i="5"/>
  <c r="R722" i="5"/>
  <c r="Q722" i="5"/>
  <c r="M722" i="5"/>
  <c r="L722" i="5"/>
  <c r="K722" i="5"/>
  <c r="J722" i="5"/>
  <c r="G722" i="5"/>
  <c r="F722" i="5"/>
  <c r="E722" i="5"/>
  <c r="D722" i="5"/>
  <c r="C722" i="5"/>
  <c r="Z721" i="5"/>
  <c r="V721" i="5"/>
  <c r="T721" i="5"/>
  <c r="S721" i="5"/>
  <c r="R721" i="5"/>
  <c r="Q721" i="5"/>
  <c r="M721" i="5"/>
  <c r="L721" i="5"/>
  <c r="K721" i="5"/>
  <c r="J721" i="5"/>
  <c r="G721" i="5"/>
  <c r="F721" i="5"/>
  <c r="E721" i="5"/>
  <c r="D721" i="5"/>
  <c r="C721" i="5"/>
  <c r="Z720" i="5"/>
  <c r="V720" i="5"/>
  <c r="T720" i="5"/>
  <c r="S720" i="5"/>
  <c r="R720" i="5"/>
  <c r="Q720" i="5"/>
  <c r="M720" i="5"/>
  <c r="L720" i="5"/>
  <c r="K720" i="5"/>
  <c r="J720" i="5"/>
  <c r="G720" i="5"/>
  <c r="F720" i="5"/>
  <c r="E720" i="5"/>
  <c r="D720" i="5"/>
  <c r="C720" i="5"/>
  <c r="Z719" i="5"/>
  <c r="V719" i="5"/>
  <c r="T719" i="5"/>
  <c r="S719" i="5"/>
  <c r="R719" i="5"/>
  <c r="Q719" i="5"/>
  <c r="M719" i="5"/>
  <c r="L719" i="5"/>
  <c r="K719" i="5"/>
  <c r="J719" i="5"/>
  <c r="G719" i="5"/>
  <c r="F719" i="5"/>
  <c r="E719" i="5"/>
  <c r="D719" i="5"/>
  <c r="C719" i="5"/>
  <c r="Z718" i="5"/>
  <c r="V718" i="5"/>
  <c r="T718" i="5"/>
  <c r="S718" i="5"/>
  <c r="R718" i="5"/>
  <c r="Q718" i="5"/>
  <c r="M718" i="5"/>
  <c r="L718" i="5"/>
  <c r="K718" i="5"/>
  <c r="J718" i="5"/>
  <c r="G718" i="5"/>
  <c r="F718" i="5"/>
  <c r="E718" i="5"/>
  <c r="D718" i="5"/>
  <c r="C718" i="5"/>
  <c r="Z717" i="5"/>
  <c r="V717" i="5"/>
  <c r="T717" i="5"/>
  <c r="S717" i="5"/>
  <c r="R717" i="5"/>
  <c r="Q717" i="5"/>
  <c r="M717" i="5"/>
  <c r="L717" i="5"/>
  <c r="K717" i="5"/>
  <c r="J717" i="5"/>
  <c r="G717" i="5"/>
  <c r="F717" i="5"/>
  <c r="E717" i="5"/>
  <c r="D717" i="5"/>
  <c r="C717" i="5"/>
  <c r="Z716" i="5"/>
  <c r="V716" i="5"/>
  <c r="T716" i="5"/>
  <c r="S716" i="5"/>
  <c r="R716" i="5"/>
  <c r="Q716" i="5"/>
  <c r="M716" i="5"/>
  <c r="L716" i="5"/>
  <c r="K716" i="5"/>
  <c r="J716" i="5"/>
  <c r="G716" i="5"/>
  <c r="F716" i="5"/>
  <c r="E716" i="5"/>
  <c r="D716" i="5"/>
  <c r="C716" i="5"/>
  <c r="Z715" i="5"/>
  <c r="V715" i="5"/>
  <c r="T715" i="5"/>
  <c r="S715" i="5"/>
  <c r="R715" i="5"/>
  <c r="Q715" i="5"/>
  <c r="M715" i="5"/>
  <c r="L715" i="5"/>
  <c r="K715" i="5"/>
  <c r="J715" i="5"/>
  <c r="G715" i="5"/>
  <c r="F715" i="5"/>
  <c r="E715" i="5"/>
  <c r="D715" i="5"/>
  <c r="C715" i="5"/>
  <c r="Z714" i="5"/>
  <c r="V714" i="5"/>
  <c r="T714" i="5"/>
  <c r="S714" i="5"/>
  <c r="R714" i="5"/>
  <c r="Q714" i="5"/>
  <c r="M714" i="5"/>
  <c r="L714" i="5"/>
  <c r="K714" i="5"/>
  <c r="J714" i="5"/>
  <c r="G714" i="5"/>
  <c r="F714" i="5"/>
  <c r="E714" i="5"/>
  <c r="D714" i="5"/>
  <c r="C714" i="5"/>
  <c r="Z713" i="5"/>
  <c r="V713" i="5"/>
  <c r="T713" i="5"/>
  <c r="S713" i="5"/>
  <c r="R713" i="5"/>
  <c r="Q713" i="5"/>
  <c r="M713" i="5"/>
  <c r="L713" i="5"/>
  <c r="K713" i="5"/>
  <c r="J713" i="5"/>
  <c r="G713" i="5"/>
  <c r="F713" i="5"/>
  <c r="E713" i="5"/>
  <c r="D713" i="5"/>
  <c r="C713" i="5"/>
  <c r="Z712" i="5"/>
  <c r="V712" i="5"/>
  <c r="T712" i="5"/>
  <c r="S712" i="5"/>
  <c r="R712" i="5"/>
  <c r="Q712" i="5"/>
  <c r="M712" i="5"/>
  <c r="L712" i="5"/>
  <c r="K712" i="5"/>
  <c r="J712" i="5"/>
  <c r="G712" i="5"/>
  <c r="F712" i="5"/>
  <c r="E712" i="5"/>
  <c r="D712" i="5"/>
  <c r="C712" i="5"/>
  <c r="Z711" i="5"/>
  <c r="V711" i="5"/>
  <c r="T711" i="5"/>
  <c r="S711" i="5"/>
  <c r="R711" i="5"/>
  <c r="Q711" i="5"/>
  <c r="M711" i="5"/>
  <c r="L711" i="5"/>
  <c r="K711" i="5"/>
  <c r="J711" i="5"/>
  <c r="G711" i="5"/>
  <c r="F711" i="5"/>
  <c r="E711" i="5"/>
  <c r="D711" i="5"/>
  <c r="C711" i="5"/>
  <c r="Z710" i="5"/>
  <c r="V710" i="5"/>
  <c r="T710" i="5"/>
  <c r="S710" i="5"/>
  <c r="R710" i="5"/>
  <c r="Q710" i="5"/>
  <c r="M710" i="5"/>
  <c r="L710" i="5"/>
  <c r="K710" i="5"/>
  <c r="J710" i="5"/>
  <c r="G710" i="5"/>
  <c r="F710" i="5"/>
  <c r="E710" i="5"/>
  <c r="D710" i="5"/>
  <c r="C710" i="5"/>
  <c r="Z709" i="5"/>
  <c r="V709" i="5"/>
  <c r="T709" i="5"/>
  <c r="S709" i="5"/>
  <c r="R709" i="5"/>
  <c r="Q709" i="5"/>
  <c r="M709" i="5"/>
  <c r="L709" i="5"/>
  <c r="K709" i="5"/>
  <c r="J709" i="5"/>
  <c r="G709" i="5"/>
  <c r="F709" i="5"/>
  <c r="E709" i="5"/>
  <c r="D709" i="5"/>
  <c r="C709" i="5"/>
  <c r="Z708" i="5"/>
  <c r="V708" i="5"/>
  <c r="T708" i="5"/>
  <c r="S708" i="5"/>
  <c r="R708" i="5"/>
  <c r="Q708" i="5"/>
  <c r="M708" i="5"/>
  <c r="L708" i="5"/>
  <c r="K708" i="5"/>
  <c r="J708" i="5"/>
  <c r="G708" i="5"/>
  <c r="F708" i="5"/>
  <c r="E708" i="5"/>
  <c r="D708" i="5"/>
  <c r="C708" i="5"/>
  <c r="Z707" i="5"/>
  <c r="V707" i="5"/>
  <c r="T707" i="5"/>
  <c r="S707" i="5"/>
  <c r="R707" i="5"/>
  <c r="Q707" i="5"/>
  <c r="M707" i="5"/>
  <c r="L707" i="5"/>
  <c r="K707" i="5"/>
  <c r="J707" i="5"/>
  <c r="G707" i="5"/>
  <c r="F707" i="5"/>
  <c r="E707" i="5"/>
  <c r="D707" i="5"/>
  <c r="C707" i="5"/>
  <c r="Z706" i="5"/>
  <c r="V706" i="5"/>
  <c r="T706" i="5"/>
  <c r="S706" i="5"/>
  <c r="R706" i="5"/>
  <c r="Q706" i="5"/>
  <c r="M706" i="5"/>
  <c r="L706" i="5"/>
  <c r="K706" i="5"/>
  <c r="J706" i="5"/>
  <c r="G706" i="5"/>
  <c r="F706" i="5"/>
  <c r="E706" i="5"/>
  <c r="D706" i="5"/>
  <c r="C706" i="5"/>
  <c r="Z705" i="5"/>
  <c r="V705" i="5"/>
  <c r="T705" i="5"/>
  <c r="S705" i="5"/>
  <c r="R705" i="5"/>
  <c r="Q705" i="5"/>
  <c r="M705" i="5"/>
  <c r="L705" i="5"/>
  <c r="K705" i="5"/>
  <c r="J705" i="5"/>
  <c r="G705" i="5"/>
  <c r="F705" i="5"/>
  <c r="E705" i="5"/>
  <c r="D705" i="5"/>
  <c r="C705" i="5"/>
  <c r="Z704" i="5"/>
  <c r="V704" i="5"/>
  <c r="T704" i="5"/>
  <c r="S704" i="5"/>
  <c r="R704" i="5"/>
  <c r="Q704" i="5"/>
  <c r="M704" i="5"/>
  <c r="L704" i="5"/>
  <c r="K704" i="5"/>
  <c r="J704" i="5"/>
  <c r="G704" i="5"/>
  <c r="F704" i="5"/>
  <c r="E704" i="5"/>
  <c r="D704" i="5"/>
  <c r="C704" i="5"/>
  <c r="Z703" i="5"/>
  <c r="V703" i="5"/>
  <c r="T703" i="5"/>
  <c r="S703" i="5"/>
  <c r="R703" i="5"/>
  <c r="Q703" i="5"/>
  <c r="M703" i="5"/>
  <c r="L703" i="5"/>
  <c r="K703" i="5"/>
  <c r="J703" i="5"/>
  <c r="G703" i="5"/>
  <c r="F703" i="5"/>
  <c r="E703" i="5"/>
  <c r="D703" i="5"/>
  <c r="C703" i="5"/>
  <c r="Z702" i="5"/>
  <c r="V702" i="5"/>
  <c r="T702" i="5"/>
  <c r="S702" i="5"/>
  <c r="R702" i="5"/>
  <c r="Q702" i="5"/>
  <c r="M702" i="5"/>
  <c r="L702" i="5"/>
  <c r="K702" i="5"/>
  <c r="J702" i="5"/>
  <c r="G702" i="5"/>
  <c r="F702" i="5"/>
  <c r="E702" i="5"/>
  <c r="D702" i="5"/>
  <c r="C702" i="5"/>
  <c r="Z701" i="5"/>
  <c r="V701" i="5"/>
  <c r="T701" i="5"/>
  <c r="S701" i="5"/>
  <c r="R701" i="5"/>
  <c r="Q701" i="5"/>
  <c r="M701" i="5"/>
  <c r="L701" i="5"/>
  <c r="K701" i="5"/>
  <c r="J701" i="5"/>
  <c r="G701" i="5"/>
  <c r="F701" i="5"/>
  <c r="E701" i="5"/>
  <c r="D701" i="5"/>
  <c r="C701" i="5"/>
  <c r="Z700" i="5"/>
  <c r="V700" i="5"/>
  <c r="T700" i="5"/>
  <c r="S700" i="5"/>
  <c r="R700" i="5"/>
  <c r="Q700" i="5"/>
  <c r="M700" i="5"/>
  <c r="L700" i="5"/>
  <c r="K700" i="5"/>
  <c r="J700" i="5"/>
  <c r="G700" i="5"/>
  <c r="F700" i="5"/>
  <c r="E700" i="5"/>
  <c r="D700" i="5"/>
  <c r="C700" i="5"/>
  <c r="Z699" i="5"/>
  <c r="V699" i="5"/>
  <c r="T699" i="5"/>
  <c r="S699" i="5"/>
  <c r="R699" i="5"/>
  <c r="Q699" i="5"/>
  <c r="M699" i="5"/>
  <c r="L699" i="5"/>
  <c r="K699" i="5"/>
  <c r="J699" i="5"/>
  <c r="G699" i="5"/>
  <c r="F699" i="5"/>
  <c r="E699" i="5"/>
  <c r="D699" i="5"/>
  <c r="C699" i="5"/>
  <c r="Z698" i="5"/>
  <c r="V698" i="5"/>
  <c r="T698" i="5"/>
  <c r="S698" i="5"/>
  <c r="R698" i="5"/>
  <c r="Q698" i="5"/>
  <c r="M698" i="5"/>
  <c r="L698" i="5"/>
  <c r="K698" i="5"/>
  <c r="J698" i="5"/>
  <c r="G698" i="5"/>
  <c r="F698" i="5"/>
  <c r="E698" i="5"/>
  <c r="D698" i="5"/>
  <c r="C698" i="5"/>
  <c r="Z697" i="5"/>
  <c r="V697" i="5"/>
  <c r="T697" i="5"/>
  <c r="S697" i="5"/>
  <c r="R697" i="5"/>
  <c r="Q697" i="5"/>
  <c r="M697" i="5"/>
  <c r="L697" i="5"/>
  <c r="K697" i="5"/>
  <c r="J697" i="5"/>
  <c r="G697" i="5"/>
  <c r="F697" i="5"/>
  <c r="E697" i="5"/>
  <c r="D697" i="5"/>
  <c r="C697" i="5"/>
  <c r="Z696" i="5"/>
  <c r="V696" i="5"/>
  <c r="T696" i="5"/>
  <c r="S696" i="5"/>
  <c r="R696" i="5"/>
  <c r="Q696" i="5"/>
  <c r="M696" i="5"/>
  <c r="L696" i="5"/>
  <c r="K696" i="5"/>
  <c r="J696" i="5"/>
  <c r="G696" i="5"/>
  <c r="F696" i="5"/>
  <c r="E696" i="5"/>
  <c r="D696" i="5"/>
  <c r="C696" i="5"/>
  <c r="Z695" i="5"/>
  <c r="V695" i="5"/>
  <c r="T695" i="5"/>
  <c r="S695" i="5"/>
  <c r="R695" i="5"/>
  <c r="Q695" i="5"/>
  <c r="M695" i="5"/>
  <c r="L695" i="5"/>
  <c r="K695" i="5"/>
  <c r="J695" i="5"/>
  <c r="G695" i="5"/>
  <c r="F695" i="5"/>
  <c r="E695" i="5"/>
  <c r="D695" i="5"/>
  <c r="C695" i="5"/>
  <c r="Z694" i="5"/>
  <c r="V694" i="5"/>
  <c r="T694" i="5"/>
  <c r="S694" i="5"/>
  <c r="R694" i="5"/>
  <c r="Q694" i="5"/>
  <c r="M694" i="5"/>
  <c r="L694" i="5"/>
  <c r="K694" i="5"/>
  <c r="J694" i="5"/>
  <c r="G694" i="5"/>
  <c r="F694" i="5"/>
  <c r="E694" i="5"/>
  <c r="D694" i="5"/>
  <c r="C694" i="5"/>
  <c r="Z693" i="5"/>
  <c r="V693" i="5"/>
  <c r="T693" i="5"/>
  <c r="S693" i="5"/>
  <c r="R693" i="5"/>
  <c r="Q693" i="5"/>
  <c r="M693" i="5"/>
  <c r="L693" i="5"/>
  <c r="K693" i="5"/>
  <c r="J693" i="5"/>
  <c r="G693" i="5"/>
  <c r="F693" i="5"/>
  <c r="E693" i="5"/>
  <c r="D693" i="5"/>
  <c r="C693" i="5"/>
  <c r="Z692" i="5"/>
  <c r="V692" i="5"/>
  <c r="T692" i="5"/>
  <c r="S692" i="5"/>
  <c r="R692" i="5"/>
  <c r="Q692" i="5"/>
  <c r="M692" i="5"/>
  <c r="L692" i="5"/>
  <c r="K692" i="5"/>
  <c r="J692" i="5"/>
  <c r="G692" i="5"/>
  <c r="F692" i="5"/>
  <c r="E692" i="5"/>
  <c r="D692" i="5"/>
  <c r="C692" i="5"/>
  <c r="Z691" i="5"/>
  <c r="V691" i="5"/>
  <c r="T691" i="5"/>
  <c r="S691" i="5"/>
  <c r="R691" i="5"/>
  <c r="Q691" i="5"/>
  <c r="M691" i="5"/>
  <c r="L691" i="5"/>
  <c r="K691" i="5"/>
  <c r="J691" i="5"/>
  <c r="G691" i="5"/>
  <c r="F691" i="5"/>
  <c r="E691" i="5"/>
  <c r="D691" i="5"/>
  <c r="C691" i="5"/>
  <c r="Z690" i="5"/>
  <c r="V690" i="5"/>
  <c r="T690" i="5"/>
  <c r="S690" i="5"/>
  <c r="R690" i="5"/>
  <c r="Q690" i="5"/>
  <c r="M690" i="5"/>
  <c r="L690" i="5"/>
  <c r="K690" i="5"/>
  <c r="J690" i="5"/>
  <c r="G690" i="5"/>
  <c r="F690" i="5"/>
  <c r="E690" i="5"/>
  <c r="D690" i="5"/>
  <c r="C690" i="5"/>
  <c r="Z689" i="5"/>
  <c r="V689" i="5"/>
  <c r="T689" i="5"/>
  <c r="S689" i="5"/>
  <c r="R689" i="5"/>
  <c r="Q689" i="5"/>
  <c r="M689" i="5"/>
  <c r="L689" i="5"/>
  <c r="K689" i="5"/>
  <c r="J689" i="5"/>
  <c r="G689" i="5"/>
  <c r="F689" i="5"/>
  <c r="E689" i="5"/>
  <c r="D689" i="5"/>
  <c r="C689" i="5"/>
  <c r="Z688" i="5"/>
  <c r="V688" i="5"/>
  <c r="T688" i="5"/>
  <c r="S688" i="5"/>
  <c r="R688" i="5"/>
  <c r="Q688" i="5"/>
  <c r="M688" i="5"/>
  <c r="L688" i="5"/>
  <c r="K688" i="5"/>
  <c r="J688" i="5"/>
  <c r="G688" i="5"/>
  <c r="F688" i="5"/>
  <c r="E688" i="5"/>
  <c r="D688" i="5"/>
  <c r="C688" i="5"/>
  <c r="Z687" i="5"/>
  <c r="V687" i="5"/>
  <c r="T687" i="5"/>
  <c r="S687" i="5"/>
  <c r="R687" i="5"/>
  <c r="Q687" i="5"/>
  <c r="M687" i="5"/>
  <c r="L687" i="5"/>
  <c r="K687" i="5"/>
  <c r="J687" i="5"/>
  <c r="G687" i="5"/>
  <c r="F687" i="5"/>
  <c r="E687" i="5"/>
  <c r="D687" i="5"/>
  <c r="C687" i="5"/>
  <c r="Z686" i="5"/>
  <c r="V686" i="5"/>
  <c r="T686" i="5"/>
  <c r="S686" i="5"/>
  <c r="R686" i="5"/>
  <c r="Q686" i="5"/>
  <c r="M686" i="5"/>
  <c r="L686" i="5"/>
  <c r="K686" i="5"/>
  <c r="J686" i="5"/>
  <c r="G686" i="5"/>
  <c r="F686" i="5"/>
  <c r="E686" i="5"/>
  <c r="D686" i="5"/>
  <c r="C686" i="5"/>
  <c r="Z685" i="5"/>
  <c r="V685" i="5"/>
  <c r="T685" i="5"/>
  <c r="S685" i="5"/>
  <c r="R685" i="5"/>
  <c r="Q685" i="5"/>
  <c r="M685" i="5"/>
  <c r="L685" i="5"/>
  <c r="K685" i="5"/>
  <c r="J685" i="5"/>
  <c r="G685" i="5"/>
  <c r="F685" i="5"/>
  <c r="E685" i="5"/>
  <c r="D685" i="5"/>
  <c r="C685" i="5"/>
  <c r="Z684" i="5"/>
  <c r="V684" i="5"/>
  <c r="T684" i="5"/>
  <c r="S684" i="5"/>
  <c r="R684" i="5"/>
  <c r="Q684" i="5"/>
  <c r="M684" i="5"/>
  <c r="L684" i="5"/>
  <c r="K684" i="5"/>
  <c r="J684" i="5"/>
  <c r="G684" i="5"/>
  <c r="F684" i="5"/>
  <c r="E684" i="5"/>
  <c r="D684" i="5"/>
  <c r="C684" i="5"/>
  <c r="Z683" i="5"/>
  <c r="V683" i="5"/>
  <c r="T683" i="5"/>
  <c r="S683" i="5"/>
  <c r="R683" i="5"/>
  <c r="Q683" i="5"/>
  <c r="M683" i="5"/>
  <c r="L683" i="5"/>
  <c r="K683" i="5"/>
  <c r="J683" i="5"/>
  <c r="G683" i="5"/>
  <c r="F683" i="5"/>
  <c r="E683" i="5"/>
  <c r="D683" i="5"/>
  <c r="C683" i="5"/>
  <c r="Z682" i="5"/>
  <c r="V682" i="5"/>
  <c r="T682" i="5"/>
  <c r="S682" i="5"/>
  <c r="R682" i="5"/>
  <c r="Q682" i="5"/>
  <c r="M682" i="5"/>
  <c r="L682" i="5"/>
  <c r="K682" i="5"/>
  <c r="J682" i="5"/>
  <c r="G682" i="5"/>
  <c r="F682" i="5"/>
  <c r="E682" i="5"/>
  <c r="D682" i="5"/>
  <c r="C682" i="5"/>
  <c r="Z681" i="5"/>
  <c r="V681" i="5"/>
  <c r="T681" i="5"/>
  <c r="S681" i="5"/>
  <c r="R681" i="5"/>
  <c r="Q681" i="5"/>
  <c r="M681" i="5"/>
  <c r="L681" i="5"/>
  <c r="K681" i="5"/>
  <c r="J681" i="5"/>
  <c r="G681" i="5"/>
  <c r="F681" i="5"/>
  <c r="E681" i="5"/>
  <c r="D681" i="5"/>
  <c r="C681" i="5"/>
  <c r="Z680" i="5"/>
  <c r="V680" i="5"/>
  <c r="T680" i="5"/>
  <c r="S680" i="5"/>
  <c r="R680" i="5"/>
  <c r="Q680" i="5"/>
  <c r="M680" i="5"/>
  <c r="L680" i="5"/>
  <c r="K680" i="5"/>
  <c r="J680" i="5"/>
  <c r="G680" i="5"/>
  <c r="F680" i="5"/>
  <c r="E680" i="5"/>
  <c r="D680" i="5"/>
  <c r="C680" i="5"/>
  <c r="Z679" i="5"/>
  <c r="V679" i="5"/>
  <c r="T679" i="5"/>
  <c r="S679" i="5"/>
  <c r="R679" i="5"/>
  <c r="Q679" i="5"/>
  <c r="M679" i="5"/>
  <c r="L679" i="5"/>
  <c r="K679" i="5"/>
  <c r="J679" i="5"/>
  <c r="G679" i="5"/>
  <c r="F679" i="5"/>
  <c r="E679" i="5"/>
  <c r="D679" i="5"/>
  <c r="C679" i="5"/>
  <c r="Z678" i="5"/>
  <c r="V678" i="5"/>
  <c r="T678" i="5"/>
  <c r="S678" i="5"/>
  <c r="R678" i="5"/>
  <c r="Q678" i="5"/>
  <c r="M678" i="5"/>
  <c r="L678" i="5"/>
  <c r="K678" i="5"/>
  <c r="J678" i="5"/>
  <c r="G678" i="5"/>
  <c r="F678" i="5"/>
  <c r="E678" i="5"/>
  <c r="D678" i="5"/>
  <c r="C678" i="5"/>
  <c r="Z677" i="5"/>
  <c r="V677" i="5"/>
  <c r="T677" i="5"/>
  <c r="S677" i="5"/>
  <c r="R677" i="5"/>
  <c r="Q677" i="5"/>
  <c r="M677" i="5"/>
  <c r="L677" i="5"/>
  <c r="K677" i="5"/>
  <c r="J677" i="5"/>
  <c r="G677" i="5"/>
  <c r="F677" i="5"/>
  <c r="E677" i="5"/>
  <c r="D677" i="5"/>
  <c r="C677" i="5"/>
  <c r="Z676" i="5"/>
  <c r="V676" i="5"/>
  <c r="T676" i="5"/>
  <c r="S676" i="5"/>
  <c r="R676" i="5"/>
  <c r="Q676" i="5"/>
  <c r="M676" i="5"/>
  <c r="L676" i="5"/>
  <c r="K676" i="5"/>
  <c r="J676" i="5"/>
  <c r="G676" i="5"/>
  <c r="F676" i="5"/>
  <c r="E676" i="5"/>
  <c r="D676" i="5"/>
  <c r="C676" i="5"/>
  <c r="Z675" i="5"/>
  <c r="V675" i="5"/>
  <c r="T675" i="5"/>
  <c r="S675" i="5"/>
  <c r="R675" i="5"/>
  <c r="Q675" i="5"/>
  <c r="M675" i="5"/>
  <c r="L675" i="5"/>
  <c r="K675" i="5"/>
  <c r="J675" i="5"/>
  <c r="G675" i="5"/>
  <c r="F675" i="5"/>
  <c r="E675" i="5"/>
  <c r="D675" i="5"/>
  <c r="C675" i="5"/>
  <c r="Z674" i="5"/>
  <c r="V674" i="5"/>
  <c r="T674" i="5"/>
  <c r="S674" i="5"/>
  <c r="R674" i="5"/>
  <c r="Q674" i="5"/>
  <c r="M674" i="5"/>
  <c r="L674" i="5"/>
  <c r="K674" i="5"/>
  <c r="J674" i="5"/>
  <c r="G674" i="5"/>
  <c r="F674" i="5"/>
  <c r="E674" i="5"/>
  <c r="D674" i="5"/>
  <c r="C674" i="5"/>
  <c r="Z673" i="5"/>
  <c r="V673" i="5"/>
  <c r="T673" i="5"/>
  <c r="S673" i="5"/>
  <c r="R673" i="5"/>
  <c r="Q673" i="5"/>
  <c r="M673" i="5"/>
  <c r="L673" i="5"/>
  <c r="K673" i="5"/>
  <c r="J673" i="5"/>
  <c r="G673" i="5"/>
  <c r="F673" i="5"/>
  <c r="E673" i="5"/>
  <c r="D673" i="5"/>
  <c r="C673" i="5"/>
  <c r="Z672" i="5"/>
  <c r="V672" i="5"/>
  <c r="T672" i="5"/>
  <c r="S672" i="5"/>
  <c r="R672" i="5"/>
  <c r="Q672" i="5"/>
  <c r="M672" i="5"/>
  <c r="L672" i="5"/>
  <c r="K672" i="5"/>
  <c r="J672" i="5"/>
  <c r="G672" i="5"/>
  <c r="F672" i="5"/>
  <c r="E672" i="5"/>
  <c r="D672" i="5"/>
  <c r="C672" i="5"/>
  <c r="Z671" i="5"/>
  <c r="V671" i="5"/>
  <c r="T671" i="5"/>
  <c r="S671" i="5"/>
  <c r="R671" i="5"/>
  <c r="Q671" i="5"/>
  <c r="M671" i="5"/>
  <c r="L671" i="5"/>
  <c r="K671" i="5"/>
  <c r="J671" i="5"/>
  <c r="G671" i="5"/>
  <c r="F671" i="5"/>
  <c r="E671" i="5"/>
  <c r="D671" i="5"/>
  <c r="C671" i="5"/>
  <c r="Z670" i="5"/>
  <c r="V670" i="5"/>
  <c r="T670" i="5"/>
  <c r="S670" i="5"/>
  <c r="R670" i="5"/>
  <c r="Q670" i="5"/>
  <c r="M670" i="5"/>
  <c r="L670" i="5"/>
  <c r="K670" i="5"/>
  <c r="J670" i="5"/>
  <c r="G670" i="5"/>
  <c r="F670" i="5"/>
  <c r="E670" i="5"/>
  <c r="D670" i="5"/>
  <c r="C670" i="5"/>
  <c r="Z669" i="5"/>
  <c r="V669" i="5"/>
  <c r="T669" i="5"/>
  <c r="S669" i="5"/>
  <c r="R669" i="5"/>
  <c r="Q669" i="5"/>
  <c r="M669" i="5"/>
  <c r="L669" i="5"/>
  <c r="K669" i="5"/>
  <c r="J669" i="5"/>
  <c r="G669" i="5"/>
  <c r="F669" i="5"/>
  <c r="E669" i="5"/>
  <c r="D669" i="5"/>
  <c r="C669" i="5"/>
  <c r="Z668" i="5"/>
  <c r="V668" i="5"/>
  <c r="T668" i="5"/>
  <c r="S668" i="5"/>
  <c r="R668" i="5"/>
  <c r="Q668" i="5"/>
  <c r="M668" i="5"/>
  <c r="L668" i="5"/>
  <c r="K668" i="5"/>
  <c r="J668" i="5"/>
  <c r="G668" i="5"/>
  <c r="F668" i="5"/>
  <c r="E668" i="5"/>
  <c r="D668" i="5"/>
  <c r="C668" i="5"/>
  <c r="Z667" i="5"/>
  <c r="V667" i="5"/>
  <c r="T667" i="5"/>
  <c r="S667" i="5"/>
  <c r="R667" i="5"/>
  <c r="Q667" i="5"/>
  <c r="M667" i="5"/>
  <c r="L667" i="5"/>
  <c r="K667" i="5"/>
  <c r="J667" i="5"/>
  <c r="G667" i="5"/>
  <c r="F667" i="5"/>
  <c r="E667" i="5"/>
  <c r="D667" i="5"/>
  <c r="C667" i="5"/>
  <c r="Z666" i="5"/>
  <c r="V666" i="5"/>
  <c r="T666" i="5"/>
  <c r="S666" i="5"/>
  <c r="R666" i="5"/>
  <c r="Q666" i="5"/>
  <c r="M666" i="5"/>
  <c r="L666" i="5"/>
  <c r="K666" i="5"/>
  <c r="J666" i="5"/>
  <c r="G666" i="5"/>
  <c r="F666" i="5"/>
  <c r="E666" i="5"/>
  <c r="D666" i="5"/>
  <c r="C666" i="5"/>
  <c r="Z665" i="5"/>
  <c r="V665" i="5"/>
  <c r="T665" i="5"/>
  <c r="S665" i="5"/>
  <c r="R665" i="5"/>
  <c r="Q665" i="5"/>
  <c r="M665" i="5"/>
  <c r="L665" i="5"/>
  <c r="K665" i="5"/>
  <c r="J665" i="5"/>
  <c r="G665" i="5"/>
  <c r="F665" i="5"/>
  <c r="E665" i="5"/>
  <c r="D665" i="5"/>
  <c r="C665" i="5"/>
  <c r="Z664" i="5"/>
  <c r="V664" i="5"/>
  <c r="T664" i="5"/>
  <c r="S664" i="5"/>
  <c r="R664" i="5"/>
  <c r="Q664" i="5"/>
  <c r="M664" i="5"/>
  <c r="L664" i="5"/>
  <c r="K664" i="5"/>
  <c r="J664" i="5"/>
  <c r="G664" i="5"/>
  <c r="F664" i="5"/>
  <c r="E664" i="5"/>
  <c r="D664" i="5"/>
  <c r="C664" i="5"/>
  <c r="Z663" i="5"/>
  <c r="V663" i="5"/>
  <c r="T663" i="5"/>
  <c r="S663" i="5"/>
  <c r="R663" i="5"/>
  <c r="Q663" i="5"/>
  <c r="M663" i="5"/>
  <c r="L663" i="5"/>
  <c r="K663" i="5"/>
  <c r="J663" i="5"/>
  <c r="G663" i="5"/>
  <c r="F663" i="5"/>
  <c r="E663" i="5"/>
  <c r="D663" i="5"/>
  <c r="C663" i="5"/>
  <c r="Z662" i="5"/>
  <c r="V662" i="5"/>
  <c r="T662" i="5"/>
  <c r="S662" i="5"/>
  <c r="R662" i="5"/>
  <c r="Q662" i="5"/>
  <c r="M662" i="5"/>
  <c r="L662" i="5"/>
  <c r="K662" i="5"/>
  <c r="J662" i="5"/>
  <c r="G662" i="5"/>
  <c r="F662" i="5"/>
  <c r="E662" i="5"/>
  <c r="D662" i="5"/>
  <c r="C662" i="5"/>
  <c r="Z661" i="5"/>
  <c r="V661" i="5"/>
  <c r="T661" i="5"/>
  <c r="S661" i="5"/>
  <c r="R661" i="5"/>
  <c r="Q661" i="5"/>
  <c r="M661" i="5"/>
  <c r="L661" i="5"/>
  <c r="K661" i="5"/>
  <c r="J661" i="5"/>
  <c r="G661" i="5"/>
  <c r="F661" i="5"/>
  <c r="E661" i="5"/>
  <c r="D661" i="5"/>
  <c r="C661" i="5"/>
  <c r="Z660" i="5"/>
  <c r="V660" i="5"/>
  <c r="T660" i="5"/>
  <c r="S660" i="5"/>
  <c r="R660" i="5"/>
  <c r="Q660" i="5"/>
  <c r="M660" i="5"/>
  <c r="L660" i="5"/>
  <c r="K660" i="5"/>
  <c r="J660" i="5"/>
  <c r="G660" i="5"/>
  <c r="F660" i="5"/>
  <c r="E660" i="5"/>
  <c r="D660" i="5"/>
  <c r="C660" i="5"/>
  <c r="Z659" i="5"/>
  <c r="V659" i="5"/>
  <c r="T659" i="5"/>
  <c r="S659" i="5"/>
  <c r="R659" i="5"/>
  <c r="Q659" i="5"/>
  <c r="M659" i="5"/>
  <c r="L659" i="5"/>
  <c r="K659" i="5"/>
  <c r="J659" i="5"/>
  <c r="G659" i="5"/>
  <c r="F659" i="5"/>
  <c r="E659" i="5"/>
  <c r="D659" i="5"/>
  <c r="C659" i="5"/>
  <c r="Z658" i="5"/>
  <c r="V658" i="5"/>
  <c r="T658" i="5"/>
  <c r="S658" i="5"/>
  <c r="R658" i="5"/>
  <c r="Q658" i="5"/>
  <c r="M658" i="5"/>
  <c r="L658" i="5"/>
  <c r="K658" i="5"/>
  <c r="J658" i="5"/>
  <c r="G658" i="5"/>
  <c r="F658" i="5"/>
  <c r="E658" i="5"/>
  <c r="D658" i="5"/>
  <c r="C658" i="5"/>
  <c r="Z657" i="5"/>
  <c r="V657" i="5"/>
  <c r="T657" i="5"/>
  <c r="S657" i="5"/>
  <c r="R657" i="5"/>
  <c r="Q657" i="5"/>
  <c r="M657" i="5"/>
  <c r="L657" i="5"/>
  <c r="K657" i="5"/>
  <c r="J657" i="5"/>
  <c r="G657" i="5"/>
  <c r="F657" i="5"/>
  <c r="E657" i="5"/>
  <c r="D657" i="5"/>
  <c r="C657" i="5"/>
  <c r="Z656" i="5"/>
  <c r="V656" i="5"/>
  <c r="T656" i="5"/>
  <c r="S656" i="5"/>
  <c r="R656" i="5"/>
  <c r="Q656" i="5"/>
  <c r="M656" i="5"/>
  <c r="L656" i="5"/>
  <c r="K656" i="5"/>
  <c r="J656" i="5"/>
  <c r="G656" i="5"/>
  <c r="F656" i="5"/>
  <c r="E656" i="5"/>
  <c r="D656" i="5"/>
  <c r="C656" i="5"/>
  <c r="Z655" i="5"/>
  <c r="V655" i="5"/>
  <c r="T655" i="5"/>
  <c r="S655" i="5"/>
  <c r="R655" i="5"/>
  <c r="Q655" i="5"/>
  <c r="M655" i="5"/>
  <c r="L655" i="5"/>
  <c r="K655" i="5"/>
  <c r="J655" i="5"/>
  <c r="G655" i="5"/>
  <c r="F655" i="5"/>
  <c r="E655" i="5"/>
  <c r="D655" i="5"/>
  <c r="C655" i="5"/>
  <c r="Z654" i="5"/>
  <c r="V654" i="5"/>
  <c r="T654" i="5"/>
  <c r="S654" i="5"/>
  <c r="R654" i="5"/>
  <c r="Q654" i="5"/>
  <c r="M654" i="5"/>
  <c r="L654" i="5"/>
  <c r="K654" i="5"/>
  <c r="J654" i="5"/>
  <c r="G654" i="5"/>
  <c r="F654" i="5"/>
  <c r="E654" i="5"/>
  <c r="D654" i="5"/>
  <c r="C654" i="5"/>
  <c r="Z653" i="5"/>
  <c r="V653" i="5"/>
  <c r="T653" i="5"/>
  <c r="S653" i="5"/>
  <c r="R653" i="5"/>
  <c r="Q653" i="5"/>
  <c r="M653" i="5"/>
  <c r="L653" i="5"/>
  <c r="K653" i="5"/>
  <c r="J653" i="5"/>
  <c r="G653" i="5"/>
  <c r="F653" i="5"/>
  <c r="E653" i="5"/>
  <c r="D653" i="5"/>
  <c r="C653" i="5"/>
  <c r="Z652" i="5"/>
  <c r="V652" i="5"/>
  <c r="T652" i="5"/>
  <c r="S652" i="5"/>
  <c r="R652" i="5"/>
  <c r="Q652" i="5"/>
  <c r="M652" i="5"/>
  <c r="L652" i="5"/>
  <c r="K652" i="5"/>
  <c r="J652" i="5"/>
  <c r="G652" i="5"/>
  <c r="F652" i="5"/>
  <c r="E652" i="5"/>
  <c r="D652" i="5"/>
  <c r="C652" i="5"/>
  <c r="Z651" i="5"/>
  <c r="V651" i="5"/>
  <c r="T651" i="5"/>
  <c r="S651" i="5"/>
  <c r="R651" i="5"/>
  <c r="Q651" i="5"/>
  <c r="M651" i="5"/>
  <c r="L651" i="5"/>
  <c r="K651" i="5"/>
  <c r="J651" i="5"/>
  <c r="G651" i="5"/>
  <c r="F651" i="5"/>
  <c r="E651" i="5"/>
  <c r="D651" i="5"/>
  <c r="C651" i="5"/>
  <c r="Z650" i="5"/>
  <c r="V650" i="5"/>
  <c r="T650" i="5"/>
  <c r="S650" i="5"/>
  <c r="R650" i="5"/>
  <c r="Q650" i="5"/>
  <c r="M650" i="5"/>
  <c r="L650" i="5"/>
  <c r="K650" i="5"/>
  <c r="J650" i="5"/>
  <c r="G650" i="5"/>
  <c r="F650" i="5"/>
  <c r="E650" i="5"/>
  <c r="D650" i="5"/>
  <c r="C650" i="5"/>
  <c r="Z649" i="5"/>
  <c r="V649" i="5"/>
  <c r="T649" i="5"/>
  <c r="S649" i="5"/>
  <c r="R649" i="5"/>
  <c r="Q649" i="5"/>
  <c r="M649" i="5"/>
  <c r="L649" i="5"/>
  <c r="K649" i="5"/>
  <c r="J649" i="5"/>
  <c r="G649" i="5"/>
  <c r="F649" i="5"/>
  <c r="E649" i="5"/>
  <c r="D649" i="5"/>
  <c r="C649" i="5"/>
  <c r="Z648" i="5"/>
  <c r="V648" i="5"/>
  <c r="T648" i="5"/>
  <c r="S648" i="5"/>
  <c r="R648" i="5"/>
  <c r="Q648" i="5"/>
  <c r="M648" i="5"/>
  <c r="L648" i="5"/>
  <c r="K648" i="5"/>
  <c r="J648" i="5"/>
  <c r="G648" i="5"/>
  <c r="F648" i="5"/>
  <c r="E648" i="5"/>
  <c r="D648" i="5"/>
  <c r="C648" i="5"/>
  <c r="Z647" i="5"/>
  <c r="V647" i="5"/>
  <c r="T647" i="5"/>
  <c r="S647" i="5"/>
  <c r="R647" i="5"/>
  <c r="Q647" i="5"/>
  <c r="M647" i="5"/>
  <c r="L647" i="5"/>
  <c r="K647" i="5"/>
  <c r="J647" i="5"/>
  <c r="G647" i="5"/>
  <c r="F647" i="5"/>
  <c r="E647" i="5"/>
  <c r="D647" i="5"/>
  <c r="C647" i="5"/>
  <c r="Z646" i="5"/>
  <c r="V646" i="5"/>
  <c r="T646" i="5"/>
  <c r="S646" i="5"/>
  <c r="R646" i="5"/>
  <c r="Q646" i="5"/>
  <c r="M646" i="5"/>
  <c r="L646" i="5"/>
  <c r="K646" i="5"/>
  <c r="J646" i="5"/>
  <c r="G646" i="5"/>
  <c r="F646" i="5"/>
  <c r="E646" i="5"/>
  <c r="D646" i="5"/>
  <c r="C646" i="5"/>
  <c r="Z645" i="5"/>
  <c r="V645" i="5"/>
  <c r="T645" i="5"/>
  <c r="S645" i="5"/>
  <c r="R645" i="5"/>
  <c r="Q645" i="5"/>
  <c r="M645" i="5"/>
  <c r="L645" i="5"/>
  <c r="K645" i="5"/>
  <c r="J645" i="5"/>
  <c r="G645" i="5"/>
  <c r="F645" i="5"/>
  <c r="E645" i="5"/>
  <c r="D645" i="5"/>
  <c r="C645" i="5"/>
  <c r="Z644" i="5"/>
  <c r="V644" i="5"/>
  <c r="T644" i="5"/>
  <c r="S644" i="5"/>
  <c r="R644" i="5"/>
  <c r="Q644" i="5"/>
  <c r="M644" i="5"/>
  <c r="L644" i="5"/>
  <c r="K644" i="5"/>
  <c r="J644" i="5"/>
  <c r="G644" i="5"/>
  <c r="F644" i="5"/>
  <c r="E644" i="5"/>
  <c r="D644" i="5"/>
  <c r="C644" i="5"/>
  <c r="Z643" i="5"/>
  <c r="V643" i="5"/>
  <c r="T643" i="5"/>
  <c r="S643" i="5"/>
  <c r="R643" i="5"/>
  <c r="Q643" i="5"/>
  <c r="M643" i="5"/>
  <c r="L643" i="5"/>
  <c r="K643" i="5"/>
  <c r="J643" i="5"/>
  <c r="G643" i="5"/>
  <c r="F643" i="5"/>
  <c r="E643" i="5"/>
  <c r="D643" i="5"/>
  <c r="C643" i="5"/>
  <c r="Z642" i="5"/>
  <c r="V642" i="5"/>
  <c r="T642" i="5"/>
  <c r="S642" i="5"/>
  <c r="R642" i="5"/>
  <c r="Q642" i="5"/>
  <c r="M642" i="5"/>
  <c r="L642" i="5"/>
  <c r="K642" i="5"/>
  <c r="J642" i="5"/>
  <c r="G642" i="5"/>
  <c r="F642" i="5"/>
  <c r="E642" i="5"/>
  <c r="D642" i="5"/>
  <c r="C642" i="5"/>
  <c r="Z641" i="5"/>
  <c r="V641" i="5"/>
  <c r="T641" i="5"/>
  <c r="S641" i="5"/>
  <c r="R641" i="5"/>
  <c r="Q641" i="5"/>
  <c r="M641" i="5"/>
  <c r="L641" i="5"/>
  <c r="K641" i="5"/>
  <c r="J641" i="5"/>
  <c r="G641" i="5"/>
  <c r="F641" i="5"/>
  <c r="E641" i="5"/>
  <c r="D641" i="5"/>
  <c r="C641" i="5"/>
  <c r="Z640" i="5"/>
  <c r="V640" i="5"/>
  <c r="T640" i="5"/>
  <c r="S640" i="5"/>
  <c r="R640" i="5"/>
  <c r="Q640" i="5"/>
  <c r="M640" i="5"/>
  <c r="L640" i="5"/>
  <c r="K640" i="5"/>
  <c r="J640" i="5"/>
  <c r="G640" i="5"/>
  <c r="F640" i="5"/>
  <c r="E640" i="5"/>
  <c r="D640" i="5"/>
  <c r="C640" i="5"/>
  <c r="Z639" i="5"/>
  <c r="V639" i="5"/>
  <c r="T639" i="5"/>
  <c r="S639" i="5"/>
  <c r="R639" i="5"/>
  <c r="Q639" i="5"/>
  <c r="M639" i="5"/>
  <c r="L639" i="5"/>
  <c r="K639" i="5"/>
  <c r="J639" i="5"/>
  <c r="G639" i="5"/>
  <c r="F639" i="5"/>
  <c r="E639" i="5"/>
  <c r="D639" i="5"/>
  <c r="C639" i="5"/>
  <c r="Z638" i="5"/>
  <c r="V638" i="5"/>
  <c r="T638" i="5"/>
  <c r="S638" i="5"/>
  <c r="R638" i="5"/>
  <c r="Q638" i="5"/>
  <c r="M638" i="5"/>
  <c r="L638" i="5"/>
  <c r="K638" i="5"/>
  <c r="J638" i="5"/>
  <c r="G638" i="5"/>
  <c r="F638" i="5"/>
  <c r="E638" i="5"/>
  <c r="D638" i="5"/>
  <c r="C638" i="5"/>
  <c r="Z637" i="5"/>
  <c r="V637" i="5"/>
  <c r="T637" i="5"/>
  <c r="S637" i="5"/>
  <c r="R637" i="5"/>
  <c r="Q637" i="5"/>
  <c r="M637" i="5"/>
  <c r="L637" i="5"/>
  <c r="K637" i="5"/>
  <c r="J637" i="5"/>
  <c r="G637" i="5"/>
  <c r="F637" i="5"/>
  <c r="E637" i="5"/>
  <c r="D637" i="5"/>
  <c r="C637" i="5"/>
  <c r="Z636" i="5"/>
  <c r="V636" i="5"/>
  <c r="T636" i="5"/>
  <c r="S636" i="5"/>
  <c r="R636" i="5"/>
  <c r="Q636" i="5"/>
  <c r="M636" i="5"/>
  <c r="L636" i="5"/>
  <c r="K636" i="5"/>
  <c r="J636" i="5"/>
  <c r="G636" i="5"/>
  <c r="F636" i="5"/>
  <c r="E636" i="5"/>
  <c r="D636" i="5"/>
  <c r="C636" i="5"/>
  <c r="Z635" i="5"/>
  <c r="V635" i="5"/>
  <c r="T635" i="5"/>
  <c r="S635" i="5"/>
  <c r="R635" i="5"/>
  <c r="Q635" i="5"/>
  <c r="M635" i="5"/>
  <c r="L635" i="5"/>
  <c r="K635" i="5"/>
  <c r="J635" i="5"/>
  <c r="G635" i="5"/>
  <c r="F635" i="5"/>
  <c r="E635" i="5"/>
  <c r="D635" i="5"/>
  <c r="C635" i="5"/>
  <c r="Z634" i="5"/>
  <c r="V634" i="5"/>
  <c r="T634" i="5"/>
  <c r="S634" i="5"/>
  <c r="R634" i="5"/>
  <c r="Q634" i="5"/>
  <c r="M634" i="5"/>
  <c r="L634" i="5"/>
  <c r="K634" i="5"/>
  <c r="J634" i="5"/>
  <c r="G634" i="5"/>
  <c r="F634" i="5"/>
  <c r="E634" i="5"/>
  <c r="D634" i="5"/>
  <c r="C634" i="5"/>
  <c r="Z633" i="5"/>
  <c r="V633" i="5"/>
  <c r="T633" i="5"/>
  <c r="S633" i="5"/>
  <c r="R633" i="5"/>
  <c r="Q633" i="5"/>
  <c r="M633" i="5"/>
  <c r="L633" i="5"/>
  <c r="K633" i="5"/>
  <c r="J633" i="5"/>
  <c r="G633" i="5"/>
  <c r="F633" i="5"/>
  <c r="E633" i="5"/>
  <c r="D633" i="5"/>
  <c r="C633" i="5"/>
  <c r="Z632" i="5"/>
  <c r="V632" i="5"/>
  <c r="T632" i="5"/>
  <c r="S632" i="5"/>
  <c r="R632" i="5"/>
  <c r="Q632" i="5"/>
  <c r="M632" i="5"/>
  <c r="L632" i="5"/>
  <c r="K632" i="5"/>
  <c r="J632" i="5"/>
  <c r="G632" i="5"/>
  <c r="F632" i="5"/>
  <c r="E632" i="5"/>
  <c r="D632" i="5"/>
  <c r="C632" i="5"/>
  <c r="Z631" i="5"/>
  <c r="V631" i="5"/>
  <c r="T631" i="5"/>
  <c r="S631" i="5"/>
  <c r="R631" i="5"/>
  <c r="Q631" i="5"/>
  <c r="M631" i="5"/>
  <c r="L631" i="5"/>
  <c r="K631" i="5"/>
  <c r="J631" i="5"/>
  <c r="G631" i="5"/>
  <c r="F631" i="5"/>
  <c r="E631" i="5"/>
  <c r="D631" i="5"/>
  <c r="C631" i="5"/>
  <c r="Z630" i="5"/>
  <c r="V630" i="5"/>
  <c r="T630" i="5"/>
  <c r="S630" i="5"/>
  <c r="R630" i="5"/>
  <c r="Q630" i="5"/>
  <c r="M630" i="5"/>
  <c r="L630" i="5"/>
  <c r="K630" i="5"/>
  <c r="J630" i="5"/>
  <c r="G630" i="5"/>
  <c r="F630" i="5"/>
  <c r="E630" i="5"/>
  <c r="D630" i="5"/>
  <c r="C630" i="5"/>
  <c r="Z629" i="5"/>
  <c r="V629" i="5"/>
  <c r="T629" i="5"/>
  <c r="S629" i="5"/>
  <c r="R629" i="5"/>
  <c r="Q629" i="5"/>
  <c r="M629" i="5"/>
  <c r="L629" i="5"/>
  <c r="K629" i="5"/>
  <c r="J629" i="5"/>
  <c r="G629" i="5"/>
  <c r="F629" i="5"/>
  <c r="E629" i="5"/>
  <c r="D629" i="5"/>
  <c r="C629" i="5"/>
  <c r="Z628" i="5"/>
  <c r="V628" i="5"/>
  <c r="T628" i="5"/>
  <c r="S628" i="5"/>
  <c r="R628" i="5"/>
  <c r="Q628" i="5"/>
  <c r="M628" i="5"/>
  <c r="L628" i="5"/>
  <c r="K628" i="5"/>
  <c r="J628" i="5"/>
  <c r="G628" i="5"/>
  <c r="F628" i="5"/>
  <c r="E628" i="5"/>
  <c r="D628" i="5"/>
  <c r="C628" i="5"/>
  <c r="Z627" i="5"/>
  <c r="V627" i="5"/>
  <c r="T627" i="5"/>
  <c r="S627" i="5"/>
  <c r="R627" i="5"/>
  <c r="Q627" i="5"/>
  <c r="M627" i="5"/>
  <c r="L627" i="5"/>
  <c r="K627" i="5"/>
  <c r="J627" i="5"/>
  <c r="G627" i="5"/>
  <c r="F627" i="5"/>
  <c r="E627" i="5"/>
  <c r="D627" i="5"/>
  <c r="C627" i="5"/>
  <c r="Z626" i="5"/>
  <c r="V626" i="5"/>
  <c r="T626" i="5"/>
  <c r="S626" i="5"/>
  <c r="R626" i="5"/>
  <c r="Q626" i="5"/>
  <c r="M626" i="5"/>
  <c r="L626" i="5"/>
  <c r="K626" i="5"/>
  <c r="J626" i="5"/>
  <c r="G626" i="5"/>
  <c r="F626" i="5"/>
  <c r="E626" i="5"/>
  <c r="D626" i="5"/>
  <c r="C626" i="5"/>
  <c r="Z625" i="5"/>
  <c r="V625" i="5"/>
  <c r="T625" i="5"/>
  <c r="S625" i="5"/>
  <c r="R625" i="5"/>
  <c r="Q625" i="5"/>
  <c r="M625" i="5"/>
  <c r="L625" i="5"/>
  <c r="K625" i="5"/>
  <c r="J625" i="5"/>
  <c r="G625" i="5"/>
  <c r="F625" i="5"/>
  <c r="E625" i="5"/>
  <c r="D625" i="5"/>
  <c r="C625" i="5"/>
  <c r="Z624" i="5"/>
  <c r="V624" i="5"/>
  <c r="T624" i="5"/>
  <c r="S624" i="5"/>
  <c r="R624" i="5"/>
  <c r="Q624" i="5"/>
  <c r="M624" i="5"/>
  <c r="L624" i="5"/>
  <c r="K624" i="5"/>
  <c r="J624" i="5"/>
  <c r="G624" i="5"/>
  <c r="F624" i="5"/>
  <c r="E624" i="5"/>
  <c r="D624" i="5"/>
  <c r="C624" i="5"/>
  <c r="Z623" i="5"/>
  <c r="V623" i="5"/>
  <c r="T623" i="5"/>
  <c r="S623" i="5"/>
  <c r="R623" i="5"/>
  <c r="Q623" i="5"/>
  <c r="M623" i="5"/>
  <c r="L623" i="5"/>
  <c r="K623" i="5"/>
  <c r="J623" i="5"/>
  <c r="G623" i="5"/>
  <c r="F623" i="5"/>
  <c r="E623" i="5"/>
  <c r="D623" i="5"/>
  <c r="C623" i="5"/>
  <c r="Z622" i="5"/>
  <c r="V622" i="5"/>
  <c r="T622" i="5"/>
  <c r="S622" i="5"/>
  <c r="R622" i="5"/>
  <c r="Q622" i="5"/>
  <c r="M622" i="5"/>
  <c r="L622" i="5"/>
  <c r="K622" i="5"/>
  <c r="J622" i="5"/>
  <c r="G622" i="5"/>
  <c r="F622" i="5"/>
  <c r="E622" i="5"/>
  <c r="D622" i="5"/>
  <c r="C622" i="5"/>
  <c r="Z621" i="5"/>
  <c r="V621" i="5"/>
  <c r="T621" i="5"/>
  <c r="S621" i="5"/>
  <c r="R621" i="5"/>
  <c r="Q621" i="5"/>
  <c r="M621" i="5"/>
  <c r="L621" i="5"/>
  <c r="K621" i="5"/>
  <c r="J621" i="5"/>
  <c r="G621" i="5"/>
  <c r="F621" i="5"/>
  <c r="E621" i="5"/>
  <c r="D621" i="5"/>
  <c r="C621" i="5"/>
  <c r="Z620" i="5"/>
  <c r="V620" i="5"/>
  <c r="T620" i="5"/>
  <c r="S620" i="5"/>
  <c r="R620" i="5"/>
  <c r="Q620" i="5"/>
  <c r="M620" i="5"/>
  <c r="L620" i="5"/>
  <c r="K620" i="5"/>
  <c r="J620" i="5"/>
  <c r="G620" i="5"/>
  <c r="F620" i="5"/>
  <c r="E620" i="5"/>
  <c r="D620" i="5"/>
  <c r="C620" i="5"/>
  <c r="Z619" i="5"/>
  <c r="V619" i="5"/>
  <c r="T619" i="5"/>
  <c r="S619" i="5"/>
  <c r="R619" i="5"/>
  <c r="Q619" i="5"/>
  <c r="M619" i="5"/>
  <c r="L619" i="5"/>
  <c r="K619" i="5"/>
  <c r="J619" i="5"/>
  <c r="G619" i="5"/>
  <c r="F619" i="5"/>
  <c r="E619" i="5"/>
  <c r="D619" i="5"/>
  <c r="C619" i="5"/>
  <c r="Z618" i="5"/>
  <c r="V618" i="5"/>
  <c r="T618" i="5"/>
  <c r="S618" i="5"/>
  <c r="R618" i="5"/>
  <c r="Q618" i="5"/>
  <c r="M618" i="5"/>
  <c r="L618" i="5"/>
  <c r="K618" i="5"/>
  <c r="J618" i="5"/>
  <c r="G618" i="5"/>
  <c r="F618" i="5"/>
  <c r="E618" i="5"/>
  <c r="D618" i="5"/>
  <c r="C618" i="5"/>
  <c r="Z617" i="5"/>
  <c r="V617" i="5"/>
  <c r="T617" i="5"/>
  <c r="S617" i="5"/>
  <c r="R617" i="5"/>
  <c r="Q617" i="5"/>
  <c r="M617" i="5"/>
  <c r="L617" i="5"/>
  <c r="K617" i="5"/>
  <c r="J617" i="5"/>
  <c r="G617" i="5"/>
  <c r="F617" i="5"/>
  <c r="E617" i="5"/>
  <c r="D617" i="5"/>
  <c r="C617" i="5"/>
  <c r="Z616" i="5"/>
  <c r="V616" i="5"/>
  <c r="T616" i="5"/>
  <c r="S616" i="5"/>
  <c r="R616" i="5"/>
  <c r="Q616" i="5"/>
  <c r="M616" i="5"/>
  <c r="L616" i="5"/>
  <c r="K616" i="5"/>
  <c r="J616" i="5"/>
  <c r="G616" i="5"/>
  <c r="F616" i="5"/>
  <c r="E616" i="5"/>
  <c r="D616" i="5"/>
  <c r="C616" i="5"/>
  <c r="Z615" i="5"/>
  <c r="V615" i="5"/>
  <c r="T615" i="5"/>
  <c r="S615" i="5"/>
  <c r="R615" i="5"/>
  <c r="Q615" i="5"/>
  <c r="M615" i="5"/>
  <c r="L615" i="5"/>
  <c r="K615" i="5"/>
  <c r="J615" i="5"/>
  <c r="G615" i="5"/>
  <c r="F615" i="5"/>
  <c r="E615" i="5"/>
  <c r="D615" i="5"/>
  <c r="C615" i="5"/>
  <c r="Z614" i="5"/>
  <c r="V614" i="5"/>
  <c r="T614" i="5"/>
  <c r="S614" i="5"/>
  <c r="R614" i="5"/>
  <c r="Q614" i="5"/>
  <c r="M614" i="5"/>
  <c r="L614" i="5"/>
  <c r="K614" i="5"/>
  <c r="J614" i="5"/>
  <c r="G614" i="5"/>
  <c r="F614" i="5"/>
  <c r="E614" i="5"/>
  <c r="D614" i="5"/>
  <c r="C614" i="5"/>
  <c r="Z613" i="5"/>
  <c r="V613" i="5"/>
  <c r="T613" i="5"/>
  <c r="S613" i="5"/>
  <c r="R613" i="5"/>
  <c r="Q613" i="5"/>
  <c r="M613" i="5"/>
  <c r="L613" i="5"/>
  <c r="K613" i="5"/>
  <c r="J613" i="5"/>
  <c r="G613" i="5"/>
  <c r="F613" i="5"/>
  <c r="E613" i="5"/>
  <c r="D613" i="5"/>
  <c r="C613" i="5"/>
  <c r="Z612" i="5"/>
  <c r="V612" i="5"/>
  <c r="T612" i="5"/>
  <c r="S612" i="5"/>
  <c r="R612" i="5"/>
  <c r="Q612" i="5"/>
  <c r="M612" i="5"/>
  <c r="L612" i="5"/>
  <c r="K612" i="5"/>
  <c r="J612" i="5"/>
  <c r="G612" i="5"/>
  <c r="F612" i="5"/>
  <c r="E612" i="5"/>
  <c r="D612" i="5"/>
  <c r="C612" i="5"/>
  <c r="Z611" i="5"/>
  <c r="V611" i="5"/>
  <c r="T611" i="5"/>
  <c r="S611" i="5"/>
  <c r="R611" i="5"/>
  <c r="Q611" i="5"/>
  <c r="M611" i="5"/>
  <c r="L611" i="5"/>
  <c r="K611" i="5"/>
  <c r="J611" i="5"/>
  <c r="G611" i="5"/>
  <c r="F611" i="5"/>
  <c r="E611" i="5"/>
  <c r="D611" i="5"/>
  <c r="C611" i="5"/>
  <c r="Z610" i="5"/>
  <c r="V610" i="5"/>
  <c r="T610" i="5"/>
  <c r="S610" i="5"/>
  <c r="R610" i="5"/>
  <c r="Q610" i="5"/>
  <c r="M610" i="5"/>
  <c r="L610" i="5"/>
  <c r="K610" i="5"/>
  <c r="J610" i="5"/>
  <c r="G610" i="5"/>
  <c r="F610" i="5"/>
  <c r="E610" i="5"/>
  <c r="D610" i="5"/>
  <c r="C610" i="5"/>
  <c r="Z609" i="5"/>
  <c r="V609" i="5"/>
  <c r="T609" i="5"/>
  <c r="S609" i="5"/>
  <c r="R609" i="5"/>
  <c r="Q609" i="5"/>
  <c r="M609" i="5"/>
  <c r="L609" i="5"/>
  <c r="K609" i="5"/>
  <c r="J609" i="5"/>
  <c r="G609" i="5"/>
  <c r="F609" i="5"/>
  <c r="E609" i="5"/>
  <c r="D609" i="5"/>
  <c r="C609" i="5"/>
  <c r="Z608" i="5"/>
  <c r="V608" i="5"/>
  <c r="T608" i="5"/>
  <c r="S608" i="5"/>
  <c r="R608" i="5"/>
  <c r="Q608" i="5"/>
  <c r="M608" i="5"/>
  <c r="L608" i="5"/>
  <c r="K608" i="5"/>
  <c r="J608" i="5"/>
  <c r="G608" i="5"/>
  <c r="F608" i="5"/>
  <c r="E608" i="5"/>
  <c r="D608" i="5"/>
  <c r="C608" i="5"/>
  <c r="Z607" i="5"/>
  <c r="V607" i="5"/>
  <c r="T607" i="5"/>
  <c r="S607" i="5"/>
  <c r="R607" i="5"/>
  <c r="Q607" i="5"/>
  <c r="M607" i="5"/>
  <c r="L607" i="5"/>
  <c r="K607" i="5"/>
  <c r="J607" i="5"/>
  <c r="G607" i="5"/>
  <c r="F607" i="5"/>
  <c r="E607" i="5"/>
  <c r="D607" i="5"/>
  <c r="C607" i="5"/>
  <c r="Z606" i="5"/>
  <c r="V606" i="5"/>
  <c r="T606" i="5"/>
  <c r="S606" i="5"/>
  <c r="R606" i="5"/>
  <c r="Q606" i="5"/>
  <c r="M606" i="5"/>
  <c r="L606" i="5"/>
  <c r="K606" i="5"/>
  <c r="J606" i="5"/>
  <c r="G606" i="5"/>
  <c r="F606" i="5"/>
  <c r="E606" i="5"/>
  <c r="D606" i="5"/>
  <c r="C606" i="5"/>
  <c r="Z605" i="5"/>
  <c r="V605" i="5"/>
  <c r="T605" i="5"/>
  <c r="S605" i="5"/>
  <c r="R605" i="5"/>
  <c r="Q605" i="5"/>
  <c r="M605" i="5"/>
  <c r="L605" i="5"/>
  <c r="K605" i="5"/>
  <c r="J605" i="5"/>
  <c r="G605" i="5"/>
  <c r="F605" i="5"/>
  <c r="E605" i="5"/>
  <c r="D605" i="5"/>
  <c r="C605" i="5"/>
  <c r="Z604" i="5"/>
  <c r="V604" i="5"/>
  <c r="T604" i="5"/>
  <c r="S604" i="5"/>
  <c r="R604" i="5"/>
  <c r="Q604" i="5"/>
  <c r="M604" i="5"/>
  <c r="L604" i="5"/>
  <c r="K604" i="5"/>
  <c r="J604" i="5"/>
  <c r="G604" i="5"/>
  <c r="F604" i="5"/>
  <c r="E604" i="5"/>
  <c r="D604" i="5"/>
  <c r="C604" i="5"/>
  <c r="Z603" i="5"/>
  <c r="V603" i="5"/>
  <c r="T603" i="5"/>
  <c r="S603" i="5"/>
  <c r="R603" i="5"/>
  <c r="Q603" i="5"/>
  <c r="M603" i="5"/>
  <c r="L603" i="5"/>
  <c r="K603" i="5"/>
  <c r="J603" i="5"/>
  <c r="G603" i="5"/>
  <c r="F603" i="5"/>
  <c r="E603" i="5"/>
  <c r="D603" i="5"/>
  <c r="C603" i="5"/>
  <c r="Z602" i="5"/>
  <c r="V602" i="5"/>
  <c r="T602" i="5"/>
  <c r="S602" i="5"/>
  <c r="R602" i="5"/>
  <c r="Q602" i="5"/>
  <c r="M602" i="5"/>
  <c r="L602" i="5"/>
  <c r="K602" i="5"/>
  <c r="J602" i="5"/>
  <c r="G602" i="5"/>
  <c r="F602" i="5"/>
  <c r="E602" i="5"/>
  <c r="D602" i="5"/>
  <c r="C602" i="5"/>
  <c r="Z601" i="5"/>
  <c r="V601" i="5"/>
  <c r="T601" i="5"/>
  <c r="S601" i="5"/>
  <c r="R601" i="5"/>
  <c r="Q601" i="5"/>
  <c r="M601" i="5"/>
  <c r="L601" i="5"/>
  <c r="K601" i="5"/>
  <c r="J601" i="5"/>
  <c r="G601" i="5"/>
  <c r="F601" i="5"/>
  <c r="E601" i="5"/>
  <c r="D601" i="5"/>
  <c r="C601" i="5"/>
  <c r="Z600" i="5"/>
  <c r="V600" i="5"/>
  <c r="T600" i="5"/>
  <c r="S600" i="5"/>
  <c r="R600" i="5"/>
  <c r="Q600" i="5"/>
  <c r="M600" i="5"/>
  <c r="L600" i="5"/>
  <c r="K600" i="5"/>
  <c r="J600" i="5"/>
  <c r="G600" i="5"/>
  <c r="F600" i="5"/>
  <c r="E600" i="5"/>
  <c r="D600" i="5"/>
  <c r="C600" i="5"/>
  <c r="Z599" i="5"/>
  <c r="V599" i="5"/>
  <c r="T599" i="5"/>
  <c r="S599" i="5"/>
  <c r="R599" i="5"/>
  <c r="Q599" i="5"/>
  <c r="M599" i="5"/>
  <c r="L599" i="5"/>
  <c r="K599" i="5"/>
  <c r="J599" i="5"/>
  <c r="G599" i="5"/>
  <c r="F599" i="5"/>
  <c r="E599" i="5"/>
  <c r="D599" i="5"/>
  <c r="C599" i="5"/>
  <c r="Z598" i="5"/>
  <c r="V598" i="5"/>
  <c r="T598" i="5"/>
  <c r="S598" i="5"/>
  <c r="R598" i="5"/>
  <c r="Q598" i="5"/>
  <c r="M598" i="5"/>
  <c r="L598" i="5"/>
  <c r="K598" i="5"/>
  <c r="J598" i="5"/>
  <c r="G598" i="5"/>
  <c r="F598" i="5"/>
  <c r="E598" i="5"/>
  <c r="D598" i="5"/>
  <c r="C598" i="5"/>
  <c r="Z597" i="5"/>
  <c r="V597" i="5"/>
  <c r="T597" i="5"/>
  <c r="S597" i="5"/>
  <c r="R597" i="5"/>
  <c r="Q597" i="5"/>
  <c r="M597" i="5"/>
  <c r="L597" i="5"/>
  <c r="K597" i="5"/>
  <c r="J597" i="5"/>
  <c r="G597" i="5"/>
  <c r="F597" i="5"/>
  <c r="E597" i="5"/>
  <c r="D597" i="5"/>
  <c r="C597" i="5"/>
  <c r="Z596" i="5"/>
  <c r="V596" i="5"/>
  <c r="T596" i="5"/>
  <c r="S596" i="5"/>
  <c r="R596" i="5"/>
  <c r="Q596" i="5"/>
  <c r="M596" i="5"/>
  <c r="L596" i="5"/>
  <c r="K596" i="5"/>
  <c r="J596" i="5"/>
  <c r="G596" i="5"/>
  <c r="F596" i="5"/>
  <c r="E596" i="5"/>
  <c r="D596" i="5"/>
  <c r="C596" i="5"/>
  <c r="Z595" i="5"/>
  <c r="V595" i="5"/>
  <c r="T595" i="5"/>
  <c r="S595" i="5"/>
  <c r="R595" i="5"/>
  <c r="Q595" i="5"/>
  <c r="M595" i="5"/>
  <c r="L595" i="5"/>
  <c r="K595" i="5"/>
  <c r="J595" i="5"/>
  <c r="G595" i="5"/>
  <c r="F595" i="5"/>
  <c r="E595" i="5"/>
  <c r="D595" i="5"/>
  <c r="C595" i="5"/>
  <c r="Z594" i="5"/>
  <c r="V594" i="5"/>
  <c r="T594" i="5"/>
  <c r="S594" i="5"/>
  <c r="R594" i="5"/>
  <c r="Q594" i="5"/>
  <c r="M594" i="5"/>
  <c r="L594" i="5"/>
  <c r="K594" i="5"/>
  <c r="J594" i="5"/>
  <c r="G594" i="5"/>
  <c r="F594" i="5"/>
  <c r="E594" i="5"/>
  <c r="D594" i="5"/>
  <c r="C594" i="5"/>
  <c r="Z593" i="5"/>
  <c r="V593" i="5"/>
  <c r="T593" i="5"/>
  <c r="S593" i="5"/>
  <c r="R593" i="5"/>
  <c r="Q593" i="5"/>
  <c r="M593" i="5"/>
  <c r="L593" i="5"/>
  <c r="K593" i="5"/>
  <c r="J593" i="5"/>
  <c r="G593" i="5"/>
  <c r="F593" i="5"/>
  <c r="E593" i="5"/>
  <c r="D593" i="5"/>
  <c r="C593" i="5"/>
  <c r="Z592" i="5"/>
  <c r="V592" i="5"/>
  <c r="T592" i="5"/>
  <c r="S592" i="5"/>
  <c r="R592" i="5"/>
  <c r="Q592" i="5"/>
  <c r="M592" i="5"/>
  <c r="L592" i="5"/>
  <c r="K592" i="5"/>
  <c r="J592" i="5"/>
  <c r="G592" i="5"/>
  <c r="F592" i="5"/>
  <c r="E592" i="5"/>
  <c r="D592" i="5"/>
  <c r="C592" i="5"/>
  <c r="Z591" i="5"/>
  <c r="V591" i="5"/>
  <c r="T591" i="5"/>
  <c r="S591" i="5"/>
  <c r="R591" i="5"/>
  <c r="Q591" i="5"/>
  <c r="M591" i="5"/>
  <c r="L591" i="5"/>
  <c r="K591" i="5"/>
  <c r="J591" i="5"/>
  <c r="G591" i="5"/>
  <c r="F591" i="5"/>
  <c r="E591" i="5"/>
  <c r="D591" i="5"/>
  <c r="C591" i="5"/>
  <c r="Z590" i="5"/>
  <c r="V590" i="5"/>
  <c r="T590" i="5"/>
  <c r="S590" i="5"/>
  <c r="R590" i="5"/>
  <c r="Q590" i="5"/>
  <c r="M590" i="5"/>
  <c r="L590" i="5"/>
  <c r="K590" i="5"/>
  <c r="J590" i="5"/>
  <c r="G590" i="5"/>
  <c r="F590" i="5"/>
  <c r="E590" i="5"/>
  <c r="D590" i="5"/>
  <c r="C590" i="5"/>
  <c r="Z589" i="5"/>
  <c r="V589" i="5"/>
  <c r="T589" i="5"/>
  <c r="S589" i="5"/>
  <c r="R589" i="5"/>
  <c r="Q589" i="5"/>
  <c r="M589" i="5"/>
  <c r="L589" i="5"/>
  <c r="K589" i="5"/>
  <c r="J589" i="5"/>
  <c r="G589" i="5"/>
  <c r="F589" i="5"/>
  <c r="E589" i="5"/>
  <c r="D589" i="5"/>
  <c r="C589" i="5"/>
  <c r="Z588" i="5"/>
  <c r="V588" i="5"/>
  <c r="T588" i="5"/>
  <c r="S588" i="5"/>
  <c r="R588" i="5"/>
  <c r="Q588" i="5"/>
  <c r="M588" i="5"/>
  <c r="L588" i="5"/>
  <c r="K588" i="5"/>
  <c r="J588" i="5"/>
  <c r="G588" i="5"/>
  <c r="F588" i="5"/>
  <c r="E588" i="5"/>
  <c r="D588" i="5"/>
  <c r="C588" i="5"/>
  <c r="Z587" i="5"/>
  <c r="V587" i="5"/>
  <c r="T587" i="5"/>
  <c r="S587" i="5"/>
  <c r="R587" i="5"/>
  <c r="Q587" i="5"/>
  <c r="M587" i="5"/>
  <c r="L587" i="5"/>
  <c r="K587" i="5"/>
  <c r="J587" i="5"/>
  <c r="G587" i="5"/>
  <c r="F587" i="5"/>
  <c r="E587" i="5"/>
  <c r="D587" i="5"/>
  <c r="C587" i="5"/>
  <c r="Z586" i="5"/>
  <c r="V586" i="5"/>
  <c r="T586" i="5"/>
  <c r="S586" i="5"/>
  <c r="R586" i="5"/>
  <c r="Q586" i="5"/>
  <c r="M586" i="5"/>
  <c r="L586" i="5"/>
  <c r="K586" i="5"/>
  <c r="J586" i="5"/>
  <c r="G586" i="5"/>
  <c r="F586" i="5"/>
  <c r="E586" i="5"/>
  <c r="D586" i="5"/>
  <c r="C586" i="5"/>
  <c r="Z585" i="5"/>
  <c r="V585" i="5"/>
  <c r="T585" i="5"/>
  <c r="S585" i="5"/>
  <c r="R585" i="5"/>
  <c r="Q585" i="5"/>
  <c r="M585" i="5"/>
  <c r="L585" i="5"/>
  <c r="K585" i="5"/>
  <c r="J585" i="5"/>
  <c r="G585" i="5"/>
  <c r="F585" i="5"/>
  <c r="E585" i="5"/>
  <c r="D585" i="5"/>
  <c r="C585" i="5"/>
  <c r="Z584" i="5"/>
  <c r="V584" i="5"/>
  <c r="T584" i="5"/>
  <c r="S584" i="5"/>
  <c r="R584" i="5"/>
  <c r="Q584" i="5"/>
  <c r="M584" i="5"/>
  <c r="L584" i="5"/>
  <c r="K584" i="5"/>
  <c r="J584" i="5"/>
  <c r="G584" i="5"/>
  <c r="F584" i="5"/>
  <c r="E584" i="5"/>
  <c r="D584" i="5"/>
  <c r="C584" i="5"/>
  <c r="Z583" i="5"/>
  <c r="V583" i="5"/>
  <c r="T583" i="5"/>
  <c r="S583" i="5"/>
  <c r="R583" i="5"/>
  <c r="Q583" i="5"/>
  <c r="M583" i="5"/>
  <c r="L583" i="5"/>
  <c r="K583" i="5"/>
  <c r="J583" i="5"/>
  <c r="G583" i="5"/>
  <c r="F583" i="5"/>
  <c r="E583" i="5"/>
  <c r="D583" i="5"/>
  <c r="C583" i="5"/>
  <c r="Z582" i="5"/>
  <c r="V582" i="5"/>
  <c r="T582" i="5"/>
  <c r="S582" i="5"/>
  <c r="R582" i="5"/>
  <c r="Q582" i="5"/>
  <c r="M582" i="5"/>
  <c r="L582" i="5"/>
  <c r="K582" i="5"/>
  <c r="J582" i="5"/>
  <c r="G582" i="5"/>
  <c r="F582" i="5"/>
  <c r="E582" i="5"/>
  <c r="D582" i="5"/>
  <c r="C582" i="5"/>
  <c r="Z581" i="5"/>
  <c r="V581" i="5"/>
  <c r="T581" i="5"/>
  <c r="S581" i="5"/>
  <c r="R581" i="5"/>
  <c r="Q581" i="5"/>
  <c r="M581" i="5"/>
  <c r="L581" i="5"/>
  <c r="K581" i="5"/>
  <c r="J581" i="5"/>
  <c r="G581" i="5"/>
  <c r="F581" i="5"/>
  <c r="E581" i="5"/>
  <c r="D581" i="5"/>
  <c r="C581" i="5"/>
  <c r="Z580" i="5"/>
  <c r="V580" i="5"/>
  <c r="T580" i="5"/>
  <c r="S580" i="5"/>
  <c r="R580" i="5"/>
  <c r="Q580" i="5"/>
  <c r="M580" i="5"/>
  <c r="L580" i="5"/>
  <c r="K580" i="5"/>
  <c r="J580" i="5"/>
  <c r="G580" i="5"/>
  <c r="F580" i="5"/>
  <c r="E580" i="5"/>
  <c r="D580" i="5"/>
  <c r="C580" i="5"/>
  <c r="Z579" i="5"/>
  <c r="V579" i="5"/>
  <c r="T579" i="5"/>
  <c r="S579" i="5"/>
  <c r="R579" i="5"/>
  <c r="Q579" i="5"/>
  <c r="M579" i="5"/>
  <c r="L579" i="5"/>
  <c r="K579" i="5"/>
  <c r="J579" i="5"/>
  <c r="G579" i="5"/>
  <c r="F579" i="5"/>
  <c r="E579" i="5"/>
  <c r="D579" i="5"/>
  <c r="C579" i="5"/>
  <c r="Z578" i="5"/>
  <c r="V578" i="5"/>
  <c r="T578" i="5"/>
  <c r="S578" i="5"/>
  <c r="R578" i="5"/>
  <c r="Q578" i="5"/>
  <c r="M578" i="5"/>
  <c r="L578" i="5"/>
  <c r="K578" i="5"/>
  <c r="J578" i="5"/>
  <c r="G578" i="5"/>
  <c r="F578" i="5"/>
  <c r="E578" i="5"/>
  <c r="D578" i="5"/>
  <c r="C578" i="5"/>
  <c r="Z577" i="5"/>
  <c r="V577" i="5"/>
  <c r="T577" i="5"/>
  <c r="S577" i="5"/>
  <c r="R577" i="5"/>
  <c r="Q577" i="5"/>
  <c r="M577" i="5"/>
  <c r="L577" i="5"/>
  <c r="K577" i="5"/>
  <c r="J577" i="5"/>
  <c r="G577" i="5"/>
  <c r="F577" i="5"/>
  <c r="E577" i="5"/>
  <c r="D577" i="5"/>
  <c r="C577" i="5"/>
  <c r="Z576" i="5"/>
  <c r="V576" i="5"/>
  <c r="T576" i="5"/>
  <c r="S576" i="5"/>
  <c r="R576" i="5"/>
  <c r="Q576" i="5"/>
  <c r="M576" i="5"/>
  <c r="L576" i="5"/>
  <c r="K576" i="5"/>
  <c r="J576" i="5"/>
  <c r="G576" i="5"/>
  <c r="F576" i="5"/>
  <c r="E576" i="5"/>
  <c r="D576" i="5"/>
  <c r="C576" i="5"/>
  <c r="Z575" i="5"/>
  <c r="V575" i="5"/>
  <c r="T575" i="5"/>
  <c r="S575" i="5"/>
  <c r="R575" i="5"/>
  <c r="Q575" i="5"/>
  <c r="M575" i="5"/>
  <c r="L575" i="5"/>
  <c r="K575" i="5"/>
  <c r="J575" i="5"/>
  <c r="G575" i="5"/>
  <c r="F575" i="5"/>
  <c r="E575" i="5"/>
  <c r="D575" i="5"/>
  <c r="C575" i="5"/>
  <c r="Z574" i="5"/>
  <c r="V574" i="5"/>
  <c r="T574" i="5"/>
  <c r="S574" i="5"/>
  <c r="R574" i="5"/>
  <c r="Q574" i="5"/>
  <c r="M574" i="5"/>
  <c r="L574" i="5"/>
  <c r="K574" i="5"/>
  <c r="J574" i="5"/>
  <c r="G574" i="5"/>
  <c r="F574" i="5"/>
  <c r="E574" i="5"/>
  <c r="D574" i="5"/>
  <c r="C574" i="5"/>
  <c r="Z573" i="5"/>
  <c r="V573" i="5"/>
  <c r="T573" i="5"/>
  <c r="S573" i="5"/>
  <c r="R573" i="5"/>
  <c r="Q573" i="5"/>
  <c r="M573" i="5"/>
  <c r="L573" i="5"/>
  <c r="K573" i="5"/>
  <c r="J573" i="5"/>
  <c r="G573" i="5"/>
  <c r="F573" i="5"/>
  <c r="E573" i="5"/>
  <c r="D573" i="5"/>
  <c r="C573" i="5"/>
  <c r="Z572" i="5"/>
  <c r="V572" i="5"/>
  <c r="T572" i="5"/>
  <c r="S572" i="5"/>
  <c r="R572" i="5"/>
  <c r="Q572" i="5"/>
  <c r="M572" i="5"/>
  <c r="L572" i="5"/>
  <c r="K572" i="5"/>
  <c r="J572" i="5"/>
  <c r="G572" i="5"/>
  <c r="F572" i="5"/>
  <c r="E572" i="5"/>
  <c r="D572" i="5"/>
  <c r="C572" i="5"/>
  <c r="Z571" i="5"/>
  <c r="V571" i="5"/>
  <c r="T571" i="5"/>
  <c r="S571" i="5"/>
  <c r="R571" i="5"/>
  <c r="Q571" i="5"/>
  <c r="M571" i="5"/>
  <c r="L571" i="5"/>
  <c r="K571" i="5"/>
  <c r="J571" i="5"/>
  <c r="G571" i="5"/>
  <c r="F571" i="5"/>
  <c r="E571" i="5"/>
  <c r="D571" i="5"/>
  <c r="C571" i="5"/>
  <c r="Z570" i="5"/>
  <c r="V570" i="5"/>
  <c r="T570" i="5"/>
  <c r="S570" i="5"/>
  <c r="R570" i="5"/>
  <c r="Q570" i="5"/>
  <c r="M570" i="5"/>
  <c r="L570" i="5"/>
  <c r="K570" i="5"/>
  <c r="J570" i="5"/>
  <c r="G570" i="5"/>
  <c r="F570" i="5"/>
  <c r="E570" i="5"/>
  <c r="D570" i="5"/>
  <c r="C570" i="5"/>
  <c r="Z569" i="5"/>
  <c r="V569" i="5"/>
  <c r="T569" i="5"/>
  <c r="S569" i="5"/>
  <c r="R569" i="5"/>
  <c r="Q569" i="5"/>
  <c r="M569" i="5"/>
  <c r="L569" i="5"/>
  <c r="K569" i="5"/>
  <c r="J569" i="5"/>
  <c r="G569" i="5"/>
  <c r="F569" i="5"/>
  <c r="E569" i="5"/>
  <c r="D569" i="5"/>
  <c r="C569" i="5"/>
  <c r="Z568" i="5"/>
  <c r="V568" i="5"/>
  <c r="T568" i="5"/>
  <c r="S568" i="5"/>
  <c r="R568" i="5"/>
  <c r="Q568" i="5"/>
  <c r="M568" i="5"/>
  <c r="L568" i="5"/>
  <c r="K568" i="5"/>
  <c r="J568" i="5"/>
  <c r="G568" i="5"/>
  <c r="F568" i="5"/>
  <c r="E568" i="5"/>
  <c r="D568" i="5"/>
  <c r="C568" i="5"/>
  <c r="Z567" i="5"/>
  <c r="V567" i="5"/>
  <c r="T567" i="5"/>
  <c r="S567" i="5"/>
  <c r="R567" i="5"/>
  <c r="Q567" i="5"/>
  <c r="M567" i="5"/>
  <c r="L567" i="5"/>
  <c r="K567" i="5"/>
  <c r="J567" i="5"/>
  <c r="G567" i="5"/>
  <c r="F567" i="5"/>
  <c r="E567" i="5"/>
  <c r="D567" i="5"/>
  <c r="C567" i="5"/>
  <c r="Z566" i="5"/>
  <c r="V566" i="5"/>
  <c r="T566" i="5"/>
  <c r="S566" i="5"/>
  <c r="R566" i="5"/>
  <c r="Q566" i="5"/>
  <c r="M566" i="5"/>
  <c r="L566" i="5"/>
  <c r="K566" i="5"/>
  <c r="J566" i="5"/>
  <c r="G566" i="5"/>
  <c r="F566" i="5"/>
  <c r="E566" i="5"/>
  <c r="D566" i="5"/>
  <c r="C566" i="5"/>
  <c r="Z565" i="5"/>
  <c r="V565" i="5"/>
  <c r="T565" i="5"/>
  <c r="S565" i="5"/>
  <c r="R565" i="5"/>
  <c r="Q565" i="5"/>
  <c r="M565" i="5"/>
  <c r="L565" i="5"/>
  <c r="K565" i="5"/>
  <c r="J565" i="5"/>
  <c r="G565" i="5"/>
  <c r="F565" i="5"/>
  <c r="E565" i="5"/>
  <c r="D565" i="5"/>
  <c r="C565" i="5"/>
  <c r="Z564" i="5"/>
  <c r="V564" i="5"/>
  <c r="T564" i="5"/>
  <c r="S564" i="5"/>
  <c r="R564" i="5"/>
  <c r="Q564" i="5"/>
  <c r="M564" i="5"/>
  <c r="L564" i="5"/>
  <c r="K564" i="5"/>
  <c r="J564" i="5"/>
  <c r="G564" i="5"/>
  <c r="F564" i="5"/>
  <c r="E564" i="5"/>
  <c r="D564" i="5"/>
  <c r="C564" i="5"/>
  <c r="Z563" i="5"/>
  <c r="V563" i="5"/>
  <c r="T563" i="5"/>
  <c r="S563" i="5"/>
  <c r="R563" i="5"/>
  <c r="Q563" i="5"/>
  <c r="M563" i="5"/>
  <c r="L563" i="5"/>
  <c r="K563" i="5"/>
  <c r="J563" i="5"/>
  <c r="G563" i="5"/>
  <c r="F563" i="5"/>
  <c r="E563" i="5"/>
  <c r="D563" i="5"/>
  <c r="C563" i="5"/>
  <c r="Z562" i="5"/>
  <c r="V562" i="5"/>
  <c r="T562" i="5"/>
  <c r="S562" i="5"/>
  <c r="R562" i="5"/>
  <c r="Q562" i="5"/>
  <c r="M562" i="5"/>
  <c r="L562" i="5"/>
  <c r="K562" i="5"/>
  <c r="J562" i="5"/>
  <c r="G562" i="5"/>
  <c r="F562" i="5"/>
  <c r="E562" i="5"/>
  <c r="D562" i="5"/>
  <c r="C562" i="5"/>
  <c r="Z561" i="5"/>
  <c r="V561" i="5"/>
  <c r="T561" i="5"/>
  <c r="S561" i="5"/>
  <c r="R561" i="5"/>
  <c r="Q561" i="5"/>
  <c r="M561" i="5"/>
  <c r="L561" i="5"/>
  <c r="K561" i="5"/>
  <c r="J561" i="5"/>
  <c r="G561" i="5"/>
  <c r="F561" i="5"/>
  <c r="E561" i="5"/>
  <c r="D561" i="5"/>
  <c r="C561" i="5"/>
  <c r="Z560" i="5"/>
  <c r="V560" i="5"/>
  <c r="T560" i="5"/>
  <c r="S560" i="5"/>
  <c r="R560" i="5"/>
  <c r="Q560" i="5"/>
  <c r="M560" i="5"/>
  <c r="L560" i="5"/>
  <c r="K560" i="5"/>
  <c r="J560" i="5"/>
  <c r="G560" i="5"/>
  <c r="F560" i="5"/>
  <c r="E560" i="5"/>
  <c r="D560" i="5"/>
  <c r="C560" i="5"/>
  <c r="Z559" i="5"/>
  <c r="V559" i="5"/>
  <c r="T559" i="5"/>
  <c r="S559" i="5"/>
  <c r="R559" i="5"/>
  <c r="Q559" i="5"/>
  <c r="M559" i="5"/>
  <c r="L559" i="5"/>
  <c r="K559" i="5"/>
  <c r="J559" i="5"/>
  <c r="G559" i="5"/>
  <c r="F559" i="5"/>
  <c r="E559" i="5"/>
  <c r="D559" i="5"/>
  <c r="C559" i="5"/>
  <c r="Z558" i="5"/>
  <c r="V558" i="5"/>
  <c r="T558" i="5"/>
  <c r="S558" i="5"/>
  <c r="R558" i="5"/>
  <c r="Q558" i="5"/>
  <c r="M558" i="5"/>
  <c r="L558" i="5"/>
  <c r="K558" i="5"/>
  <c r="J558" i="5"/>
  <c r="G558" i="5"/>
  <c r="F558" i="5"/>
  <c r="E558" i="5"/>
  <c r="D558" i="5"/>
  <c r="C558" i="5"/>
  <c r="Z557" i="5"/>
  <c r="V557" i="5"/>
  <c r="T557" i="5"/>
  <c r="S557" i="5"/>
  <c r="R557" i="5"/>
  <c r="Q557" i="5"/>
  <c r="M557" i="5"/>
  <c r="L557" i="5"/>
  <c r="K557" i="5"/>
  <c r="J557" i="5"/>
  <c r="G557" i="5"/>
  <c r="F557" i="5"/>
  <c r="E557" i="5"/>
  <c r="D557" i="5"/>
  <c r="C557" i="5"/>
  <c r="Z556" i="5"/>
  <c r="V556" i="5"/>
  <c r="T556" i="5"/>
  <c r="S556" i="5"/>
  <c r="R556" i="5"/>
  <c r="Q556" i="5"/>
  <c r="M556" i="5"/>
  <c r="L556" i="5"/>
  <c r="K556" i="5"/>
  <c r="J556" i="5"/>
  <c r="G556" i="5"/>
  <c r="F556" i="5"/>
  <c r="E556" i="5"/>
  <c r="D556" i="5"/>
  <c r="C556" i="5"/>
  <c r="Z555" i="5"/>
  <c r="V555" i="5"/>
  <c r="T555" i="5"/>
  <c r="S555" i="5"/>
  <c r="R555" i="5"/>
  <c r="Q555" i="5"/>
  <c r="M555" i="5"/>
  <c r="L555" i="5"/>
  <c r="K555" i="5"/>
  <c r="J555" i="5"/>
  <c r="G555" i="5"/>
  <c r="F555" i="5"/>
  <c r="E555" i="5"/>
  <c r="D555" i="5"/>
  <c r="C555" i="5"/>
  <c r="Z554" i="5"/>
  <c r="V554" i="5"/>
  <c r="T554" i="5"/>
  <c r="S554" i="5"/>
  <c r="R554" i="5"/>
  <c r="Q554" i="5"/>
  <c r="M554" i="5"/>
  <c r="L554" i="5"/>
  <c r="K554" i="5"/>
  <c r="J554" i="5"/>
  <c r="G554" i="5"/>
  <c r="F554" i="5"/>
  <c r="E554" i="5"/>
  <c r="D554" i="5"/>
  <c r="C554" i="5"/>
  <c r="Z553" i="5"/>
  <c r="V553" i="5"/>
  <c r="T553" i="5"/>
  <c r="S553" i="5"/>
  <c r="R553" i="5"/>
  <c r="Q553" i="5"/>
  <c r="M553" i="5"/>
  <c r="L553" i="5"/>
  <c r="K553" i="5"/>
  <c r="J553" i="5"/>
  <c r="G553" i="5"/>
  <c r="F553" i="5"/>
  <c r="E553" i="5"/>
  <c r="D553" i="5"/>
  <c r="C553" i="5"/>
  <c r="Z552" i="5"/>
  <c r="V552" i="5"/>
  <c r="T552" i="5"/>
  <c r="S552" i="5"/>
  <c r="R552" i="5"/>
  <c r="Q552" i="5"/>
  <c r="M552" i="5"/>
  <c r="L552" i="5"/>
  <c r="K552" i="5"/>
  <c r="J552" i="5"/>
  <c r="G552" i="5"/>
  <c r="F552" i="5"/>
  <c r="E552" i="5"/>
  <c r="D552" i="5"/>
  <c r="C552" i="5"/>
  <c r="Z551" i="5"/>
  <c r="V551" i="5"/>
  <c r="T551" i="5"/>
  <c r="S551" i="5"/>
  <c r="R551" i="5"/>
  <c r="Q551" i="5"/>
  <c r="M551" i="5"/>
  <c r="L551" i="5"/>
  <c r="K551" i="5"/>
  <c r="J551" i="5"/>
  <c r="G551" i="5"/>
  <c r="F551" i="5"/>
  <c r="E551" i="5"/>
  <c r="D551" i="5"/>
  <c r="C551" i="5"/>
  <c r="Z550" i="5"/>
  <c r="V550" i="5"/>
  <c r="T550" i="5"/>
  <c r="S550" i="5"/>
  <c r="R550" i="5"/>
  <c r="Q550" i="5"/>
  <c r="M550" i="5"/>
  <c r="L550" i="5"/>
  <c r="K550" i="5"/>
  <c r="J550" i="5"/>
  <c r="G550" i="5"/>
  <c r="F550" i="5"/>
  <c r="E550" i="5"/>
  <c r="D550" i="5"/>
  <c r="C550" i="5"/>
  <c r="Z549" i="5"/>
  <c r="V549" i="5"/>
  <c r="T549" i="5"/>
  <c r="S549" i="5"/>
  <c r="R549" i="5"/>
  <c r="Q549" i="5"/>
  <c r="M549" i="5"/>
  <c r="L549" i="5"/>
  <c r="K549" i="5"/>
  <c r="J549" i="5"/>
  <c r="G549" i="5"/>
  <c r="F549" i="5"/>
  <c r="E549" i="5"/>
  <c r="D549" i="5"/>
  <c r="C549" i="5"/>
  <c r="Z548" i="5"/>
  <c r="V548" i="5"/>
  <c r="T548" i="5"/>
  <c r="S548" i="5"/>
  <c r="R548" i="5"/>
  <c r="Q548" i="5"/>
  <c r="M548" i="5"/>
  <c r="L548" i="5"/>
  <c r="K548" i="5"/>
  <c r="J548" i="5"/>
  <c r="G548" i="5"/>
  <c r="F548" i="5"/>
  <c r="E548" i="5"/>
  <c r="D548" i="5"/>
  <c r="C548" i="5"/>
  <c r="Z547" i="5"/>
  <c r="V547" i="5"/>
  <c r="T547" i="5"/>
  <c r="S547" i="5"/>
  <c r="R547" i="5"/>
  <c r="Q547" i="5"/>
  <c r="M547" i="5"/>
  <c r="L547" i="5"/>
  <c r="K547" i="5"/>
  <c r="J547" i="5"/>
  <c r="G547" i="5"/>
  <c r="F547" i="5"/>
  <c r="E547" i="5"/>
  <c r="D547" i="5"/>
  <c r="C547" i="5"/>
  <c r="Z546" i="5"/>
  <c r="V546" i="5"/>
  <c r="T546" i="5"/>
  <c r="S546" i="5"/>
  <c r="R546" i="5"/>
  <c r="Q546" i="5"/>
  <c r="M546" i="5"/>
  <c r="L546" i="5"/>
  <c r="K546" i="5"/>
  <c r="J546" i="5"/>
  <c r="G546" i="5"/>
  <c r="F546" i="5"/>
  <c r="E546" i="5"/>
  <c r="D546" i="5"/>
  <c r="C546" i="5"/>
  <c r="Z545" i="5"/>
  <c r="V545" i="5"/>
  <c r="T545" i="5"/>
  <c r="S545" i="5"/>
  <c r="R545" i="5"/>
  <c r="Q545" i="5"/>
  <c r="M545" i="5"/>
  <c r="L545" i="5"/>
  <c r="K545" i="5"/>
  <c r="J545" i="5"/>
  <c r="G545" i="5"/>
  <c r="F545" i="5"/>
  <c r="E545" i="5"/>
  <c r="D545" i="5"/>
  <c r="C545" i="5"/>
  <c r="Z544" i="5"/>
  <c r="V544" i="5"/>
  <c r="T544" i="5"/>
  <c r="S544" i="5"/>
  <c r="R544" i="5"/>
  <c r="Q544" i="5"/>
  <c r="M544" i="5"/>
  <c r="L544" i="5"/>
  <c r="K544" i="5"/>
  <c r="J544" i="5"/>
  <c r="G544" i="5"/>
  <c r="F544" i="5"/>
  <c r="E544" i="5"/>
  <c r="D544" i="5"/>
  <c r="C544" i="5"/>
  <c r="Z543" i="5"/>
  <c r="V543" i="5"/>
  <c r="T543" i="5"/>
  <c r="S543" i="5"/>
  <c r="R543" i="5"/>
  <c r="Q543" i="5"/>
  <c r="M543" i="5"/>
  <c r="L543" i="5"/>
  <c r="K543" i="5"/>
  <c r="J543" i="5"/>
  <c r="G543" i="5"/>
  <c r="F543" i="5"/>
  <c r="E543" i="5"/>
  <c r="D543" i="5"/>
  <c r="C543" i="5"/>
  <c r="Z542" i="5"/>
  <c r="V542" i="5"/>
  <c r="T542" i="5"/>
  <c r="S542" i="5"/>
  <c r="R542" i="5"/>
  <c r="Q542" i="5"/>
  <c r="M542" i="5"/>
  <c r="L542" i="5"/>
  <c r="K542" i="5"/>
  <c r="J542" i="5"/>
  <c r="G542" i="5"/>
  <c r="F542" i="5"/>
  <c r="E542" i="5"/>
  <c r="D542" i="5"/>
  <c r="C542" i="5"/>
  <c r="Z541" i="5"/>
  <c r="V541" i="5"/>
  <c r="T541" i="5"/>
  <c r="S541" i="5"/>
  <c r="R541" i="5"/>
  <c r="Q541" i="5"/>
  <c r="M541" i="5"/>
  <c r="L541" i="5"/>
  <c r="K541" i="5"/>
  <c r="J541" i="5"/>
  <c r="G541" i="5"/>
  <c r="F541" i="5"/>
  <c r="E541" i="5"/>
  <c r="D541" i="5"/>
  <c r="C541" i="5"/>
  <c r="Z540" i="5"/>
  <c r="V540" i="5"/>
  <c r="T540" i="5"/>
  <c r="S540" i="5"/>
  <c r="R540" i="5"/>
  <c r="Q540" i="5"/>
  <c r="M540" i="5"/>
  <c r="L540" i="5"/>
  <c r="K540" i="5"/>
  <c r="J540" i="5"/>
  <c r="G540" i="5"/>
  <c r="F540" i="5"/>
  <c r="E540" i="5"/>
  <c r="D540" i="5"/>
  <c r="C540" i="5"/>
  <c r="Z539" i="5"/>
  <c r="V539" i="5"/>
  <c r="T539" i="5"/>
  <c r="S539" i="5"/>
  <c r="R539" i="5"/>
  <c r="Q539" i="5"/>
  <c r="M539" i="5"/>
  <c r="L539" i="5"/>
  <c r="K539" i="5"/>
  <c r="J539" i="5"/>
  <c r="G539" i="5"/>
  <c r="F539" i="5"/>
  <c r="E539" i="5"/>
  <c r="D539" i="5"/>
  <c r="C539" i="5"/>
  <c r="Z538" i="5"/>
  <c r="V538" i="5"/>
  <c r="T538" i="5"/>
  <c r="S538" i="5"/>
  <c r="R538" i="5"/>
  <c r="Q538" i="5"/>
  <c r="M538" i="5"/>
  <c r="L538" i="5"/>
  <c r="K538" i="5"/>
  <c r="J538" i="5"/>
  <c r="G538" i="5"/>
  <c r="F538" i="5"/>
  <c r="E538" i="5"/>
  <c r="D538" i="5"/>
  <c r="C538" i="5"/>
  <c r="Z537" i="5"/>
  <c r="V537" i="5"/>
  <c r="T537" i="5"/>
  <c r="S537" i="5"/>
  <c r="R537" i="5"/>
  <c r="Q537" i="5"/>
  <c r="M537" i="5"/>
  <c r="L537" i="5"/>
  <c r="K537" i="5"/>
  <c r="J537" i="5"/>
  <c r="G537" i="5"/>
  <c r="F537" i="5"/>
  <c r="E537" i="5"/>
  <c r="D537" i="5"/>
  <c r="C537" i="5"/>
  <c r="Z536" i="5"/>
  <c r="V536" i="5"/>
  <c r="T536" i="5"/>
  <c r="S536" i="5"/>
  <c r="R536" i="5"/>
  <c r="Q536" i="5"/>
  <c r="M536" i="5"/>
  <c r="L536" i="5"/>
  <c r="K536" i="5"/>
  <c r="J536" i="5"/>
  <c r="G536" i="5"/>
  <c r="F536" i="5"/>
  <c r="E536" i="5"/>
  <c r="D536" i="5"/>
  <c r="C536" i="5"/>
  <c r="Z535" i="5"/>
  <c r="V535" i="5"/>
  <c r="T535" i="5"/>
  <c r="S535" i="5"/>
  <c r="R535" i="5"/>
  <c r="Q535" i="5"/>
  <c r="M535" i="5"/>
  <c r="L535" i="5"/>
  <c r="K535" i="5"/>
  <c r="J535" i="5"/>
  <c r="G535" i="5"/>
  <c r="F535" i="5"/>
  <c r="E535" i="5"/>
  <c r="D535" i="5"/>
  <c r="C535" i="5"/>
  <c r="Z534" i="5"/>
  <c r="V534" i="5"/>
  <c r="T534" i="5"/>
  <c r="S534" i="5"/>
  <c r="R534" i="5"/>
  <c r="Q534" i="5"/>
  <c r="M534" i="5"/>
  <c r="L534" i="5"/>
  <c r="K534" i="5"/>
  <c r="J534" i="5"/>
  <c r="G534" i="5"/>
  <c r="F534" i="5"/>
  <c r="E534" i="5"/>
  <c r="D534" i="5"/>
  <c r="C534" i="5"/>
  <c r="Z533" i="5"/>
  <c r="V533" i="5"/>
  <c r="T533" i="5"/>
  <c r="S533" i="5"/>
  <c r="R533" i="5"/>
  <c r="Q533" i="5"/>
  <c r="M533" i="5"/>
  <c r="L533" i="5"/>
  <c r="K533" i="5"/>
  <c r="J533" i="5"/>
  <c r="G533" i="5"/>
  <c r="F533" i="5"/>
  <c r="E533" i="5"/>
  <c r="D533" i="5"/>
  <c r="C533" i="5"/>
  <c r="Z532" i="5"/>
  <c r="V532" i="5"/>
  <c r="T532" i="5"/>
  <c r="S532" i="5"/>
  <c r="R532" i="5"/>
  <c r="Q532" i="5"/>
  <c r="M532" i="5"/>
  <c r="L532" i="5"/>
  <c r="K532" i="5"/>
  <c r="J532" i="5"/>
  <c r="G532" i="5"/>
  <c r="F532" i="5"/>
  <c r="E532" i="5"/>
  <c r="D532" i="5"/>
  <c r="C532" i="5"/>
  <c r="Z531" i="5"/>
  <c r="V531" i="5"/>
  <c r="T531" i="5"/>
  <c r="S531" i="5"/>
  <c r="R531" i="5"/>
  <c r="Q531" i="5"/>
  <c r="M531" i="5"/>
  <c r="L531" i="5"/>
  <c r="K531" i="5"/>
  <c r="J531" i="5"/>
  <c r="G531" i="5"/>
  <c r="F531" i="5"/>
  <c r="E531" i="5"/>
  <c r="D531" i="5"/>
  <c r="C531" i="5"/>
  <c r="Z530" i="5"/>
  <c r="V530" i="5"/>
  <c r="T530" i="5"/>
  <c r="S530" i="5"/>
  <c r="R530" i="5"/>
  <c r="Q530" i="5"/>
  <c r="M530" i="5"/>
  <c r="L530" i="5"/>
  <c r="K530" i="5"/>
  <c r="J530" i="5"/>
  <c r="G530" i="5"/>
  <c r="F530" i="5"/>
  <c r="E530" i="5"/>
  <c r="D530" i="5"/>
  <c r="C530" i="5"/>
  <c r="Z529" i="5"/>
  <c r="V529" i="5"/>
  <c r="T529" i="5"/>
  <c r="S529" i="5"/>
  <c r="R529" i="5"/>
  <c r="Q529" i="5"/>
  <c r="M529" i="5"/>
  <c r="L529" i="5"/>
  <c r="K529" i="5"/>
  <c r="J529" i="5"/>
  <c r="G529" i="5"/>
  <c r="F529" i="5"/>
  <c r="E529" i="5"/>
  <c r="D529" i="5"/>
  <c r="C529" i="5"/>
  <c r="Z528" i="5"/>
  <c r="V528" i="5"/>
  <c r="T528" i="5"/>
  <c r="S528" i="5"/>
  <c r="R528" i="5"/>
  <c r="Q528" i="5"/>
  <c r="M528" i="5"/>
  <c r="L528" i="5"/>
  <c r="K528" i="5"/>
  <c r="J528" i="5"/>
  <c r="G528" i="5"/>
  <c r="F528" i="5"/>
  <c r="E528" i="5"/>
  <c r="D528" i="5"/>
  <c r="C528" i="5"/>
  <c r="Z527" i="5"/>
  <c r="V527" i="5"/>
  <c r="T527" i="5"/>
  <c r="S527" i="5"/>
  <c r="R527" i="5"/>
  <c r="Q527" i="5"/>
  <c r="M527" i="5"/>
  <c r="L527" i="5"/>
  <c r="K527" i="5"/>
  <c r="J527" i="5"/>
  <c r="G527" i="5"/>
  <c r="F527" i="5"/>
  <c r="E527" i="5"/>
  <c r="D527" i="5"/>
  <c r="C527" i="5"/>
  <c r="Z526" i="5"/>
  <c r="V526" i="5"/>
  <c r="T526" i="5"/>
  <c r="S526" i="5"/>
  <c r="R526" i="5"/>
  <c r="Q526" i="5"/>
  <c r="M526" i="5"/>
  <c r="L526" i="5"/>
  <c r="K526" i="5"/>
  <c r="J526" i="5"/>
  <c r="G526" i="5"/>
  <c r="F526" i="5"/>
  <c r="E526" i="5"/>
  <c r="D526" i="5"/>
  <c r="C526" i="5"/>
  <c r="Z525" i="5"/>
  <c r="V525" i="5"/>
  <c r="T525" i="5"/>
  <c r="S525" i="5"/>
  <c r="R525" i="5"/>
  <c r="Q525" i="5"/>
  <c r="M525" i="5"/>
  <c r="L525" i="5"/>
  <c r="K525" i="5"/>
  <c r="J525" i="5"/>
  <c r="G525" i="5"/>
  <c r="F525" i="5"/>
  <c r="E525" i="5"/>
  <c r="D525" i="5"/>
  <c r="C525" i="5"/>
  <c r="Z524" i="5"/>
  <c r="V524" i="5"/>
  <c r="T524" i="5"/>
  <c r="S524" i="5"/>
  <c r="R524" i="5"/>
  <c r="Q524" i="5"/>
  <c r="M524" i="5"/>
  <c r="L524" i="5"/>
  <c r="K524" i="5"/>
  <c r="J524" i="5"/>
  <c r="G524" i="5"/>
  <c r="F524" i="5"/>
  <c r="E524" i="5"/>
  <c r="D524" i="5"/>
  <c r="C524" i="5"/>
  <c r="Z523" i="5"/>
  <c r="V523" i="5"/>
  <c r="T523" i="5"/>
  <c r="S523" i="5"/>
  <c r="R523" i="5"/>
  <c r="Q523" i="5"/>
  <c r="M523" i="5"/>
  <c r="L523" i="5"/>
  <c r="K523" i="5"/>
  <c r="J523" i="5"/>
  <c r="G523" i="5"/>
  <c r="F523" i="5"/>
  <c r="E523" i="5"/>
  <c r="D523" i="5"/>
  <c r="C523" i="5"/>
  <c r="Z522" i="5"/>
  <c r="V522" i="5"/>
  <c r="T522" i="5"/>
  <c r="S522" i="5"/>
  <c r="R522" i="5"/>
  <c r="Q522" i="5"/>
  <c r="M522" i="5"/>
  <c r="L522" i="5"/>
  <c r="K522" i="5"/>
  <c r="J522" i="5"/>
  <c r="G522" i="5"/>
  <c r="F522" i="5"/>
  <c r="E522" i="5"/>
  <c r="D522" i="5"/>
  <c r="C522" i="5"/>
  <c r="Z521" i="5"/>
  <c r="V521" i="5"/>
  <c r="T521" i="5"/>
  <c r="S521" i="5"/>
  <c r="R521" i="5"/>
  <c r="Q521" i="5"/>
  <c r="M521" i="5"/>
  <c r="L521" i="5"/>
  <c r="K521" i="5"/>
  <c r="J521" i="5"/>
  <c r="G521" i="5"/>
  <c r="F521" i="5"/>
  <c r="E521" i="5"/>
  <c r="D521" i="5"/>
  <c r="C521" i="5"/>
  <c r="Z520" i="5"/>
  <c r="V520" i="5"/>
  <c r="T520" i="5"/>
  <c r="S520" i="5"/>
  <c r="R520" i="5"/>
  <c r="Q520" i="5"/>
  <c r="M520" i="5"/>
  <c r="L520" i="5"/>
  <c r="K520" i="5"/>
  <c r="J520" i="5"/>
  <c r="G520" i="5"/>
  <c r="F520" i="5"/>
  <c r="E520" i="5"/>
  <c r="D520" i="5"/>
  <c r="C520" i="5"/>
  <c r="Z519" i="5"/>
  <c r="V519" i="5"/>
  <c r="T519" i="5"/>
  <c r="S519" i="5"/>
  <c r="R519" i="5"/>
  <c r="Q519" i="5"/>
  <c r="M519" i="5"/>
  <c r="L519" i="5"/>
  <c r="K519" i="5"/>
  <c r="J519" i="5"/>
  <c r="G519" i="5"/>
  <c r="F519" i="5"/>
  <c r="E519" i="5"/>
  <c r="D519" i="5"/>
  <c r="C519" i="5"/>
  <c r="Z518" i="5"/>
  <c r="V518" i="5"/>
  <c r="T518" i="5"/>
  <c r="S518" i="5"/>
  <c r="R518" i="5"/>
  <c r="Q518" i="5"/>
  <c r="M518" i="5"/>
  <c r="L518" i="5"/>
  <c r="K518" i="5"/>
  <c r="J518" i="5"/>
  <c r="G518" i="5"/>
  <c r="F518" i="5"/>
  <c r="E518" i="5"/>
  <c r="D518" i="5"/>
  <c r="C518" i="5"/>
  <c r="Z517" i="5"/>
  <c r="V517" i="5"/>
  <c r="T517" i="5"/>
  <c r="S517" i="5"/>
  <c r="R517" i="5"/>
  <c r="Q517" i="5"/>
  <c r="M517" i="5"/>
  <c r="L517" i="5"/>
  <c r="K517" i="5"/>
  <c r="J517" i="5"/>
  <c r="G517" i="5"/>
  <c r="F517" i="5"/>
  <c r="E517" i="5"/>
  <c r="D517" i="5"/>
  <c r="C517" i="5"/>
  <c r="Z516" i="5"/>
  <c r="V516" i="5"/>
  <c r="T516" i="5"/>
  <c r="S516" i="5"/>
  <c r="R516" i="5"/>
  <c r="Q516" i="5"/>
  <c r="M516" i="5"/>
  <c r="L516" i="5"/>
  <c r="K516" i="5"/>
  <c r="J516" i="5"/>
  <c r="G516" i="5"/>
  <c r="F516" i="5"/>
  <c r="E516" i="5"/>
  <c r="D516" i="5"/>
  <c r="C516" i="5"/>
  <c r="Z515" i="5"/>
  <c r="V515" i="5"/>
  <c r="T515" i="5"/>
  <c r="S515" i="5"/>
  <c r="R515" i="5"/>
  <c r="Q515" i="5"/>
  <c r="M515" i="5"/>
  <c r="L515" i="5"/>
  <c r="K515" i="5"/>
  <c r="J515" i="5"/>
  <c r="G515" i="5"/>
  <c r="F515" i="5"/>
  <c r="E515" i="5"/>
  <c r="D515" i="5"/>
  <c r="C515" i="5"/>
  <c r="Z514" i="5"/>
  <c r="V514" i="5"/>
  <c r="T514" i="5"/>
  <c r="S514" i="5"/>
  <c r="R514" i="5"/>
  <c r="Q514" i="5"/>
  <c r="M514" i="5"/>
  <c r="L514" i="5"/>
  <c r="K514" i="5"/>
  <c r="J514" i="5"/>
  <c r="G514" i="5"/>
  <c r="F514" i="5"/>
  <c r="E514" i="5"/>
  <c r="D514" i="5"/>
  <c r="C514" i="5"/>
  <c r="Z513" i="5"/>
  <c r="V513" i="5"/>
  <c r="T513" i="5"/>
  <c r="S513" i="5"/>
  <c r="R513" i="5"/>
  <c r="Q513" i="5"/>
  <c r="M513" i="5"/>
  <c r="L513" i="5"/>
  <c r="K513" i="5"/>
  <c r="J513" i="5"/>
  <c r="G513" i="5"/>
  <c r="F513" i="5"/>
  <c r="E513" i="5"/>
  <c r="D513" i="5"/>
  <c r="C513" i="5"/>
  <c r="Z512" i="5"/>
  <c r="V512" i="5"/>
  <c r="T512" i="5"/>
  <c r="S512" i="5"/>
  <c r="R512" i="5"/>
  <c r="Q512" i="5"/>
  <c r="M512" i="5"/>
  <c r="L512" i="5"/>
  <c r="K512" i="5"/>
  <c r="J512" i="5"/>
  <c r="G512" i="5"/>
  <c r="F512" i="5"/>
  <c r="E512" i="5"/>
  <c r="D512" i="5"/>
  <c r="C512" i="5"/>
  <c r="Z511" i="5"/>
  <c r="V511" i="5"/>
  <c r="T511" i="5"/>
  <c r="S511" i="5"/>
  <c r="R511" i="5"/>
  <c r="Q511" i="5"/>
  <c r="M511" i="5"/>
  <c r="L511" i="5"/>
  <c r="K511" i="5"/>
  <c r="J511" i="5"/>
  <c r="G511" i="5"/>
  <c r="F511" i="5"/>
  <c r="E511" i="5"/>
  <c r="D511" i="5"/>
  <c r="C511" i="5"/>
  <c r="Z510" i="5"/>
  <c r="V510" i="5"/>
  <c r="T510" i="5"/>
  <c r="S510" i="5"/>
  <c r="R510" i="5"/>
  <c r="Q510" i="5"/>
  <c r="M510" i="5"/>
  <c r="L510" i="5"/>
  <c r="K510" i="5"/>
  <c r="J510" i="5"/>
  <c r="G510" i="5"/>
  <c r="F510" i="5"/>
  <c r="E510" i="5"/>
  <c r="D510" i="5"/>
  <c r="C510" i="5"/>
  <c r="Z509" i="5"/>
  <c r="V509" i="5"/>
  <c r="T509" i="5"/>
  <c r="S509" i="5"/>
  <c r="R509" i="5"/>
  <c r="Q509" i="5"/>
  <c r="M509" i="5"/>
  <c r="L509" i="5"/>
  <c r="K509" i="5"/>
  <c r="J509" i="5"/>
  <c r="G509" i="5"/>
  <c r="F509" i="5"/>
  <c r="E509" i="5"/>
  <c r="D509" i="5"/>
  <c r="C509" i="5"/>
  <c r="Z508" i="5"/>
  <c r="V508" i="5"/>
  <c r="T508" i="5"/>
  <c r="S508" i="5"/>
  <c r="R508" i="5"/>
  <c r="Q508" i="5"/>
  <c r="M508" i="5"/>
  <c r="L508" i="5"/>
  <c r="K508" i="5"/>
  <c r="J508" i="5"/>
  <c r="G508" i="5"/>
  <c r="F508" i="5"/>
  <c r="E508" i="5"/>
  <c r="D508" i="5"/>
  <c r="C508" i="5"/>
  <c r="Z507" i="5"/>
  <c r="V507" i="5"/>
  <c r="T507" i="5"/>
  <c r="S507" i="5"/>
  <c r="R507" i="5"/>
  <c r="Q507" i="5"/>
  <c r="M507" i="5"/>
  <c r="L507" i="5"/>
  <c r="K507" i="5"/>
  <c r="J507" i="5"/>
  <c r="G507" i="5"/>
  <c r="F507" i="5"/>
  <c r="E507" i="5"/>
  <c r="D507" i="5"/>
  <c r="C507" i="5"/>
  <c r="Z506" i="5"/>
  <c r="V506" i="5"/>
  <c r="T506" i="5"/>
  <c r="S506" i="5"/>
  <c r="R506" i="5"/>
  <c r="Q506" i="5"/>
  <c r="M506" i="5"/>
  <c r="L506" i="5"/>
  <c r="K506" i="5"/>
  <c r="J506" i="5"/>
  <c r="G506" i="5"/>
  <c r="F506" i="5"/>
  <c r="E506" i="5"/>
  <c r="D506" i="5"/>
  <c r="C506" i="5"/>
  <c r="Z505" i="5"/>
  <c r="V505" i="5"/>
  <c r="T505" i="5"/>
  <c r="S505" i="5"/>
  <c r="R505" i="5"/>
  <c r="Q505" i="5"/>
  <c r="M505" i="5"/>
  <c r="L505" i="5"/>
  <c r="K505" i="5"/>
  <c r="J505" i="5"/>
  <c r="G505" i="5"/>
  <c r="F505" i="5"/>
  <c r="E505" i="5"/>
  <c r="D505" i="5"/>
  <c r="C505" i="5"/>
  <c r="Z504" i="5"/>
  <c r="V504" i="5"/>
  <c r="T504" i="5"/>
  <c r="S504" i="5"/>
  <c r="R504" i="5"/>
  <c r="Q504" i="5"/>
  <c r="M504" i="5"/>
  <c r="L504" i="5"/>
  <c r="K504" i="5"/>
  <c r="J504" i="5"/>
  <c r="G504" i="5"/>
  <c r="F504" i="5"/>
  <c r="E504" i="5"/>
  <c r="D504" i="5"/>
  <c r="C504" i="5"/>
  <c r="Z503" i="5"/>
  <c r="V503" i="5"/>
  <c r="T503" i="5"/>
  <c r="S503" i="5"/>
  <c r="R503" i="5"/>
  <c r="Q503" i="5"/>
  <c r="M503" i="5"/>
  <c r="L503" i="5"/>
  <c r="K503" i="5"/>
  <c r="J503" i="5"/>
  <c r="G503" i="5"/>
  <c r="F503" i="5"/>
  <c r="E503" i="5"/>
  <c r="D503" i="5"/>
  <c r="C503" i="5"/>
  <c r="Z502" i="5"/>
  <c r="V502" i="5"/>
  <c r="T502" i="5"/>
  <c r="S502" i="5"/>
  <c r="R502" i="5"/>
  <c r="Q502" i="5"/>
  <c r="M502" i="5"/>
  <c r="L502" i="5"/>
  <c r="K502" i="5"/>
  <c r="J502" i="5"/>
  <c r="G502" i="5"/>
  <c r="F502" i="5"/>
  <c r="E502" i="5"/>
  <c r="D502" i="5"/>
  <c r="C502" i="5"/>
  <c r="Z501" i="5"/>
  <c r="V501" i="5"/>
  <c r="T501" i="5"/>
  <c r="S501" i="5"/>
  <c r="R501" i="5"/>
  <c r="Q501" i="5"/>
  <c r="M501" i="5"/>
  <c r="L501" i="5"/>
  <c r="K501" i="5"/>
  <c r="J501" i="5"/>
  <c r="G501" i="5"/>
  <c r="F501" i="5"/>
  <c r="E501" i="5"/>
  <c r="D501" i="5"/>
  <c r="C501" i="5"/>
  <c r="Z500" i="5"/>
  <c r="V500" i="5"/>
  <c r="T500" i="5"/>
  <c r="S500" i="5"/>
  <c r="R500" i="5"/>
  <c r="Q500" i="5"/>
  <c r="M500" i="5"/>
  <c r="L500" i="5"/>
  <c r="K500" i="5"/>
  <c r="J500" i="5"/>
  <c r="G500" i="5"/>
  <c r="F500" i="5"/>
  <c r="E500" i="5"/>
  <c r="D500" i="5"/>
  <c r="C500" i="5"/>
  <c r="Z499" i="5"/>
  <c r="V499" i="5"/>
  <c r="T499" i="5"/>
  <c r="S499" i="5"/>
  <c r="R499" i="5"/>
  <c r="Q499" i="5"/>
  <c r="M499" i="5"/>
  <c r="L499" i="5"/>
  <c r="K499" i="5"/>
  <c r="J499" i="5"/>
  <c r="G499" i="5"/>
  <c r="F499" i="5"/>
  <c r="E499" i="5"/>
  <c r="D499" i="5"/>
  <c r="C499" i="5"/>
  <c r="Z498" i="5"/>
  <c r="V498" i="5"/>
  <c r="T498" i="5"/>
  <c r="S498" i="5"/>
  <c r="R498" i="5"/>
  <c r="Q498" i="5"/>
  <c r="M498" i="5"/>
  <c r="L498" i="5"/>
  <c r="K498" i="5"/>
  <c r="J498" i="5"/>
  <c r="G498" i="5"/>
  <c r="F498" i="5"/>
  <c r="E498" i="5"/>
  <c r="D498" i="5"/>
  <c r="C498" i="5"/>
  <c r="Z497" i="5"/>
  <c r="V497" i="5"/>
  <c r="T497" i="5"/>
  <c r="S497" i="5"/>
  <c r="R497" i="5"/>
  <c r="Q497" i="5"/>
  <c r="M497" i="5"/>
  <c r="L497" i="5"/>
  <c r="K497" i="5"/>
  <c r="J497" i="5"/>
  <c r="G497" i="5"/>
  <c r="F497" i="5"/>
  <c r="E497" i="5"/>
  <c r="D497" i="5"/>
  <c r="C497" i="5"/>
  <c r="Z496" i="5"/>
  <c r="V496" i="5"/>
  <c r="T496" i="5"/>
  <c r="S496" i="5"/>
  <c r="R496" i="5"/>
  <c r="Q496" i="5"/>
  <c r="M496" i="5"/>
  <c r="L496" i="5"/>
  <c r="K496" i="5"/>
  <c r="J496" i="5"/>
  <c r="G496" i="5"/>
  <c r="F496" i="5"/>
  <c r="E496" i="5"/>
  <c r="D496" i="5"/>
  <c r="C496" i="5"/>
  <c r="Z495" i="5"/>
  <c r="V495" i="5"/>
  <c r="T495" i="5"/>
  <c r="S495" i="5"/>
  <c r="R495" i="5"/>
  <c r="Q495" i="5"/>
  <c r="M495" i="5"/>
  <c r="L495" i="5"/>
  <c r="K495" i="5"/>
  <c r="J495" i="5"/>
  <c r="G495" i="5"/>
  <c r="F495" i="5"/>
  <c r="E495" i="5"/>
  <c r="D495" i="5"/>
  <c r="C495" i="5"/>
  <c r="Z494" i="5"/>
  <c r="V494" i="5"/>
  <c r="T494" i="5"/>
  <c r="S494" i="5"/>
  <c r="R494" i="5"/>
  <c r="Q494" i="5"/>
  <c r="M494" i="5"/>
  <c r="L494" i="5"/>
  <c r="K494" i="5"/>
  <c r="J494" i="5"/>
  <c r="G494" i="5"/>
  <c r="F494" i="5"/>
  <c r="E494" i="5"/>
  <c r="D494" i="5"/>
  <c r="C494" i="5"/>
  <c r="Z493" i="5"/>
  <c r="V493" i="5"/>
  <c r="T493" i="5"/>
  <c r="S493" i="5"/>
  <c r="R493" i="5"/>
  <c r="Q493" i="5"/>
  <c r="M493" i="5"/>
  <c r="L493" i="5"/>
  <c r="K493" i="5"/>
  <c r="J493" i="5"/>
  <c r="G493" i="5"/>
  <c r="F493" i="5"/>
  <c r="E493" i="5"/>
  <c r="D493" i="5"/>
  <c r="C493" i="5"/>
  <c r="Z492" i="5"/>
  <c r="V492" i="5"/>
  <c r="T492" i="5"/>
  <c r="S492" i="5"/>
  <c r="R492" i="5"/>
  <c r="Q492" i="5"/>
  <c r="M492" i="5"/>
  <c r="L492" i="5"/>
  <c r="K492" i="5"/>
  <c r="J492" i="5"/>
  <c r="G492" i="5"/>
  <c r="F492" i="5"/>
  <c r="E492" i="5"/>
  <c r="D492" i="5"/>
  <c r="C492" i="5"/>
  <c r="Z491" i="5"/>
  <c r="V491" i="5"/>
  <c r="T491" i="5"/>
  <c r="S491" i="5"/>
  <c r="R491" i="5"/>
  <c r="Q491" i="5"/>
  <c r="M491" i="5"/>
  <c r="L491" i="5"/>
  <c r="K491" i="5"/>
  <c r="J491" i="5"/>
  <c r="G491" i="5"/>
  <c r="F491" i="5"/>
  <c r="E491" i="5"/>
  <c r="D491" i="5"/>
  <c r="C491" i="5"/>
  <c r="Z490" i="5"/>
  <c r="V490" i="5"/>
  <c r="T490" i="5"/>
  <c r="S490" i="5"/>
  <c r="R490" i="5"/>
  <c r="Q490" i="5"/>
  <c r="M490" i="5"/>
  <c r="L490" i="5"/>
  <c r="K490" i="5"/>
  <c r="J490" i="5"/>
  <c r="G490" i="5"/>
  <c r="F490" i="5"/>
  <c r="E490" i="5"/>
  <c r="D490" i="5"/>
  <c r="C490" i="5"/>
  <c r="Z489" i="5"/>
  <c r="V489" i="5"/>
  <c r="T489" i="5"/>
  <c r="S489" i="5"/>
  <c r="R489" i="5"/>
  <c r="Q489" i="5"/>
  <c r="M489" i="5"/>
  <c r="L489" i="5"/>
  <c r="K489" i="5"/>
  <c r="J489" i="5"/>
  <c r="G489" i="5"/>
  <c r="F489" i="5"/>
  <c r="E489" i="5"/>
  <c r="D489" i="5"/>
  <c r="C489" i="5"/>
  <c r="Z488" i="5"/>
  <c r="V488" i="5"/>
  <c r="T488" i="5"/>
  <c r="S488" i="5"/>
  <c r="R488" i="5"/>
  <c r="Q488" i="5"/>
  <c r="M488" i="5"/>
  <c r="L488" i="5"/>
  <c r="K488" i="5"/>
  <c r="J488" i="5"/>
  <c r="G488" i="5"/>
  <c r="F488" i="5"/>
  <c r="E488" i="5"/>
  <c r="D488" i="5"/>
  <c r="C488" i="5"/>
  <c r="Z487" i="5"/>
  <c r="V487" i="5"/>
  <c r="T487" i="5"/>
  <c r="S487" i="5"/>
  <c r="R487" i="5"/>
  <c r="Q487" i="5"/>
  <c r="M487" i="5"/>
  <c r="L487" i="5"/>
  <c r="K487" i="5"/>
  <c r="J487" i="5"/>
  <c r="G487" i="5"/>
  <c r="F487" i="5"/>
  <c r="E487" i="5"/>
  <c r="D487" i="5"/>
  <c r="C487" i="5"/>
  <c r="Z486" i="5"/>
  <c r="V486" i="5"/>
  <c r="T486" i="5"/>
  <c r="S486" i="5"/>
  <c r="R486" i="5"/>
  <c r="Q486" i="5"/>
  <c r="M486" i="5"/>
  <c r="L486" i="5"/>
  <c r="K486" i="5"/>
  <c r="J486" i="5"/>
  <c r="G486" i="5"/>
  <c r="F486" i="5"/>
  <c r="E486" i="5"/>
  <c r="D486" i="5"/>
  <c r="C486" i="5"/>
  <c r="Z485" i="5"/>
  <c r="X485" i="5"/>
  <c r="V485" i="5"/>
  <c r="T485" i="5"/>
  <c r="S485" i="5"/>
  <c r="R485" i="5"/>
  <c r="Q485" i="5"/>
  <c r="M485" i="5"/>
  <c r="L485" i="5"/>
  <c r="K485" i="5"/>
  <c r="J485" i="5"/>
  <c r="G485" i="5"/>
  <c r="F485" i="5"/>
  <c r="E485" i="5"/>
  <c r="D485" i="5"/>
  <c r="C485" i="5"/>
  <c r="Z484" i="5"/>
  <c r="V484" i="5"/>
  <c r="T484" i="5"/>
  <c r="S484" i="5"/>
  <c r="R484" i="5"/>
  <c r="Q484" i="5"/>
  <c r="M484" i="5"/>
  <c r="L484" i="5"/>
  <c r="K484" i="5"/>
  <c r="J484" i="5"/>
  <c r="G484" i="5"/>
  <c r="F484" i="5"/>
  <c r="E484" i="5"/>
  <c r="D484" i="5"/>
  <c r="C484" i="5"/>
  <c r="Z483" i="5"/>
  <c r="V483" i="5"/>
  <c r="T483" i="5"/>
  <c r="S483" i="5"/>
  <c r="R483" i="5"/>
  <c r="Q483" i="5"/>
  <c r="M483" i="5"/>
  <c r="L483" i="5"/>
  <c r="K483" i="5"/>
  <c r="J483" i="5"/>
  <c r="G483" i="5"/>
  <c r="F483" i="5"/>
  <c r="E483" i="5"/>
  <c r="D483" i="5"/>
  <c r="C483" i="5"/>
  <c r="Z482" i="5"/>
  <c r="V482" i="5"/>
  <c r="T482" i="5"/>
  <c r="S482" i="5"/>
  <c r="R482" i="5"/>
  <c r="Q482" i="5"/>
  <c r="M482" i="5"/>
  <c r="L482" i="5"/>
  <c r="K482" i="5"/>
  <c r="J482" i="5"/>
  <c r="G482" i="5"/>
  <c r="F482" i="5"/>
  <c r="E482" i="5"/>
  <c r="D482" i="5"/>
  <c r="C482" i="5"/>
  <c r="Z481" i="5"/>
  <c r="V481" i="5"/>
  <c r="T481" i="5"/>
  <c r="S481" i="5"/>
  <c r="R481" i="5"/>
  <c r="Q481" i="5"/>
  <c r="M481" i="5"/>
  <c r="L481" i="5"/>
  <c r="K481" i="5"/>
  <c r="J481" i="5"/>
  <c r="G481" i="5"/>
  <c r="F481" i="5"/>
  <c r="E481" i="5"/>
  <c r="D481" i="5"/>
  <c r="C481" i="5"/>
  <c r="Z480" i="5"/>
  <c r="V480" i="5"/>
  <c r="T480" i="5"/>
  <c r="S480" i="5"/>
  <c r="R480" i="5"/>
  <c r="Q480" i="5"/>
  <c r="M480" i="5"/>
  <c r="L480" i="5"/>
  <c r="K480" i="5"/>
  <c r="J480" i="5"/>
  <c r="G480" i="5"/>
  <c r="F480" i="5"/>
  <c r="E480" i="5"/>
  <c r="D480" i="5"/>
  <c r="C480" i="5"/>
  <c r="Z479" i="5"/>
  <c r="V479" i="5"/>
  <c r="T479" i="5"/>
  <c r="S479" i="5"/>
  <c r="R479" i="5"/>
  <c r="Q479" i="5"/>
  <c r="M479" i="5"/>
  <c r="L479" i="5"/>
  <c r="K479" i="5"/>
  <c r="J479" i="5"/>
  <c r="G479" i="5"/>
  <c r="F479" i="5"/>
  <c r="E479" i="5"/>
  <c r="D479" i="5"/>
  <c r="C479" i="5"/>
  <c r="Z478" i="5"/>
  <c r="V478" i="5"/>
  <c r="T478" i="5"/>
  <c r="S478" i="5"/>
  <c r="R478" i="5"/>
  <c r="Q478" i="5"/>
  <c r="M478" i="5"/>
  <c r="L478" i="5"/>
  <c r="K478" i="5"/>
  <c r="J478" i="5"/>
  <c r="G478" i="5"/>
  <c r="F478" i="5"/>
  <c r="E478" i="5"/>
  <c r="D478" i="5"/>
  <c r="C478" i="5"/>
  <c r="Z477" i="5"/>
  <c r="V477" i="5"/>
  <c r="T477" i="5"/>
  <c r="S477" i="5"/>
  <c r="R477" i="5"/>
  <c r="Q477" i="5"/>
  <c r="M477" i="5"/>
  <c r="L477" i="5"/>
  <c r="K477" i="5"/>
  <c r="J477" i="5"/>
  <c r="G477" i="5"/>
  <c r="F477" i="5"/>
  <c r="E477" i="5"/>
  <c r="D477" i="5"/>
  <c r="C477" i="5"/>
  <c r="Z476" i="5"/>
  <c r="V476" i="5"/>
  <c r="T476" i="5"/>
  <c r="S476" i="5"/>
  <c r="R476" i="5"/>
  <c r="Q476" i="5"/>
  <c r="M476" i="5"/>
  <c r="L476" i="5"/>
  <c r="K476" i="5"/>
  <c r="J476" i="5"/>
  <c r="G476" i="5"/>
  <c r="F476" i="5"/>
  <c r="E476" i="5"/>
  <c r="D476" i="5"/>
  <c r="C476" i="5"/>
  <c r="Z475" i="5"/>
  <c r="V475" i="5"/>
  <c r="T475" i="5"/>
  <c r="S475" i="5"/>
  <c r="R475" i="5"/>
  <c r="Q475" i="5"/>
  <c r="M475" i="5"/>
  <c r="L475" i="5"/>
  <c r="K475" i="5"/>
  <c r="J475" i="5"/>
  <c r="G475" i="5"/>
  <c r="F475" i="5"/>
  <c r="E475" i="5"/>
  <c r="D475" i="5"/>
  <c r="C475" i="5"/>
  <c r="Z474" i="5"/>
  <c r="V474" i="5"/>
  <c r="T474" i="5"/>
  <c r="S474" i="5"/>
  <c r="R474" i="5"/>
  <c r="Q474" i="5"/>
  <c r="M474" i="5"/>
  <c r="L474" i="5"/>
  <c r="K474" i="5"/>
  <c r="J474" i="5"/>
  <c r="G474" i="5"/>
  <c r="F474" i="5"/>
  <c r="E474" i="5"/>
  <c r="D474" i="5"/>
  <c r="C474" i="5"/>
  <c r="Z473" i="5"/>
  <c r="V473" i="5"/>
  <c r="T473" i="5"/>
  <c r="S473" i="5"/>
  <c r="R473" i="5"/>
  <c r="Q473" i="5"/>
  <c r="M473" i="5"/>
  <c r="L473" i="5"/>
  <c r="K473" i="5"/>
  <c r="J473" i="5"/>
  <c r="G473" i="5"/>
  <c r="F473" i="5"/>
  <c r="E473" i="5"/>
  <c r="D473" i="5"/>
  <c r="C473" i="5"/>
  <c r="Z472" i="5"/>
  <c r="V472" i="5"/>
  <c r="T472" i="5"/>
  <c r="S472" i="5"/>
  <c r="R472" i="5"/>
  <c r="Q472" i="5"/>
  <c r="M472" i="5"/>
  <c r="L472" i="5"/>
  <c r="K472" i="5"/>
  <c r="J472" i="5"/>
  <c r="G472" i="5"/>
  <c r="F472" i="5"/>
  <c r="E472" i="5"/>
  <c r="D472" i="5"/>
  <c r="C472" i="5"/>
  <c r="Z471" i="5"/>
  <c r="V471" i="5"/>
  <c r="T471" i="5"/>
  <c r="S471" i="5"/>
  <c r="R471" i="5"/>
  <c r="Q471" i="5"/>
  <c r="M471" i="5"/>
  <c r="L471" i="5"/>
  <c r="K471" i="5"/>
  <c r="J471" i="5"/>
  <c r="G471" i="5"/>
  <c r="F471" i="5"/>
  <c r="E471" i="5"/>
  <c r="D471" i="5"/>
  <c r="C471" i="5"/>
  <c r="Z470" i="5"/>
  <c r="V470" i="5"/>
  <c r="T470" i="5"/>
  <c r="S470" i="5"/>
  <c r="R470" i="5"/>
  <c r="Q470" i="5"/>
  <c r="M470" i="5"/>
  <c r="L470" i="5"/>
  <c r="K470" i="5"/>
  <c r="J470" i="5"/>
  <c r="G470" i="5"/>
  <c r="F470" i="5"/>
  <c r="E470" i="5"/>
  <c r="D470" i="5"/>
  <c r="C470" i="5"/>
  <c r="Z469" i="5"/>
  <c r="V469" i="5"/>
  <c r="T469" i="5"/>
  <c r="S469" i="5"/>
  <c r="R469" i="5"/>
  <c r="Q469" i="5"/>
  <c r="M469" i="5"/>
  <c r="L469" i="5"/>
  <c r="K469" i="5"/>
  <c r="J469" i="5"/>
  <c r="G469" i="5"/>
  <c r="F469" i="5"/>
  <c r="E469" i="5"/>
  <c r="D469" i="5"/>
  <c r="C469" i="5"/>
  <c r="Z468" i="5"/>
  <c r="V468" i="5"/>
  <c r="T468" i="5"/>
  <c r="S468" i="5"/>
  <c r="R468" i="5"/>
  <c r="Q468" i="5"/>
  <c r="M468" i="5"/>
  <c r="L468" i="5"/>
  <c r="K468" i="5"/>
  <c r="J468" i="5"/>
  <c r="G468" i="5"/>
  <c r="F468" i="5"/>
  <c r="E468" i="5"/>
  <c r="D468" i="5"/>
  <c r="C468" i="5"/>
  <c r="Z467" i="5"/>
  <c r="V467" i="5"/>
  <c r="T467" i="5"/>
  <c r="S467" i="5"/>
  <c r="R467" i="5"/>
  <c r="Q467" i="5"/>
  <c r="M467" i="5"/>
  <c r="L467" i="5"/>
  <c r="K467" i="5"/>
  <c r="J467" i="5"/>
  <c r="G467" i="5"/>
  <c r="F467" i="5"/>
  <c r="E467" i="5"/>
  <c r="D467" i="5"/>
  <c r="C467" i="5"/>
  <c r="Z466" i="5"/>
  <c r="V466" i="5"/>
  <c r="T466" i="5"/>
  <c r="S466" i="5"/>
  <c r="R466" i="5"/>
  <c r="Q466" i="5"/>
  <c r="M466" i="5"/>
  <c r="L466" i="5"/>
  <c r="K466" i="5"/>
  <c r="J466" i="5"/>
  <c r="G466" i="5"/>
  <c r="F466" i="5"/>
  <c r="E466" i="5"/>
  <c r="D466" i="5"/>
  <c r="C466" i="5"/>
  <c r="Z465" i="5"/>
  <c r="V465" i="5"/>
  <c r="T465" i="5"/>
  <c r="S465" i="5"/>
  <c r="R465" i="5"/>
  <c r="Q465" i="5"/>
  <c r="M465" i="5"/>
  <c r="L465" i="5"/>
  <c r="K465" i="5"/>
  <c r="J465" i="5"/>
  <c r="G465" i="5"/>
  <c r="F465" i="5"/>
  <c r="E465" i="5"/>
  <c r="D465" i="5"/>
  <c r="C465" i="5"/>
  <c r="Z464" i="5"/>
  <c r="V464" i="5"/>
  <c r="T464" i="5"/>
  <c r="S464" i="5"/>
  <c r="R464" i="5"/>
  <c r="Q464" i="5"/>
  <c r="M464" i="5"/>
  <c r="L464" i="5"/>
  <c r="K464" i="5"/>
  <c r="J464" i="5"/>
  <c r="G464" i="5"/>
  <c r="F464" i="5"/>
  <c r="E464" i="5"/>
  <c r="D464" i="5"/>
  <c r="C464" i="5"/>
  <c r="Z463" i="5"/>
  <c r="V463" i="5"/>
  <c r="T463" i="5"/>
  <c r="S463" i="5"/>
  <c r="R463" i="5"/>
  <c r="Q463" i="5"/>
  <c r="M463" i="5"/>
  <c r="L463" i="5"/>
  <c r="K463" i="5"/>
  <c r="J463" i="5"/>
  <c r="G463" i="5"/>
  <c r="F463" i="5"/>
  <c r="E463" i="5"/>
  <c r="D463" i="5"/>
  <c r="C463" i="5"/>
  <c r="Z462" i="5"/>
  <c r="V462" i="5"/>
  <c r="T462" i="5"/>
  <c r="S462" i="5"/>
  <c r="R462" i="5"/>
  <c r="Q462" i="5"/>
  <c r="M462" i="5"/>
  <c r="L462" i="5"/>
  <c r="K462" i="5"/>
  <c r="J462" i="5"/>
  <c r="G462" i="5"/>
  <c r="F462" i="5"/>
  <c r="E462" i="5"/>
  <c r="D462" i="5"/>
  <c r="C462" i="5"/>
  <c r="Z461" i="5"/>
  <c r="V461" i="5"/>
  <c r="T461" i="5"/>
  <c r="S461" i="5"/>
  <c r="R461" i="5"/>
  <c r="Q461" i="5"/>
  <c r="M461" i="5"/>
  <c r="L461" i="5"/>
  <c r="K461" i="5"/>
  <c r="J461" i="5"/>
  <c r="G461" i="5"/>
  <c r="F461" i="5"/>
  <c r="E461" i="5"/>
  <c r="D461" i="5"/>
  <c r="C461" i="5"/>
  <c r="Z460" i="5"/>
  <c r="V460" i="5"/>
  <c r="T460" i="5"/>
  <c r="S460" i="5"/>
  <c r="R460" i="5"/>
  <c r="Q460" i="5"/>
  <c r="M460" i="5"/>
  <c r="L460" i="5"/>
  <c r="K460" i="5"/>
  <c r="J460" i="5"/>
  <c r="G460" i="5"/>
  <c r="F460" i="5"/>
  <c r="E460" i="5"/>
  <c r="D460" i="5"/>
  <c r="C460" i="5"/>
  <c r="Z459" i="5"/>
  <c r="V459" i="5"/>
  <c r="T459" i="5"/>
  <c r="S459" i="5"/>
  <c r="R459" i="5"/>
  <c r="Q459" i="5"/>
  <c r="M459" i="5"/>
  <c r="L459" i="5"/>
  <c r="K459" i="5"/>
  <c r="J459" i="5"/>
  <c r="G459" i="5"/>
  <c r="F459" i="5"/>
  <c r="E459" i="5"/>
  <c r="D459" i="5"/>
  <c r="C459" i="5"/>
  <c r="Z458" i="5"/>
  <c r="V458" i="5"/>
  <c r="T458" i="5"/>
  <c r="S458" i="5"/>
  <c r="R458" i="5"/>
  <c r="Q458" i="5"/>
  <c r="M458" i="5"/>
  <c r="L458" i="5"/>
  <c r="K458" i="5"/>
  <c r="J458" i="5"/>
  <c r="G458" i="5"/>
  <c r="F458" i="5"/>
  <c r="E458" i="5"/>
  <c r="D458" i="5"/>
  <c r="C458" i="5"/>
  <c r="Z457" i="5"/>
  <c r="V457" i="5"/>
  <c r="T457" i="5"/>
  <c r="S457" i="5"/>
  <c r="R457" i="5"/>
  <c r="Q457" i="5"/>
  <c r="M457" i="5"/>
  <c r="L457" i="5"/>
  <c r="K457" i="5"/>
  <c r="J457" i="5"/>
  <c r="G457" i="5"/>
  <c r="F457" i="5"/>
  <c r="E457" i="5"/>
  <c r="D457" i="5"/>
  <c r="C457" i="5"/>
  <c r="Z456" i="5"/>
  <c r="V456" i="5"/>
  <c r="T456" i="5"/>
  <c r="S456" i="5"/>
  <c r="R456" i="5"/>
  <c r="Q456" i="5"/>
  <c r="M456" i="5"/>
  <c r="L456" i="5"/>
  <c r="K456" i="5"/>
  <c r="J456" i="5"/>
  <c r="G456" i="5"/>
  <c r="F456" i="5"/>
  <c r="E456" i="5"/>
  <c r="D456" i="5"/>
  <c r="C456" i="5"/>
  <c r="Z455" i="5"/>
  <c r="V455" i="5"/>
  <c r="T455" i="5"/>
  <c r="S455" i="5"/>
  <c r="R455" i="5"/>
  <c r="Q455" i="5"/>
  <c r="M455" i="5"/>
  <c r="L455" i="5"/>
  <c r="K455" i="5"/>
  <c r="J455" i="5"/>
  <c r="G455" i="5"/>
  <c r="F455" i="5"/>
  <c r="E455" i="5"/>
  <c r="D455" i="5"/>
  <c r="C455" i="5"/>
  <c r="Z454" i="5"/>
  <c r="V454" i="5"/>
  <c r="T454" i="5"/>
  <c r="S454" i="5"/>
  <c r="R454" i="5"/>
  <c r="Q454" i="5"/>
  <c r="M454" i="5"/>
  <c r="L454" i="5"/>
  <c r="K454" i="5"/>
  <c r="J454" i="5"/>
  <c r="G454" i="5"/>
  <c r="F454" i="5"/>
  <c r="E454" i="5"/>
  <c r="D454" i="5"/>
  <c r="C454" i="5"/>
  <c r="Z453" i="5"/>
  <c r="V453" i="5"/>
  <c r="T453" i="5"/>
  <c r="S453" i="5"/>
  <c r="R453" i="5"/>
  <c r="Q453" i="5"/>
  <c r="M453" i="5"/>
  <c r="L453" i="5"/>
  <c r="K453" i="5"/>
  <c r="J453" i="5"/>
  <c r="G453" i="5"/>
  <c r="F453" i="5"/>
  <c r="E453" i="5"/>
  <c r="D453" i="5"/>
  <c r="C453" i="5"/>
  <c r="Z452" i="5"/>
  <c r="V452" i="5"/>
  <c r="T452" i="5"/>
  <c r="S452" i="5"/>
  <c r="R452" i="5"/>
  <c r="Q452" i="5"/>
  <c r="M452" i="5"/>
  <c r="L452" i="5"/>
  <c r="K452" i="5"/>
  <c r="J452" i="5"/>
  <c r="G452" i="5"/>
  <c r="F452" i="5"/>
  <c r="E452" i="5"/>
  <c r="D452" i="5"/>
  <c r="C452" i="5"/>
  <c r="Z451" i="5"/>
  <c r="V451" i="5"/>
  <c r="T451" i="5"/>
  <c r="S451" i="5"/>
  <c r="R451" i="5"/>
  <c r="Q451" i="5"/>
  <c r="M451" i="5"/>
  <c r="L451" i="5"/>
  <c r="K451" i="5"/>
  <c r="J451" i="5"/>
  <c r="G451" i="5"/>
  <c r="F451" i="5"/>
  <c r="E451" i="5"/>
  <c r="D451" i="5"/>
  <c r="C451" i="5"/>
  <c r="Z450" i="5"/>
  <c r="V450" i="5"/>
  <c r="T450" i="5"/>
  <c r="S450" i="5"/>
  <c r="R450" i="5"/>
  <c r="Q450" i="5"/>
  <c r="M450" i="5"/>
  <c r="L450" i="5"/>
  <c r="K450" i="5"/>
  <c r="J450" i="5"/>
  <c r="G450" i="5"/>
  <c r="F450" i="5"/>
  <c r="E450" i="5"/>
  <c r="D450" i="5"/>
  <c r="C450" i="5"/>
  <c r="Z449" i="5"/>
  <c r="V449" i="5"/>
  <c r="T449" i="5"/>
  <c r="S449" i="5"/>
  <c r="R449" i="5"/>
  <c r="Q449" i="5"/>
  <c r="M449" i="5"/>
  <c r="L449" i="5"/>
  <c r="K449" i="5"/>
  <c r="J449" i="5"/>
  <c r="G449" i="5"/>
  <c r="F449" i="5"/>
  <c r="E449" i="5"/>
  <c r="D449" i="5"/>
  <c r="C449" i="5"/>
  <c r="Z448" i="5"/>
  <c r="V448" i="5"/>
  <c r="T448" i="5"/>
  <c r="S448" i="5"/>
  <c r="R448" i="5"/>
  <c r="Q448" i="5"/>
  <c r="M448" i="5"/>
  <c r="L448" i="5"/>
  <c r="K448" i="5"/>
  <c r="J448" i="5"/>
  <c r="G448" i="5"/>
  <c r="F448" i="5"/>
  <c r="E448" i="5"/>
  <c r="D448" i="5"/>
  <c r="C448" i="5"/>
  <c r="Z447" i="5"/>
  <c r="V447" i="5"/>
  <c r="T447" i="5"/>
  <c r="S447" i="5"/>
  <c r="R447" i="5"/>
  <c r="Q447" i="5"/>
  <c r="M447" i="5"/>
  <c r="L447" i="5"/>
  <c r="K447" i="5"/>
  <c r="J447" i="5"/>
  <c r="G447" i="5"/>
  <c r="F447" i="5"/>
  <c r="E447" i="5"/>
  <c r="D447" i="5"/>
  <c r="C447" i="5"/>
  <c r="Z446" i="5"/>
  <c r="V446" i="5"/>
  <c r="T446" i="5"/>
  <c r="S446" i="5"/>
  <c r="R446" i="5"/>
  <c r="Q446" i="5"/>
  <c r="M446" i="5"/>
  <c r="L446" i="5"/>
  <c r="K446" i="5"/>
  <c r="J446" i="5"/>
  <c r="G446" i="5"/>
  <c r="F446" i="5"/>
  <c r="E446" i="5"/>
  <c r="D446" i="5"/>
  <c r="C446" i="5"/>
  <c r="Z445" i="5"/>
  <c r="V445" i="5"/>
  <c r="T445" i="5"/>
  <c r="S445" i="5"/>
  <c r="R445" i="5"/>
  <c r="Q445" i="5"/>
  <c r="M445" i="5"/>
  <c r="L445" i="5"/>
  <c r="K445" i="5"/>
  <c r="J445" i="5"/>
  <c r="G445" i="5"/>
  <c r="F445" i="5"/>
  <c r="E445" i="5"/>
  <c r="D445" i="5"/>
  <c r="C445" i="5"/>
  <c r="Z444" i="5"/>
  <c r="V444" i="5"/>
  <c r="T444" i="5"/>
  <c r="S444" i="5"/>
  <c r="R444" i="5"/>
  <c r="Q444" i="5"/>
  <c r="M444" i="5"/>
  <c r="L444" i="5"/>
  <c r="K444" i="5"/>
  <c r="J444" i="5"/>
  <c r="G444" i="5"/>
  <c r="F444" i="5"/>
  <c r="E444" i="5"/>
  <c r="D444" i="5"/>
  <c r="C444" i="5"/>
  <c r="Z443" i="5"/>
  <c r="V443" i="5"/>
  <c r="T443" i="5"/>
  <c r="S443" i="5"/>
  <c r="R443" i="5"/>
  <c r="Q443" i="5"/>
  <c r="M443" i="5"/>
  <c r="L443" i="5"/>
  <c r="K443" i="5"/>
  <c r="J443" i="5"/>
  <c r="G443" i="5"/>
  <c r="F443" i="5"/>
  <c r="E443" i="5"/>
  <c r="D443" i="5"/>
  <c r="C443" i="5"/>
  <c r="Z442" i="5"/>
  <c r="V442" i="5"/>
  <c r="T442" i="5"/>
  <c r="S442" i="5"/>
  <c r="R442" i="5"/>
  <c r="Q442" i="5"/>
  <c r="M442" i="5"/>
  <c r="L442" i="5"/>
  <c r="K442" i="5"/>
  <c r="J442" i="5"/>
  <c r="G442" i="5"/>
  <c r="F442" i="5"/>
  <c r="E442" i="5"/>
  <c r="D442" i="5"/>
  <c r="C442" i="5"/>
  <c r="Z441" i="5"/>
  <c r="V441" i="5"/>
  <c r="T441" i="5"/>
  <c r="S441" i="5"/>
  <c r="R441" i="5"/>
  <c r="Q441" i="5"/>
  <c r="M441" i="5"/>
  <c r="L441" i="5"/>
  <c r="K441" i="5"/>
  <c r="J441" i="5"/>
  <c r="G441" i="5"/>
  <c r="F441" i="5"/>
  <c r="E441" i="5"/>
  <c r="D441" i="5"/>
  <c r="C441" i="5"/>
  <c r="Z440" i="5"/>
  <c r="V440" i="5"/>
  <c r="T440" i="5"/>
  <c r="S440" i="5"/>
  <c r="R440" i="5"/>
  <c r="Q440" i="5"/>
  <c r="M440" i="5"/>
  <c r="L440" i="5"/>
  <c r="K440" i="5"/>
  <c r="J440" i="5"/>
  <c r="G440" i="5"/>
  <c r="F440" i="5"/>
  <c r="E440" i="5"/>
  <c r="D440" i="5"/>
  <c r="C440" i="5"/>
  <c r="Z439" i="5"/>
  <c r="V439" i="5"/>
  <c r="T439" i="5"/>
  <c r="S439" i="5"/>
  <c r="R439" i="5"/>
  <c r="Q439" i="5"/>
  <c r="M439" i="5"/>
  <c r="L439" i="5"/>
  <c r="K439" i="5"/>
  <c r="J439" i="5"/>
  <c r="G439" i="5"/>
  <c r="F439" i="5"/>
  <c r="E439" i="5"/>
  <c r="D439" i="5"/>
  <c r="C439" i="5"/>
  <c r="Z438" i="5"/>
  <c r="V438" i="5"/>
  <c r="T438" i="5"/>
  <c r="S438" i="5"/>
  <c r="R438" i="5"/>
  <c r="Q438" i="5"/>
  <c r="M438" i="5"/>
  <c r="L438" i="5"/>
  <c r="K438" i="5"/>
  <c r="J438" i="5"/>
  <c r="G438" i="5"/>
  <c r="F438" i="5"/>
  <c r="E438" i="5"/>
  <c r="D438" i="5"/>
  <c r="C438" i="5"/>
  <c r="Z437" i="5"/>
  <c r="V437" i="5"/>
  <c r="T437" i="5"/>
  <c r="S437" i="5"/>
  <c r="R437" i="5"/>
  <c r="Q437" i="5"/>
  <c r="M437" i="5"/>
  <c r="L437" i="5"/>
  <c r="K437" i="5"/>
  <c r="J437" i="5"/>
  <c r="G437" i="5"/>
  <c r="F437" i="5"/>
  <c r="E437" i="5"/>
  <c r="D437" i="5"/>
  <c r="C437" i="5"/>
  <c r="Z436" i="5"/>
  <c r="V436" i="5"/>
  <c r="T436" i="5"/>
  <c r="S436" i="5"/>
  <c r="R436" i="5"/>
  <c r="Q436" i="5"/>
  <c r="M436" i="5"/>
  <c r="L436" i="5"/>
  <c r="K436" i="5"/>
  <c r="J436" i="5"/>
  <c r="G436" i="5"/>
  <c r="F436" i="5"/>
  <c r="E436" i="5"/>
  <c r="D436" i="5"/>
  <c r="C436" i="5"/>
  <c r="Z435" i="5"/>
  <c r="V435" i="5"/>
  <c r="T435" i="5"/>
  <c r="S435" i="5"/>
  <c r="R435" i="5"/>
  <c r="Q435" i="5"/>
  <c r="M435" i="5"/>
  <c r="L435" i="5"/>
  <c r="K435" i="5"/>
  <c r="J435" i="5"/>
  <c r="G435" i="5"/>
  <c r="F435" i="5"/>
  <c r="E435" i="5"/>
  <c r="D435" i="5"/>
  <c r="C435" i="5"/>
  <c r="Z434" i="5"/>
  <c r="V434" i="5"/>
  <c r="T434" i="5"/>
  <c r="S434" i="5"/>
  <c r="R434" i="5"/>
  <c r="Q434" i="5"/>
  <c r="M434" i="5"/>
  <c r="L434" i="5"/>
  <c r="K434" i="5"/>
  <c r="J434" i="5"/>
  <c r="G434" i="5"/>
  <c r="F434" i="5"/>
  <c r="E434" i="5"/>
  <c r="D434" i="5"/>
  <c r="C434" i="5"/>
  <c r="Z433" i="5"/>
  <c r="V433" i="5"/>
  <c r="T433" i="5"/>
  <c r="S433" i="5"/>
  <c r="R433" i="5"/>
  <c r="Q433" i="5"/>
  <c r="M433" i="5"/>
  <c r="L433" i="5"/>
  <c r="K433" i="5"/>
  <c r="J433" i="5"/>
  <c r="G433" i="5"/>
  <c r="F433" i="5"/>
  <c r="E433" i="5"/>
  <c r="D433" i="5"/>
  <c r="C433" i="5"/>
  <c r="Z432" i="5"/>
  <c r="V432" i="5"/>
  <c r="T432" i="5"/>
  <c r="S432" i="5"/>
  <c r="R432" i="5"/>
  <c r="Q432" i="5"/>
  <c r="M432" i="5"/>
  <c r="L432" i="5"/>
  <c r="K432" i="5"/>
  <c r="J432" i="5"/>
  <c r="G432" i="5"/>
  <c r="F432" i="5"/>
  <c r="E432" i="5"/>
  <c r="D432" i="5"/>
  <c r="C432" i="5"/>
  <c r="Z431" i="5"/>
  <c r="V431" i="5"/>
  <c r="T431" i="5"/>
  <c r="S431" i="5"/>
  <c r="R431" i="5"/>
  <c r="Q431" i="5"/>
  <c r="M431" i="5"/>
  <c r="L431" i="5"/>
  <c r="K431" i="5"/>
  <c r="J431" i="5"/>
  <c r="G431" i="5"/>
  <c r="F431" i="5"/>
  <c r="E431" i="5"/>
  <c r="D431" i="5"/>
  <c r="C431" i="5"/>
  <c r="Z430" i="5"/>
  <c r="V430" i="5"/>
  <c r="T430" i="5"/>
  <c r="S430" i="5"/>
  <c r="R430" i="5"/>
  <c r="Q430" i="5"/>
  <c r="M430" i="5"/>
  <c r="L430" i="5"/>
  <c r="K430" i="5"/>
  <c r="J430" i="5"/>
  <c r="G430" i="5"/>
  <c r="F430" i="5"/>
  <c r="E430" i="5"/>
  <c r="D430" i="5"/>
  <c r="C430" i="5"/>
  <c r="Z429" i="5"/>
  <c r="V429" i="5"/>
  <c r="T429" i="5"/>
  <c r="S429" i="5"/>
  <c r="R429" i="5"/>
  <c r="Q429" i="5"/>
  <c r="M429" i="5"/>
  <c r="L429" i="5"/>
  <c r="K429" i="5"/>
  <c r="J429" i="5"/>
  <c r="G429" i="5"/>
  <c r="F429" i="5"/>
  <c r="E429" i="5"/>
  <c r="D429" i="5"/>
  <c r="C429" i="5"/>
  <c r="Z428" i="5"/>
  <c r="V428" i="5"/>
  <c r="T428" i="5"/>
  <c r="S428" i="5"/>
  <c r="R428" i="5"/>
  <c r="Q428" i="5"/>
  <c r="M428" i="5"/>
  <c r="L428" i="5"/>
  <c r="K428" i="5"/>
  <c r="J428" i="5"/>
  <c r="G428" i="5"/>
  <c r="F428" i="5"/>
  <c r="E428" i="5"/>
  <c r="D428" i="5"/>
  <c r="C428" i="5"/>
  <c r="Z427" i="5"/>
  <c r="V427" i="5"/>
  <c r="T427" i="5"/>
  <c r="S427" i="5"/>
  <c r="R427" i="5"/>
  <c r="Q427" i="5"/>
  <c r="M427" i="5"/>
  <c r="L427" i="5"/>
  <c r="K427" i="5"/>
  <c r="J427" i="5"/>
  <c r="G427" i="5"/>
  <c r="F427" i="5"/>
  <c r="E427" i="5"/>
  <c r="D427" i="5"/>
  <c r="C427" i="5"/>
  <c r="Z426" i="5"/>
  <c r="V426" i="5"/>
  <c r="T426" i="5"/>
  <c r="S426" i="5"/>
  <c r="R426" i="5"/>
  <c r="Q426" i="5"/>
  <c r="M426" i="5"/>
  <c r="L426" i="5"/>
  <c r="K426" i="5"/>
  <c r="J426" i="5"/>
  <c r="G426" i="5"/>
  <c r="F426" i="5"/>
  <c r="E426" i="5"/>
  <c r="D426" i="5"/>
  <c r="C426" i="5"/>
  <c r="Z425" i="5"/>
  <c r="V425" i="5"/>
  <c r="T425" i="5"/>
  <c r="S425" i="5"/>
  <c r="R425" i="5"/>
  <c r="Q425" i="5"/>
  <c r="M425" i="5"/>
  <c r="L425" i="5"/>
  <c r="K425" i="5"/>
  <c r="J425" i="5"/>
  <c r="G425" i="5"/>
  <c r="F425" i="5"/>
  <c r="E425" i="5"/>
  <c r="D425" i="5"/>
  <c r="C425" i="5"/>
  <c r="Z424" i="5"/>
  <c r="V424" i="5"/>
  <c r="T424" i="5"/>
  <c r="S424" i="5"/>
  <c r="R424" i="5"/>
  <c r="Q424" i="5"/>
  <c r="M424" i="5"/>
  <c r="L424" i="5"/>
  <c r="K424" i="5"/>
  <c r="J424" i="5"/>
  <c r="G424" i="5"/>
  <c r="F424" i="5"/>
  <c r="E424" i="5"/>
  <c r="D424" i="5"/>
  <c r="C424" i="5"/>
  <c r="Z423" i="5"/>
  <c r="V423" i="5"/>
  <c r="T423" i="5"/>
  <c r="S423" i="5"/>
  <c r="R423" i="5"/>
  <c r="Q423" i="5"/>
  <c r="M423" i="5"/>
  <c r="L423" i="5"/>
  <c r="K423" i="5"/>
  <c r="J423" i="5"/>
  <c r="G423" i="5"/>
  <c r="F423" i="5"/>
  <c r="E423" i="5"/>
  <c r="D423" i="5"/>
  <c r="C423" i="5"/>
  <c r="Z422" i="5"/>
  <c r="V422" i="5"/>
  <c r="T422" i="5"/>
  <c r="S422" i="5"/>
  <c r="R422" i="5"/>
  <c r="Q422" i="5"/>
  <c r="M422" i="5"/>
  <c r="L422" i="5"/>
  <c r="K422" i="5"/>
  <c r="J422" i="5"/>
  <c r="G422" i="5"/>
  <c r="F422" i="5"/>
  <c r="E422" i="5"/>
  <c r="D422" i="5"/>
  <c r="C422" i="5"/>
  <c r="Z421" i="5"/>
  <c r="V421" i="5"/>
  <c r="T421" i="5"/>
  <c r="S421" i="5"/>
  <c r="R421" i="5"/>
  <c r="Q421" i="5"/>
  <c r="M421" i="5"/>
  <c r="L421" i="5"/>
  <c r="K421" i="5"/>
  <c r="J421" i="5"/>
  <c r="G421" i="5"/>
  <c r="F421" i="5"/>
  <c r="E421" i="5"/>
  <c r="D421" i="5"/>
  <c r="C421" i="5"/>
  <c r="Z420" i="5"/>
  <c r="V420" i="5"/>
  <c r="T420" i="5"/>
  <c r="S420" i="5"/>
  <c r="R420" i="5"/>
  <c r="Q420" i="5"/>
  <c r="M420" i="5"/>
  <c r="L420" i="5"/>
  <c r="K420" i="5"/>
  <c r="J420" i="5"/>
  <c r="G420" i="5"/>
  <c r="F420" i="5"/>
  <c r="E420" i="5"/>
  <c r="D420" i="5"/>
  <c r="C420" i="5"/>
  <c r="Z419" i="5"/>
  <c r="V419" i="5"/>
  <c r="T419" i="5"/>
  <c r="S419" i="5"/>
  <c r="R419" i="5"/>
  <c r="Q419" i="5"/>
  <c r="M419" i="5"/>
  <c r="L419" i="5"/>
  <c r="K419" i="5"/>
  <c r="J419" i="5"/>
  <c r="G419" i="5"/>
  <c r="F419" i="5"/>
  <c r="E419" i="5"/>
  <c r="D419" i="5"/>
  <c r="C419" i="5"/>
  <c r="Z418" i="5"/>
  <c r="V418" i="5"/>
  <c r="T418" i="5"/>
  <c r="S418" i="5"/>
  <c r="R418" i="5"/>
  <c r="Q418" i="5"/>
  <c r="M418" i="5"/>
  <c r="L418" i="5"/>
  <c r="K418" i="5"/>
  <c r="J418" i="5"/>
  <c r="G418" i="5"/>
  <c r="F418" i="5"/>
  <c r="E418" i="5"/>
  <c r="D418" i="5"/>
  <c r="C418" i="5"/>
  <c r="Z417" i="5"/>
  <c r="V417" i="5"/>
  <c r="T417" i="5"/>
  <c r="S417" i="5"/>
  <c r="R417" i="5"/>
  <c r="Q417" i="5"/>
  <c r="M417" i="5"/>
  <c r="L417" i="5"/>
  <c r="K417" i="5"/>
  <c r="J417" i="5"/>
  <c r="G417" i="5"/>
  <c r="F417" i="5"/>
  <c r="E417" i="5"/>
  <c r="D417" i="5"/>
  <c r="C417" i="5"/>
  <c r="Z416" i="5"/>
  <c r="V416" i="5"/>
  <c r="T416" i="5"/>
  <c r="S416" i="5"/>
  <c r="R416" i="5"/>
  <c r="Q416" i="5"/>
  <c r="M416" i="5"/>
  <c r="L416" i="5"/>
  <c r="K416" i="5"/>
  <c r="J416" i="5"/>
  <c r="G416" i="5"/>
  <c r="F416" i="5"/>
  <c r="E416" i="5"/>
  <c r="D416" i="5"/>
  <c r="C416" i="5"/>
  <c r="Z415" i="5"/>
  <c r="V415" i="5"/>
  <c r="T415" i="5"/>
  <c r="S415" i="5"/>
  <c r="R415" i="5"/>
  <c r="Q415" i="5"/>
  <c r="M415" i="5"/>
  <c r="L415" i="5"/>
  <c r="K415" i="5"/>
  <c r="J415" i="5"/>
  <c r="G415" i="5"/>
  <c r="F415" i="5"/>
  <c r="E415" i="5"/>
  <c r="D415" i="5"/>
  <c r="C415" i="5"/>
  <c r="Z414" i="5"/>
  <c r="V414" i="5"/>
  <c r="T414" i="5"/>
  <c r="S414" i="5"/>
  <c r="R414" i="5"/>
  <c r="Q414" i="5"/>
  <c r="M414" i="5"/>
  <c r="L414" i="5"/>
  <c r="K414" i="5"/>
  <c r="J414" i="5"/>
  <c r="G414" i="5"/>
  <c r="F414" i="5"/>
  <c r="E414" i="5"/>
  <c r="D414" i="5"/>
  <c r="C414" i="5"/>
  <c r="Z413" i="5"/>
  <c r="V413" i="5"/>
  <c r="T413" i="5"/>
  <c r="S413" i="5"/>
  <c r="R413" i="5"/>
  <c r="Q413" i="5"/>
  <c r="M413" i="5"/>
  <c r="L413" i="5"/>
  <c r="K413" i="5"/>
  <c r="J413" i="5"/>
  <c r="G413" i="5"/>
  <c r="F413" i="5"/>
  <c r="E413" i="5"/>
  <c r="D413" i="5"/>
  <c r="C413" i="5"/>
  <c r="Z412" i="5"/>
  <c r="V412" i="5"/>
  <c r="T412" i="5"/>
  <c r="S412" i="5"/>
  <c r="R412" i="5"/>
  <c r="Q412" i="5"/>
  <c r="M412" i="5"/>
  <c r="L412" i="5"/>
  <c r="K412" i="5"/>
  <c r="J412" i="5"/>
  <c r="G412" i="5"/>
  <c r="F412" i="5"/>
  <c r="E412" i="5"/>
  <c r="D412" i="5"/>
  <c r="C412" i="5"/>
  <c r="Z411" i="5"/>
  <c r="V411" i="5"/>
  <c r="T411" i="5"/>
  <c r="S411" i="5"/>
  <c r="R411" i="5"/>
  <c r="Q411" i="5"/>
  <c r="M411" i="5"/>
  <c r="L411" i="5"/>
  <c r="K411" i="5"/>
  <c r="J411" i="5"/>
  <c r="G411" i="5"/>
  <c r="F411" i="5"/>
  <c r="E411" i="5"/>
  <c r="D411" i="5"/>
  <c r="C411" i="5"/>
  <c r="Z410" i="5"/>
  <c r="V410" i="5"/>
  <c r="T410" i="5"/>
  <c r="S410" i="5"/>
  <c r="R410" i="5"/>
  <c r="Q410" i="5"/>
  <c r="M410" i="5"/>
  <c r="L410" i="5"/>
  <c r="K410" i="5"/>
  <c r="J410" i="5"/>
  <c r="G410" i="5"/>
  <c r="F410" i="5"/>
  <c r="E410" i="5"/>
  <c r="D410" i="5"/>
  <c r="C410" i="5"/>
  <c r="Z409" i="5"/>
  <c r="V409" i="5"/>
  <c r="T409" i="5"/>
  <c r="S409" i="5"/>
  <c r="R409" i="5"/>
  <c r="Q409" i="5"/>
  <c r="M409" i="5"/>
  <c r="L409" i="5"/>
  <c r="K409" i="5"/>
  <c r="J409" i="5"/>
  <c r="G409" i="5"/>
  <c r="F409" i="5"/>
  <c r="E409" i="5"/>
  <c r="D409" i="5"/>
  <c r="C409" i="5"/>
  <c r="Z408" i="5"/>
  <c r="V408" i="5"/>
  <c r="T408" i="5"/>
  <c r="S408" i="5"/>
  <c r="R408" i="5"/>
  <c r="Q408" i="5"/>
  <c r="M408" i="5"/>
  <c r="L408" i="5"/>
  <c r="K408" i="5"/>
  <c r="J408" i="5"/>
  <c r="G408" i="5"/>
  <c r="F408" i="5"/>
  <c r="E408" i="5"/>
  <c r="D408" i="5"/>
  <c r="C408" i="5"/>
  <c r="Z407" i="5"/>
  <c r="V407" i="5"/>
  <c r="T407" i="5"/>
  <c r="S407" i="5"/>
  <c r="R407" i="5"/>
  <c r="Q407" i="5"/>
  <c r="M407" i="5"/>
  <c r="L407" i="5"/>
  <c r="K407" i="5"/>
  <c r="J407" i="5"/>
  <c r="G407" i="5"/>
  <c r="F407" i="5"/>
  <c r="E407" i="5"/>
  <c r="D407" i="5"/>
  <c r="C407" i="5"/>
  <c r="Z406" i="5"/>
  <c r="V406" i="5"/>
  <c r="T406" i="5"/>
  <c r="S406" i="5"/>
  <c r="R406" i="5"/>
  <c r="Q406" i="5"/>
  <c r="M406" i="5"/>
  <c r="L406" i="5"/>
  <c r="K406" i="5"/>
  <c r="J406" i="5"/>
  <c r="G406" i="5"/>
  <c r="F406" i="5"/>
  <c r="E406" i="5"/>
  <c r="D406" i="5"/>
  <c r="C406" i="5"/>
  <c r="Z405" i="5"/>
  <c r="V405" i="5"/>
  <c r="T405" i="5"/>
  <c r="S405" i="5"/>
  <c r="R405" i="5"/>
  <c r="Q405" i="5"/>
  <c r="M405" i="5"/>
  <c r="L405" i="5"/>
  <c r="K405" i="5"/>
  <c r="J405" i="5"/>
  <c r="G405" i="5"/>
  <c r="F405" i="5"/>
  <c r="E405" i="5"/>
  <c r="D405" i="5"/>
  <c r="C405" i="5"/>
  <c r="Z404" i="5"/>
  <c r="V404" i="5"/>
  <c r="T404" i="5"/>
  <c r="S404" i="5"/>
  <c r="R404" i="5"/>
  <c r="Q404" i="5"/>
  <c r="M404" i="5"/>
  <c r="L404" i="5"/>
  <c r="K404" i="5"/>
  <c r="J404" i="5"/>
  <c r="G404" i="5"/>
  <c r="F404" i="5"/>
  <c r="E404" i="5"/>
  <c r="D404" i="5"/>
  <c r="C404" i="5"/>
  <c r="Z403" i="5"/>
  <c r="V403" i="5"/>
  <c r="T403" i="5"/>
  <c r="S403" i="5"/>
  <c r="R403" i="5"/>
  <c r="Q403" i="5"/>
  <c r="M403" i="5"/>
  <c r="L403" i="5"/>
  <c r="K403" i="5"/>
  <c r="J403" i="5"/>
  <c r="G403" i="5"/>
  <c r="F403" i="5"/>
  <c r="E403" i="5"/>
  <c r="D403" i="5"/>
  <c r="C403" i="5"/>
  <c r="Z402" i="5"/>
  <c r="V402" i="5"/>
  <c r="T402" i="5"/>
  <c r="S402" i="5"/>
  <c r="R402" i="5"/>
  <c r="Q402" i="5"/>
  <c r="M402" i="5"/>
  <c r="L402" i="5"/>
  <c r="K402" i="5"/>
  <c r="J402" i="5"/>
  <c r="G402" i="5"/>
  <c r="F402" i="5"/>
  <c r="E402" i="5"/>
  <c r="D402" i="5"/>
  <c r="C402" i="5"/>
  <c r="Z401" i="5"/>
  <c r="V401" i="5"/>
  <c r="T401" i="5"/>
  <c r="S401" i="5"/>
  <c r="R401" i="5"/>
  <c r="Q401" i="5"/>
  <c r="M401" i="5"/>
  <c r="L401" i="5"/>
  <c r="K401" i="5"/>
  <c r="J401" i="5"/>
  <c r="G401" i="5"/>
  <c r="F401" i="5"/>
  <c r="E401" i="5"/>
  <c r="D401" i="5"/>
  <c r="C401" i="5"/>
  <c r="Z400" i="5"/>
  <c r="V400" i="5"/>
  <c r="T400" i="5"/>
  <c r="S400" i="5"/>
  <c r="R400" i="5"/>
  <c r="Q400" i="5"/>
  <c r="M400" i="5"/>
  <c r="L400" i="5"/>
  <c r="K400" i="5"/>
  <c r="J400" i="5"/>
  <c r="G400" i="5"/>
  <c r="F400" i="5"/>
  <c r="E400" i="5"/>
  <c r="D400" i="5"/>
  <c r="C400" i="5"/>
  <c r="Z399" i="5"/>
  <c r="V399" i="5"/>
  <c r="T399" i="5"/>
  <c r="S399" i="5"/>
  <c r="R399" i="5"/>
  <c r="Q399" i="5"/>
  <c r="M399" i="5"/>
  <c r="L399" i="5"/>
  <c r="K399" i="5"/>
  <c r="J399" i="5"/>
  <c r="G399" i="5"/>
  <c r="F399" i="5"/>
  <c r="E399" i="5"/>
  <c r="D399" i="5"/>
  <c r="C399" i="5"/>
  <c r="Z398" i="5"/>
  <c r="V398" i="5"/>
  <c r="T398" i="5"/>
  <c r="S398" i="5"/>
  <c r="R398" i="5"/>
  <c r="Q398" i="5"/>
  <c r="M398" i="5"/>
  <c r="L398" i="5"/>
  <c r="K398" i="5"/>
  <c r="J398" i="5"/>
  <c r="G398" i="5"/>
  <c r="F398" i="5"/>
  <c r="E398" i="5"/>
  <c r="D398" i="5"/>
  <c r="C398" i="5"/>
  <c r="Z397" i="5"/>
  <c r="W397" i="5"/>
  <c r="V397" i="5"/>
  <c r="T397" i="5"/>
  <c r="S397" i="5"/>
  <c r="R397" i="5"/>
  <c r="Q397" i="5"/>
  <c r="M397" i="5"/>
  <c r="L397" i="5"/>
  <c r="K397" i="5"/>
  <c r="J397" i="5"/>
  <c r="G397" i="5"/>
  <c r="F397" i="5"/>
  <c r="E397" i="5"/>
  <c r="D397" i="5"/>
  <c r="C397" i="5"/>
  <c r="Z396" i="5"/>
  <c r="V396" i="5"/>
  <c r="T396" i="5"/>
  <c r="S396" i="5"/>
  <c r="R396" i="5"/>
  <c r="Q396" i="5"/>
  <c r="M396" i="5"/>
  <c r="L396" i="5"/>
  <c r="K396" i="5"/>
  <c r="J396" i="5"/>
  <c r="G396" i="5"/>
  <c r="F396" i="5"/>
  <c r="E396" i="5"/>
  <c r="D396" i="5"/>
  <c r="C396" i="5"/>
  <c r="Z395" i="5"/>
  <c r="V395" i="5"/>
  <c r="T395" i="5"/>
  <c r="S395" i="5"/>
  <c r="R395" i="5"/>
  <c r="Q395" i="5"/>
  <c r="M395" i="5"/>
  <c r="L395" i="5"/>
  <c r="K395" i="5"/>
  <c r="J395" i="5"/>
  <c r="G395" i="5"/>
  <c r="F395" i="5"/>
  <c r="E395" i="5"/>
  <c r="D395" i="5"/>
  <c r="C395" i="5"/>
  <c r="Z394" i="5"/>
  <c r="V394" i="5"/>
  <c r="T394" i="5"/>
  <c r="S394" i="5"/>
  <c r="R394" i="5"/>
  <c r="Q394" i="5"/>
  <c r="M394" i="5"/>
  <c r="L394" i="5"/>
  <c r="K394" i="5"/>
  <c r="J394" i="5"/>
  <c r="G394" i="5"/>
  <c r="F394" i="5"/>
  <c r="E394" i="5"/>
  <c r="D394" i="5"/>
  <c r="C394" i="5"/>
  <c r="Z393" i="5"/>
  <c r="V393" i="5"/>
  <c r="T393" i="5"/>
  <c r="S393" i="5"/>
  <c r="R393" i="5"/>
  <c r="Q393" i="5"/>
  <c r="M393" i="5"/>
  <c r="L393" i="5"/>
  <c r="K393" i="5"/>
  <c r="J393" i="5"/>
  <c r="G393" i="5"/>
  <c r="F393" i="5"/>
  <c r="E393" i="5"/>
  <c r="D393" i="5"/>
  <c r="C393" i="5"/>
  <c r="Z392" i="5"/>
  <c r="V392" i="5"/>
  <c r="T392" i="5"/>
  <c r="S392" i="5"/>
  <c r="R392" i="5"/>
  <c r="Q392" i="5"/>
  <c r="M392" i="5"/>
  <c r="L392" i="5"/>
  <c r="K392" i="5"/>
  <c r="J392" i="5"/>
  <c r="G392" i="5"/>
  <c r="F392" i="5"/>
  <c r="E392" i="5"/>
  <c r="D392" i="5"/>
  <c r="C392" i="5"/>
  <c r="Z391" i="5"/>
  <c r="V391" i="5"/>
  <c r="T391" i="5"/>
  <c r="S391" i="5"/>
  <c r="R391" i="5"/>
  <c r="Q391" i="5"/>
  <c r="M391" i="5"/>
  <c r="L391" i="5"/>
  <c r="K391" i="5"/>
  <c r="J391" i="5"/>
  <c r="G391" i="5"/>
  <c r="F391" i="5"/>
  <c r="E391" i="5"/>
  <c r="D391" i="5"/>
  <c r="C391" i="5"/>
  <c r="Z390" i="5"/>
  <c r="V390" i="5"/>
  <c r="T390" i="5"/>
  <c r="S390" i="5"/>
  <c r="R390" i="5"/>
  <c r="Q390" i="5"/>
  <c r="M390" i="5"/>
  <c r="L390" i="5"/>
  <c r="K390" i="5"/>
  <c r="J390" i="5"/>
  <c r="G390" i="5"/>
  <c r="F390" i="5"/>
  <c r="E390" i="5"/>
  <c r="D390" i="5"/>
  <c r="C390" i="5"/>
  <c r="Z389" i="5"/>
  <c r="V389" i="5"/>
  <c r="T389" i="5"/>
  <c r="S389" i="5"/>
  <c r="R389" i="5"/>
  <c r="Q389" i="5"/>
  <c r="M389" i="5"/>
  <c r="L389" i="5"/>
  <c r="K389" i="5"/>
  <c r="J389" i="5"/>
  <c r="G389" i="5"/>
  <c r="F389" i="5"/>
  <c r="E389" i="5"/>
  <c r="D389" i="5"/>
  <c r="C389" i="5"/>
  <c r="Z388" i="5"/>
  <c r="V388" i="5"/>
  <c r="T388" i="5"/>
  <c r="S388" i="5"/>
  <c r="R388" i="5"/>
  <c r="Q388" i="5"/>
  <c r="M388" i="5"/>
  <c r="L388" i="5"/>
  <c r="K388" i="5"/>
  <c r="J388" i="5"/>
  <c r="G388" i="5"/>
  <c r="F388" i="5"/>
  <c r="E388" i="5"/>
  <c r="D388" i="5"/>
  <c r="C388" i="5"/>
  <c r="Z387" i="5"/>
  <c r="V387" i="5"/>
  <c r="T387" i="5"/>
  <c r="S387" i="5"/>
  <c r="R387" i="5"/>
  <c r="Q387" i="5"/>
  <c r="M387" i="5"/>
  <c r="L387" i="5"/>
  <c r="K387" i="5"/>
  <c r="J387" i="5"/>
  <c r="G387" i="5"/>
  <c r="F387" i="5"/>
  <c r="E387" i="5"/>
  <c r="D387" i="5"/>
  <c r="C387" i="5"/>
  <c r="Z386" i="5"/>
  <c r="V386" i="5"/>
  <c r="T386" i="5"/>
  <c r="S386" i="5"/>
  <c r="R386" i="5"/>
  <c r="Q386" i="5"/>
  <c r="M386" i="5"/>
  <c r="L386" i="5"/>
  <c r="K386" i="5"/>
  <c r="J386" i="5"/>
  <c r="G386" i="5"/>
  <c r="F386" i="5"/>
  <c r="E386" i="5"/>
  <c r="D386" i="5"/>
  <c r="C386" i="5"/>
  <c r="Z385" i="5"/>
  <c r="V385" i="5"/>
  <c r="T385" i="5"/>
  <c r="S385" i="5"/>
  <c r="R385" i="5"/>
  <c r="Q385" i="5"/>
  <c r="M385" i="5"/>
  <c r="L385" i="5"/>
  <c r="K385" i="5"/>
  <c r="J385" i="5"/>
  <c r="G385" i="5"/>
  <c r="F385" i="5"/>
  <c r="E385" i="5"/>
  <c r="D385" i="5"/>
  <c r="C385" i="5"/>
  <c r="Z384" i="5"/>
  <c r="V384" i="5"/>
  <c r="T384" i="5"/>
  <c r="S384" i="5"/>
  <c r="R384" i="5"/>
  <c r="Q384" i="5"/>
  <c r="M384" i="5"/>
  <c r="L384" i="5"/>
  <c r="K384" i="5"/>
  <c r="J384" i="5"/>
  <c r="G384" i="5"/>
  <c r="F384" i="5"/>
  <c r="E384" i="5"/>
  <c r="D384" i="5"/>
  <c r="C384" i="5"/>
  <c r="Z383" i="5"/>
  <c r="V383" i="5"/>
  <c r="T383" i="5"/>
  <c r="S383" i="5"/>
  <c r="R383" i="5"/>
  <c r="Q383" i="5"/>
  <c r="M383" i="5"/>
  <c r="L383" i="5"/>
  <c r="K383" i="5"/>
  <c r="J383" i="5"/>
  <c r="G383" i="5"/>
  <c r="F383" i="5"/>
  <c r="E383" i="5"/>
  <c r="D383" i="5"/>
  <c r="C383" i="5"/>
  <c r="Z382" i="5"/>
  <c r="V382" i="5"/>
  <c r="T382" i="5"/>
  <c r="S382" i="5"/>
  <c r="R382" i="5"/>
  <c r="Q382" i="5"/>
  <c r="M382" i="5"/>
  <c r="L382" i="5"/>
  <c r="K382" i="5"/>
  <c r="J382" i="5"/>
  <c r="G382" i="5"/>
  <c r="F382" i="5"/>
  <c r="E382" i="5"/>
  <c r="D382" i="5"/>
  <c r="C382" i="5"/>
  <c r="Z381" i="5"/>
  <c r="V381" i="5"/>
  <c r="T381" i="5"/>
  <c r="S381" i="5"/>
  <c r="R381" i="5"/>
  <c r="Q381" i="5"/>
  <c r="M381" i="5"/>
  <c r="L381" i="5"/>
  <c r="K381" i="5"/>
  <c r="J381" i="5"/>
  <c r="G381" i="5"/>
  <c r="F381" i="5"/>
  <c r="E381" i="5"/>
  <c r="D381" i="5"/>
  <c r="C381" i="5"/>
  <c r="Z380" i="5"/>
  <c r="V380" i="5"/>
  <c r="T380" i="5"/>
  <c r="S380" i="5"/>
  <c r="R380" i="5"/>
  <c r="Q380" i="5"/>
  <c r="M380" i="5"/>
  <c r="L380" i="5"/>
  <c r="K380" i="5"/>
  <c r="J380" i="5"/>
  <c r="G380" i="5"/>
  <c r="F380" i="5"/>
  <c r="E380" i="5"/>
  <c r="D380" i="5"/>
  <c r="C380" i="5"/>
  <c r="Z379" i="5"/>
  <c r="V379" i="5"/>
  <c r="T379" i="5"/>
  <c r="S379" i="5"/>
  <c r="R379" i="5"/>
  <c r="Q379" i="5"/>
  <c r="M379" i="5"/>
  <c r="L379" i="5"/>
  <c r="K379" i="5"/>
  <c r="J379" i="5"/>
  <c r="G379" i="5"/>
  <c r="F379" i="5"/>
  <c r="E379" i="5"/>
  <c r="D379" i="5"/>
  <c r="C379" i="5"/>
  <c r="Z378" i="5"/>
  <c r="V378" i="5"/>
  <c r="T378" i="5"/>
  <c r="S378" i="5"/>
  <c r="R378" i="5"/>
  <c r="Q378" i="5"/>
  <c r="M378" i="5"/>
  <c r="L378" i="5"/>
  <c r="K378" i="5"/>
  <c r="J378" i="5"/>
  <c r="G378" i="5"/>
  <c r="F378" i="5"/>
  <c r="E378" i="5"/>
  <c r="D378" i="5"/>
  <c r="C378" i="5"/>
  <c r="Z377" i="5"/>
  <c r="V377" i="5"/>
  <c r="T377" i="5"/>
  <c r="S377" i="5"/>
  <c r="R377" i="5"/>
  <c r="Q377" i="5"/>
  <c r="M377" i="5"/>
  <c r="L377" i="5"/>
  <c r="K377" i="5"/>
  <c r="J377" i="5"/>
  <c r="G377" i="5"/>
  <c r="F377" i="5"/>
  <c r="E377" i="5"/>
  <c r="D377" i="5"/>
  <c r="C377" i="5"/>
  <c r="Z376" i="5"/>
  <c r="V376" i="5"/>
  <c r="T376" i="5"/>
  <c r="S376" i="5"/>
  <c r="R376" i="5"/>
  <c r="Q376" i="5"/>
  <c r="M376" i="5"/>
  <c r="L376" i="5"/>
  <c r="K376" i="5"/>
  <c r="J376" i="5"/>
  <c r="G376" i="5"/>
  <c r="F376" i="5"/>
  <c r="E376" i="5"/>
  <c r="D376" i="5"/>
  <c r="C376" i="5"/>
  <c r="Z375" i="5"/>
  <c r="V375" i="5"/>
  <c r="T375" i="5"/>
  <c r="S375" i="5"/>
  <c r="R375" i="5"/>
  <c r="Q375" i="5"/>
  <c r="M375" i="5"/>
  <c r="L375" i="5"/>
  <c r="K375" i="5"/>
  <c r="J375" i="5"/>
  <c r="G375" i="5"/>
  <c r="F375" i="5"/>
  <c r="E375" i="5"/>
  <c r="D375" i="5"/>
  <c r="C375" i="5"/>
  <c r="Z374" i="5"/>
  <c r="V374" i="5"/>
  <c r="T374" i="5"/>
  <c r="S374" i="5"/>
  <c r="R374" i="5"/>
  <c r="Q374" i="5"/>
  <c r="M374" i="5"/>
  <c r="L374" i="5"/>
  <c r="K374" i="5"/>
  <c r="J374" i="5"/>
  <c r="G374" i="5"/>
  <c r="F374" i="5"/>
  <c r="E374" i="5"/>
  <c r="D374" i="5"/>
  <c r="C374" i="5"/>
  <c r="Z373" i="5"/>
  <c r="V373" i="5"/>
  <c r="T373" i="5"/>
  <c r="S373" i="5"/>
  <c r="R373" i="5"/>
  <c r="Q373" i="5"/>
  <c r="M373" i="5"/>
  <c r="L373" i="5"/>
  <c r="K373" i="5"/>
  <c r="J373" i="5"/>
  <c r="G373" i="5"/>
  <c r="F373" i="5"/>
  <c r="E373" i="5"/>
  <c r="D373" i="5"/>
  <c r="C373" i="5"/>
  <c r="Z372" i="5"/>
  <c r="V372" i="5"/>
  <c r="T372" i="5"/>
  <c r="S372" i="5"/>
  <c r="R372" i="5"/>
  <c r="Q372" i="5"/>
  <c r="M372" i="5"/>
  <c r="L372" i="5"/>
  <c r="K372" i="5"/>
  <c r="J372" i="5"/>
  <c r="G372" i="5"/>
  <c r="F372" i="5"/>
  <c r="E372" i="5"/>
  <c r="D372" i="5"/>
  <c r="C372" i="5"/>
  <c r="Z371" i="5"/>
  <c r="V371" i="5"/>
  <c r="T371" i="5"/>
  <c r="S371" i="5"/>
  <c r="R371" i="5"/>
  <c r="Q371" i="5"/>
  <c r="M371" i="5"/>
  <c r="L371" i="5"/>
  <c r="K371" i="5"/>
  <c r="J371" i="5"/>
  <c r="G371" i="5"/>
  <c r="F371" i="5"/>
  <c r="E371" i="5"/>
  <c r="D371" i="5"/>
  <c r="C371" i="5"/>
  <c r="Z370" i="5"/>
  <c r="V370" i="5"/>
  <c r="T370" i="5"/>
  <c r="S370" i="5"/>
  <c r="R370" i="5"/>
  <c r="Q370" i="5"/>
  <c r="O370" i="5"/>
  <c r="M370" i="5"/>
  <c r="L370" i="5"/>
  <c r="K370" i="5"/>
  <c r="J370" i="5"/>
  <c r="G370" i="5"/>
  <c r="F370" i="5"/>
  <c r="E370" i="5"/>
  <c r="D370" i="5"/>
  <c r="C370" i="5"/>
  <c r="Z369" i="5"/>
  <c r="V369" i="5"/>
  <c r="T369" i="5"/>
  <c r="S369" i="5"/>
  <c r="R369" i="5"/>
  <c r="Q369" i="5"/>
  <c r="M369" i="5"/>
  <c r="L369" i="5"/>
  <c r="K369" i="5"/>
  <c r="J369" i="5"/>
  <c r="G369" i="5"/>
  <c r="F369" i="5"/>
  <c r="E369" i="5"/>
  <c r="D369" i="5"/>
  <c r="C369" i="5"/>
  <c r="Z368" i="5"/>
  <c r="V368" i="5"/>
  <c r="T368" i="5"/>
  <c r="S368" i="5"/>
  <c r="R368" i="5"/>
  <c r="Q368" i="5"/>
  <c r="M368" i="5"/>
  <c r="L368" i="5"/>
  <c r="K368" i="5"/>
  <c r="J368" i="5"/>
  <c r="G368" i="5"/>
  <c r="F368" i="5"/>
  <c r="E368" i="5"/>
  <c r="D368" i="5"/>
  <c r="C368" i="5"/>
  <c r="Z367" i="5"/>
  <c r="V367" i="5"/>
  <c r="T367" i="5"/>
  <c r="S367" i="5"/>
  <c r="R367" i="5"/>
  <c r="Q367" i="5"/>
  <c r="M367" i="5"/>
  <c r="L367" i="5"/>
  <c r="K367" i="5"/>
  <c r="J367" i="5"/>
  <c r="G367" i="5"/>
  <c r="F367" i="5"/>
  <c r="E367" i="5"/>
  <c r="D367" i="5"/>
  <c r="C367" i="5"/>
  <c r="Z366" i="5"/>
  <c r="V366" i="5"/>
  <c r="T366" i="5"/>
  <c r="S366" i="5"/>
  <c r="R366" i="5"/>
  <c r="Q366" i="5"/>
  <c r="M366" i="5"/>
  <c r="L366" i="5"/>
  <c r="K366" i="5"/>
  <c r="J366" i="5"/>
  <c r="G366" i="5"/>
  <c r="F366" i="5"/>
  <c r="E366" i="5"/>
  <c r="D366" i="5"/>
  <c r="C366" i="5"/>
  <c r="Z365" i="5"/>
  <c r="V365" i="5"/>
  <c r="T365" i="5"/>
  <c r="S365" i="5"/>
  <c r="R365" i="5"/>
  <c r="Q365" i="5"/>
  <c r="M365" i="5"/>
  <c r="L365" i="5"/>
  <c r="K365" i="5"/>
  <c r="J365" i="5"/>
  <c r="G365" i="5"/>
  <c r="F365" i="5"/>
  <c r="E365" i="5"/>
  <c r="D365" i="5"/>
  <c r="C365" i="5"/>
  <c r="Z364" i="5"/>
  <c r="V364" i="5"/>
  <c r="T364" i="5"/>
  <c r="S364" i="5"/>
  <c r="R364" i="5"/>
  <c r="Q364" i="5"/>
  <c r="M364" i="5"/>
  <c r="L364" i="5"/>
  <c r="K364" i="5"/>
  <c r="J364" i="5"/>
  <c r="G364" i="5"/>
  <c r="F364" i="5"/>
  <c r="E364" i="5"/>
  <c r="D364" i="5"/>
  <c r="C364" i="5"/>
  <c r="Z363" i="5"/>
  <c r="V363" i="5"/>
  <c r="T363" i="5"/>
  <c r="S363" i="5"/>
  <c r="R363" i="5"/>
  <c r="Q363" i="5"/>
  <c r="M363" i="5"/>
  <c r="L363" i="5"/>
  <c r="K363" i="5"/>
  <c r="J363" i="5"/>
  <c r="G363" i="5"/>
  <c r="F363" i="5"/>
  <c r="E363" i="5"/>
  <c r="D363" i="5"/>
  <c r="C363" i="5"/>
  <c r="Z362" i="5"/>
  <c r="V362" i="5"/>
  <c r="T362" i="5"/>
  <c r="S362" i="5"/>
  <c r="R362" i="5"/>
  <c r="Q362" i="5"/>
  <c r="M362" i="5"/>
  <c r="L362" i="5"/>
  <c r="K362" i="5"/>
  <c r="J362" i="5"/>
  <c r="G362" i="5"/>
  <c r="F362" i="5"/>
  <c r="E362" i="5"/>
  <c r="D362" i="5"/>
  <c r="C362" i="5"/>
  <c r="Z361" i="5"/>
  <c r="V361" i="5"/>
  <c r="T361" i="5"/>
  <c r="S361" i="5"/>
  <c r="R361" i="5"/>
  <c r="Q361" i="5"/>
  <c r="M361" i="5"/>
  <c r="L361" i="5"/>
  <c r="K361" i="5"/>
  <c r="J361" i="5"/>
  <c r="G361" i="5"/>
  <c r="F361" i="5"/>
  <c r="E361" i="5"/>
  <c r="D361" i="5"/>
  <c r="C361" i="5"/>
  <c r="Z360" i="5"/>
  <c r="V360" i="5"/>
  <c r="T360" i="5"/>
  <c r="S360" i="5"/>
  <c r="R360" i="5"/>
  <c r="Q360" i="5"/>
  <c r="M360" i="5"/>
  <c r="L360" i="5"/>
  <c r="K360" i="5"/>
  <c r="J360" i="5"/>
  <c r="G360" i="5"/>
  <c r="F360" i="5"/>
  <c r="E360" i="5"/>
  <c r="D360" i="5"/>
  <c r="C360" i="5"/>
  <c r="Z359" i="5"/>
  <c r="V359" i="5"/>
  <c r="T359" i="5"/>
  <c r="S359" i="5"/>
  <c r="R359" i="5"/>
  <c r="Q359" i="5"/>
  <c r="M359" i="5"/>
  <c r="L359" i="5"/>
  <c r="K359" i="5"/>
  <c r="J359" i="5"/>
  <c r="G359" i="5"/>
  <c r="F359" i="5"/>
  <c r="E359" i="5"/>
  <c r="D359" i="5"/>
  <c r="C359" i="5"/>
  <c r="Z358" i="5"/>
  <c r="V358" i="5"/>
  <c r="T358" i="5"/>
  <c r="S358" i="5"/>
  <c r="R358" i="5"/>
  <c r="Q358" i="5"/>
  <c r="M358" i="5"/>
  <c r="L358" i="5"/>
  <c r="K358" i="5"/>
  <c r="J358" i="5"/>
  <c r="G358" i="5"/>
  <c r="F358" i="5"/>
  <c r="E358" i="5"/>
  <c r="D358" i="5"/>
  <c r="C358" i="5"/>
  <c r="Z357" i="5"/>
  <c r="V357" i="5"/>
  <c r="T357" i="5"/>
  <c r="S357" i="5"/>
  <c r="R357" i="5"/>
  <c r="Q357" i="5"/>
  <c r="M357" i="5"/>
  <c r="L357" i="5"/>
  <c r="K357" i="5"/>
  <c r="J357" i="5"/>
  <c r="G357" i="5"/>
  <c r="F357" i="5"/>
  <c r="E357" i="5"/>
  <c r="D357" i="5"/>
  <c r="C357" i="5"/>
  <c r="Z356" i="5"/>
  <c r="V356" i="5"/>
  <c r="T356" i="5"/>
  <c r="S356" i="5"/>
  <c r="R356" i="5"/>
  <c r="Q356" i="5"/>
  <c r="M356" i="5"/>
  <c r="L356" i="5"/>
  <c r="K356" i="5"/>
  <c r="J356" i="5"/>
  <c r="G356" i="5"/>
  <c r="F356" i="5"/>
  <c r="E356" i="5"/>
  <c r="D356" i="5"/>
  <c r="C356" i="5"/>
  <c r="Z355" i="5"/>
  <c r="V355" i="5"/>
  <c r="T355" i="5"/>
  <c r="S355" i="5"/>
  <c r="R355" i="5"/>
  <c r="Q355" i="5"/>
  <c r="M355" i="5"/>
  <c r="L355" i="5"/>
  <c r="K355" i="5"/>
  <c r="J355" i="5"/>
  <c r="G355" i="5"/>
  <c r="F355" i="5"/>
  <c r="E355" i="5"/>
  <c r="D355" i="5"/>
  <c r="C355" i="5"/>
  <c r="Z354" i="5"/>
  <c r="V354" i="5"/>
  <c r="T354" i="5"/>
  <c r="S354" i="5"/>
  <c r="R354" i="5"/>
  <c r="Q354" i="5"/>
  <c r="M354" i="5"/>
  <c r="L354" i="5"/>
  <c r="K354" i="5"/>
  <c r="J354" i="5"/>
  <c r="G354" i="5"/>
  <c r="F354" i="5"/>
  <c r="E354" i="5"/>
  <c r="D354" i="5"/>
  <c r="C354" i="5"/>
  <c r="Z353" i="5"/>
  <c r="V353" i="5"/>
  <c r="T353" i="5"/>
  <c r="S353" i="5"/>
  <c r="R353" i="5"/>
  <c r="Q353" i="5"/>
  <c r="M353" i="5"/>
  <c r="L353" i="5"/>
  <c r="K353" i="5"/>
  <c r="J353" i="5"/>
  <c r="G353" i="5"/>
  <c r="F353" i="5"/>
  <c r="E353" i="5"/>
  <c r="D353" i="5"/>
  <c r="C353" i="5"/>
  <c r="Z352" i="5"/>
  <c r="V352" i="5"/>
  <c r="T352" i="5"/>
  <c r="S352" i="5"/>
  <c r="R352" i="5"/>
  <c r="Q352" i="5"/>
  <c r="M352" i="5"/>
  <c r="L352" i="5"/>
  <c r="K352" i="5"/>
  <c r="J352" i="5"/>
  <c r="G352" i="5"/>
  <c r="F352" i="5"/>
  <c r="E352" i="5"/>
  <c r="D352" i="5"/>
  <c r="C352" i="5"/>
  <c r="Z351" i="5"/>
  <c r="V351" i="5"/>
  <c r="T351" i="5"/>
  <c r="S351" i="5"/>
  <c r="R351" i="5"/>
  <c r="Q351" i="5"/>
  <c r="M351" i="5"/>
  <c r="L351" i="5"/>
  <c r="K351" i="5"/>
  <c r="J351" i="5"/>
  <c r="G351" i="5"/>
  <c r="F351" i="5"/>
  <c r="E351" i="5"/>
  <c r="D351" i="5"/>
  <c r="C351" i="5"/>
  <c r="Z350" i="5"/>
  <c r="V350" i="5"/>
  <c r="T350" i="5"/>
  <c r="S350" i="5"/>
  <c r="R350" i="5"/>
  <c r="Q350" i="5"/>
  <c r="M350" i="5"/>
  <c r="L350" i="5"/>
  <c r="K350" i="5"/>
  <c r="J350" i="5"/>
  <c r="G350" i="5"/>
  <c r="F350" i="5"/>
  <c r="E350" i="5"/>
  <c r="D350" i="5"/>
  <c r="C350" i="5"/>
  <c r="Z349" i="5"/>
  <c r="V349" i="5"/>
  <c r="T349" i="5"/>
  <c r="S349" i="5"/>
  <c r="R349" i="5"/>
  <c r="Q349" i="5"/>
  <c r="M349" i="5"/>
  <c r="L349" i="5"/>
  <c r="K349" i="5"/>
  <c r="J349" i="5"/>
  <c r="G349" i="5"/>
  <c r="F349" i="5"/>
  <c r="E349" i="5"/>
  <c r="D349" i="5"/>
  <c r="C349" i="5"/>
  <c r="Z348" i="5"/>
  <c r="V348" i="5"/>
  <c r="T348" i="5"/>
  <c r="S348" i="5"/>
  <c r="R348" i="5"/>
  <c r="Q348" i="5"/>
  <c r="M348" i="5"/>
  <c r="L348" i="5"/>
  <c r="K348" i="5"/>
  <c r="J348" i="5"/>
  <c r="G348" i="5"/>
  <c r="F348" i="5"/>
  <c r="E348" i="5"/>
  <c r="D348" i="5"/>
  <c r="C348" i="5"/>
  <c r="Z347" i="5"/>
  <c r="V347" i="5"/>
  <c r="T347" i="5"/>
  <c r="S347" i="5"/>
  <c r="R347" i="5"/>
  <c r="Q347" i="5"/>
  <c r="M347" i="5"/>
  <c r="L347" i="5"/>
  <c r="K347" i="5"/>
  <c r="J347" i="5"/>
  <c r="G347" i="5"/>
  <c r="F347" i="5"/>
  <c r="E347" i="5"/>
  <c r="D347" i="5"/>
  <c r="C347" i="5"/>
  <c r="Z346" i="5"/>
  <c r="V346" i="5"/>
  <c r="T346" i="5"/>
  <c r="S346" i="5"/>
  <c r="R346" i="5"/>
  <c r="Q346" i="5"/>
  <c r="M346" i="5"/>
  <c r="L346" i="5"/>
  <c r="K346" i="5"/>
  <c r="J346" i="5"/>
  <c r="G346" i="5"/>
  <c r="F346" i="5"/>
  <c r="E346" i="5"/>
  <c r="D346" i="5"/>
  <c r="C346" i="5"/>
  <c r="Z345" i="5"/>
  <c r="V345" i="5"/>
  <c r="T345" i="5"/>
  <c r="S345" i="5"/>
  <c r="R345" i="5"/>
  <c r="Q345" i="5"/>
  <c r="M345" i="5"/>
  <c r="L345" i="5"/>
  <c r="K345" i="5"/>
  <c r="J345" i="5"/>
  <c r="G345" i="5"/>
  <c r="F345" i="5"/>
  <c r="E345" i="5"/>
  <c r="D345" i="5"/>
  <c r="C345" i="5"/>
  <c r="Z344" i="5"/>
  <c r="V344" i="5"/>
  <c r="T344" i="5"/>
  <c r="S344" i="5"/>
  <c r="R344" i="5"/>
  <c r="Q344" i="5"/>
  <c r="M344" i="5"/>
  <c r="L344" i="5"/>
  <c r="K344" i="5"/>
  <c r="J344" i="5"/>
  <c r="G344" i="5"/>
  <c r="F344" i="5"/>
  <c r="E344" i="5"/>
  <c r="D344" i="5"/>
  <c r="C344" i="5"/>
  <c r="Z343" i="5"/>
  <c r="Y343" i="5"/>
  <c r="V343" i="5"/>
  <c r="T343" i="5"/>
  <c r="S343" i="5"/>
  <c r="R343" i="5"/>
  <c r="Q343" i="5"/>
  <c r="M343" i="5"/>
  <c r="L343" i="5"/>
  <c r="K343" i="5"/>
  <c r="J343" i="5"/>
  <c r="G343" i="5"/>
  <c r="F343" i="5"/>
  <c r="E343" i="5"/>
  <c r="D343" i="5"/>
  <c r="C343" i="5"/>
  <c r="Z342" i="5"/>
  <c r="V342" i="5"/>
  <c r="T342" i="5"/>
  <c r="S342" i="5"/>
  <c r="R342" i="5"/>
  <c r="Q342" i="5"/>
  <c r="M342" i="5"/>
  <c r="L342" i="5"/>
  <c r="K342" i="5"/>
  <c r="J342" i="5"/>
  <c r="G342" i="5"/>
  <c r="F342" i="5"/>
  <c r="E342" i="5"/>
  <c r="D342" i="5"/>
  <c r="C342" i="5"/>
  <c r="Z341" i="5"/>
  <c r="V341" i="5"/>
  <c r="T341" i="5"/>
  <c r="S341" i="5"/>
  <c r="R341" i="5"/>
  <c r="Q341" i="5"/>
  <c r="N341" i="5"/>
  <c r="M341" i="5"/>
  <c r="L341" i="5"/>
  <c r="K341" i="5"/>
  <c r="J341" i="5"/>
  <c r="G341" i="5"/>
  <c r="F341" i="5"/>
  <c r="E341" i="5"/>
  <c r="D341" i="5"/>
  <c r="C341" i="5"/>
  <c r="Z340" i="5"/>
  <c r="V340" i="5"/>
  <c r="T340" i="5"/>
  <c r="S340" i="5"/>
  <c r="R340" i="5"/>
  <c r="Q340" i="5"/>
  <c r="M340" i="5"/>
  <c r="L340" i="5"/>
  <c r="K340" i="5"/>
  <c r="J340" i="5"/>
  <c r="G340" i="5"/>
  <c r="F340" i="5"/>
  <c r="E340" i="5"/>
  <c r="D340" i="5"/>
  <c r="C340" i="5"/>
  <c r="Z339" i="5"/>
  <c r="V339" i="5"/>
  <c r="T339" i="5"/>
  <c r="S339" i="5"/>
  <c r="R339" i="5"/>
  <c r="Q339" i="5"/>
  <c r="M339" i="5"/>
  <c r="L339" i="5"/>
  <c r="K339" i="5"/>
  <c r="J339" i="5"/>
  <c r="G339" i="5"/>
  <c r="F339" i="5"/>
  <c r="E339" i="5"/>
  <c r="D339" i="5"/>
  <c r="C339" i="5"/>
  <c r="Z338" i="5"/>
  <c r="V338" i="5"/>
  <c r="T338" i="5"/>
  <c r="S338" i="5"/>
  <c r="R338" i="5"/>
  <c r="Q338" i="5"/>
  <c r="M338" i="5"/>
  <c r="L338" i="5"/>
  <c r="K338" i="5"/>
  <c r="J338" i="5"/>
  <c r="G338" i="5"/>
  <c r="F338" i="5"/>
  <c r="E338" i="5"/>
  <c r="D338" i="5"/>
  <c r="C338" i="5"/>
  <c r="Z337" i="5"/>
  <c r="V337" i="5"/>
  <c r="T337" i="5"/>
  <c r="S337" i="5"/>
  <c r="R337" i="5"/>
  <c r="Q337" i="5"/>
  <c r="M337" i="5"/>
  <c r="L337" i="5"/>
  <c r="K337" i="5"/>
  <c r="J337" i="5"/>
  <c r="G337" i="5"/>
  <c r="F337" i="5"/>
  <c r="E337" i="5"/>
  <c r="D337" i="5"/>
  <c r="C337" i="5"/>
  <c r="Z336" i="5"/>
  <c r="V336" i="5"/>
  <c r="T336" i="5"/>
  <c r="S336" i="5"/>
  <c r="R336" i="5"/>
  <c r="Q336" i="5"/>
  <c r="M336" i="5"/>
  <c r="L336" i="5"/>
  <c r="K336" i="5"/>
  <c r="J336" i="5"/>
  <c r="G336" i="5"/>
  <c r="F336" i="5"/>
  <c r="E336" i="5"/>
  <c r="D336" i="5"/>
  <c r="C336" i="5"/>
  <c r="Z335" i="5"/>
  <c r="V335" i="5"/>
  <c r="T335" i="5"/>
  <c r="S335" i="5"/>
  <c r="R335" i="5"/>
  <c r="Q335" i="5"/>
  <c r="M335" i="5"/>
  <c r="L335" i="5"/>
  <c r="K335" i="5"/>
  <c r="J335" i="5"/>
  <c r="G335" i="5"/>
  <c r="F335" i="5"/>
  <c r="E335" i="5"/>
  <c r="D335" i="5"/>
  <c r="C335" i="5"/>
  <c r="Z334" i="5"/>
  <c r="V334" i="5"/>
  <c r="T334" i="5"/>
  <c r="S334" i="5"/>
  <c r="R334" i="5"/>
  <c r="Q334" i="5"/>
  <c r="M334" i="5"/>
  <c r="L334" i="5"/>
  <c r="K334" i="5"/>
  <c r="J334" i="5"/>
  <c r="G334" i="5"/>
  <c r="F334" i="5"/>
  <c r="E334" i="5"/>
  <c r="D334" i="5"/>
  <c r="C334" i="5"/>
  <c r="Z333" i="5"/>
  <c r="V333" i="5"/>
  <c r="T333" i="5"/>
  <c r="S333" i="5"/>
  <c r="R333" i="5"/>
  <c r="Q333" i="5"/>
  <c r="M333" i="5"/>
  <c r="L333" i="5"/>
  <c r="K333" i="5"/>
  <c r="J333" i="5"/>
  <c r="G333" i="5"/>
  <c r="F333" i="5"/>
  <c r="E333" i="5"/>
  <c r="D333" i="5"/>
  <c r="C333" i="5"/>
  <c r="Z332" i="5"/>
  <c r="V332" i="5"/>
  <c r="T332" i="5"/>
  <c r="S332" i="5"/>
  <c r="R332" i="5"/>
  <c r="Q332" i="5"/>
  <c r="M332" i="5"/>
  <c r="L332" i="5"/>
  <c r="K332" i="5"/>
  <c r="J332" i="5"/>
  <c r="G332" i="5"/>
  <c r="F332" i="5"/>
  <c r="E332" i="5"/>
  <c r="D332" i="5"/>
  <c r="C332" i="5"/>
  <c r="Z331" i="5"/>
  <c r="V331" i="5"/>
  <c r="T331" i="5"/>
  <c r="S331" i="5"/>
  <c r="R331" i="5"/>
  <c r="Q331" i="5"/>
  <c r="M331" i="5"/>
  <c r="L331" i="5"/>
  <c r="K331" i="5"/>
  <c r="J331" i="5"/>
  <c r="G331" i="5"/>
  <c r="F331" i="5"/>
  <c r="E331" i="5"/>
  <c r="D331" i="5"/>
  <c r="C331" i="5"/>
  <c r="Z330" i="5"/>
  <c r="V330" i="5"/>
  <c r="T330" i="5"/>
  <c r="S330" i="5"/>
  <c r="R330" i="5"/>
  <c r="Q330" i="5"/>
  <c r="M330" i="5"/>
  <c r="L330" i="5"/>
  <c r="K330" i="5"/>
  <c r="J330" i="5"/>
  <c r="G330" i="5"/>
  <c r="F330" i="5"/>
  <c r="E330" i="5"/>
  <c r="D330" i="5"/>
  <c r="C330" i="5"/>
  <c r="Z329" i="5"/>
  <c r="V329" i="5"/>
  <c r="T329" i="5"/>
  <c r="S329" i="5"/>
  <c r="R329" i="5"/>
  <c r="Q329" i="5"/>
  <c r="M329" i="5"/>
  <c r="L329" i="5"/>
  <c r="K329" i="5"/>
  <c r="J329" i="5"/>
  <c r="G329" i="5"/>
  <c r="F329" i="5"/>
  <c r="E329" i="5"/>
  <c r="D329" i="5"/>
  <c r="C329" i="5"/>
  <c r="Z328" i="5"/>
  <c r="V328" i="5"/>
  <c r="T328" i="5"/>
  <c r="S328" i="5"/>
  <c r="R328" i="5"/>
  <c r="Q328" i="5"/>
  <c r="M328" i="5"/>
  <c r="L328" i="5"/>
  <c r="K328" i="5"/>
  <c r="J328" i="5"/>
  <c r="G328" i="5"/>
  <c r="F328" i="5"/>
  <c r="E328" i="5"/>
  <c r="D328" i="5"/>
  <c r="C328" i="5"/>
  <c r="Z327" i="5"/>
  <c r="V327" i="5"/>
  <c r="T327" i="5"/>
  <c r="S327" i="5"/>
  <c r="R327" i="5"/>
  <c r="Q327" i="5"/>
  <c r="M327" i="5"/>
  <c r="L327" i="5"/>
  <c r="K327" i="5"/>
  <c r="J327" i="5"/>
  <c r="G327" i="5"/>
  <c r="F327" i="5"/>
  <c r="E327" i="5"/>
  <c r="D327" i="5"/>
  <c r="C327" i="5"/>
  <c r="Z326" i="5"/>
  <c r="V326" i="5"/>
  <c r="T326" i="5"/>
  <c r="S326" i="5"/>
  <c r="R326" i="5"/>
  <c r="Q326" i="5"/>
  <c r="M326" i="5"/>
  <c r="L326" i="5"/>
  <c r="K326" i="5"/>
  <c r="J326" i="5"/>
  <c r="G326" i="5"/>
  <c r="F326" i="5"/>
  <c r="E326" i="5"/>
  <c r="D326" i="5"/>
  <c r="C326" i="5"/>
  <c r="Z325" i="5"/>
  <c r="V325" i="5"/>
  <c r="T325" i="5"/>
  <c r="S325" i="5"/>
  <c r="R325" i="5"/>
  <c r="Q325" i="5"/>
  <c r="M325" i="5"/>
  <c r="L325" i="5"/>
  <c r="K325" i="5"/>
  <c r="J325" i="5"/>
  <c r="G325" i="5"/>
  <c r="F325" i="5"/>
  <c r="E325" i="5"/>
  <c r="D325" i="5"/>
  <c r="C325" i="5"/>
  <c r="Z324" i="5"/>
  <c r="V324" i="5"/>
  <c r="T324" i="5"/>
  <c r="S324" i="5"/>
  <c r="R324" i="5"/>
  <c r="Q324" i="5"/>
  <c r="M324" i="5"/>
  <c r="L324" i="5"/>
  <c r="K324" i="5"/>
  <c r="J324" i="5"/>
  <c r="G324" i="5"/>
  <c r="F324" i="5"/>
  <c r="E324" i="5"/>
  <c r="D324" i="5"/>
  <c r="C324" i="5"/>
  <c r="Z323" i="5"/>
  <c r="V323" i="5"/>
  <c r="T323" i="5"/>
  <c r="S323" i="5"/>
  <c r="R323" i="5"/>
  <c r="Q323" i="5"/>
  <c r="M323" i="5"/>
  <c r="L323" i="5"/>
  <c r="K323" i="5"/>
  <c r="J323" i="5"/>
  <c r="G323" i="5"/>
  <c r="F323" i="5"/>
  <c r="E323" i="5"/>
  <c r="D323" i="5"/>
  <c r="C323" i="5"/>
  <c r="Z322" i="5"/>
  <c r="V322" i="5"/>
  <c r="T322" i="5"/>
  <c r="S322" i="5"/>
  <c r="R322" i="5"/>
  <c r="Q322" i="5"/>
  <c r="M322" i="5"/>
  <c r="L322" i="5"/>
  <c r="K322" i="5"/>
  <c r="J322" i="5"/>
  <c r="G322" i="5"/>
  <c r="F322" i="5"/>
  <c r="E322" i="5"/>
  <c r="D322" i="5"/>
  <c r="C322" i="5"/>
  <c r="Z321" i="5"/>
  <c r="V321" i="5"/>
  <c r="T321" i="5"/>
  <c r="S321" i="5"/>
  <c r="R321" i="5"/>
  <c r="Q321" i="5"/>
  <c r="M321" i="5"/>
  <c r="L321" i="5"/>
  <c r="K321" i="5"/>
  <c r="J321" i="5"/>
  <c r="G321" i="5"/>
  <c r="F321" i="5"/>
  <c r="E321" i="5"/>
  <c r="D321" i="5"/>
  <c r="C321" i="5"/>
  <c r="Z320" i="5"/>
  <c r="V320" i="5"/>
  <c r="T320" i="5"/>
  <c r="S320" i="5"/>
  <c r="R320" i="5"/>
  <c r="Q320" i="5"/>
  <c r="M320" i="5"/>
  <c r="L320" i="5"/>
  <c r="K320" i="5"/>
  <c r="J320" i="5"/>
  <c r="G320" i="5"/>
  <c r="F320" i="5"/>
  <c r="E320" i="5"/>
  <c r="D320" i="5"/>
  <c r="C320" i="5"/>
  <c r="Z319" i="5"/>
  <c r="V319" i="5"/>
  <c r="T319" i="5"/>
  <c r="S319" i="5"/>
  <c r="R319" i="5"/>
  <c r="Q319" i="5"/>
  <c r="M319" i="5"/>
  <c r="L319" i="5"/>
  <c r="K319" i="5"/>
  <c r="J319" i="5"/>
  <c r="G319" i="5"/>
  <c r="F319" i="5"/>
  <c r="E319" i="5"/>
  <c r="D319" i="5"/>
  <c r="C319" i="5"/>
  <c r="Z318" i="5"/>
  <c r="V318" i="5"/>
  <c r="T318" i="5"/>
  <c r="S318" i="5"/>
  <c r="R318" i="5"/>
  <c r="Q318" i="5"/>
  <c r="M318" i="5"/>
  <c r="L318" i="5"/>
  <c r="K318" i="5"/>
  <c r="J318" i="5"/>
  <c r="G318" i="5"/>
  <c r="F318" i="5"/>
  <c r="E318" i="5"/>
  <c r="D318" i="5"/>
  <c r="C318" i="5"/>
  <c r="Z317" i="5"/>
  <c r="V317" i="5"/>
  <c r="T317" i="5"/>
  <c r="S317" i="5"/>
  <c r="R317" i="5"/>
  <c r="Q317" i="5"/>
  <c r="M317" i="5"/>
  <c r="L317" i="5"/>
  <c r="K317" i="5"/>
  <c r="J317" i="5"/>
  <c r="G317" i="5"/>
  <c r="F317" i="5"/>
  <c r="E317" i="5"/>
  <c r="D317" i="5"/>
  <c r="C317" i="5"/>
  <c r="Z316" i="5"/>
  <c r="V316" i="5"/>
  <c r="T316" i="5"/>
  <c r="S316" i="5"/>
  <c r="R316" i="5"/>
  <c r="Q316" i="5"/>
  <c r="M316" i="5"/>
  <c r="L316" i="5"/>
  <c r="K316" i="5"/>
  <c r="J316" i="5"/>
  <c r="G316" i="5"/>
  <c r="F316" i="5"/>
  <c r="E316" i="5"/>
  <c r="D316" i="5"/>
  <c r="C316" i="5"/>
  <c r="Z315" i="5"/>
  <c r="V315" i="5"/>
  <c r="T315" i="5"/>
  <c r="S315" i="5"/>
  <c r="R315" i="5"/>
  <c r="Q315" i="5"/>
  <c r="M315" i="5"/>
  <c r="L315" i="5"/>
  <c r="K315" i="5"/>
  <c r="J315" i="5"/>
  <c r="G315" i="5"/>
  <c r="F315" i="5"/>
  <c r="E315" i="5"/>
  <c r="D315" i="5"/>
  <c r="C315" i="5"/>
  <c r="Z314" i="5"/>
  <c r="V314" i="5"/>
  <c r="T314" i="5"/>
  <c r="S314" i="5"/>
  <c r="R314" i="5"/>
  <c r="Q314" i="5"/>
  <c r="M314" i="5"/>
  <c r="L314" i="5"/>
  <c r="K314" i="5"/>
  <c r="J314" i="5"/>
  <c r="G314" i="5"/>
  <c r="F314" i="5"/>
  <c r="E314" i="5"/>
  <c r="D314" i="5"/>
  <c r="C314" i="5"/>
  <c r="Z313" i="5"/>
  <c r="V313" i="5"/>
  <c r="T313" i="5"/>
  <c r="S313" i="5"/>
  <c r="R313" i="5"/>
  <c r="Q313" i="5"/>
  <c r="M313" i="5"/>
  <c r="L313" i="5"/>
  <c r="K313" i="5"/>
  <c r="J313" i="5"/>
  <c r="G313" i="5"/>
  <c r="F313" i="5"/>
  <c r="E313" i="5"/>
  <c r="D313" i="5"/>
  <c r="C313" i="5"/>
  <c r="Z312" i="5"/>
  <c r="V312" i="5"/>
  <c r="T312" i="5"/>
  <c r="S312" i="5"/>
  <c r="R312" i="5"/>
  <c r="Q312" i="5"/>
  <c r="M312" i="5"/>
  <c r="L312" i="5"/>
  <c r="K312" i="5"/>
  <c r="J312" i="5"/>
  <c r="G312" i="5"/>
  <c r="F312" i="5"/>
  <c r="E312" i="5"/>
  <c r="D312" i="5"/>
  <c r="C312" i="5"/>
  <c r="Z311" i="5"/>
  <c r="V311" i="5"/>
  <c r="T311" i="5"/>
  <c r="S311" i="5"/>
  <c r="R311" i="5"/>
  <c r="Q311" i="5"/>
  <c r="M311" i="5"/>
  <c r="L311" i="5"/>
  <c r="K311" i="5"/>
  <c r="J311" i="5"/>
  <c r="G311" i="5"/>
  <c r="F311" i="5"/>
  <c r="E311" i="5"/>
  <c r="D311" i="5"/>
  <c r="C311" i="5"/>
  <c r="Z310" i="5"/>
  <c r="V310" i="5"/>
  <c r="T310" i="5"/>
  <c r="S310" i="5"/>
  <c r="R310" i="5"/>
  <c r="Q310" i="5"/>
  <c r="M310" i="5"/>
  <c r="L310" i="5"/>
  <c r="K310" i="5"/>
  <c r="J310" i="5"/>
  <c r="G310" i="5"/>
  <c r="F310" i="5"/>
  <c r="E310" i="5"/>
  <c r="D310" i="5"/>
  <c r="C310" i="5"/>
  <c r="Z309" i="5"/>
  <c r="V309" i="5"/>
  <c r="T309" i="5"/>
  <c r="S309" i="5"/>
  <c r="R309" i="5"/>
  <c r="Q309" i="5"/>
  <c r="M309" i="5"/>
  <c r="L309" i="5"/>
  <c r="K309" i="5"/>
  <c r="J309" i="5"/>
  <c r="G309" i="5"/>
  <c r="F309" i="5"/>
  <c r="E309" i="5"/>
  <c r="D309" i="5"/>
  <c r="C309" i="5"/>
  <c r="Z308" i="5"/>
  <c r="V308" i="5"/>
  <c r="T308" i="5"/>
  <c r="S308" i="5"/>
  <c r="R308" i="5"/>
  <c r="Q308" i="5"/>
  <c r="M308" i="5"/>
  <c r="L308" i="5"/>
  <c r="K308" i="5"/>
  <c r="J308" i="5"/>
  <c r="G308" i="5"/>
  <c r="F308" i="5"/>
  <c r="E308" i="5"/>
  <c r="D308" i="5"/>
  <c r="C308" i="5"/>
  <c r="Z307" i="5"/>
  <c r="V307" i="5"/>
  <c r="T307" i="5"/>
  <c r="S307" i="5"/>
  <c r="R307" i="5"/>
  <c r="Q307" i="5"/>
  <c r="M307" i="5"/>
  <c r="L307" i="5"/>
  <c r="K307" i="5"/>
  <c r="J307" i="5"/>
  <c r="G307" i="5"/>
  <c r="F307" i="5"/>
  <c r="E307" i="5"/>
  <c r="D307" i="5"/>
  <c r="C307" i="5"/>
  <c r="Z306" i="5"/>
  <c r="V306" i="5"/>
  <c r="T306" i="5"/>
  <c r="S306" i="5"/>
  <c r="R306" i="5"/>
  <c r="Q306" i="5"/>
  <c r="M306" i="5"/>
  <c r="L306" i="5"/>
  <c r="K306" i="5"/>
  <c r="J306" i="5"/>
  <c r="G306" i="5"/>
  <c r="F306" i="5"/>
  <c r="E306" i="5"/>
  <c r="D306" i="5"/>
  <c r="C306" i="5"/>
  <c r="Z305" i="5"/>
  <c r="V305" i="5"/>
  <c r="T305" i="5"/>
  <c r="S305" i="5"/>
  <c r="R305" i="5"/>
  <c r="Q305" i="5"/>
  <c r="M305" i="5"/>
  <c r="L305" i="5"/>
  <c r="K305" i="5"/>
  <c r="J305" i="5"/>
  <c r="G305" i="5"/>
  <c r="F305" i="5"/>
  <c r="E305" i="5"/>
  <c r="D305" i="5"/>
  <c r="C305" i="5"/>
  <c r="Z304" i="5"/>
  <c r="V304" i="5"/>
  <c r="T304" i="5"/>
  <c r="S304" i="5"/>
  <c r="R304" i="5"/>
  <c r="Q304" i="5"/>
  <c r="M304" i="5"/>
  <c r="L304" i="5"/>
  <c r="K304" i="5"/>
  <c r="J304" i="5"/>
  <c r="G304" i="5"/>
  <c r="F304" i="5"/>
  <c r="E304" i="5"/>
  <c r="D304" i="5"/>
  <c r="C304" i="5"/>
  <c r="Z303" i="5"/>
  <c r="V303" i="5"/>
  <c r="T303" i="5"/>
  <c r="S303" i="5"/>
  <c r="R303" i="5"/>
  <c r="Q303" i="5"/>
  <c r="M303" i="5"/>
  <c r="L303" i="5"/>
  <c r="K303" i="5"/>
  <c r="J303" i="5"/>
  <c r="G303" i="5"/>
  <c r="F303" i="5"/>
  <c r="E303" i="5"/>
  <c r="D303" i="5"/>
  <c r="C303" i="5"/>
  <c r="Z302" i="5"/>
  <c r="V302" i="5"/>
  <c r="T302" i="5"/>
  <c r="S302" i="5"/>
  <c r="R302" i="5"/>
  <c r="Q302" i="5"/>
  <c r="M302" i="5"/>
  <c r="L302" i="5"/>
  <c r="K302" i="5"/>
  <c r="J302" i="5"/>
  <c r="G302" i="5"/>
  <c r="F302" i="5"/>
  <c r="E302" i="5"/>
  <c r="D302" i="5"/>
  <c r="C302" i="5"/>
  <c r="Z301" i="5"/>
  <c r="V301" i="5"/>
  <c r="T301" i="5"/>
  <c r="S301" i="5"/>
  <c r="R301" i="5"/>
  <c r="Q301" i="5"/>
  <c r="M301" i="5"/>
  <c r="L301" i="5"/>
  <c r="K301" i="5"/>
  <c r="J301" i="5"/>
  <c r="G301" i="5"/>
  <c r="F301" i="5"/>
  <c r="E301" i="5"/>
  <c r="D301" i="5"/>
  <c r="C301" i="5"/>
  <c r="Z300" i="5"/>
  <c r="V300" i="5"/>
  <c r="T300" i="5"/>
  <c r="S300" i="5"/>
  <c r="R300" i="5"/>
  <c r="Q300" i="5"/>
  <c r="M300" i="5"/>
  <c r="L300" i="5"/>
  <c r="K300" i="5"/>
  <c r="J300" i="5"/>
  <c r="G300" i="5"/>
  <c r="F300" i="5"/>
  <c r="E300" i="5"/>
  <c r="D300" i="5"/>
  <c r="C300" i="5"/>
  <c r="Z299" i="5"/>
  <c r="V299" i="5"/>
  <c r="T299" i="5"/>
  <c r="S299" i="5"/>
  <c r="R299" i="5"/>
  <c r="Q299" i="5"/>
  <c r="M299" i="5"/>
  <c r="L299" i="5"/>
  <c r="K299" i="5"/>
  <c r="J299" i="5"/>
  <c r="G299" i="5"/>
  <c r="F299" i="5"/>
  <c r="E299" i="5"/>
  <c r="D299" i="5"/>
  <c r="C299" i="5"/>
  <c r="Z298" i="5"/>
  <c r="V298" i="5"/>
  <c r="T298" i="5"/>
  <c r="S298" i="5"/>
  <c r="R298" i="5"/>
  <c r="Q298" i="5"/>
  <c r="M298" i="5"/>
  <c r="L298" i="5"/>
  <c r="K298" i="5"/>
  <c r="J298" i="5"/>
  <c r="G298" i="5"/>
  <c r="F298" i="5"/>
  <c r="E298" i="5"/>
  <c r="D298" i="5"/>
  <c r="C298" i="5"/>
  <c r="Z297" i="5"/>
  <c r="V297" i="5"/>
  <c r="T297" i="5"/>
  <c r="S297" i="5"/>
  <c r="R297" i="5"/>
  <c r="Q297" i="5"/>
  <c r="M297" i="5"/>
  <c r="L297" i="5"/>
  <c r="K297" i="5"/>
  <c r="J297" i="5"/>
  <c r="G297" i="5"/>
  <c r="F297" i="5"/>
  <c r="E297" i="5"/>
  <c r="D297" i="5"/>
  <c r="C297" i="5"/>
  <c r="Z296" i="5"/>
  <c r="V296" i="5"/>
  <c r="T296" i="5"/>
  <c r="S296" i="5"/>
  <c r="R296" i="5"/>
  <c r="Q296" i="5"/>
  <c r="O296" i="5"/>
  <c r="M296" i="5"/>
  <c r="L296" i="5"/>
  <c r="K296" i="5"/>
  <c r="J296" i="5"/>
  <c r="G296" i="5"/>
  <c r="F296" i="5"/>
  <c r="E296" i="5"/>
  <c r="D296" i="5"/>
  <c r="C296" i="5"/>
  <c r="Z295" i="5"/>
  <c r="V295" i="5"/>
  <c r="T295" i="5"/>
  <c r="S295" i="5"/>
  <c r="R295" i="5"/>
  <c r="Q295" i="5"/>
  <c r="M295" i="5"/>
  <c r="L295" i="5"/>
  <c r="K295" i="5"/>
  <c r="J295" i="5"/>
  <c r="G295" i="5"/>
  <c r="F295" i="5"/>
  <c r="E295" i="5"/>
  <c r="D295" i="5"/>
  <c r="C295" i="5"/>
  <c r="Z294" i="5"/>
  <c r="W294" i="5"/>
  <c r="V294" i="5"/>
  <c r="T294" i="5"/>
  <c r="S294" i="5"/>
  <c r="R294" i="5"/>
  <c r="Q294" i="5"/>
  <c r="M294" i="5"/>
  <c r="L294" i="5"/>
  <c r="K294" i="5"/>
  <c r="J294" i="5"/>
  <c r="G294" i="5"/>
  <c r="F294" i="5"/>
  <c r="E294" i="5"/>
  <c r="D294" i="5"/>
  <c r="C294" i="5"/>
  <c r="Z293" i="5"/>
  <c r="V293" i="5"/>
  <c r="T293" i="5"/>
  <c r="S293" i="5"/>
  <c r="R293" i="5"/>
  <c r="Q293" i="5"/>
  <c r="M293" i="5"/>
  <c r="L293" i="5"/>
  <c r="K293" i="5"/>
  <c r="J293" i="5"/>
  <c r="G293" i="5"/>
  <c r="F293" i="5"/>
  <c r="E293" i="5"/>
  <c r="D293" i="5"/>
  <c r="C293" i="5"/>
  <c r="Z292" i="5"/>
  <c r="V292" i="5"/>
  <c r="T292" i="5"/>
  <c r="S292" i="5"/>
  <c r="R292" i="5"/>
  <c r="Q292" i="5"/>
  <c r="M292" i="5"/>
  <c r="L292" i="5"/>
  <c r="K292" i="5"/>
  <c r="J292" i="5"/>
  <c r="G292" i="5"/>
  <c r="F292" i="5"/>
  <c r="E292" i="5"/>
  <c r="D292" i="5"/>
  <c r="C292" i="5"/>
  <c r="Z291" i="5"/>
  <c r="V291" i="5"/>
  <c r="T291" i="5"/>
  <c r="S291" i="5"/>
  <c r="R291" i="5"/>
  <c r="Q291" i="5"/>
  <c r="M291" i="5"/>
  <c r="L291" i="5"/>
  <c r="K291" i="5"/>
  <c r="J291" i="5"/>
  <c r="G291" i="5"/>
  <c r="F291" i="5"/>
  <c r="E291" i="5"/>
  <c r="D291" i="5"/>
  <c r="C291" i="5"/>
  <c r="Z290" i="5"/>
  <c r="V290" i="5"/>
  <c r="T290" i="5"/>
  <c r="S290" i="5"/>
  <c r="R290" i="5"/>
  <c r="Q290" i="5"/>
  <c r="M290" i="5"/>
  <c r="L290" i="5"/>
  <c r="K290" i="5"/>
  <c r="J290" i="5"/>
  <c r="G290" i="5"/>
  <c r="F290" i="5"/>
  <c r="E290" i="5"/>
  <c r="D290" i="5"/>
  <c r="C290" i="5"/>
  <c r="Z289" i="5"/>
  <c r="V289" i="5"/>
  <c r="T289" i="5"/>
  <c r="S289" i="5"/>
  <c r="R289" i="5"/>
  <c r="Q289" i="5"/>
  <c r="M289" i="5"/>
  <c r="L289" i="5"/>
  <c r="K289" i="5"/>
  <c r="J289" i="5"/>
  <c r="G289" i="5"/>
  <c r="F289" i="5"/>
  <c r="E289" i="5"/>
  <c r="D289" i="5"/>
  <c r="C289" i="5"/>
  <c r="Z288" i="5"/>
  <c r="Y288" i="5"/>
  <c r="V288" i="5"/>
  <c r="T288" i="5"/>
  <c r="S288" i="5"/>
  <c r="R288" i="5"/>
  <c r="Q288" i="5"/>
  <c r="M288" i="5"/>
  <c r="L288" i="5"/>
  <c r="K288" i="5"/>
  <c r="J288" i="5"/>
  <c r="G288" i="5"/>
  <c r="F288" i="5"/>
  <c r="E288" i="5"/>
  <c r="D288" i="5"/>
  <c r="C288" i="5"/>
  <c r="Z287" i="5"/>
  <c r="V287" i="5"/>
  <c r="T287" i="5"/>
  <c r="S287" i="5"/>
  <c r="R287" i="5"/>
  <c r="Q287" i="5"/>
  <c r="M287" i="5"/>
  <c r="L287" i="5"/>
  <c r="K287" i="5"/>
  <c r="J287" i="5"/>
  <c r="G287" i="5"/>
  <c r="F287" i="5"/>
  <c r="E287" i="5"/>
  <c r="D287" i="5"/>
  <c r="C287" i="5"/>
  <c r="Z286" i="5"/>
  <c r="V286" i="5"/>
  <c r="T286" i="5"/>
  <c r="S286" i="5"/>
  <c r="R286" i="5"/>
  <c r="Q286" i="5"/>
  <c r="M286" i="5"/>
  <c r="L286" i="5"/>
  <c r="K286" i="5"/>
  <c r="J286" i="5"/>
  <c r="G286" i="5"/>
  <c r="F286" i="5"/>
  <c r="E286" i="5"/>
  <c r="D286" i="5"/>
  <c r="C286" i="5"/>
  <c r="Z285" i="5"/>
  <c r="V285" i="5"/>
  <c r="T285" i="5"/>
  <c r="S285" i="5"/>
  <c r="R285" i="5"/>
  <c r="Q285" i="5"/>
  <c r="M285" i="5"/>
  <c r="L285" i="5"/>
  <c r="K285" i="5"/>
  <c r="J285" i="5"/>
  <c r="G285" i="5"/>
  <c r="F285" i="5"/>
  <c r="E285" i="5"/>
  <c r="D285" i="5"/>
  <c r="C285" i="5"/>
  <c r="Z284" i="5"/>
  <c r="V284" i="5"/>
  <c r="T284" i="5"/>
  <c r="S284" i="5"/>
  <c r="R284" i="5"/>
  <c r="Q284" i="5"/>
  <c r="M284" i="5"/>
  <c r="L284" i="5"/>
  <c r="K284" i="5"/>
  <c r="J284" i="5"/>
  <c r="G284" i="5"/>
  <c r="F284" i="5"/>
  <c r="E284" i="5"/>
  <c r="D284" i="5"/>
  <c r="C284" i="5"/>
  <c r="Z283" i="5"/>
  <c r="V283" i="5"/>
  <c r="T283" i="5"/>
  <c r="S283" i="5"/>
  <c r="R283" i="5"/>
  <c r="Q283" i="5"/>
  <c r="M283" i="5"/>
  <c r="L283" i="5"/>
  <c r="K283" i="5"/>
  <c r="J283" i="5"/>
  <c r="G283" i="5"/>
  <c r="F283" i="5"/>
  <c r="E283" i="5"/>
  <c r="D283" i="5"/>
  <c r="C283" i="5"/>
  <c r="Z282" i="5"/>
  <c r="V282" i="5"/>
  <c r="T282" i="5"/>
  <c r="S282" i="5"/>
  <c r="R282" i="5"/>
  <c r="Q282" i="5"/>
  <c r="M282" i="5"/>
  <c r="L282" i="5"/>
  <c r="K282" i="5"/>
  <c r="J282" i="5"/>
  <c r="G282" i="5"/>
  <c r="F282" i="5"/>
  <c r="E282" i="5"/>
  <c r="D282" i="5"/>
  <c r="C282" i="5"/>
  <c r="Z281" i="5"/>
  <c r="V281" i="5"/>
  <c r="T281" i="5"/>
  <c r="S281" i="5"/>
  <c r="R281" i="5"/>
  <c r="Q281" i="5"/>
  <c r="M281" i="5"/>
  <c r="L281" i="5"/>
  <c r="K281" i="5"/>
  <c r="J281" i="5"/>
  <c r="G281" i="5"/>
  <c r="F281" i="5"/>
  <c r="E281" i="5"/>
  <c r="D281" i="5"/>
  <c r="C281" i="5"/>
  <c r="Z280" i="5"/>
  <c r="V280" i="5"/>
  <c r="T280" i="5"/>
  <c r="S280" i="5"/>
  <c r="R280" i="5"/>
  <c r="Q280" i="5"/>
  <c r="M280" i="5"/>
  <c r="L280" i="5"/>
  <c r="K280" i="5"/>
  <c r="J280" i="5"/>
  <c r="G280" i="5"/>
  <c r="F280" i="5"/>
  <c r="E280" i="5"/>
  <c r="D280" i="5"/>
  <c r="C280" i="5"/>
  <c r="Z279" i="5"/>
  <c r="V279" i="5"/>
  <c r="T279" i="5"/>
  <c r="S279" i="5"/>
  <c r="R279" i="5"/>
  <c r="Q279" i="5"/>
  <c r="M279" i="5"/>
  <c r="L279" i="5"/>
  <c r="K279" i="5"/>
  <c r="J279" i="5"/>
  <c r="G279" i="5"/>
  <c r="F279" i="5"/>
  <c r="E279" i="5"/>
  <c r="D279" i="5"/>
  <c r="C279" i="5"/>
  <c r="Z278" i="5"/>
  <c r="V278" i="5"/>
  <c r="T278" i="5"/>
  <c r="S278" i="5"/>
  <c r="R278" i="5"/>
  <c r="Q278" i="5"/>
  <c r="M278" i="5"/>
  <c r="L278" i="5"/>
  <c r="K278" i="5"/>
  <c r="J278" i="5"/>
  <c r="G278" i="5"/>
  <c r="F278" i="5"/>
  <c r="E278" i="5"/>
  <c r="D278" i="5"/>
  <c r="C278" i="5"/>
  <c r="Z277" i="5"/>
  <c r="V277" i="5"/>
  <c r="T277" i="5"/>
  <c r="S277" i="5"/>
  <c r="R277" i="5"/>
  <c r="Q277" i="5"/>
  <c r="M277" i="5"/>
  <c r="L277" i="5"/>
  <c r="K277" i="5"/>
  <c r="J277" i="5"/>
  <c r="G277" i="5"/>
  <c r="F277" i="5"/>
  <c r="E277" i="5"/>
  <c r="D277" i="5"/>
  <c r="C277" i="5"/>
  <c r="Z276" i="5"/>
  <c r="V276" i="5"/>
  <c r="T276" i="5"/>
  <c r="S276" i="5"/>
  <c r="R276" i="5"/>
  <c r="Q276" i="5"/>
  <c r="M276" i="5"/>
  <c r="L276" i="5"/>
  <c r="K276" i="5"/>
  <c r="J276" i="5"/>
  <c r="G276" i="5"/>
  <c r="F276" i="5"/>
  <c r="E276" i="5"/>
  <c r="D276" i="5"/>
  <c r="C276" i="5"/>
  <c r="Z275" i="5"/>
  <c r="V275" i="5"/>
  <c r="T275" i="5"/>
  <c r="S275" i="5"/>
  <c r="R275" i="5"/>
  <c r="Q275" i="5"/>
  <c r="M275" i="5"/>
  <c r="L275" i="5"/>
  <c r="K275" i="5"/>
  <c r="J275" i="5"/>
  <c r="G275" i="5"/>
  <c r="F275" i="5"/>
  <c r="E275" i="5"/>
  <c r="D275" i="5"/>
  <c r="C275" i="5"/>
  <c r="AA274" i="5"/>
  <c r="Z274" i="5"/>
  <c r="V274" i="5"/>
  <c r="T274" i="5"/>
  <c r="S274" i="5"/>
  <c r="R274" i="5"/>
  <c r="Q274" i="5"/>
  <c r="M274" i="5"/>
  <c r="L274" i="5"/>
  <c r="K274" i="5"/>
  <c r="J274" i="5"/>
  <c r="G274" i="5"/>
  <c r="F274" i="5"/>
  <c r="E274" i="5"/>
  <c r="D274" i="5"/>
  <c r="C274" i="5"/>
  <c r="Z273" i="5"/>
  <c r="V273" i="5"/>
  <c r="T273" i="5"/>
  <c r="S273" i="5"/>
  <c r="R273" i="5"/>
  <c r="Q273" i="5"/>
  <c r="M273" i="5"/>
  <c r="L273" i="5"/>
  <c r="K273" i="5"/>
  <c r="J273" i="5"/>
  <c r="G273" i="5"/>
  <c r="F273" i="5"/>
  <c r="E273" i="5"/>
  <c r="D273" i="5"/>
  <c r="C273" i="5"/>
  <c r="Z272" i="5"/>
  <c r="V272" i="5"/>
  <c r="T272" i="5"/>
  <c r="S272" i="5"/>
  <c r="R272" i="5"/>
  <c r="Q272" i="5"/>
  <c r="M272" i="5"/>
  <c r="L272" i="5"/>
  <c r="K272" i="5"/>
  <c r="J272" i="5"/>
  <c r="G272" i="5"/>
  <c r="F272" i="5"/>
  <c r="E272" i="5"/>
  <c r="D272" i="5"/>
  <c r="C272" i="5"/>
  <c r="Z271" i="5"/>
  <c r="V271" i="5"/>
  <c r="T271" i="5"/>
  <c r="S271" i="5"/>
  <c r="R271" i="5"/>
  <c r="Q271" i="5"/>
  <c r="M271" i="5"/>
  <c r="L271" i="5"/>
  <c r="K271" i="5"/>
  <c r="J271" i="5"/>
  <c r="G271" i="5"/>
  <c r="F271" i="5"/>
  <c r="E271" i="5"/>
  <c r="D271" i="5"/>
  <c r="C271" i="5"/>
  <c r="Z270" i="5"/>
  <c r="V270" i="5"/>
  <c r="T270" i="5"/>
  <c r="S270" i="5"/>
  <c r="R270" i="5"/>
  <c r="Q270" i="5"/>
  <c r="M270" i="5"/>
  <c r="L270" i="5"/>
  <c r="K270" i="5"/>
  <c r="J270" i="5"/>
  <c r="G270" i="5"/>
  <c r="F270" i="5"/>
  <c r="E270" i="5"/>
  <c r="D270" i="5"/>
  <c r="C270" i="5"/>
  <c r="Z269" i="5"/>
  <c r="V269" i="5"/>
  <c r="T269" i="5"/>
  <c r="S269" i="5"/>
  <c r="R269" i="5"/>
  <c r="Q269" i="5"/>
  <c r="M269" i="5"/>
  <c r="L269" i="5"/>
  <c r="K269" i="5"/>
  <c r="J269" i="5"/>
  <c r="G269" i="5"/>
  <c r="F269" i="5"/>
  <c r="E269" i="5"/>
  <c r="D269" i="5"/>
  <c r="C269" i="5"/>
  <c r="Z268" i="5"/>
  <c r="V268" i="5"/>
  <c r="T268" i="5"/>
  <c r="S268" i="5"/>
  <c r="R268" i="5"/>
  <c r="Q268" i="5"/>
  <c r="M268" i="5"/>
  <c r="L268" i="5"/>
  <c r="K268" i="5"/>
  <c r="J268" i="5"/>
  <c r="G268" i="5"/>
  <c r="F268" i="5"/>
  <c r="E268" i="5"/>
  <c r="D268" i="5"/>
  <c r="C268" i="5"/>
  <c r="Z267" i="5"/>
  <c r="V267" i="5"/>
  <c r="T267" i="5"/>
  <c r="S267" i="5"/>
  <c r="R267" i="5"/>
  <c r="Q267" i="5"/>
  <c r="M267" i="5"/>
  <c r="L267" i="5"/>
  <c r="K267" i="5"/>
  <c r="J267" i="5"/>
  <c r="G267" i="5"/>
  <c r="F267" i="5"/>
  <c r="E267" i="5"/>
  <c r="D267" i="5"/>
  <c r="C267" i="5"/>
  <c r="Z266" i="5"/>
  <c r="V266" i="5"/>
  <c r="T266" i="5"/>
  <c r="S266" i="5"/>
  <c r="R266" i="5"/>
  <c r="Q266" i="5"/>
  <c r="M266" i="5"/>
  <c r="L266" i="5"/>
  <c r="K266" i="5"/>
  <c r="J266" i="5"/>
  <c r="G266" i="5"/>
  <c r="F266" i="5"/>
  <c r="E266" i="5"/>
  <c r="D266" i="5"/>
  <c r="C266" i="5"/>
  <c r="Z265" i="5"/>
  <c r="V265" i="5"/>
  <c r="T265" i="5"/>
  <c r="S265" i="5"/>
  <c r="R265" i="5"/>
  <c r="Q265" i="5"/>
  <c r="M265" i="5"/>
  <c r="L265" i="5"/>
  <c r="K265" i="5"/>
  <c r="J265" i="5"/>
  <c r="G265" i="5"/>
  <c r="F265" i="5"/>
  <c r="E265" i="5"/>
  <c r="D265" i="5"/>
  <c r="C265" i="5"/>
  <c r="Z264" i="5"/>
  <c r="V264" i="5"/>
  <c r="T264" i="5"/>
  <c r="S264" i="5"/>
  <c r="R264" i="5"/>
  <c r="Q264" i="5"/>
  <c r="M264" i="5"/>
  <c r="L264" i="5"/>
  <c r="K264" i="5"/>
  <c r="J264" i="5"/>
  <c r="G264" i="5"/>
  <c r="F264" i="5"/>
  <c r="E264" i="5"/>
  <c r="D264" i="5"/>
  <c r="C264" i="5"/>
  <c r="Z263" i="5"/>
  <c r="V263" i="5"/>
  <c r="T263" i="5"/>
  <c r="S263" i="5"/>
  <c r="R263" i="5"/>
  <c r="Q263" i="5"/>
  <c r="M263" i="5"/>
  <c r="L263" i="5"/>
  <c r="K263" i="5"/>
  <c r="J263" i="5"/>
  <c r="G263" i="5"/>
  <c r="F263" i="5"/>
  <c r="E263" i="5"/>
  <c r="D263" i="5"/>
  <c r="C263" i="5"/>
  <c r="Z262" i="5"/>
  <c r="W262" i="5"/>
  <c r="V262" i="5"/>
  <c r="T262" i="5"/>
  <c r="S262" i="5"/>
  <c r="R262" i="5"/>
  <c r="Q262" i="5"/>
  <c r="M262" i="5"/>
  <c r="L262" i="5"/>
  <c r="K262" i="5"/>
  <c r="J262" i="5"/>
  <c r="G262" i="5"/>
  <c r="F262" i="5"/>
  <c r="E262" i="5"/>
  <c r="D262" i="5"/>
  <c r="C262" i="5"/>
  <c r="Z261" i="5"/>
  <c r="V261" i="5"/>
  <c r="T261" i="5"/>
  <c r="S261" i="5"/>
  <c r="R261" i="5"/>
  <c r="Q261" i="5"/>
  <c r="M261" i="5"/>
  <c r="L261" i="5"/>
  <c r="K261" i="5"/>
  <c r="J261" i="5"/>
  <c r="G261" i="5"/>
  <c r="F261" i="5"/>
  <c r="E261" i="5"/>
  <c r="D261" i="5"/>
  <c r="C261" i="5"/>
  <c r="Z260" i="5"/>
  <c r="V260" i="5"/>
  <c r="T260" i="5"/>
  <c r="S260" i="5"/>
  <c r="R260" i="5"/>
  <c r="Q260" i="5"/>
  <c r="M260" i="5"/>
  <c r="L260" i="5"/>
  <c r="K260" i="5"/>
  <c r="J260" i="5"/>
  <c r="G260" i="5"/>
  <c r="F260" i="5"/>
  <c r="E260" i="5"/>
  <c r="D260" i="5"/>
  <c r="C260" i="5"/>
  <c r="Z259" i="5"/>
  <c r="V259" i="5"/>
  <c r="T259" i="5"/>
  <c r="S259" i="5"/>
  <c r="R259" i="5"/>
  <c r="Q259" i="5"/>
  <c r="M259" i="5"/>
  <c r="L259" i="5"/>
  <c r="K259" i="5"/>
  <c r="J259" i="5"/>
  <c r="G259" i="5"/>
  <c r="F259" i="5"/>
  <c r="E259" i="5"/>
  <c r="D259" i="5"/>
  <c r="C259" i="5"/>
  <c r="Z258" i="5"/>
  <c r="V258" i="5"/>
  <c r="T258" i="5"/>
  <c r="S258" i="5"/>
  <c r="R258" i="5"/>
  <c r="Q258" i="5"/>
  <c r="M258" i="5"/>
  <c r="L258" i="5"/>
  <c r="K258" i="5"/>
  <c r="J258" i="5"/>
  <c r="G258" i="5"/>
  <c r="F258" i="5"/>
  <c r="E258" i="5"/>
  <c r="D258" i="5"/>
  <c r="C258" i="5"/>
  <c r="Z257" i="5"/>
  <c r="V257" i="5"/>
  <c r="T257" i="5"/>
  <c r="S257" i="5"/>
  <c r="R257" i="5"/>
  <c r="Q257" i="5"/>
  <c r="M257" i="5"/>
  <c r="L257" i="5"/>
  <c r="K257" i="5"/>
  <c r="J257" i="5"/>
  <c r="G257" i="5"/>
  <c r="F257" i="5"/>
  <c r="E257" i="5"/>
  <c r="D257" i="5"/>
  <c r="C257" i="5"/>
  <c r="Z256" i="5"/>
  <c r="Y256" i="5"/>
  <c r="V256" i="5"/>
  <c r="T256" i="5"/>
  <c r="S256" i="5"/>
  <c r="R256" i="5"/>
  <c r="Q256" i="5"/>
  <c r="M256" i="5"/>
  <c r="L256" i="5"/>
  <c r="K256" i="5"/>
  <c r="J256" i="5"/>
  <c r="G256" i="5"/>
  <c r="F256" i="5"/>
  <c r="E256" i="5"/>
  <c r="D256" i="5"/>
  <c r="C256" i="5"/>
  <c r="Z255" i="5"/>
  <c r="V255" i="5"/>
  <c r="T255" i="5"/>
  <c r="S255" i="5"/>
  <c r="R255" i="5"/>
  <c r="Q255" i="5"/>
  <c r="M255" i="5"/>
  <c r="L255" i="5"/>
  <c r="K255" i="5"/>
  <c r="J255" i="5"/>
  <c r="G255" i="5"/>
  <c r="F255" i="5"/>
  <c r="E255" i="5"/>
  <c r="D255" i="5"/>
  <c r="C255" i="5"/>
  <c r="Z254" i="5"/>
  <c r="V254" i="5"/>
  <c r="T254" i="5"/>
  <c r="S254" i="5"/>
  <c r="R254" i="5"/>
  <c r="Q254" i="5"/>
  <c r="M254" i="5"/>
  <c r="L254" i="5"/>
  <c r="K254" i="5"/>
  <c r="J254" i="5"/>
  <c r="G254" i="5"/>
  <c r="F254" i="5"/>
  <c r="E254" i="5"/>
  <c r="D254" i="5"/>
  <c r="C254" i="5"/>
  <c r="Z253" i="5"/>
  <c r="V253" i="5"/>
  <c r="T253" i="5"/>
  <c r="S253" i="5"/>
  <c r="R253" i="5"/>
  <c r="Q253" i="5"/>
  <c r="M253" i="5"/>
  <c r="L253" i="5"/>
  <c r="K253" i="5"/>
  <c r="J253" i="5"/>
  <c r="G253" i="5"/>
  <c r="F253" i="5"/>
  <c r="E253" i="5"/>
  <c r="D253" i="5"/>
  <c r="C253" i="5"/>
  <c r="Z252" i="5"/>
  <c r="V252" i="5"/>
  <c r="T252" i="5"/>
  <c r="S252" i="5"/>
  <c r="R252" i="5"/>
  <c r="Q252" i="5"/>
  <c r="M252" i="5"/>
  <c r="L252" i="5"/>
  <c r="K252" i="5"/>
  <c r="J252" i="5"/>
  <c r="G252" i="5"/>
  <c r="F252" i="5"/>
  <c r="E252" i="5"/>
  <c r="D252" i="5"/>
  <c r="C252" i="5"/>
  <c r="Z251" i="5"/>
  <c r="V251" i="5"/>
  <c r="T251" i="5"/>
  <c r="S251" i="5"/>
  <c r="R251" i="5"/>
  <c r="Q251" i="5"/>
  <c r="M251" i="5"/>
  <c r="L251" i="5"/>
  <c r="K251" i="5"/>
  <c r="J251" i="5"/>
  <c r="G251" i="5"/>
  <c r="F251" i="5"/>
  <c r="E251" i="5"/>
  <c r="D251" i="5"/>
  <c r="C251" i="5"/>
  <c r="Z250" i="5"/>
  <c r="V250" i="5"/>
  <c r="T250" i="5"/>
  <c r="S250" i="5"/>
  <c r="R250" i="5"/>
  <c r="Q250" i="5"/>
  <c r="M250" i="5"/>
  <c r="L250" i="5"/>
  <c r="K250" i="5"/>
  <c r="J250" i="5"/>
  <c r="G250" i="5"/>
  <c r="F250" i="5"/>
  <c r="E250" i="5"/>
  <c r="D250" i="5"/>
  <c r="C250" i="5"/>
  <c r="Z249" i="5"/>
  <c r="V249" i="5"/>
  <c r="T249" i="5"/>
  <c r="S249" i="5"/>
  <c r="R249" i="5"/>
  <c r="Q249" i="5"/>
  <c r="M249" i="5"/>
  <c r="L249" i="5"/>
  <c r="K249" i="5"/>
  <c r="J249" i="5"/>
  <c r="G249" i="5"/>
  <c r="F249" i="5"/>
  <c r="E249" i="5"/>
  <c r="D249" i="5"/>
  <c r="C249" i="5"/>
  <c r="Z248" i="5"/>
  <c r="V248" i="5"/>
  <c r="T248" i="5"/>
  <c r="S248" i="5"/>
  <c r="R248" i="5"/>
  <c r="Q248" i="5"/>
  <c r="M248" i="5"/>
  <c r="L248" i="5"/>
  <c r="K248" i="5"/>
  <c r="J248" i="5"/>
  <c r="G248" i="5"/>
  <c r="F248" i="5"/>
  <c r="E248" i="5"/>
  <c r="D248" i="5"/>
  <c r="C248" i="5"/>
  <c r="Z247" i="5"/>
  <c r="V247" i="5"/>
  <c r="T247" i="5"/>
  <c r="S247" i="5"/>
  <c r="R247" i="5"/>
  <c r="Q247" i="5"/>
  <c r="M247" i="5"/>
  <c r="L247" i="5"/>
  <c r="K247" i="5"/>
  <c r="J247" i="5"/>
  <c r="G247" i="5"/>
  <c r="F247" i="5"/>
  <c r="E247" i="5"/>
  <c r="D247" i="5"/>
  <c r="C247" i="5"/>
  <c r="Z246" i="5"/>
  <c r="V246" i="5"/>
  <c r="T246" i="5"/>
  <c r="S246" i="5"/>
  <c r="R246" i="5"/>
  <c r="Q246" i="5"/>
  <c r="M246" i="5"/>
  <c r="L246" i="5"/>
  <c r="K246" i="5"/>
  <c r="J246" i="5"/>
  <c r="G246" i="5"/>
  <c r="F246" i="5"/>
  <c r="E246" i="5"/>
  <c r="D246" i="5"/>
  <c r="C246" i="5"/>
  <c r="Z245" i="5"/>
  <c r="V245" i="5"/>
  <c r="T245" i="5"/>
  <c r="S245" i="5"/>
  <c r="R245" i="5"/>
  <c r="Q245" i="5"/>
  <c r="M245" i="5"/>
  <c r="L245" i="5"/>
  <c r="K245" i="5"/>
  <c r="J245" i="5"/>
  <c r="G245" i="5"/>
  <c r="F245" i="5"/>
  <c r="E245" i="5"/>
  <c r="D245" i="5"/>
  <c r="C245" i="5"/>
  <c r="Z244" i="5"/>
  <c r="V244" i="5"/>
  <c r="T244" i="5"/>
  <c r="S244" i="5"/>
  <c r="R244" i="5"/>
  <c r="Q244" i="5"/>
  <c r="M244" i="5"/>
  <c r="L244" i="5"/>
  <c r="K244" i="5"/>
  <c r="J244" i="5"/>
  <c r="G244" i="5"/>
  <c r="F244" i="5"/>
  <c r="E244" i="5"/>
  <c r="D244" i="5"/>
  <c r="C244" i="5"/>
  <c r="Z243" i="5"/>
  <c r="V243" i="5"/>
  <c r="T243" i="5"/>
  <c r="S243" i="5"/>
  <c r="R243" i="5"/>
  <c r="Q243" i="5"/>
  <c r="M243" i="5"/>
  <c r="L243" i="5"/>
  <c r="K243" i="5"/>
  <c r="J243" i="5"/>
  <c r="G243" i="5"/>
  <c r="F243" i="5"/>
  <c r="E243" i="5"/>
  <c r="D243" i="5"/>
  <c r="C243" i="5"/>
  <c r="AA242" i="5"/>
  <c r="Z242" i="5"/>
  <c r="V242" i="5"/>
  <c r="T242" i="5"/>
  <c r="S242" i="5"/>
  <c r="R242" i="5"/>
  <c r="Q242" i="5"/>
  <c r="M242" i="5"/>
  <c r="L242" i="5"/>
  <c r="K242" i="5"/>
  <c r="J242" i="5"/>
  <c r="G242" i="5"/>
  <c r="F242" i="5"/>
  <c r="E242" i="5"/>
  <c r="D242" i="5"/>
  <c r="C242" i="5"/>
  <c r="Z241" i="5"/>
  <c r="V241" i="5"/>
  <c r="T241" i="5"/>
  <c r="S241" i="5"/>
  <c r="R241" i="5"/>
  <c r="Q241" i="5"/>
  <c r="M241" i="5"/>
  <c r="L241" i="5"/>
  <c r="K241" i="5"/>
  <c r="J241" i="5"/>
  <c r="G241" i="5"/>
  <c r="F241" i="5"/>
  <c r="E241" i="5"/>
  <c r="D241" i="5"/>
  <c r="C241" i="5"/>
  <c r="Z240" i="5"/>
  <c r="V240" i="5"/>
  <c r="T240" i="5"/>
  <c r="S240" i="5"/>
  <c r="R240" i="5"/>
  <c r="Q240" i="5"/>
  <c r="M240" i="5"/>
  <c r="L240" i="5"/>
  <c r="K240" i="5"/>
  <c r="J240" i="5"/>
  <c r="G240" i="5"/>
  <c r="F240" i="5"/>
  <c r="E240" i="5"/>
  <c r="D240" i="5"/>
  <c r="C240" i="5"/>
  <c r="Z239" i="5"/>
  <c r="V239" i="5"/>
  <c r="T239" i="5"/>
  <c r="S239" i="5"/>
  <c r="R239" i="5"/>
  <c r="Q239" i="5"/>
  <c r="M239" i="5"/>
  <c r="L239" i="5"/>
  <c r="K239" i="5"/>
  <c r="J239" i="5"/>
  <c r="G239" i="5"/>
  <c r="F239" i="5"/>
  <c r="E239" i="5"/>
  <c r="D239" i="5"/>
  <c r="C239" i="5"/>
  <c r="Z238" i="5"/>
  <c r="V238" i="5"/>
  <c r="T238" i="5"/>
  <c r="S238" i="5"/>
  <c r="R238" i="5"/>
  <c r="Q238" i="5"/>
  <c r="M238" i="5"/>
  <c r="L238" i="5"/>
  <c r="K238" i="5"/>
  <c r="J238" i="5"/>
  <c r="G238" i="5"/>
  <c r="F238" i="5"/>
  <c r="E238" i="5"/>
  <c r="D238" i="5"/>
  <c r="C238" i="5"/>
  <c r="Z237" i="5"/>
  <c r="V237" i="5"/>
  <c r="T237" i="5"/>
  <c r="S237" i="5"/>
  <c r="R237" i="5"/>
  <c r="Q237" i="5"/>
  <c r="M237" i="5"/>
  <c r="L237" i="5"/>
  <c r="K237" i="5"/>
  <c r="J237" i="5"/>
  <c r="G237" i="5"/>
  <c r="F237" i="5"/>
  <c r="E237" i="5"/>
  <c r="D237" i="5"/>
  <c r="C237" i="5"/>
  <c r="Z236" i="5"/>
  <c r="V236" i="5"/>
  <c r="T236" i="5"/>
  <c r="S236" i="5"/>
  <c r="R236" i="5"/>
  <c r="Q236" i="5"/>
  <c r="M236" i="5"/>
  <c r="L236" i="5"/>
  <c r="K236" i="5"/>
  <c r="J236" i="5"/>
  <c r="G236" i="5"/>
  <c r="F236" i="5"/>
  <c r="E236" i="5"/>
  <c r="D236" i="5"/>
  <c r="C236" i="5"/>
  <c r="Z235" i="5"/>
  <c r="V235" i="5"/>
  <c r="T235" i="5"/>
  <c r="S235" i="5"/>
  <c r="R235" i="5"/>
  <c r="Q235" i="5"/>
  <c r="M235" i="5"/>
  <c r="L235" i="5"/>
  <c r="K235" i="5"/>
  <c r="J235" i="5"/>
  <c r="G235" i="5"/>
  <c r="F235" i="5"/>
  <c r="E235" i="5"/>
  <c r="D235" i="5"/>
  <c r="C235" i="5"/>
  <c r="Z234" i="5"/>
  <c r="V234" i="5"/>
  <c r="T234" i="5"/>
  <c r="S234" i="5"/>
  <c r="R234" i="5"/>
  <c r="Q234" i="5"/>
  <c r="M234" i="5"/>
  <c r="L234" i="5"/>
  <c r="K234" i="5"/>
  <c r="J234" i="5"/>
  <c r="G234" i="5"/>
  <c r="F234" i="5"/>
  <c r="E234" i="5"/>
  <c r="D234" i="5"/>
  <c r="C234" i="5"/>
  <c r="Z233" i="5"/>
  <c r="V233" i="5"/>
  <c r="T233" i="5"/>
  <c r="S233" i="5"/>
  <c r="R233" i="5"/>
  <c r="Q233" i="5"/>
  <c r="M233" i="5"/>
  <c r="L233" i="5"/>
  <c r="K233" i="5"/>
  <c r="J233" i="5"/>
  <c r="G233" i="5"/>
  <c r="F233" i="5"/>
  <c r="E233" i="5"/>
  <c r="D233" i="5"/>
  <c r="C233" i="5"/>
  <c r="Z232" i="5"/>
  <c r="V232" i="5"/>
  <c r="T232" i="5"/>
  <c r="S232" i="5"/>
  <c r="R232" i="5"/>
  <c r="Q232" i="5"/>
  <c r="M232" i="5"/>
  <c r="L232" i="5"/>
  <c r="K232" i="5"/>
  <c r="J232" i="5"/>
  <c r="G232" i="5"/>
  <c r="F232" i="5"/>
  <c r="E232" i="5"/>
  <c r="D232" i="5"/>
  <c r="C232" i="5"/>
  <c r="Z231" i="5"/>
  <c r="V231" i="5"/>
  <c r="T231" i="5"/>
  <c r="S231" i="5"/>
  <c r="R231" i="5"/>
  <c r="Q231" i="5"/>
  <c r="M231" i="5"/>
  <c r="L231" i="5"/>
  <c r="K231" i="5"/>
  <c r="J231" i="5"/>
  <c r="G231" i="5"/>
  <c r="F231" i="5"/>
  <c r="E231" i="5"/>
  <c r="D231" i="5"/>
  <c r="C231" i="5"/>
  <c r="Z230" i="5"/>
  <c r="W230" i="5"/>
  <c r="V230" i="5"/>
  <c r="T230" i="5"/>
  <c r="S230" i="5"/>
  <c r="R230" i="5"/>
  <c r="Q230" i="5"/>
  <c r="M230" i="5"/>
  <c r="L230" i="5"/>
  <c r="K230" i="5"/>
  <c r="J230" i="5"/>
  <c r="G230" i="5"/>
  <c r="F230" i="5"/>
  <c r="E230" i="5"/>
  <c r="D230" i="5"/>
  <c r="C230" i="5"/>
  <c r="Z229" i="5"/>
  <c r="V229" i="5"/>
  <c r="T229" i="5"/>
  <c r="S229" i="5"/>
  <c r="R229" i="5"/>
  <c r="Q229" i="5"/>
  <c r="M229" i="5"/>
  <c r="L229" i="5"/>
  <c r="K229" i="5"/>
  <c r="J229" i="5"/>
  <c r="G229" i="5"/>
  <c r="F229" i="5"/>
  <c r="E229" i="5"/>
  <c r="D229" i="5"/>
  <c r="C229" i="5"/>
  <c r="Z228" i="5"/>
  <c r="V228" i="5"/>
  <c r="T228" i="5"/>
  <c r="S228" i="5"/>
  <c r="R228" i="5"/>
  <c r="Q228" i="5"/>
  <c r="M228" i="5"/>
  <c r="L228" i="5"/>
  <c r="K228" i="5"/>
  <c r="J228" i="5"/>
  <c r="G228" i="5"/>
  <c r="F228" i="5"/>
  <c r="E228" i="5"/>
  <c r="D228" i="5"/>
  <c r="C228" i="5"/>
  <c r="Z227" i="5"/>
  <c r="V227" i="5"/>
  <c r="T227" i="5"/>
  <c r="S227" i="5"/>
  <c r="R227" i="5"/>
  <c r="Q227" i="5"/>
  <c r="M227" i="5"/>
  <c r="L227" i="5"/>
  <c r="K227" i="5"/>
  <c r="J227" i="5"/>
  <c r="G227" i="5"/>
  <c r="F227" i="5"/>
  <c r="E227" i="5"/>
  <c r="D227" i="5"/>
  <c r="C227" i="5"/>
  <c r="Z226" i="5"/>
  <c r="V226" i="5"/>
  <c r="T226" i="5"/>
  <c r="S226" i="5"/>
  <c r="R226" i="5"/>
  <c r="Q226" i="5"/>
  <c r="M226" i="5"/>
  <c r="L226" i="5"/>
  <c r="K226" i="5"/>
  <c r="J226" i="5"/>
  <c r="G226" i="5"/>
  <c r="F226" i="5"/>
  <c r="E226" i="5"/>
  <c r="D226" i="5"/>
  <c r="C226" i="5"/>
  <c r="Z225" i="5"/>
  <c r="V225" i="5"/>
  <c r="T225" i="5"/>
  <c r="S225" i="5"/>
  <c r="R225" i="5"/>
  <c r="Q225" i="5"/>
  <c r="M225" i="5"/>
  <c r="L225" i="5"/>
  <c r="K225" i="5"/>
  <c r="J225" i="5"/>
  <c r="G225" i="5"/>
  <c r="F225" i="5"/>
  <c r="E225" i="5"/>
  <c r="D225" i="5"/>
  <c r="C225" i="5"/>
  <c r="Z224" i="5"/>
  <c r="Y224" i="5"/>
  <c r="V224" i="5"/>
  <c r="T224" i="5"/>
  <c r="S224" i="5"/>
  <c r="R224" i="5"/>
  <c r="Q224" i="5"/>
  <c r="M224" i="5"/>
  <c r="L224" i="5"/>
  <c r="K224" i="5"/>
  <c r="J224" i="5"/>
  <c r="G224" i="5"/>
  <c r="F224" i="5"/>
  <c r="E224" i="5"/>
  <c r="D224" i="5"/>
  <c r="C224" i="5"/>
  <c r="Z223" i="5"/>
  <c r="V223" i="5"/>
  <c r="T223" i="5"/>
  <c r="S223" i="5"/>
  <c r="R223" i="5"/>
  <c r="Q223" i="5"/>
  <c r="M223" i="5"/>
  <c r="L223" i="5"/>
  <c r="K223" i="5"/>
  <c r="J223" i="5"/>
  <c r="G223" i="5"/>
  <c r="F223" i="5"/>
  <c r="E223" i="5"/>
  <c r="D223" i="5"/>
  <c r="C223" i="5"/>
  <c r="Z222" i="5"/>
  <c r="V222" i="5"/>
  <c r="T222" i="5"/>
  <c r="S222" i="5"/>
  <c r="R222" i="5"/>
  <c r="Q222" i="5"/>
  <c r="M222" i="5"/>
  <c r="L222" i="5"/>
  <c r="K222" i="5"/>
  <c r="J222" i="5"/>
  <c r="G222" i="5"/>
  <c r="F222" i="5"/>
  <c r="E222" i="5"/>
  <c r="D222" i="5"/>
  <c r="C222" i="5"/>
  <c r="Z221" i="5"/>
  <c r="V221" i="5"/>
  <c r="T221" i="5"/>
  <c r="S221" i="5"/>
  <c r="R221" i="5"/>
  <c r="Q221" i="5"/>
  <c r="M221" i="5"/>
  <c r="L221" i="5"/>
  <c r="K221" i="5"/>
  <c r="J221" i="5"/>
  <c r="G221" i="5"/>
  <c r="F221" i="5"/>
  <c r="E221" i="5"/>
  <c r="D221" i="5"/>
  <c r="C221" i="5"/>
  <c r="Z220" i="5"/>
  <c r="V220" i="5"/>
  <c r="T220" i="5"/>
  <c r="S220" i="5"/>
  <c r="R220" i="5"/>
  <c r="Q220" i="5"/>
  <c r="M220" i="5"/>
  <c r="L220" i="5"/>
  <c r="K220" i="5"/>
  <c r="J220" i="5"/>
  <c r="G220" i="5"/>
  <c r="F220" i="5"/>
  <c r="E220" i="5"/>
  <c r="D220" i="5"/>
  <c r="C220" i="5"/>
  <c r="Z219" i="5"/>
  <c r="V219" i="5"/>
  <c r="T219" i="5"/>
  <c r="S219" i="5"/>
  <c r="R219" i="5"/>
  <c r="Q219" i="5"/>
  <c r="M219" i="5"/>
  <c r="L219" i="5"/>
  <c r="K219" i="5"/>
  <c r="J219" i="5"/>
  <c r="G219" i="5"/>
  <c r="F219" i="5"/>
  <c r="E219" i="5"/>
  <c r="D219" i="5"/>
  <c r="C219" i="5"/>
  <c r="Z218" i="5"/>
  <c r="V218" i="5"/>
  <c r="T218" i="5"/>
  <c r="S218" i="5"/>
  <c r="R218" i="5"/>
  <c r="Q218" i="5"/>
  <c r="M218" i="5"/>
  <c r="L218" i="5"/>
  <c r="K218" i="5"/>
  <c r="J218" i="5"/>
  <c r="G218" i="5"/>
  <c r="F218" i="5"/>
  <c r="E218" i="5"/>
  <c r="D218" i="5"/>
  <c r="C218" i="5"/>
  <c r="Z217" i="5"/>
  <c r="V217" i="5"/>
  <c r="T217" i="5"/>
  <c r="S217" i="5"/>
  <c r="R217" i="5"/>
  <c r="Q217" i="5"/>
  <c r="M217" i="5"/>
  <c r="L217" i="5"/>
  <c r="K217" i="5"/>
  <c r="J217" i="5"/>
  <c r="G217" i="5"/>
  <c r="F217" i="5"/>
  <c r="E217" i="5"/>
  <c r="D217" i="5"/>
  <c r="C217" i="5"/>
  <c r="Z216" i="5"/>
  <c r="V216" i="5"/>
  <c r="T216" i="5"/>
  <c r="S216" i="5"/>
  <c r="R216" i="5"/>
  <c r="Q216" i="5"/>
  <c r="M216" i="5"/>
  <c r="L216" i="5"/>
  <c r="K216" i="5"/>
  <c r="J216" i="5"/>
  <c r="G216" i="5"/>
  <c r="F216" i="5"/>
  <c r="E216" i="5"/>
  <c r="D216" i="5"/>
  <c r="C216" i="5"/>
  <c r="Z215" i="5"/>
  <c r="V215" i="5"/>
  <c r="T215" i="5"/>
  <c r="S215" i="5"/>
  <c r="R215" i="5"/>
  <c r="Q215" i="5"/>
  <c r="M215" i="5"/>
  <c r="L215" i="5"/>
  <c r="K215" i="5"/>
  <c r="J215" i="5"/>
  <c r="G215" i="5"/>
  <c r="F215" i="5"/>
  <c r="E215" i="5"/>
  <c r="D215" i="5"/>
  <c r="C215" i="5"/>
  <c r="Z214" i="5"/>
  <c r="V214" i="5"/>
  <c r="T214" i="5"/>
  <c r="S214" i="5"/>
  <c r="R214" i="5"/>
  <c r="Q214" i="5"/>
  <c r="M214" i="5"/>
  <c r="L214" i="5"/>
  <c r="K214" i="5"/>
  <c r="J214" i="5"/>
  <c r="G214" i="5"/>
  <c r="F214" i="5"/>
  <c r="E214" i="5"/>
  <c r="D214" i="5"/>
  <c r="C214" i="5"/>
  <c r="Z213" i="5"/>
  <c r="V213" i="5"/>
  <c r="T213" i="5"/>
  <c r="S213" i="5"/>
  <c r="R213" i="5"/>
  <c r="Q213" i="5"/>
  <c r="M213" i="5"/>
  <c r="L213" i="5"/>
  <c r="K213" i="5"/>
  <c r="J213" i="5"/>
  <c r="G213" i="5"/>
  <c r="F213" i="5"/>
  <c r="E213" i="5"/>
  <c r="D213" i="5"/>
  <c r="C213" i="5"/>
  <c r="Z212" i="5"/>
  <c r="V212" i="5"/>
  <c r="T212" i="5"/>
  <c r="S212" i="5"/>
  <c r="R212" i="5"/>
  <c r="Q212" i="5"/>
  <c r="M212" i="5"/>
  <c r="L212" i="5"/>
  <c r="K212" i="5"/>
  <c r="J212" i="5"/>
  <c r="G212" i="5"/>
  <c r="F212" i="5"/>
  <c r="E212" i="5"/>
  <c r="D212" i="5"/>
  <c r="C212" i="5"/>
  <c r="Z211" i="5"/>
  <c r="V211" i="5"/>
  <c r="T211" i="5"/>
  <c r="S211" i="5"/>
  <c r="R211" i="5"/>
  <c r="Q211" i="5"/>
  <c r="M211" i="5"/>
  <c r="L211" i="5"/>
  <c r="K211" i="5"/>
  <c r="J211" i="5"/>
  <c r="G211" i="5"/>
  <c r="F211" i="5"/>
  <c r="E211" i="5"/>
  <c r="D211" i="5"/>
  <c r="C211" i="5"/>
  <c r="AA210" i="5"/>
  <c r="Z210" i="5"/>
  <c r="V210" i="5"/>
  <c r="T210" i="5"/>
  <c r="S210" i="5"/>
  <c r="R210" i="5"/>
  <c r="Q210" i="5"/>
  <c r="M210" i="5"/>
  <c r="L210" i="5"/>
  <c r="K210" i="5"/>
  <c r="J210" i="5"/>
  <c r="G210" i="5"/>
  <c r="F210" i="5"/>
  <c r="E210" i="5"/>
  <c r="D210" i="5"/>
  <c r="C210" i="5"/>
  <c r="Z209" i="5"/>
  <c r="V209" i="5"/>
  <c r="T209" i="5"/>
  <c r="S209" i="5"/>
  <c r="R209" i="5"/>
  <c r="Q209" i="5"/>
  <c r="M209" i="5"/>
  <c r="L209" i="5"/>
  <c r="K209" i="5"/>
  <c r="J209" i="5"/>
  <c r="G209" i="5"/>
  <c r="F209" i="5"/>
  <c r="E209" i="5"/>
  <c r="D209" i="5"/>
  <c r="C209" i="5"/>
  <c r="Z208" i="5"/>
  <c r="V208" i="5"/>
  <c r="T208" i="5"/>
  <c r="S208" i="5"/>
  <c r="R208" i="5"/>
  <c r="Q208" i="5"/>
  <c r="M208" i="5"/>
  <c r="L208" i="5"/>
  <c r="K208" i="5"/>
  <c r="J208" i="5"/>
  <c r="G208" i="5"/>
  <c r="F208" i="5"/>
  <c r="E208" i="5"/>
  <c r="D208" i="5"/>
  <c r="C208" i="5"/>
  <c r="Z207" i="5"/>
  <c r="V207" i="5"/>
  <c r="T207" i="5"/>
  <c r="S207" i="5"/>
  <c r="R207" i="5"/>
  <c r="Q207" i="5"/>
  <c r="M207" i="5"/>
  <c r="L207" i="5"/>
  <c r="K207" i="5"/>
  <c r="J207" i="5"/>
  <c r="G207" i="5"/>
  <c r="F207" i="5"/>
  <c r="E207" i="5"/>
  <c r="D207" i="5"/>
  <c r="C207" i="5"/>
  <c r="Z206" i="5"/>
  <c r="V206" i="5"/>
  <c r="T206" i="5"/>
  <c r="S206" i="5"/>
  <c r="R206" i="5"/>
  <c r="Q206" i="5"/>
  <c r="M206" i="5"/>
  <c r="L206" i="5"/>
  <c r="K206" i="5"/>
  <c r="J206" i="5"/>
  <c r="G206" i="5"/>
  <c r="F206" i="5"/>
  <c r="E206" i="5"/>
  <c r="D206" i="5"/>
  <c r="C206" i="5"/>
  <c r="Z205" i="5"/>
  <c r="V205" i="5"/>
  <c r="T205" i="5"/>
  <c r="S205" i="5"/>
  <c r="R205" i="5"/>
  <c r="Q205" i="5"/>
  <c r="M205" i="5"/>
  <c r="L205" i="5"/>
  <c r="K205" i="5"/>
  <c r="J205" i="5"/>
  <c r="G205" i="5"/>
  <c r="F205" i="5"/>
  <c r="E205" i="5"/>
  <c r="D205" i="5"/>
  <c r="C205" i="5"/>
  <c r="Z204" i="5"/>
  <c r="V204" i="5"/>
  <c r="T204" i="5"/>
  <c r="S204" i="5"/>
  <c r="R204" i="5"/>
  <c r="Q204" i="5"/>
  <c r="M204" i="5"/>
  <c r="L204" i="5"/>
  <c r="K204" i="5"/>
  <c r="J204" i="5"/>
  <c r="G204" i="5"/>
  <c r="F204" i="5"/>
  <c r="E204" i="5"/>
  <c r="D204" i="5"/>
  <c r="C204" i="5"/>
  <c r="Z203" i="5"/>
  <c r="V203" i="5"/>
  <c r="T203" i="5"/>
  <c r="S203" i="5"/>
  <c r="R203" i="5"/>
  <c r="Q203" i="5"/>
  <c r="M203" i="5"/>
  <c r="L203" i="5"/>
  <c r="K203" i="5"/>
  <c r="J203" i="5"/>
  <c r="G203" i="5"/>
  <c r="F203" i="5"/>
  <c r="E203" i="5"/>
  <c r="D203" i="5"/>
  <c r="C203" i="5"/>
  <c r="Z202" i="5"/>
  <c r="V202" i="5"/>
  <c r="T202" i="5"/>
  <c r="S202" i="5"/>
  <c r="R202" i="5"/>
  <c r="Q202" i="5"/>
  <c r="M202" i="5"/>
  <c r="L202" i="5"/>
  <c r="K202" i="5"/>
  <c r="J202" i="5"/>
  <c r="G202" i="5"/>
  <c r="F202" i="5"/>
  <c r="E202" i="5"/>
  <c r="D202" i="5"/>
  <c r="C202" i="5"/>
  <c r="Z201" i="5"/>
  <c r="V201" i="5"/>
  <c r="T201" i="5"/>
  <c r="S201" i="5"/>
  <c r="R201" i="5"/>
  <c r="Q201" i="5"/>
  <c r="M201" i="5"/>
  <c r="L201" i="5"/>
  <c r="K201" i="5"/>
  <c r="J201" i="5"/>
  <c r="G201" i="5"/>
  <c r="F201" i="5"/>
  <c r="E201" i="5"/>
  <c r="D201" i="5"/>
  <c r="C201" i="5"/>
  <c r="Z200" i="5"/>
  <c r="V200" i="5"/>
  <c r="T200" i="5"/>
  <c r="S200" i="5"/>
  <c r="R200" i="5"/>
  <c r="Q200" i="5"/>
  <c r="O200" i="5"/>
  <c r="M200" i="5"/>
  <c r="L200" i="5"/>
  <c r="K200" i="5"/>
  <c r="J200" i="5"/>
  <c r="G200" i="5"/>
  <c r="F200" i="5"/>
  <c r="E200" i="5"/>
  <c r="D200" i="5"/>
  <c r="C200" i="5"/>
  <c r="Z199" i="5"/>
  <c r="V199" i="5"/>
  <c r="T199" i="5"/>
  <c r="S199" i="5"/>
  <c r="R199" i="5"/>
  <c r="Q199" i="5"/>
  <c r="M199" i="5"/>
  <c r="L199" i="5"/>
  <c r="K199" i="5"/>
  <c r="J199" i="5"/>
  <c r="G199" i="5"/>
  <c r="F199" i="5"/>
  <c r="E199" i="5"/>
  <c r="D199" i="5"/>
  <c r="C199" i="5"/>
  <c r="Z198" i="5"/>
  <c r="V198" i="5"/>
  <c r="T198" i="5"/>
  <c r="S198" i="5"/>
  <c r="R198" i="5"/>
  <c r="Q198" i="5"/>
  <c r="M198" i="5"/>
  <c r="L198" i="5"/>
  <c r="K198" i="5"/>
  <c r="J198" i="5"/>
  <c r="G198" i="5"/>
  <c r="F198" i="5"/>
  <c r="E198" i="5"/>
  <c r="D198" i="5"/>
  <c r="C198" i="5"/>
  <c r="Z197" i="5"/>
  <c r="V197" i="5"/>
  <c r="T197" i="5"/>
  <c r="S197" i="5"/>
  <c r="R197" i="5"/>
  <c r="Q197" i="5"/>
  <c r="M197" i="5"/>
  <c r="L197" i="5"/>
  <c r="K197" i="5"/>
  <c r="J197" i="5"/>
  <c r="G197" i="5"/>
  <c r="F197" i="5"/>
  <c r="E197" i="5"/>
  <c r="D197" i="5"/>
  <c r="C197" i="5"/>
  <c r="Z196" i="5"/>
  <c r="V196" i="5"/>
  <c r="T196" i="5"/>
  <c r="S196" i="5"/>
  <c r="R196" i="5"/>
  <c r="Q196" i="5"/>
  <c r="M196" i="5"/>
  <c r="L196" i="5"/>
  <c r="K196" i="5"/>
  <c r="J196" i="5"/>
  <c r="G196" i="5"/>
  <c r="F196" i="5"/>
  <c r="E196" i="5"/>
  <c r="D196" i="5"/>
  <c r="C196" i="5"/>
  <c r="Z195" i="5"/>
  <c r="V195" i="5"/>
  <c r="T195" i="5"/>
  <c r="S195" i="5"/>
  <c r="R195" i="5"/>
  <c r="Q195" i="5"/>
  <c r="M195" i="5"/>
  <c r="L195" i="5"/>
  <c r="K195" i="5"/>
  <c r="J195" i="5"/>
  <c r="G195" i="5"/>
  <c r="F195" i="5"/>
  <c r="E195" i="5"/>
  <c r="D195" i="5"/>
  <c r="C195" i="5"/>
  <c r="Z194" i="5"/>
  <c r="V194" i="5"/>
  <c r="T194" i="5"/>
  <c r="S194" i="5"/>
  <c r="R194" i="5"/>
  <c r="Q194" i="5"/>
  <c r="M194" i="5"/>
  <c r="L194" i="5"/>
  <c r="K194" i="5"/>
  <c r="J194" i="5"/>
  <c r="G194" i="5"/>
  <c r="F194" i="5"/>
  <c r="E194" i="5"/>
  <c r="D194" i="5"/>
  <c r="C194" i="5"/>
  <c r="Z193" i="5"/>
  <c r="V193" i="5"/>
  <c r="T193" i="5"/>
  <c r="S193" i="5"/>
  <c r="R193" i="5"/>
  <c r="Q193" i="5"/>
  <c r="M193" i="5"/>
  <c r="L193" i="5"/>
  <c r="K193" i="5"/>
  <c r="J193" i="5"/>
  <c r="G193" i="5"/>
  <c r="F193" i="5"/>
  <c r="E193" i="5"/>
  <c r="D193" i="5"/>
  <c r="C193" i="5"/>
  <c r="Z192" i="5"/>
  <c r="Y192" i="5"/>
  <c r="V192" i="5"/>
  <c r="T192" i="5"/>
  <c r="S192" i="5"/>
  <c r="R192" i="5"/>
  <c r="Q192" i="5"/>
  <c r="M192" i="5"/>
  <c r="L192" i="5"/>
  <c r="K192" i="5"/>
  <c r="J192" i="5"/>
  <c r="G192" i="5"/>
  <c r="F192" i="5"/>
  <c r="E192" i="5"/>
  <c r="D192" i="5"/>
  <c r="C192" i="5"/>
  <c r="Z191" i="5"/>
  <c r="V191" i="5"/>
  <c r="T191" i="5"/>
  <c r="S191" i="5"/>
  <c r="R191" i="5"/>
  <c r="Q191" i="5"/>
  <c r="M191" i="5"/>
  <c r="L191" i="5"/>
  <c r="K191" i="5"/>
  <c r="J191" i="5"/>
  <c r="G191" i="5"/>
  <c r="F191" i="5"/>
  <c r="E191" i="5"/>
  <c r="D191" i="5"/>
  <c r="C191" i="5"/>
  <c r="Z190" i="5"/>
  <c r="V190" i="5"/>
  <c r="T190" i="5"/>
  <c r="S190" i="5"/>
  <c r="R190" i="5"/>
  <c r="Q190" i="5"/>
  <c r="M190" i="5"/>
  <c r="L190" i="5"/>
  <c r="K190" i="5"/>
  <c r="J190" i="5"/>
  <c r="G190" i="5"/>
  <c r="F190" i="5"/>
  <c r="E190" i="5"/>
  <c r="D190" i="5"/>
  <c r="C190" i="5"/>
  <c r="Z189" i="5"/>
  <c r="V189" i="5"/>
  <c r="T189" i="5"/>
  <c r="S189" i="5"/>
  <c r="R189" i="5"/>
  <c r="Q189" i="5"/>
  <c r="M189" i="5"/>
  <c r="L189" i="5"/>
  <c r="K189" i="5"/>
  <c r="J189" i="5"/>
  <c r="G189" i="5"/>
  <c r="F189" i="5"/>
  <c r="E189" i="5"/>
  <c r="D189" i="5"/>
  <c r="C189" i="5"/>
  <c r="Z188" i="5"/>
  <c r="V188" i="5"/>
  <c r="T188" i="5"/>
  <c r="S188" i="5"/>
  <c r="R188" i="5"/>
  <c r="Q188" i="5"/>
  <c r="M188" i="5"/>
  <c r="L188" i="5"/>
  <c r="K188" i="5"/>
  <c r="J188" i="5"/>
  <c r="G188" i="5"/>
  <c r="F188" i="5"/>
  <c r="E188" i="5"/>
  <c r="D188" i="5"/>
  <c r="C188" i="5"/>
  <c r="Z187" i="5"/>
  <c r="V187" i="5"/>
  <c r="T187" i="5"/>
  <c r="S187" i="5"/>
  <c r="R187" i="5"/>
  <c r="Q187" i="5"/>
  <c r="M187" i="5"/>
  <c r="L187" i="5"/>
  <c r="K187" i="5"/>
  <c r="J187" i="5"/>
  <c r="G187" i="5"/>
  <c r="F187" i="5"/>
  <c r="E187" i="5"/>
  <c r="D187" i="5"/>
  <c r="C187" i="5"/>
  <c r="Z186" i="5"/>
  <c r="V186" i="5"/>
  <c r="T186" i="5"/>
  <c r="S186" i="5"/>
  <c r="R186" i="5"/>
  <c r="Q186" i="5"/>
  <c r="M186" i="5"/>
  <c r="L186" i="5"/>
  <c r="K186" i="5"/>
  <c r="J186" i="5"/>
  <c r="G186" i="5"/>
  <c r="F186" i="5"/>
  <c r="E186" i="5"/>
  <c r="D186" i="5"/>
  <c r="C186" i="5"/>
  <c r="Z185" i="5"/>
  <c r="V185" i="5"/>
  <c r="T185" i="5"/>
  <c r="S185" i="5"/>
  <c r="R185" i="5"/>
  <c r="Q185" i="5"/>
  <c r="M185" i="5"/>
  <c r="L185" i="5"/>
  <c r="K185" i="5"/>
  <c r="J185" i="5"/>
  <c r="G185" i="5"/>
  <c r="F185" i="5"/>
  <c r="E185" i="5"/>
  <c r="D185" i="5"/>
  <c r="C185" i="5"/>
  <c r="Z184" i="5"/>
  <c r="V184" i="5"/>
  <c r="T184" i="5"/>
  <c r="S184" i="5"/>
  <c r="R184" i="5"/>
  <c r="Q184" i="5"/>
  <c r="M184" i="5"/>
  <c r="L184" i="5"/>
  <c r="K184" i="5"/>
  <c r="J184" i="5"/>
  <c r="G184" i="5"/>
  <c r="F184" i="5"/>
  <c r="E184" i="5"/>
  <c r="D184" i="5"/>
  <c r="C184" i="5"/>
  <c r="Z183" i="5"/>
  <c r="V183" i="5"/>
  <c r="T183" i="5"/>
  <c r="S183" i="5"/>
  <c r="R183" i="5"/>
  <c r="Q183" i="5"/>
  <c r="M183" i="5"/>
  <c r="L183" i="5"/>
  <c r="K183" i="5"/>
  <c r="J183" i="5"/>
  <c r="G183" i="5"/>
  <c r="F183" i="5"/>
  <c r="E183" i="5"/>
  <c r="D183" i="5"/>
  <c r="C183" i="5"/>
  <c r="Z182" i="5"/>
  <c r="V182" i="5"/>
  <c r="T182" i="5"/>
  <c r="S182" i="5"/>
  <c r="R182" i="5"/>
  <c r="Q182" i="5"/>
  <c r="M182" i="5"/>
  <c r="L182" i="5"/>
  <c r="K182" i="5"/>
  <c r="J182" i="5"/>
  <c r="G182" i="5"/>
  <c r="F182" i="5"/>
  <c r="E182" i="5"/>
  <c r="D182" i="5"/>
  <c r="C182" i="5"/>
  <c r="Z181" i="5"/>
  <c r="V181" i="5"/>
  <c r="T181" i="5"/>
  <c r="S181" i="5"/>
  <c r="R181" i="5"/>
  <c r="Q181" i="5"/>
  <c r="M181" i="5"/>
  <c r="L181" i="5"/>
  <c r="K181" i="5"/>
  <c r="J181" i="5"/>
  <c r="G181" i="5"/>
  <c r="F181" i="5"/>
  <c r="E181" i="5"/>
  <c r="D181" i="5"/>
  <c r="C181" i="5"/>
  <c r="Z180" i="5"/>
  <c r="V180" i="5"/>
  <c r="T180" i="5"/>
  <c r="S180" i="5"/>
  <c r="R180" i="5"/>
  <c r="Q180" i="5"/>
  <c r="M180" i="5"/>
  <c r="L180" i="5"/>
  <c r="K180" i="5"/>
  <c r="J180" i="5"/>
  <c r="G180" i="5"/>
  <c r="F180" i="5"/>
  <c r="E180" i="5"/>
  <c r="D180" i="5"/>
  <c r="C180" i="5"/>
  <c r="Z179" i="5"/>
  <c r="V179" i="5"/>
  <c r="T179" i="5"/>
  <c r="S179" i="5"/>
  <c r="R179" i="5"/>
  <c r="Q179" i="5"/>
  <c r="M179" i="5"/>
  <c r="L179" i="5"/>
  <c r="K179" i="5"/>
  <c r="J179" i="5"/>
  <c r="G179" i="5"/>
  <c r="F179" i="5"/>
  <c r="E179" i="5"/>
  <c r="D179" i="5"/>
  <c r="C179" i="5"/>
  <c r="AA178" i="5"/>
  <c r="Z178" i="5"/>
  <c r="V178" i="5"/>
  <c r="T178" i="5"/>
  <c r="S178" i="5"/>
  <c r="R178" i="5"/>
  <c r="Q178" i="5"/>
  <c r="M178" i="5"/>
  <c r="L178" i="5"/>
  <c r="K178" i="5"/>
  <c r="J178" i="5"/>
  <c r="G178" i="5"/>
  <c r="F178" i="5"/>
  <c r="E178" i="5"/>
  <c r="D178" i="5"/>
  <c r="C178" i="5"/>
  <c r="Z177" i="5"/>
  <c r="V177" i="5"/>
  <c r="T177" i="5"/>
  <c r="S177" i="5"/>
  <c r="R177" i="5"/>
  <c r="Q177" i="5"/>
  <c r="M177" i="5"/>
  <c r="L177" i="5"/>
  <c r="K177" i="5"/>
  <c r="J177" i="5"/>
  <c r="G177" i="5"/>
  <c r="F177" i="5"/>
  <c r="E177" i="5"/>
  <c r="D177" i="5"/>
  <c r="C177" i="5"/>
  <c r="Z176" i="5"/>
  <c r="V176" i="5"/>
  <c r="T176" i="5"/>
  <c r="S176" i="5"/>
  <c r="R176" i="5"/>
  <c r="Q176" i="5"/>
  <c r="M176" i="5"/>
  <c r="L176" i="5"/>
  <c r="K176" i="5"/>
  <c r="J176" i="5"/>
  <c r="G176" i="5"/>
  <c r="F176" i="5"/>
  <c r="E176" i="5"/>
  <c r="D176" i="5"/>
  <c r="C176" i="5"/>
  <c r="Z175" i="5"/>
  <c r="V175" i="5"/>
  <c r="T175" i="5"/>
  <c r="S175" i="5"/>
  <c r="R175" i="5"/>
  <c r="Q175" i="5"/>
  <c r="M175" i="5"/>
  <c r="L175" i="5"/>
  <c r="K175" i="5"/>
  <c r="J175" i="5"/>
  <c r="G175" i="5"/>
  <c r="F175" i="5"/>
  <c r="E175" i="5"/>
  <c r="D175" i="5"/>
  <c r="C175" i="5"/>
  <c r="Z174" i="5"/>
  <c r="V174" i="5"/>
  <c r="T174" i="5"/>
  <c r="S174" i="5"/>
  <c r="R174" i="5"/>
  <c r="Q174" i="5"/>
  <c r="M174" i="5"/>
  <c r="L174" i="5"/>
  <c r="K174" i="5"/>
  <c r="J174" i="5"/>
  <c r="G174" i="5"/>
  <c r="F174" i="5"/>
  <c r="E174" i="5"/>
  <c r="D174" i="5"/>
  <c r="C174" i="5"/>
  <c r="Z173" i="5"/>
  <c r="V173" i="5"/>
  <c r="T173" i="5"/>
  <c r="S173" i="5"/>
  <c r="R173" i="5"/>
  <c r="Q173" i="5"/>
  <c r="M173" i="5"/>
  <c r="L173" i="5"/>
  <c r="K173" i="5"/>
  <c r="J173" i="5"/>
  <c r="G173" i="5"/>
  <c r="F173" i="5"/>
  <c r="E173" i="5"/>
  <c r="D173" i="5"/>
  <c r="C173" i="5"/>
  <c r="Z172" i="5"/>
  <c r="V172" i="5"/>
  <c r="T172" i="5"/>
  <c r="S172" i="5"/>
  <c r="R172" i="5"/>
  <c r="Q172" i="5"/>
  <c r="M172" i="5"/>
  <c r="L172" i="5"/>
  <c r="K172" i="5"/>
  <c r="J172" i="5"/>
  <c r="G172" i="5"/>
  <c r="F172" i="5"/>
  <c r="E172" i="5"/>
  <c r="D172" i="5"/>
  <c r="C172" i="5"/>
  <c r="Z171" i="5"/>
  <c r="V171" i="5"/>
  <c r="T171" i="5"/>
  <c r="S171" i="5"/>
  <c r="R171" i="5"/>
  <c r="Q171" i="5"/>
  <c r="M171" i="5"/>
  <c r="L171" i="5"/>
  <c r="K171" i="5"/>
  <c r="J171" i="5"/>
  <c r="G171" i="5"/>
  <c r="F171" i="5"/>
  <c r="E171" i="5"/>
  <c r="D171" i="5"/>
  <c r="C171" i="5"/>
  <c r="Z170" i="5"/>
  <c r="V170" i="5"/>
  <c r="T170" i="5"/>
  <c r="S170" i="5"/>
  <c r="R170" i="5"/>
  <c r="Q170" i="5"/>
  <c r="M170" i="5"/>
  <c r="L170" i="5"/>
  <c r="K170" i="5"/>
  <c r="J170" i="5"/>
  <c r="G170" i="5"/>
  <c r="F170" i="5"/>
  <c r="E170" i="5"/>
  <c r="D170" i="5"/>
  <c r="C170" i="5"/>
  <c r="Z169" i="5"/>
  <c r="V169" i="5"/>
  <c r="T169" i="5"/>
  <c r="S169" i="5"/>
  <c r="R169" i="5"/>
  <c r="Q169" i="5"/>
  <c r="M169" i="5"/>
  <c r="L169" i="5"/>
  <c r="K169" i="5"/>
  <c r="J169" i="5"/>
  <c r="G169" i="5"/>
  <c r="F169" i="5"/>
  <c r="E169" i="5"/>
  <c r="D169" i="5"/>
  <c r="C169" i="5"/>
  <c r="Z168" i="5"/>
  <c r="V168" i="5"/>
  <c r="T168" i="5"/>
  <c r="S168" i="5"/>
  <c r="R168" i="5"/>
  <c r="Q168" i="5"/>
  <c r="M168" i="5"/>
  <c r="L168" i="5"/>
  <c r="K168" i="5"/>
  <c r="J168" i="5"/>
  <c r="G168" i="5"/>
  <c r="F168" i="5"/>
  <c r="E168" i="5"/>
  <c r="D168" i="5"/>
  <c r="C168" i="5"/>
  <c r="Z167" i="5"/>
  <c r="V167" i="5"/>
  <c r="T167" i="5"/>
  <c r="S167" i="5"/>
  <c r="R167" i="5"/>
  <c r="Q167" i="5"/>
  <c r="M167" i="5"/>
  <c r="L167" i="5"/>
  <c r="K167" i="5"/>
  <c r="J167" i="5"/>
  <c r="G167" i="5"/>
  <c r="F167" i="5"/>
  <c r="E167" i="5"/>
  <c r="D167" i="5"/>
  <c r="C167" i="5"/>
  <c r="Z166" i="5"/>
  <c r="W166" i="5"/>
  <c r="V166" i="5"/>
  <c r="T166" i="5"/>
  <c r="S166" i="5"/>
  <c r="R166" i="5"/>
  <c r="Q166" i="5"/>
  <c r="M166" i="5"/>
  <c r="L166" i="5"/>
  <c r="K166" i="5"/>
  <c r="J166" i="5"/>
  <c r="G166" i="5"/>
  <c r="F166" i="5"/>
  <c r="E166" i="5"/>
  <c r="D166" i="5"/>
  <c r="C166" i="5"/>
  <c r="Z165" i="5"/>
  <c r="V165" i="5"/>
  <c r="T165" i="5"/>
  <c r="S165" i="5"/>
  <c r="R165" i="5"/>
  <c r="Q165" i="5"/>
  <c r="M165" i="5"/>
  <c r="L165" i="5"/>
  <c r="K165" i="5"/>
  <c r="J165" i="5"/>
  <c r="G165" i="5"/>
  <c r="F165" i="5"/>
  <c r="E165" i="5"/>
  <c r="D165" i="5"/>
  <c r="C165" i="5"/>
  <c r="Z164" i="5"/>
  <c r="V164" i="5"/>
  <c r="T164" i="5"/>
  <c r="S164" i="5"/>
  <c r="R164" i="5"/>
  <c r="Q164" i="5"/>
  <c r="M164" i="5"/>
  <c r="L164" i="5"/>
  <c r="K164" i="5"/>
  <c r="J164" i="5"/>
  <c r="G164" i="5"/>
  <c r="F164" i="5"/>
  <c r="E164" i="5"/>
  <c r="D164" i="5"/>
  <c r="C164" i="5"/>
  <c r="Z163" i="5"/>
  <c r="V163" i="5"/>
  <c r="T163" i="5"/>
  <c r="S163" i="5"/>
  <c r="R163" i="5"/>
  <c r="Q163" i="5"/>
  <c r="M163" i="5"/>
  <c r="L163" i="5"/>
  <c r="K163" i="5"/>
  <c r="J163" i="5"/>
  <c r="G163" i="5"/>
  <c r="F163" i="5"/>
  <c r="E163" i="5"/>
  <c r="D163" i="5"/>
  <c r="C163" i="5"/>
  <c r="Z162" i="5"/>
  <c r="V162" i="5"/>
  <c r="T162" i="5"/>
  <c r="S162" i="5"/>
  <c r="R162" i="5"/>
  <c r="Q162" i="5"/>
  <c r="M162" i="5"/>
  <c r="L162" i="5"/>
  <c r="K162" i="5"/>
  <c r="J162" i="5"/>
  <c r="G162" i="5"/>
  <c r="F162" i="5"/>
  <c r="E162" i="5"/>
  <c r="D162" i="5"/>
  <c r="C162" i="5"/>
  <c r="Z161" i="5"/>
  <c r="V161" i="5"/>
  <c r="T161" i="5"/>
  <c r="S161" i="5"/>
  <c r="R161" i="5"/>
  <c r="Q161" i="5"/>
  <c r="M161" i="5"/>
  <c r="L161" i="5"/>
  <c r="K161" i="5"/>
  <c r="J161" i="5"/>
  <c r="G161" i="5"/>
  <c r="F161" i="5"/>
  <c r="E161" i="5"/>
  <c r="D161" i="5"/>
  <c r="C161" i="5"/>
  <c r="Z160" i="5"/>
  <c r="Y160" i="5"/>
  <c r="V160" i="5"/>
  <c r="T160" i="5"/>
  <c r="S160" i="5"/>
  <c r="R160" i="5"/>
  <c r="Q160" i="5"/>
  <c r="N160" i="5"/>
  <c r="M160" i="5"/>
  <c r="L160" i="5"/>
  <c r="K160" i="5"/>
  <c r="J160" i="5"/>
  <c r="G160" i="5"/>
  <c r="F160" i="5"/>
  <c r="E160" i="5"/>
  <c r="D160" i="5"/>
  <c r="C160" i="5"/>
  <c r="Z159" i="5"/>
  <c r="V159" i="5"/>
  <c r="T159" i="5"/>
  <c r="S159" i="5"/>
  <c r="R159" i="5"/>
  <c r="Q159" i="5"/>
  <c r="M159" i="5"/>
  <c r="L159" i="5"/>
  <c r="K159" i="5"/>
  <c r="J159" i="5"/>
  <c r="G159" i="5"/>
  <c r="F159" i="5"/>
  <c r="E159" i="5"/>
  <c r="D159" i="5"/>
  <c r="C159" i="5"/>
  <c r="Z158" i="5"/>
  <c r="V158" i="5"/>
  <c r="T158" i="5"/>
  <c r="S158" i="5"/>
  <c r="R158" i="5"/>
  <c r="Q158" i="5"/>
  <c r="M158" i="5"/>
  <c r="L158" i="5"/>
  <c r="K158" i="5"/>
  <c r="J158" i="5"/>
  <c r="G158" i="5"/>
  <c r="F158" i="5"/>
  <c r="E158" i="5"/>
  <c r="D158" i="5"/>
  <c r="C158" i="5"/>
  <c r="Z157" i="5"/>
  <c r="V157" i="5"/>
  <c r="T157" i="5"/>
  <c r="S157" i="5"/>
  <c r="R157" i="5"/>
  <c r="Q157" i="5"/>
  <c r="M157" i="5"/>
  <c r="L157" i="5"/>
  <c r="K157" i="5"/>
  <c r="J157" i="5"/>
  <c r="G157" i="5"/>
  <c r="F157" i="5"/>
  <c r="E157" i="5"/>
  <c r="D157" i="5"/>
  <c r="C157" i="5"/>
  <c r="Z156" i="5"/>
  <c r="V156" i="5"/>
  <c r="T156" i="5"/>
  <c r="S156" i="5"/>
  <c r="R156" i="5"/>
  <c r="Q156" i="5"/>
  <c r="M156" i="5"/>
  <c r="L156" i="5"/>
  <c r="K156" i="5"/>
  <c r="J156" i="5"/>
  <c r="G156" i="5"/>
  <c r="F156" i="5"/>
  <c r="E156" i="5"/>
  <c r="D156" i="5"/>
  <c r="C156" i="5"/>
  <c r="Z155" i="5"/>
  <c r="V155" i="5"/>
  <c r="T155" i="5"/>
  <c r="S155" i="5"/>
  <c r="R155" i="5"/>
  <c r="Q155" i="5"/>
  <c r="M155" i="5"/>
  <c r="L155" i="5"/>
  <c r="K155" i="5"/>
  <c r="J155" i="5"/>
  <c r="G155" i="5"/>
  <c r="F155" i="5"/>
  <c r="E155" i="5"/>
  <c r="D155" i="5"/>
  <c r="C155" i="5"/>
  <c r="Z154" i="5"/>
  <c r="V154" i="5"/>
  <c r="T154" i="5"/>
  <c r="S154" i="5"/>
  <c r="R154" i="5"/>
  <c r="Q154" i="5"/>
  <c r="M154" i="5"/>
  <c r="L154" i="5"/>
  <c r="K154" i="5"/>
  <c r="J154" i="5"/>
  <c r="G154" i="5"/>
  <c r="F154" i="5"/>
  <c r="E154" i="5"/>
  <c r="D154" i="5"/>
  <c r="C154" i="5"/>
  <c r="Z153" i="5"/>
  <c r="V153" i="5"/>
  <c r="T153" i="5"/>
  <c r="S153" i="5"/>
  <c r="R153" i="5"/>
  <c r="Q153" i="5"/>
  <c r="M153" i="5"/>
  <c r="L153" i="5"/>
  <c r="K153" i="5"/>
  <c r="J153" i="5"/>
  <c r="G153" i="5"/>
  <c r="F153" i="5"/>
  <c r="E153" i="5"/>
  <c r="D153" i="5"/>
  <c r="C153" i="5"/>
  <c r="Z152" i="5"/>
  <c r="V152" i="5"/>
  <c r="T152" i="5"/>
  <c r="S152" i="5"/>
  <c r="R152" i="5"/>
  <c r="Q152" i="5"/>
  <c r="M152" i="5"/>
  <c r="L152" i="5"/>
  <c r="K152" i="5"/>
  <c r="J152" i="5"/>
  <c r="G152" i="5"/>
  <c r="F152" i="5"/>
  <c r="E152" i="5"/>
  <c r="D152" i="5"/>
  <c r="C152" i="5"/>
  <c r="Z151" i="5"/>
  <c r="V151" i="5"/>
  <c r="T151" i="5"/>
  <c r="S151" i="5"/>
  <c r="R151" i="5"/>
  <c r="Q151" i="5"/>
  <c r="N151" i="5"/>
  <c r="M151" i="5"/>
  <c r="L151" i="5"/>
  <c r="K151" i="5"/>
  <c r="J151" i="5"/>
  <c r="G151" i="5"/>
  <c r="F151" i="5"/>
  <c r="E151" i="5"/>
  <c r="D151" i="5"/>
  <c r="C151" i="5"/>
  <c r="Z150" i="5"/>
  <c r="V150" i="5"/>
  <c r="T150" i="5"/>
  <c r="S150" i="5"/>
  <c r="R150" i="5"/>
  <c r="Q150" i="5"/>
  <c r="M150" i="5"/>
  <c r="L150" i="5"/>
  <c r="K150" i="5"/>
  <c r="J150" i="5"/>
  <c r="G150" i="5"/>
  <c r="F150" i="5"/>
  <c r="E150" i="5"/>
  <c r="D150" i="5"/>
  <c r="C150" i="5"/>
  <c r="Z149" i="5"/>
  <c r="V149" i="5"/>
  <c r="T149" i="5"/>
  <c r="S149" i="5"/>
  <c r="R149" i="5"/>
  <c r="Q149" i="5"/>
  <c r="M149" i="5"/>
  <c r="L149" i="5"/>
  <c r="K149" i="5"/>
  <c r="J149" i="5"/>
  <c r="G149" i="5"/>
  <c r="F149" i="5"/>
  <c r="E149" i="5"/>
  <c r="D149" i="5"/>
  <c r="C149" i="5"/>
  <c r="Z148" i="5"/>
  <c r="V148" i="5"/>
  <c r="T148" i="5"/>
  <c r="S148" i="5"/>
  <c r="R148" i="5"/>
  <c r="Q148" i="5"/>
  <c r="M148" i="5"/>
  <c r="L148" i="5"/>
  <c r="K148" i="5"/>
  <c r="J148" i="5"/>
  <c r="G148" i="5"/>
  <c r="F148" i="5"/>
  <c r="E148" i="5"/>
  <c r="D148" i="5"/>
  <c r="C148" i="5"/>
  <c r="AA147" i="5"/>
  <c r="Z147" i="5"/>
  <c r="V147" i="5"/>
  <c r="T147" i="5"/>
  <c r="S147" i="5"/>
  <c r="R147" i="5"/>
  <c r="Q147" i="5"/>
  <c r="M147" i="5"/>
  <c r="L147" i="5"/>
  <c r="K147" i="5"/>
  <c r="J147" i="5"/>
  <c r="G147" i="5"/>
  <c r="F147" i="5"/>
  <c r="E147" i="5"/>
  <c r="D147" i="5"/>
  <c r="C147" i="5"/>
  <c r="Z146" i="5"/>
  <c r="V146" i="5"/>
  <c r="T146" i="5"/>
  <c r="S146" i="5"/>
  <c r="R146" i="5"/>
  <c r="Q146" i="5"/>
  <c r="M146" i="5"/>
  <c r="L146" i="5"/>
  <c r="K146" i="5"/>
  <c r="J146" i="5"/>
  <c r="G146" i="5"/>
  <c r="F146" i="5"/>
  <c r="E146" i="5"/>
  <c r="D146" i="5"/>
  <c r="C146" i="5"/>
  <c r="Z145" i="5"/>
  <c r="V145" i="5"/>
  <c r="T145" i="5"/>
  <c r="S145" i="5"/>
  <c r="R145" i="5"/>
  <c r="Q145" i="5"/>
  <c r="M145" i="5"/>
  <c r="L145" i="5"/>
  <c r="K145" i="5"/>
  <c r="J145" i="5"/>
  <c r="G145" i="5"/>
  <c r="F145" i="5"/>
  <c r="E145" i="5"/>
  <c r="D145" i="5"/>
  <c r="C145" i="5"/>
  <c r="Z144" i="5"/>
  <c r="Y144" i="5"/>
  <c r="V144" i="5"/>
  <c r="T144" i="5"/>
  <c r="S144" i="5"/>
  <c r="R144" i="5"/>
  <c r="Q144" i="5"/>
  <c r="N144" i="5"/>
  <c r="M144" i="5"/>
  <c r="L144" i="5"/>
  <c r="K144" i="5"/>
  <c r="J144" i="5"/>
  <c r="G144" i="5"/>
  <c r="F144" i="5"/>
  <c r="E144" i="5"/>
  <c r="D144" i="5"/>
  <c r="C144" i="5"/>
  <c r="Z143" i="5"/>
  <c r="V143" i="5"/>
  <c r="T143" i="5"/>
  <c r="S143" i="5"/>
  <c r="R143" i="5"/>
  <c r="Q143" i="5"/>
  <c r="M143" i="5"/>
  <c r="L143" i="5"/>
  <c r="K143" i="5"/>
  <c r="J143" i="5"/>
  <c r="G143" i="5"/>
  <c r="F143" i="5"/>
  <c r="E143" i="5"/>
  <c r="D143" i="5"/>
  <c r="C143" i="5"/>
  <c r="Z142" i="5"/>
  <c r="V142" i="5"/>
  <c r="T142" i="5"/>
  <c r="S142" i="5"/>
  <c r="R142" i="5"/>
  <c r="Q142" i="5"/>
  <c r="M142" i="5"/>
  <c r="L142" i="5"/>
  <c r="K142" i="5"/>
  <c r="J142" i="5"/>
  <c r="G142" i="5"/>
  <c r="F142" i="5"/>
  <c r="E142" i="5"/>
  <c r="D142" i="5"/>
  <c r="C142" i="5"/>
  <c r="Z141" i="5"/>
  <c r="V141" i="5"/>
  <c r="T141" i="5"/>
  <c r="S141" i="5"/>
  <c r="R141" i="5"/>
  <c r="Q141" i="5"/>
  <c r="M141" i="5"/>
  <c r="L141" i="5"/>
  <c r="K141" i="5"/>
  <c r="J141" i="5"/>
  <c r="G141" i="5"/>
  <c r="F141" i="5"/>
  <c r="E141" i="5"/>
  <c r="D141" i="5"/>
  <c r="C141" i="5"/>
  <c r="Z140" i="5"/>
  <c r="V140" i="5"/>
  <c r="T140" i="5"/>
  <c r="S140" i="5"/>
  <c r="R140" i="5"/>
  <c r="Q140" i="5"/>
  <c r="M140" i="5"/>
  <c r="L140" i="5"/>
  <c r="K140" i="5"/>
  <c r="J140" i="5"/>
  <c r="G140" i="5"/>
  <c r="F140" i="5"/>
  <c r="E140" i="5"/>
  <c r="D140" i="5"/>
  <c r="C140" i="5"/>
  <c r="Z139" i="5"/>
  <c r="V139" i="5"/>
  <c r="T139" i="5"/>
  <c r="S139" i="5"/>
  <c r="R139" i="5"/>
  <c r="Q139" i="5"/>
  <c r="M139" i="5"/>
  <c r="L139" i="5"/>
  <c r="K139" i="5"/>
  <c r="J139" i="5"/>
  <c r="G139" i="5"/>
  <c r="F139" i="5"/>
  <c r="E139" i="5"/>
  <c r="D139" i="5"/>
  <c r="C139" i="5"/>
  <c r="Z138" i="5"/>
  <c r="V138" i="5"/>
  <c r="T138" i="5"/>
  <c r="S138" i="5"/>
  <c r="R138" i="5"/>
  <c r="Q138" i="5"/>
  <c r="M138" i="5"/>
  <c r="L138" i="5"/>
  <c r="K138" i="5"/>
  <c r="J138" i="5"/>
  <c r="G138" i="5"/>
  <c r="F138" i="5"/>
  <c r="E138" i="5"/>
  <c r="D138" i="5"/>
  <c r="C138" i="5"/>
  <c r="Z137" i="5"/>
  <c r="V137" i="5"/>
  <c r="T137" i="5"/>
  <c r="S137" i="5"/>
  <c r="R137" i="5"/>
  <c r="Q137" i="5"/>
  <c r="M137" i="5"/>
  <c r="L137" i="5"/>
  <c r="K137" i="5"/>
  <c r="J137" i="5"/>
  <c r="G137" i="5"/>
  <c r="F137" i="5"/>
  <c r="E137" i="5"/>
  <c r="D137" i="5"/>
  <c r="C137" i="5"/>
  <c r="Z136" i="5"/>
  <c r="V136" i="5"/>
  <c r="T136" i="5"/>
  <c r="S136" i="5"/>
  <c r="R136" i="5"/>
  <c r="Q136" i="5"/>
  <c r="M136" i="5"/>
  <c r="L136" i="5"/>
  <c r="K136" i="5"/>
  <c r="J136" i="5"/>
  <c r="G136" i="5"/>
  <c r="F136" i="5"/>
  <c r="E136" i="5"/>
  <c r="D136" i="5"/>
  <c r="C136" i="5"/>
  <c r="Z135" i="5"/>
  <c r="V135" i="5"/>
  <c r="T135" i="5"/>
  <c r="S135" i="5"/>
  <c r="R135" i="5"/>
  <c r="Q135" i="5"/>
  <c r="M135" i="5"/>
  <c r="L135" i="5"/>
  <c r="K135" i="5"/>
  <c r="J135" i="5"/>
  <c r="G135" i="5"/>
  <c r="F135" i="5"/>
  <c r="E135" i="5"/>
  <c r="D135" i="5"/>
  <c r="C135" i="5"/>
  <c r="Z134" i="5"/>
  <c r="V134" i="5"/>
  <c r="T134" i="5"/>
  <c r="S134" i="5"/>
  <c r="R134" i="5"/>
  <c r="Q134" i="5"/>
  <c r="M134" i="5"/>
  <c r="L134" i="5"/>
  <c r="K134" i="5"/>
  <c r="J134" i="5"/>
  <c r="G134" i="5"/>
  <c r="F134" i="5"/>
  <c r="E134" i="5"/>
  <c r="D134" i="5"/>
  <c r="C134" i="5"/>
  <c r="Z133" i="5"/>
  <c r="V133" i="5"/>
  <c r="T133" i="5"/>
  <c r="S133" i="5"/>
  <c r="R133" i="5"/>
  <c r="Q133" i="5"/>
  <c r="M133" i="5"/>
  <c r="L133" i="5"/>
  <c r="K133" i="5"/>
  <c r="J133" i="5"/>
  <c r="G133" i="5"/>
  <c r="F133" i="5"/>
  <c r="E133" i="5"/>
  <c r="D133" i="5"/>
  <c r="C133" i="5"/>
  <c r="Z132" i="5"/>
  <c r="V132" i="5"/>
  <c r="T132" i="5"/>
  <c r="S132" i="5"/>
  <c r="R132" i="5"/>
  <c r="Q132" i="5"/>
  <c r="M132" i="5"/>
  <c r="L132" i="5"/>
  <c r="K132" i="5"/>
  <c r="J132" i="5"/>
  <c r="G132" i="5"/>
  <c r="F132" i="5"/>
  <c r="E132" i="5"/>
  <c r="D132" i="5"/>
  <c r="C132" i="5"/>
  <c r="Z131" i="5"/>
  <c r="V131" i="5"/>
  <c r="T131" i="5"/>
  <c r="S131" i="5"/>
  <c r="R131" i="5"/>
  <c r="Q131" i="5"/>
  <c r="M131" i="5"/>
  <c r="L131" i="5"/>
  <c r="K131" i="5"/>
  <c r="J131" i="5"/>
  <c r="G131" i="5"/>
  <c r="F131" i="5"/>
  <c r="E131" i="5"/>
  <c r="D131" i="5"/>
  <c r="C131" i="5"/>
  <c r="Z130" i="5"/>
  <c r="V130" i="5"/>
  <c r="T130" i="5"/>
  <c r="S130" i="5"/>
  <c r="R130" i="5"/>
  <c r="Q130" i="5"/>
  <c r="M130" i="5"/>
  <c r="L130" i="5"/>
  <c r="K130" i="5"/>
  <c r="J130" i="5"/>
  <c r="G130" i="5"/>
  <c r="F130" i="5"/>
  <c r="E130" i="5"/>
  <c r="D130" i="5"/>
  <c r="C130" i="5"/>
  <c r="Z129" i="5"/>
  <c r="Y129" i="5"/>
  <c r="V129" i="5"/>
  <c r="T129" i="5"/>
  <c r="S129" i="5"/>
  <c r="R129" i="5"/>
  <c r="Q129" i="5"/>
  <c r="M129" i="5"/>
  <c r="L129" i="5"/>
  <c r="K129" i="5"/>
  <c r="J129" i="5"/>
  <c r="G129" i="5"/>
  <c r="F129" i="5"/>
  <c r="E129" i="5"/>
  <c r="D129" i="5"/>
  <c r="C129" i="5"/>
  <c r="Z128" i="5"/>
  <c r="V128" i="5"/>
  <c r="T128" i="5"/>
  <c r="S128" i="5"/>
  <c r="R128" i="5"/>
  <c r="Q128" i="5"/>
  <c r="M128" i="5"/>
  <c r="L128" i="5"/>
  <c r="K128" i="5"/>
  <c r="J128" i="5"/>
  <c r="G128" i="5"/>
  <c r="F128" i="5"/>
  <c r="E128" i="5"/>
  <c r="D128" i="5"/>
  <c r="C128" i="5"/>
  <c r="Z127" i="5"/>
  <c r="V127" i="5"/>
  <c r="T127" i="5"/>
  <c r="S127" i="5"/>
  <c r="R127" i="5"/>
  <c r="Q127" i="5"/>
  <c r="M127" i="5"/>
  <c r="L127" i="5"/>
  <c r="K127" i="5"/>
  <c r="J127" i="5"/>
  <c r="G127" i="5"/>
  <c r="F127" i="5"/>
  <c r="E127" i="5"/>
  <c r="D127" i="5"/>
  <c r="C127" i="5"/>
  <c r="Z126" i="5"/>
  <c r="V126" i="5"/>
  <c r="T126" i="5"/>
  <c r="S126" i="5"/>
  <c r="R126" i="5"/>
  <c r="Q126" i="5"/>
  <c r="M126" i="5"/>
  <c r="L126" i="5"/>
  <c r="K126" i="5"/>
  <c r="J126" i="5"/>
  <c r="G126" i="5"/>
  <c r="F126" i="5"/>
  <c r="E126" i="5"/>
  <c r="D126" i="5"/>
  <c r="C126" i="5"/>
  <c r="Z125" i="5"/>
  <c r="V125" i="5"/>
  <c r="T125" i="5"/>
  <c r="S125" i="5"/>
  <c r="R125" i="5"/>
  <c r="Q125" i="5"/>
  <c r="M125" i="5"/>
  <c r="L125" i="5"/>
  <c r="K125" i="5"/>
  <c r="J125" i="5"/>
  <c r="G125" i="5"/>
  <c r="F125" i="5"/>
  <c r="E125" i="5"/>
  <c r="D125" i="5"/>
  <c r="C125" i="5"/>
  <c r="Z124" i="5"/>
  <c r="V124" i="5"/>
  <c r="T124" i="5"/>
  <c r="S124" i="5"/>
  <c r="R124" i="5"/>
  <c r="Q124" i="5"/>
  <c r="M124" i="5"/>
  <c r="L124" i="5"/>
  <c r="K124" i="5"/>
  <c r="J124" i="5"/>
  <c r="G124" i="5"/>
  <c r="F124" i="5"/>
  <c r="E124" i="5"/>
  <c r="D124" i="5"/>
  <c r="C124" i="5"/>
  <c r="Z123" i="5"/>
  <c r="V123" i="5"/>
  <c r="T123" i="5"/>
  <c r="S123" i="5"/>
  <c r="R123" i="5"/>
  <c r="Q123" i="5"/>
  <c r="M123" i="5"/>
  <c r="L123" i="5"/>
  <c r="K123" i="5"/>
  <c r="J123" i="5"/>
  <c r="G123" i="5"/>
  <c r="F123" i="5"/>
  <c r="E123" i="5"/>
  <c r="D123" i="5"/>
  <c r="C123" i="5"/>
  <c r="Z122" i="5"/>
  <c r="V122" i="5"/>
  <c r="T122" i="5"/>
  <c r="S122" i="5"/>
  <c r="R122" i="5"/>
  <c r="Q122" i="5"/>
  <c r="M122" i="5"/>
  <c r="L122" i="5"/>
  <c r="K122" i="5"/>
  <c r="J122" i="5"/>
  <c r="G122" i="5"/>
  <c r="F122" i="5"/>
  <c r="E122" i="5"/>
  <c r="D122" i="5"/>
  <c r="C122" i="5"/>
  <c r="Z121" i="5"/>
  <c r="V121" i="5"/>
  <c r="T121" i="5"/>
  <c r="S121" i="5"/>
  <c r="R121" i="5"/>
  <c r="Q121" i="5"/>
  <c r="M121" i="5"/>
  <c r="L121" i="5"/>
  <c r="K121" i="5"/>
  <c r="J121" i="5"/>
  <c r="G121" i="5"/>
  <c r="F121" i="5"/>
  <c r="E121" i="5"/>
  <c r="D121" i="5"/>
  <c r="C121" i="5"/>
  <c r="Z120" i="5"/>
  <c r="X120" i="5"/>
  <c r="V120" i="5"/>
  <c r="T120" i="5"/>
  <c r="S120" i="5"/>
  <c r="R120" i="5"/>
  <c r="Q120" i="5"/>
  <c r="M120" i="5"/>
  <c r="L120" i="5"/>
  <c r="K120" i="5"/>
  <c r="J120" i="5"/>
  <c r="G120" i="5"/>
  <c r="F120" i="5"/>
  <c r="E120" i="5"/>
  <c r="D120" i="5"/>
  <c r="C120" i="5"/>
  <c r="Z119" i="5"/>
  <c r="V119" i="5"/>
  <c r="T119" i="5"/>
  <c r="S119" i="5"/>
  <c r="R119" i="5"/>
  <c r="Q119" i="5"/>
  <c r="M119" i="5"/>
  <c r="L119" i="5"/>
  <c r="K119" i="5"/>
  <c r="J119" i="5"/>
  <c r="G119" i="5"/>
  <c r="F119" i="5"/>
  <c r="E119" i="5"/>
  <c r="D119" i="5"/>
  <c r="C119" i="5"/>
  <c r="Z118" i="5"/>
  <c r="V118" i="5"/>
  <c r="T118" i="5"/>
  <c r="S118" i="5"/>
  <c r="R118" i="5"/>
  <c r="Q118" i="5"/>
  <c r="M118" i="5"/>
  <c r="L118" i="5"/>
  <c r="K118" i="5"/>
  <c r="J118" i="5"/>
  <c r="G118" i="5"/>
  <c r="F118" i="5"/>
  <c r="E118" i="5"/>
  <c r="D118" i="5"/>
  <c r="C118" i="5"/>
  <c r="Z117" i="5"/>
  <c r="V117" i="5"/>
  <c r="T117" i="5"/>
  <c r="S117" i="5"/>
  <c r="R117" i="5"/>
  <c r="Q117" i="5"/>
  <c r="M117" i="5"/>
  <c r="L117" i="5"/>
  <c r="K117" i="5"/>
  <c r="J117" i="5"/>
  <c r="G117" i="5"/>
  <c r="F117" i="5"/>
  <c r="E117" i="5"/>
  <c r="D117" i="5"/>
  <c r="C117" i="5"/>
  <c r="Z116" i="5"/>
  <c r="V116" i="5"/>
  <c r="T116" i="5"/>
  <c r="S116" i="5"/>
  <c r="R116" i="5"/>
  <c r="Q116" i="5"/>
  <c r="M116" i="5"/>
  <c r="L116" i="5"/>
  <c r="K116" i="5"/>
  <c r="J116" i="5"/>
  <c r="G116" i="5"/>
  <c r="F116" i="5"/>
  <c r="E116" i="5"/>
  <c r="D116" i="5"/>
  <c r="C116" i="5"/>
  <c r="Z115" i="5"/>
  <c r="V115" i="5"/>
  <c r="T115" i="5"/>
  <c r="S115" i="5"/>
  <c r="R115" i="5"/>
  <c r="Q115" i="5"/>
  <c r="M115" i="5"/>
  <c r="L115" i="5"/>
  <c r="K115" i="5"/>
  <c r="J115" i="5"/>
  <c r="G115" i="5"/>
  <c r="F115" i="5"/>
  <c r="E115" i="5"/>
  <c r="D115" i="5"/>
  <c r="C115" i="5"/>
  <c r="Z114" i="5"/>
  <c r="V114" i="5"/>
  <c r="T114" i="5"/>
  <c r="S114" i="5"/>
  <c r="R114" i="5"/>
  <c r="Q114" i="5"/>
  <c r="M114" i="5"/>
  <c r="L114" i="5"/>
  <c r="K114" i="5"/>
  <c r="J114" i="5"/>
  <c r="G114" i="5"/>
  <c r="F114" i="5"/>
  <c r="E114" i="5"/>
  <c r="D114" i="5"/>
  <c r="C114" i="5"/>
  <c r="Z113" i="5"/>
  <c r="V113" i="5"/>
  <c r="T113" i="5"/>
  <c r="S113" i="5"/>
  <c r="R113" i="5"/>
  <c r="Q113" i="5"/>
  <c r="M113" i="5"/>
  <c r="L113" i="5"/>
  <c r="K113" i="5"/>
  <c r="J113" i="5"/>
  <c r="G113" i="5"/>
  <c r="F113" i="5"/>
  <c r="E113" i="5"/>
  <c r="D113" i="5"/>
  <c r="C113" i="5"/>
  <c r="Z112" i="5"/>
  <c r="V112" i="5"/>
  <c r="T112" i="5"/>
  <c r="S112" i="5"/>
  <c r="R112" i="5"/>
  <c r="Q112" i="5"/>
  <c r="M112" i="5"/>
  <c r="L112" i="5"/>
  <c r="K112" i="5"/>
  <c r="J112" i="5"/>
  <c r="G112" i="5"/>
  <c r="F112" i="5"/>
  <c r="E112" i="5"/>
  <c r="D112" i="5"/>
  <c r="C112" i="5"/>
  <c r="Z111" i="5"/>
  <c r="W111" i="5"/>
  <c r="V111" i="5"/>
  <c r="T111" i="5"/>
  <c r="S111" i="5"/>
  <c r="R111" i="5"/>
  <c r="Q111" i="5"/>
  <c r="M111" i="5"/>
  <c r="L111" i="5"/>
  <c r="K111" i="5"/>
  <c r="J111" i="5"/>
  <c r="G111" i="5"/>
  <c r="F111" i="5"/>
  <c r="E111" i="5"/>
  <c r="D111" i="5"/>
  <c r="C111" i="5"/>
  <c r="Z110" i="5"/>
  <c r="V110" i="5"/>
  <c r="T110" i="5"/>
  <c r="S110" i="5"/>
  <c r="R110" i="5"/>
  <c r="Q110" i="5"/>
  <c r="M110" i="5"/>
  <c r="L110" i="5"/>
  <c r="K110" i="5"/>
  <c r="J110" i="5"/>
  <c r="G110" i="5"/>
  <c r="F110" i="5"/>
  <c r="E110" i="5"/>
  <c r="D110" i="5"/>
  <c r="C110" i="5"/>
  <c r="Z109" i="5"/>
  <c r="V109" i="5"/>
  <c r="T109" i="5"/>
  <c r="S109" i="5"/>
  <c r="R109" i="5"/>
  <c r="Q109" i="5"/>
  <c r="M109" i="5"/>
  <c r="L109" i="5"/>
  <c r="K109" i="5"/>
  <c r="J109" i="5"/>
  <c r="G109" i="5"/>
  <c r="F109" i="5"/>
  <c r="E109" i="5"/>
  <c r="D109" i="5"/>
  <c r="C109" i="5"/>
  <c r="Z108" i="5"/>
  <c r="V108" i="5"/>
  <c r="T108" i="5"/>
  <c r="S108" i="5"/>
  <c r="R108" i="5"/>
  <c r="Q108" i="5"/>
  <c r="M108" i="5"/>
  <c r="L108" i="5"/>
  <c r="K108" i="5"/>
  <c r="J108" i="5"/>
  <c r="G108" i="5"/>
  <c r="F108" i="5"/>
  <c r="E108" i="5"/>
  <c r="D108" i="5"/>
  <c r="C108" i="5"/>
  <c r="Z107" i="5"/>
  <c r="V107" i="5"/>
  <c r="T107" i="5"/>
  <c r="S107" i="5"/>
  <c r="R107" i="5"/>
  <c r="Q107" i="5"/>
  <c r="M107" i="5"/>
  <c r="L107" i="5"/>
  <c r="K107" i="5"/>
  <c r="J107" i="5"/>
  <c r="G107" i="5"/>
  <c r="F107" i="5"/>
  <c r="E107" i="5"/>
  <c r="D107" i="5"/>
  <c r="C107" i="5"/>
  <c r="Z106" i="5"/>
  <c r="V106" i="5"/>
  <c r="T106" i="5"/>
  <c r="S106" i="5"/>
  <c r="R106" i="5"/>
  <c r="Q106" i="5"/>
  <c r="M106" i="5"/>
  <c r="L106" i="5"/>
  <c r="K106" i="5"/>
  <c r="J106" i="5"/>
  <c r="G106" i="5"/>
  <c r="F106" i="5"/>
  <c r="E106" i="5"/>
  <c r="D106" i="5"/>
  <c r="C106" i="5"/>
  <c r="AA105" i="5"/>
  <c r="Z105" i="5"/>
  <c r="V105" i="5"/>
  <c r="T105" i="5"/>
  <c r="S105" i="5"/>
  <c r="R105" i="5"/>
  <c r="Q105" i="5"/>
  <c r="M105" i="5"/>
  <c r="L105" i="5"/>
  <c r="K105" i="5"/>
  <c r="J105" i="5"/>
  <c r="G105" i="5"/>
  <c r="F105" i="5"/>
  <c r="E105" i="5"/>
  <c r="D105" i="5"/>
  <c r="C105" i="5"/>
  <c r="Z104" i="5"/>
  <c r="V104" i="5"/>
  <c r="T104" i="5"/>
  <c r="S104" i="5"/>
  <c r="R104" i="5"/>
  <c r="Q104" i="5"/>
  <c r="M104" i="5"/>
  <c r="L104" i="5"/>
  <c r="K104" i="5"/>
  <c r="J104" i="5"/>
  <c r="G104" i="5"/>
  <c r="F104" i="5"/>
  <c r="E104" i="5"/>
  <c r="D104" i="5"/>
  <c r="C104" i="5"/>
  <c r="Z103" i="5"/>
  <c r="Y103" i="5"/>
  <c r="V103" i="5"/>
  <c r="T103" i="5"/>
  <c r="S103" i="5"/>
  <c r="R103" i="5"/>
  <c r="Q103" i="5"/>
  <c r="O103" i="5"/>
  <c r="M103" i="5"/>
  <c r="L103" i="5"/>
  <c r="K103" i="5"/>
  <c r="J103" i="5"/>
  <c r="G103" i="5"/>
  <c r="F103" i="5"/>
  <c r="E103" i="5"/>
  <c r="D103" i="5"/>
  <c r="C103" i="5"/>
  <c r="Z102" i="5"/>
  <c r="V102" i="5"/>
  <c r="T102" i="5"/>
  <c r="S102" i="5"/>
  <c r="R102" i="5"/>
  <c r="Q102" i="5"/>
  <c r="M102" i="5"/>
  <c r="L102" i="5"/>
  <c r="K102" i="5"/>
  <c r="J102" i="5"/>
  <c r="G102" i="5"/>
  <c r="F102" i="5"/>
  <c r="E102" i="5"/>
  <c r="D102" i="5"/>
  <c r="C102" i="5"/>
  <c r="Z101" i="5"/>
  <c r="W101" i="5"/>
  <c r="V101" i="5"/>
  <c r="T101" i="5"/>
  <c r="S101" i="5"/>
  <c r="R101" i="5"/>
  <c r="Q101" i="5"/>
  <c r="M101" i="5"/>
  <c r="L101" i="5"/>
  <c r="K101" i="5"/>
  <c r="J101" i="5"/>
  <c r="G101" i="5"/>
  <c r="F101" i="5"/>
  <c r="E101" i="5"/>
  <c r="D101" i="5"/>
  <c r="C101" i="5"/>
  <c r="Z100" i="5"/>
  <c r="V100" i="5"/>
  <c r="T100" i="5"/>
  <c r="S100" i="5"/>
  <c r="R100" i="5"/>
  <c r="Q100" i="5"/>
  <c r="M100" i="5"/>
  <c r="L100" i="5"/>
  <c r="K100" i="5"/>
  <c r="J100" i="5"/>
  <c r="G100" i="5"/>
  <c r="F100" i="5"/>
  <c r="E100" i="5"/>
  <c r="D100" i="5"/>
  <c r="C100" i="5"/>
  <c r="Z99" i="5"/>
  <c r="V99" i="5"/>
  <c r="T99" i="5"/>
  <c r="S99" i="5"/>
  <c r="R99" i="5"/>
  <c r="Q99" i="5"/>
  <c r="M99" i="5"/>
  <c r="L99" i="5"/>
  <c r="K99" i="5"/>
  <c r="J99" i="5"/>
  <c r="G99" i="5"/>
  <c r="F99" i="5"/>
  <c r="E99" i="5"/>
  <c r="D99" i="5"/>
  <c r="C99" i="5"/>
  <c r="Z98" i="5"/>
  <c r="V98" i="5"/>
  <c r="T98" i="5"/>
  <c r="S98" i="5"/>
  <c r="R98" i="5"/>
  <c r="Q98" i="5"/>
  <c r="M98" i="5"/>
  <c r="L98" i="5"/>
  <c r="K98" i="5"/>
  <c r="J98" i="5"/>
  <c r="G98" i="5"/>
  <c r="F98" i="5"/>
  <c r="E98" i="5"/>
  <c r="D98" i="5"/>
  <c r="C98" i="5"/>
  <c r="AA97" i="5"/>
  <c r="Z97" i="5"/>
  <c r="V97" i="5"/>
  <c r="T97" i="5"/>
  <c r="S97" i="5"/>
  <c r="R97" i="5"/>
  <c r="Q97" i="5"/>
  <c r="M97" i="5"/>
  <c r="L97" i="5"/>
  <c r="K97" i="5"/>
  <c r="J97" i="5"/>
  <c r="G97" i="5"/>
  <c r="F97" i="5"/>
  <c r="E97" i="5"/>
  <c r="D97" i="5"/>
  <c r="C97" i="5"/>
  <c r="Z96" i="5"/>
  <c r="V96" i="5"/>
  <c r="T96" i="5"/>
  <c r="S96" i="5"/>
  <c r="R96" i="5"/>
  <c r="Q96" i="5"/>
  <c r="M96" i="5"/>
  <c r="L96" i="5"/>
  <c r="K96" i="5"/>
  <c r="J96" i="5"/>
  <c r="G96" i="5"/>
  <c r="F96" i="5"/>
  <c r="E96" i="5"/>
  <c r="D96" i="5"/>
  <c r="C96" i="5"/>
  <c r="Z95" i="5"/>
  <c r="Y95" i="5"/>
  <c r="V95" i="5"/>
  <c r="T95" i="5"/>
  <c r="S95" i="5"/>
  <c r="R95" i="5"/>
  <c r="Q95" i="5"/>
  <c r="O95" i="5"/>
  <c r="M95" i="5"/>
  <c r="L95" i="5"/>
  <c r="K95" i="5"/>
  <c r="J95" i="5"/>
  <c r="G95" i="5"/>
  <c r="F95" i="5"/>
  <c r="E95" i="5"/>
  <c r="D95" i="5"/>
  <c r="C95" i="5"/>
  <c r="Z94" i="5"/>
  <c r="V94" i="5"/>
  <c r="T94" i="5"/>
  <c r="S94" i="5"/>
  <c r="R94" i="5"/>
  <c r="Q94" i="5"/>
  <c r="N94" i="5"/>
  <c r="M94" i="5"/>
  <c r="L94" i="5"/>
  <c r="K94" i="5"/>
  <c r="J94" i="5"/>
  <c r="G94" i="5"/>
  <c r="F94" i="5"/>
  <c r="E94" i="5"/>
  <c r="D94" i="5"/>
  <c r="C94" i="5"/>
  <c r="Z93" i="5"/>
  <c r="W93" i="5"/>
  <c r="V93" i="5"/>
  <c r="T93" i="5"/>
  <c r="S93" i="5"/>
  <c r="R93" i="5"/>
  <c r="Q93" i="5"/>
  <c r="M93" i="5"/>
  <c r="L93" i="5"/>
  <c r="K93" i="5"/>
  <c r="J93" i="5"/>
  <c r="G93" i="5"/>
  <c r="F93" i="5"/>
  <c r="E93" i="5"/>
  <c r="D93" i="5"/>
  <c r="C93" i="5"/>
  <c r="Z92" i="5"/>
  <c r="V92" i="5"/>
  <c r="T92" i="5"/>
  <c r="S92" i="5"/>
  <c r="R92" i="5"/>
  <c r="Q92" i="5"/>
  <c r="M92" i="5"/>
  <c r="L92" i="5"/>
  <c r="K92" i="5"/>
  <c r="J92" i="5"/>
  <c r="G92" i="5"/>
  <c r="F92" i="5"/>
  <c r="E92" i="5"/>
  <c r="D92" i="5"/>
  <c r="C92" i="5"/>
  <c r="Z91" i="5"/>
  <c r="V91" i="5"/>
  <c r="T91" i="5"/>
  <c r="S91" i="5"/>
  <c r="R91" i="5"/>
  <c r="Q91" i="5"/>
  <c r="M91" i="5"/>
  <c r="L91" i="5"/>
  <c r="K91" i="5"/>
  <c r="J91" i="5"/>
  <c r="G91" i="5"/>
  <c r="F91" i="5"/>
  <c r="E91" i="5"/>
  <c r="D91" i="5"/>
  <c r="C91" i="5"/>
  <c r="Z90" i="5"/>
  <c r="V90" i="5"/>
  <c r="T90" i="5"/>
  <c r="S90" i="5"/>
  <c r="R90" i="5"/>
  <c r="Q90" i="5"/>
  <c r="M90" i="5"/>
  <c r="L90" i="5"/>
  <c r="K90" i="5"/>
  <c r="J90" i="5"/>
  <c r="G90" i="5"/>
  <c r="F90" i="5"/>
  <c r="E90" i="5"/>
  <c r="D90" i="5"/>
  <c r="C90" i="5"/>
  <c r="AA89" i="5"/>
  <c r="Z89" i="5"/>
  <c r="V89" i="5"/>
  <c r="T89" i="5"/>
  <c r="S89" i="5"/>
  <c r="R89" i="5"/>
  <c r="Q89" i="5"/>
  <c r="M89" i="5"/>
  <c r="L89" i="5"/>
  <c r="K89" i="5"/>
  <c r="J89" i="5"/>
  <c r="G89" i="5"/>
  <c r="F89" i="5"/>
  <c r="E89" i="5"/>
  <c r="D89" i="5"/>
  <c r="C89" i="5"/>
  <c r="Z88" i="5"/>
  <c r="V88" i="5"/>
  <c r="T88" i="5"/>
  <c r="S88" i="5"/>
  <c r="R88" i="5"/>
  <c r="Q88" i="5"/>
  <c r="M88" i="5"/>
  <c r="L88" i="5"/>
  <c r="K88" i="5"/>
  <c r="J88" i="5"/>
  <c r="G88" i="5"/>
  <c r="F88" i="5"/>
  <c r="E88" i="5"/>
  <c r="D88" i="5"/>
  <c r="C88" i="5"/>
  <c r="Z87" i="5"/>
  <c r="Y87" i="5"/>
  <c r="V87" i="5"/>
  <c r="T87" i="5"/>
  <c r="S87" i="5"/>
  <c r="R87" i="5"/>
  <c r="Q87" i="5"/>
  <c r="M87" i="5"/>
  <c r="L87" i="5"/>
  <c r="K87" i="5"/>
  <c r="J87" i="5"/>
  <c r="G87" i="5"/>
  <c r="F87" i="5"/>
  <c r="E87" i="5"/>
  <c r="D87" i="5"/>
  <c r="C87" i="5"/>
  <c r="Z86" i="5"/>
  <c r="V86" i="5"/>
  <c r="T86" i="5"/>
  <c r="S86" i="5"/>
  <c r="R86" i="5"/>
  <c r="Q86" i="5"/>
  <c r="M86" i="5"/>
  <c r="L86" i="5"/>
  <c r="K86" i="5"/>
  <c r="J86" i="5"/>
  <c r="G86" i="5"/>
  <c r="F86" i="5"/>
  <c r="E86" i="5"/>
  <c r="D86" i="5"/>
  <c r="C86" i="5"/>
  <c r="Z85" i="5"/>
  <c r="W85" i="5"/>
  <c r="V85" i="5"/>
  <c r="T85" i="5"/>
  <c r="S85" i="5"/>
  <c r="R85" i="5"/>
  <c r="Q85" i="5"/>
  <c r="M85" i="5"/>
  <c r="L85" i="5"/>
  <c r="K85" i="5"/>
  <c r="J85" i="5"/>
  <c r="G85" i="5"/>
  <c r="F85" i="5"/>
  <c r="E85" i="5"/>
  <c r="D85" i="5"/>
  <c r="C85" i="5"/>
  <c r="Z84" i="5"/>
  <c r="V84" i="5"/>
  <c r="T84" i="5"/>
  <c r="S84" i="5"/>
  <c r="R84" i="5"/>
  <c r="Q84" i="5"/>
  <c r="M84" i="5"/>
  <c r="L84" i="5"/>
  <c r="K84" i="5"/>
  <c r="J84" i="5"/>
  <c r="G84" i="5"/>
  <c r="F84" i="5"/>
  <c r="E84" i="5"/>
  <c r="D84" i="5"/>
  <c r="C84" i="5"/>
  <c r="Z83" i="5"/>
  <c r="V83" i="5"/>
  <c r="T83" i="5"/>
  <c r="S83" i="5"/>
  <c r="R83" i="5"/>
  <c r="Q83" i="5"/>
  <c r="M83" i="5"/>
  <c r="L83" i="5"/>
  <c r="K83" i="5"/>
  <c r="J83" i="5"/>
  <c r="G83" i="5"/>
  <c r="F83" i="5"/>
  <c r="E83" i="5"/>
  <c r="D83" i="5"/>
  <c r="C83" i="5"/>
  <c r="Z82" i="5"/>
  <c r="V82" i="5"/>
  <c r="T82" i="5"/>
  <c r="S82" i="5"/>
  <c r="R82" i="5"/>
  <c r="Q82" i="5"/>
  <c r="M82" i="5"/>
  <c r="L82" i="5"/>
  <c r="K82" i="5"/>
  <c r="J82" i="5"/>
  <c r="G82" i="5"/>
  <c r="F82" i="5"/>
  <c r="E82" i="5"/>
  <c r="D82" i="5"/>
  <c r="C82" i="5"/>
  <c r="AA81" i="5"/>
  <c r="Z81" i="5"/>
  <c r="V81" i="5"/>
  <c r="T81" i="5"/>
  <c r="S81" i="5"/>
  <c r="R81" i="5"/>
  <c r="Q81" i="5"/>
  <c r="M81" i="5"/>
  <c r="L81" i="5"/>
  <c r="K81" i="5"/>
  <c r="J81" i="5"/>
  <c r="G81" i="5"/>
  <c r="F81" i="5"/>
  <c r="E81" i="5"/>
  <c r="D81" i="5"/>
  <c r="C81" i="5"/>
  <c r="Z80" i="5"/>
  <c r="V80" i="5"/>
  <c r="T80" i="5"/>
  <c r="S80" i="5"/>
  <c r="R80" i="5"/>
  <c r="Q80" i="5"/>
  <c r="M80" i="5"/>
  <c r="L80" i="5"/>
  <c r="K80" i="5"/>
  <c r="J80" i="5"/>
  <c r="G80" i="5"/>
  <c r="F80" i="5"/>
  <c r="E80" i="5"/>
  <c r="D80" i="5"/>
  <c r="C80" i="5"/>
  <c r="Z79" i="5"/>
  <c r="V79" i="5"/>
  <c r="T79" i="5"/>
  <c r="S79" i="5"/>
  <c r="R79" i="5"/>
  <c r="Q79" i="5"/>
  <c r="O79" i="5"/>
  <c r="M79" i="5"/>
  <c r="L79" i="5"/>
  <c r="K79" i="5"/>
  <c r="J79" i="5"/>
  <c r="G79" i="5"/>
  <c r="F79" i="5"/>
  <c r="E79" i="5"/>
  <c r="D79" i="5"/>
  <c r="C79" i="5"/>
  <c r="Z78" i="5"/>
  <c r="X78" i="5"/>
  <c r="V78" i="5"/>
  <c r="T78" i="5"/>
  <c r="S78" i="5"/>
  <c r="R78" i="5"/>
  <c r="Q78" i="5"/>
  <c r="M78" i="5"/>
  <c r="L78" i="5"/>
  <c r="K78" i="5"/>
  <c r="J78" i="5"/>
  <c r="G78" i="5"/>
  <c r="F78" i="5"/>
  <c r="E78" i="5"/>
  <c r="D78" i="5"/>
  <c r="C78" i="5"/>
  <c r="Z77" i="5"/>
  <c r="W77" i="5"/>
  <c r="V77" i="5"/>
  <c r="T77" i="5"/>
  <c r="S77" i="5"/>
  <c r="R77" i="5"/>
  <c r="Q77" i="5"/>
  <c r="M77" i="5"/>
  <c r="L77" i="5"/>
  <c r="K77" i="5"/>
  <c r="J77" i="5"/>
  <c r="G77" i="5"/>
  <c r="F77" i="5"/>
  <c r="E77" i="5"/>
  <c r="D77" i="5"/>
  <c r="C77" i="5"/>
  <c r="Z76" i="5"/>
  <c r="V76" i="5"/>
  <c r="T76" i="5"/>
  <c r="S76" i="5"/>
  <c r="R76" i="5"/>
  <c r="Q76" i="5"/>
  <c r="M76" i="5"/>
  <c r="L76" i="5"/>
  <c r="K76" i="5"/>
  <c r="J76" i="5"/>
  <c r="G76" i="5"/>
  <c r="F76" i="5"/>
  <c r="E76" i="5"/>
  <c r="D76" i="5"/>
  <c r="C76" i="5"/>
  <c r="Z75" i="5"/>
  <c r="V75" i="5"/>
  <c r="T75" i="5"/>
  <c r="S75" i="5"/>
  <c r="R75" i="5"/>
  <c r="Q75" i="5"/>
  <c r="M75" i="5"/>
  <c r="L75" i="5"/>
  <c r="K75" i="5"/>
  <c r="J75" i="5"/>
  <c r="G75" i="5"/>
  <c r="F75" i="5"/>
  <c r="E75" i="5"/>
  <c r="D75" i="5"/>
  <c r="C75" i="5"/>
  <c r="Z74" i="5"/>
  <c r="V74" i="5"/>
  <c r="T74" i="5"/>
  <c r="S74" i="5"/>
  <c r="R74" i="5"/>
  <c r="Q74" i="5"/>
  <c r="M74" i="5"/>
  <c r="L74" i="5"/>
  <c r="K74" i="5"/>
  <c r="J74" i="5"/>
  <c r="G74" i="5"/>
  <c r="F74" i="5"/>
  <c r="E74" i="5"/>
  <c r="D74" i="5"/>
  <c r="C74" i="5"/>
  <c r="AA73" i="5"/>
  <c r="Z73" i="5"/>
  <c r="V73" i="5"/>
  <c r="T73" i="5"/>
  <c r="S73" i="5"/>
  <c r="R73" i="5"/>
  <c r="Q73" i="5"/>
  <c r="M73" i="5"/>
  <c r="L73" i="5"/>
  <c r="K73" i="5"/>
  <c r="J73" i="5"/>
  <c r="G73" i="5"/>
  <c r="F73" i="5"/>
  <c r="E73" i="5"/>
  <c r="D73" i="5"/>
  <c r="C73" i="5"/>
  <c r="Z72" i="5"/>
  <c r="V72" i="5"/>
  <c r="T72" i="5"/>
  <c r="S72" i="5"/>
  <c r="R72" i="5"/>
  <c r="Q72" i="5"/>
  <c r="M72" i="5"/>
  <c r="L72" i="5"/>
  <c r="K72" i="5"/>
  <c r="J72" i="5"/>
  <c r="G72" i="5"/>
  <c r="F72" i="5"/>
  <c r="E72" i="5"/>
  <c r="D72" i="5"/>
  <c r="C72" i="5"/>
  <c r="Z71" i="5"/>
  <c r="Y71" i="5"/>
  <c r="V71" i="5"/>
  <c r="T71" i="5"/>
  <c r="S71" i="5"/>
  <c r="R71" i="5"/>
  <c r="Q71" i="5"/>
  <c r="M71" i="5"/>
  <c r="L71" i="5"/>
  <c r="K71" i="5"/>
  <c r="J71" i="5"/>
  <c r="G71" i="5"/>
  <c r="F71" i="5"/>
  <c r="E71" i="5"/>
  <c r="D71" i="5"/>
  <c r="C71" i="5"/>
  <c r="Z70" i="5"/>
  <c r="X70" i="5"/>
  <c r="V70" i="5"/>
  <c r="T70" i="5"/>
  <c r="S70" i="5"/>
  <c r="R70" i="5"/>
  <c r="Q70" i="5"/>
  <c r="N70" i="5"/>
  <c r="M70" i="5"/>
  <c r="L70" i="5"/>
  <c r="K70" i="5"/>
  <c r="J70" i="5"/>
  <c r="G70" i="5"/>
  <c r="F70" i="5"/>
  <c r="E70" i="5"/>
  <c r="D70" i="5"/>
  <c r="C70" i="5"/>
  <c r="Z69" i="5"/>
  <c r="W69" i="5"/>
  <c r="V69" i="5"/>
  <c r="T69" i="5"/>
  <c r="S69" i="5"/>
  <c r="R69" i="5"/>
  <c r="Q69" i="5"/>
  <c r="M69" i="5"/>
  <c r="L69" i="5"/>
  <c r="K69" i="5"/>
  <c r="J69" i="5"/>
  <c r="G69" i="5"/>
  <c r="F69" i="5"/>
  <c r="E69" i="5"/>
  <c r="D69" i="5"/>
  <c r="C69" i="5"/>
  <c r="Z68" i="5"/>
  <c r="V68" i="5"/>
  <c r="T68" i="5"/>
  <c r="S68" i="5"/>
  <c r="R68" i="5"/>
  <c r="Q68" i="5"/>
  <c r="M68" i="5"/>
  <c r="L68" i="5"/>
  <c r="K68" i="5"/>
  <c r="J68" i="5"/>
  <c r="G68" i="5"/>
  <c r="F68" i="5"/>
  <c r="E68" i="5"/>
  <c r="D68" i="5"/>
  <c r="C68" i="5"/>
  <c r="Z67" i="5"/>
  <c r="V67" i="5"/>
  <c r="T67" i="5"/>
  <c r="S67" i="5"/>
  <c r="R67" i="5"/>
  <c r="Q67" i="5"/>
  <c r="M67" i="5"/>
  <c r="L67" i="5"/>
  <c r="K67" i="5"/>
  <c r="J67" i="5"/>
  <c r="G67" i="5"/>
  <c r="F67" i="5"/>
  <c r="E67" i="5"/>
  <c r="D67" i="5"/>
  <c r="C67" i="5"/>
  <c r="Z66" i="5"/>
  <c r="V66" i="5"/>
  <c r="T66" i="5"/>
  <c r="S66" i="5"/>
  <c r="R66" i="5"/>
  <c r="Q66" i="5"/>
  <c r="M66" i="5"/>
  <c r="L66" i="5"/>
  <c r="K66" i="5"/>
  <c r="J66" i="5"/>
  <c r="G66" i="5"/>
  <c r="F66" i="5"/>
  <c r="E66" i="5"/>
  <c r="D66" i="5"/>
  <c r="C66" i="5"/>
  <c r="AA65" i="5"/>
  <c r="Z65" i="5"/>
  <c r="V65" i="5"/>
  <c r="T65" i="5"/>
  <c r="S65" i="5"/>
  <c r="R65" i="5"/>
  <c r="Q65" i="5"/>
  <c r="M65" i="5"/>
  <c r="L65" i="5"/>
  <c r="K65" i="5"/>
  <c r="J65" i="5"/>
  <c r="G65" i="5"/>
  <c r="F65" i="5"/>
  <c r="E65" i="5"/>
  <c r="D65" i="5"/>
  <c r="C65" i="5"/>
  <c r="Z64" i="5"/>
  <c r="V64" i="5"/>
  <c r="T64" i="5"/>
  <c r="S64" i="5"/>
  <c r="R64" i="5"/>
  <c r="Q64" i="5"/>
  <c r="M64" i="5"/>
  <c r="L64" i="5"/>
  <c r="K64" i="5"/>
  <c r="J64" i="5"/>
  <c r="G64" i="5"/>
  <c r="F64" i="5"/>
  <c r="E64" i="5"/>
  <c r="D64" i="5"/>
  <c r="C64" i="5"/>
  <c r="Z63" i="5"/>
  <c r="V63" i="5"/>
  <c r="T63" i="5"/>
  <c r="S63" i="5"/>
  <c r="R63" i="5"/>
  <c r="Q63" i="5"/>
  <c r="O63" i="5"/>
  <c r="M63" i="5"/>
  <c r="L63" i="5"/>
  <c r="K63" i="5"/>
  <c r="J63" i="5"/>
  <c r="G63" i="5"/>
  <c r="F63" i="5"/>
  <c r="E63" i="5"/>
  <c r="D63" i="5"/>
  <c r="C63" i="5"/>
  <c r="Z62" i="5"/>
  <c r="X62" i="5"/>
  <c r="V62" i="5"/>
  <c r="T62" i="5"/>
  <c r="S62" i="5"/>
  <c r="R62" i="5"/>
  <c r="Q62" i="5"/>
  <c r="M62" i="5"/>
  <c r="L62" i="5"/>
  <c r="K62" i="5"/>
  <c r="J62" i="5"/>
  <c r="G62" i="5"/>
  <c r="F62" i="5"/>
  <c r="E62" i="5"/>
  <c r="D62" i="5"/>
  <c r="C62" i="5"/>
  <c r="Z61" i="5"/>
  <c r="W61" i="5"/>
  <c r="V61" i="5"/>
  <c r="T61" i="5"/>
  <c r="S61" i="5"/>
  <c r="R61" i="5"/>
  <c r="Q61" i="5"/>
  <c r="M61" i="5"/>
  <c r="L61" i="5"/>
  <c r="K61" i="5"/>
  <c r="J61" i="5"/>
  <c r="G61" i="5"/>
  <c r="F61" i="5"/>
  <c r="E61" i="5"/>
  <c r="D61" i="5"/>
  <c r="C61" i="5"/>
  <c r="Z60" i="5"/>
  <c r="V60" i="5"/>
  <c r="T60" i="5"/>
  <c r="S60" i="5"/>
  <c r="R60" i="5"/>
  <c r="Q60" i="5"/>
  <c r="M60" i="5"/>
  <c r="L60" i="5"/>
  <c r="K60" i="5"/>
  <c r="J60" i="5"/>
  <c r="G60" i="5"/>
  <c r="F60" i="5"/>
  <c r="E60" i="5"/>
  <c r="D60" i="5"/>
  <c r="C60" i="5"/>
  <c r="Z59" i="5"/>
  <c r="V59" i="5"/>
  <c r="T59" i="5"/>
  <c r="S59" i="5"/>
  <c r="R59" i="5"/>
  <c r="Q59" i="5"/>
  <c r="M59" i="5"/>
  <c r="L59" i="5"/>
  <c r="K59" i="5"/>
  <c r="J59" i="5"/>
  <c r="G59" i="5"/>
  <c r="F59" i="5"/>
  <c r="E59" i="5"/>
  <c r="D59" i="5"/>
  <c r="C59" i="5"/>
  <c r="Z58" i="5"/>
  <c r="V58" i="5"/>
  <c r="T58" i="5"/>
  <c r="S58" i="5"/>
  <c r="R58" i="5"/>
  <c r="Q58" i="5"/>
  <c r="M58" i="5"/>
  <c r="L58" i="5"/>
  <c r="K58" i="5"/>
  <c r="J58" i="5"/>
  <c r="G58" i="5"/>
  <c r="F58" i="5"/>
  <c r="E58" i="5"/>
  <c r="D58" i="5"/>
  <c r="C58" i="5"/>
  <c r="Z57" i="5"/>
  <c r="V57" i="5"/>
  <c r="T57" i="5"/>
  <c r="S57" i="5"/>
  <c r="R57" i="5"/>
  <c r="Q57" i="5"/>
  <c r="M57" i="5"/>
  <c r="L57" i="5"/>
  <c r="K57" i="5"/>
  <c r="J57" i="5"/>
  <c r="G57" i="5"/>
  <c r="F57" i="5"/>
  <c r="E57" i="5"/>
  <c r="D57" i="5"/>
  <c r="C57" i="5"/>
  <c r="Z56" i="5"/>
  <c r="V56" i="5"/>
  <c r="T56" i="5"/>
  <c r="S56" i="5"/>
  <c r="R56" i="5"/>
  <c r="Q56" i="5"/>
  <c r="M56" i="5"/>
  <c r="L56" i="5"/>
  <c r="K56" i="5"/>
  <c r="J56" i="5"/>
  <c r="G56" i="5"/>
  <c r="F56" i="5"/>
  <c r="E56" i="5"/>
  <c r="D56" i="5"/>
  <c r="C56" i="5"/>
  <c r="Z55" i="5"/>
  <c r="Y55" i="5"/>
  <c r="V55" i="5"/>
  <c r="T55" i="5"/>
  <c r="S55" i="5"/>
  <c r="R55" i="5"/>
  <c r="Q55" i="5"/>
  <c r="O55" i="5"/>
  <c r="M55" i="5"/>
  <c r="L55" i="5"/>
  <c r="K55" i="5"/>
  <c r="J55" i="5"/>
  <c r="G55" i="5"/>
  <c r="F55" i="5"/>
  <c r="E55" i="5"/>
  <c r="D55" i="5"/>
  <c r="C55" i="5"/>
  <c r="Z54" i="5"/>
  <c r="X54" i="5"/>
  <c r="V54" i="5"/>
  <c r="T54" i="5"/>
  <c r="S54" i="5"/>
  <c r="R54" i="5"/>
  <c r="Q54" i="5"/>
  <c r="N54" i="5"/>
  <c r="M54" i="5"/>
  <c r="L54" i="5"/>
  <c r="K54" i="5"/>
  <c r="J54" i="5"/>
  <c r="G54" i="5"/>
  <c r="F54" i="5"/>
  <c r="E54" i="5"/>
  <c r="D54" i="5"/>
  <c r="C54" i="5"/>
  <c r="Z53" i="5"/>
  <c r="W53" i="5"/>
  <c r="V53" i="5"/>
  <c r="T53" i="5"/>
  <c r="S53" i="5"/>
  <c r="R53" i="5"/>
  <c r="Q53" i="5"/>
  <c r="M53" i="5"/>
  <c r="L53" i="5"/>
  <c r="K53" i="5"/>
  <c r="J53" i="5"/>
  <c r="G53" i="5"/>
  <c r="F53" i="5"/>
  <c r="E53" i="5"/>
  <c r="D53" i="5"/>
  <c r="C53" i="5"/>
  <c r="Z52" i="5"/>
  <c r="V52" i="5"/>
  <c r="T52" i="5"/>
  <c r="S52" i="5"/>
  <c r="R52" i="5"/>
  <c r="Q52" i="5"/>
  <c r="M52" i="5"/>
  <c r="L52" i="5"/>
  <c r="K52" i="5"/>
  <c r="J52" i="5"/>
  <c r="G52" i="5"/>
  <c r="F52" i="5"/>
  <c r="E52" i="5"/>
  <c r="D52" i="5"/>
  <c r="C52" i="5"/>
  <c r="Z51" i="5"/>
  <c r="V51" i="5"/>
  <c r="T51" i="5"/>
  <c r="S51" i="5"/>
  <c r="R51" i="5"/>
  <c r="Q51" i="5"/>
  <c r="M51" i="5"/>
  <c r="L51" i="5"/>
  <c r="K51" i="5"/>
  <c r="J51" i="5"/>
  <c r="G51" i="5"/>
  <c r="F51" i="5"/>
  <c r="E51" i="5"/>
  <c r="D51" i="5"/>
  <c r="C51" i="5"/>
  <c r="Z50" i="5"/>
  <c r="V50" i="5"/>
  <c r="T50" i="5"/>
  <c r="S50" i="5"/>
  <c r="R50" i="5"/>
  <c r="Q50" i="5"/>
  <c r="M50" i="5"/>
  <c r="L50" i="5"/>
  <c r="K50" i="5"/>
  <c r="J50" i="5"/>
  <c r="G50" i="5"/>
  <c r="F50" i="5"/>
  <c r="E50" i="5"/>
  <c r="D50" i="5"/>
  <c r="C50" i="5"/>
  <c r="AA49" i="5"/>
  <c r="Z49" i="5"/>
  <c r="V49" i="5"/>
  <c r="T49" i="5"/>
  <c r="S49" i="5"/>
  <c r="R49" i="5"/>
  <c r="Q49" i="5"/>
  <c r="M49" i="5"/>
  <c r="L49" i="5"/>
  <c r="K49" i="5"/>
  <c r="J49" i="5"/>
  <c r="G49" i="5"/>
  <c r="F49" i="5"/>
  <c r="E49" i="5"/>
  <c r="D49" i="5"/>
  <c r="C49" i="5"/>
  <c r="Z48" i="5"/>
  <c r="V48" i="5"/>
  <c r="T48" i="5"/>
  <c r="S48" i="5"/>
  <c r="R48" i="5"/>
  <c r="Q48" i="5"/>
  <c r="M48" i="5"/>
  <c r="L48" i="5"/>
  <c r="K48" i="5"/>
  <c r="J48" i="5"/>
  <c r="G48" i="5"/>
  <c r="F48" i="5"/>
  <c r="E48" i="5"/>
  <c r="D48" i="5"/>
  <c r="C48" i="5"/>
  <c r="Z47" i="5"/>
  <c r="Y47" i="5"/>
  <c r="V47" i="5"/>
  <c r="T47" i="5"/>
  <c r="S47" i="5"/>
  <c r="R47" i="5"/>
  <c r="Q47" i="5"/>
  <c r="M47" i="5"/>
  <c r="L47" i="5"/>
  <c r="K47" i="5"/>
  <c r="J47" i="5"/>
  <c r="G47" i="5"/>
  <c r="F47" i="5"/>
  <c r="E47" i="5"/>
  <c r="D47" i="5"/>
  <c r="C47" i="5"/>
  <c r="Z46" i="5"/>
  <c r="X46" i="5"/>
  <c r="V46" i="5"/>
  <c r="T46" i="5"/>
  <c r="S46" i="5"/>
  <c r="R46" i="5"/>
  <c r="Q46" i="5"/>
  <c r="N46" i="5"/>
  <c r="M46" i="5"/>
  <c r="L46" i="5"/>
  <c r="K46" i="5"/>
  <c r="J46" i="5"/>
  <c r="G46" i="5"/>
  <c r="F46" i="5"/>
  <c r="E46" i="5"/>
  <c r="D46" i="5"/>
  <c r="C46" i="5"/>
  <c r="Z45" i="5"/>
  <c r="W45" i="5"/>
  <c r="V45" i="5"/>
  <c r="T45" i="5"/>
  <c r="S45" i="5"/>
  <c r="R45" i="5"/>
  <c r="Q45" i="5"/>
  <c r="M45" i="5"/>
  <c r="L45" i="5"/>
  <c r="K45" i="5"/>
  <c r="J45" i="5"/>
  <c r="G45" i="5"/>
  <c r="F45" i="5"/>
  <c r="E45" i="5"/>
  <c r="D45" i="5"/>
  <c r="C45" i="5"/>
  <c r="Z44" i="5"/>
  <c r="V44" i="5"/>
  <c r="T44" i="5"/>
  <c r="S44" i="5"/>
  <c r="R44" i="5"/>
  <c r="Q44" i="5"/>
  <c r="M44" i="5"/>
  <c r="L44" i="5"/>
  <c r="K44" i="5"/>
  <c r="J44" i="5"/>
  <c r="G44" i="5"/>
  <c r="F44" i="5"/>
  <c r="E44" i="5"/>
  <c r="D44" i="5"/>
  <c r="C44" i="5"/>
  <c r="Z43" i="5"/>
  <c r="V43" i="5"/>
  <c r="T43" i="5"/>
  <c r="S43" i="5"/>
  <c r="R43" i="5"/>
  <c r="Q43" i="5"/>
  <c r="M43" i="5"/>
  <c r="L43" i="5"/>
  <c r="K43" i="5"/>
  <c r="J43" i="5"/>
  <c r="G43" i="5"/>
  <c r="F43" i="5"/>
  <c r="E43" i="5"/>
  <c r="D43" i="5"/>
  <c r="C43" i="5"/>
  <c r="Z42" i="5"/>
  <c r="V42" i="5"/>
  <c r="T42" i="5"/>
  <c r="S42" i="5"/>
  <c r="R42" i="5"/>
  <c r="Q42" i="5"/>
  <c r="M42" i="5"/>
  <c r="L42" i="5"/>
  <c r="K42" i="5"/>
  <c r="J42" i="5"/>
  <c r="G42" i="5"/>
  <c r="F42" i="5"/>
  <c r="E42" i="5"/>
  <c r="D42" i="5"/>
  <c r="C42" i="5"/>
  <c r="AA41" i="5"/>
  <c r="Z41" i="5"/>
  <c r="V41" i="5"/>
  <c r="T41" i="5"/>
  <c r="S41" i="5"/>
  <c r="R41" i="5"/>
  <c r="Q41" i="5"/>
  <c r="M41" i="5"/>
  <c r="L41" i="5"/>
  <c r="K41" i="5"/>
  <c r="J41" i="5"/>
  <c r="G41" i="5"/>
  <c r="F41" i="5"/>
  <c r="E41" i="5"/>
  <c r="D41" i="5"/>
  <c r="C41" i="5"/>
  <c r="Z40" i="5"/>
  <c r="V40" i="5"/>
  <c r="T40" i="5"/>
  <c r="S40" i="5"/>
  <c r="R40" i="5"/>
  <c r="Q40" i="5"/>
  <c r="M40" i="5"/>
  <c r="L40" i="5"/>
  <c r="K40" i="5"/>
  <c r="J40" i="5"/>
  <c r="G40" i="5"/>
  <c r="F40" i="5"/>
  <c r="E40" i="5"/>
  <c r="D40" i="5"/>
  <c r="C40" i="5"/>
  <c r="Z39" i="5"/>
  <c r="Y39" i="5"/>
  <c r="V39" i="5"/>
  <c r="T39" i="5"/>
  <c r="S39" i="5"/>
  <c r="R39" i="5"/>
  <c r="Q39" i="5"/>
  <c r="M39" i="5"/>
  <c r="L39" i="5"/>
  <c r="K39" i="5"/>
  <c r="J39" i="5"/>
  <c r="G39" i="5"/>
  <c r="F39" i="5"/>
  <c r="E39" i="5"/>
  <c r="D39" i="5"/>
  <c r="C39" i="5"/>
  <c r="Z38" i="5"/>
  <c r="X38" i="5"/>
  <c r="V38" i="5"/>
  <c r="T38" i="5"/>
  <c r="S38" i="5"/>
  <c r="R38" i="5"/>
  <c r="Q38" i="5"/>
  <c r="N38" i="5"/>
  <c r="M38" i="5"/>
  <c r="L38" i="5"/>
  <c r="K38" i="5"/>
  <c r="J38" i="5"/>
  <c r="G38" i="5"/>
  <c r="F38" i="5"/>
  <c r="E38" i="5"/>
  <c r="D38" i="5"/>
  <c r="C38" i="5"/>
  <c r="Z37" i="5"/>
  <c r="W37" i="5"/>
  <c r="V37" i="5"/>
  <c r="T37" i="5"/>
  <c r="S37" i="5"/>
  <c r="R37" i="5"/>
  <c r="Q37" i="5"/>
  <c r="M37" i="5"/>
  <c r="L37" i="5"/>
  <c r="K37" i="5"/>
  <c r="J37" i="5"/>
  <c r="G37" i="5"/>
  <c r="F37" i="5"/>
  <c r="E37" i="5"/>
  <c r="D37" i="5"/>
  <c r="C37" i="5"/>
  <c r="Z36" i="5"/>
  <c r="V36" i="5"/>
  <c r="T36" i="5"/>
  <c r="S36" i="5"/>
  <c r="R36" i="5"/>
  <c r="Q36" i="5"/>
  <c r="M36" i="5"/>
  <c r="L36" i="5"/>
  <c r="K36" i="5"/>
  <c r="J36" i="5"/>
  <c r="G36" i="5"/>
  <c r="F36" i="5"/>
  <c r="E36" i="5"/>
  <c r="D36" i="5"/>
  <c r="C36" i="5"/>
  <c r="Z35" i="5"/>
  <c r="V35" i="5"/>
  <c r="T35" i="5"/>
  <c r="S35" i="5"/>
  <c r="R35" i="5"/>
  <c r="Q35" i="5"/>
  <c r="M35" i="5"/>
  <c r="L35" i="5"/>
  <c r="K35" i="5"/>
  <c r="J35" i="5"/>
  <c r="G35" i="5"/>
  <c r="F35" i="5"/>
  <c r="E35" i="5"/>
  <c r="D35" i="5"/>
  <c r="C35" i="5"/>
  <c r="Z34" i="5"/>
  <c r="V34" i="5"/>
  <c r="T34" i="5"/>
  <c r="S34" i="5"/>
  <c r="R34" i="5"/>
  <c r="Q34" i="5"/>
  <c r="M34" i="5"/>
  <c r="L34" i="5"/>
  <c r="K34" i="5"/>
  <c r="J34" i="5"/>
  <c r="G34" i="5"/>
  <c r="F34" i="5"/>
  <c r="E34" i="5"/>
  <c r="D34" i="5"/>
  <c r="C34" i="5"/>
  <c r="AA33" i="5"/>
  <c r="Z33" i="5"/>
  <c r="V33" i="5"/>
  <c r="T33" i="5"/>
  <c r="S33" i="5"/>
  <c r="R33" i="5"/>
  <c r="Q33" i="5"/>
  <c r="M33" i="5"/>
  <c r="L33" i="5"/>
  <c r="K33" i="5"/>
  <c r="J33" i="5"/>
  <c r="G33" i="5"/>
  <c r="F33" i="5"/>
  <c r="E33" i="5"/>
  <c r="D33" i="5"/>
  <c r="C33" i="5"/>
  <c r="Z32" i="5"/>
  <c r="V32" i="5"/>
  <c r="T32" i="5"/>
  <c r="S32" i="5"/>
  <c r="R32" i="5"/>
  <c r="Q32" i="5"/>
  <c r="M32" i="5"/>
  <c r="L32" i="5"/>
  <c r="K32" i="5"/>
  <c r="J32" i="5"/>
  <c r="G32" i="5"/>
  <c r="F32" i="5"/>
  <c r="E32" i="5"/>
  <c r="D32" i="5"/>
  <c r="C32" i="5"/>
  <c r="Z31" i="5"/>
  <c r="Y31" i="5"/>
  <c r="V31" i="5"/>
  <c r="T31" i="5"/>
  <c r="S31" i="5"/>
  <c r="R31" i="5"/>
  <c r="Q31" i="5"/>
  <c r="M31" i="5"/>
  <c r="L31" i="5"/>
  <c r="K31" i="5"/>
  <c r="J31" i="5"/>
  <c r="G31" i="5"/>
  <c r="F31" i="5"/>
  <c r="E31" i="5"/>
  <c r="D31" i="5"/>
  <c r="C31" i="5"/>
  <c r="Z30" i="5"/>
  <c r="X30" i="5"/>
  <c r="V30" i="5"/>
  <c r="T30" i="5"/>
  <c r="S30" i="5"/>
  <c r="R30" i="5"/>
  <c r="Q30" i="5"/>
  <c r="N30" i="5"/>
  <c r="M30" i="5"/>
  <c r="L30" i="5"/>
  <c r="K30" i="5"/>
  <c r="J30" i="5"/>
  <c r="G30" i="5"/>
  <c r="F30" i="5"/>
  <c r="E30" i="5"/>
  <c r="D30" i="5"/>
  <c r="C30" i="5"/>
  <c r="Z29" i="5"/>
  <c r="W29" i="5"/>
  <c r="V29" i="5"/>
  <c r="T29" i="5"/>
  <c r="S29" i="5"/>
  <c r="R29" i="5"/>
  <c r="Q29" i="5"/>
  <c r="M29" i="5"/>
  <c r="L29" i="5"/>
  <c r="K29" i="5"/>
  <c r="J29" i="5"/>
  <c r="G29" i="5"/>
  <c r="F29" i="5"/>
  <c r="E29" i="5"/>
  <c r="D29" i="5"/>
  <c r="C29" i="5"/>
  <c r="Z28" i="5"/>
  <c r="V28" i="5"/>
  <c r="T28" i="5"/>
  <c r="S28" i="5"/>
  <c r="R28" i="5"/>
  <c r="Q28" i="5"/>
  <c r="M28" i="5"/>
  <c r="L28" i="5"/>
  <c r="K28" i="5"/>
  <c r="J28" i="5"/>
  <c r="G28" i="5"/>
  <c r="F28" i="5"/>
  <c r="E28" i="5"/>
  <c r="D28" i="5"/>
  <c r="C28" i="5"/>
  <c r="Z27" i="5"/>
  <c r="V27" i="5"/>
  <c r="T27" i="5"/>
  <c r="S27" i="5"/>
  <c r="R27" i="5"/>
  <c r="Q27" i="5"/>
  <c r="M27" i="5"/>
  <c r="L27" i="5"/>
  <c r="K27" i="5"/>
  <c r="J27" i="5"/>
  <c r="G27" i="5"/>
  <c r="F27" i="5"/>
  <c r="E27" i="5"/>
  <c r="D27" i="5"/>
  <c r="C27" i="5"/>
  <c r="Z26" i="5"/>
  <c r="V26" i="5"/>
  <c r="T26" i="5"/>
  <c r="S26" i="5"/>
  <c r="R26" i="5"/>
  <c r="Q26" i="5"/>
  <c r="M26" i="5"/>
  <c r="L26" i="5"/>
  <c r="K26" i="5"/>
  <c r="J26" i="5"/>
  <c r="G26" i="5"/>
  <c r="F26" i="5"/>
  <c r="E26" i="5"/>
  <c r="D26" i="5"/>
  <c r="C26" i="5"/>
  <c r="AA25" i="5"/>
  <c r="Z25" i="5"/>
  <c r="V25" i="5"/>
  <c r="T25" i="5"/>
  <c r="S25" i="5"/>
  <c r="R25" i="5"/>
  <c r="Q25" i="5"/>
  <c r="M25" i="5"/>
  <c r="L25" i="5"/>
  <c r="K25" i="5"/>
  <c r="J25" i="5"/>
  <c r="G25" i="5"/>
  <c r="F25" i="5"/>
  <c r="E25" i="5"/>
  <c r="D25" i="5"/>
  <c r="C25" i="5"/>
  <c r="Z24" i="5"/>
  <c r="V24" i="5"/>
  <c r="T24" i="5"/>
  <c r="S24" i="5"/>
  <c r="R24" i="5"/>
  <c r="Q24" i="5"/>
  <c r="M24" i="5"/>
  <c r="L24" i="5"/>
  <c r="K24" i="5"/>
  <c r="J24" i="5"/>
  <c r="G24" i="5"/>
  <c r="F24" i="5"/>
  <c r="E24" i="5"/>
  <c r="D24" i="5"/>
  <c r="C24" i="5"/>
  <c r="Z23" i="5"/>
  <c r="Y23" i="5"/>
  <c r="V23" i="5"/>
  <c r="T23" i="5"/>
  <c r="S23" i="5"/>
  <c r="R23" i="5"/>
  <c r="Q23" i="5"/>
  <c r="M23" i="5"/>
  <c r="L23" i="5"/>
  <c r="K23" i="5"/>
  <c r="J23" i="5"/>
  <c r="G23" i="5"/>
  <c r="F23" i="5"/>
  <c r="E23" i="5"/>
  <c r="D23" i="5"/>
  <c r="C23" i="5"/>
  <c r="Z22" i="5"/>
  <c r="X22" i="5"/>
  <c r="V22" i="5"/>
  <c r="T22" i="5"/>
  <c r="S22" i="5"/>
  <c r="R22" i="5"/>
  <c r="Q22" i="5"/>
  <c r="N22" i="5"/>
  <c r="M22" i="5"/>
  <c r="L22" i="5"/>
  <c r="K22" i="5"/>
  <c r="J22" i="5"/>
  <c r="G22" i="5"/>
  <c r="F22" i="5"/>
  <c r="E22" i="5"/>
  <c r="D22" i="5"/>
  <c r="C22" i="5"/>
  <c r="Z21" i="5"/>
  <c r="V21" i="5"/>
  <c r="T21" i="5"/>
  <c r="S21" i="5"/>
  <c r="R21" i="5"/>
  <c r="Q21" i="5"/>
  <c r="M21" i="5"/>
  <c r="L21" i="5"/>
  <c r="K21" i="5"/>
  <c r="J21" i="5"/>
  <c r="G21" i="5"/>
  <c r="F21" i="5"/>
  <c r="E21" i="5"/>
  <c r="D21" i="5"/>
  <c r="C21" i="5"/>
  <c r="Z20" i="5"/>
  <c r="V20" i="5"/>
  <c r="T20" i="5"/>
  <c r="S20" i="5"/>
  <c r="R20" i="5"/>
  <c r="Q20" i="5"/>
  <c r="M20" i="5"/>
  <c r="L20" i="5"/>
  <c r="K20" i="5"/>
  <c r="J20" i="5"/>
  <c r="G20" i="5"/>
  <c r="F20" i="5"/>
  <c r="E20" i="5"/>
  <c r="D20" i="5"/>
  <c r="C20" i="5"/>
  <c r="Z19" i="5"/>
  <c r="V19" i="5"/>
  <c r="T19" i="5"/>
  <c r="S19" i="5"/>
  <c r="R19" i="5"/>
  <c r="Q19" i="5"/>
  <c r="M19" i="5"/>
  <c r="L19" i="5"/>
  <c r="K19" i="5"/>
  <c r="J19" i="5"/>
  <c r="G19" i="5"/>
  <c r="F19" i="5"/>
  <c r="E19" i="5"/>
  <c r="D19" i="5"/>
  <c r="C19" i="5"/>
  <c r="Z18" i="5"/>
  <c r="V18" i="5"/>
  <c r="T18" i="5"/>
  <c r="S18" i="5"/>
  <c r="R18" i="5"/>
  <c r="Q18" i="5"/>
  <c r="M18" i="5"/>
  <c r="L18" i="5"/>
  <c r="K18" i="5"/>
  <c r="J18" i="5"/>
  <c r="G18" i="5"/>
  <c r="F18" i="5"/>
  <c r="E18" i="5"/>
  <c r="D18" i="5"/>
  <c r="C18" i="5"/>
  <c r="AA17" i="5"/>
  <c r="Z17" i="5"/>
  <c r="V17" i="5"/>
  <c r="T17" i="5"/>
  <c r="S17" i="5"/>
  <c r="R17" i="5"/>
  <c r="Q17" i="5"/>
  <c r="M17" i="5"/>
  <c r="L17" i="5"/>
  <c r="K17" i="5"/>
  <c r="J17" i="5"/>
  <c r="G17" i="5"/>
  <c r="F17" i="5"/>
  <c r="E17" i="5"/>
  <c r="D17" i="5"/>
  <c r="C17" i="5"/>
  <c r="Z16" i="5"/>
  <c r="V16" i="5"/>
  <c r="T16" i="5"/>
  <c r="S16" i="5"/>
  <c r="R16" i="5"/>
  <c r="Q16" i="5"/>
  <c r="M16" i="5"/>
  <c r="L16" i="5"/>
  <c r="K16" i="5"/>
  <c r="J16" i="5"/>
  <c r="G16" i="5"/>
  <c r="F16" i="5"/>
  <c r="E16" i="5"/>
  <c r="D16" i="5"/>
  <c r="C16" i="5"/>
  <c r="Z15" i="5"/>
  <c r="Y15" i="5"/>
  <c r="V15" i="5"/>
  <c r="T15" i="5"/>
  <c r="S15" i="5"/>
  <c r="R15" i="5"/>
  <c r="Q15" i="5"/>
  <c r="O15" i="5"/>
  <c r="M15" i="5"/>
  <c r="L15" i="5"/>
  <c r="K15" i="5"/>
  <c r="J15" i="5"/>
  <c r="G15" i="5"/>
  <c r="F15" i="5"/>
  <c r="E15" i="5"/>
  <c r="D15" i="5"/>
  <c r="C15" i="5"/>
  <c r="Z14" i="5"/>
  <c r="X14" i="5"/>
  <c r="V14" i="5"/>
  <c r="T14" i="5"/>
  <c r="S14" i="5"/>
  <c r="R14" i="5"/>
  <c r="Q14" i="5"/>
  <c r="N14" i="5"/>
  <c r="M14" i="5"/>
  <c r="L14" i="5"/>
  <c r="K14" i="5"/>
  <c r="J14" i="5"/>
  <c r="G14" i="5"/>
  <c r="F14" i="5"/>
  <c r="E14" i="5"/>
  <c r="D14" i="5"/>
  <c r="C14" i="5"/>
  <c r="Z13" i="5"/>
  <c r="W13" i="5"/>
  <c r="V13" i="5"/>
  <c r="T13" i="5"/>
  <c r="S13" i="5"/>
  <c r="R13" i="5"/>
  <c r="Q13" i="5"/>
  <c r="M13" i="5"/>
  <c r="L13" i="5"/>
  <c r="K13" i="5"/>
  <c r="J13" i="5"/>
  <c r="G13" i="5"/>
  <c r="F13" i="5"/>
  <c r="E13" i="5"/>
  <c r="D13" i="5"/>
  <c r="C13" i="5"/>
  <c r="Z12" i="5"/>
  <c r="V12" i="5"/>
  <c r="T12" i="5"/>
  <c r="S12" i="5"/>
  <c r="R12" i="5"/>
  <c r="Q12" i="5"/>
  <c r="M12" i="5"/>
  <c r="L12" i="5"/>
  <c r="K12" i="5"/>
  <c r="J12" i="5"/>
  <c r="G12" i="5"/>
  <c r="F12" i="5"/>
  <c r="E12" i="5"/>
  <c r="D12" i="5"/>
  <c r="C12" i="5"/>
  <c r="Z11" i="5"/>
  <c r="V11" i="5"/>
  <c r="T11" i="5"/>
  <c r="S11" i="5"/>
  <c r="R11" i="5"/>
  <c r="Q11" i="5"/>
  <c r="M11" i="5"/>
  <c r="L11" i="5"/>
  <c r="K11" i="5"/>
  <c r="J11" i="5"/>
  <c r="G11" i="5"/>
  <c r="F11" i="5"/>
  <c r="E11" i="5"/>
  <c r="D11" i="5"/>
  <c r="C11" i="5"/>
  <c r="Z10" i="5"/>
  <c r="V10" i="5"/>
  <c r="T10" i="5"/>
  <c r="S10" i="5"/>
  <c r="R10" i="5"/>
  <c r="Q10" i="5"/>
  <c r="M10" i="5"/>
  <c r="L10" i="5"/>
  <c r="K10" i="5"/>
  <c r="J10" i="5"/>
  <c r="G10" i="5"/>
  <c r="F10" i="5"/>
  <c r="E10" i="5"/>
  <c r="D10" i="5"/>
  <c r="C10" i="5"/>
  <c r="AA9" i="5"/>
  <c r="Z9" i="5"/>
  <c r="V9" i="5"/>
  <c r="T9" i="5"/>
  <c r="S9" i="5"/>
  <c r="R9" i="5"/>
  <c r="Q9" i="5"/>
  <c r="M9" i="5"/>
  <c r="L9" i="5"/>
  <c r="K9" i="5"/>
  <c r="J9" i="5"/>
  <c r="G9" i="5"/>
  <c r="F9" i="5"/>
  <c r="E9" i="5"/>
  <c r="D9" i="5"/>
  <c r="C9" i="5"/>
  <c r="Z8" i="5"/>
  <c r="V8" i="5"/>
  <c r="T8" i="5"/>
  <c r="S8" i="5"/>
  <c r="R8" i="5"/>
  <c r="Q8" i="5"/>
  <c r="M8" i="5"/>
  <c r="L8" i="5"/>
  <c r="K8" i="5"/>
  <c r="J8" i="5"/>
  <c r="G8" i="5"/>
  <c r="F8" i="5"/>
  <c r="E8" i="5"/>
  <c r="D8" i="5"/>
  <c r="C8" i="5"/>
  <c r="Z7" i="5"/>
  <c r="Y7" i="5"/>
  <c r="V7" i="5"/>
  <c r="T7" i="5"/>
  <c r="S7" i="5"/>
  <c r="R7" i="5"/>
  <c r="Q7" i="5"/>
  <c r="M7" i="5"/>
  <c r="L7" i="5"/>
  <c r="K7" i="5"/>
  <c r="J7" i="5"/>
  <c r="G7" i="5"/>
  <c r="F7" i="5"/>
  <c r="E7" i="5"/>
  <c r="D7" i="5"/>
  <c r="C7" i="5"/>
  <c r="Z6" i="5"/>
  <c r="X6" i="5"/>
  <c r="V6" i="5"/>
  <c r="T6" i="5"/>
  <c r="S6" i="5"/>
  <c r="R6" i="5"/>
  <c r="Q6" i="5"/>
  <c r="N6" i="5"/>
  <c r="M6" i="5"/>
  <c r="L6" i="5"/>
  <c r="K6" i="5"/>
  <c r="J6" i="5"/>
  <c r="G6" i="5"/>
  <c r="F6" i="5"/>
  <c r="E6" i="5"/>
  <c r="D6" i="5"/>
  <c r="C6" i="5"/>
  <c r="Z5" i="5"/>
  <c r="W5" i="5"/>
  <c r="V5" i="5"/>
  <c r="T5" i="5"/>
  <c r="S5" i="5"/>
  <c r="R5" i="5"/>
  <c r="Q5" i="5"/>
  <c r="M5" i="5"/>
  <c r="L5" i="5"/>
  <c r="K5" i="5"/>
  <c r="J5" i="5"/>
  <c r="G5" i="5"/>
  <c r="F5" i="5"/>
  <c r="E5" i="5"/>
  <c r="D5" i="5"/>
  <c r="C5" i="5"/>
  <c r="Z4" i="5"/>
  <c r="V4" i="5"/>
  <c r="T4" i="5"/>
  <c r="S4" i="5"/>
  <c r="R4" i="5"/>
  <c r="Q4" i="5"/>
  <c r="M4" i="5"/>
  <c r="L4" i="5"/>
  <c r="K4" i="5"/>
  <c r="J4" i="5"/>
  <c r="G4" i="5"/>
  <c r="F4" i="5"/>
  <c r="E4" i="5"/>
  <c r="D4" i="5"/>
  <c r="C4" i="5"/>
  <c r="Z3" i="5"/>
  <c r="V3" i="5"/>
  <c r="T3" i="5"/>
  <c r="S3" i="5"/>
  <c r="R3" i="5"/>
  <c r="Q3" i="5"/>
  <c r="M3" i="5"/>
  <c r="L3" i="5"/>
  <c r="K3" i="5"/>
  <c r="J3" i="5"/>
  <c r="G3" i="5"/>
  <c r="F3" i="5"/>
  <c r="E3" i="5"/>
  <c r="D3" i="5"/>
  <c r="C3" i="5"/>
  <c r="Z2" i="5"/>
  <c r="V2" i="5"/>
  <c r="T2" i="5"/>
  <c r="S2" i="5"/>
  <c r="R2" i="5"/>
  <c r="Q2" i="5"/>
  <c r="M2" i="5"/>
  <c r="L2" i="5"/>
  <c r="K2" i="5"/>
  <c r="J2" i="5"/>
  <c r="G2" i="5"/>
  <c r="F2" i="5"/>
  <c r="E2" i="5"/>
  <c r="D2" i="5"/>
  <c r="C2" i="5"/>
  <c r="O2001" i="10"/>
  <c r="AA1113" i="5" s="1"/>
  <c r="N2001" i="10"/>
  <c r="Y1113" i="5" s="1"/>
  <c r="M2001" i="10"/>
  <c r="X1113" i="5" s="1"/>
  <c r="L2001" i="10"/>
  <c r="W1113" i="5" s="1"/>
  <c r="E2001" i="10"/>
  <c r="O2000" i="10"/>
  <c r="AA1112" i="5" s="1"/>
  <c r="N2000" i="10"/>
  <c r="Y1112" i="5" s="1"/>
  <c r="M2000" i="10"/>
  <c r="X1112" i="5" s="1"/>
  <c r="L2000" i="10"/>
  <c r="W1112" i="5" s="1"/>
  <c r="E2000" i="10"/>
  <c r="O1999" i="10"/>
  <c r="AA1111" i="5" s="1"/>
  <c r="N1999" i="10"/>
  <c r="Y1111" i="5" s="1"/>
  <c r="M1999" i="10"/>
  <c r="X1111" i="5" s="1"/>
  <c r="L1999" i="10"/>
  <c r="W1111" i="5" s="1"/>
  <c r="E1999" i="10"/>
  <c r="O1998" i="10"/>
  <c r="AA1110" i="5" s="1"/>
  <c r="N1998" i="10"/>
  <c r="Y1110" i="5" s="1"/>
  <c r="M1998" i="10"/>
  <c r="X1110" i="5" s="1"/>
  <c r="L1998" i="10"/>
  <c r="W1110" i="5" s="1"/>
  <c r="E1998" i="10"/>
  <c r="O1997" i="10"/>
  <c r="AA1109" i="5" s="1"/>
  <c r="N1997" i="10"/>
  <c r="Y1109" i="5" s="1"/>
  <c r="M1997" i="10"/>
  <c r="X1109" i="5" s="1"/>
  <c r="L1997" i="10"/>
  <c r="W1109" i="5" s="1"/>
  <c r="E1997" i="10"/>
  <c r="O1996" i="10"/>
  <c r="AA1108" i="5" s="1"/>
  <c r="N1996" i="10"/>
  <c r="Y1108" i="5" s="1"/>
  <c r="M1996" i="10"/>
  <c r="X1108" i="5" s="1"/>
  <c r="L1996" i="10"/>
  <c r="W1108" i="5" s="1"/>
  <c r="E1996" i="10"/>
  <c r="O1995" i="10"/>
  <c r="AA1107" i="5" s="1"/>
  <c r="N1995" i="10"/>
  <c r="Y1107" i="5" s="1"/>
  <c r="M1995" i="10"/>
  <c r="X1107" i="5" s="1"/>
  <c r="L1995" i="10"/>
  <c r="W1107" i="5" s="1"/>
  <c r="E1995" i="10"/>
  <c r="O1994" i="10"/>
  <c r="AA1106" i="5" s="1"/>
  <c r="N1994" i="10"/>
  <c r="Y1106" i="5" s="1"/>
  <c r="M1994" i="10"/>
  <c r="X1106" i="5" s="1"/>
  <c r="L1994" i="10"/>
  <c r="W1106" i="5" s="1"/>
  <c r="E1994" i="10"/>
  <c r="O1993" i="10"/>
  <c r="AA1105" i="5" s="1"/>
  <c r="N1993" i="10"/>
  <c r="Y1105" i="5" s="1"/>
  <c r="M1993" i="10"/>
  <c r="X1105" i="5" s="1"/>
  <c r="L1993" i="10"/>
  <c r="W1105" i="5" s="1"/>
  <c r="E1993" i="10"/>
  <c r="O1992" i="10"/>
  <c r="AA1104" i="5" s="1"/>
  <c r="N1992" i="10"/>
  <c r="Y1104" i="5" s="1"/>
  <c r="M1992" i="10"/>
  <c r="X1104" i="5" s="1"/>
  <c r="L1992" i="10"/>
  <c r="W1104" i="5" s="1"/>
  <c r="E1992" i="10"/>
  <c r="O1991" i="10"/>
  <c r="AA1102" i="5" s="1"/>
  <c r="N1991" i="10"/>
  <c r="Y1102" i="5" s="1"/>
  <c r="M1991" i="10"/>
  <c r="X1102" i="5" s="1"/>
  <c r="L1991" i="10"/>
  <c r="W1102" i="5" s="1"/>
  <c r="E1991" i="10"/>
  <c r="O1990" i="10"/>
  <c r="AA1101" i="5" s="1"/>
  <c r="N1990" i="10"/>
  <c r="Y1101" i="5" s="1"/>
  <c r="M1990" i="10"/>
  <c r="X1101" i="5" s="1"/>
  <c r="L1990" i="10"/>
  <c r="W1101" i="5" s="1"/>
  <c r="E1990" i="10"/>
  <c r="O1989" i="10"/>
  <c r="AA1100" i="5" s="1"/>
  <c r="N1989" i="10"/>
  <c r="Y1100" i="5" s="1"/>
  <c r="M1989" i="10"/>
  <c r="X1100" i="5" s="1"/>
  <c r="L1989" i="10"/>
  <c r="W1100" i="5" s="1"/>
  <c r="E1989" i="10"/>
  <c r="O1988" i="10"/>
  <c r="AA1099" i="5" s="1"/>
  <c r="N1988" i="10"/>
  <c r="Y1099" i="5" s="1"/>
  <c r="M1988" i="10"/>
  <c r="X1099" i="5" s="1"/>
  <c r="L1988" i="10"/>
  <c r="W1099" i="5" s="1"/>
  <c r="E1988" i="10"/>
  <c r="O1987" i="10"/>
  <c r="AA1098" i="5" s="1"/>
  <c r="N1987" i="10"/>
  <c r="Y1098" i="5" s="1"/>
  <c r="M1987" i="10"/>
  <c r="X1098" i="5" s="1"/>
  <c r="L1987" i="10"/>
  <c r="W1098" i="5" s="1"/>
  <c r="E1987" i="10"/>
  <c r="O1986" i="10"/>
  <c r="AA1097" i="5" s="1"/>
  <c r="N1986" i="10"/>
  <c r="Y1097" i="5" s="1"/>
  <c r="M1986" i="10"/>
  <c r="X1097" i="5" s="1"/>
  <c r="L1986" i="10"/>
  <c r="W1097" i="5" s="1"/>
  <c r="E1986" i="10"/>
  <c r="O1985" i="10"/>
  <c r="AA1096" i="5" s="1"/>
  <c r="N1985" i="10"/>
  <c r="Y1096" i="5" s="1"/>
  <c r="M1985" i="10"/>
  <c r="X1096" i="5" s="1"/>
  <c r="L1985" i="10"/>
  <c r="W1096" i="5" s="1"/>
  <c r="E1985" i="10"/>
  <c r="O1984" i="10"/>
  <c r="AA1095" i="5" s="1"/>
  <c r="N1984" i="10"/>
  <c r="Y1095" i="5" s="1"/>
  <c r="M1984" i="10"/>
  <c r="X1095" i="5" s="1"/>
  <c r="L1984" i="10"/>
  <c r="W1095" i="5" s="1"/>
  <c r="E1984" i="10"/>
  <c r="O1983" i="10"/>
  <c r="AA1094" i="5" s="1"/>
  <c r="N1983" i="10"/>
  <c r="Y1094" i="5" s="1"/>
  <c r="M1983" i="10"/>
  <c r="X1094" i="5" s="1"/>
  <c r="L1983" i="10"/>
  <c r="W1094" i="5" s="1"/>
  <c r="E1983" i="10"/>
  <c r="O1982" i="10"/>
  <c r="AA1093" i="5" s="1"/>
  <c r="N1982" i="10"/>
  <c r="Y1093" i="5" s="1"/>
  <c r="M1982" i="10"/>
  <c r="X1093" i="5" s="1"/>
  <c r="L1982" i="10"/>
  <c r="W1093" i="5" s="1"/>
  <c r="E1982" i="10"/>
  <c r="O1981" i="10"/>
  <c r="AA1091" i="5" s="1"/>
  <c r="N1981" i="10"/>
  <c r="Y1091" i="5" s="1"/>
  <c r="M1981" i="10"/>
  <c r="X1091" i="5" s="1"/>
  <c r="L1981" i="10"/>
  <c r="W1091" i="5" s="1"/>
  <c r="E1981" i="10"/>
  <c r="O1980" i="10"/>
  <c r="AA1090" i="5" s="1"/>
  <c r="N1980" i="10"/>
  <c r="Y1090" i="5" s="1"/>
  <c r="M1980" i="10"/>
  <c r="X1090" i="5" s="1"/>
  <c r="L1980" i="10"/>
  <c r="W1090" i="5" s="1"/>
  <c r="E1980" i="10"/>
  <c r="O1979" i="10"/>
  <c r="AA1089" i="5" s="1"/>
  <c r="N1979" i="10"/>
  <c r="Y1089" i="5" s="1"/>
  <c r="M1979" i="10"/>
  <c r="X1089" i="5" s="1"/>
  <c r="L1979" i="10"/>
  <c r="W1089" i="5" s="1"/>
  <c r="E1979" i="10"/>
  <c r="O1978" i="10"/>
  <c r="AA1088" i="5" s="1"/>
  <c r="N1978" i="10"/>
  <c r="Y1088" i="5" s="1"/>
  <c r="M1978" i="10"/>
  <c r="X1088" i="5" s="1"/>
  <c r="L1978" i="10"/>
  <c r="W1088" i="5" s="1"/>
  <c r="E1978" i="10"/>
  <c r="O1977" i="10"/>
  <c r="AA1087" i="5" s="1"/>
  <c r="N1977" i="10"/>
  <c r="Y1087" i="5" s="1"/>
  <c r="M1977" i="10"/>
  <c r="X1087" i="5" s="1"/>
  <c r="L1977" i="10"/>
  <c r="W1087" i="5" s="1"/>
  <c r="E1977" i="10"/>
  <c r="O1976" i="10"/>
  <c r="AA1086" i="5" s="1"/>
  <c r="N1976" i="10"/>
  <c r="Y1086" i="5" s="1"/>
  <c r="M1976" i="10"/>
  <c r="X1086" i="5" s="1"/>
  <c r="L1976" i="10"/>
  <c r="W1086" i="5" s="1"/>
  <c r="E1976" i="10"/>
  <c r="O1975" i="10"/>
  <c r="AA1085" i="5" s="1"/>
  <c r="N1975" i="10"/>
  <c r="Y1085" i="5" s="1"/>
  <c r="M1975" i="10"/>
  <c r="X1085" i="5" s="1"/>
  <c r="L1975" i="10"/>
  <c r="W1085" i="5" s="1"/>
  <c r="E1975" i="10"/>
  <c r="O1974" i="10"/>
  <c r="AA1084" i="5" s="1"/>
  <c r="N1974" i="10"/>
  <c r="Y1084" i="5" s="1"/>
  <c r="M1974" i="10"/>
  <c r="X1084" i="5" s="1"/>
  <c r="L1974" i="10"/>
  <c r="W1084" i="5" s="1"/>
  <c r="E1974" i="10"/>
  <c r="O1973" i="10"/>
  <c r="AA1083" i="5" s="1"/>
  <c r="N1973" i="10"/>
  <c r="Y1083" i="5" s="1"/>
  <c r="M1973" i="10"/>
  <c r="X1083" i="5" s="1"/>
  <c r="L1973" i="10"/>
  <c r="W1083" i="5" s="1"/>
  <c r="E1973" i="10"/>
  <c r="O1972" i="10"/>
  <c r="AA1082" i="5" s="1"/>
  <c r="N1972" i="10"/>
  <c r="Y1082" i="5" s="1"/>
  <c r="M1972" i="10"/>
  <c r="X1082" i="5" s="1"/>
  <c r="L1972" i="10"/>
  <c r="W1082" i="5" s="1"/>
  <c r="E1972" i="10"/>
  <c r="O1971" i="10"/>
  <c r="AA1080" i="5" s="1"/>
  <c r="N1971" i="10"/>
  <c r="Y1080" i="5" s="1"/>
  <c r="M1971" i="10"/>
  <c r="X1080" i="5" s="1"/>
  <c r="L1971" i="10"/>
  <c r="W1080" i="5" s="1"/>
  <c r="E1971" i="10"/>
  <c r="O1970" i="10"/>
  <c r="AA1079" i="5" s="1"/>
  <c r="N1970" i="10"/>
  <c r="Y1079" i="5" s="1"/>
  <c r="M1970" i="10"/>
  <c r="X1079" i="5" s="1"/>
  <c r="L1970" i="10"/>
  <c r="W1079" i="5" s="1"/>
  <c r="E1970" i="10"/>
  <c r="O1969" i="10"/>
  <c r="AA1078" i="5" s="1"/>
  <c r="N1969" i="10"/>
  <c r="Y1078" i="5" s="1"/>
  <c r="M1969" i="10"/>
  <c r="X1078" i="5" s="1"/>
  <c r="L1969" i="10"/>
  <c r="W1078" i="5" s="1"/>
  <c r="E1969" i="10"/>
  <c r="O1968" i="10"/>
  <c r="AA1077" i="5" s="1"/>
  <c r="N1968" i="10"/>
  <c r="Y1077" i="5" s="1"/>
  <c r="M1968" i="10"/>
  <c r="X1077" i="5" s="1"/>
  <c r="L1968" i="10"/>
  <c r="W1077" i="5" s="1"/>
  <c r="E1968" i="10"/>
  <c r="O1967" i="10"/>
  <c r="AA1076" i="5" s="1"/>
  <c r="N1967" i="10"/>
  <c r="Y1076" i="5" s="1"/>
  <c r="M1967" i="10"/>
  <c r="X1076" i="5" s="1"/>
  <c r="L1967" i="10"/>
  <c r="W1076" i="5" s="1"/>
  <c r="E1967" i="10"/>
  <c r="O1966" i="10"/>
  <c r="AA1075" i="5" s="1"/>
  <c r="N1966" i="10"/>
  <c r="Y1075" i="5" s="1"/>
  <c r="M1966" i="10"/>
  <c r="X1075" i="5" s="1"/>
  <c r="L1966" i="10"/>
  <c r="W1075" i="5" s="1"/>
  <c r="E1966" i="10"/>
  <c r="O1965" i="10"/>
  <c r="AA1074" i="5" s="1"/>
  <c r="N1965" i="10"/>
  <c r="Y1074" i="5" s="1"/>
  <c r="M1965" i="10"/>
  <c r="X1074" i="5" s="1"/>
  <c r="L1965" i="10"/>
  <c r="W1074" i="5" s="1"/>
  <c r="E1965" i="10"/>
  <c r="O1964" i="10"/>
  <c r="AA1073" i="5" s="1"/>
  <c r="N1964" i="10"/>
  <c r="Y1073" i="5" s="1"/>
  <c r="M1964" i="10"/>
  <c r="X1073" i="5" s="1"/>
  <c r="L1964" i="10"/>
  <c r="W1073" i="5" s="1"/>
  <c r="E1964" i="10"/>
  <c r="O1963" i="10"/>
  <c r="AA1072" i="5" s="1"/>
  <c r="N1963" i="10"/>
  <c r="Y1072" i="5" s="1"/>
  <c r="M1963" i="10"/>
  <c r="X1072" i="5" s="1"/>
  <c r="L1963" i="10"/>
  <c r="W1072" i="5" s="1"/>
  <c r="E1963" i="10"/>
  <c r="O1962" i="10"/>
  <c r="AA1071" i="5" s="1"/>
  <c r="N1962" i="10"/>
  <c r="Y1071" i="5" s="1"/>
  <c r="M1962" i="10"/>
  <c r="X1071" i="5" s="1"/>
  <c r="L1962" i="10"/>
  <c r="W1071" i="5" s="1"/>
  <c r="E1962" i="10"/>
  <c r="O1961" i="10"/>
  <c r="AA1069" i="5" s="1"/>
  <c r="N1961" i="10"/>
  <c r="Y1069" i="5" s="1"/>
  <c r="M1961" i="10"/>
  <c r="X1069" i="5" s="1"/>
  <c r="L1961" i="10"/>
  <c r="W1069" i="5" s="1"/>
  <c r="E1961" i="10"/>
  <c r="O1960" i="10"/>
  <c r="AA1068" i="5" s="1"/>
  <c r="N1960" i="10"/>
  <c r="Y1068" i="5" s="1"/>
  <c r="M1960" i="10"/>
  <c r="X1068" i="5" s="1"/>
  <c r="L1960" i="10"/>
  <c r="W1068" i="5" s="1"/>
  <c r="E1960" i="10"/>
  <c r="O1959" i="10"/>
  <c r="AA1067" i="5" s="1"/>
  <c r="N1959" i="10"/>
  <c r="Y1067" i="5" s="1"/>
  <c r="M1959" i="10"/>
  <c r="X1067" i="5" s="1"/>
  <c r="L1959" i="10"/>
  <c r="W1067" i="5" s="1"/>
  <c r="E1959" i="10"/>
  <c r="O1958" i="10"/>
  <c r="AA1066" i="5" s="1"/>
  <c r="N1958" i="10"/>
  <c r="Y1066" i="5" s="1"/>
  <c r="M1958" i="10"/>
  <c r="X1066" i="5" s="1"/>
  <c r="L1958" i="10"/>
  <c r="W1066" i="5" s="1"/>
  <c r="E1958" i="10"/>
  <c r="O1957" i="10"/>
  <c r="AA1065" i="5" s="1"/>
  <c r="N1957" i="10"/>
  <c r="Y1065" i="5" s="1"/>
  <c r="M1957" i="10"/>
  <c r="X1065" i="5" s="1"/>
  <c r="L1957" i="10"/>
  <c r="W1065" i="5" s="1"/>
  <c r="E1957" i="10"/>
  <c r="O1956" i="10"/>
  <c r="AA1064" i="5" s="1"/>
  <c r="N1956" i="10"/>
  <c r="Y1064" i="5" s="1"/>
  <c r="M1956" i="10"/>
  <c r="X1064" i="5" s="1"/>
  <c r="L1956" i="10"/>
  <c r="W1064" i="5" s="1"/>
  <c r="E1956" i="10"/>
  <c r="O1955" i="10"/>
  <c r="AA1063" i="5" s="1"/>
  <c r="N1955" i="10"/>
  <c r="Y1063" i="5" s="1"/>
  <c r="M1955" i="10"/>
  <c r="X1063" i="5" s="1"/>
  <c r="L1955" i="10"/>
  <c r="W1063" i="5" s="1"/>
  <c r="E1955" i="10"/>
  <c r="O1954" i="10"/>
  <c r="AA1062" i="5" s="1"/>
  <c r="N1954" i="10"/>
  <c r="Y1062" i="5" s="1"/>
  <c r="M1954" i="10"/>
  <c r="X1062" i="5" s="1"/>
  <c r="L1954" i="10"/>
  <c r="W1062" i="5" s="1"/>
  <c r="E1954" i="10"/>
  <c r="O1953" i="10"/>
  <c r="AA1061" i="5" s="1"/>
  <c r="N1953" i="10"/>
  <c r="Y1061" i="5" s="1"/>
  <c r="M1953" i="10"/>
  <c r="X1061" i="5" s="1"/>
  <c r="L1953" i="10"/>
  <c r="W1061" i="5" s="1"/>
  <c r="E1953" i="10"/>
  <c r="O1952" i="10"/>
  <c r="AA1060" i="5" s="1"/>
  <c r="N1952" i="10"/>
  <c r="Y1060" i="5" s="1"/>
  <c r="M1952" i="10"/>
  <c r="X1060" i="5" s="1"/>
  <c r="L1952" i="10"/>
  <c r="W1060" i="5" s="1"/>
  <c r="E1952" i="10"/>
  <c r="O1951" i="10"/>
  <c r="AA1058" i="5" s="1"/>
  <c r="N1951" i="10"/>
  <c r="Y1058" i="5" s="1"/>
  <c r="M1951" i="10"/>
  <c r="X1058" i="5" s="1"/>
  <c r="L1951" i="10"/>
  <c r="W1058" i="5" s="1"/>
  <c r="E1951" i="10"/>
  <c r="O1950" i="10"/>
  <c r="AA1057" i="5" s="1"/>
  <c r="N1950" i="10"/>
  <c r="Y1057" i="5" s="1"/>
  <c r="M1950" i="10"/>
  <c r="X1057" i="5" s="1"/>
  <c r="L1950" i="10"/>
  <c r="W1057" i="5" s="1"/>
  <c r="E1950" i="10"/>
  <c r="O1949" i="10"/>
  <c r="AA1056" i="5" s="1"/>
  <c r="N1949" i="10"/>
  <c r="Y1056" i="5" s="1"/>
  <c r="M1949" i="10"/>
  <c r="X1056" i="5" s="1"/>
  <c r="L1949" i="10"/>
  <c r="W1056" i="5" s="1"/>
  <c r="E1949" i="10"/>
  <c r="O1948" i="10"/>
  <c r="AA1055" i="5" s="1"/>
  <c r="N1948" i="10"/>
  <c r="Y1055" i="5" s="1"/>
  <c r="M1948" i="10"/>
  <c r="X1055" i="5" s="1"/>
  <c r="L1948" i="10"/>
  <c r="W1055" i="5" s="1"/>
  <c r="E1948" i="10"/>
  <c r="O1947" i="10"/>
  <c r="AA1054" i="5" s="1"/>
  <c r="N1947" i="10"/>
  <c r="Y1054" i="5" s="1"/>
  <c r="M1947" i="10"/>
  <c r="X1054" i="5" s="1"/>
  <c r="L1947" i="10"/>
  <c r="W1054" i="5" s="1"/>
  <c r="E1947" i="10"/>
  <c r="O1946" i="10"/>
  <c r="AA1053" i="5" s="1"/>
  <c r="N1946" i="10"/>
  <c r="Y1053" i="5" s="1"/>
  <c r="M1946" i="10"/>
  <c r="X1053" i="5" s="1"/>
  <c r="L1946" i="10"/>
  <c r="W1053" i="5" s="1"/>
  <c r="E1946" i="10"/>
  <c r="O1945" i="10"/>
  <c r="AA1052" i="5" s="1"/>
  <c r="N1945" i="10"/>
  <c r="Y1052" i="5" s="1"/>
  <c r="M1945" i="10"/>
  <c r="X1052" i="5" s="1"/>
  <c r="L1945" i="10"/>
  <c r="W1052" i="5" s="1"/>
  <c r="E1945" i="10"/>
  <c r="O1944" i="10"/>
  <c r="AA1051" i="5" s="1"/>
  <c r="N1944" i="10"/>
  <c r="Y1051" i="5" s="1"/>
  <c r="M1944" i="10"/>
  <c r="X1051" i="5" s="1"/>
  <c r="L1944" i="10"/>
  <c r="W1051" i="5" s="1"/>
  <c r="E1944" i="10"/>
  <c r="O1943" i="10"/>
  <c r="AA1050" i="5" s="1"/>
  <c r="N1943" i="10"/>
  <c r="Y1050" i="5" s="1"/>
  <c r="M1943" i="10"/>
  <c r="X1050" i="5" s="1"/>
  <c r="L1943" i="10"/>
  <c r="W1050" i="5" s="1"/>
  <c r="E1943" i="10"/>
  <c r="O1942" i="10"/>
  <c r="AA1049" i="5" s="1"/>
  <c r="N1942" i="10"/>
  <c r="Y1049" i="5" s="1"/>
  <c r="M1942" i="10"/>
  <c r="X1049" i="5" s="1"/>
  <c r="L1942" i="10"/>
  <c r="W1049" i="5" s="1"/>
  <c r="E1942" i="10"/>
  <c r="O1941" i="10"/>
  <c r="AA1047" i="5" s="1"/>
  <c r="N1941" i="10"/>
  <c r="Y1047" i="5" s="1"/>
  <c r="M1941" i="10"/>
  <c r="X1047" i="5" s="1"/>
  <c r="L1941" i="10"/>
  <c r="W1047" i="5" s="1"/>
  <c r="E1941" i="10"/>
  <c r="O1940" i="10"/>
  <c r="AA1046" i="5" s="1"/>
  <c r="N1940" i="10"/>
  <c r="Y1046" i="5" s="1"/>
  <c r="M1940" i="10"/>
  <c r="X1046" i="5" s="1"/>
  <c r="L1940" i="10"/>
  <c r="W1046" i="5" s="1"/>
  <c r="E1940" i="10"/>
  <c r="O1939" i="10"/>
  <c r="AA1045" i="5" s="1"/>
  <c r="N1939" i="10"/>
  <c r="Y1045" i="5" s="1"/>
  <c r="M1939" i="10"/>
  <c r="X1045" i="5" s="1"/>
  <c r="L1939" i="10"/>
  <c r="W1045" i="5" s="1"/>
  <c r="E1939" i="10"/>
  <c r="O1938" i="10"/>
  <c r="AA1044" i="5" s="1"/>
  <c r="N1938" i="10"/>
  <c r="Y1044" i="5" s="1"/>
  <c r="M1938" i="10"/>
  <c r="X1044" i="5" s="1"/>
  <c r="L1938" i="10"/>
  <c r="W1044" i="5" s="1"/>
  <c r="E1938" i="10"/>
  <c r="O1937" i="10"/>
  <c r="AA1043" i="5" s="1"/>
  <c r="N1937" i="10"/>
  <c r="Y1043" i="5" s="1"/>
  <c r="M1937" i="10"/>
  <c r="X1043" i="5" s="1"/>
  <c r="L1937" i="10"/>
  <c r="W1043" i="5" s="1"/>
  <c r="E1937" i="10"/>
  <c r="O1936" i="10"/>
  <c r="AA1042" i="5" s="1"/>
  <c r="N1936" i="10"/>
  <c r="Y1042" i="5" s="1"/>
  <c r="M1936" i="10"/>
  <c r="X1042" i="5" s="1"/>
  <c r="L1936" i="10"/>
  <c r="W1042" i="5" s="1"/>
  <c r="E1936" i="10"/>
  <c r="O1935" i="10"/>
  <c r="AA1041" i="5" s="1"/>
  <c r="N1935" i="10"/>
  <c r="Y1041" i="5" s="1"/>
  <c r="M1935" i="10"/>
  <c r="X1041" i="5" s="1"/>
  <c r="L1935" i="10"/>
  <c r="W1041" i="5" s="1"/>
  <c r="E1935" i="10"/>
  <c r="O1934" i="10"/>
  <c r="AA1040" i="5" s="1"/>
  <c r="N1934" i="10"/>
  <c r="Y1040" i="5" s="1"/>
  <c r="M1934" i="10"/>
  <c r="X1040" i="5" s="1"/>
  <c r="L1934" i="10"/>
  <c r="W1040" i="5" s="1"/>
  <c r="E1934" i="10"/>
  <c r="O1933" i="10"/>
  <c r="AA1039" i="5" s="1"/>
  <c r="N1933" i="10"/>
  <c r="Y1039" i="5" s="1"/>
  <c r="M1933" i="10"/>
  <c r="X1039" i="5" s="1"/>
  <c r="L1933" i="10"/>
  <c r="W1039" i="5" s="1"/>
  <c r="E1933" i="10"/>
  <c r="O1932" i="10"/>
  <c r="AA1038" i="5" s="1"/>
  <c r="N1932" i="10"/>
  <c r="Y1038" i="5" s="1"/>
  <c r="M1932" i="10"/>
  <c r="X1038" i="5" s="1"/>
  <c r="L1932" i="10"/>
  <c r="W1038" i="5" s="1"/>
  <c r="E1932" i="10"/>
  <c r="O1931" i="10"/>
  <c r="AA1036" i="5" s="1"/>
  <c r="N1931" i="10"/>
  <c r="Y1036" i="5" s="1"/>
  <c r="M1931" i="10"/>
  <c r="X1036" i="5" s="1"/>
  <c r="L1931" i="10"/>
  <c r="W1036" i="5" s="1"/>
  <c r="E1931" i="10"/>
  <c r="O1930" i="10"/>
  <c r="AA1035" i="5" s="1"/>
  <c r="N1930" i="10"/>
  <c r="Y1035" i="5" s="1"/>
  <c r="M1930" i="10"/>
  <c r="X1035" i="5" s="1"/>
  <c r="L1930" i="10"/>
  <c r="W1035" i="5" s="1"/>
  <c r="E1930" i="10"/>
  <c r="O1929" i="10"/>
  <c r="AA1034" i="5" s="1"/>
  <c r="N1929" i="10"/>
  <c r="Y1034" i="5" s="1"/>
  <c r="M1929" i="10"/>
  <c r="X1034" i="5" s="1"/>
  <c r="L1929" i="10"/>
  <c r="W1034" i="5" s="1"/>
  <c r="E1929" i="10"/>
  <c r="O1928" i="10"/>
  <c r="AA1033" i="5" s="1"/>
  <c r="N1928" i="10"/>
  <c r="Y1033" i="5" s="1"/>
  <c r="M1928" i="10"/>
  <c r="X1033" i="5" s="1"/>
  <c r="L1928" i="10"/>
  <c r="W1033" i="5" s="1"/>
  <c r="E1928" i="10"/>
  <c r="O1927" i="10"/>
  <c r="AA1032" i="5" s="1"/>
  <c r="N1927" i="10"/>
  <c r="Y1032" i="5" s="1"/>
  <c r="M1927" i="10"/>
  <c r="X1032" i="5" s="1"/>
  <c r="L1927" i="10"/>
  <c r="W1032" i="5" s="1"/>
  <c r="E1927" i="10"/>
  <c r="O1926" i="10"/>
  <c r="AA1031" i="5" s="1"/>
  <c r="N1926" i="10"/>
  <c r="Y1031" i="5" s="1"/>
  <c r="M1926" i="10"/>
  <c r="X1031" i="5" s="1"/>
  <c r="L1926" i="10"/>
  <c r="W1031" i="5" s="1"/>
  <c r="E1926" i="10"/>
  <c r="O1925" i="10"/>
  <c r="AA1030" i="5" s="1"/>
  <c r="N1925" i="10"/>
  <c r="Y1030" i="5" s="1"/>
  <c r="M1925" i="10"/>
  <c r="X1030" i="5" s="1"/>
  <c r="L1925" i="10"/>
  <c r="W1030" i="5" s="1"/>
  <c r="E1925" i="10"/>
  <c r="O1924" i="10"/>
  <c r="AA1029" i="5" s="1"/>
  <c r="N1924" i="10"/>
  <c r="Y1029" i="5" s="1"/>
  <c r="M1924" i="10"/>
  <c r="X1029" i="5" s="1"/>
  <c r="L1924" i="10"/>
  <c r="W1029" i="5" s="1"/>
  <c r="E1924" i="10"/>
  <c r="O1923" i="10"/>
  <c r="AA1028" i="5" s="1"/>
  <c r="N1923" i="10"/>
  <c r="Y1028" i="5" s="1"/>
  <c r="M1923" i="10"/>
  <c r="X1028" i="5" s="1"/>
  <c r="L1923" i="10"/>
  <c r="W1028" i="5" s="1"/>
  <c r="E1923" i="10"/>
  <c r="O1922" i="10"/>
  <c r="AA1027" i="5" s="1"/>
  <c r="N1922" i="10"/>
  <c r="Y1027" i="5" s="1"/>
  <c r="M1922" i="10"/>
  <c r="X1027" i="5" s="1"/>
  <c r="L1922" i="10"/>
  <c r="W1027" i="5" s="1"/>
  <c r="E1922" i="10"/>
  <c r="O1921" i="10"/>
  <c r="AA1025" i="5" s="1"/>
  <c r="N1921" i="10"/>
  <c r="Y1025" i="5" s="1"/>
  <c r="M1921" i="10"/>
  <c r="X1025" i="5" s="1"/>
  <c r="L1921" i="10"/>
  <c r="W1025" i="5" s="1"/>
  <c r="E1921" i="10"/>
  <c r="O1920" i="10"/>
  <c r="AA1024" i="5" s="1"/>
  <c r="N1920" i="10"/>
  <c r="Y1024" i="5" s="1"/>
  <c r="M1920" i="10"/>
  <c r="X1024" i="5" s="1"/>
  <c r="L1920" i="10"/>
  <c r="W1024" i="5" s="1"/>
  <c r="E1920" i="10"/>
  <c r="O1919" i="10"/>
  <c r="AA1023" i="5" s="1"/>
  <c r="N1919" i="10"/>
  <c r="Y1023" i="5" s="1"/>
  <c r="M1919" i="10"/>
  <c r="X1023" i="5" s="1"/>
  <c r="L1919" i="10"/>
  <c r="W1023" i="5" s="1"/>
  <c r="E1919" i="10"/>
  <c r="O1918" i="10"/>
  <c r="AA1022" i="5" s="1"/>
  <c r="N1918" i="10"/>
  <c r="Y1022" i="5" s="1"/>
  <c r="M1918" i="10"/>
  <c r="X1022" i="5" s="1"/>
  <c r="L1918" i="10"/>
  <c r="W1022" i="5" s="1"/>
  <c r="E1918" i="10"/>
  <c r="O1917" i="10"/>
  <c r="AA1021" i="5" s="1"/>
  <c r="N1917" i="10"/>
  <c r="Y1021" i="5" s="1"/>
  <c r="M1917" i="10"/>
  <c r="X1021" i="5" s="1"/>
  <c r="L1917" i="10"/>
  <c r="W1021" i="5" s="1"/>
  <c r="E1917" i="10"/>
  <c r="O1916" i="10"/>
  <c r="AA1020" i="5" s="1"/>
  <c r="N1916" i="10"/>
  <c r="Y1020" i="5" s="1"/>
  <c r="M1916" i="10"/>
  <c r="X1020" i="5" s="1"/>
  <c r="L1916" i="10"/>
  <c r="W1020" i="5" s="1"/>
  <c r="E1916" i="10"/>
  <c r="O1915" i="10"/>
  <c r="AA1019" i="5" s="1"/>
  <c r="N1915" i="10"/>
  <c r="Y1019" i="5" s="1"/>
  <c r="M1915" i="10"/>
  <c r="X1019" i="5" s="1"/>
  <c r="L1915" i="10"/>
  <c r="W1019" i="5" s="1"/>
  <c r="E1915" i="10"/>
  <c r="O1914" i="10"/>
  <c r="AA1018" i="5" s="1"/>
  <c r="N1914" i="10"/>
  <c r="Y1018" i="5" s="1"/>
  <c r="M1914" i="10"/>
  <c r="X1018" i="5" s="1"/>
  <c r="L1914" i="10"/>
  <c r="W1018" i="5" s="1"/>
  <c r="E1914" i="10"/>
  <c r="O1913" i="10"/>
  <c r="AA1017" i="5" s="1"/>
  <c r="N1913" i="10"/>
  <c r="Y1017" i="5" s="1"/>
  <c r="M1913" i="10"/>
  <c r="X1017" i="5" s="1"/>
  <c r="L1913" i="10"/>
  <c r="W1017" i="5" s="1"/>
  <c r="E1913" i="10"/>
  <c r="O1912" i="10"/>
  <c r="AA1016" i="5" s="1"/>
  <c r="N1912" i="10"/>
  <c r="Y1016" i="5" s="1"/>
  <c r="M1912" i="10"/>
  <c r="X1016" i="5" s="1"/>
  <c r="L1912" i="10"/>
  <c r="W1016" i="5" s="1"/>
  <c r="E1912" i="10"/>
  <c r="O1911" i="10"/>
  <c r="AA1014" i="5" s="1"/>
  <c r="N1911" i="10"/>
  <c r="Y1014" i="5" s="1"/>
  <c r="M1911" i="10"/>
  <c r="X1014" i="5" s="1"/>
  <c r="L1911" i="10"/>
  <c r="W1014" i="5" s="1"/>
  <c r="E1911" i="10"/>
  <c r="O1910" i="10"/>
  <c r="AA1013" i="5" s="1"/>
  <c r="N1910" i="10"/>
  <c r="Y1013" i="5" s="1"/>
  <c r="M1910" i="10"/>
  <c r="X1013" i="5" s="1"/>
  <c r="L1910" i="10"/>
  <c r="W1013" i="5" s="1"/>
  <c r="E1910" i="10"/>
  <c r="O1909" i="10"/>
  <c r="AA1012" i="5" s="1"/>
  <c r="N1909" i="10"/>
  <c r="Y1012" i="5" s="1"/>
  <c r="M1909" i="10"/>
  <c r="X1012" i="5" s="1"/>
  <c r="L1909" i="10"/>
  <c r="W1012" i="5" s="1"/>
  <c r="E1909" i="10"/>
  <c r="O1908" i="10"/>
  <c r="AA1011" i="5" s="1"/>
  <c r="N1908" i="10"/>
  <c r="Y1011" i="5" s="1"/>
  <c r="M1908" i="10"/>
  <c r="X1011" i="5" s="1"/>
  <c r="L1908" i="10"/>
  <c r="W1011" i="5" s="1"/>
  <c r="E1908" i="10"/>
  <c r="O1907" i="10"/>
  <c r="AA1010" i="5" s="1"/>
  <c r="N1907" i="10"/>
  <c r="Y1010" i="5" s="1"/>
  <c r="M1907" i="10"/>
  <c r="X1010" i="5" s="1"/>
  <c r="L1907" i="10"/>
  <c r="W1010" i="5" s="1"/>
  <c r="E1907" i="10"/>
  <c r="O1906" i="10"/>
  <c r="AA1009" i="5" s="1"/>
  <c r="N1906" i="10"/>
  <c r="Y1009" i="5" s="1"/>
  <c r="M1906" i="10"/>
  <c r="X1009" i="5" s="1"/>
  <c r="L1906" i="10"/>
  <c r="W1009" i="5" s="1"/>
  <c r="E1906" i="10"/>
  <c r="O1905" i="10"/>
  <c r="AA1008" i="5" s="1"/>
  <c r="N1905" i="10"/>
  <c r="Y1008" i="5" s="1"/>
  <c r="M1905" i="10"/>
  <c r="X1008" i="5" s="1"/>
  <c r="L1905" i="10"/>
  <c r="W1008" i="5" s="1"/>
  <c r="E1905" i="10"/>
  <c r="O1904" i="10"/>
  <c r="AA1007" i="5" s="1"/>
  <c r="N1904" i="10"/>
  <c r="Y1007" i="5" s="1"/>
  <c r="M1904" i="10"/>
  <c r="X1007" i="5" s="1"/>
  <c r="L1904" i="10"/>
  <c r="W1007" i="5" s="1"/>
  <c r="E1904" i="10"/>
  <c r="O1903" i="10"/>
  <c r="AA1006" i="5" s="1"/>
  <c r="N1903" i="10"/>
  <c r="Y1006" i="5" s="1"/>
  <c r="M1903" i="10"/>
  <c r="X1006" i="5" s="1"/>
  <c r="L1903" i="10"/>
  <c r="W1006" i="5" s="1"/>
  <c r="E1903" i="10"/>
  <c r="O1902" i="10"/>
  <c r="AA1005" i="5" s="1"/>
  <c r="N1902" i="10"/>
  <c r="Y1005" i="5" s="1"/>
  <c r="M1902" i="10"/>
  <c r="X1005" i="5" s="1"/>
  <c r="L1902" i="10"/>
  <c r="W1005" i="5" s="1"/>
  <c r="E1902" i="10"/>
  <c r="O1901" i="10"/>
  <c r="AA1002" i="5" s="1"/>
  <c r="N1901" i="10"/>
  <c r="Y1002" i="5" s="1"/>
  <c r="M1901" i="10"/>
  <c r="X1002" i="5" s="1"/>
  <c r="L1901" i="10"/>
  <c r="W1002" i="5" s="1"/>
  <c r="E1901" i="10"/>
  <c r="O1900" i="10"/>
  <c r="AA1001" i="5" s="1"/>
  <c r="N1900" i="10"/>
  <c r="Y1001" i="5" s="1"/>
  <c r="M1900" i="10"/>
  <c r="X1001" i="5" s="1"/>
  <c r="L1900" i="10"/>
  <c r="W1001" i="5" s="1"/>
  <c r="E1900" i="10"/>
  <c r="O1899" i="10"/>
  <c r="AA1000" i="5" s="1"/>
  <c r="N1899" i="10"/>
  <c r="Y1000" i="5" s="1"/>
  <c r="M1899" i="10"/>
  <c r="X1000" i="5" s="1"/>
  <c r="L1899" i="10"/>
  <c r="W1000" i="5" s="1"/>
  <c r="E1899" i="10"/>
  <c r="O1898" i="10"/>
  <c r="AA999" i="5" s="1"/>
  <c r="N1898" i="10"/>
  <c r="Y999" i="5" s="1"/>
  <c r="M1898" i="10"/>
  <c r="X999" i="5" s="1"/>
  <c r="L1898" i="10"/>
  <c r="W999" i="5" s="1"/>
  <c r="E1898" i="10"/>
  <c r="O1897" i="10"/>
  <c r="AA998" i="5" s="1"/>
  <c r="N1897" i="10"/>
  <c r="Y998" i="5" s="1"/>
  <c r="M1897" i="10"/>
  <c r="X998" i="5" s="1"/>
  <c r="L1897" i="10"/>
  <c r="W998" i="5" s="1"/>
  <c r="E1897" i="10"/>
  <c r="O1896" i="10"/>
  <c r="AA997" i="5" s="1"/>
  <c r="N1896" i="10"/>
  <c r="Y997" i="5" s="1"/>
  <c r="M1896" i="10"/>
  <c r="X997" i="5" s="1"/>
  <c r="L1896" i="10"/>
  <c r="W997" i="5" s="1"/>
  <c r="E1896" i="10"/>
  <c r="O1895" i="10"/>
  <c r="AA996" i="5" s="1"/>
  <c r="N1895" i="10"/>
  <c r="Y996" i="5" s="1"/>
  <c r="M1895" i="10"/>
  <c r="X996" i="5" s="1"/>
  <c r="L1895" i="10"/>
  <c r="W996" i="5" s="1"/>
  <c r="E1895" i="10"/>
  <c r="O1894" i="10"/>
  <c r="AA995" i="5" s="1"/>
  <c r="N1894" i="10"/>
  <c r="Y995" i="5" s="1"/>
  <c r="M1894" i="10"/>
  <c r="X995" i="5" s="1"/>
  <c r="L1894" i="10"/>
  <c r="W995" i="5" s="1"/>
  <c r="E1894" i="10"/>
  <c r="O1893" i="10"/>
  <c r="AA994" i="5" s="1"/>
  <c r="N1893" i="10"/>
  <c r="Y994" i="5" s="1"/>
  <c r="M1893" i="10"/>
  <c r="X994" i="5" s="1"/>
  <c r="L1893" i="10"/>
  <c r="W994" i="5" s="1"/>
  <c r="E1893" i="10"/>
  <c r="O1892" i="10"/>
  <c r="AA993" i="5" s="1"/>
  <c r="N1892" i="10"/>
  <c r="Y993" i="5" s="1"/>
  <c r="M1892" i="10"/>
  <c r="X993" i="5" s="1"/>
  <c r="L1892" i="10"/>
  <c r="W993" i="5" s="1"/>
  <c r="E1892" i="10"/>
  <c r="O1891" i="10"/>
  <c r="AA991" i="5" s="1"/>
  <c r="N1891" i="10"/>
  <c r="Y991" i="5" s="1"/>
  <c r="M1891" i="10"/>
  <c r="X991" i="5" s="1"/>
  <c r="L1891" i="10"/>
  <c r="W991" i="5" s="1"/>
  <c r="E1891" i="10"/>
  <c r="O1890" i="10"/>
  <c r="AA990" i="5" s="1"/>
  <c r="N1890" i="10"/>
  <c r="Y990" i="5" s="1"/>
  <c r="M1890" i="10"/>
  <c r="X990" i="5" s="1"/>
  <c r="L1890" i="10"/>
  <c r="W990" i="5" s="1"/>
  <c r="E1890" i="10"/>
  <c r="O1889" i="10"/>
  <c r="AA989" i="5" s="1"/>
  <c r="N1889" i="10"/>
  <c r="Y989" i="5" s="1"/>
  <c r="M1889" i="10"/>
  <c r="X989" i="5" s="1"/>
  <c r="L1889" i="10"/>
  <c r="W989" i="5" s="1"/>
  <c r="E1889" i="10"/>
  <c r="O1888" i="10"/>
  <c r="AA988" i="5" s="1"/>
  <c r="N1888" i="10"/>
  <c r="Y988" i="5" s="1"/>
  <c r="M1888" i="10"/>
  <c r="X988" i="5" s="1"/>
  <c r="L1888" i="10"/>
  <c r="W988" i="5" s="1"/>
  <c r="E1888" i="10"/>
  <c r="O1887" i="10"/>
  <c r="AA987" i="5" s="1"/>
  <c r="N1887" i="10"/>
  <c r="Y987" i="5" s="1"/>
  <c r="M1887" i="10"/>
  <c r="X987" i="5" s="1"/>
  <c r="L1887" i="10"/>
  <c r="W987" i="5" s="1"/>
  <c r="E1887" i="10"/>
  <c r="O1886" i="10"/>
  <c r="AA986" i="5" s="1"/>
  <c r="N1886" i="10"/>
  <c r="Y986" i="5" s="1"/>
  <c r="M1886" i="10"/>
  <c r="X986" i="5" s="1"/>
  <c r="L1886" i="10"/>
  <c r="W986" i="5" s="1"/>
  <c r="E1886" i="10"/>
  <c r="O1885" i="10"/>
  <c r="AA985" i="5" s="1"/>
  <c r="N1885" i="10"/>
  <c r="Y985" i="5" s="1"/>
  <c r="M1885" i="10"/>
  <c r="X985" i="5" s="1"/>
  <c r="L1885" i="10"/>
  <c r="W985" i="5" s="1"/>
  <c r="E1885" i="10"/>
  <c r="O1884" i="10"/>
  <c r="AA984" i="5" s="1"/>
  <c r="N1884" i="10"/>
  <c r="Y984" i="5" s="1"/>
  <c r="M1884" i="10"/>
  <c r="X984" i="5" s="1"/>
  <c r="L1884" i="10"/>
  <c r="W984" i="5" s="1"/>
  <c r="E1884" i="10"/>
  <c r="O1883" i="10"/>
  <c r="AA983" i="5" s="1"/>
  <c r="N1883" i="10"/>
  <c r="Y983" i="5" s="1"/>
  <c r="M1883" i="10"/>
  <c r="X983" i="5" s="1"/>
  <c r="L1883" i="10"/>
  <c r="W983" i="5" s="1"/>
  <c r="E1883" i="10"/>
  <c r="O1882" i="10"/>
  <c r="AA982" i="5" s="1"/>
  <c r="N1882" i="10"/>
  <c r="Y982" i="5" s="1"/>
  <c r="M1882" i="10"/>
  <c r="X982" i="5" s="1"/>
  <c r="L1882" i="10"/>
  <c r="W982" i="5" s="1"/>
  <c r="E1882" i="10"/>
  <c r="O1881" i="10"/>
  <c r="AA980" i="5" s="1"/>
  <c r="N1881" i="10"/>
  <c r="Y980" i="5" s="1"/>
  <c r="M1881" i="10"/>
  <c r="X980" i="5" s="1"/>
  <c r="L1881" i="10"/>
  <c r="W980" i="5" s="1"/>
  <c r="E1881" i="10"/>
  <c r="O1880" i="10"/>
  <c r="AA979" i="5" s="1"/>
  <c r="N1880" i="10"/>
  <c r="Y979" i="5" s="1"/>
  <c r="M1880" i="10"/>
  <c r="X979" i="5" s="1"/>
  <c r="L1880" i="10"/>
  <c r="W979" i="5" s="1"/>
  <c r="E1880" i="10"/>
  <c r="O1879" i="10"/>
  <c r="AA978" i="5" s="1"/>
  <c r="N1879" i="10"/>
  <c r="Y978" i="5" s="1"/>
  <c r="M1879" i="10"/>
  <c r="X978" i="5" s="1"/>
  <c r="L1879" i="10"/>
  <c r="W978" i="5" s="1"/>
  <c r="E1879" i="10"/>
  <c r="O1878" i="10"/>
  <c r="AA977" i="5" s="1"/>
  <c r="N1878" i="10"/>
  <c r="Y977" i="5" s="1"/>
  <c r="M1878" i="10"/>
  <c r="X977" i="5" s="1"/>
  <c r="L1878" i="10"/>
  <c r="W977" i="5" s="1"/>
  <c r="E1878" i="10"/>
  <c r="O1877" i="10"/>
  <c r="AA976" i="5" s="1"/>
  <c r="N1877" i="10"/>
  <c r="Y976" i="5" s="1"/>
  <c r="M1877" i="10"/>
  <c r="X976" i="5" s="1"/>
  <c r="L1877" i="10"/>
  <c r="W976" i="5" s="1"/>
  <c r="E1877" i="10"/>
  <c r="O1876" i="10"/>
  <c r="AA975" i="5" s="1"/>
  <c r="N1876" i="10"/>
  <c r="Y975" i="5" s="1"/>
  <c r="M1876" i="10"/>
  <c r="X975" i="5" s="1"/>
  <c r="L1876" i="10"/>
  <c r="W975" i="5" s="1"/>
  <c r="E1876" i="10"/>
  <c r="O1875" i="10"/>
  <c r="AA974" i="5" s="1"/>
  <c r="N1875" i="10"/>
  <c r="Y974" i="5" s="1"/>
  <c r="M1875" i="10"/>
  <c r="X974" i="5" s="1"/>
  <c r="L1875" i="10"/>
  <c r="W974" i="5" s="1"/>
  <c r="E1875" i="10"/>
  <c r="O1874" i="10"/>
  <c r="AA973" i="5" s="1"/>
  <c r="N1874" i="10"/>
  <c r="Y973" i="5" s="1"/>
  <c r="M1874" i="10"/>
  <c r="X973" i="5" s="1"/>
  <c r="L1874" i="10"/>
  <c r="W973" i="5" s="1"/>
  <c r="E1874" i="10"/>
  <c r="O1873" i="10"/>
  <c r="AA972" i="5" s="1"/>
  <c r="N1873" i="10"/>
  <c r="Y972" i="5" s="1"/>
  <c r="M1873" i="10"/>
  <c r="X972" i="5" s="1"/>
  <c r="L1873" i="10"/>
  <c r="W972" i="5" s="1"/>
  <c r="E1873" i="10"/>
  <c r="O1872" i="10"/>
  <c r="AA971" i="5" s="1"/>
  <c r="N1872" i="10"/>
  <c r="Y971" i="5" s="1"/>
  <c r="M1872" i="10"/>
  <c r="X971" i="5" s="1"/>
  <c r="L1872" i="10"/>
  <c r="W971" i="5" s="1"/>
  <c r="E1872" i="10"/>
  <c r="O1871" i="10"/>
  <c r="AA969" i="5" s="1"/>
  <c r="N1871" i="10"/>
  <c r="Y969" i="5" s="1"/>
  <c r="M1871" i="10"/>
  <c r="X969" i="5" s="1"/>
  <c r="L1871" i="10"/>
  <c r="W969" i="5" s="1"/>
  <c r="E1871" i="10"/>
  <c r="O1870" i="10"/>
  <c r="AA968" i="5" s="1"/>
  <c r="N1870" i="10"/>
  <c r="Y968" i="5" s="1"/>
  <c r="M1870" i="10"/>
  <c r="X968" i="5" s="1"/>
  <c r="L1870" i="10"/>
  <c r="W968" i="5" s="1"/>
  <c r="E1870" i="10"/>
  <c r="O1869" i="10"/>
  <c r="AA967" i="5" s="1"/>
  <c r="N1869" i="10"/>
  <c r="Y967" i="5" s="1"/>
  <c r="M1869" i="10"/>
  <c r="X967" i="5" s="1"/>
  <c r="L1869" i="10"/>
  <c r="W967" i="5" s="1"/>
  <c r="E1869" i="10"/>
  <c r="O1868" i="10"/>
  <c r="AA966" i="5" s="1"/>
  <c r="N1868" i="10"/>
  <c r="Y966" i="5" s="1"/>
  <c r="M1868" i="10"/>
  <c r="X966" i="5" s="1"/>
  <c r="L1868" i="10"/>
  <c r="W966" i="5" s="1"/>
  <c r="E1868" i="10"/>
  <c r="O1867" i="10"/>
  <c r="AA965" i="5" s="1"/>
  <c r="N1867" i="10"/>
  <c r="Y965" i="5" s="1"/>
  <c r="M1867" i="10"/>
  <c r="X965" i="5" s="1"/>
  <c r="L1867" i="10"/>
  <c r="W965" i="5" s="1"/>
  <c r="E1867" i="10"/>
  <c r="O1866" i="10"/>
  <c r="AA964" i="5" s="1"/>
  <c r="N1866" i="10"/>
  <c r="Y964" i="5" s="1"/>
  <c r="M1866" i="10"/>
  <c r="X964" i="5" s="1"/>
  <c r="L1866" i="10"/>
  <c r="W964" i="5" s="1"/>
  <c r="E1866" i="10"/>
  <c r="O1865" i="10"/>
  <c r="AA963" i="5" s="1"/>
  <c r="N1865" i="10"/>
  <c r="Y963" i="5" s="1"/>
  <c r="M1865" i="10"/>
  <c r="X963" i="5" s="1"/>
  <c r="L1865" i="10"/>
  <c r="W963" i="5" s="1"/>
  <c r="E1865" i="10"/>
  <c r="O1864" i="10"/>
  <c r="AA962" i="5" s="1"/>
  <c r="N1864" i="10"/>
  <c r="Y962" i="5" s="1"/>
  <c r="M1864" i="10"/>
  <c r="X962" i="5" s="1"/>
  <c r="L1864" i="10"/>
  <c r="W962" i="5" s="1"/>
  <c r="E1864" i="10"/>
  <c r="O1863" i="10"/>
  <c r="AA961" i="5" s="1"/>
  <c r="N1863" i="10"/>
  <c r="Y961" i="5" s="1"/>
  <c r="M1863" i="10"/>
  <c r="X961" i="5" s="1"/>
  <c r="L1863" i="10"/>
  <c r="W961" i="5" s="1"/>
  <c r="E1863" i="10"/>
  <c r="O1862" i="10"/>
  <c r="AA960" i="5" s="1"/>
  <c r="N1862" i="10"/>
  <c r="Y960" i="5" s="1"/>
  <c r="M1862" i="10"/>
  <c r="X960" i="5" s="1"/>
  <c r="L1862" i="10"/>
  <c r="W960" i="5" s="1"/>
  <c r="E1862" i="10"/>
  <c r="O1861" i="10"/>
  <c r="AA958" i="5" s="1"/>
  <c r="N1861" i="10"/>
  <c r="Y958" i="5" s="1"/>
  <c r="M1861" i="10"/>
  <c r="X958" i="5" s="1"/>
  <c r="L1861" i="10"/>
  <c r="W958" i="5" s="1"/>
  <c r="E1861" i="10"/>
  <c r="O1860" i="10"/>
  <c r="AA957" i="5" s="1"/>
  <c r="N1860" i="10"/>
  <c r="Y957" i="5" s="1"/>
  <c r="M1860" i="10"/>
  <c r="X957" i="5" s="1"/>
  <c r="L1860" i="10"/>
  <c r="W957" i="5" s="1"/>
  <c r="E1860" i="10"/>
  <c r="O1859" i="10"/>
  <c r="AA956" i="5" s="1"/>
  <c r="N1859" i="10"/>
  <c r="Y956" i="5" s="1"/>
  <c r="M1859" i="10"/>
  <c r="X956" i="5" s="1"/>
  <c r="L1859" i="10"/>
  <c r="W956" i="5" s="1"/>
  <c r="E1859" i="10"/>
  <c r="O1858" i="10"/>
  <c r="AA955" i="5" s="1"/>
  <c r="N1858" i="10"/>
  <c r="Y955" i="5" s="1"/>
  <c r="M1858" i="10"/>
  <c r="X955" i="5" s="1"/>
  <c r="L1858" i="10"/>
  <c r="W955" i="5" s="1"/>
  <c r="E1858" i="10"/>
  <c r="O1857" i="10"/>
  <c r="AA954" i="5" s="1"/>
  <c r="N1857" i="10"/>
  <c r="Y954" i="5" s="1"/>
  <c r="M1857" i="10"/>
  <c r="X954" i="5" s="1"/>
  <c r="L1857" i="10"/>
  <c r="W954" i="5" s="1"/>
  <c r="E1857" i="10"/>
  <c r="O1856" i="10"/>
  <c r="AA953" i="5" s="1"/>
  <c r="N1856" i="10"/>
  <c r="Y953" i="5" s="1"/>
  <c r="M1856" i="10"/>
  <c r="X953" i="5" s="1"/>
  <c r="L1856" i="10"/>
  <c r="W953" i="5" s="1"/>
  <c r="E1856" i="10"/>
  <c r="O1855" i="10"/>
  <c r="AA952" i="5" s="1"/>
  <c r="N1855" i="10"/>
  <c r="Y952" i="5" s="1"/>
  <c r="M1855" i="10"/>
  <c r="X952" i="5" s="1"/>
  <c r="L1855" i="10"/>
  <c r="W952" i="5" s="1"/>
  <c r="E1855" i="10"/>
  <c r="O1854" i="10"/>
  <c r="AA951" i="5" s="1"/>
  <c r="N1854" i="10"/>
  <c r="Y951" i="5" s="1"/>
  <c r="M1854" i="10"/>
  <c r="X951" i="5" s="1"/>
  <c r="L1854" i="10"/>
  <c r="W951" i="5" s="1"/>
  <c r="E1854" i="10"/>
  <c r="O1853" i="10"/>
  <c r="AA950" i="5" s="1"/>
  <c r="N1853" i="10"/>
  <c r="Y950" i="5" s="1"/>
  <c r="M1853" i="10"/>
  <c r="X950" i="5" s="1"/>
  <c r="L1853" i="10"/>
  <c r="W950" i="5" s="1"/>
  <c r="E1853" i="10"/>
  <c r="O1852" i="10"/>
  <c r="AA949" i="5" s="1"/>
  <c r="N1852" i="10"/>
  <c r="Y949" i="5" s="1"/>
  <c r="M1852" i="10"/>
  <c r="X949" i="5" s="1"/>
  <c r="L1852" i="10"/>
  <c r="W949" i="5" s="1"/>
  <c r="E1852" i="10"/>
  <c r="O1851" i="10"/>
  <c r="AA947" i="5" s="1"/>
  <c r="N1851" i="10"/>
  <c r="Y947" i="5" s="1"/>
  <c r="M1851" i="10"/>
  <c r="X947" i="5" s="1"/>
  <c r="L1851" i="10"/>
  <c r="W947" i="5" s="1"/>
  <c r="E1851" i="10"/>
  <c r="O1850" i="10"/>
  <c r="AA946" i="5" s="1"/>
  <c r="N1850" i="10"/>
  <c r="Y946" i="5" s="1"/>
  <c r="M1850" i="10"/>
  <c r="X946" i="5" s="1"/>
  <c r="L1850" i="10"/>
  <c r="W946" i="5" s="1"/>
  <c r="E1850" i="10"/>
  <c r="O1849" i="10"/>
  <c r="AA945" i="5" s="1"/>
  <c r="N1849" i="10"/>
  <c r="Y945" i="5" s="1"/>
  <c r="M1849" i="10"/>
  <c r="X945" i="5" s="1"/>
  <c r="L1849" i="10"/>
  <c r="W945" i="5" s="1"/>
  <c r="E1849" i="10"/>
  <c r="O1848" i="10"/>
  <c r="AA944" i="5" s="1"/>
  <c r="N1848" i="10"/>
  <c r="Y944" i="5" s="1"/>
  <c r="M1848" i="10"/>
  <c r="X944" i="5" s="1"/>
  <c r="L1848" i="10"/>
  <c r="W944" i="5" s="1"/>
  <c r="E1848" i="10"/>
  <c r="O1847" i="10"/>
  <c r="AA943" i="5" s="1"/>
  <c r="N1847" i="10"/>
  <c r="Y943" i="5" s="1"/>
  <c r="M1847" i="10"/>
  <c r="X943" i="5" s="1"/>
  <c r="L1847" i="10"/>
  <c r="W943" i="5" s="1"/>
  <c r="E1847" i="10"/>
  <c r="O1846" i="10"/>
  <c r="AA942" i="5" s="1"/>
  <c r="N1846" i="10"/>
  <c r="Y942" i="5" s="1"/>
  <c r="M1846" i="10"/>
  <c r="X942" i="5" s="1"/>
  <c r="L1846" i="10"/>
  <c r="W942" i="5" s="1"/>
  <c r="E1846" i="10"/>
  <c r="O1845" i="10"/>
  <c r="AA941" i="5" s="1"/>
  <c r="N1845" i="10"/>
  <c r="Y941" i="5" s="1"/>
  <c r="M1845" i="10"/>
  <c r="X941" i="5" s="1"/>
  <c r="L1845" i="10"/>
  <c r="W941" i="5" s="1"/>
  <c r="E1845" i="10"/>
  <c r="O1844" i="10"/>
  <c r="AA940" i="5" s="1"/>
  <c r="N1844" i="10"/>
  <c r="Y940" i="5" s="1"/>
  <c r="M1844" i="10"/>
  <c r="X940" i="5" s="1"/>
  <c r="L1844" i="10"/>
  <c r="W940" i="5" s="1"/>
  <c r="E1844" i="10"/>
  <c r="O1843" i="10"/>
  <c r="AA939" i="5" s="1"/>
  <c r="N1843" i="10"/>
  <c r="Y939" i="5" s="1"/>
  <c r="M1843" i="10"/>
  <c r="X939" i="5" s="1"/>
  <c r="L1843" i="10"/>
  <c r="W939" i="5" s="1"/>
  <c r="E1843" i="10"/>
  <c r="O1842" i="10"/>
  <c r="AA938" i="5" s="1"/>
  <c r="N1842" i="10"/>
  <c r="Y938" i="5" s="1"/>
  <c r="M1842" i="10"/>
  <c r="X938" i="5" s="1"/>
  <c r="L1842" i="10"/>
  <c r="W938" i="5" s="1"/>
  <c r="E1842" i="10"/>
  <c r="O1841" i="10"/>
  <c r="AA936" i="5" s="1"/>
  <c r="N1841" i="10"/>
  <c r="Y936" i="5" s="1"/>
  <c r="M1841" i="10"/>
  <c r="X936" i="5" s="1"/>
  <c r="L1841" i="10"/>
  <c r="W936" i="5" s="1"/>
  <c r="E1841" i="10"/>
  <c r="O1840" i="10"/>
  <c r="AA935" i="5" s="1"/>
  <c r="N1840" i="10"/>
  <c r="Y935" i="5" s="1"/>
  <c r="M1840" i="10"/>
  <c r="X935" i="5" s="1"/>
  <c r="L1840" i="10"/>
  <c r="W935" i="5" s="1"/>
  <c r="E1840" i="10"/>
  <c r="O1839" i="10"/>
  <c r="AA934" i="5" s="1"/>
  <c r="N1839" i="10"/>
  <c r="Y934" i="5" s="1"/>
  <c r="M1839" i="10"/>
  <c r="X934" i="5" s="1"/>
  <c r="L1839" i="10"/>
  <c r="W934" i="5" s="1"/>
  <c r="E1839" i="10"/>
  <c r="O1838" i="10"/>
  <c r="AA933" i="5" s="1"/>
  <c r="N1838" i="10"/>
  <c r="Y933" i="5" s="1"/>
  <c r="M1838" i="10"/>
  <c r="X933" i="5" s="1"/>
  <c r="L1838" i="10"/>
  <c r="W933" i="5" s="1"/>
  <c r="E1838" i="10"/>
  <c r="O1837" i="10"/>
  <c r="AA932" i="5" s="1"/>
  <c r="N1837" i="10"/>
  <c r="Y932" i="5" s="1"/>
  <c r="M1837" i="10"/>
  <c r="X932" i="5" s="1"/>
  <c r="L1837" i="10"/>
  <c r="W932" i="5" s="1"/>
  <c r="E1837" i="10"/>
  <c r="O1836" i="10"/>
  <c r="AA931" i="5" s="1"/>
  <c r="N1836" i="10"/>
  <c r="Y931" i="5" s="1"/>
  <c r="M1836" i="10"/>
  <c r="X931" i="5" s="1"/>
  <c r="L1836" i="10"/>
  <c r="W931" i="5" s="1"/>
  <c r="E1836" i="10"/>
  <c r="O1835" i="10"/>
  <c r="AA930" i="5" s="1"/>
  <c r="N1835" i="10"/>
  <c r="Y930" i="5" s="1"/>
  <c r="M1835" i="10"/>
  <c r="X930" i="5" s="1"/>
  <c r="L1835" i="10"/>
  <c r="W930" i="5" s="1"/>
  <c r="E1835" i="10"/>
  <c r="O1834" i="10"/>
  <c r="AA929" i="5" s="1"/>
  <c r="N1834" i="10"/>
  <c r="Y929" i="5" s="1"/>
  <c r="M1834" i="10"/>
  <c r="X929" i="5" s="1"/>
  <c r="L1834" i="10"/>
  <c r="W929" i="5" s="1"/>
  <c r="E1834" i="10"/>
  <c r="O1833" i="10"/>
  <c r="AA928" i="5" s="1"/>
  <c r="N1833" i="10"/>
  <c r="Y928" i="5" s="1"/>
  <c r="M1833" i="10"/>
  <c r="X928" i="5" s="1"/>
  <c r="L1833" i="10"/>
  <c r="W928" i="5" s="1"/>
  <c r="E1833" i="10"/>
  <c r="O1832" i="10"/>
  <c r="AA927" i="5" s="1"/>
  <c r="N1832" i="10"/>
  <c r="Y927" i="5" s="1"/>
  <c r="M1832" i="10"/>
  <c r="X927" i="5" s="1"/>
  <c r="L1832" i="10"/>
  <c r="W927" i="5" s="1"/>
  <c r="E1832" i="10"/>
  <c r="O1831" i="10"/>
  <c r="AA925" i="5" s="1"/>
  <c r="N1831" i="10"/>
  <c r="Y925" i="5" s="1"/>
  <c r="M1831" i="10"/>
  <c r="X925" i="5" s="1"/>
  <c r="L1831" i="10"/>
  <c r="W925" i="5" s="1"/>
  <c r="E1831" i="10"/>
  <c r="O1830" i="10"/>
  <c r="AA924" i="5" s="1"/>
  <c r="N1830" i="10"/>
  <c r="Y924" i="5" s="1"/>
  <c r="M1830" i="10"/>
  <c r="X924" i="5" s="1"/>
  <c r="L1830" i="10"/>
  <c r="W924" i="5" s="1"/>
  <c r="E1830" i="10"/>
  <c r="O1829" i="10"/>
  <c r="AA923" i="5" s="1"/>
  <c r="N1829" i="10"/>
  <c r="Y923" i="5" s="1"/>
  <c r="M1829" i="10"/>
  <c r="X923" i="5" s="1"/>
  <c r="L1829" i="10"/>
  <c r="W923" i="5" s="1"/>
  <c r="E1829" i="10"/>
  <c r="O1828" i="10"/>
  <c r="AA922" i="5" s="1"/>
  <c r="N1828" i="10"/>
  <c r="Y922" i="5" s="1"/>
  <c r="M1828" i="10"/>
  <c r="X922" i="5" s="1"/>
  <c r="L1828" i="10"/>
  <c r="W922" i="5" s="1"/>
  <c r="E1828" i="10"/>
  <c r="O1827" i="10"/>
  <c r="AA921" i="5" s="1"/>
  <c r="N1827" i="10"/>
  <c r="Y921" i="5" s="1"/>
  <c r="M1827" i="10"/>
  <c r="X921" i="5" s="1"/>
  <c r="L1827" i="10"/>
  <c r="W921" i="5" s="1"/>
  <c r="E1827" i="10"/>
  <c r="O1826" i="10"/>
  <c r="AA920" i="5" s="1"/>
  <c r="N1826" i="10"/>
  <c r="Y920" i="5" s="1"/>
  <c r="M1826" i="10"/>
  <c r="X920" i="5" s="1"/>
  <c r="L1826" i="10"/>
  <c r="W920" i="5" s="1"/>
  <c r="E1826" i="10"/>
  <c r="O1825" i="10"/>
  <c r="AA919" i="5" s="1"/>
  <c r="N1825" i="10"/>
  <c r="Y919" i="5" s="1"/>
  <c r="M1825" i="10"/>
  <c r="X919" i="5" s="1"/>
  <c r="L1825" i="10"/>
  <c r="W919" i="5" s="1"/>
  <c r="E1825" i="10"/>
  <c r="O1824" i="10"/>
  <c r="AA918" i="5" s="1"/>
  <c r="N1824" i="10"/>
  <c r="Y918" i="5" s="1"/>
  <c r="M1824" i="10"/>
  <c r="X918" i="5" s="1"/>
  <c r="L1824" i="10"/>
  <c r="W918" i="5" s="1"/>
  <c r="E1824" i="10"/>
  <c r="O1823" i="10"/>
  <c r="AA917" i="5" s="1"/>
  <c r="N1823" i="10"/>
  <c r="Y917" i="5" s="1"/>
  <c r="M1823" i="10"/>
  <c r="X917" i="5" s="1"/>
  <c r="L1823" i="10"/>
  <c r="W917" i="5" s="1"/>
  <c r="E1823" i="10"/>
  <c r="O1822" i="10"/>
  <c r="AA916" i="5" s="1"/>
  <c r="N1822" i="10"/>
  <c r="Y916" i="5" s="1"/>
  <c r="M1822" i="10"/>
  <c r="X916" i="5" s="1"/>
  <c r="L1822" i="10"/>
  <c r="W916" i="5" s="1"/>
  <c r="E1822" i="10"/>
  <c r="O1821" i="10"/>
  <c r="AA914" i="5" s="1"/>
  <c r="N1821" i="10"/>
  <c r="Y914" i="5" s="1"/>
  <c r="M1821" i="10"/>
  <c r="X914" i="5" s="1"/>
  <c r="L1821" i="10"/>
  <c r="W914" i="5" s="1"/>
  <c r="E1821" i="10"/>
  <c r="O1820" i="10"/>
  <c r="AA913" i="5" s="1"/>
  <c r="N1820" i="10"/>
  <c r="Y913" i="5" s="1"/>
  <c r="M1820" i="10"/>
  <c r="X913" i="5" s="1"/>
  <c r="L1820" i="10"/>
  <c r="W913" i="5" s="1"/>
  <c r="E1820" i="10"/>
  <c r="O1819" i="10"/>
  <c r="AA912" i="5" s="1"/>
  <c r="N1819" i="10"/>
  <c r="Y912" i="5" s="1"/>
  <c r="M1819" i="10"/>
  <c r="X912" i="5" s="1"/>
  <c r="L1819" i="10"/>
  <c r="W912" i="5" s="1"/>
  <c r="E1819" i="10"/>
  <c r="O1818" i="10"/>
  <c r="AA911" i="5" s="1"/>
  <c r="N1818" i="10"/>
  <c r="Y911" i="5" s="1"/>
  <c r="M1818" i="10"/>
  <c r="X911" i="5" s="1"/>
  <c r="L1818" i="10"/>
  <c r="W911" i="5" s="1"/>
  <c r="E1818" i="10"/>
  <c r="O1817" i="10"/>
  <c r="AA910" i="5" s="1"/>
  <c r="N1817" i="10"/>
  <c r="Y910" i="5" s="1"/>
  <c r="M1817" i="10"/>
  <c r="X910" i="5" s="1"/>
  <c r="L1817" i="10"/>
  <c r="W910" i="5" s="1"/>
  <c r="E1817" i="10"/>
  <c r="O1816" i="10"/>
  <c r="AA909" i="5" s="1"/>
  <c r="N1816" i="10"/>
  <c r="Y909" i="5" s="1"/>
  <c r="M1816" i="10"/>
  <c r="X909" i="5" s="1"/>
  <c r="L1816" i="10"/>
  <c r="W909" i="5" s="1"/>
  <c r="E1816" i="10"/>
  <c r="O1815" i="10"/>
  <c r="AA908" i="5" s="1"/>
  <c r="N1815" i="10"/>
  <c r="Y908" i="5" s="1"/>
  <c r="M1815" i="10"/>
  <c r="X908" i="5" s="1"/>
  <c r="L1815" i="10"/>
  <c r="W908" i="5" s="1"/>
  <c r="E1815" i="10"/>
  <c r="O1814" i="10"/>
  <c r="AA907" i="5" s="1"/>
  <c r="N1814" i="10"/>
  <c r="Y907" i="5" s="1"/>
  <c r="M1814" i="10"/>
  <c r="X907" i="5" s="1"/>
  <c r="L1814" i="10"/>
  <c r="W907" i="5" s="1"/>
  <c r="E1814" i="10"/>
  <c r="O1813" i="10"/>
  <c r="AA906" i="5" s="1"/>
  <c r="N1813" i="10"/>
  <c r="Y906" i="5" s="1"/>
  <c r="M1813" i="10"/>
  <c r="X906" i="5" s="1"/>
  <c r="L1813" i="10"/>
  <c r="W906" i="5" s="1"/>
  <c r="E1813" i="10"/>
  <c r="O1812" i="10"/>
  <c r="AA905" i="5" s="1"/>
  <c r="N1812" i="10"/>
  <c r="Y905" i="5" s="1"/>
  <c r="M1812" i="10"/>
  <c r="X905" i="5" s="1"/>
  <c r="L1812" i="10"/>
  <c r="W905" i="5" s="1"/>
  <c r="E1812" i="10"/>
  <c r="O1811" i="10"/>
  <c r="AA903" i="5" s="1"/>
  <c r="N1811" i="10"/>
  <c r="Y903" i="5" s="1"/>
  <c r="M1811" i="10"/>
  <c r="X903" i="5" s="1"/>
  <c r="L1811" i="10"/>
  <c r="W903" i="5" s="1"/>
  <c r="E1811" i="10"/>
  <c r="O1810" i="10"/>
  <c r="AA902" i="5" s="1"/>
  <c r="N1810" i="10"/>
  <c r="Y902" i="5" s="1"/>
  <c r="M1810" i="10"/>
  <c r="X902" i="5" s="1"/>
  <c r="L1810" i="10"/>
  <c r="W902" i="5" s="1"/>
  <c r="E1810" i="10"/>
  <c r="O1809" i="10"/>
  <c r="AA901" i="5" s="1"/>
  <c r="N1809" i="10"/>
  <c r="Y901" i="5" s="1"/>
  <c r="M1809" i="10"/>
  <c r="X901" i="5" s="1"/>
  <c r="L1809" i="10"/>
  <c r="W901" i="5" s="1"/>
  <c r="E1809" i="10"/>
  <c r="O1808" i="10"/>
  <c r="AA900" i="5" s="1"/>
  <c r="N1808" i="10"/>
  <c r="Y900" i="5" s="1"/>
  <c r="M1808" i="10"/>
  <c r="X900" i="5" s="1"/>
  <c r="L1808" i="10"/>
  <c r="W900" i="5" s="1"/>
  <c r="E1808" i="10"/>
  <c r="O1807" i="10"/>
  <c r="AA899" i="5" s="1"/>
  <c r="N1807" i="10"/>
  <c r="Y899" i="5" s="1"/>
  <c r="M1807" i="10"/>
  <c r="X899" i="5" s="1"/>
  <c r="L1807" i="10"/>
  <c r="W899" i="5" s="1"/>
  <c r="E1807" i="10"/>
  <c r="O1806" i="10"/>
  <c r="AA898" i="5" s="1"/>
  <c r="N1806" i="10"/>
  <c r="Y898" i="5" s="1"/>
  <c r="M1806" i="10"/>
  <c r="X898" i="5" s="1"/>
  <c r="L1806" i="10"/>
  <c r="W898" i="5" s="1"/>
  <c r="E1806" i="10"/>
  <c r="O1805" i="10"/>
  <c r="AA897" i="5" s="1"/>
  <c r="N1805" i="10"/>
  <c r="Y897" i="5" s="1"/>
  <c r="M1805" i="10"/>
  <c r="X897" i="5" s="1"/>
  <c r="L1805" i="10"/>
  <c r="W897" i="5" s="1"/>
  <c r="E1805" i="10"/>
  <c r="O1804" i="10"/>
  <c r="AA896" i="5" s="1"/>
  <c r="N1804" i="10"/>
  <c r="Y896" i="5" s="1"/>
  <c r="M1804" i="10"/>
  <c r="X896" i="5" s="1"/>
  <c r="L1804" i="10"/>
  <c r="W896" i="5" s="1"/>
  <c r="E1804" i="10"/>
  <c r="O1803" i="10"/>
  <c r="AA895" i="5" s="1"/>
  <c r="N1803" i="10"/>
  <c r="Y895" i="5" s="1"/>
  <c r="M1803" i="10"/>
  <c r="X895" i="5" s="1"/>
  <c r="L1803" i="10"/>
  <c r="W895" i="5" s="1"/>
  <c r="E1803" i="10"/>
  <c r="O1802" i="10"/>
  <c r="AA894" i="5" s="1"/>
  <c r="N1802" i="10"/>
  <c r="Y894" i="5" s="1"/>
  <c r="M1802" i="10"/>
  <c r="X894" i="5" s="1"/>
  <c r="L1802" i="10"/>
  <c r="W894" i="5" s="1"/>
  <c r="E1802" i="10"/>
  <c r="O1801" i="10"/>
  <c r="AA891" i="5" s="1"/>
  <c r="N1801" i="10"/>
  <c r="Y891" i="5" s="1"/>
  <c r="M1801" i="10"/>
  <c r="X891" i="5" s="1"/>
  <c r="L1801" i="10"/>
  <c r="W891" i="5" s="1"/>
  <c r="E1801" i="10"/>
  <c r="O1800" i="10"/>
  <c r="AA890" i="5" s="1"/>
  <c r="N1800" i="10"/>
  <c r="Y890" i="5" s="1"/>
  <c r="M1800" i="10"/>
  <c r="X890" i="5" s="1"/>
  <c r="L1800" i="10"/>
  <c r="W890" i="5" s="1"/>
  <c r="E1800" i="10"/>
  <c r="O1799" i="10"/>
  <c r="AA889" i="5" s="1"/>
  <c r="N1799" i="10"/>
  <c r="Y889" i="5" s="1"/>
  <c r="M1799" i="10"/>
  <c r="X889" i="5" s="1"/>
  <c r="L1799" i="10"/>
  <c r="W889" i="5" s="1"/>
  <c r="E1799" i="10"/>
  <c r="O1798" i="10"/>
  <c r="AA888" i="5" s="1"/>
  <c r="N1798" i="10"/>
  <c r="Y888" i="5" s="1"/>
  <c r="M1798" i="10"/>
  <c r="X888" i="5" s="1"/>
  <c r="L1798" i="10"/>
  <c r="W888" i="5" s="1"/>
  <c r="E1798" i="10"/>
  <c r="O1797" i="10"/>
  <c r="AA887" i="5" s="1"/>
  <c r="N1797" i="10"/>
  <c r="Y887" i="5" s="1"/>
  <c r="M1797" i="10"/>
  <c r="X887" i="5" s="1"/>
  <c r="L1797" i="10"/>
  <c r="W887" i="5" s="1"/>
  <c r="E1797" i="10"/>
  <c r="O1796" i="10"/>
  <c r="AA886" i="5" s="1"/>
  <c r="N1796" i="10"/>
  <c r="Y886" i="5" s="1"/>
  <c r="M1796" i="10"/>
  <c r="X886" i="5" s="1"/>
  <c r="L1796" i="10"/>
  <c r="W886" i="5" s="1"/>
  <c r="E1796" i="10"/>
  <c r="O1795" i="10"/>
  <c r="AA885" i="5" s="1"/>
  <c r="N1795" i="10"/>
  <c r="Y885" i="5" s="1"/>
  <c r="M1795" i="10"/>
  <c r="X885" i="5" s="1"/>
  <c r="L1795" i="10"/>
  <c r="W885" i="5" s="1"/>
  <c r="E1795" i="10"/>
  <c r="O1794" i="10"/>
  <c r="AA884" i="5" s="1"/>
  <c r="N1794" i="10"/>
  <c r="Y884" i="5" s="1"/>
  <c r="M1794" i="10"/>
  <c r="X884" i="5" s="1"/>
  <c r="L1794" i="10"/>
  <c r="W884" i="5" s="1"/>
  <c r="E1794" i="10"/>
  <c r="O1793" i="10"/>
  <c r="AA883" i="5" s="1"/>
  <c r="N1793" i="10"/>
  <c r="Y883" i="5" s="1"/>
  <c r="M1793" i="10"/>
  <c r="X883" i="5" s="1"/>
  <c r="L1793" i="10"/>
  <c r="W883" i="5" s="1"/>
  <c r="E1793" i="10"/>
  <c r="O1792" i="10"/>
  <c r="AA882" i="5" s="1"/>
  <c r="N1792" i="10"/>
  <c r="Y882" i="5" s="1"/>
  <c r="M1792" i="10"/>
  <c r="X882" i="5" s="1"/>
  <c r="L1792" i="10"/>
  <c r="W882" i="5" s="1"/>
  <c r="E1792" i="10"/>
  <c r="O1791" i="10"/>
  <c r="AA880" i="5" s="1"/>
  <c r="N1791" i="10"/>
  <c r="Y880" i="5" s="1"/>
  <c r="M1791" i="10"/>
  <c r="X880" i="5" s="1"/>
  <c r="L1791" i="10"/>
  <c r="W880" i="5" s="1"/>
  <c r="E1791" i="10"/>
  <c r="O1790" i="10"/>
  <c r="AA879" i="5" s="1"/>
  <c r="N1790" i="10"/>
  <c r="Y879" i="5" s="1"/>
  <c r="M1790" i="10"/>
  <c r="X879" i="5" s="1"/>
  <c r="L1790" i="10"/>
  <c r="W879" i="5" s="1"/>
  <c r="E1790" i="10"/>
  <c r="O1789" i="10"/>
  <c r="AA878" i="5" s="1"/>
  <c r="N1789" i="10"/>
  <c r="Y878" i="5" s="1"/>
  <c r="M1789" i="10"/>
  <c r="X878" i="5" s="1"/>
  <c r="L1789" i="10"/>
  <c r="W878" i="5" s="1"/>
  <c r="E1789" i="10"/>
  <c r="O1788" i="10"/>
  <c r="AA877" i="5" s="1"/>
  <c r="N1788" i="10"/>
  <c r="Y877" i="5" s="1"/>
  <c r="M1788" i="10"/>
  <c r="X877" i="5" s="1"/>
  <c r="L1788" i="10"/>
  <c r="W877" i="5" s="1"/>
  <c r="E1788" i="10"/>
  <c r="O1787" i="10"/>
  <c r="AA876" i="5" s="1"/>
  <c r="N1787" i="10"/>
  <c r="Y876" i="5" s="1"/>
  <c r="M1787" i="10"/>
  <c r="X876" i="5" s="1"/>
  <c r="L1787" i="10"/>
  <c r="W876" i="5" s="1"/>
  <c r="E1787" i="10"/>
  <c r="O1786" i="10"/>
  <c r="AA875" i="5" s="1"/>
  <c r="N1786" i="10"/>
  <c r="Y875" i="5" s="1"/>
  <c r="M1786" i="10"/>
  <c r="X875" i="5" s="1"/>
  <c r="L1786" i="10"/>
  <c r="W875" i="5" s="1"/>
  <c r="E1786" i="10"/>
  <c r="O1785" i="10"/>
  <c r="AA874" i="5" s="1"/>
  <c r="N1785" i="10"/>
  <c r="Y874" i="5" s="1"/>
  <c r="M1785" i="10"/>
  <c r="X874" i="5" s="1"/>
  <c r="L1785" i="10"/>
  <c r="W874" i="5" s="1"/>
  <c r="E1785" i="10"/>
  <c r="O1784" i="10"/>
  <c r="AA873" i="5" s="1"/>
  <c r="N1784" i="10"/>
  <c r="Y873" i="5" s="1"/>
  <c r="M1784" i="10"/>
  <c r="X873" i="5" s="1"/>
  <c r="L1784" i="10"/>
  <c r="W873" i="5" s="1"/>
  <c r="E1784" i="10"/>
  <c r="O1783" i="10"/>
  <c r="AA872" i="5" s="1"/>
  <c r="N1783" i="10"/>
  <c r="Y872" i="5" s="1"/>
  <c r="M1783" i="10"/>
  <c r="X872" i="5" s="1"/>
  <c r="L1783" i="10"/>
  <c r="W872" i="5" s="1"/>
  <c r="E1783" i="10"/>
  <c r="O1782" i="10"/>
  <c r="AA871" i="5" s="1"/>
  <c r="N1782" i="10"/>
  <c r="Y871" i="5" s="1"/>
  <c r="M1782" i="10"/>
  <c r="X871" i="5" s="1"/>
  <c r="L1782" i="10"/>
  <c r="W871" i="5" s="1"/>
  <c r="E1782" i="10"/>
  <c r="O1781" i="10"/>
  <c r="AA869" i="5" s="1"/>
  <c r="N1781" i="10"/>
  <c r="Y869" i="5" s="1"/>
  <c r="M1781" i="10"/>
  <c r="X869" i="5" s="1"/>
  <c r="L1781" i="10"/>
  <c r="W869" i="5" s="1"/>
  <c r="E1781" i="10"/>
  <c r="O1780" i="10"/>
  <c r="AA868" i="5" s="1"/>
  <c r="N1780" i="10"/>
  <c r="Y868" i="5" s="1"/>
  <c r="M1780" i="10"/>
  <c r="X868" i="5" s="1"/>
  <c r="L1780" i="10"/>
  <c r="W868" i="5" s="1"/>
  <c r="E1780" i="10"/>
  <c r="O1779" i="10"/>
  <c r="AA867" i="5" s="1"/>
  <c r="N1779" i="10"/>
  <c r="Y867" i="5" s="1"/>
  <c r="M1779" i="10"/>
  <c r="X867" i="5" s="1"/>
  <c r="L1779" i="10"/>
  <c r="W867" i="5" s="1"/>
  <c r="E1779" i="10"/>
  <c r="O1778" i="10"/>
  <c r="AA866" i="5" s="1"/>
  <c r="N1778" i="10"/>
  <c r="Y866" i="5" s="1"/>
  <c r="M1778" i="10"/>
  <c r="X866" i="5" s="1"/>
  <c r="L1778" i="10"/>
  <c r="W866" i="5" s="1"/>
  <c r="E1778" i="10"/>
  <c r="O1777" i="10"/>
  <c r="AA865" i="5" s="1"/>
  <c r="N1777" i="10"/>
  <c r="Y865" i="5" s="1"/>
  <c r="M1777" i="10"/>
  <c r="X865" i="5" s="1"/>
  <c r="L1777" i="10"/>
  <c r="W865" i="5" s="1"/>
  <c r="E1777" i="10"/>
  <c r="O1776" i="10"/>
  <c r="AA864" i="5" s="1"/>
  <c r="N1776" i="10"/>
  <c r="Y864" i="5" s="1"/>
  <c r="M1776" i="10"/>
  <c r="X864" i="5" s="1"/>
  <c r="L1776" i="10"/>
  <c r="W864" i="5" s="1"/>
  <c r="E1776" i="10"/>
  <c r="O1775" i="10"/>
  <c r="AA863" i="5" s="1"/>
  <c r="N1775" i="10"/>
  <c r="Y863" i="5" s="1"/>
  <c r="M1775" i="10"/>
  <c r="X863" i="5" s="1"/>
  <c r="L1775" i="10"/>
  <c r="W863" i="5" s="1"/>
  <c r="E1775" i="10"/>
  <c r="O1774" i="10"/>
  <c r="AA862" i="5" s="1"/>
  <c r="N1774" i="10"/>
  <c r="Y862" i="5" s="1"/>
  <c r="M1774" i="10"/>
  <c r="X862" i="5" s="1"/>
  <c r="L1774" i="10"/>
  <c r="W862" i="5" s="1"/>
  <c r="E1774" i="10"/>
  <c r="O1773" i="10"/>
  <c r="AA861" i="5" s="1"/>
  <c r="N1773" i="10"/>
  <c r="Y861" i="5" s="1"/>
  <c r="M1773" i="10"/>
  <c r="X861" i="5" s="1"/>
  <c r="L1773" i="10"/>
  <c r="W861" i="5" s="1"/>
  <c r="E1773" i="10"/>
  <c r="O1772" i="10"/>
  <c r="AA860" i="5" s="1"/>
  <c r="N1772" i="10"/>
  <c r="Y860" i="5" s="1"/>
  <c r="M1772" i="10"/>
  <c r="X860" i="5" s="1"/>
  <c r="L1772" i="10"/>
  <c r="W860" i="5" s="1"/>
  <c r="E1772" i="10"/>
  <c r="O1771" i="10"/>
  <c r="AA858" i="5" s="1"/>
  <c r="N1771" i="10"/>
  <c r="Y858" i="5" s="1"/>
  <c r="M1771" i="10"/>
  <c r="X858" i="5" s="1"/>
  <c r="L1771" i="10"/>
  <c r="W858" i="5" s="1"/>
  <c r="E1771" i="10"/>
  <c r="O1770" i="10"/>
  <c r="AA857" i="5" s="1"/>
  <c r="N1770" i="10"/>
  <c r="Y857" i="5" s="1"/>
  <c r="M1770" i="10"/>
  <c r="X857" i="5" s="1"/>
  <c r="L1770" i="10"/>
  <c r="W857" i="5" s="1"/>
  <c r="E1770" i="10"/>
  <c r="O1769" i="10"/>
  <c r="AA856" i="5" s="1"/>
  <c r="N1769" i="10"/>
  <c r="Y856" i="5" s="1"/>
  <c r="M1769" i="10"/>
  <c r="X856" i="5" s="1"/>
  <c r="L1769" i="10"/>
  <c r="W856" i="5" s="1"/>
  <c r="E1769" i="10"/>
  <c r="O1768" i="10"/>
  <c r="AA855" i="5" s="1"/>
  <c r="N1768" i="10"/>
  <c r="Y855" i="5" s="1"/>
  <c r="M1768" i="10"/>
  <c r="X855" i="5" s="1"/>
  <c r="L1768" i="10"/>
  <c r="W855" i="5" s="1"/>
  <c r="E1768" i="10"/>
  <c r="O1767" i="10"/>
  <c r="AA854" i="5" s="1"/>
  <c r="N1767" i="10"/>
  <c r="Y854" i="5" s="1"/>
  <c r="M1767" i="10"/>
  <c r="X854" i="5" s="1"/>
  <c r="L1767" i="10"/>
  <c r="W854" i="5" s="1"/>
  <c r="E1767" i="10"/>
  <c r="O1766" i="10"/>
  <c r="AA853" i="5" s="1"/>
  <c r="N1766" i="10"/>
  <c r="Y853" i="5" s="1"/>
  <c r="M1766" i="10"/>
  <c r="X853" i="5" s="1"/>
  <c r="L1766" i="10"/>
  <c r="W853" i="5" s="1"/>
  <c r="E1766" i="10"/>
  <c r="O1765" i="10"/>
  <c r="AA852" i="5" s="1"/>
  <c r="N1765" i="10"/>
  <c r="Y852" i="5" s="1"/>
  <c r="M1765" i="10"/>
  <c r="X852" i="5" s="1"/>
  <c r="L1765" i="10"/>
  <c r="W852" i="5" s="1"/>
  <c r="E1765" i="10"/>
  <c r="O1764" i="10"/>
  <c r="AA851" i="5" s="1"/>
  <c r="N1764" i="10"/>
  <c r="Y851" i="5" s="1"/>
  <c r="M1764" i="10"/>
  <c r="X851" i="5" s="1"/>
  <c r="L1764" i="10"/>
  <c r="W851" i="5" s="1"/>
  <c r="E1764" i="10"/>
  <c r="O1763" i="10"/>
  <c r="AA850" i="5" s="1"/>
  <c r="N1763" i="10"/>
  <c r="Y850" i="5" s="1"/>
  <c r="M1763" i="10"/>
  <c r="X850" i="5" s="1"/>
  <c r="L1763" i="10"/>
  <c r="W850" i="5" s="1"/>
  <c r="E1763" i="10"/>
  <c r="O1762" i="10"/>
  <c r="AA849" i="5" s="1"/>
  <c r="N1762" i="10"/>
  <c r="Y849" i="5" s="1"/>
  <c r="M1762" i="10"/>
  <c r="X849" i="5" s="1"/>
  <c r="L1762" i="10"/>
  <c r="W849" i="5" s="1"/>
  <c r="E1762" i="10"/>
  <c r="O1761" i="10"/>
  <c r="AA847" i="5" s="1"/>
  <c r="N1761" i="10"/>
  <c r="Y847" i="5" s="1"/>
  <c r="M1761" i="10"/>
  <c r="X847" i="5" s="1"/>
  <c r="L1761" i="10"/>
  <c r="W847" i="5" s="1"/>
  <c r="E1761" i="10"/>
  <c r="O1760" i="10"/>
  <c r="AA846" i="5" s="1"/>
  <c r="N1760" i="10"/>
  <c r="Y846" i="5" s="1"/>
  <c r="M1760" i="10"/>
  <c r="X846" i="5" s="1"/>
  <c r="L1760" i="10"/>
  <c r="W846" i="5" s="1"/>
  <c r="E1760" i="10"/>
  <c r="O1759" i="10"/>
  <c r="AA845" i="5" s="1"/>
  <c r="N1759" i="10"/>
  <c r="Y845" i="5" s="1"/>
  <c r="M1759" i="10"/>
  <c r="X845" i="5" s="1"/>
  <c r="L1759" i="10"/>
  <c r="W845" i="5" s="1"/>
  <c r="E1759" i="10"/>
  <c r="O1758" i="10"/>
  <c r="AA844" i="5" s="1"/>
  <c r="N1758" i="10"/>
  <c r="Y844" i="5" s="1"/>
  <c r="M1758" i="10"/>
  <c r="X844" i="5" s="1"/>
  <c r="L1758" i="10"/>
  <c r="W844" i="5" s="1"/>
  <c r="E1758" i="10"/>
  <c r="O1757" i="10"/>
  <c r="AA843" i="5" s="1"/>
  <c r="N1757" i="10"/>
  <c r="Y843" i="5" s="1"/>
  <c r="M1757" i="10"/>
  <c r="X843" i="5" s="1"/>
  <c r="L1757" i="10"/>
  <c r="W843" i="5" s="1"/>
  <c r="E1757" i="10"/>
  <c r="O1756" i="10"/>
  <c r="AA842" i="5" s="1"/>
  <c r="N1756" i="10"/>
  <c r="Y842" i="5" s="1"/>
  <c r="M1756" i="10"/>
  <c r="X842" i="5" s="1"/>
  <c r="L1756" i="10"/>
  <c r="W842" i="5" s="1"/>
  <c r="E1756" i="10"/>
  <c r="O1755" i="10"/>
  <c r="AA841" i="5" s="1"/>
  <c r="N1755" i="10"/>
  <c r="Y841" i="5" s="1"/>
  <c r="M1755" i="10"/>
  <c r="X841" i="5" s="1"/>
  <c r="L1755" i="10"/>
  <c r="W841" i="5" s="1"/>
  <c r="E1755" i="10"/>
  <c r="O1754" i="10"/>
  <c r="AA840" i="5" s="1"/>
  <c r="N1754" i="10"/>
  <c r="Y840" i="5" s="1"/>
  <c r="M1754" i="10"/>
  <c r="X840" i="5" s="1"/>
  <c r="L1754" i="10"/>
  <c r="W840" i="5" s="1"/>
  <c r="E1754" i="10"/>
  <c r="O1753" i="10"/>
  <c r="AA839" i="5" s="1"/>
  <c r="N1753" i="10"/>
  <c r="Y839" i="5" s="1"/>
  <c r="M1753" i="10"/>
  <c r="X839" i="5" s="1"/>
  <c r="L1753" i="10"/>
  <c r="W839" i="5" s="1"/>
  <c r="E1753" i="10"/>
  <c r="O1752" i="10"/>
  <c r="AA838" i="5" s="1"/>
  <c r="N1752" i="10"/>
  <c r="Y838" i="5" s="1"/>
  <c r="M1752" i="10"/>
  <c r="X838" i="5" s="1"/>
  <c r="L1752" i="10"/>
  <c r="W838" i="5" s="1"/>
  <c r="E1752" i="10"/>
  <c r="O1751" i="10"/>
  <c r="AA836" i="5" s="1"/>
  <c r="N1751" i="10"/>
  <c r="Y836" i="5" s="1"/>
  <c r="M1751" i="10"/>
  <c r="X836" i="5" s="1"/>
  <c r="L1751" i="10"/>
  <c r="W836" i="5" s="1"/>
  <c r="E1751" i="10"/>
  <c r="O1750" i="10"/>
  <c r="AA835" i="5" s="1"/>
  <c r="N1750" i="10"/>
  <c r="Y835" i="5" s="1"/>
  <c r="M1750" i="10"/>
  <c r="X835" i="5" s="1"/>
  <c r="L1750" i="10"/>
  <c r="W835" i="5" s="1"/>
  <c r="E1750" i="10"/>
  <c r="O1749" i="10"/>
  <c r="AA834" i="5" s="1"/>
  <c r="N1749" i="10"/>
  <c r="Y834" i="5" s="1"/>
  <c r="M1749" i="10"/>
  <c r="X834" i="5" s="1"/>
  <c r="L1749" i="10"/>
  <c r="W834" i="5" s="1"/>
  <c r="E1749" i="10"/>
  <c r="O1748" i="10"/>
  <c r="AA833" i="5" s="1"/>
  <c r="N1748" i="10"/>
  <c r="Y833" i="5" s="1"/>
  <c r="M1748" i="10"/>
  <c r="X833" i="5" s="1"/>
  <c r="L1748" i="10"/>
  <c r="W833" i="5" s="1"/>
  <c r="E1748" i="10"/>
  <c r="O1747" i="10"/>
  <c r="AA832" i="5" s="1"/>
  <c r="N1747" i="10"/>
  <c r="Y832" i="5" s="1"/>
  <c r="M1747" i="10"/>
  <c r="X832" i="5" s="1"/>
  <c r="L1747" i="10"/>
  <c r="W832" i="5" s="1"/>
  <c r="E1747" i="10"/>
  <c r="O1746" i="10"/>
  <c r="AA831" i="5" s="1"/>
  <c r="N1746" i="10"/>
  <c r="Y831" i="5" s="1"/>
  <c r="M1746" i="10"/>
  <c r="X831" i="5" s="1"/>
  <c r="L1746" i="10"/>
  <c r="W831" i="5" s="1"/>
  <c r="E1746" i="10"/>
  <c r="O1745" i="10"/>
  <c r="AA830" i="5" s="1"/>
  <c r="N1745" i="10"/>
  <c r="Y830" i="5" s="1"/>
  <c r="M1745" i="10"/>
  <c r="X830" i="5" s="1"/>
  <c r="L1745" i="10"/>
  <c r="W830" i="5" s="1"/>
  <c r="E1745" i="10"/>
  <c r="O1744" i="10"/>
  <c r="AA829" i="5" s="1"/>
  <c r="N1744" i="10"/>
  <c r="Y829" i="5" s="1"/>
  <c r="M1744" i="10"/>
  <c r="X829" i="5" s="1"/>
  <c r="L1744" i="10"/>
  <c r="W829" i="5" s="1"/>
  <c r="E1744" i="10"/>
  <c r="O1743" i="10"/>
  <c r="AA828" i="5" s="1"/>
  <c r="N1743" i="10"/>
  <c r="Y828" i="5" s="1"/>
  <c r="M1743" i="10"/>
  <c r="X828" i="5" s="1"/>
  <c r="L1743" i="10"/>
  <c r="W828" i="5" s="1"/>
  <c r="E1743" i="10"/>
  <c r="O1742" i="10"/>
  <c r="AA827" i="5" s="1"/>
  <c r="N1742" i="10"/>
  <c r="Y827" i="5" s="1"/>
  <c r="M1742" i="10"/>
  <c r="X827" i="5" s="1"/>
  <c r="L1742" i="10"/>
  <c r="W827" i="5" s="1"/>
  <c r="E1742" i="10"/>
  <c r="O1741" i="10"/>
  <c r="AA825" i="5" s="1"/>
  <c r="N1741" i="10"/>
  <c r="Y825" i="5" s="1"/>
  <c r="M1741" i="10"/>
  <c r="X825" i="5" s="1"/>
  <c r="L1741" i="10"/>
  <c r="W825" i="5" s="1"/>
  <c r="E1741" i="10"/>
  <c r="O1740" i="10"/>
  <c r="AA824" i="5" s="1"/>
  <c r="N1740" i="10"/>
  <c r="Y824" i="5" s="1"/>
  <c r="M1740" i="10"/>
  <c r="X824" i="5" s="1"/>
  <c r="L1740" i="10"/>
  <c r="W824" i="5" s="1"/>
  <c r="E1740" i="10"/>
  <c r="O1739" i="10"/>
  <c r="AA823" i="5" s="1"/>
  <c r="N1739" i="10"/>
  <c r="Y823" i="5" s="1"/>
  <c r="M1739" i="10"/>
  <c r="X823" i="5" s="1"/>
  <c r="L1739" i="10"/>
  <c r="W823" i="5" s="1"/>
  <c r="E1739" i="10"/>
  <c r="O1738" i="10"/>
  <c r="AA822" i="5" s="1"/>
  <c r="N1738" i="10"/>
  <c r="Y822" i="5" s="1"/>
  <c r="M1738" i="10"/>
  <c r="X822" i="5" s="1"/>
  <c r="L1738" i="10"/>
  <c r="W822" i="5" s="1"/>
  <c r="E1738" i="10"/>
  <c r="O1737" i="10"/>
  <c r="AA821" i="5" s="1"/>
  <c r="N1737" i="10"/>
  <c r="Y821" i="5" s="1"/>
  <c r="M1737" i="10"/>
  <c r="X821" i="5" s="1"/>
  <c r="L1737" i="10"/>
  <c r="W821" i="5" s="1"/>
  <c r="E1737" i="10"/>
  <c r="O1736" i="10"/>
  <c r="AA820" i="5" s="1"/>
  <c r="N1736" i="10"/>
  <c r="Y820" i="5" s="1"/>
  <c r="M1736" i="10"/>
  <c r="X820" i="5" s="1"/>
  <c r="L1736" i="10"/>
  <c r="W820" i="5" s="1"/>
  <c r="E1736" i="10"/>
  <c r="O1735" i="10"/>
  <c r="AA819" i="5" s="1"/>
  <c r="N1735" i="10"/>
  <c r="Y819" i="5" s="1"/>
  <c r="M1735" i="10"/>
  <c r="X819" i="5" s="1"/>
  <c r="L1735" i="10"/>
  <c r="W819" i="5" s="1"/>
  <c r="E1735" i="10"/>
  <c r="O1734" i="10"/>
  <c r="AA818" i="5" s="1"/>
  <c r="N1734" i="10"/>
  <c r="Y818" i="5" s="1"/>
  <c r="M1734" i="10"/>
  <c r="X818" i="5" s="1"/>
  <c r="L1734" i="10"/>
  <c r="W818" i="5" s="1"/>
  <c r="E1734" i="10"/>
  <c r="O1733" i="10"/>
  <c r="AA817" i="5" s="1"/>
  <c r="N1733" i="10"/>
  <c r="Y817" i="5" s="1"/>
  <c r="M1733" i="10"/>
  <c r="X817" i="5" s="1"/>
  <c r="L1733" i="10"/>
  <c r="W817" i="5" s="1"/>
  <c r="E1733" i="10"/>
  <c r="O1732" i="10"/>
  <c r="AA816" i="5" s="1"/>
  <c r="N1732" i="10"/>
  <c r="Y816" i="5" s="1"/>
  <c r="M1732" i="10"/>
  <c r="X816" i="5" s="1"/>
  <c r="L1732" i="10"/>
  <c r="W816" i="5" s="1"/>
  <c r="E1732" i="10"/>
  <c r="O1731" i="10"/>
  <c r="AA814" i="5" s="1"/>
  <c r="N1731" i="10"/>
  <c r="Y814" i="5" s="1"/>
  <c r="M1731" i="10"/>
  <c r="X814" i="5" s="1"/>
  <c r="L1731" i="10"/>
  <c r="W814" i="5" s="1"/>
  <c r="E1731" i="10"/>
  <c r="O1730" i="10"/>
  <c r="AA813" i="5" s="1"/>
  <c r="N1730" i="10"/>
  <c r="Y813" i="5" s="1"/>
  <c r="M1730" i="10"/>
  <c r="X813" i="5" s="1"/>
  <c r="L1730" i="10"/>
  <c r="W813" i="5" s="1"/>
  <c r="E1730" i="10"/>
  <c r="O1729" i="10"/>
  <c r="AA812" i="5" s="1"/>
  <c r="N1729" i="10"/>
  <c r="Y812" i="5" s="1"/>
  <c r="M1729" i="10"/>
  <c r="X812" i="5" s="1"/>
  <c r="L1729" i="10"/>
  <c r="W812" i="5" s="1"/>
  <c r="E1729" i="10"/>
  <c r="O1728" i="10"/>
  <c r="AA811" i="5" s="1"/>
  <c r="N1728" i="10"/>
  <c r="Y811" i="5" s="1"/>
  <c r="M1728" i="10"/>
  <c r="X811" i="5" s="1"/>
  <c r="L1728" i="10"/>
  <c r="W811" i="5" s="1"/>
  <c r="E1728" i="10"/>
  <c r="O1727" i="10"/>
  <c r="AA810" i="5" s="1"/>
  <c r="N1727" i="10"/>
  <c r="Y810" i="5" s="1"/>
  <c r="M1727" i="10"/>
  <c r="X810" i="5" s="1"/>
  <c r="L1727" i="10"/>
  <c r="W810" i="5" s="1"/>
  <c r="E1727" i="10"/>
  <c r="O1726" i="10"/>
  <c r="AA809" i="5" s="1"/>
  <c r="N1726" i="10"/>
  <c r="Y809" i="5" s="1"/>
  <c r="M1726" i="10"/>
  <c r="X809" i="5" s="1"/>
  <c r="L1726" i="10"/>
  <c r="W809" i="5" s="1"/>
  <c r="E1726" i="10"/>
  <c r="O1725" i="10"/>
  <c r="AA808" i="5" s="1"/>
  <c r="N1725" i="10"/>
  <c r="Y808" i="5" s="1"/>
  <c r="M1725" i="10"/>
  <c r="X808" i="5" s="1"/>
  <c r="L1725" i="10"/>
  <c r="W808" i="5" s="1"/>
  <c r="E1725" i="10"/>
  <c r="O1724" i="10"/>
  <c r="AA807" i="5" s="1"/>
  <c r="N1724" i="10"/>
  <c r="Y807" i="5" s="1"/>
  <c r="M1724" i="10"/>
  <c r="X807" i="5" s="1"/>
  <c r="L1724" i="10"/>
  <c r="W807" i="5" s="1"/>
  <c r="E1724" i="10"/>
  <c r="O1723" i="10"/>
  <c r="AA806" i="5" s="1"/>
  <c r="N1723" i="10"/>
  <c r="Y806" i="5" s="1"/>
  <c r="M1723" i="10"/>
  <c r="X806" i="5" s="1"/>
  <c r="L1723" i="10"/>
  <c r="W806" i="5" s="1"/>
  <c r="E1723" i="10"/>
  <c r="O1722" i="10"/>
  <c r="AA805" i="5" s="1"/>
  <c r="N1722" i="10"/>
  <c r="Y805" i="5" s="1"/>
  <c r="M1722" i="10"/>
  <c r="X805" i="5" s="1"/>
  <c r="L1722" i="10"/>
  <c r="W805" i="5" s="1"/>
  <c r="E1722" i="10"/>
  <c r="O1721" i="10"/>
  <c r="AA803" i="5" s="1"/>
  <c r="N1721" i="10"/>
  <c r="Y803" i="5" s="1"/>
  <c r="M1721" i="10"/>
  <c r="X803" i="5" s="1"/>
  <c r="L1721" i="10"/>
  <c r="W803" i="5" s="1"/>
  <c r="E1721" i="10"/>
  <c r="O1720" i="10"/>
  <c r="AA802" i="5" s="1"/>
  <c r="N1720" i="10"/>
  <c r="Y802" i="5" s="1"/>
  <c r="M1720" i="10"/>
  <c r="X802" i="5" s="1"/>
  <c r="L1720" i="10"/>
  <c r="W802" i="5" s="1"/>
  <c r="E1720" i="10"/>
  <c r="O1719" i="10"/>
  <c r="AA801" i="5" s="1"/>
  <c r="N1719" i="10"/>
  <c r="Y801" i="5" s="1"/>
  <c r="M1719" i="10"/>
  <c r="X801" i="5" s="1"/>
  <c r="L1719" i="10"/>
  <c r="W801" i="5" s="1"/>
  <c r="E1719" i="10"/>
  <c r="O1718" i="10"/>
  <c r="AA800" i="5" s="1"/>
  <c r="N1718" i="10"/>
  <c r="Y800" i="5" s="1"/>
  <c r="M1718" i="10"/>
  <c r="X800" i="5" s="1"/>
  <c r="L1718" i="10"/>
  <c r="W800" i="5" s="1"/>
  <c r="E1718" i="10"/>
  <c r="O1717" i="10"/>
  <c r="AA799" i="5" s="1"/>
  <c r="N1717" i="10"/>
  <c r="Y799" i="5" s="1"/>
  <c r="M1717" i="10"/>
  <c r="X799" i="5" s="1"/>
  <c r="L1717" i="10"/>
  <c r="W799" i="5" s="1"/>
  <c r="E1717" i="10"/>
  <c r="O1716" i="10"/>
  <c r="AA798" i="5" s="1"/>
  <c r="N1716" i="10"/>
  <c r="Y798" i="5" s="1"/>
  <c r="M1716" i="10"/>
  <c r="X798" i="5" s="1"/>
  <c r="L1716" i="10"/>
  <c r="W798" i="5" s="1"/>
  <c r="E1716" i="10"/>
  <c r="O1715" i="10"/>
  <c r="AA797" i="5" s="1"/>
  <c r="N1715" i="10"/>
  <c r="Y797" i="5" s="1"/>
  <c r="M1715" i="10"/>
  <c r="X797" i="5" s="1"/>
  <c r="L1715" i="10"/>
  <c r="W797" i="5" s="1"/>
  <c r="E1715" i="10"/>
  <c r="O1714" i="10"/>
  <c r="AA796" i="5" s="1"/>
  <c r="N1714" i="10"/>
  <c r="Y796" i="5" s="1"/>
  <c r="M1714" i="10"/>
  <c r="X796" i="5" s="1"/>
  <c r="L1714" i="10"/>
  <c r="W796" i="5" s="1"/>
  <c r="E1714" i="10"/>
  <c r="O1713" i="10"/>
  <c r="AA795" i="5" s="1"/>
  <c r="N1713" i="10"/>
  <c r="Y795" i="5" s="1"/>
  <c r="M1713" i="10"/>
  <c r="X795" i="5" s="1"/>
  <c r="L1713" i="10"/>
  <c r="W795" i="5" s="1"/>
  <c r="E1713" i="10"/>
  <c r="O1712" i="10"/>
  <c r="AA794" i="5" s="1"/>
  <c r="N1712" i="10"/>
  <c r="Y794" i="5" s="1"/>
  <c r="M1712" i="10"/>
  <c r="X794" i="5" s="1"/>
  <c r="L1712" i="10"/>
  <c r="W794" i="5" s="1"/>
  <c r="E1712" i="10"/>
  <c r="O1711" i="10"/>
  <c r="AA792" i="5" s="1"/>
  <c r="N1711" i="10"/>
  <c r="Y792" i="5" s="1"/>
  <c r="M1711" i="10"/>
  <c r="X792" i="5" s="1"/>
  <c r="L1711" i="10"/>
  <c r="W792" i="5" s="1"/>
  <c r="E1711" i="10"/>
  <c r="O1710" i="10"/>
  <c r="AA791" i="5" s="1"/>
  <c r="N1710" i="10"/>
  <c r="Y791" i="5" s="1"/>
  <c r="M1710" i="10"/>
  <c r="X791" i="5" s="1"/>
  <c r="L1710" i="10"/>
  <c r="W791" i="5" s="1"/>
  <c r="E1710" i="10"/>
  <c r="O1709" i="10"/>
  <c r="AA790" i="5" s="1"/>
  <c r="N1709" i="10"/>
  <c r="Y790" i="5" s="1"/>
  <c r="M1709" i="10"/>
  <c r="X790" i="5" s="1"/>
  <c r="L1709" i="10"/>
  <c r="W790" i="5" s="1"/>
  <c r="E1709" i="10"/>
  <c r="O1708" i="10"/>
  <c r="AA789" i="5" s="1"/>
  <c r="N1708" i="10"/>
  <c r="Y789" i="5" s="1"/>
  <c r="M1708" i="10"/>
  <c r="X789" i="5" s="1"/>
  <c r="L1708" i="10"/>
  <c r="W789" i="5" s="1"/>
  <c r="E1708" i="10"/>
  <c r="O1707" i="10"/>
  <c r="AA788" i="5" s="1"/>
  <c r="N1707" i="10"/>
  <c r="Y788" i="5" s="1"/>
  <c r="M1707" i="10"/>
  <c r="X788" i="5" s="1"/>
  <c r="L1707" i="10"/>
  <c r="W788" i="5" s="1"/>
  <c r="E1707" i="10"/>
  <c r="O1706" i="10"/>
  <c r="AA787" i="5" s="1"/>
  <c r="N1706" i="10"/>
  <c r="Y787" i="5" s="1"/>
  <c r="M1706" i="10"/>
  <c r="X787" i="5" s="1"/>
  <c r="L1706" i="10"/>
  <c r="W787" i="5" s="1"/>
  <c r="E1706" i="10"/>
  <c r="O1705" i="10"/>
  <c r="AA786" i="5" s="1"/>
  <c r="N1705" i="10"/>
  <c r="Y786" i="5" s="1"/>
  <c r="M1705" i="10"/>
  <c r="X786" i="5" s="1"/>
  <c r="L1705" i="10"/>
  <c r="W786" i="5" s="1"/>
  <c r="E1705" i="10"/>
  <c r="O1704" i="10"/>
  <c r="AA785" i="5" s="1"/>
  <c r="N1704" i="10"/>
  <c r="Y785" i="5" s="1"/>
  <c r="M1704" i="10"/>
  <c r="X785" i="5" s="1"/>
  <c r="L1704" i="10"/>
  <c r="W785" i="5" s="1"/>
  <c r="E1704" i="10"/>
  <c r="O1703" i="10"/>
  <c r="AA784" i="5" s="1"/>
  <c r="N1703" i="10"/>
  <c r="Y784" i="5" s="1"/>
  <c r="M1703" i="10"/>
  <c r="X784" i="5" s="1"/>
  <c r="L1703" i="10"/>
  <c r="W784" i="5" s="1"/>
  <c r="E1703" i="10"/>
  <c r="O1702" i="10"/>
  <c r="AA783" i="5" s="1"/>
  <c r="N1702" i="10"/>
  <c r="Y783" i="5" s="1"/>
  <c r="M1702" i="10"/>
  <c r="X783" i="5" s="1"/>
  <c r="L1702" i="10"/>
  <c r="W783" i="5" s="1"/>
  <c r="E1702" i="10"/>
  <c r="O1701" i="10"/>
  <c r="AA780" i="5" s="1"/>
  <c r="N1701" i="10"/>
  <c r="Y780" i="5" s="1"/>
  <c r="M1701" i="10"/>
  <c r="X780" i="5" s="1"/>
  <c r="L1701" i="10"/>
  <c r="W780" i="5" s="1"/>
  <c r="E1701" i="10"/>
  <c r="O1700" i="10"/>
  <c r="AA779" i="5" s="1"/>
  <c r="N1700" i="10"/>
  <c r="Y779" i="5" s="1"/>
  <c r="M1700" i="10"/>
  <c r="X779" i="5" s="1"/>
  <c r="L1700" i="10"/>
  <c r="W779" i="5" s="1"/>
  <c r="E1700" i="10"/>
  <c r="O1699" i="10"/>
  <c r="AA778" i="5" s="1"/>
  <c r="N1699" i="10"/>
  <c r="Y778" i="5" s="1"/>
  <c r="M1699" i="10"/>
  <c r="X778" i="5" s="1"/>
  <c r="L1699" i="10"/>
  <c r="W778" i="5" s="1"/>
  <c r="E1699" i="10"/>
  <c r="O1698" i="10"/>
  <c r="AA777" i="5" s="1"/>
  <c r="N1698" i="10"/>
  <c r="Y777" i="5" s="1"/>
  <c r="M1698" i="10"/>
  <c r="X777" i="5" s="1"/>
  <c r="L1698" i="10"/>
  <c r="W777" i="5" s="1"/>
  <c r="E1698" i="10"/>
  <c r="O1697" i="10"/>
  <c r="AA776" i="5" s="1"/>
  <c r="N1697" i="10"/>
  <c r="Y776" i="5" s="1"/>
  <c r="M1697" i="10"/>
  <c r="X776" i="5" s="1"/>
  <c r="L1697" i="10"/>
  <c r="W776" i="5" s="1"/>
  <c r="E1697" i="10"/>
  <c r="O1696" i="10"/>
  <c r="AA775" i="5" s="1"/>
  <c r="N1696" i="10"/>
  <c r="Y775" i="5" s="1"/>
  <c r="M1696" i="10"/>
  <c r="X775" i="5" s="1"/>
  <c r="L1696" i="10"/>
  <c r="W775" i="5" s="1"/>
  <c r="E1696" i="10"/>
  <c r="O1695" i="10"/>
  <c r="AA774" i="5" s="1"/>
  <c r="N1695" i="10"/>
  <c r="Y774" i="5" s="1"/>
  <c r="M1695" i="10"/>
  <c r="X774" i="5" s="1"/>
  <c r="L1695" i="10"/>
  <c r="W774" i="5" s="1"/>
  <c r="E1695" i="10"/>
  <c r="O1694" i="10"/>
  <c r="AA773" i="5" s="1"/>
  <c r="N1694" i="10"/>
  <c r="Y773" i="5" s="1"/>
  <c r="M1694" i="10"/>
  <c r="X773" i="5" s="1"/>
  <c r="L1694" i="10"/>
  <c r="W773" i="5" s="1"/>
  <c r="E1694" i="10"/>
  <c r="O1693" i="10"/>
  <c r="AA772" i="5" s="1"/>
  <c r="N1693" i="10"/>
  <c r="Y772" i="5" s="1"/>
  <c r="M1693" i="10"/>
  <c r="X772" i="5" s="1"/>
  <c r="L1693" i="10"/>
  <c r="W772" i="5" s="1"/>
  <c r="E1693" i="10"/>
  <c r="O1692" i="10"/>
  <c r="AA771" i="5" s="1"/>
  <c r="N1692" i="10"/>
  <c r="Y771" i="5" s="1"/>
  <c r="M1692" i="10"/>
  <c r="X771" i="5" s="1"/>
  <c r="L1692" i="10"/>
  <c r="W771" i="5" s="1"/>
  <c r="E1692" i="10"/>
  <c r="O1691" i="10"/>
  <c r="AA769" i="5" s="1"/>
  <c r="N1691" i="10"/>
  <c r="Y769" i="5" s="1"/>
  <c r="M1691" i="10"/>
  <c r="X769" i="5" s="1"/>
  <c r="L1691" i="10"/>
  <c r="W769" i="5" s="1"/>
  <c r="E1691" i="10"/>
  <c r="O1690" i="10"/>
  <c r="AA768" i="5" s="1"/>
  <c r="N1690" i="10"/>
  <c r="Y768" i="5" s="1"/>
  <c r="M1690" i="10"/>
  <c r="X768" i="5" s="1"/>
  <c r="L1690" i="10"/>
  <c r="W768" i="5" s="1"/>
  <c r="E1690" i="10"/>
  <c r="O1689" i="10"/>
  <c r="AA767" i="5" s="1"/>
  <c r="N1689" i="10"/>
  <c r="Y767" i="5" s="1"/>
  <c r="M1689" i="10"/>
  <c r="X767" i="5" s="1"/>
  <c r="L1689" i="10"/>
  <c r="W767" i="5" s="1"/>
  <c r="E1689" i="10"/>
  <c r="O1688" i="10"/>
  <c r="AA766" i="5" s="1"/>
  <c r="N1688" i="10"/>
  <c r="Y766" i="5" s="1"/>
  <c r="M1688" i="10"/>
  <c r="X766" i="5" s="1"/>
  <c r="L1688" i="10"/>
  <c r="W766" i="5" s="1"/>
  <c r="E1688" i="10"/>
  <c r="O1687" i="10"/>
  <c r="AA765" i="5" s="1"/>
  <c r="N1687" i="10"/>
  <c r="Y765" i="5" s="1"/>
  <c r="M1687" i="10"/>
  <c r="X765" i="5" s="1"/>
  <c r="L1687" i="10"/>
  <c r="W765" i="5" s="1"/>
  <c r="E1687" i="10"/>
  <c r="O1686" i="10"/>
  <c r="AA764" i="5" s="1"/>
  <c r="N1686" i="10"/>
  <c r="Y764" i="5" s="1"/>
  <c r="M1686" i="10"/>
  <c r="X764" i="5" s="1"/>
  <c r="L1686" i="10"/>
  <c r="W764" i="5" s="1"/>
  <c r="E1686" i="10"/>
  <c r="O1685" i="10"/>
  <c r="AA763" i="5" s="1"/>
  <c r="N1685" i="10"/>
  <c r="Y763" i="5" s="1"/>
  <c r="M1685" i="10"/>
  <c r="X763" i="5" s="1"/>
  <c r="L1685" i="10"/>
  <c r="W763" i="5" s="1"/>
  <c r="E1685" i="10"/>
  <c r="O1684" i="10"/>
  <c r="AA762" i="5" s="1"/>
  <c r="N1684" i="10"/>
  <c r="Y762" i="5" s="1"/>
  <c r="M1684" i="10"/>
  <c r="X762" i="5" s="1"/>
  <c r="L1684" i="10"/>
  <c r="W762" i="5" s="1"/>
  <c r="E1684" i="10"/>
  <c r="O1683" i="10"/>
  <c r="AA761" i="5" s="1"/>
  <c r="N1683" i="10"/>
  <c r="Y761" i="5" s="1"/>
  <c r="M1683" i="10"/>
  <c r="X761" i="5" s="1"/>
  <c r="L1683" i="10"/>
  <c r="W761" i="5" s="1"/>
  <c r="E1683" i="10"/>
  <c r="O1682" i="10"/>
  <c r="AA760" i="5" s="1"/>
  <c r="N1682" i="10"/>
  <c r="Y760" i="5" s="1"/>
  <c r="M1682" i="10"/>
  <c r="X760" i="5" s="1"/>
  <c r="L1682" i="10"/>
  <c r="W760" i="5" s="1"/>
  <c r="E1682" i="10"/>
  <c r="O1681" i="10"/>
  <c r="AA758" i="5" s="1"/>
  <c r="N1681" i="10"/>
  <c r="Y758" i="5" s="1"/>
  <c r="M1681" i="10"/>
  <c r="X758" i="5" s="1"/>
  <c r="L1681" i="10"/>
  <c r="W758" i="5" s="1"/>
  <c r="E1681" i="10"/>
  <c r="O1680" i="10"/>
  <c r="AA757" i="5" s="1"/>
  <c r="N1680" i="10"/>
  <c r="Y757" i="5" s="1"/>
  <c r="M1680" i="10"/>
  <c r="X757" i="5" s="1"/>
  <c r="L1680" i="10"/>
  <c r="W757" i="5" s="1"/>
  <c r="E1680" i="10"/>
  <c r="O1679" i="10"/>
  <c r="AA756" i="5" s="1"/>
  <c r="N1679" i="10"/>
  <c r="Y756" i="5" s="1"/>
  <c r="M1679" i="10"/>
  <c r="X756" i="5" s="1"/>
  <c r="L1679" i="10"/>
  <c r="W756" i="5" s="1"/>
  <c r="E1679" i="10"/>
  <c r="O1678" i="10"/>
  <c r="AA755" i="5" s="1"/>
  <c r="N1678" i="10"/>
  <c r="Y755" i="5" s="1"/>
  <c r="M1678" i="10"/>
  <c r="X755" i="5" s="1"/>
  <c r="L1678" i="10"/>
  <c r="W755" i="5" s="1"/>
  <c r="E1678" i="10"/>
  <c r="O1677" i="10"/>
  <c r="AA754" i="5" s="1"/>
  <c r="N1677" i="10"/>
  <c r="Y754" i="5" s="1"/>
  <c r="M1677" i="10"/>
  <c r="X754" i="5" s="1"/>
  <c r="L1677" i="10"/>
  <c r="W754" i="5" s="1"/>
  <c r="E1677" i="10"/>
  <c r="O1676" i="10"/>
  <c r="AA753" i="5" s="1"/>
  <c r="N1676" i="10"/>
  <c r="Y753" i="5" s="1"/>
  <c r="M1676" i="10"/>
  <c r="X753" i="5" s="1"/>
  <c r="L1676" i="10"/>
  <c r="W753" i="5" s="1"/>
  <c r="E1676" i="10"/>
  <c r="O1675" i="10"/>
  <c r="AA752" i="5" s="1"/>
  <c r="N1675" i="10"/>
  <c r="Y752" i="5" s="1"/>
  <c r="M1675" i="10"/>
  <c r="X752" i="5" s="1"/>
  <c r="L1675" i="10"/>
  <c r="W752" i="5" s="1"/>
  <c r="E1675" i="10"/>
  <c r="O1674" i="10"/>
  <c r="AA751" i="5" s="1"/>
  <c r="N1674" i="10"/>
  <c r="Y751" i="5" s="1"/>
  <c r="M1674" i="10"/>
  <c r="X751" i="5" s="1"/>
  <c r="L1674" i="10"/>
  <c r="W751" i="5" s="1"/>
  <c r="E1674" i="10"/>
  <c r="O1673" i="10"/>
  <c r="AA750" i="5" s="1"/>
  <c r="N1673" i="10"/>
  <c r="Y750" i="5" s="1"/>
  <c r="M1673" i="10"/>
  <c r="X750" i="5" s="1"/>
  <c r="L1673" i="10"/>
  <c r="W750" i="5" s="1"/>
  <c r="E1673" i="10"/>
  <c r="O1672" i="10"/>
  <c r="AA749" i="5" s="1"/>
  <c r="N1672" i="10"/>
  <c r="Y749" i="5" s="1"/>
  <c r="M1672" i="10"/>
  <c r="X749" i="5" s="1"/>
  <c r="L1672" i="10"/>
  <c r="W749" i="5" s="1"/>
  <c r="E1672" i="10"/>
  <c r="O1671" i="10"/>
  <c r="AA747" i="5" s="1"/>
  <c r="N1671" i="10"/>
  <c r="Y747" i="5" s="1"/>
  <c r="M1671" i="10"/>
  <c r="X747" i="5" s="1"/>
  <c r="L1671" i="10"/>
  <c r="W747" i="5" s="1"/>
  <c r="E1671" i="10"/>
  <c r="O1670" i="10"/>
  <c r="AA746" i="5" s="1"/>
  <c r="N1670" i="10"/>
  <c r="Y746" i="5" s="1"/>
  <c r="M1670" i="10"/>
  <c r="X746" i="5" s="1"/>
  <c r="L1670" i="10"/>
  <c r="W746" i="5" s="1"/>
  <c r="E1670" i="10"/>
  <c r="O1669" i="10"/>
  <c r="AA745" i="5" s="1"/>
  <c r="N1669" i="10"/>
  <c r="Y745" i="5" s="1"/>
  <c r="M1669" i="10"/>
  <c r="X745" i="5" s="1"/>
  <c r="L1669" i="10"/>
  <c r="W745" i="5" s="1"/>
  <c r="E1669" i="10"/>
  <c r="O1668" i="10"/>
  <c r="AA744" i="5" s="1"/>
  <c r="N1668" i="10"/>
  <c r="Y744" i="5" s="1"/>
  <c r="M1668" i="10"/>
  <c r="X744" i="5" s="1"/>
  <c r="L1668" i="10"/>
  <c r="W744" i="5" s="1"/>
  <c r="E1668" i="10"/>
  <c r="O1667" i="10"/>
  <c r="AA743" i="5" s="1"/>
  <c r="N1667" i="10"/>
  <c r="Y743" i="5" s="1"/>
  <c r="M1667" i="10"/>
  <c r="X743" i="5" s="1"/>
  <c r="L1667" i="10"/>
  <c r="W743" i="5" s="1"/>
  <c r="E1667" i="10"/>
  <c r="O1666" i="10"/>
  <c r="AA742" i="5" s="1"/>
  <c r="N1666" i="10"/>
  <c r="Y742" i="5" s="1"/>
  <c r="M1666" i="10"/>
  <c r="X742" i="5" s="1"/>
  <c r="L1666" i="10"/>
  <c r="W742" i="5" s="1"/>
  <c r="E1666" i="10"/>
  <c r="O1665" i="10"/>
  <c r="AA741" i="5" s="1"/>
  <c r="N1665" i="10"/>
  <c r="Y741" i="5" s="1"/>
  <c r="M1665" i="10"/>
  <c r="X741" i="5" s="1"/>
  <c r="L1665" i="10"/>
  <c r="W741" i="5" s="1"/>
  <c r="E1665" i="10"/>
  <c r="O1664" i="10"/>
  <c r="AA740" i="5" s="1"/>
  <c r="N1664" i="10"/>
  <c r="Y740" i="5" s="1"/>
  <c r="M1664" i="10"/>
  <c r="X740" i="5" s="1"/>
  <c r="L1664" i="10"/>
  <c r="W740" i="5" s="1"/>
  <c r="E1664" i="10"/>
  <c r="O1663" i="10"/>
  <c r="AA739" i="5" s="1"/>
  <c r="N1663" i="10"/>
  <c r="Y739" i="5" s="1"/>
  <c r="M1663" i="10"/>
  <c r="X739" i="5" s="1"/>
  <c r="L1663" i="10"/>
  <c r="W739" i="5" s="1"/>
  <c r="E1663" i="10"/>
  <c r="O1662" i="10"/>
  <c r="AA738" i="5" s="1"/>
  <c r="N1662" i="10"/>
  <c r="Y738" i="5" s="1"/>
  <c r="M1662" i="10"/>
  <c r="X738" i="5" s="1"/>
  <c r="L1662" i="10"/>
  <c r="W738" i="5" s="1"/>
  <c r="E1662" i="10"/>
  <c r="O1661" i="10"/>
  <c r="AA736" i="5" s="1"/>
  <c r="N1661" i="10"/>
  <c r="Y736" i="5" s="1"/>
  <c r="M1661" i="10"/>
  <c r="X736" i="5" s="1"/>
  <c r="L1661" i="10"/>
  <c r="W736" i="5" s="1"/>
  <c r="E1661" i="10"/>
  <c r="O1660" i="10"/>
  <c r="AA735" i="5" s="1"/>
  <c r="N1660" i="10"/>
  <c r="Y735" i="5" s="1"/>
  <c r="M1660" i="10"/>
  <c r="X735" i="5" s="1"/>
  <c r="L1660" i="10"/>
  <c r="W735" i="5" s="1"/>
  <c r="E1660" i="10"/>
  <c r="O1659" i="10"/>
  <c r="AA734" i="5" s="1"/>
  <c r="N1659" i="10"/>
  <c r="Y734" i="5" s="1"/>
  <c r="M1659" i="10"/>
  <c r="X734" i="5" s="1"/>
  <c r="L1659" i="10"/>
  <c r="W734" i="5" s="1"/>
  <c r="E1659" i="10"/>
  <c r="O1658" i="10"/>
  <c r="AA733" i="5" s="1"/>
  <c r="N1658" i="10"/>
  <c r="Y733" i="5" s="1"/>
  <c r="M1658" i="10"/>
  <c r="X733" i="5" s="1"/>
  <c r="L1658" i="10"/>
  <c r="W733" i="5" s="1"/>
  <c r="E1658" i="10"/>
  <c r="O1657" i="10"/>
  <c r="AA732" i="5" s="1"/>
  <c r="N1657" i="10"/>
  <c r="Y732" i="5" s="1"/>
  <c r="M1657" i="10"/>
  <c r="X732" i="5" s="1"/>
  <c r="L1657" i="10"/>
  <c r="W732" i="5" s="1"/>
  <c r="E1657" i="10"/>
  <c r="O1656" i="10"/>
  <c r="AA731" i="5" s="1"/>
  <c r="N1656" i="10"/>
  <c r="Y731" i="5" s="1"/>
  <c r="M1656" i="10"/>
  <c r="X731" i="5" s="1"/>
  <c r="L1656" i="10"/>
  <c r="W731" i="5" s="1"/>
  <c r="E1656" i="10"/>
  <c r="O1655" i="10"/>
  <c r="AA730" i="5" s="1"/>
  <c r="N1655" i="10"/>
  <c r="Y730" i="5" s="1"/>
  <c r="M1655" i="10"/>
  <c r="X730" i="5" s="1"/>
  <c r="L1655" i="10"/>
  <c r="W730" i="5" s="1"/>
  <c r="E1655" i="10"/>
  <c r="O1654" i="10"/>
  <c r="AA729" i="5" s="1"/>
  <c r="N1654" i="10"/>
  <c r="Y729" i="5" s="1"/>
  <c r="M1654" i="10"/>
  <c r="X729" i="5" s="1"/>
  <c r="L1654" i="10"/>
  <c r="W729" i="5" s="1"/>
  <c r="E1654" i="10"/>
  <c r="O1653" i="10"/>
  <c r="AA728" i="5" s="1"/>
  <c r="N1653" i="10"/>
  <c r="Y728" i="5" s="1"/>
  <c r="M1653" i="10"/>
  <c r="X728" i="5" s="1"/>
  <c r="L1653" i="10"/>
  <c r="W728" i="5" s="1"/>
  <c r="E1653" i="10"/>
  <c r="O1652" i="10"/>
  <c r="AA727" i="5" s="1"/>
  <c r="N1652" i="10"/>
  <c r="Y727" i="5" s="1"/>
  <c r="M1652" i="10"/>
  <c r="X727" i="5" s="1"/>
  <c r="L1652" i="10"/>
  <c r="W727" i="5" s="1"/>
  <c r="E1652" i="10"/>
  <c r="O1651" i="10"/>
  <c r="AA725" i="5" s="1"/>
  <c r="N1651" i="10"/>
  <c r="Y725" i="5" s="1"/>
  <c r="M1651" i="10"/>
  <c r="X725" i="5" s="1"/>
  <c r="L1651" i="10"/>
  <c r="W725" i="5" s="1"/>
  <c r="E1651" i="10"/>
  <c r="O1650" i="10"/>
  <c r="AA724" i="5" s="1"/>
  <c r="N1650" i="10"/>
  <c r="Y724" i="5" s="1"/>
  <c r="M1650" i="10"/>
  <c r="X724" i="5" s="1"/>
  <c r="L1650" i="10"/>
  <c r="W724" i="5" s="1"/>
  <c r="E1650" i="10"/>
  <c r="O1649" i="10"/>
  <c r="AA723" i="5" s="1"/>
  <c r="N1649" i="10"/>
  <c r="Y723" i="5" s="1"/>
  <c r="M1649" i="10"/>
  <c r="X723" i="5" s="1"/>
  <c r="L1649" i="10"/>
  <c r="W723" i="5" s="1"/>
  <c r="E1649" i="10"/>
  <c r="O1648" i="10"/>
  <c r="AA722" i="5" s="1"/>
  <c r="N1648" i="10"/>
  <c r="Y722" i="5" s="1"/>
  <c r="M1648" i="10"/>
  <c r="X722" i="5" s="1"/>
  <c r="L1648" i="10"/>
  <c r="W722" i="5" s="1"/>
  <c r="E1648" i="10"/>
  <c r="O1647" i="10"/>
  <c r="AA721" i="5" s="1"/>
  <c r="N1647" i="10"/>
  <c r="Y721" i="5" s="1"/>
  <c r="M1647" i="10"/>
  <c r="X721" i="5" s="1"/>
  <c r="L1647" i="10"/>
  <c r="W721" i="5" s="1"/>
  <c r="E1647" i="10"/>
  <c r="O1646" i="10"/>
  <c r="AA720" i="5" s="1"/>
  <c r="N1646" i="10"/>
  <c r="Y720" i="5" s="1"/>
  <c r="M1646" i="10"/>
  <c r="X720" i="5" s="1"/>
  <c r="L1646" i="10"/>
  <c r="W720" i="5" s="1"/>
  <c r="E1646" i="10"/>
  <c r="O1645" i="10"/>
  <c r="AA719" i="5" s="1"/>
  <c r="N1645" i="10"/>
  <c r="Y719" i="5" s="1"/>
  <c r="M1645" i="10"/>
  <c r="X719" i="5" s="1"/>
  <c r="L1645" i="10"/>
  <c r="W719" i="5" s="1"/>
  <c r="E1645" i="10"/>
  <c r="O1644" i="10"/>
  <c r="AA718" i="5" s="1"/>
  <c r="N1644" i="10"/>
  <c r="Y718" i="5" s="1"/>
  <c r="M1644" i="10"/>
  <c r="X718" i="5" s="1"/>
  <c r="L1644" i="10"/>
  <c r="W718" i="5" s="1"/>
  <c r="E1644" i="10"/>
  <c r="O1643" i="10"/>
  <c r="AA717" i="5" s="1"/>
  <c r="N1643" i="10"/>
  <c r="Y717" i="5" s="1"/>
  <c r="M1643" i="10"/>
  <c r="X717" i="5" s="1"/>
  <c r="L1643" i="10"/>
  <c r="W717" i="5" s="1"/>
  <c r="E1643" i="10"/>
  <c r="O1642" i="10"/>
  <c r="AA716" i="5" s="1"/>
  <c r="N1642" i="10"/>
  <c r="Y716" i="5" s="1"/>
  <c r="M1642" i="10"/>
  <c r="X716" i="5" s="1"/>
  <c r="L1642" i="10"/>
  <c r="W716" i="5" s="1"/>
  <c r="E1642" i="10"/>
  <c r="O1641" i="10"/>
  <c r="AA714" i="5" s="1"/>
  <c r="N1641" i="10"/>
  <c r="Y714" i="5" s="1"/>
  <c r="M1641" i="10"/>
  <c r="X714" i="5" s="1"/>
  <c r="L1641" i="10"/>
  <c r="W714" i="5" s="1"/>
  <c r="E1641" i="10"/>
  <c r="O1640" i="10"/>
  <c r="AA713" i="5" s="1"/>
  <c r="N1640" i="10"/>
  <c r="Y713" i="5" s="1"/>
  <c r="M1640" i="10"/>
  <c r="X713" i="5" s="1"/>
  <c r="L1640" i="10"/>
  <c r="W713" i="5" s="1"/>
  <c r="E1640" i="10"/>
  <c r="O1639" i="10"/>
  <c r="AA712" i="5" s="1"/>
  <c r="N1639" i="10"/>
  <c r="Y712" i="5" s="1"/>
  <c r="M1639" i="10"/>
  <c r="X712" i="5" s="1"/>
  <c r="L1639" i="10"/>
  <c r="W712" i="5" s="1"/>
  <c r="E1639" i="10"/>
  <c r="O1638" i="10"/>
  <c r="AA711" i="5" s="1"/>
  <c r="N1638" i="10"/>
  <c r="Y711" i="5" s="1"/>
  <c r="M1638" i="10"/>
  <c r="X711" i="5" s="1"/>
  <c r="L1638" i="10"/>
  <c r="W711" i="5" s="1"/>
  <c r="E1638" i="10"/>
  <c r="O1637" i="10"/>
  <c r="AA710" i="5" s="1"/>
  <c r="N1637" i="10"/>
  <c r="Y710" i="5" s="1"/>
  <c r="M1637" i="10"/>
  <c r="X710" i="5" s="1"/>
  <c r="L1637" i="10"/>
  <c r="W710" i="5" s="1"/>
  <c r="E1637" i="10"/>
  <c r="O1636" i="10"/>
  <c r="AA709" i="5" s="1"/>
  <c r="N1636" i="10"/>
  <c r="Y709" i="5" s="1"/>
  <c r="M1636" i="10"/>
  <c r="X709" i="5" s="1"/>
  <c r="L1636" i="10"/>
  <c r="W709" i="5" s="1"/>
  <c r="E1636" i="10"/>
  <c r="O1635" i="10"/>
  <c r="AA708" i="5" s="1"/>
  <c r="N1635" i="10"/>
  <c r="Y708" i="5" s="1"/>
  <c r="M1635" i="10"/>
  <c r="X708" i="5" s="1"/>
  <c r="L1635" i="10"/>
  <c r="W708" i="5" s="1"/>
  <c r="E1635" i="10"/>
  <c r="O1634" i="10"/>
  <c r="AA707" i="5" s="1"/>
  <c r="N1634" i="10"/>
  <c r="Y707" i="5" s="1"/>
  <c r="M1634" i="10"/>
  <c r="X707" i="5" s="1"/>
  <c r="L1634" i="10"/>
  <c r="W707" i="5" s="1"/>
  <c r="E1634" i="10"/>
  <c r="O1633" i="10"/>
  <c r="AA706" i="5" s="1"/>
  <c r="N1633" i="10"/>
  <c r="Y706" i="5" s="1"/>
  <c r="M1633" i="10"/>
  <c r="X706" i="5" s="1"/>
  <c r="L1633" i="10"/>
  <c r="W706" i="5" s="1"/>
  <c r="E1633" i="10"/>
  <c r="O1632" i="10"/>
  <c r="AA705" i="5" s="1"/>
  <c r="N1632" i="10"/>
  <c r="Y705" i="5" s="1"/>
  <c r="M1632" i="10"/>
  <c r="X705" i="5" s="1"/>
  <c r="L1632" i="10"/>
  <c r="W705" i="5" s="1"/>
  <c r="E1632" i="10"/>
  <c r="O1631" i="10"/>
  <c r="AA703" i="5" s="1"/>
  <c r="N1631" i="10"/>
  <c r="Y703" i="5" s="1"/>
  <c r="M1631" i="10"/>
  <c r="X703" i="5" s="1"/>
  <c r="L1631" i="10"/>
  <c r="W703" i="5" s="1"/>
  <c r="E1631" i="10"/>
  <c r="O1630" i="10"/>
  <c r="AA702" i="5" s="1"/>
  <c r="N1630" i="10"/>
  <c r="Y702" i="5" s="1"/>
  <c r="M1630" i="10"/>
  <c r="X702" i="5" s="1"/>
  <c r="L1630" i="10"/>
  <c r="W702" i="5" s="1"/>
  <c r="E1630" i="10"/>
  <c r="O1629" i="10"/>
  <c r="AA701" i="5" s="1"/>
  <c r="N1629" i="10"/>
  <c r="Y701" i="5" s="1"/>
  <c r="M1629" i="10"/>
  <c r="X701" i="5" s="1"/>
  <c r="L1629" i="10"/>
  <c r="W701" i="5" s="1"/>
  <c r="E1629" i="10"/>
  <c r="O1628" i="10"/>
  <c r="AA700" i="5" s="1"/>
  <c r="N1628" i="10"/>
  <c r="Y700" i="5" s="1"/>
  <c r="M1628" i="10"/>
  <c r="X700" i="5" s="1"/>
  <c r="L1628" i="10"/>
  <c r="W700" i="5" s="1"/>
  <c r="E1628" i="10"/>
  <c r="O1627" i="10"/>
  <c r="AA699" i="5" s="1"/>
  <c r="N1627" i="10"/>
  <c r="Y699" i="5" s="1"/>
  <c r="M1627" i="10"/>
  <c r="X699" i="5" s="1"/>
  <c r="L1627" i="10"/>
  <c r="W699" i="5" s="1"/>
  <c r="E1627" i="10"/>
  <c r="O1626" i="10"/>
  <c r="AA698" i="5" s="1"/>
  <c r="N1626" i="10"/>
  <c r="Y698" i="5" s="1"/>
  <c r="M1626" i="10"/>
  <c r="X698" i="5" s="1"/>
  <c r="L1626" i="10"/>
  <c r="W698" i="5" s="1"/>
  <c r="E1626" i="10"/>
  <c r="O1625" i="10"/>
  <c r="AA697" i="5" s="1"/>
  <c r="N1625" i="10"/>
  <c r="Y697" i="5" s="1"/>
  <c r="M1625" i="10"/>
  <c r="X697" i="5" s="1"/>
  <c r="L1625" i="10"/>
  <c r="W697" i="5" s="1"/>
  <c r="E1625" i="10"/>
  <c r="O1624" i="10"/>
  <c r="AA696" i="5" s="1"/>
  <c r="N1624" i="10"/>
  <c r="Y696" i="5" s="1"/>
  <c r="M1624" i="10"/>
  <c r="X696" i="5" s="1"/>
  <c r="L1624" i="10"/>
  <c r="W696" i="5" s="1"/>
  <c r="E1624" i="10"/>
  <c r="O1623" i="10"/>
  <c r="AA695" i="5" s="1"/>
  <c r="N1623" i="10"/>
  <c r="Y695" i="5" s="1"/>
  <c r="M1623" i="10"/>
  <c r="X695" i="5" s="1"/>
  <c r="L1623" i="10"/>
  <c r="W695" i="5" s="1"/>
  <c r="E1623" i="10"/>
  <c r="O1622" i="10"/>
  <c r="AA694" i="5" s="1"/>
  <c r="N1622" i="10"/>
  <c r="Y694" i="5" s="1"/>
  <c r="M1622" i="10"/>
  <c r="X694" i="5" s="1"/>
  <c r="L1622" i="10"/>
  <c r="W694" i="5" s="1"/>
  <c r="E1622" i="10"/>
  <c r="O1621" i="10"/>
  <c r="AA692" i="5" s="1"/>
  <c r="N1621" i="10"/>
  <c r="Y692" i="5" s="1"/>
  <c r="M1621" i="10"/>
  <c r="X692" i="5" s="1"/>
  <c r="L1621" i="10"/>
  <c r="W692" i="5" s="1"/>
  <c r="E1621" i="10"/>
  <c r="O1620" i="10"/>
  <c r="AA691" i="5" s="1"/>
  <c r="N1620" i="10"/>
  <c r="Y691" i="5" s="1"/>
  <c r="M1620" i="10"/>
  <c r="X691" i="5" s="1"/>
  <c r="L1620" i="10"/>
  <c r="W691" i="5" s="1"/>
  <c r="E1620" i="10"/>
  <c r="O1619" i="10"/>
  <c r="AA690" i="5" s="1"/>
  <c r="N1619" i="10"/>
  <c r="Y690" i="5" s="1"/>
  <c r="M1619" i="10"/>
  <c r="X690" i="5" s="1"/>
  <c r="L1619" i="10"/>
  <c r="W690" i="5" s="1"/>
  <c r="E1619" i="10"/>
  <c r="O1618" i="10"/>
  <c r="AA689" i="5" s="1"/>
  <c r="N1618" i="10"/>
  <c r="Y689" i="5" s="1"/>
  <c r="M1618" i="10"/>
  <c r="X689" i="5" s="1"/>
  <c r="L1618" i="10"/>
  <c r="W689" i="5" s="1"/>
  <c r="E1618" i="10"/>
  <c r="O1617" i="10"/>
  <c r="AA688" i="5" s="1"/>
  <c r="N1617" i="10"/>
  <c r="Y688" i="5" s="1"/>
  <c r="M1617" i="10"/>
  <c r="X688" i="5" s="1"/>
  <c r="L1617" i="10"/>
  <c r="W688" i="5" s="1"/>
  <c r="E1617" i="10"/>
  <c r="O1616" i="10"/>
  <c r="AA687" i="5" s="1"/>
  <c r="N1616" i="10"/>
  <c r="Y687" i="5" s="1"/>
  <c r="M1616" i="10"/>
  <c r="X687" i="5" s="1"/>
  <c r="L1616" i="10"/>
  <c r="W687" i="5" s="1"/>
  <c r="E1616" i="10"/>
  <c r="O1615" i="10"/>
  <c r="AA686" i="5" s="1"/>
  <c r="N1615" i="10"/>
  <c r="Y686" i="5" s="1"/>
  <c r="M1615" i="10"/>
  <c r="X686" i="5" s="1"/>
  <c r="L1615" i="10"/>
  <c r="W686" i="5" s="1"/>
  <c r="E1615" i="10"/>
  <c r="O1614" i="10"/>
  <c r="AA685" i="5" s="1"/>
  <c r="N1614" i="10"/>
  <c r="Y685" i="5" s="1"/>
  <c r="M1614" i="10"/>
  <c r="X685" i="5" s="1"/>
  <c r="L1614" i="10"/>
  <c r="W685" i="5" s="1"/>
  <c r="E1614" i="10"/>
  <c r="O1613" i="10"/>
  <c r="AA684" i="5" s="1"/>
  <c r="N1613" i="10"/>
  <c r="Y684" i="5" s="1"/>
  <c r="M1613" i="10"/>
  <c r="X684" i="5" s="1"/>
  <c r="L1613" i="10"/>
  <c r="W684" i="5" s="1"/>
  <c r="E1613" i="10"/>
  <c r="O1612" i="10"/>
  <c r="AA683" i="5" s="1"/>
  <c r="N1612" i="10"/>
  <c r="Y683" i="5" s="1"/>
  <c r="M1612" i="10"/>
  <c r="X683" i="5" s="1"/>
  <c r="L1612" i="10"/>
  <c r="W683" i="5" s="1"/>
  <c r="E1612" i="10"/>
  <c r="O1611" i="10"/>
  <c r="AA681" i="5" s="1"/>
  <c r="N1611" i="10"/>
  <c r="Y681" i="5" s="1"/>
  <c r="M1611" i="10"/>
  <c r="X681" i="5" s="1"/>
  <c r="L1611" i="10"/>
  <c r="W681" i="5" s="1"/>
  <c r="E1611" i="10"/>
  <c r="O1610" i="10"/>
  <c r="AA680" i="5" s="1"/>
  <c r="N1610" i="10"/>
  <c r="Y680" i="5" s="1"/>
  <c r="M1610" i="10"/>
  <c r="X680" i="5" s="1"/>
  <c r="L1610" i="10"/>
  <c r="W680" i="5" s="1"/>
  <c r="E1610" i="10"/>
  <c r="O1609" i="10"/>
  <c r="AA679" i="5" s="1"/>
  <c r="N1609" i="10"/>
  <c r="Y679" i="5" s="1"/>
  <c r="M1609" i="10"/>
  <c r="X679" i="5" s="1"/>
  <c r="L1609" i="10"/>
  <c r="W679" i="5" s="1"/>
  <c r="E1609" i="10"/>
  <c r="O1608" i="10"/>
  <c r="AA678" i="5" s="1"/>
  <c r="N1608" i="10"/>
  <c r="Y678" i="5" s="1"/>
  <c r="M1608" i="10"/>
  <c r="X678" i="5" s="1"/>
  <c r="L1608" i="10"/>
  <c r="W678" i="5" s="1"/>
  <c r="E1608" i="10"/>
  <c r="O1607" i="10"/>
  <c r="AA677" i="5" s="1"/>
  <c r="N1607" i="10"/>
  <c r="Y677" i="5" s="1"/>
  <c r="M1607" i="10"/>
  <c r="X677" i="5" s="1"/>
  <c r="L1607" i="10"/>
  <c r="W677" i="5" s="1"/>
  <c r="E1607" i="10"/>
  <c r="O1606" i="10"/>
  <c r="AA676" i="5" s="1"/>
  <c r="N1606" i="10"/>
  <c r="Y676" i="5" s="1"/>
  <c r="M1606" i="10"/>
  <c r="X676" i="5" s="1"/>
  <c r="L1606" i="10"/>
  <c r="W676" i="5" s="1"/>
  <c r="E1606" i="10"/>
  <c r="O1605" i="10"/>
  <c r="AA675" i="5" s="1"/>
  <c r="N1605" i="10"/>
  <c r="Y675" i="5" s="1"/>
  <c r="M1605" i="10"/>
  <c r="X675" i="5" s="1"/>
  <c r="L1605" i="10"/>
  <c r="W675" i="5" s="1"/>
  <c r="E1605" i="10"/>
  <c r="O1604" i="10"/>
  <c r="AA674" i="5" s="1"/>
  <c r="N1604" i="10"/>
  <c r="Y674" i="5" s="1"/>
  <c r="M1604" i="10"/>
  <c r="X674" i="5" s="1"/>
  <c r="L1604" i="10"/>
  <c r="W674" i="5" s="1"/>
  <c r="E1604" i="10"/>
  <c r="O1603" i="10"/>
  <c r="AA673" i="5" s="1"/>
  <c r="N1603" i="10"/>
  <c r="Y673" i="5" s="1"/>
  <c r="M1603" i="10"/>
  <c r="X673" i="5" s="1"/>
  <c r="L1603" i="10"/>
  <c r="W673" i="5" s="1"/>
  <c r="E1603" i="10"/>
  <c r="O1602" i="10"/>
  <c r="AA672" i="5" s="1"/>
  <c r="N1602" i="10"/>
  <c r="Y672" i="5" s="1"/>
  <c r="M1602" i="10"/>
  <c r="X672" i="5" s="1"/>
  <c r="L1602" i="10"/>
  <c r="W672" i="5" s="1"/>
  <c r="E1602" i="10"/>
  <c r="O1601" i="10"/>
  <c r="AA669" i="5" s="1"/>
  <c r="N1601" i="10"/>
  <c r="Y669" i="5" s="1"/>
  <c r="M1601" i="10"/>
  <c r="X669" i="5" s="1"/>
  <c r="L1601" i="10"/>
  <c r="W669" i="5" s="1"/>
  <c r="E1601" i="10"/>
  <c r="O1600" i="10"/>
  <c r="AA668" i="5" s="1"/>
  <c r="N1600" i="10"/>
  <c r="Y668" i="5" s="1"/>
  <c r="M1600" i="10"/>
  <c r="X668" i="5" s="1"/>
  <c r="L1600" i="10"/>
  <c r="W668" i="5" s="1"/>
  <c r="E1600" i="10"/>
  <c r="O1599" i="10"/>
  <c r="AA667" i="5" s="1"/>
  <c r="N1599" i="10"/>
  <c r="Y667" i="5" s="1"/>
  <c r="M1599" i="10"/>
  <c r="X667" i="5" s="1"/>
  <c r="L1599" i="10"/>
  <c r="W667" i="5" s="1"/>
  <c r="E1599" i="10"/>
  <c r="O1598" i="10"/>
  <c r="AA666" i="5" s="1"/>
  <c r="N1598" i="10"/>
  <c r="Y666" i="5" s="1"/>
  <c r="M1598" i="10"/>
  <c r="X666" i="5" s="1"/>
  <c r="L1598" i="10"/>
  <c r="W666" i="5" s="1"/>
  <c r="E1598" i="10"/>
  <c r="O1597" i="10"/>
  <c r="AA665" i="5" s="1"/>
  <c r="N1597" i="10"/>
  <c r="Y665" i="5" s="1"/>
  <c r="M1597" i="10"/>
  <c r="X665" i="5" s="1"/>
  <c r="L1597" i="10"/>
  <c r="W665" i="5" s="1"/>
  <c r="E1597" i="10"/>
  <c r="O1596" i="10"/>
  <c r="AA664" i="5" s="1"/>
  <c r="N1596" i="10"/>
  <c r="Y664" i="5" s="1"/>
  <c r="M1596" i="10"/>
  <c r="X664" i="5" s="1"/>
  <c r="L1596" i="10"/>
  <c r="W664" i="5" s="1"/>
  <c r="E1596" i="10"/>
  <c r="O1595" i="10"/>
  <c r="AA663" i="5" s="1"/>
  <c r="N1595" i="10"/>
  <c r="Y663" i="5" s="1"/>
  <c r="M1595" i="10"/>
  <c r="X663" i="5" s="1"/>
  <c r="L1595" i="10"/>
  <c r="W663" i="5" s="1"/>
  <c r="E1595" i="10"/>
  <c r="O1594" i="10"/>
  <c r="AA662" i="5" s="1"/>
  <c r="N1594" i="10"/>
  <c r="Y662" i="5" s="1"/>
  <c r="M1594" i="10"/>
  <c r="X662" i="5" s="1"/>
  <c r="L1594" i="10"/>
  <c r="W662" i="5" s="1"/>
  <c r="E1594" i="10"/>
  <c r="O1593" i="10"/>
  <c r="AA661" i="5" s="1"/>
  <c r="N1593" i="10"/>
  <c r="Y661" i="5" s="1"/>
  <c r="M1593" i="10"/>
  <c r="X661" i="5" s="1"/>
  <c r="L1593" i="10"/>
  <c r="W661" i="5" s="1"/>
  <c r="E1593" i="10"/>
  <c r="O1592" i="10"/>
  <c r="AA660" i="5" s="1"/>
  <c r="N1592" i="10"/>
  <c r="Y660" i="5" s="1"/>
  <c r="M1592" i="10"/>
  <c r="X660" i="5" s="1"/>
  <c r="L1592" i="10"/>
  <c r="W660" i="5" s="1"/>
  <c r="E1592" i="10"/>
  <c r="O1591" i="10"/>
  <c r="AA658" i="5" s="1"/>
  <c r="N1591" i="10"/>
  <c r="Y658" i="5" s="1"/>
  <c r="M1591" i="10"/>
  <c r="X658" i="5" s="1"/>
  <c r="L1591" i="10"/>
  <c r="W658" i="5" s="1"/>
  <c r="E1591" i="10"/>
  <c r="O1590" i="10"/>
  <c r="AA657" i="5" s="1"/>
  <c r="N1590" i="10"/>
  <c r="Y657" i="5" s="1"/>
  <c r="M1590" i="10"/>
  <c r="X657" i="5" s="1"/>
  <c r="L1590" i="10"/>
  <c r="W657" i="5" s="1"/>
  <c r="E1590" i="10"/>
  <c r="O1589" i="10"/>
  <c r="AA656" i="5" s="1"/>
  <c r="N1589" i="10"/>
  <c r="Y656" i="5" s="1"/>
  <c r="M1589" i="10"/>
  <c r="X656" i="5" s="1"/>
  <c r="L1589" i="10"/>
  <c r="W656" i="5" s="1"/>
  <c r="E1589" i="10"/>
  <c r="O1588" i="10"/>
  <c r="AA655" i="5" s="1"/>
  <c r="N1588" i="10"/>
  <c r="Y655" i="5" s="1"/>
  <c r="M1588" i="10"/>
  <c r="X655" i="5" s="1"/>
  <c r="L1588" i="10"/>
  <c r="W655" i="5" s="1"/>
  <c r="E1588" i="10"/>
  <c r="O1587" i="10"/>
  <c r="AA654" i="5" s="1"/>
  <c r="N1587" i="10"/>
  <c r="Y654" i="5" s="1"/>
  <c r="M1587" i="10"/>
  <c r="X654" i="5" s="1"/>
  <c r="L1587" i="10"/>
  <c r="W654" i="5" s="1"/>
  <c r="E1587" i="10"/>
  <c r="O1586" i="10"/>
  <c r="AA653" i="5" s="1"/>
  <c r="N1586" i="10"/>
  <c r="Y653" i="5" s="1"/>
  <c r="M1586" i="10"/>
  <c r="X653" i="5" s="1"/>
  <c r="L1586" i="10"/>
  <c r="W653" i="5" s="1"/>
  <c r="E1586" i="10"/>
  <c r="O1585" i="10"/>
  <c r="AA652" i="5" s="1"/>
  <c r="N1585" i="10"/>
  <c r="Y652" i="5" s="1"/>
  <c r="M1585" i="10"/>
  <c r="X652" i="5" s="1"/>
  <c r="L1585" i="10"/>
  <c r="W652" i="5" s="1"/>
  <c r="E1585" i="10"/>
  <c r="O1584" i="10"/>
  <c r="AA651" i="5" s="1"/>
  <c r="N1584" i="10"/>
  <c r="Y651" i="5" s="1"/>
  <c r="M1584" i="10"/>
  <c r="X651" i="5" s="1"/>
  <c r="L1584" i="10"/>
  <c r="W651" i="5" s="1"/>
  <c r="E1584" i="10"/>
  <c r="O1583" i="10"/>
  <c r="AA650" i="5" s="1"/>
  <c r="N1583" i="10"/>
  <c r="Y650" i="5" s="1"/>
  <c r="M1583" i="10"/>
  <c r="X650" i="5" s="1"/>
  <c r="L1583" i="10"/>
  <c r="W650" i="5" s="1"/>
  <c r="E1583" i="10"/>
  <c r="O1582" i="10"/>
  <c r="AA649" i="5" s="1"/>
  <c r="N1582" i="10"/>
  <c r="Y649" i="5" s="1"/>
  <c r="M1582" i="10"/>
  <c r="X649" i="5" s="1"/>
  <c r="L1582" i="10"/>
  <c r="W649" i="5" s="1"/>
  <c r="E1582" i="10"/>
  <c r="O1581" i="10"/>
  <c r="AA647" i="5" s="1"/>
  <c r="N1581" i="10"/>
  <c r="Y647" i="5" s="1"/>
  <c r="M1581" i="10"/>
  <c r="X647" i="5" s="1"/>
  <c r="L1581" i="10"/>
  <c r="W647" i="5" s="1"/>
  <c r="E1581" i="10"/>
  <c r="O1580" i="10"/>
  <c r="AA646" i="5" s="1"/>
  <c r="N1580" i="10"/>
  <c r="Y646" i="5" s="1"/>
  <c r="M1580" i="10"/>
  <c r="X646" i="5" s="1"/>
  <c r="L1580" i="10"/>
  <c r="W646" i="5" s="1"/>
  <c r="E1580" i="10"/>
  <c r="O1579" i="10"/>
  <c r="AA645" i="5" s="1"/>
  <c r="N1579" i="10"/>
  <c r="Y645" i="5" s="1"/>
  <c r="M1579" i="10"/>
  <c r="X645" i="5" s="1"/>
  <c r="L1579" i="10"/>
  <c r="W645" i="5" s="1"/>
  <c r="E1579" i="10"/>
  <c r="O1578" i="10"/>
  <c r="AA644" i="5" s="1"/>
  <c r="N1578" i="10"/>
  <c r="Y644" i="5" s="1"/>
  <c r="M1578" i="10"/>
  <c r="X644" i="5" s="1"/>
  <c r="L1578" i="10"/>
  <c r="W644" i="5" s="1"/>
  <c r="E1578" i="10"/>
  <c r="O1577" i="10"/>
  <c r="AA643" i="5" s="1"/>
  <c r="N1577" i="10"/>
  <c r="Y643" i="5" s="1"/>
  <c r="M1577" i="10"/>
  <c r="X643" i="5" s="1"/>
  <c r="L1577" i="10"/>
  <c r="W643" i="5" s="1"/>
  <c r="E1577" i="10"/>
  <c r="O1576" i="10"/>
  <c r="AA642" i="5" s="1"/>
  <c r="N1576" i="10"/>
  <c r="Y642" i="5" s="1"/>
  <c r="M1576" i="10"/>
  <c r="X642" i="5" s="1"/>
  <c r="L1576" i="10"/>
  <c r="W642" i="5" s="1"/>
  <c r="E1576" i="10"/>
  <c r="O1575" i="10"/>
  <c r="AA641" i="5" s="1"/>
  <c r="N1575" i="10"/>
  <c r="Y641" i="5" s="1"/>
  <c r="M1575" i="10"/>
  <c r="X641" i="5" s="1"/>
  <c r="L1575" i="10"/>
  <c r="W641" i="5" s="1"/>
  <c r="E1575" i="10"/>
  <c r="O1574" i="10"/>
  <c r="AA640" i="5" s="1"/>
  <c r="N1574" i="10"/>
  <c r="Y640" i="5" s="1"/>
  <c r="M1574" i="10"/>
  <c r="X640" i="5" s="1"/>
  <c r="L1574" i="10"/>
  <c r="W640" i="5" s="1"/>
  <c r="E1574" i="10"/>
  <c r="O1573" i="10"/>
  <c r="AA639" i="5" s="1"/>
  <c r="N1573" i="10"/>
  <c r="Y639" i="5" s="1"/>
  <c r="M1573" i="10"/>
  <c r="X639" i="5" s="1"/>
  <c r="L1573" i="10"/>
  <c r="W639" i="5" s="1"/>
  <c r="E1573" i="10"/>
  <c r="O1572" i="10"/>
  <c r="AA638" i="5" s="1"/>
  <c r="N1572" i="10"/>
  <c r="Y638" i="5" s="1"/>
  <c r="M1572" i="10"/>
  <c r="X638" i="5" s="1"/>
  <c r="L1572" i="10"/>
  <c r="W638" i="5" s="1"/>
  <c r="E1572" i="10"/>
  <c r="O1571" i="10"/>
  <c r="AA636" i="5" s="1"/>
  <c r="N1571" i="10"/>
  <c r="Y636" i="5" s="1"/>
  <c r="M1571" i="10"/>
  <c r="X636" i="5" s="1"/>
  <c r="L1571" i="10"/>
  <c r="W636" i="5" s="1"/>
  <c r="E1571" i="10"/>
  <c r="O1570" i="10"/>
  <c r="AA635" i="5" s="1"/>
  <c r="N1570" i="10"/>
  <c r="Y635" i="5" s="1"/>
  <c r="M1570" i="10"/>
  <c r="X635" i="5" s="1"/>
  <c r="L1570" i="10"/>
  <c r="W635" i="5" s="1"/>
  <c r="E1570" i="10"/>
  <c r="O1569" i="10"/>
  <c r="AA634" i="5" s="1"/>
  <c r="N1569" i="10"/>
  <c r="Y634" i="5" s="1"/>
  <c r="M1569" i="10"/>
  <c r="X634" i="5" s="1"/>
  <c r="L1569" i="10"/>
  <c r="W634" i="5" s="1"/>
  <c r="E1569" i="10"/>
  <c r="O1568" i="10"/>
  <c r="AA633" i="5" s="1"/>
  <c r="N1568" i="10"/>
  <c r="Y633" i="5" s="1"/>
  <c r="M1568" i="10"/>
  <c r="X633" i="5" s="1"/>
  <c r="L1568" i="10"/>
  <c r="W633" i="5" s="1"/>
  <c r="E1568" i="10"/>
  <c r="O1567" i="10"/>
  <c r="AA632" i="5" s="1"/>
  <c r="N1567" i="10"/>
  <c r="Y632" i="5" s="1"/>
  <c r="M1567" i="10"/>
  <c r="X632" i="5" s="1"/>
  <c r="L1567" i="10"/>
  <c r="W632" i="5" s="1"/>
  <c r="E1567" i="10"/>
  <c r="O1566" i="10"/>
  <c r="AA631" i="5" s="1"/>
  <c r="N1566" i="10"/>
  <c r="Y631" i="5" s="1"/>
  <c r="M1566" i="10"/>
  <c r="X631" i="5" s="1"/>
  <c r="L1566" i="10"/>
  <c r="W631" i="5" s="1"/>
  <c r="E1566" i="10"/>
  <c r="O1565" i="10"/>
  <c r="AA630" i="5" s="1"/>
  <c r="N1565" i="10"/>
  <c r="Y630" i="5" s="1"/>
  <c r="M1565" i="10"/>
  <c r="X630" i="5" s="1"/>
  <c r="L1565" i="10"/>
  <c r="W630" i="5" s="1"/>
  <c r="E1565" i="10"/>
  <c r="O1564" i="10"/>
  <c r="AA629" i="5" s="1"/>
  <c r="N1564" i="10"/>
  <c r="Y629" i="5" s="1"/>
  <c r="M1564" i="10"/>
  <c r="X629" i="5" s="1"/>
  <c r="L1564" i="10"/>
  <c r="W629" i="5" s="1"/>
  <c r="E1564" i="10"/>
  <c r="O1563" i="10"/>
  <c r="AA628" i="5" s="1"/>
  <c r="N1563" i="10"/>
  <c r="Y628" i="5" s="1"/>
  <c r="M1563" i="10"/>
  <c r="X628" i="5" s="1"/>
  <c r="L1563" i="10"/>
  <c r="W628" i="5" s="1"/>
  <c r="E1563" i="10"/>
  <c r="O1562" i="10"/>
  <c r="AA627" i="5" s="1"/>
  <c r="N1562" i="10"/>
  <c r="Y627" i="5" s="1"/>
  <c r="M1562" i="10"/>
  <c r="X627" i="5" s="1"/>
  <c r="L1562" i="10"/>
  <c r="W627" i="5" s="1"/>
  <c r="E1562" i="10"/>
  <c r="O1561" i="10"/>
  <c r="AA625" i="5" s="1"/>
  <c r="N1561" i="10"/>
  <c r="Y625" i="5" s="1"/>
  <c r="M1561" i="10"/>
  <c r="X625" i="5" s="1"/>
  <c r="L1561" i="10"/>
  <c r="W625" i="5" s="1"/>
  <c r="E1561" i="10"/>
  <c r="O1560" i="10"/>
  <c r="AA624" i="5" s="1"/>
  <c r="N1560" i="10"/>
  <c r="Y624" i="5" s="1"/>
  <c r="M1560" i="10"/>
  <c r="X624" i="5" s="1"/>
  <c r="L1560" i="10"/>
  <c r="W624" i="5" s="1"/>
  <c r="E1560" i="10"/>
  <c r="O1559" i="10"/>
  <c r="AA623" i="5" s="1"/>
  <c r="N1559" i="10"/>
  <c r="Y623" i="5" s="1"/>
  <c r="M1559" i="10"/>
  <c r="X623" i="5" s="1"/>
  <c r="L1559" i="10"/>
  <c r="W623" i="5" s="1"/>
  <c r="E1559" i="10"/>
  <c r="O1558" i="10"/>
  <c r="AA622" i="5" s="1"/>
  <c r="N1558" i="10"/>
  <c r="Y622" i="5" s="1"/>
  <c r="M1558" i="10"/>
  <c r="X622" i="5" s="1"/>
  <c r="L1558" i="10"/>
  <c r="W622" i="5" s="1"/>
  <c r="E1558" i="10"/>
  <c r="O1557" i="10"/>
  <c r="AA621" i="5" s="1"/>
  <c r="N1557" i="10"/>
  <c r="Y621" i="5" s="1"/>
  <c r="M1557" i="10"/>
  <c r="X621" i="5" s="1"/>
  <c r="L1557" i="10"/>
  <c r="W621" i="5" s="1"/>
  <c r="E1557" i="10"/>
  <c r="O1556" i="10"/>
  <c r="AA620" i="5" s="1"/>
  <c r="N1556" i="10"/>
  <c r="Y620" i="5" s="1"/>
  <c r="M1556" i="10"/>
  <c r="X620" i="5" s="1"/>
  <c r="L1556" i="10"/>
  <c r="W620" i="5" s="1"/>
  <c r="E1556" i="10"/>
  <c r="O1555" i="10"/>
  <c r="AA619" i="5" s="1"/>
  <c r="N1555" i="10"/>
  <c r="Y619" i="5" s="1"/>
  <c r="M1555" i="10"/>
  <c r="X619" i="5" s="1"/>
  <c r="L1555" i="10"/>
  <c r="W619" i="5" s="1"/>
  <c r="E1555" i="10"/>
  <c r="O1554" i="10"/>
  <c r="AA618" i="5" s="1"/>
  <c r="N1554" i="10"/>
  <c r="Y618" i="5" s="1"/>
  <c r="M1554" i="10"/>
  <c r="X618" i="5" s="1"/>
  <c r="L1554" i="10"/>
  <c r="W618" i="5" s="1"/>
  <c r="E1554" i="10"/>
  <c r="O1553" i="10"/>
  <c r="AA617" i="5" s="1"/>
  <c r="N1553" i="10"/>
  <c r="Y617" i="5" s="1"/>
  <c r="M1553" i="10"/>
  <c r="X617" i="5" s="1"/>
  <c r="L1553" i="10"/>
  <c r="W617" i="5" s="1"/>
  <c r="E1553" i="10"/>
  <c r="O1552" i="10"/>
  <c r="AA616" i="5" s="1"/>
  <c r="N1552" i="10"/>
  <c r="Y616" i="5" s="1"/>
  <c r="M1552" i="10"/>
  <c r="X616" i="5" s="1"/>
  <c r="L1552" i="10"/>
  <c r="W616" i="5" s="1"/>
  <c r="E1552" i="10"/>
  <c r="O1551" i="10"/>
  <c r="AA614" i="5" s="1"/>
  <c r="N1551" i="10"/>
  <c r="Y614" i="5" s="1"/>
  <c r="M1551" i="10"/>
  <c r="X614" i="5" s="1"/>
  <c r="L1551" i="10"/>
  <c r="W614" i="5" s="1"/>
  <c r="E1551" i="10"/>
  <c r="O1550" i="10"/>
  <c r="AA613" i="5" s="1"/>
  <c r="N1550" i="10"/>
  <c r="Y613" i="5" s="1"/>
  <c r="M1550" i="10"/>
  <c r="X613" i="5" s="1"/>
  <c r="L1550" i="10"/>
  <c r="W613" i="5" s="1"/>
  <c r="E1550" i="10"/>
  <c r="O1549" i="10"/>
  <c r="AA612" i="5" s="1"/>
  <c r="N1549" i="10"/>
  <c r="Y612" i="5" s="1"/>
  <c r="M1549" i="10"/>
  <c r="X612" i="5" s="1"/>
  <c r="L1549" i="10"/>
  <c r="W612" i="5" s="1"/>
  <c r="E1549" i="10"/>
  <c r="O1548" i="10"/>
  <c r="AA611" i="5" s="1"/>
  <c r="N1548" i="10"/>
  <c r="Y611" i="5" s="1"/>
  <c r="M1548" i="10"/>
  <c r="X611" i="5" s="1"/>
  <c r="L1548" i="10"/>
  <c r="W611" i="5" s="1"/>
  <c r="E1548" i="10"/>
  <c r="O1547" i="10"/>
  <c r="AA610" i="5" s="1"/>
  <c r="N1547" i="10"/>
  <c r="Y610" i="5" s="1"/>
  <c r="M1547" i="10"/>
  <c r="X610" i="5" s="1"/>
  <c r="L1547" i="10"/>
  <c r="W610" i="5" s="1"/>
  <c r="E1547" i="10"/>
  <c r="O1546" i="10"/>
  <c r="AA609" i="5" s="1"/>
  <c r="N1546" i="10"/>
  <c r="Y609" i="5" s="1"/>
  <c r="M1546" i="10"/>
  <c r="X609" i="5" s="1"/>
  <c r="L1546" i="10"/>
  <c r="W609" i="5" s="1"/>
  <c r="E1546" i="10"/>
  <c r="O1545" i="10"/>
  <c r="AA608" i="5" s="1"/>
  <c r="N1545" i="10"/>
  <c r="Y608" i="5" s="1"/>
  <c r="M1545" i="10"/>
  <c r="X608" i="5" s="1"/>
  <c r="L1545" i="10"/>
  <c r="W608" i="5" s="1"/>
  <c r="E1545" i="10"/>
  <c r="O1544" i="10"/>
  <c r="AA607" i="5" s="1"/>
  <c r="N1544" i="10"/>
  <c r="Y607" i="5" s="1"/>
  <c r="M1544" i="10"/>
  <c r="X607" i="5" s="1"/>
  <c r="L1544" i="10"/>
  <c r="W607" i="5" s="1"/>
  <c r="E1544" i="10"/>
  <c r="O1543" i="10"/>
  <c r="AA606" i="5" s="1"/>
  <c r="N1543" i="10"/>
  <c r="Y606" i="5" s="1"/>
  <c r="M1543" i="10"/>
  <c r="X606" i="5" s="1"/>
  <c r="L1543" i="10"/>
  <c r="W606" i="5" s="1"/>
  <c r="E1543" i="10"/>
  <c r="O1542" i="10"/>
  <c r="AA605" i="5" s="1"/>
  <c r="N1542" i="10"/>
  <c r="Y605" i="5" s="1"/>
  <c r="M1542" i="10"/>
  <c r="X605" i="5" s="1"/>
  <c r="L1542" i="10"/>
  <c r="W605" i="5" s="1"/>
  <c r="E1542" i="10"/>
  <c r="O1541" i="10"/>
  <c r="AA603" i="5" s="1"/>
  <c r="N1541" i="10"/>
  <c r="Y603" i="5" s="1"/>
  <c r="M1541" i="10"/>
  <c r="X603" i="5" s="1"/>
  <c r="L1541" i="10"/>
  <c r="W603" i="5" s="1"/>
  <c r="E1541" i="10"/>
  <c r="O1540" i="10"/>
  <c r="AA602" i="5" s="1"/>
  <c r="N1540" i="10"/>
  <c r="Y602" i="5" s="1"/>
  <c r="M1540" i="10"/>
  <c r="X602" i="5" s="1"/>
  <c r="L1540" i="10"/>
  <c r="W602" i="5" s="1"/>
  <c r="E1540" i="10"/>
  <c r="O1539" i="10"/>
  <c r="AA601" i="5" s="1"/>
  <c r="N1539" i="10"/>
  <c r="Y601" i="5" s="1"/>
  <c r="M1539" i="10"/>
  <c r="X601" i="5" s="1"/>
  <c r="L1539" i="10"/>
  <c r="W601" i="5" s="1"/>
  <c r="E1539" i="10"/>
  <c r="O1538" i="10"/>
  <c r="AA600" i="5" s="1"/>
  <c r="N1538" i="10"/>
  <c r="Y600" i="5" s="1"/>
  <c r="M1538" i="10"/>
  <c r="X600" i="5" s="1"/>
  <c r="L1538" i="10"/>
  <c r="W600" i="5" s="1"/>
  <c r="E1538" i="10"/>
  <c r="O1537" i="10"/>
  <c r="AA599" i="5" s="1"/>
  <c r="N1537" i="10"/>
  <c r="Y599" i="5" s="1"/>
  <c r="M1537" i="10"/>
  <c r="X599" i="5" s="1"/>
  <c r="L1537" i="10"/>
  <c r="W599" i="5" s="1"/>
  <c r="E1537" i="10"/>
  <c r="O1536" i="10"/>
  <c r="AA598" i="5" s="1"/>
  <c r="N1536" i="10"/>
  <c r="Y598" i="5" s="1"/>
  <c r="M1536" i="10"/>
  <c r="X598" i="5" s="1"/>
  <c r="L1536" i="10"/>
  <c r="W598" i="5" s="1"/>
  <c r="E1536" i="10"/>
  <c r="O1535" i="10"/>
  <c r="AA597" i="5" s="1"/>
  <c r="N1535" i="10"/>
  <c r="Y597" i="5" s="1"/>
  <c r="M1535" i="10"/>
  <c r="X597" i="5" s="1"/>
  <c r="L1535" i="10"/>
  <c r="W597" i="5" s="1"/>
  <c r="E1535" i="10"/>
  <c r="O1534" i="10"/>
  <c r="AA596" i="5" s="1"/>
  <c r="N1534" i="10"/>
  <c r="Y596" i="5" s="1"/>
  <c r="M1534" i="10"/>
  <c r="X596" i="5" s="1"/>
  <c r="L1534" i="10"/>
  <c r="W596" i="5" s="1"/>
  <c r="E1534" i="10"/>
  <c r="O1533" i="10"/>
  <c r="AA595" i="5" s="1"/>
  <c r="N1533" i="10"/>
  <c r="Y595" i="5" s="1"/>
  <c r="M1533" i="10"/>
  <c r="X595" i="5" s="1"/>
  <c r="L1533" i="10"/>
  <c r="W595" i="5" s="1"/>
  <c r="E1533" i="10"/>
  <c r="O1532" i="10"/>
  <c r="AA594" i="5" s="1"/>
  <c r="N1532" i="10"/>
  <c r="Y594" i="5" s="1"/>
  <c r="M1532" i="10"/>
  <c r="X594" i="5" s="1"/>
  <c r="L1532" i="10"/>
  <c r="W594" i="5" s="1"/>
  <c r="E1532" i="10"/>
  <c r="O1531" i="10"/>
  <c r="AA592" i="5" s="1"/>
  <c r="N1531" i="10"/>
  <c r="Y592" i="5" s="1"/>
  <c r="M1531" i="10"/>
  <c r="X592" i="5" s="1"/>
  <c r="L1531" i="10"/>
  <c r="W592" i="5" s="1"/>
  <c r="E1531" i="10"/>
  <c r="O1530" i="10"/>
  <c r="AA591" i="5" s="1"/>
  <c r="N1530" i="10"/>
  <c r="Y591" i="5" s="1"/>
  <c r="M1530" i="10"/>
  <c r="X591" i="5" s="1"/>
  <c r="L1530" i="10"/>
  <c r="W591" i="5" s="1"/>
  <c r="E1530" i="10"/>
  <c r="O1529" i="10"/>
  <c r="AA590" i="5" s="1"/>
  <c r="N1529" i="10"/>
  <c r="Y590" i="5" s="1"/>
  <c r="M1529" i="10"/>
  <c r="X590" i="5" s="1"/>
  <c r="L1529" i="10"/>
  <c r="W590" i="5" s="1"/>
  <c r="E1529" i="10"/>
  <c r="O1528" i="10"/>
  <c r="AA589" i="5" s="1"/>
  <c r="N1528" i="10"/>
  <c r="Y589" i="5" s="1"/>
  <c r="M1528" i="10"/>
  <c r="X589" i="5" s="1"/>
  <c r="L1528" i="10"/>
  <c r="W589" i="5" s="1"/>
  <c r="E1528" i="10"/>
  <c r="O1527" i="10"/>
  <c r="AA588" i="5" s="1"/>
  <c r="N1527" i="10"/>
  <c r="Y588" i="5" s="1"/>
  <c r="M1527" i="10"/>
  <c r="X588" i="5" s="1"/>
  <c r="L1527" i="10"/>
  <c r="W588" i="5" s="1"/>
  <c r="E1527" i="10"/>
  <c r="O1526" i="10"/>
  <c r="AA587" i="5" s="1"/>
  <c r="N1526" i="10"/>
  <c r="Y587" i="5" s="1"/>
  <c r="M1526" i="10"/>
  <c r="X587" i="5" s="1"/>
  <c r="L1526" i="10"/>
  <c r="W587" i="5" s="1"/>
  <c r="E1526" i="10"/>
  <c r="O1525" i="10"/>
  <c r="AA586" i="5" s="1"/>
  <c r="N1525" i="10"/>
  <c r="Y586" i="5" s="1"/>
  <c r="M1525" i="10"/>
  <c r="X586" i="5" s="1"/>
  <c r="L1525" i="10"/>
  <c r="W586" i="5" s="1"/>
  <c r="E1525" i="10"/>
  <c r="O1524" i="10"/>
  <c r="AA585" i="5" s="1"/>
  <c r="N1524" i="10"/>
  <c r="Y585" i="5" s="1"/>
  <c r="M1524" i="10"/>
  <c r="X585" i="5" s="1"/>
  <c r="L1524" i="10"/>
  <c r="W585" i="5" s="1"/>
  <c r="E1524" i="10"/>
  <c r="O1523" i="10"/>
  <c r="AA584" i="5" s="1"/>
  <c r="N1523" i="10"/>
  <c r="Y584" i="5" s="1"/>
  <c r="M1523" i="10"/>
  <c r="X584" i="5" s="1"/>
  <c r="L1523" i="10"/>
  <c r="W584" i="5" s="1"/>
  <c r="E1523" i="10"/>
  <c r="O1522" i="10"/>
  <c r="AA583" i="5" s="1"/>
  <c r="N1522" i="10"/>
  <c r="Y583" i="5" s="1"/>
  <c r="M1522" i="10"/>
  <c r="X583" i="5" s="1"/>
  <c r="L1522" i="10"/>
  <c r="W583" i="5" s="1"/>
  <c r="E1522" i="10"/>
  <c r="O1521" i="10"/>
  <c r="AA581" i="5" s="1"/>
  <c r="N1521" i="10"/>
  <c r="Y581" i="5" s="1"/>
  <c r="M1521" i="10"/>
  <c r="X581" i="5" s="1"/>
  <c r="L1521" i="10"/>
  <c r="W581" i="5" s="1"/>
  <c r="E1521" i="10"/>
  <c r="O1520" i="10"/>
  <c r="AA580" i="5" s="1"/>
  <c r="N1520" i="10"/>
  <c r="Y580" i="5" s="1"/>
  <c r="M1520" i="10"/>
  <c r="X580" i="5" s="1"/>
  <c r="L1520" i="10"/>
  <c r="W580" i="5" s="1"/>
  <c r="E1520" i="10"/>
  <c r="O1519" i="10"/>
  <c r="AA579" i="5" s="1"/>
  <c r="N1519" i="10"/>
  <c r="Y579" i="5" s="1"/>
  <c r="M1519" i="10"/>
  <c r="X579" i="5" s="1"/>
  <c r="L1519" i="10"/>
  <c r="W579" i="5" s="1"/>
  <c r="E1519" i="10"/>
  <c r="O1518" i="10"/>
  <c r="AA578" i="5" s="1"/>
  <c r="N1518" i="10"/>
  <c r="Y578" i="5" s="1"/>
  <c r="M1518" i="10"/>
  <c r="X578" i="5" s="1"/>
  <c r="L1518" i="10"/>
  <c r="W578" i="5" s="1"/>
  <c r="E1518" i="10"/>
  <c r="O1517" i="10"/>
  <c r="AA577" i="5" s="1"/>
  <c r="N1517" i="10"/>
  <c r="Y577" i="5" s="1"/>
  <c r="M1517" i="10"/>
  <c r="X577" i="5" s="1"/>
  <c r="L1517" i="10"/>
  <c r="W577" i="5" s="1"/>
  <c r="E1517" i="10"/>
  <c r="O1516" i="10"/>
  <c r="AA576" i="5" s="1"/>
  <c r="N1516" i="10"/>
  <c r="Y576" i="5" s="1"/>
  <c r="M1516" i="10"/>
  <c r="X576" i="5" s="1"/>
  <c r="L1516" i="10"/>
  <c r="W576" i="5" s="1"/>
  <c r="E1516" i="10"/>
  <c r="O1515" i="10"/>
  <c r="AA575" i="5" s="1"/>
  <c r="N1515" i="10"/>
  <c r="Y575" i="5" s="1"/>
  <c r="M1515" i="10"/>
  <c r="X575" i="5" s="1"/>
  <c r="L1515" i="10"/>
  <c r="W575" i="5" s="1"/>
  <c r="E1515" i="10"/>
  <c r="O1514" i="10"/>
  <c r="AA574" i="5" s="1"/>
  <c r="N1514" i="10"/>
  <c r="Y574" i="5" s="1"/>
  <c r="M1514" i="10"/>
  <c r="X574" i="5" s="1"/>
  <c r="L1514" i="10"/>
  <c r="W574" i="5" s="1"/>
  <c r="E1514" i="10"/>
  <c r="O1513" i="10"/>
  <c r="AA573" i="5" s="1"/>
  <c r="N1513" i="10"/>
  <c r="Y573" i="5" s="1"/>
  <c r="M1513" i="10"/>
  <c r="X573" i="5" s="1"/>
  <c r="L1513" i="10"/>
  <c r="W573" i="5" s="1"/>
  <c r="E1513" i="10"/>
  <c r="O1512" i="10"/>
  <c r="AA572" i="5" s="1"/>
  <c r="N1512" i="10"/>
  <c r="Y572" i="5" s="1"/>
  <c r="M1512" i="10"/>
  <c r="X572" i="5" s="1"/>
  <c r="L1512" i="10"/>
  <c r="W572" i="5" s="1"/>
  <c r="E1512" i="10"/>
  <c r="O1511" i="10"/>
  <c r="AA570" i="5" s="1"/>
  <c r="N1511" i="10"/>
  <c r="Y570" i="5" s="1"/>
  <c r="M1511" i="10"/>
  <c r="X570" i="5" s="1"/>
  <c r="L1511" i="10"/>
  <c r="W570" i="5" s="1"/>
  <c r="E1511" i="10"/>
  <c r="O1510" i="10"/>
  <c r="AA569" i="5" s="1"/>
  <c r="N1510" i="10"/>
  <c r="Y569" i="5" s="1"/>
  <c r="M1510" i="10"/>
  <c r="X569" i="5" s="1"/>
  <c r="L1510" i="10"/>
  <c r="W569" i="5" s="1"/>
  <c r="E1510" i="10"/>
  <c r="O1509" i="10"/>
  <c r="AA568" i="5" s="1"/>
  <c r="N1509" i="10"/>
  <c r="Y568" i="5" s="1"/>
  <c r="M1509" i="10"/>
  <c r="X568" i="5" s="1"/>
  <c r="L1509" i="10"/>
  <c r="W568" i="5" s="1"/>
  <c r="E1509" i="10"/>
  <c r="O1508" i="10"/>
  <c r="AA567" i="5" s="1"/>
  <c r="N1508" i="10"/>
  <c r="Y567" i="5" s="1"/>
  <c r="M1508" i="10"/>
  <c r="X567" i="5" s="1"/>
  <c r="L1508" i="10"/>
  <c r="W567" i="5" s="1"/>
  <c r="E1508" i="10"/>
  <c r="O1507" i="10"/>
  <c r="AA566" i="5" s="1"/>
  <c r="N1507" i="10"/>
  <c r="Y566" i="5" s="1"/>
  <c r="M1507" i="10"/>
  <c r="X566" i="5" s="1"/>
  <c r="L1507" i="10"/>
  <c r="W566" i="5" s="1"/>
  <c r="E1507" i="10"/>
  <c r="O1506" i="10"/>
  <c r="AA565" i="5" s="1"/>
  <c r="N1506" i="10"/>
  <c r="Y565" i="5" s="1"/>
  <c r="M1506" i="10"/>
  <c r="X565" i="5" s="1"/>
  <c r="L1506" i="10"/>
  <c r="W565" i="5" s="1"/>
  <c r="E1506" i="10"/>
  <c r="O1505" i="10"/>
  <c r="AA564" i="5" s="1"/>
  <c r="N1505" i="10"/>
  <c r="Y564" i="5" s="1"/>
  <c r="M1505" i="10"/>
  <c r="X564" i="5" s="1"/>
  <c r="L1505" i="10"/>
  <c r="W564" i="5" s="1"/>
  <c r="E1505" i="10"/>
  <c r="O1504" i="10"/>
  <c r="AA563" i="5" s="1"/>
  <c r="N1504" i="10"/>
  <c r="Y563" i="5" s="1"/>
  <c r="M1504" i="10"/>
  <c r="X563" i="5" s="1"/>
  <c r="L1504" i="10"/>
  <c r="W563" i="5" s="1"/>
  <c r="E1504" i="10"/>
  <c r="O1503" i="10"/>
  <c r="AA562" i="5" s="1"/>
  <c r="N1503" i="10"/>
  <c r="Y562" i="5" s="1"/>
  <c r="M1503" i="10"/>
  <c r="X562" i="5" s="1"/>
  <c r="L1503" i="10"/>
  <c r="W562" i="5" s="1"/>
  <c r="E1503" i="10"/>
  <c r="O1502" i="10"/>
  <c r="AA561" i="5" s="1"/>
  <c r="N1502" i="10"/>
  <c r="Y561" i="5" s="1"/>
  <c r="M1502" i="10"/>
  <c r="X561" i="5" s="1"/>
  <c r="L1502" i="10"/>
  <c r="W561" i="5" s="1"/>
  <c r="E1502" i="10"/>
  <c r="O1501" i="10"/>
  <c r="AA558" i="5" s="1"/>
  <c r="N1501" i="10"/>
  <c r="Y558" i="5" s="1"/>
  <c r="M1501" i="10"/>
  <c r="X558" i="5" s="1"/>
  <c r="L1501" i="10"/>
  <c r="W558" i="5" s="1"/>
  <c r="E1501" i="10"/>
  <c r="O1500" i="10"/>
  <c r="AA557" i="5" s="1"/>
  <c r="N1500" i="10"/>
  <c r="Y557" i="5" s="1"/>
  <c r="M1500" i="10"/>
  <c r="X557" i="5" s="1"/>
  <c r="L1500" i="10"/>
  <c r="W557" i="5" s="1"/>
  <c r="E1500" i="10"/>
  <c r="O1499" i="10"/>
  <c r="AA556" i="5" s="1"/>
  <c r="N1499" i="10"/>
  <c r="Y556" i="5" s="1"/>
  <c r="M1499" i="10"/>
  <c r="X556" i="5" s="1"/>
  <c r="L1499" i="10"/>
  <c r="W556" i="5" s="1"/>
  <c r="E1499" i="10"/>
  <c r="O1498" i="10"/>
  <c r="AA555" i="5" s="1"/>
  <c r="N1498" i="10"/>
  <c r="Y555" i="5" s="1"/>
  <c r="M1498" i="10"/>
  <c r="X555" i="5" s="1"/>
  <c r="L1498" i="10"/>
  <c r="W555" i="5" s="1"/>
  <c r="E1498" i="10"/>
  <c r="O1497" i="10"/>
  <c r="AA554" i="5" s="1"/>
  <c r="N1497" i="10"/>
  <c r="Y554" i="5" s="1"/>
  <c r="M1497" i="10"/>
  <c r="X554" i="5" s="1"/>
  <c r="L1497" i="10"/>
  <c r="W554" i="5" s="1"/>
  <c r="E1497" i="10"/>
  <c r="O1496" i="10"/>
  <c r="AA553" i="5" s="1"/>
  <c r="N1496" i="10"/>
  <c r="Y553" i="5" s="1"/>
  <c r="M1496" i="10"/>
  <c r="X553" i="5" s="1"/>
  <c r="L1496" i="10"/>
  <c r="W553" i="5" s="1"/>
  <c r="E1496" i="10"/>
  <c r="O1495" i="10"/>
  <c r="AA552" i="5" s="1"/>
  <c r="N1495" i="10"/>
  <c r="Y552" i="5" s="1"/>
  <c r="M1495" i="10"/>
  <c r="X552" i="5" s="1"/>
  <c r="L1495" i="10"/>
  <c r="W552" i="5" s="1"/>
  <c r="E1495" i="10"/>
  <c r="O1494" i="10"/>
  <c r="AA551" i="5" s="1"/>
  <c r="N1494" i="10"/>
  <c r="Y551" i="5" s="1"/>
  <c r="M1494" i="10"/>
  <c r="X551" i="5" s="1"/>
  <c r="L1494" i="10"/>
  <c r="W551" i="5" s="1"/>
  <c r="E1494" i="10"/>
  <c r="O1493" i="10"/>
  <c r="AA550" i="5" s="1"/>
  <c r="N1493" i="10"/>
  <c r="Y550" i="5" s="1"/>
  <c r="M1493" i="10"/>
  <c r="X550" i="5" s="1"/>
  <c r="L1493" i="10"/>
  <c r="W550" i="5" s="1"/>
  <c r="E1493" i="10"/>
  <c r="O1492" i="10"/>
  <c r="AA549" i="5" s="1"/>
  <c r="N1492" i="10"/>
  <c r="Y549" i="5" s="1"/>
  <c r="M1492" i="10"/>
  <c r="X549" i="5" s="1"/>
  <c r="L1492" i="10"/>
  <c r="W549" i="5" s="1"/>
  <c r="E1492" i="10"/>
  <c r="O1491" i="10"/>
  <c r="AA547" i="5" s="1"/>
  <c r="N1491" i="10"/>
  <c r="Y547" i="5" s="1"/>
  <c r="M1491" i="10"/>
  <c r="X547" i="5" s="1"/>
  <c r="L1491" i="10"/>
  <c r="W547" i="5" s="1"/>
  <c r="E1491" i="10"/>
  <c r="O1490" i="10"/>
  <c r="AA546" i="5" s="1"/>
  <c r="N1490" i="10"/>
  <c r="Y546" i="5" s="1"/>
  <c r="M1490" i="10"/>
  <c r="X546" i="5" s="1"/>
  <c r="L1490" i="10"/>
  <c r="W546" i="5" s="1"/>
  <c r="E1490" i="10"/>
  <c r="O1489" i="10"/>
  <c r="AA545" i="5" s="1"/>
  <c r="N1489" i="10"/>
  <c r="Y545" i="5" s="1"/>
  <c r="M1489" i="10"/>
  <c r="X545" i="5" s="1"/>
  <c r="L1489" i="10"/>
  <c r="W545" i="5" s="1"/>
  <c r="E1489" i="10"/>
  <c r="O1488" i="10"/>
  <c r="AA544" i="5" s="1"/>
  <c r="N1488" i="10"/>
  <c r="Y544" i="5" s="1"/>
  <c r="M1488" i="10"/>
  <c r="X544" i="5" s="1"/>
  <c r="L1488" i="10"/>
  <c r="W544" i="5" s="1"/>
  <c r="E1488" i="10"/>
  <c r="O1487" i="10"/>
  <c r="AA543" i="5" s="1"/>
  <c r="N1487" i="10"/>
  <c r="Y543" i="5" s="1"/>
  <c r="M1487" i="10"/>
  <c r="X543" i="5" s="1"/>
  <c r="L1487" i="10"/>
  <c r="W543" i="5" s="1"/>
  <c r="E1487" i="10"/>
  <c r="O1486" i="10"/>
  <c r="AA542" i="5" s="1"/>
  <c r="N1486" i="10"/>
  <c r="Y542" i="5" s="1"/>
  <c r="M1486" i="10"/>
  <c r="X542" i="5" s="1"/>
  <c r="L1486" i="10"/>
  <c r="W542" i="5" s="1"/>
  <c r="E1486" i="10"/>
  <c r="O1485" i="10"/>
  <c r="AA541" i="5" s="1"/>
  <c r="N1485" i="10"/>
  <c r="Y541" i="5" s="1"/>
  <c r="M1485" i="10"/>
  <c r="X541" i="5" s="1"/>
  <c r="L1485" i="10"/>
  <c r="W541" i="5" s="1"/>
  <c r="E1485" i="10"/>
  <c r="O1484" i="10"/>
  <c r="AA540" i="5" s="1"/>
  <c r="N1484" i="10"/>
  <c r="Y540" i="5" s="1"/>
  <c r="M1484" i="10"/>
  <c r="X540" i="5" s="1"/>
  <c r="L1484" i="10"/>
  <c r="W540" i="5" s="1"/>
  <c r="E1484" i="10"/>
  <c r="O1483" i="10"/>
  <c r="AA539" i="5" s="1"/>
  <c r="N1483" i="10"/>
  <c r="Y539" i="5" s="1"/>
  <c r="M1483" i="10"/>
  <c r="X539" i="5" s="1"/>
  <c r="L1483" i="10"/>
  <c r="W539" i="5" s="1"/>
  <c r="E1483" i="10"/>
  <c r="O1482" i="10"/>
  <c r="AA538" i="5" s="1"/>
  <c r="N1482" i="10"/>
  <c r="Y538" i="5" s="1"/>
  <c r="M1482" i="10"/>
  <c r="X538" i="5" s="1"/>
  <c r="L1482" i="10"/>
  <c r="W538" i="5" s="1"/>
  <c r="E1482" i="10"/>
  <c r="O1481" i="10"/>
  <c r="AA536" i="5" s="1"/>
  <c r="N1481" i="10"/>
  <c r="Y536" i="5" s="1"/>
  <c r="M1481" i="10"/>
  <c r="X536" i="5" s="1"/>
  <c r="L1481" i="10"/>
  <c r="W536" i="5" s="1"/>
  <c r="E1481" i="10"/>
  <c r="O1480" i="10"/>
  <c r="AA535" i="5" s="1"/>
  <c r="N1480" i="10"/>
  <c r="Y535" i="5" s="1"/>
  <c r="M1480" i="10"/>
  <c r="X535" i="5" s="1"/>
  <c r="L1480" i="10"/>
  <c r="W535" i="5" s="1"/>
  <c r="E1480" i="10"/>
  <c r="O1479" i="10"/>
  <c r="AA534" i="5" s="1"/>
  <c r="N1479" i="10"/>
  <c r="Y534" i="5" s="1"/>
  <c r="M1479" i="10"/>
  <c r="X534" i="5" s="1"/>
  <c r="L1479" i="10"/>
  <c r="W534" i="5" s="1"/>
  <c r="E1479" i="10"/>
  <c r="O1478" i="10"/>
  <c r="AA533" i="5" s="1"/>
  <c r="N1478" i="10"/>
  <c r="Y533" i="5" s="1"/>
  <c r="M1478" i="10"/>
  <c r="X533" i="5" s="1"/>
  <c r="L1478" i="10"/>
  <c r="W533" i="5" s="1"/>
  <c r="E1478" i="10"/>
  <c r="O1477" i="10"/>
  <c r="AA532" i="5" s="1"/>
  <c r="N1477" i="10"/>
  <c r="Y532" i="5" s="1"/>
  <c r="M1477" i="10"/>
  <c r="X532" i="5" s="1"/>
  <c r="L1477" i="10"/>
  <c r="W532" i="5" s="1"/>
  <c r="E1477" i="10"/>
  <c r="O1476" i="10"/>
  <c r="AA531" i="5" s="1"/>
  <c r="N1476" i="10"/>
  <c r="Y531" i="5" s="1"/>
  <c r="M1476" i="10"/>
  <c r="X531" i="5" s="1"/>
  <c r="L1476" i="10"/>
  <c r="W531" i="5" s="1"/>
  <c r="E1476" i="10"/>
  <c r="O1475" i="10"/>
  <c r="AA530" i="5" s="1"/>
  <c r="N1475" i="10"/>
  <c r="Y530" i="5" s="1"/>
  <c r="M1475" i="10"/>
  <c r="X530" i="5" s="1"/>
  <c r="L1475" i="10"/>
  <c r="W530" i="5" s="1"/>
  <c r="E1475" i="10"/>
  <c r="O1474" i="10"/>
  <c r="AA529" i="5" s="1"/>
  <c r="N1474" i="10"/>
  <c r="Y529" i="5" s="1"/>
  <c r="M1474" i="10"/>
  <c r="X529" i="5" s="1"/>
  <c r="L1474" i="10"/>
  <c r="W529" i="5" s="1"/>
  <c r="E1474" i="10"/>
  <c r="O1473" i="10"/>
  <c r="AA528" i="5" s="1"/>
  <c r="N1473" i="10"/>
  <c r="Y528" i="5" s="1"/>
  <c r="M1473" i="10"/>
  <c r="X528" i="5" s="1"/>
  <c r="L1473" i="10"/>
  <c r="W528" i="5" s="1"/>
  <c r="E1473" i="10"/>
  <c r="O1472" i="10"/>
  <c r="AA527" i="5" s="1"/>
  <c r="N1472" i="10"/>
  <c r="Y527" i="5" s="1"/>
  <c r="M1472" i="10"/>
  <c r="X527" i="5" s="1"/>
  <c r="L1472" i="10"/>
  <c r="W527" i="5" s="1"/>
  <c r="E1472" i="10"/>
  <c r="O1471" i="10"/>
  <c r="AA525" i="5" s="1"/>
  <c r="N1471" i="10"/>
  <c r="Y525" i="5" s="1"/>
  <c r="M1471" i="10"/>
  <c r="X525" i="5" s="1"/>
  <c r="L1471" i="10"/>
  <c r="W525" i="5" s="1"/>
  <c r="E1471" i="10"/>
  <c r="O1470" i="10"/>
  <c r="AA524" i="5" s="1"/>
  <c r="N1470" i="10"/>
  <c r="Y524" i="5" s="1"/>
  <c r="M1470" i="10"/>
  <c r="X524" i="5" s="1"/>
  <c r="L1470" i="10"/>
  <c r="W524" i="5" s="1"/>
  <c r="E1470" i="10"/>
  <c r="O1469" i="10"/>
  <c r="AA523" i="5" s="1"/>
  <c r="N1469" i="10"/>
  <c r="Y523" i="5" s="1"/>
  <c r="M1469" i="10"/>
  <c r="X523" i="5" s="1"/>
  <c r="L1469" i="10"/>
  <c r="W523" i="5" s="1"/>
  <c r="E1469" i="10"/>
  <c r="O1468" i="10"/>
  <c r="AA522" i="5" s="1"/>
  <c r="N1468" i="10"/>
  <c r="Y522" i="5" s="1"/>
  <c r="M1468" i="10"/>
  <c r="X522" i="5" s="1"/>
  <c r="L1468" i="10"/>
  <c r="W522" i="5" s="1"/>
  <c r="E1468" i="10"/>
  <c r="O1467" i="10"/>
  <c r="AA521" i="5" s="1"/>
  <c r="N1467" i="10"/>
  <c r="Y521" i="5" s="1"/>
  <c r="M1467" i="10"/>
  <c r="X521" i="5" s="1"/>
  <c r="L1467" i="10"/>
  <c r="W521" i="5" s="1"/>
  <c r="E1467" i="10"/>
  <c r="O1466" i="10"/>
  <c r="AA520" i="5" s="1"/>
  <c r="N1466" i="10"/>
  <c r="Y520" i="5" s="1"/>
  <c r="M1466" i="10"/>
  <c r="X520" i="5" s="1"/>
  <c r="L1466" i="10"/>
  <c r="W520" i="5" s="1"/>
  <c r="E1466" i="10"/>
  <c r="O1465" i="10"/>
  <c r="AA519" i="5" s="1"/>
  <c r="N1465" i="10"/>
  <c r="Y519" i="5" s="1"/>
  <c r="M1465" i="10"/>
  <c r="X519" i="5" s="1"/>
  <c r="L1465" i="10"/>
  <c r="W519" i="5" s="1"/>
  <c r="E1465" i="10"/>
  <c r="O1464" i="10"/>
  <c r="AA518" i="5" s="1"/>
  <c r="N1464" i="10"/>
  <c r="Y518" i="5" s="1"/>
  <c r="M1464" i="10"/>
  <c r="X518" i="5" s="1"/>
  <c r="L1464" i="10"/>
  <c r="W518" i="5" s="1"/>
  <c r="E1464" i="10"/>
  <c r="O1463" i="10"/>
  <c r="AA517" i="5" s="1"/>
  <c r="N1463" i="10"/>
  <c r="Y517" i="5" s="1"/>
  <c r="M1463" i="10"/>
  <c r="X517" i="5" s="1"/>
  <c r="L1463" i="10"/>
  <c r="W517" i="5" s="1"/>
  <c r="E1463" i="10"/>
  <c r="O1462" i="10"/>
  <c r="AA516" i="5" s="1"/>
  <c r="N1462" i="10"/>
  <c r="Y516" i="5" s="1"/>
  <c r="M1462" i="10"/>
  <c r="X516" i="5" s="1"/>
  <c r="L1462" i="10"/>
  <c r="W516" i="5" s="1"/>
  <c r="E1462" i="10"/>
  <c r="O1461" i="10"/>
  <c r="AA514" i="5" s="1"/>
  <c r="N1461" i="10"/>
  <c r="Y514" i="5" s="1"/>
  <c r="M1461" i="10"/>
  <c r="X514" i="5" s="1"/>
  <c r="L1461" i="10"/>
  <c r="W514" i="5" s="1"/>
  <c r="E1461" i="10"/>
  <c r="O1460" i="10"/>
  <c r="AA513" i="5" s="1"/>
  <c r="N1460" i="10"/>
  <c r="Y513" i="5" s="1"/>
  <c r="M1460" i="10"/>
  <c r="X513" i="5" s="1"/>
  <c r="L1460" i="10"/>
  <c r="W513" i="5" s="1"/>
  <c r="E1460" i="10"/>
  <c r="O1459" i="10"/>
  <c r="AA512" i="5" s="1"/>
  <c r="N1459" i="10"/>
  <c r="Y512" i="5" s="1"/>
  <c r="M1459" i="10"/>
  <c r="X512" i="5" s="1"/>
  <c r="L1459" i="10"/>
  <c r="W512" i="5" s="1"/>
  <c r="E1459" i="10"/>
  <c r="O1458" i="10"/>
  <c r="AA511" i="5" s="1"/>
  <c r="N1458" i="10"/>
  <c r="Y511" i="5" s="1"/>
  <c r="M1458" i="10"/>
  <c r="X511" i="5" s="1"/>
  <c r="L1458" i="10"/>
  <c r="W511" i="5" s="1"/>
  <c r="E1458" i="10"/>
  <c r="O1457" i="10"/>
  <c r="AA510" i="5" s="1"/>
  <c r="N1457" i="10"/>
  <c r="Y510" i="5" s="1"/>
  <c r="M1457" i="10"/>
  <c r="X510" i="5" s="1"/>
  <c r="L1457" i="10"/>
  <c r="W510" i="5" s="1"/>
  <c r="E1457" i="10"/>
  <c r="O1456" i="10"/>
  <c r="AA509" i="5" s="1"/>
  <c r="N1456" i="10"/>
  <c r="Y509" i="5" s="1"/>
  <c r="M1456" i="10"/>
  <c r="X509" i="5" s="1"/>
  <c r="L1456" i="10"/>
  <c r="W509" i="5" s="1"/>
  <c r="E1456" i="10"/>
  <c r="O1455" i="10"/>
  <c r="AA508" i="5" s="1"/>
  <c r="N1455" i="10"/>
  <c r="Y508" i="5" s="1"/>
  <c r="M1455" i="10"/>
  <c r="X508" i="5" s="1"/>
  <c r="L1455" i="10"/>
  <c r="W508" i="5" s="1"/>
  <c r="E1455" i="10"/>
  <c r="O1454" i="10"/>
  <c r="AA507" i="5" s="1"/>
  <c r="N1454" i="10"/>
  <c r="Y507" i="5" s="1"/>
  <c r="M1454" i="10"/>
  <c r="X507" i="5" s="1"/>
  <c r="L1454" i="10"/>
  <c r="W507" i="5" s="1"/>
  <c r="E1454" i="10"/>
  <c r="O1453" i="10"/>
  <c r="AA506" i="5" s="1"/>
  <c r="N1453" i="10"/>
  <c r="Y506" i="5" s="1"/>
  <c r="M1453" i="10"/>
  <c r="X506" i="5" s="1"/>
  <c r="L1453" i="10"/>
  <c r="W506" i="5" s="1"/>
  <c r="E1453" i="10"/>
  <c r="O1452" i="10"/>
  <c r="AA505" i="5" s="1"/>
  <c r="N1452" i="10"/>
  <c r="Y505" i="5" s="1"/>
  <c r="M1452" i="10"/>
  <c r="X505" i="5" s="1"/>
  <c r="L1452" i="10"/>
  <c r="W505" i="5" s="1"/>
  <c r="E1452" i="10"/>
  <c r="O1451" i="10"/>
  <c r="AA503" i="5" s="1"/>
  <c r="N1451" i="10"/>
  <c r="Y503" i="5" s="1"/>
  <c r="M1451" i="10"/>
  <c r="X503" i="5" s="1"/>
  <c r="L1451" i="10"/>
  <c r="W503" i="5" s="1"/>
  <c r="E1451" i="10"/>
  <c r="O1450" i="10"/>
  <c r="AA502" i="5" s="1"/>
  <c r="N1450" i="10"/>
  <c r="Y502" i="5" s="1"/>
  <c r="M1450" i="10"/>
  <c r="X502" i="5" s="1"/>
  <c r="L1450" i="10"/>
  <c r="W502" i="5" s="1"/>
  <c r="E1450" i="10"/>
  <c r="O1449" i="10"/>
  <c r="AA501" i="5" s="1"/>
  <c r="N1449" i="10"/>
  <c r="Y501" i="5" s="1"/>
  <c r="M1449" i="10"/>
  <c r="X501" i="5" s="1"/>
  <c r="L1449" i="10"/>
  <c r="W501" i="5" s="1"/>
  <c r="E1449" i="10"/>
  <c r="O1448" i="10"/>
  <c r="AA500" i="5" s="1"/>
  <c r="N1448" i="10"/>
  <c r="Y500" i="5" s="1"/>
  <c r="M1448" i="10"/>
  <c r="X500" i="5" s="1"/>
  <c r="L1448" i="10"/>
  <c r="W500" i="5" s="1"/>
  <c r="E1448" i="10"/>
  <c r="O1447" i="10"/>
  <c r="AA499" i="5" s="1"/>
  <c r="N1447" i="10"/>
  <c r="Y499" i="5" s="1"/>
  <c r="M1447" i="10"/>
  <c r="X499" i="5" s="1"/>
  <c r="L1447" i="10"/>
  <c r="W499" i="5" s="1"/>
  <c r="E1447" i="10"/>
  <c r="O1446" i="10"/>
  <c r="AA498" i="5" s="1"/>
  <c r="N1446" i="10"/>
  <c r="Y498" i="5" s="1"/>
  <c r="M1446" i="10"/>
  <c r="X498" i="5" s="1"/>
  <c r="L1446" i="10"/>
  <c r="W498" i="5" s="1"/>
  <c r="E1446" i="10"/>
  <c r="O1445" i="10"/>
  <c r="AA497" i="5" s="1"/>
  <c r="N1445" i="10"/>
  <c r="Y497" i="5" s="1"/>
  <c r="M1445" i="10"/>
  <c r="X497" i="5" s="1"/>
  <c r="L1445" i="10"/>
  <c r="W497" i="5" s="1"/>
  <c r="E1445" i="10"/>
  <c r="O1444" i="10"/>
  <c r="AA496" i="5" s="1"/>
  <c r="N1444" i="10"/>
  <c r="Y496" i="5" s="1"/>
  <c r="M1444" i="10"/>
  <c r="X496" i="5" s="1"/>
  <c r="L1444" i="10"/>
  <c r="W496" i="5" s="1"/>
  <c r="E1444" i="10"/>
  <c r="O1443" i="10"/>
  <c r="AA495" i="5" s="1"/>
  <c r="N1443" i="10"/>
  <c r="Y495" i="5" s="1"/>
  <c r="M1443" i="10"/>
  <c r="X495" i="5" s="1"/>
  <c r="L1443" i="10"/>
  <c r="W495" i="5" s="1"/>
  <c r="E1443" i="10"/>
  <c r="O1442" i="10"/>
  <c r="AA494" i="5" s="1"/>
  <c r="N1442" i="10"/>
  <c r="Y494" i="5" s="1"/>
  <c r="M1442" i="10"/>
  <c r="X494" i="5" s="1"/>
  <c r="L1442" i="10"/>
  <c r="W494" i="5" s="1"/>
  <c r="E1442" i="10"/>
  <c r="O1441" i="10"/>
  <c r="AA492" i="5" s="1"/>
  <c r="N1441" i="10"/>
  <c r="Y492" i="5" s="1"/>
  <c r="M1441" i="10"/>
  <c r="X492" i="5" s="1"/>
  <c r="L1441" i="10"/>
  <c r="W492" i="5" s="1"/>
  <c r="E1441" i="10"/>
  <c r="O1440" i="10"/>
  <c r="AA491" i="5" s="1"/>
  <c r="N1440" i="10"/>
  <c r="Y491" i="5" s="1"/>
  <c r="M1440" i="10"/>
  <c r="X491" i="5" s="1"/>
  <c r="L1440" i="10"/>
  <c r="W491" i="5" s="1"/>
  <c r="E1440" i="10"/>
  <c r="O1439" i="10"/>
  <c r="AA490" i="5" s="1"/>
  <c r="N1439" i="10"/>
  <c r="Y490" i="5" s="1"/>
  <c r="M1439" i="10"/>
  <c r="X490" i="5" s="1"/>
  <c r="L1439" i="10"/>
  <c r="W490" i="5" s="1"/>
  <c r="E1439" i="10"/>
  <c r="O1438" i="10"/>
  <c r="AA489" i="5" s="1"/>
  <c r="N1438" i="10"/>
  <c r="Y489" i="5" s="1"/>
  <c r="M1438" i="10"/>
  <c r="X489" i="5" s="1"/>
  <c r="L1438" i="10"/>
  <c r="W489" i="5" s="1"/>
  <c r="E1438" i="10"/>
  <c r="O1437" i="10"/>
  <c r="AA488" i="5" s="1"/>
  <c r="N1437" i="10"/>
  <c r="Y488" i="5" s="1"/>
  <c r="M1437" i="10"/>
  <c r="X488" i="5" s="1"/>
  <c r="L1437" i="10"/>
  <c r="W488" i="5" s="1"/>
  <c r="E1437" i="10"/>
  <c r="O1436" i="10"/>
  <c r="AA487" i="5" s="1"/>
  <c r="N1436" i="10"/>
  <c r="Y487" i="5" s="1"/>
  <c r="M1436" i="10"/>
  <c r="X487" i="5" s="1"/>
  <c r="L1436" i="10"/>
  <c r="W487" i="5" s="1"/>
  <c r="E1436" i="10"/>
  <c r="O1435" i="10"/>
  <c r="AA486" i="5" s="1"/>
  <c r="N1435" i="10"/>
  <c r="Y486" i="5" s="1"/>
  <c r="M1435" i="10"/>
  <c r="X486" i="5" s="1"/>
  <c r="L1435" i="10"/>
  <c r="W486" i="5" s="1"/>
  <c r="E1435" i="10"/>
  <c r="O1434" i="10"/>
  <c r="AA485" i="5" s="1"/>
  <c r="N1434" i="10"/>
  <c r="Y485" i="5" s="1"/>
  <c r="M1434" i="10"/>
  <c r="L1434" i="10"/>
  <c r="W485" i="5" s="1"/>
  <c r="E1434" i="10"/>
  <c r="O1433" i="10"/>
  <c r="AA484" i="5" s="1"/>
  <c r="N1433" i="10"/>
  <c r="Y484" i="5" s="1"/>
  <c r="M1433" i="10"/>
  <c r="X484" i="5" s="1"/>
  <c r="L1433" i="10"/>
  <c r="W484" i="5" s="1"/>
  <c r="E1433" i="10"/>
  <c r="O1432" i="10"/>
  <c r="AA483" i="5" s="1"/>
  <c r="N1432" i="10"/>
  <c r="Y483" i="5" s="1"/>
  <c r="M1432" i="10"/>
  <c r="X483" i="5" s="1"/>
  <c r="L1432" i="10"/>
  <c r="W483" i="5" s="1"/>
  <c r="E1432" i="10"/>
  <c r="O1431" i="10"/>
  <c r="AA481" i="5" s="1"/>
  <c r="N1431" i="10"/>
  <c r="Y481" i="5" s="1"/>
  <c r="M1431" i="10"/>
  <c r="X481" i="5" s="1"/>
  <c r="L1431" i="10"/>
  <c r="W481" i="5" s="1"/>
  <c r="E1431" i="10"/>
  <c r="O1430" i="10"/>
  <c r="AA480" i="5" s="1"/>
  <c r="N1430" i="10"/>
  <c r="Y480" i="5" s="1"/>
  <c r="M1430" i="10"/>
  <c r="X480" i="5" s="1"/>
  <c r="L1430" i="10"/>
  <c r="W480" i="5" s="1"/>
  <c r="E1430" i="10"/>
  <c r="O1429" i="10"/>
  <c r="AA479" i="5" s="1"/>
  <c r="N1429" i="10"/>
  <c r="Y479" i="5" s="1"/>
  <c r="M1429" i="10"/>
  <c r="X479" i="5" s="1"/>
  <c r="L1429" i="10"/>
  <c r="W479" i="5" s="1"/>
  <c r="E1429" i="10"/>
  <c r="O1428" i="10"/>
  <c r="AA478" i="5" s="1"/>
  <c r="N1428" i="10"/>
  <c r="Y478" i="5" s="1"/>
  <c r="M1428" i="10"/>
  <c r="X478" i="5" s="1"/>
  <c r="L1428" i="10"/>
  <c r="W478" i="5" s="1"/>
  <c r="E1428" i="10"/>
  <c r="O1427" i="10"/>
  <c r="AA477" i="5" s="1"/>
  <c r="N1427" i="10"/>
  <c r="Y477" i="5" s="1"/>
  <c r="M1427" i="10"/>
  <c r="X477" i="5" s="1"/>
  <c r="L1427" i="10"/>
  <c r="W477" i="5" s="1"/>
  <c r="E1427" i="10"/>
  <c r="O1426" i="10"/>
  <c r="AA476" i="5" s="1"/>
  <c r="N1426" i="10"/>
  <c r="Y476" i="5" s="1"/>
  <c r="M1426" i="10"/>
  <c r="X476" i="5" s="1"/>
  <c r="L1426" i="10"/>
  <c r="W476" i="5" s="1"/>
  <c r="E1426" i="10"/>
  <c r="O1425" i="10"/>
  <c r="AA475" i="5" s="1"/>
  <c r="N1425" i="10"/>
  <c r="Y475" i="5" s="1"/>
  <c r="M1425" i="10"/>
  <c r="X475" i="5" s="1"/>
  <c r="L1425" i="10"/>
  <c r="W475" i="5" s="1"/>
  <c r="E1425" i="10"/>
  <c r="O1424" i="10"/>
  <c r="AA474" i="5" s="1"/>
  <c r="N1424" i="10"/>
  <c r="Y474" i="5" s="1"/>
  <c r="M1424" i="10"/>
  <c r="X474" i="5" s="1"/>
  <c r="L1424" i="10"/>
  <c r="W474" i="5" s="1"/>
  <c r="E1424" i="10"/>
  <c r="O1423" i="10"/>
  <c r="AA473" i="5" s="1"/>
  <c r="N1423" i="10"/>
  <c r="Y473" i="5" s="1"/>
  <c r="M1423" i="10"/>
  <c r="X473" i="5" s="1"/>
  <c r="L1423" i="10"/>
  <c r="W473" i="5" s="1"/>
  <c r="E1423" i="10"/>
  <c r="O1422" i="10"/>
  <c r="AA472" i="5" s="1"/>
  <c r="N1422" i="10"/>
  <c r="Y472" i="5" s="1"/>
  <c r="M1422" i="10"/>
  <c r="X472" i="5" s="1"/>
  <c r="L1422" i="10"/>
  <c r="W472" i="5" s="1"/>
  <c r="E1422" i="10"/>
  <c r="O1421" i="10"/>
  <c r="AA470" i="5" s="1"/>
  <c r="N1421" i="10"/>
  <c r="Y470" i="5" s="1"/>
  <c r="M1421" i="10"/>
  <c r="X470" i="5" s="1"/>
  <c r="L1421" i="10"/>
  <c r="W470" i="5" s="1"/>
  <c r="E1421" i="10"/>
  <c r="O1420" i="10"/>
  <c r="AA469" i="5" s="1"/>
  <c r="N1420" i="10"/>
  <c r="Y469" i="5" s="1"/>
  <c r="M1420" i="10"/>
  <c r="X469" i="5" s="1"/>
  <c r="L1420" i="10"/>
  <c r="W469" i="5" s="1"/>
  <c r="E1420" i="10"/>
  <c r="O1419" i="10"/>
  <c r="AA468" i="5" s="1"/>
  <c r="N1419" i="10"/>
  <c r="Y468" i="5" s="1"/>
  <c r="M1419" i="10"/>
  <c r="X468" i="5" s="1"/>
  <c r="L1419" i="10"/>
  <c r="W468" i="5" s="1"/>
  <c r="E1419" i="10"/>
  <c r="O1418" i="10"/>
  <c r="AA467" i="5" s="1"/>
  <c r="N1418" i="10"/>
  <c r="Y467" i="5" s="1"/>
  <c r="M1418" i="10"/>
  <c r="X467" i="5" s="1"/>
  <c r="L1418" i="10"/>
  <c r="W467" i="5" s="1"/>
  <c r="E1418" i="10"/>
  <c r="O1417" i="10"/>
  <c r="AA466" i="5" s="1"/>
  <c r="N1417" i="10"/>
  <c r="Y466" i="5" s="1"/>
  <c r="M1417" i="10"/>
  <c r="X466" i="5" s="1"/>
  <c r="L1417" i="10"/>
  <c r="W466" i="5" s="1"/>
  <c r="E1417" i="10"/>
  <c r="O1416" i="10"/>
  <c r="AA465" i="5" s="1"/>
  <c r="N1416" i="10"/>
  <c r="Y465" i="5" s="1"/>
  <c r="M1416" i="10"/>
  <c r="X465" i="5" s="1"/>
  <c r="L1416" i="10"/>
  <c r="W465" i="5" s="1"/>
  <c r="E1416" i="10"/>
  <c r="O1415" i="10"/>
  <c r="AA464" i="5" s="1"/>
  <c r="N1415" i="10"/>
  <c r="Y464" i="5" s="1"/>
  <c r="M1415" i="10"/>
  <c r="X464" i="5" s="1"/>
  <c r="L1415" i="10"/>
  <c r="W464" i="5" s="1"/>
  <c r="E1415" i="10"/>
  <c r="O1414" i="10"/>
  <c r="AA463" i="5" s="1"/>
  <c r="N1414" i="10"/>
  <c r="Y463" i="5" s="1"/>
  <c r="M1414" i="10"/>
  <c r="X463" i="5" s="1"/>
  <c r="L1414" i="10"/>
  <c r="W463" i="5" s="1"/>
  <c r="E1414" i="10"/>
  <c r="O1413" i="10"/>
  <c r="AA462" i="5" s="1"/>
  <c r="N1413" i="10"/>
  <c r="Y462" i="5" s="1"/>
  <c r="M1413" i="10"/>
  <c r="X462" i="5" s="1"/>
  <c r="L1413" i="10"/>
  <c r="W462" i="5" s="1"/>
  <c r="E1413" i="10"/>
  <c r="O1412" i="10"/>
  <c r="AA461" i="5" s="1"/>
  <c r="N1412" i="10"/>
  <c r="Y461" i="5" s="1"/>
  <c r="M1412" i="10"/>
  <c r="X461" i="5" s="1"/>
  <c r="L1412" i="10"/>
  <c r="W461" i="5" s="1"/>
  <c r="E1412" i="10"/>
  <c r="O1411" i="10"/>
  <c r="AA459" i="5" s="1"/>
  <c r="N1411" i="10"/>
  <c r="Y459" i="5" s="1"/>
  <c r="M1411" i="10"/>
  <c r="X459" i="5" s="1"/>
  <c r="L1411" i="10"/>
  <c r="W459" i="5" s="1"/>
  <c r="E1411" i="10"/>
  <c r="O1410" i="10"/>
  <c r="AA458" i="5" s="1"/>
  <c r="N1410" i="10"/>
  <c r="Y458" i="5" s="1"/>
  <c r="M1410" i="10"/>
  <c r="X458" i="5" s="1"/>
  <c r="L1410" i="10"/>
  <c r="W458" i="5" s="1"/>
  <c r="E1410" i="10"/>
  <c r="O1409" i="10"/>
  <c r="AA457" i="5" s="1"/>
  <c r="N1409" i="10"/>
  <c r="Y457" i="5" s="1"/>
  <c r="M1409" i="10"/>
  <c r="X457" i="5" s="1"/>
  <c r="L1409" i="10"/>
  <c r="W457" i="5" s="1"/>
  <c r="E1409" i="10"/>
  <c r="O1408" i="10"/>
  <c r="AA456" i="5" s="1"/>
  <c r="N1408" i="10"/>
  <c r="Y456" i="5" s="1"/>
  <c r="M1408" i="10"/>
  <c r="X456" i="5" s="1"/>
  <c r="L1408" i="10"/>
  <c r="W456" i="5" s="1"/>
  <c r="E1408" i="10"/>
  <c r="O1407" i="10"/>
  <c r="AA455" i="5" s="1"/>
  <c r="N1407" i="10"/>
  <c r="Y455" i="5" s="1"/>
  <c r="M1407" i="10"/>
  <c r="X455" i="5" s="1"/>
  <c r="L1407" i="10"/>
  <c r="W455" i="5" s="1"/>
  <c r="E1407" i="10"/>
  <c r="O1406" i="10"/>
  <c r="AA454" i="5" s="1"/>
  <c r="N1406" i="10"/>
  <c r="Y454" i="5" s="1"/>
  <c r="M1406" i="10"/>
  <c r="X454" i="5" s="1"/>
  <c r="L1406" i="10"/>
  <c r="W454" i="5" s="1"/>
  <c r="E1406" i="10"/>
  <c r="O1405" i="10"/>
  <c r="AA453" i="5" s="1"/>
  <c r="N1405" i="10"/>
  <c r="Y453" i="5" s="1"/>
  <c r="M1405" i="10"/>
  <c r="X453" i="5" s="1"/>
  <c r="L1405" i="10"/>
  <c r="W453" i="5" s="1"/>
  <c r="E1405" i="10"/>
  <c r="O1404" i="10"/>
  <c r="AA452" i="5" s="1"/>
  <c r="N1404" i="10"/>
  <c r="Y452" i="5" s="1"/>
  <c r="M1404" i="10"/>
  <c r="X452" i="5" s="1"/>
  <c r="L1404" i="10"/>
  <c r="W452" i="5" s="1"/>
  <c r="E1404" i="10"/>
  <c r="O1403" i="10"/>
  <c r="AA451" i="5" s="1"/>
  <c r="N1403" i="10"/>
  <c r="Y451" i="5" s="1"/>
  <c r="M1403" i="10"/>
  <c r="X451" i="5" s="1"/>
  <c r="L1403" i="10"/>
  <c r="W451" i="5" s="1"/>
  <c r="E1403" i="10"/>
  <c r="O1402" i="10"/>
  <c r="AA450" i="5" s="1"/>
  <c r="N1402" i="10"/>
  <c r="Y450" i="5" s="1"/>
  <c r="M1402" i="10"/>
  <c r="X450" i="5" s="1"/>
  <c r="L1402" i="10"/>
  <c r="W450" i="5" s="1"/>
  <c r="E1402" i="10"/>
  <c r="O1401" i="10"/>
  <c r="AA447" i="5" s="1"/>
  <c r="N1401" i="10"/>
  <c r="Y447" i="5" s="1"/>
  <c r="M1401" i="10"/>
  <c r="X447" i="5" s="1"/>
  <c r="L1401" i="10"/>
  <c r="W447" i="5" s="1"/>
  <c r="E1401" i="10"/>
  <c r="O1400" i="10"/>
  <c r="AA446" i="5" s="1"/>
  <c r="N1400" i="10"/>
  <c r="Y446" i="5" s="1"/>
  <c r="M1400" i="10"/>
  <c r="X446" i="5" s="1"/>
  <c r="L1400" i="10"/>
  <c r="W446" i="5" s="1"/>
  <c r="E1400" i="10"/>
  <c r="O1399" i="10"/>
  <c r="AA445" i="5" s="1"/>
  <c r="N1399" i="10"/>
  <c r="Y445" i="5" s="1"/>
  <c r="M1399" i="10"/>
  <c r="X445" i="5" s="1"/>
  <c r="L1399" i="10"/>
  <c r="W445" i="5" s="1"/>
  <c r="E1399" i="10"/>
  <c r="O1398" i="10"/>
  <c r="AA444" i="5" s="1"/>
  <c r="N1398" i="10"/>
  <c r="Y444" i="5" s="1"/>
  <c r="M1398" i="10"/>
  <c r="X444" i="5" s="1"/>
  <c r="L1398" i="10"/>
  <c r="W444" i="5" s="1"/>
  <c r="E1398" i="10"/>
  <c r="O1397" i="10"/>
  <c r="AA443" i="5" s="1"/>
  <c r="N1397" i="10"/>
  <c r="Y443" i="5" s="1"/>
  <c r="M1397" i="10"/>
  <c r="X443" i="5" s="1"/>
  <c r="L1397" i="10"/>
  <c r="W443" i="5" s="1"/>
  <c r="E1397" i="10"/>
  <c r="O1396" i="10"/>
  <c r="AA442" i="5" s="1"/>
  <c r="N1396" i="10"/>
  <c r="Y442" i="5" s="1"/>
  <c r="M1396" i="10"/>
  <c r="X442" i="5" s="1"/>
  <c r="L1396" i="10"/>
  <c r="W442" i="5" s="1"/>
  <c r="E1396" i="10"/>
  <c r="O1395" i="10"/>
  <c r="AA441" i="5" s="1"/>
  <c r="N1395" i="10"/>
  <c r="Y441" i="5" s="1"/>
  <c r="M1395" i="10"/>
  <c r="X441" i="5" s="1"/>
  <c r="L1395" i="10"/>
  <c r="W441" i="5" s="1"/>
  <c r="E1395" i="10"/>
  <c r="O1394" i="10"/>
  <c r="AA440" i="5" s="1"/>
  <c r="N1394" i="10"/>
  <c r="Y440" i="5" s="1"/>
  <c r="M1394" i="10"/>
  <c r="X440" i="5" s="1"/>
  <c r="L1394" i="10"/>
  <c r="W440" i="5" s="1"/>
  <c r="E1394" i="10"/>
  <c r="O1393" i="10"/>
  <c r="AA439" i="5" s="1"/>
  <c r="N1393" i="10"/>
  <c r="Y439" i="5" s="1"/>
  <c r="M1393" i="10"/>
  <c r="X439" i="5" s="1"/>
  <c r="L1393" i="10"/>
  <c r="W439" i="5" s="1"/>
  <c r="E1393" i="10"/>
  <c r="O1392" i="10"/>
  <c r="AA438" i="5" s="1"/>
  <c r="N1392" i="10"/>
  <c r="Y438" i="5" s="1"/>
  <c r="M1392" i="10"/>
  <c r="X438" i="5" s="1"/>
  <c r="L1392" i="10"/>
  <c r="W438" i="5" s="1"/>
  <c r="E1392" i="10"/>
  <c r="O1391" i="10"/>
  <c r="AA436" i="5" s="1"/>
  <c r="N1391" i="10"/>
  <c r="Y436" i="5" s="1"/>
  <c r="M1391" i="10"/>
  <c r="X436" i="5" s="1"/>
  <c r="L1391" i="10"/>
  <c r="W436" i="5" s="1"/>
  <c r="E1391" i="10"/>
  <c r="O1390" i="10"/>
  <c r="AA435" i="5" s="1"/>
  <c r="N1390" i="10"/>
  <c r="Y435" i="5" s="1"/>
  <c r="M1390" i="10"/>
  <c r="X435" i="5" s="1"/>
  <c r="L1390" i="10"/>
  <c r="W435" i="5" s="1"/>
  <c r="E1390" i="10"/>
  <c r="O1389" i="10"/>
  <c r="AA434" i="5" s="1"/>
  <c r="N1389" i="10"/>
  <c r="Y434" i="5" s="1"/>
  <c r="M1389" i="10"/>
  <c r="X434" i="5" s="1"/>
  <c r="L1389" i="10"/>
  <c r="W434" i="5" s="1"/>
  <c r="E1389" i="10"/>
  <c r="O1388" i="10"/>
  <c r="AA433" i="5" s="1"/>
  <c r="N1388" i="10"/>
  <c r="Y433" i="5" s="1"/>
  <c r="M1388" i="10"/>
  <c r="X433" i="5" s="1"/>
  <c r="L1388" i="10"/>
  <c r="W433" i="5" s="1"/>
  <c r="E1388" i="10"/>
  <c r="O1387" i="10"/>
  <c r="AA432" i="5" s="1"/>
  <c r="N1387" i="10"/>
  <c r="Y432" i="5" s="1"/>
  <c r="M1387" i="10"/>
  <c r="X432" i="5" s="1"/>
  <c r="L1387" i="10"/>
  <c r="W432" i="5" s="1"/>
  <c r="E1387" i="10"/>
  <c r="O1386" i="10"/>
  <c r="AA431" i="5" s="1"/>
  <c r="N1386" i="10"/>
  <c r="Y431" i="5" s="1"/>
  <c r="M1386" i="10"/>
  <c r="X431" i="5" s="1"/>
  <c r="L1386" i="10"/>
  <c r="W431" i="5" s="1"/>
  <c r="E1386" i="10"/>
  <c r="O1385" i="10"/>
  <c r="AA430" i="5" s="1"/>
  <c r="N1385" i="10"/>
  <c r="Y430" i="5" s="1"/>
  <c r="M1385" i="10"/>
  <c r="X430" i="5" s="1"/>
  <c r="L1385" i="10"/>
  <c r="W430" i="5" s="1"/>
  <c r="E1385" i="10"/>
  <c r="O1384" i="10"/>
  <c r="AA429" i="5" s="1"/>
  <c r="N1384" i="10"/>
  <c r="Y429" i="5" s="1"/>
  <c r="M1384" i="10"/>
  <c r="X429" i="5" s="1"/>
  <c r="L1384" i="10"/>
  <c r="W429" i="5" s="1"/>
  <c r="E1384" i="10"/>
  <c r="O1383" i="10"/>
  <c r="AA428" i="5" s="1"/>
  <c r="N1383" i="10"/>
  <c r="Y428" i="5" s="1"/>
  <c r="M1383" i="10"/>
  <c r="X428" i="5" s="1"/>
  <c r="L1383" i="10"/>
  <c r="W428" i="5" s="1"/>
  <c r="E1383" i="10"/>
  <c r="O1382" i="10"/>
  <c r="AA427" i="5" s="1"/>
  <c r="N1382" i="10"/>
  <c r="Y427" i="5" s="1"/>
  <c r="M1382" i="10"/>
  <c r="X427" i="5" s="1"/>
  <c r="L1382" i="10"/>
  <c r="W427" i="5" s="1"/>
  <c r="E1382" i="10"/>
  <c r="O1381" i="10"/>
  <c r="AA425" i="5" s="1"/>
  <c r="N1381" i="10"/>
  <c r="Y425" i="5" s="1"/>
  <c r="M1381" i="10"/>
  <c r="X425" i="5" s="1"/>
  <c r="L1381" i="10"/>
  <c r="W425" i="5" s="1"/>
  <c r="E1381" i="10"/>
  <c r="O1380" i="10"/>
  <c r="AA424" i="5" s="1"/>
  <c r="N1380" i="10"/>
  <c r="Y424" i="5" s="1"/>
  <c r="M1380" i="10"/>
  <c r="X424" i="5" s="1"/>
  <c r="L1380" i="10"/>
  <c r="W424" i="5" s="1"/>
  <c r="E1380" i="10"/>
  <c r="O1379" i="10"/>
  <c r="AA423" i="5" s="1"/>
  <c r="N1379" i="10"/>
  <c r="Y423" i="5" s="1"/>
  <c r="M1379" i="10"/>
  <c r="X423" i="5" s="1"/>
  <c r="L1379" i="10"/>
  <c r="W423" i="5" s="1"/>
  <c r="E1379" i="10"/>
  <c r="O1378" i="10"/>
  <c r="AA422" i="5" s="1"/>
  <c r="N1378" i="10"/>
  <c r="Y422" i="5" s="1"/>
  <c r="M1378" i="10"/>
  <c r="X422" i="5" s="1"/>
  <c r="L1378" i="10"/>
  <c r="W422" i="5" s="1"/>
  <c r="E1378" i="10"/>
  <c r="O1377" i="10"/>
  <c r="AA421" i="5" s="1"/>
  <c r="N1377" i="10"/>
  <c r="Y421" i="5" s="1"/>
  <c r="M1377" i="10"/>
  <c r="X421" i="5" s="1"/>
  <c r="L1377" i="10"/>
  <c r="W421" i="5" s="1"/>
  <c r="E1377" i="10"/>
  <c r="O1376" i="10"/>
  <c r="AA420" i="5" s="1"/>
  <c r="N1376" i="10"/>
  <c r="Y420" i="5" s="1"/>
  <c r="M1376" i="10"/>
  <c r="X420" i="5" s="1"/>
  <c r="L1376" i="10"/>
  <c r="W420" i="5" s="1"/>
  <c r="E1376" i="10"/>
  <c r="O1375" i="10"/>
  <c r="AA419" i="5" s="1"/>
  <c r="N1375" i="10"/>
  <c r="Y419" i="5" s="1"/>
  <c r="M1375" i="10"/>
  <c r="X419" i="5" s="1"/>
  <c r="L1375" i="10"/>
  <c r="W419" i="5" s="1"/>
  <c r="E1375" i="10"/>
  <c r="O1374" i="10"/>
  <c r="AA418" i="5" s="1"/>
  <c r="N1374" i="10"/>
  <c r="Y418" i="5" s="1"/>
  <c r="M1374" i="10"/>
  <c r="X418" i="5" s="1"/>
  <c r="L1374" i="10"/>
  <c r="W418" i="5" s="1"/>
  <c r="E1374" i="10"/>
  <c r="O1373" i="10"/>
  <c r="AA417" i="5" s="1"/>
  <c r="N1373" i="10"/>
  <c r="Y417" i="5" s="1"/>
  <c r="M1373" i="10"/>
  <c r="X417" i="5" s="1"/>
  <c r="L1373" i="10"/>
  <c r="W417" i="5" s="1"/>
  <c r="E1373" i="10"/>
  <c r="O1372" i="10"/>
  <c r="AA416" i="5" s="1"/>
  <c r="N1372" i="10"/>
  <c r="Y416" i="5" s="1"/>
  <c r="M1372" i="10"/>
  <c r="X416" i="5" s="1"/>
  <c r="L1372" i="10"/>
  <c r="W416" i="5" s="1"/>
  <c r="E1372" i="10"/>
  <c r="O1371" i="10"/>
  <c r="AA414" i="5" s="1"/>
  <c r="N1371" i="10"/>
  <c r="Y414" i="5" s="1"/>
  <c r="M1371" i="10"/>
  <c r="X414" i="5" s="1"/>
  <c r="L1371" i="10"/>
  <c r="W414" i="5" s="1"/>
  <c r="E1371" i="10"/>
  <c r="O1370" i="10"/>
  <c r="AA413" i="5" s="1"/>
  <c r="N1370" i="10"/>
  <c r="Y413" i="5" s="1"/>
  <c r="M1370" i="10"/>
  <c r="X413" i="5" s="1"/>
  <c r="L1370" i="10"/>
  <c r="W413" i="5" s="1"/>
  <c r="E1370" i="10"/>
  <c r="O1369" i="10"/>
  <c r="AA412" i="5" s="1"/>
  <c r="N1369" i="10"/>
  <c r="Y412" i="5" s="1"/>
  <c r="M1369" i="10"/>
  <c r="X412" i="5" s="1"/>
  <c r="L1369" i="10"/>
  <c r="W412" i="5" s="1"/>
  <c r="E1369" i="10"/>
  <c r="O1368" i="10"/>
  <c r="AA411" i="5" s="1"/>
  <c r="N1368" i="10"/>
  <c r="Y411" i="5" s="1"/>
  <c r="M1368" i="10"/>
  <c r="X411" i="5" s="1"/>
  <c r="L1368" i="10"/>
  <c r="W411" i="5" s="1"/>
  <c r="E1368" i="10"/>
  <c r="O1367" i="10"/>
  <c r="AA410" i="5" s="1"/>
  <c r="N1367" i="10"/>
  <c r="Y410" i="5" s="1"/>
  <c r="M1367" i="10"/>
  <c r="X410" i="5" s="1"/>
  <c r="L1367" i="10"/>
  <c r="W410" i="5" s="1"/>
  <c r="E1367" i="10"/>
  <c r="O1366" i="10"/>
  <c r="AA409" i="5" s="1"/>
  <c r="N1366" i="10"/>
  <c r="Y409" i="5" s="1"/>
  <c r="M1366" i="10"/>
  <c r="X409" i="5" s="1"/>
  <c r="L1366" i="10"/>
  <c r="W409" i="5" s="1"/>
  <c r="E1366" i="10"/>
  <c r="O1365" i="10"/>
  <c r="AA408" i="5" s="1"/>
  <c r="N1365" i="10"/>
  <c r="Y408" i="5" s="1"/>
  <c r="M1365" i="10"/>
  <c r="X408" i="5" s="1"/>
  <c r="L1365" i="10"/>
  <c r="W408" i="5" s="1"/>
  <c r="E1365" i="10"/>
  <c r="O1364" i="10"/>
  <c r="AA407" i="5" s="1"/>
  <c r="N1364" i="10"/>
  <c r="Y407" i="5" s="1"/>
  <c r="M1364" i="10"/>
  <c r="X407" i="5" s="1"/>
  <c r="L1364" i="10"/>
  <c r="W407" i="5" s="1"/>
  <c r="E1364" i="10"/>
  <c r="O1363" i="10"/>
  <c r="AA406" i="5" s="1"/>
  <c r="N1363" i="10"/>
  <c r="Y406" i="5" s="1"/>
  <c r="M1363" i="10"/>
  <c r="X406" i="5" s="1"/>
  <c r="L1363" i="10"/>
  <c r="W406" i="5" s="1"/>
  <c r="E1363" i="10"/>
  <c r="O1362" i="10"/>
  <c r="AA405" i="5" s="1"/>
  <c r="N1362" i="10"/>
  <c r="Y405" i="5" s="1"/>
  <c r="M1362" i="10"/>
  <c r="X405" i="5" s="1"/>
  <c r="L1362" i="10"/>
  <c r="W405" i="5" s="1"/>
  <c r="E1362" i="10"/>
  <c r="O1361" i="10"/>
  <c r="AA403" i="5" s="1"/>
  <c r="N1361" i="10"/>
  <c r="Y403" i="5" s="1"/>
  <c r="M1361" i="10"/>
  <c r="X403" i="5" s="1"/>
  <c r="L1361" i="10"/>
  <c r="W403" i="5" s="1"/>
  <c r="E1361" i="10"/>
  <c r="O1360" i="10"/>
  <c r="AA402" i="5" s="1"/>
  <c r="N1360" i="10"/>
  <c r="Y402" i="5" s="1"/>
  <c r="M1360" i="10"/>
  <c r="X402" i="5" s="1"/>
  <c r="L1360" i="10"/>
  <c r="W402" i="5" s="1"/>
  <c r="E1360" i="10"/>
  <c r="O1359" i="10"/>
  <c r="AA401" i="5" s="1"/>
  <c r="N1359" i="10"/>
  <c r="Y401" i="5" s="1"/>
  <c r="M1359" i="10"/>
  <c r="X401" i="5" s="1"/>
  <c r="L1359" i="10"/>
  <c r="W401" i="5" s="1"/>
  <c r="E1359" i="10"/>
  <c r="O1358" i="10"/>
  <c r="AA400" i="5" s="1"/>
  <c r="N1358" i="10"/>
  <c r="Y400" i="5" s="1"/>
  <c r="M1358" i="10"/>
  <c r="X400" i="5" s="1"/>
  <c r="L1358" i="10"/>
  <c r="W400" i="5" s="1"/>
  <c r="E1358" i="10"/>
  <c r="O1357" i="10"/>
  <c r="AA399" i="5" s="1"/>
  <c r="N1357" i="10"/>
  <c r="Y399" i="5" s="1"/>
  <c r="M1357" i="10"/>
  <c r="X399" i="5" s="1"/>
  <c r="L1357" i="10"/>
  <c r="W399" i="5" s="1"/>
  <c r="E1357" i="10"/>
  <c r="O1356" i="10"/>
  <c r="AA398" i="5" s="1"/>
  <c r="N1356" i="10"/>
  <c r="Y398" i="5" s="1"/>
  <c r="M1356" i="10"/>
  <c r="X398" i="5" s="1"/>
  <c r="L1356" i="10"/>
  <c r="W398" i="5" s="1"/>
  <c r="E1356" i="10"/>
  <c r="O1355" i="10"/>
  <c r="AA397" i="5" s="1"/>
  <c r="N1355" i="10"/>
  <c r="Y397" i="5" s="1"/>
  <c r="M1355" i="10"/>
  <c r="X397" i="5" s="1"/>
  <c r="L1355" i="10"/>
  <c r="E1355" i="10"/>
  <c r="O1354" i="10"/>
  <c r="AA396" i="5" s="1"/>
  <c r="N1354" i="10"/>
  <c r="Y396" i="5" s="1"/>
  <c r="M1354" i="10"/>
  <c r="X396" i="5" s="1"/>
  <c r="L1354" i="10"/>
  <c r="W396" i="5" s="1"/>
  <c r="E1354" i="10"/>
  <c r="O1353" i="10"/>
  <c r="AA395" i="5" s="1"/>
  <c r="N1353" i="10"/>
  <c r="Y395" i="5" s="1"/>
  <c r="M1353" i="10"/>
  <c r="X395" i="5" s="1"/>
  <c r="L1353" i="10"/>
  <c r="W395" i="5" s="1"/>
  <c r="E1353" i="10"/>
  <c r="O1352" i="10"/>
  <c r="AA394" i="5" s="1"/>
  <c r="N1352" i="10"/>
  <c r="Y394" i="5" s="1"/>
  <c r="M1352" i="10"/>
  <c r="X394" i="5" s="1"/>
  <c r="L1352" i="10"/>
  <c r="W394" i="5" s="1"/>
  <c r="E1352" i="10"/>
  <c r="O1351" i="10"/>
  <c r="AA392" i="5" s="1"/>
  <c r="N1351" i="10"/>
  <c r="Y392" i="5" s="1"/>
  <c r="M1351" i="10"/>
  <c r="X392" i="5" s="1"/>
  <c r="L1351" i="10"/>
  <c r="W392" i="5" s="1"/>
  <c r="E1351" i="10"/>
  <c r="O1350" i="10"/>
  <c r="AA391" i="5" s="1"/>
  <c r="N1350" i="10"/>
  <c r="Y391" i="5" s="1"/>
  <c r="M1350" i="10"/>
  <c r="X391" i="5" s="1"/>
  <c r="L1350" i="10"/>
  <c r="W391" i="5" s="1"/>
  <c r="E1350" i="10"/>
  <c r="O1349" i="10"/>
  <c r="AA390" i="5" s="1"/>
  <c r="N1349" i="10"/>
  <c r="Y390" i="5" s="1"/>
  <c r="M1349" i="10"/>
  <c r="X390" i="5" s="1"/>
  <c r="L1349" i="10"/>
  <c r="W390" i="5" s="1"/>
  <c r="E1349" i="10"/>
  <c r="O1348" i="10"/>
  <c r="AA389" i="5" s="1"/>
  <c r="N1348" i="10"/>
  <c r="Y389" i="5" s="1"/>
  <c r="M1348" i="10"/>
  <c r="X389" i="5" s="1"/>
  <c r="L1348" i="10"/>
  <c r="W389" i="5" s="1"/>
  <c r="E1348" i="10"/>
  <c r="O1347" i="10"/>
  <c r="AA388" i="5" s="1"/>
  <c r="N1347" i="10"/>
  <c r="Y388" i="5" s="1"/>
  <c r="M1347" i="10"/>
  <c r="X388" i="5" s="1"/>
  <c r="L1347" i="10"/>
  <c r="W388" i="5" s="1"/>
  <c r="E1347" i="10"/>
  <c r="O1346" i="10"/>
  <c r="AA387" i="5" s="1"/>
  <c r="N1346" i="10"/>
  <c r="Y387" i="5" s="1"/>
  <c r="M1346" i="10"/>
  <c r="X387" i="5" s="1"/>
  <c r="L1346" i="10"/>
  <c r="W387" i="5" s="1"/>
  <c r="E1346" i="10"/>
  <c r="O1345" i="10"/>
  <c r="AA386" i="5" s="1"/>
  <c r="N1345" i="10"/>
  <c r="Y386" i="5" s="1"/>
  <c r="M1345" i="10"/>
  <c r="X386" i="5" s="1"/>
  <c r="L1345" i="10"/>
  <c r="W386" i="5" s="1"/>
  <c r="E1345" i="10"/>
  <c r="O1344" i="10"/>
  <c r="AA385" i="5" s="1"/>
  <c r="N1344" i="10"/>
  <c r="Y385" i="5" s="1"/>
  <c r="M1344" i="10"/>
  <c r="X385" i="5" s="1"/>
  <c r="L1344" i="10"/>
  <c r="W385" i="5" s="1"/>
  <c r="E1344" i="10"/>
  <c r="O1343" i="10"/>
  <c r="AA384" i="5" s="1"/>
  <c r="N1343" i="10"/>
  <c r="Y384" i="5" s="1"/>
  <c r="M1343" i="10"/>
  <c r="X384" i="5" s="1"/>
  <c r="L1343" i="10"/>
  <c r="W384" i="5" s="1"/>
  <c r="E1343" i="10"/>
  <c r="O1342" i="10"/>
  <c r="AA383" i="5" s="1"/>
  <c r="N1342" i="10"/>
  <c r="Y383" i="5" s="1"/>
  <c r="M1342" i="10"/>
  <c r="X383" i="5" s="1"/>
  <c r="L1342" i="10"/>
  <c r="W383" i="5" s="1"/>
  <c r="E1342" i="10"/>
  <c r="O1341" i="10"/>
  <c r="AA381" i="5" s="1"/>
  <c r="N1341" i="10"/>
  <c r="Y381" i="5" s="1"/>
  <c r="M1341" i="10"/>
  <c r="X381" i="5" s="1"/>
  <c r="L1341" i="10"/>
  <c r="W381" i="5" s="1"/>
  <c r="E1341" i="10"/>
  <c r="O1340" i="10"/>
  <c r="AA380" i="5" s="1"/>
  <c r="N1340" i="10"/>
  <c r="Y380" i="5" s="1"/>
  <c r="M1340" i="10"/>
  <c r="X380" i="5" s="1"/>
  <c r="L1340" i="10"/>
  <c r="W380" i="5" s="1"/>
  <c r="E1340" i="10"/>
  <c r="O1339" i="10"/>
  <c r="AA379" i="5" s="1"/>
  <c r="N1339" i="10"/>
  <c r="Y379" i="5" s="1"/>
  <c r="M1339" i="10"/>
  <c r="X379" i="5" s="1"/>
  <c r="L1339" i="10"/>
  <c r="W379" i="5" s="1"/>
  <c r="E1339" i="10"/>
  <c r="O1338" i="10"/>
  <c r="AA378" i="5" s="1"/>
  <c r="N1338" i="10"/>
  <c r="Y378" i="5" s="1"/>
  <c r="M1338" i="10"/>
  <c r="X378" i="5" s="1"/>
  <c r="L1338" i="10"/>
  <c r="W378" i="5" s="1"/>
  <c r="E1338" i="10"/>
  <c r="O1337" i="10"/>
  <c r="AA377" i="5" s="1"/>
  <c r="N1337" i="10"/>
  <c r="Y377" i="5" s="1"/>
  <c r="M1337" i="10"/>
  <c r="X377" i="5" s="1"/>
  <c r="L1337" i="10"/>
  <c r="W377" i="5" s="1"/>
  <c r="E1337" i="10"/>
  <c r="O1336" i="10"/>
  <c r="AA376" i="5" s="1"/>
  <c r="N1336" i="10"/>
  <c r="Y376" i="5" s="1"/>
  <c r="M1336" i="10"/>
  <c r="X376" i="5" s="1"/>
  <c r="L1336" i="10"/>
  <c r="W376" i="5" s="1"/>
  <c r="E1336" i="10"/>
  <c r="O1335" i="10"/>
  <c r="AA375" i="5" s="1"/>
  <c r="N1335" i="10"/>
  <c r="Y375" i="5" s="1"/>
  <c r="M1335" i="10"/>
  <c r="X375" i="5" s="1"/>
  <c r="L1335" i="10"/>
  <c r="W375" i="5" s="1"/>
  <c r="E1335" i="10"/>
  <c r="O1334" i="10"/>
  <c r="AA374" i="5" s="1"/>
  <c r="N1334" i="10"/>
  <c r="Y374" i="5" s="1"/>
  <c r="M1334" i="10"/>
  <c r="X374" i="5" s="1"/>
  <c r="L1334" i="10"/>
  <c r="W374" i="5" s="1"/>
  <c r="E1334" i="10"/>
  <c r="O1333" i="10"/>
  <c r="AA373" i="5" s="1"/>
  <c r="N1333" i="10"/>
  <c r="Y373" i="5" s="1"/>
  <c r="M1333" i="10"/>
  <c r="X373" i="5" s="1"/>
  <c r="L1333" i="10"/>
  <c r="W373" i="5" s="1"/>
  <c r="E1333" i="10"/>
  <c r="O1332" i="10"/>
  <c r="AA372" i="5" s="1"/>
  <c r="N1332" i="10"/>
  <c r="Y372" i="5" s="1"/>
  <c r="M1332" i="10"/>
  <c r="X372" i="5" s="1"/>
  <c r="L1332" i="10"/>
  <c r="W372" i="5" s="1"/>
  <c r="E1332" i="10"/>
  <c r="O1331" i="10"/>
  <c r="AA370" i="5" s="1"/>
  <c r="N1331" i="10"/>
  <c r="Y370" i="5" s="1"/>
  <c r="M1331" i="10"/>
  <c r="X370" i="5" s="1"/>
  <c r="L1331" i="10"/>
  <c r="W370" i="5" s="1"/>
  <c r="E1331" i="10"/>
  <c r="O1330" i="10"/>
  <c r="AA369" i="5" s="1"/>
  <c r="N1330" i="10"/>
  <c r="Y369" i="5" s="1"/>
  <c r="M1330" i="10"/>
  <c r="X369" i="5" s="1"/>
  <c r="L1330" i="10"/>
  <c r="W369" i="5" s="1"/>
  <c r="E1330" i="10"/>
  <c r="O1329" i="10"/>
  <c r="AA368" i="5" s="1"/>
  <c r="N1329" i="10"/>
  <c r="Y368" i="5" s="1"/>
  <c r="M1329" i="10"/>
  <c r="X368" i="5" s="1"/>
  <c r="L1329" i="10"/>
  <c r="W368" i="5" s="1"/>
  <c r="E1329" i="10"/>
  <c r="O1328" i="10"/>
  <c r="AA367" i="5" s="1"/>
  <c r="N1328" i="10"/>
  <c r="Y367" i="5" s="1"/>
  <c r="M1328" i="10"/>
  <c r="X367" i="5" s="1"/>
  <c r="L1328" i="10"/>
  <c r="W367" i="5" s="1"/>
  <c r="E1328" i="10"/>
  <c r="O1327" i="10"/>
  <c r="AA366" i="5" s="1"/>
  <c r="N1327" i="10"/>
  <c r="Y366" i="5" s="1"/>
  <c r="M1327" i="10"/>
  <c r="X366" i="5" s="1"/>
  <c r="L1327" i="10"/>
  <c r="W366" i="5" s="1"/>
  <c r="E1327" i="10"/>
  <c r="O1326" i="10"/>
  <c r="AA365" i="5" s="1"/>
  <c r="N1326" i="10"/>
  <c r="Y365" i="5" s="1"/>
  <c r="M1326" i="10"/>
  <c r="X365" i="5" s="1"/>
  <c r="L1326" i="10"/>
  <c r="W365" i="5" s="1"/>
  <c r="E1326" i="10"/>
  <c r="O1325" i="10"/>
  <c r="AA364" i="5" s="1"/>
  <c r="N1325" i="10"/>
  <c r="Y364" i="5" s="1"/>
  <c r="M1325" i="10"/>
  <c r="X364" i="5" s="1"/>
  <c r="L1325" i="10"/>
  <c r="W364" i="5" s="1"/>
  <c r="E1325" i="10"/>
  <c r="O1324" i="10"/>
  <c r="AA363" i="5" s="1"/>
  <c r="N1324" i="10"/>
  <c r="Y363" i="5" s="1"/>
  <c r="M1324" i="10"/>
  <c r="X363" i="5" s="1"/>
  <c r="L1324" i="10"/>
  <c r="W363" i="5" s="1"/>
  <c r="E1324" i="10"/>
  <c r="O1323" i="10"/>
  <c r="AA362" i="5" s="1"/>
  <c r="N1323" i="10"/>
  <c r="Y362" i="5" s="1"/>
  <c r="M1323" i="10"/>
  <c r="X362" i="5" s="1"/>
  <c r="L1323" i="10"/>
  <c r="W362" i="5" s="1"/>
  <c r="E1323" i="10"/>
  <c r="O1322" i="10"/>
  <c r="AA361" i="5" s="1"/>
  <c r="N1322" i="10"/>
  <c r="Y361" i="5" s="1"/>
  <c r="M1322" i="10"/>
  <c r="X361" i="5" s="1"/>
  <c r="L1322" i="10"/>
  <c r="W361" i="5" s="1"/>
  <c r="E1322" i="10"/>
  <c r="O1321" i="10"/>
  <c r="AA359" i="5" s="1"/>
  <c r="N1321" i="10"/>
  <c r="Y359" i="5" s="1"/>
  <c r="M1321" i="10"/>
  <c r="X359" i="5" s="1"/>
  <c r="L1321" i="10"/>
  <c r="W359" i="5" s="1"/>
  <c r="E1321" i="10"/>
  <c r="O1320" i="10"/>
  <c r="AA358" i="5" s="1"/>
  <c r="N1320" i="10"/>
  <c r="Y358" i="5" s="1"/>
  <c r="M1320" i="10"/>
  <c r="X358" i="5" s="1"/>
  <c r="L1320" i="10"/>
  <c r="W358" i="5" s="1"/>
  <c r="E1320" i="10"/>
  <c r="O1319" i="10"/>
  <c r="AA357" i="5" s="1"/>
  <c r="N1319" i="10"/>
  <c r="Y357" i="5" s="1"/>
  <c r="M1319" i="10"/>
  <c r="X357" i="5" s="1"/>
  <c r="L1319" i="10"/>
  <c r="W357" i="5" s="1"/>
  <c r="E1319" i="10"/>
  <c r="O1318" i="10"/>
  <c r="AA356" i="5" s="1"/>
  <c r="N1318" i="10"/>
  <c r="Y356" i="5" s="1"/>
  <c r="M1318" i="10"/>
  <c r="X356" i="5" s="1"/>
  <c r="L1318" i="10"/>
  <c r="W356" i="5" s="1"/>
  <c r="E1318" i="10"/>
  <c r="O1317" i="10"/>
  <c r="AA355" i="5" s="1"/>
  <c r="N1317" i="10"/>
  <c r="Y355" i="5" s="1"/>
  <c r="M1317" i="10"/>
  <c r="X355" i="5" s="1"/>
  <c r="L1317" i="10"/>
  <c r="W355" i="5" s="1"/>
  <c r="E1317" i="10"/>
  <c r="O1316" i="10"/>
  <c r="AA354" i="5" s="1"/>
  <c r="N1316" i="10"/>
  <c r="Y354" i="5" s="1"/>
  <c r="M1316" i="10"/>
  <c r="X354" i="5" s="1"/>
  <c r="L1316" i="10"/>
  <c r="W354" i="5" s="1"/>
  <c r="E1316" i="10"/>
  <c r="O1315" i="10"/>
  <c r="AA353" i="5" s="1"/>
  <c r="N1315" i="10"/>
  <c r="Y353" i="5" s="1"/>
  <c r="M1315" i="10"/>
  <c r="X353" i="5" s="1"/>
  <c r="L1315" i="10"/>
  <c r="W353" i="5" s="1"/>
  <c r="E1315" i="10"/>
  <c r="O1314" i="10"/>
  <c r="AA352" i="5" s="1"/>
  <c r="N1314" i="10"/>
  <c r="Y352" i="5" s="1"/>
  <c r="M1314" i="10"/>
  <c r="X352" i="5" s="1"/>
  <c r="L1314" i="10"/>
  <c r="W352" i="5" s="1"/>
  <c r="E1314" i="10"/>
  <c r="O1313" i="10"/>
  <c r="AA351" i="5" s="1"/>
  <c r="N1313" i="10"/>
  <c r="Y351" i="5" s="1"/>
  <c r="M1313" i="10"/>
  <c r="X351" i="5" s="1"/>
  <c r="L1313" i="10"/>
  <c r="W351" i="5" s="1"/>
  <c r="E1313" i="10"/>
  <c r="O1312" i="10"/>
  <c r="AA350" i="5" s="1"/>
  <c r="N1312" i="10"/>
  <c r="Y350" i="5" s="1"/>
  <c r="M1312" i="10"/>
  <c r="X350" i="5" s="1"/>
  <c r="L1312" i="10"/>
  <c r="W350" i="5" s="1"/>
  <c r="E1312" i="10"/>
  <c r="O1311" i="10"/>
  <c r="AA348" i="5" s="1"/>
  <c r="N1311" i="10"/>
  <c r="Y348" i="5" s="1"/>
  <c r="M1311" i="10"/>
  <c r="X348" i="5" s="1"/>
  <c r="L1311" i="10"/>
  <c r="W348" i="5" s="1"/>
  <c r="E1311" i="10"/>
  <c r="O1310" i="10"/>
  <c r="AA347" i="5" s="1"/>
  <c r="N1310" i="10"/>
  <c r="Y347" i="5" s="1"/>
  <c r="M1310" i="10"/>
  <c r="X347" i="5" s="1"/>
  <c r="L1310" i="10"/>
  <c r="W347" i="5" s="1"/>
  <c r="E1310" i="10"/>
  <c r="O1309" i="10"/>
  <c r="AA346" i="5" s="1"/>
  <c r="N1309" i="10"/>
  <c r="Y346" i="5" s="1"/>
  <c r="M1309" i="10"/>
  <c r="X346" i="5" s="1"/>
  <c r="L1309" i="10"/>
  <c r="W346" i="5" s="1"/>
  <c r="E1309" i="10"/>
  <c r="O1308" i="10"/>
  <c r="AA345" i="5" s="1"/>
  <c r="N1308" i="10"/>
  <c r="Y345" i="5" s="1"/>
  <c r="M1308" i="10"/>
  <c r="X345" i="5" s="1"/>
  <c r="L1308" i="10"/>
  <c r="W345" i="5" s="1"/>
  <c r="E1308" i="10"/>
  <c r="O1307" i="10"/>
  <c r="AA344" i="5" s="1"/>
  <c r="N1307" i="10"/>
  <c r="Y344" i="5" s="1"/>
  <c r="M1307" i="10"/>
  <c r="X344" i="5" s="1"/>
  <c r="L1307" i="10"/>
  <c r="W344" i="5" s="1"/>
  <c r="E1307" i="10"/>
  <c r="O1306" i="10"/>
  <c r="AA343" i="5" s="1"/>
  <c r="N1306" i="10"/>
  <c r="M1306" i="10"/>
  <c r="X343" i="5" s="1"/>
  <c r="L1306" i="10"/>
  <c r="W343" i="5" s="1"/>
  <c r="E1306" i="10"/>
  <c r="O1305" i="10"/>
  <c r="AA342" i="5" s="1"/>
  <c r="N1305" i="10"/>
  <c r="Y342" i="5" s="1"/>
  <c r="M1305" i="10"/>
  <c r="X342" i="5" s="1"/>
  <c r="L1305" i="10"/>
  <c r="W342" i="5" s="1"/>
  <c r="E1305" i="10"/>
  <c r="O1304" i="10"/>
  <c r="AA341" i="5" s="1"/>
  <c r="N1304" i="10"/>
  <c r="Y341" i="5" s="1"/>
  <c r="M1304" i="10"/>
  <c r="X341" i="5" s="1"/>
  <c r="L1304" i="10"/>
  <c r="W341" i="5" s="1"/>
  <c r="E1304" i="10"/>
  <c r="O1303" i="10"/>
  <c r="AA340" i="5" s="1"/>
  <c r="N1303" i="10"/>
  <c r="Y340" i="5" s="1"/>
  <c r="M1303" i="10"/>
  <c r="X340" i="5" s="1"/>
  <c r="L1303" i="10"/>
  <c r="W340" i="5" s="1"/>
  <c r="E1303" i="10"/>
  <c r="O1302" i="10"/>
  <c r="AA339" i="5" s="1"/>
  <c r="N1302" i="10"/>
  <c r="Y339" i="5" s="1"/>
  <c r="M1302" i="10"/>
  <c r="X339" i="5" s="1"/>
  <c r="L1302" i="10"/>
  <c r="W339" i="5" s="1"/>
  <c r="E1302" i="10"/>
  <c r="O1301" i="10"/>
  <c r="AA336" i="5" s="1"/>
  <c r="N1301" i="10"/>
  <c r="Y336" i="5" s="1"/>
  <c r="M1301" i="10"/>
  <c r="X336" i="5" s="1"/>
  <c r="L1301" i="10"/>
  <c r="W336" i="5" s="1"/>
  <c r="E1301" i="10"/>
  <c r="O1300" i="10"/>
  <c r="AA335" i="5" s="1"/>
  <c r="N1300" i="10"/>
  <c r="Y335" i="5" s="1"/>
  <c r="M1300" i="10"/>
  <c r="X335" i="5" s="1"/>
  <c r="L1300" i="10"/>
  <c r="W335" i="5" s="1"/>
  <c r="E1300" i="10"/>
  <c r="O1299" i="10"/>
  <c r="AA334" i="5" s="1"/>
  <c r="N1299" i="10"/>
  <c r="Y334" i="5" s="1"/>
  <c r="M1299" i="10"/>
  <c r="X334" i="5" s="1"/>
  <c r="L1299" i="10"/>
  <c r="W334" i="5" s="1"/>
  <c r="E1299" i="10"/>
  <c r="O1298" i="10"/>
  <c r="AA333" i="5" s="1"/>
  <c r="N1298" i="10"/>
  <c r="Y333" i="5" s="1"/>
  <c r="M1298" i="10"/>
  <c r="X333" i="5" s="1"/>
  <c r="L1298" i="10"/>
  <c r="W333" i="5" s="1"/>
  <c r="E1298" i="10"/>
  <c r="O1297" i="10"/>
  <c r="AA332" i="5" s="1"/>
  <c r="N1297" i="10"/>
  <c r="Y332" i="5" s="1"/>
  <c r="M1297" i="10"/>
  <c r="X332" i="5" s="1"/>
  <c r="L1297" i="10"/>
  <c r="W332" i="5" s="1"/>
  <c r="E1297" i="10"/>
  <c r="O1296" i="10"/>
  <c r="AA331" i="5" s="1"/>
  <c r="N1296" i="10"/>
  <c r="Y331" i="5" s="1"/>
  <c r="M1296" i="10"/>
  <c r="X331" i="5" s="1"/>
  <c r="L1296" i="10"/>
  <c r="W331" i="5" s="1"/>
  <c r="E1296" i="10"/>
  <c r="O1295" i="10"/>
  <c r="AA330" i="5" s="1"/>
  <c r="N1295" i="10"/>
  <c r="Y330" i="5" s="1"/>
  <c r="M1295" i="10"/>
  <c r="X330" i="5" s="1"/>
  <c r="L1295" i="10"/>
  <c r="W330" i="5" s="1"/>
  <c r="E1295" i="10"/>
  <c r="O1294" i="10"/>
  <c r="AA329" i="5" s="1"/>
  <c r="N1294" i="10"/>
  <c r="Y329" i="5" s="1"/>
  <c r="M1294" i="10"/>
  <c r="X329" i="5" s="1"/>
  <c r="L1294" i="10"/>
  <c r="W329" i="5" s="1"/>
  <c r="E1294" i="10"/>
  <c r="O1293" i="10"/>
  <c r="AA328" i="5" s="1"/>
  <c r="N1293" i="10"/>
  <c r="Y328" i="5" s="1"/>
  <c r="M1293" i="10"/>
  <c r="X328" i="5" s="1"/>
  <c r="L1293" i="10"/>
  <c r="W328" i="5" s="1"/>
  <c r="E1293" i="10"/>
  <c r="O1292" i="10"/>
  <c r="AA327" i="5" s="1"/>
  <c r="N1292" i="10"/>
  <c r="Y327" i="5" s="1"/>
  <c r="M1292" i="10"/>
  <c r="X327" i="5" s="1"/>
  <c r="L1292" i="10"/>
  <c r="W327" i="5" s="1"/>
  <c r="E1292" i="10"/>
  <c r="O1291" i="10"/>
  <c r="AA325" i="5" s="1"/>
  <c r="N1291" i="10"/>
  <c r="Y325" i="5" s="1"/>
  <c r="M1291" i="10"/>
  <c r="X325" i="5" s="1"/>
  <c r="L1291" i="10"/>
  <c r="W325" i="5" s="1"/>
  <c r="E1291" i="10"/>
  <c r="O1290" i="10"/>
  <c r="AA324" i="5" s="1"/>
  <c r="N1290" i="10"/>
  <c r="Y324" i="5" s="1"/>
  <c r="M1290" i="10"/>
  <c r="X324" i="5" s="1"/>
  <c r="L1290" i="10"/>
  <c r="W324" i="5" s="1"/>
  <c r="E1290" i="10"/>
  <c r="O1289" i="10"/>
  <c r="AA323" i="5" s="1"/>
  <c r="N1289" i="10"/>
  <c r="Y323" i="5" s="1"/>
  <c r="M1289" i="10"/>
  <c r="X323" i="5" s="1"/>
  <c r="L1289" i="10"/>
  <c r="W323" i="5" s="1"/>
  <c r="E1289" i="10"/>
  <c r="O1288" i="10"/>
  <c r="AA322" i="5" s="1"/>
  <c r="N1288" i="10"/>
  <c r="Y322" i="5" s="1"/>
  <c r="M1288" i="10"/>
  <c r="X322" i="5" s="1"/>
  <c r="L1288" i="10"/>
  <c r="W322" i="5" s="1"/>
  <c r="E1288" i="10"/>
  <c r="O1287" i="10"/>
  <c r="AA321" i="5" s="1"/>
  <c r="N1287" i="10"/>
  <c r="Y321" i="5" s="1"/>
  <c r="M1287" i="10"/>
  <c r="X321" i="5" s="1"/>
  <c r="L1287" i="10"/>
  <c r="W321" i="5" s="1"/>
  <c r="E1287" i="10"/>
  <c r="O1286" i="10"/>
  <c r="AA320" i="5" s="1"/>
  <c r="N1286" i="10"/>
  <c r="Y320" i="5" s="1"/>
  <c r="M1286" i="10"/>
  <c r="X320" i="5" s="1"/>
  <c r="L1286" i="10"/>
  <c r="W320" i="5" s="1"/>
  <c r="E1286" i="10"/>
  <c r="O1285" i="10"/>
  <c r="AA319" i="5" s="1"/>
  <c r="N1285" i="10"/>
  <c r="Y319" i="5" s="1"/>
  <c r="M1285" i="10"/>
  <c r="X319" i="5" s="1"/>
  <c r="L1285" i="10"/>
  <c r="W319" i="5" s="1"/>
  <c r="E1285" i="10"/>
  <c r="O1284" i="10"/>
  <c r="AA318" i="5" s="1"/>
  <c r="N1284" i="10"/>
  <c r="Y318" i="5" s="1"/>
  <c r="M1284" i="10"/>
  <c r="X318" i="5" s="1"/>
  <c r="L1284" i="10"/>
  <c r="W318" i="5" s="1"/>
  <c r="E1284" i="10"/>
  <c r="O1283" i="10"/>
  <c r="AA317" i="5" s="1"/>
  <c r="N1283" i="10"/>
  <c r="Y317" i="5" s="1"/>
  <c r="M1283" i="10"/>
  <c r="X317" i="5" s="1"/>
  <c r="L1283" i="10"/>
  <c r="W317" i="5" s="1"/>
  <c r="E1283" i="10"/>
  <c r="O1282" i="10"/>
  <c r="AA316" i="5" s="1"/>
  <c r="N1282" i="10"/>
  <c r="Y316" i="5" s="1"/>
  <c r="M1282" i="10"/>
  <c r="X316" i="5" s="1"/>
  <c r="L1282" i="10"/>
  <c r="W316" i="5" s="1"/>
  <c r="E1282" i="10"/>
  <c r="O1281" i="10"/>
  <c r="AA314" i="5" s="1"/>
  <c r="N1281" i="10"/>
  <c r="Y314" i="5" s="1"/>
  <c r="M1281" i="10"/>
  <c r="X314" i="5" s="1"/>
  <c r="L1281" i="10"/>
  <c r="W314" i="5" s="1"/>
  <c r="E1281" i="10"/>
  <c r="O1280" i="10"/>
  <c r="AA313" i="5" s="1"/>
  <c r="N1280" i="10"/>
  <c r="Y313" i="5" s="1"/>
  <c r="M1280" i="10"/>
  <c r="X313" i="5" s="1"/>
  <c r="L1280" i="10"/>
  <c r="W313" i="5" s="1"/>
  <c r="E1280" i="10"/>
  <c r="O1279" i="10"/>
  <c r="AA312" i="5" s="1"/>
  <c r="N1279" i="10"/>
  <c r="Y312" i="5" s="1"/>
  <c r="M1279" i="10"/>
  <c r="X312" i="5" s="1"/>
  <c r="L1279" i="10"/>
  <c r="W312" i="5" s="1"/>
  <c r="E1279" i="10"/>
  <c r="O1278" i="10"/>
  <c r="AA311" i="5" s="1"/>
  <c r="N1278" i="10"/>
  <c r="Y311" i="5" s="1"/>
  <c r="M1278" i="10"/>
  <c r="X311" i="5" s="1"/>
  <c r="L1278" i="10"/>
  <c r="W311" i="5" s="1"/>
  <c r="E1278" i="10"/>
  <c r="O1277" i="10"/>
  <c r="AA310" i="5" s="1"/>
  <c r="N1277" i="10"/>
  <c r="Y310" i="5" s="1"/>
  <c r="M1277" i="10"/>
  <c r="X310" i="5" s="1"/>
  <c r="L1277" i="10"/>
  <c r="W310" i="5" s="1"/>
  <c r="E1277" i="10"/>
  <c r="O1276" i="10"/>
  <c r="AA309" i="5" s="1"/>
  <c r="N1276" i="10"/>
  <c r="Y309" i="5" s="1"/>
  <c r="M1276" i="10"/>
  <c r="X309" i="5" s="1"/>
  <c r="L1276" i="10"/>
  <c r="W309" i="5" s="1"/>
  <c r="E1276" i="10"/>
  <c r="O1275" i="10"/>
  <c r="AA308" i="5" s="1"/>
  <c r="N1275" i="10"/>
  <c r="Y308" i="5" s="1"/>
  <c r="M1275" i="10"/>
  <c r="X308" i="5" s="1"/>
  <c r="L1275" i="10"/>
  <c r="W308" i="5" s="1"/>
  <c r="E1275" i="10"/>
  <c r="O1274" i="10"/>
  <c r="AA307" i="5" s="1"/>
  <c r="N1274" i="10"/>
  <c r="Y307" i="5" s="1"/>
  <c r="M1274" i="10"/>
  <c r="X307" i="5" s="1"/>
  <c r="L1274" i="10"/>
  <c r="W307" i="5" s="1"/>
  <c r="E1274" i="10"/>
  <c r="O1273" i="10"/>
  <c r="AA306" i="5" s="1"/>
  <c r="N1273" i="10"/>
  <c r="Y306" i="5" s="1"/>
  <c r="M1273" i="10"/>
  <c r="X306" i="5" s="1"/>
  <c r="L1273" i="10"/>
  <c r="W306" i="5" s="1"/>
  <c r="E1273" i="10"/>
  <c r="O1272" i="10"/>
  <c r="AA305" i="5" s="1"/>
  <c r="N1272" i="10"/>
  <c r="Y305" i="5" s="1"/>
  <c r="M1272" i="10"/>
  <c r="X305" i="5" s="1"/>
  <c r="L1272" i="10"/>
  <c r="W305" i="5" s="1"/>
  <c r="E1272" i="10"/>
  <c r="O1271" i="10"/>
  <c r="AA303" i="5" s="1"/>
  <c r="N1271" i="10"/>
  <c r="Y303" i="5" s="1"/>
  <c r="M1271" i="10"/>
  <c r="X303" i="5" s="1"/>
  <c r="L1271" i="10"/>
  <c r="W303" i="5" s="1"/>
  <c r="E1271" i="10"/>
  <c r="O1270" i="10"/>
  <c r="AA302" i="5" s="1"/>
  <c r="N1270" i="10"/>
  <c r="Y302" i="5" s="1"/>
  <c r="M1270" i="10"/>
  <c r="X302" i="5" s="1"/>
  <c r="L1270" i="10"/>
  <c r="W302" i="5" s="1"/>
  <c r="E1270" i="10"/>
  <c r="O1269" i="10"/>
  <c r="AA301" i="5" s="1"/>
  <c r="N1269" i="10"/>
  <c r="Y301" i="5" s="1"/>
  <c r="M1269" i="10"/>
  <c r="X301" i="5" s="1"/>
  <c r="L1269" i="10"/>
  <c r="W301" i="5" s="1"/>
  <c r="E1269" i="10"/>
  <c r="O1268" i="10"/>
  <c r="AA300" i="5" s="1"/>
  <c r="N1268" i="10"/>
  <c r="Y300" i="5" s="1"/>
  <c r="M1268" i="10"/>
  <c r="X300" i="5" s="1"/>
  <c r="L1268" i="10"/>
  <c r="W300" i="5" s="1"/>
  <c r="E1268" i="10"/>
  <c r="O1267" i="10"/>
  <c r="AA299" i="5" s="1"/>
  <c r="N1267" i="10"/>
  <c r="Y299" i="5" s="1"/>
  <c r="M1267" i="10"/>
  <c r="X299" i="5" s="1"/>
  <c r="L1267" i="10"/>
  <c r="W299" i="5" s="1"/>
  <c r="E1267" i="10"/>
  <c r="O1266" i="10"/>
  <c r="AA298" i="5" s="1"/>
  <c r="N1266" i="10"/>
  <c r="Y298" i="5" s="1"/>
  <c r="M1266" i="10"/>
  <c r="X298" i="5" s="1"/>
  <c r="L1266" i="10"/>
  <c r="W298" i="5" s="1"/>
  <c r="E1266" i="10"/>
  <c r="O1265" i="10"/>
  <c r="AA297" i="5" s="1"/>
  <c r="N1265" i="10"/>
  <c r="Y297" i="5" s="1"/>
  <c r="M1265" i="10"/>
  <c r="X297" i="5" s="1"/>
  <c r="L1265" i="10"/>
  <c r="W297" i="5" s="1"/>
  <c r="E1265" i="10"/>
  <c r="O1264" i="10"/>
  <c r="AA296" i="5" s="1"/>
  <c r="N1264" i="10"/>
  <c r="Y296" i="5" s="1"/>
  <c r="M1264" i="10"/>
  <c r="X296" i="5" s="1"/>
  <c r="L1264" i="10"/>
  <c r="W296" i="5" s="1"/>
  <c r="E1264" i="10"/>
  <c r="O1263" i="10"/>
  <c r="AA295" i="5" s="1"/>
  <c r="N1263" i="10"/>
  <c r="Y295" i="5" s="1"/>
  <c r="M1263" i="10"/>
  <c r="X295" i="5" s="1"/>
  <c r="L1263" i="10"/>
  <c r="W295" i="5" s="1"/>
  <c r="E1263" i="10"/>
  <c r="O1262" i="10"/>
  <c r="AA294" i="5" s="1"/>
  <c r="N1262" i="10"/>
  <c r="Y294" i="5" s="1"/>
  <c r="M1262" i="10"/>
  <c r="X294" i="5" s="1"/>
  <c r="L1262" i="10"/>
  <c r="E1262" i="10"/>
  <c r="O1261" i="10"/>
  <c r="AA292" i="5" s="1"/>
  <c r="N1261" i="10"/>
  <c r="Y292" i="5" s="1"/>
  <c r="M1261" i="10"/>
  <c r="X292" i="5" s="1"/>
  <c r="L1261" i="10"/>
  <c r="W292" i="5" s="1"/>
  <c r="E1261" i="10"/>
  <c r="O1260" i="10"/>
  <c r="AA291" i="5" s="1"/>
  <c r="N1260" i="10"/>
  <c r="Y291" i="5" s="1"/>
  <c r="M1260" i="10"/>
  <c r="X291" i="5" s="1"/>
  <c r="L1260" i="10"/>
  <c r="W291" i="5" s="1"/>
  <c r="E1260" i="10"/>
  <c r="O1259" i="10"/>
  <c r="AA290" i="5" s="1"/>
  <c r="N1259" i="10"/>
  <c r="Y290" i="5" s="1"/>
  <c r="M1259" i="10"/>
  <c r="X290" i="5" s="1"/>
  <c r="L1259" i="10"/>
  <c r="W290" i="5" s="1"/>
  <c r="E1259" i="10"/>
  <c r="O1258" i="10"/>
  <c r="AA289" i="5" s="1"/>
  <c r="N1258" i="10"/>
  <c r="Y289" i="5" s="1"/>
  <c r="M1258" i="10"/>
  <c r="X289" i="5" s="1"/>
  <c r="L1258" i="10"/>
  <c r="W289" i="5" s="1"/>
  <c r="E1258" i="10"/>
  <c r="O1257" i="10"/>
  <c r="AA288" i="5" s="1"/>
  <c r="N1257" i="10"/>
  <c r="M1257" i="10"/>
  <c r="X288" i="5" s="1"/>
  <c r="L1257" i="10"/>
  <c r="W288" i="5" s="1"/>
  <c r="E1257" i="10"/>
  <c r="O1256" i="10"/>
  <c r="AA287" i="5" s="1"/>
  <c r="N1256" i="10"/>
  <c r="Y287" i="5" s="1"/>
  <c r="M1256" i="10"/>
  <c r="X287" i="5" s="1"/>
  <c r="L1256" i="10"/>
  <c r="W287" i="5" s="1"/>
  <c r="E1256" i="10"/>
  <c r="O1255" i="10"/>
  <c r="AA286" i="5" s="1"/>
  <c r="N1255" i="10"/>
  <c r="Y286" i="5" s="1"/>
  <c r="M1255" i="10"/>
  <c r="X286" i="5" s="1"/>
  <c r="L1255" i="10"/>
  <c r="W286" i="5" s="1"/>
  <c r="E1255" i="10"/>
  <c r="O1254" i="10"/>
  <c r="AA285" i="5" s="1"/>
  <c r="N1254" i="10"/>
  <c r="Y285" i="5" s="1"/>
  <c r="M1254" i="10"/>
  <c r="X285" i="5" s="1"/>
  <c r="L1254" i="10"/>
  <c r="W285" i="5" s="1"/>
  <c r="E1254" i="10"/>
  <c r="O1253" i="10"/>
  <c r="AA284" i="5" s="1"/>
  <c r="N1253" i="10"/>
  <c r="Y284" i="5" s="1"/>
  <c r="M1253" i="10"/>
  <c r="X284" i="5" s="1"/>
  <c r="L1253" i="10"/>
  <c r="W284" i="5" s="1"/>
  <c r="E1253" i="10"/>
  <c r="O1252" i="10"/>
  <c r="AA283" i="5" s="1"/>
  <c r="N1252" i="10"/>
  <c r="Y283" i="5" s="1"/>
  <c r="M1252" i="10"/>
  <c r="X283" i="5" s="1"/>
  <c r="L1252" i="10"/>
  <c r="W283" i="5" s="1"/>
  <c r="E1252" i="10"/>
  <c r="O1251" i="10"/>
  <c r="AA281" i="5" s="1"/>
  <c r="N1251" i="10"/>
  <c r="Y281" i="5" s="1"/>
  <c r="M1251" i="10"/>
  <c r="X281" i="5" s="1"/>
  <c r="L1251" i="10"/>
  <c r="W281" i="5" s="1"/>
  <c r="E1251" i="10"/>
  <c r="O1250" i="10"/>
  <c r="AA280" i="5" s="1"/>
  <c r="N1250" i="10"/>
  <c r="Y280" i="5" s="1"/>
  <c r="M1250" i="10"/>
  <c r="X280" i="5" s="1"/>
  <c r="L1250" i="10"/>
  <c r="W280" i="5" s="1"/>
  <c r="E1250" i="10"/>
  <c r="O1249" i="10"/>
  <c r="AA279" i="5" s="1"/>
  <c r="N1249" i="10"/>
  <c r="Y279" i="5" s="1"/>
  <c r="M1249" i="10"/>
  <c r="X279" i="5" s="1"/>
  <c r="L1249" i="10"/>
  <c r="W279" i="5" s="1"/>
  <c r="E1249" i="10"/>
  <c r="O1248" i="10"/>
  <c r="AA278" i="5" s="1"/>
  <c r="N1248" i="10"/>
  <c r="Y278" i="5" s="1"/>
  <c r="M1248" i="10"/>
  <c r="X278" i="5" s="1"/>
  <c r="L1248" i="10"/>
  <c r="W278" i="5" s="1"/>
  <c r="E1248" i="10"/>
  <c r="O1247" i="10"/>
  <c r="AA277" i="5" s="1"/>
  <c r="N1247" i="10"/>
  <c r="Y277" i="5" s="1"/>
  <c r="M1247" i="10"/>
  <c r="X277" i="5" s="1"/>
  <c r="L1247" i="10"/>
  <c r="W277" i="5" s="1"/>
  <c r="E1247" i="10"/>
  <c r="O1246" i="10"/>
  <c r="AA276" i="5" s="1"/>
  <c r="N1246" i="10"/>
  <c r="Y276" i="5" s="1"/>
  <c r="M1246" i="10"/>
  <c r="X276" i="5" s="1"/>
  <c r="L1246" i="10"/>
  <c r="W276" i="5" s="1"/>
  <c r="E1246" i="10"/>
  <c r="O1245" i="10"/>
  <c r="AA275" i="5" s="1"/>
  <c r="N1245" i="10"/>
  <c r="Y275" i="5" s="1"/>
  <c r="M1245" i="10"/>
  <c r="X275" i="5" s="1"/>
  <c r="L1245" i="10"/>
  <c r="W275" i="5" s="1"/>
  <c r="E1245" i="10"/>
  <c r="O1244" i="10"/>
  <c r="N1244" i="10"/>
  <c r="Y274" i="5" s="1"/>
  <c r="M1244" i="10"/>
  <c r="X274" i="5" s="1"/>
  <c r="L1244" i="10"/>
  <c r="W274" i="5" s="1"/>
  <c r="E1244" i="10"/>
  <c r="O1243" i="10"/>
  <c r="AA273" i="5" s="1"/>
  <c r="N1243" i="10"/>
  <c r="Y273" i="5" s="1"/>
  <c r="M1243" i="10"/>
  <c r="X273" i="5" s="1"/>
  <c r="L1243" i="10"/>
  <c r="W273" i="5" s="1"/>
  <c r="E1243" i="10"/>
  <c r="O1242" i="10"/>
  <c r="AA272" i="5" s="1"/>
  <c r="N1242" i="10"/>
  <c r="Y272" i="5" s="1"/>
  <c r="M1242" i="10"/>
  <c r="X272" i="5" s="1"/>
  <c r="L1242" i="10"/>
  <c r="W272" i="5" s="1"/>
  <c r="E1242" i="10"/>
  <c r="O1241" i="10"/>
  <c r="AA270" i="5" s="1"/>
  <c r="N1241" i="10"/>
  <c r="Y270" i="5" s="1"/>
  <c r="M1241" i="10"/>
  <c r="X270" i="5" s="1"/>
  <c r="L1241" i="10"/>
  <c r="W270" i="5" s="1"/>
  <c r="E1241" i="10"/>
  <c r="O1240" i="10"/>
  <c r="AA269" i="5" s="1"/>
  <c r="N1240" i="10"/>
  <c r="Y269" i="5" s="1"/>
  <c r="M1240" i="10"/>
  <c r="X269" i="5" s="1"/>
  <c r="L1240" i="10"/>
  <c r="W269" i="5" s="1"/>
  <c r="E1240" i="10"/>
  <c r="O1239" i="10"/>
  <c r="AA268" i="5" s="1"/>
  <c r="N1239" i="10"/>
  <c r="Y268" i="5" s="1"/>
  <c r="M1239" i="10"/>
  <c r="X268" i="5" s="1"/>
  <c r="L1239" i="10"/>
  <c r="W268" i="5" s="1"/>
  <c r="E1239" i="10"/>
  <c r="O1238" i="10"/>
  <c r="AA267" i="5" s="1"/>
  <c r="N1238" i="10"/>
  <c r="Y267" i="5" s="1"/>
  <c r="M1238" i="10"/>
  <c r="X267" i="5" s="1"/>
  <c r="L1238" i="10"/>
  <c r="W267" i="5" s="1"/>
  <c r="E1238" i="10"/>
  <c r="O1237" i="10"/>
  <c r="AA266" i="5" s="1"/>
  <c r="N1237" i="10"/>
  <c r="Y266" i="5" s="1"/>
  <c r="M1237" i="10"/>
  <c r="X266" i="5" s="1"/>
  <c r="L1237" i="10"/>
  <c r="W266" i="5" s="1"/>
  <c r="E1237" i="10"/>
  <c r="O1236" i="10"/>
  <c r="AA265" i="5" s="1"/>
  <c r="N1236" i="10"/>
  <c r="Y265" i="5" s="1"/>
  <c r="M1236" i="10"/>
  <c r="X265" i="5" s="1"/>
  <c r="L1236" i="10"/>
  <c r="W265" i="5" s="1"/>
  <c r="E1236" i="10"/>
  <c r="O1235" i="10"/>
  <c r="AA264" i="5" s="1"/>
  <c r="N1235" i="10"/>
  <c r="Y264" i="5" s="1"/>
  <c r="M1235" i="10"/>
  <c r="X264" i="5" s="1"/>
  <c r="L1235" i="10"/>
  <c r="W264" i="5" s="1"/>
  <c r="E1235" i="10"/>
  <c r="O1234" i="10"/>
  <c r="AA263" i="5" s="1"/>
  <c r="N1234" i="10"/>
  <c r="Y263" i="5" s="1"/>
  <c r="M1234" i="10"/>
  <c r="X263" i="5" s="1"/>
  <c r="L1234" i="10"/>
  <c r="W263" i="5" s="1"/>
  <c r="E1234" i="10"/>
  <c r="O1233" i="10"/>
  <c r="AA262" i="5" s="1"/>
  <c r="N1233" i="10"/>
  <c r="Y262" i="5" s="1"/>
  <c r="M1233" i="10"/>
  <c r="X262" i="5" s="1"/>
  <c r="L1233" i="10"/>
  <c r="E1233" i="10"/>
  <c r="O1232" i="10"/>
  <c r="AA261" i="5" s="1"/>
  <c r="N1232" i="10"/>
  <c r="Y261" i="5" s="1"/>
  <c r="M1232" i="10"/>
  <c r="X261" i="5" s="1"/>
  <c r="L1232" i="10"/>
  <c r="W261" i="5" s="1"/>
  <c r="E1232" i="10"/>
  <c r="O1231" i="10"/>
  <c r="AA259" i="5" s="1"/>
  <c r="N1231" i="10"/>
  <c r="Y259" i="5" s="1"/>
  <c r="M1231" i="10"/>
  <c r="X259" i="5" s="1"/>
  <c r="L1231" i="10"/>
  <c r="W259" i="5" s="1"/>
  <c r="E1231" i="10"/>
  <c r="O1230" i="10"/>
  <c r="AA258" i="5" s="1"/>
  <c r="N1230" i="10"/>
  <c r="Y258" i="5" s="1"/>
  <c r="M1230" i="10"/>
  <c r="X258" i="5" s="1"/>
  <c r="L1230" i="10"/>
  <c r="W258" i="5" s="1"/>
  <c r="E1230" i="10"/>
  <c r="O1229" i="10"/>
  <c r="AA257" i="5" s="1"/>
  <c r="N1229" i="10"/>
  <c r="Y257" i="5" s="1"/>
  <c r="M1229" i="10"/>
  <c r="X257" i="5" s="1"/>
  <c r="L1229" i="10"/>
  <c r="W257" i="5" s="1"/>
  <c r="E1229" i="10"/>
  <c r="O1228" i="10"/>
  <c r="AA256" i="5" s="1"/>
  <c r="N1228" i="10"/>
  <c r="M1228" i="10"/>
  <c r="X256" i="5" s="1"/>
  <c r="L1228" i="10"/>
  <c r="W256" i="5" s="1"/>
  <c r="E1228" i="10"/>
  <c r="O1227" i="10"/>
  <c r="AA255" i="5" s="1"/>
  <c r="N1227" i="10"/>
  <c r="Y255" i="5" s="1"/>
  <c r="M1227" i="10"/>
  <c r="X255" i="5" s="1"/>
  <c r="L1227" i="10"/>
  <c r="W255" i="5" s="1"/>
  <c r="E1227" i="10"/>
  <c r="O1226" i="10"/>
  <c r="AA254" i="5" s="1"/>
  <c r="N1226" i="10"/>
  <c r="Y254" i="5" s="1"/>
  <c r="M1226" i="10"/>
  <c r="X254" i="5" s="1"/>
  <c r="L1226" i="10"/>
  <c r="W254" i="5" s="1"/>
  <c r="E1226" i="10"/>
  <c r="O1225" i="10"/>
  <c r="AA253" i="5" s="1"/>
  <c r="N1225" i="10"/>
  <c r="Y253" i="5" s="1"/>
  <c r="M1225" i="10"/>
  <c r="X253" i="5" s="1"/>
  <c r="L1225" i="10"/>
  <c r="W253" i="5" s="1"/>
  <c r="E1225" i="10"/>
  <c r="O1224" i="10"/>
  <c r="AA252" i="5" s="1"/>
  <c r="N1224" i="10"/>
  <c r="Y252" i="5" s="1"/>
  <c r="M1224" i="10"/>
  <c r="X252" i="5" s="1"/>
  <c r="L1224" i="10"/>
  <c r="W252" i="5" s="1"/>
  <c r="E1224" i="10"/>
  <c r="O1223" i="10"/>
  <c r="AA251" i="5" s="1"/>
  <c r="N1223" i="10"/>
  <c r="Y251" i="5" s="1"/>
  <c r="M1223" i="10"/>
  <c r="X251" i="5" s="1"/>
  <c r="L1223" i="10"/>
  <c r="W251" i="5" s="1"/>
  <c r="E1223" i="10"/>
  <c r="O1222" i="10"/>
  <c r="AA250" i="5" s="1"/>
  <c r="N1222" i="10"/>
  <c r="Y250" i="5" s="1"/>
  <c r="M1222" i="10"/>
  <c r="X250" i="5" s="1"/>
  <c r="L1222" i="10"/>
  <c r="W250" i="5" s="1"/>
  <c r="E1222" i="10"/>
  <c r="O1221" i="10"/>
  <c r="AA248" i="5" s="1"/>
  <c r="N1221" i="10"/>
  <c r="Y248" i="5" s="1"/>
  <c r="M1221" i="10"/>
  <c r="X248" i="5" s="1"/>
  <c r="L1221" i="10"/>
  <c r="W248" i="5" s="1"/>
  <c r="E1221" i="10"/>
  <c r="O1220" i="10"/>
  <c r="AA247" i="5" s="1"/>
  <c r="N1220" i="10"/>
  <c r="Y247" i="5" s="1"/>
  <c r="M1220" i="10"/>
  <c r="X247" i="5" s="1"/>
  <c r="L1220" i="10"/>
  <c r="W247" i="5" s="1"/>
  <c r="E1220" i="10"/>
  <c r="O1219" i="10"/>
  <c r="AA246" i="5" s="1"/>
  <c r="N1219" i="10"/>
  <c r="Y246" i="5" s="1"/>
  <c r="M1219" i="10"/>
  <c r="X246" i="5" s="1"/>
  <c r="L1219" i="10"/>
  <c r="W246" i="5" s="1"/>
  <c r="E1219" i="10"/>
  <c r="O1218" i="10"/>
  <c r="AA245" i="5" s="1"/>
  <c r="N1218" i="10"/>
  <c r="Y245" i="5" s="1"/>
  <c r="M1218" i="10"/>
  <c r="X245" i="5" s="1"/>
  <c r="L1218" i="10"/>
  <c r="W245" i="5" s="1"/>
  <c r="E1218" i="10"/>
  <c r="O1217" i="10"/>
  <c r="AA244" i="5" s="1"/>
  <c r="N1217" i="10"/>
  <c r="Y244" i="5" s="1"/>
  <c r="M1217" i="10"/>
  <c r="X244" i="5" s="1"/>
  <c r="L1217" i="10"/>
  <c r="W244" i="5" s="1"/>
  <c r="E1217" i="10"/>
  <c r="O1216" i="10"/>
  <c r="AA243" i="5" s="1"/>
  <c r="N1216" i="10"/>
  <c r="Y243" i="5" s="1"/>
  <c r="M1216" i="10"/>
  <c r="X243" i="5" s="1"/>
  <c r="L1216" i="10"/>
  <c r="W243" i="5" s="1"/>
  <c r="E1216" i="10"/>
  <c r="O1215" i="10"/>
  <c r="N1215" i="10"/>
  <c r="Y242" i="5" s="1"/>
  <c r="M1215" i="10"/>
  <c r="X242" i="5" s="1"/>
  <c r="L1215" i="10"/>
  <c r="W242" i="5" s="1"/>
  <c r="E1215" i="10"/>
  <c r="O1214" i="10"/>
  <c r="AA241" i="5" s="1"/>
  <c r="N1214" i="10"/>
  <c r="Y241" i="5" s="1"/>
  <c r="M1214" i="10"/>
  <c r="X241" i="5" s="1"/>
  <c r="L1214" i="10"/>
  <c r="W241" i="5" s="1"/>
  <c r="E1214" i="10"/>
  <c r="O1213" i="10"/>
  <c r="AA240" i="5" s="1"/>
  <c r="N1213" i="10"/>
  <c r="Y240" i="5" s="1"/>
  <c r="M1213" i="10"/>
  <c r="X240" i="5" s="1"/>
  <c r="L1213" i="10"/>
  <c r="W240" i="5" s="1"/>
  <c r="E1213" i="10"/>
  <c r="O1212" i="10"/>
  <c r="AA239" i="5" s="1"/>
  <c r="N1212" i="10"/>
  <c r="Y239" i="5" s="1"/>
  <c r="M1212" i="10"/>
  <c r="X239" i="5" s="1"/>
  <c r="L1212" i="10"/>
  <c r="W239" i="5" s="1"/>
  <c r="E1212" i="10"/>
  <c r="O1211" i="10"/>
  <c r="AA237" i="5" s="1"/>
  <c r="N1211" i="10"/>
  <c r="Y237" i="5" s="1"/>
  <c r="M1211" i="10"/>
  <c r="X237" i="5" s="1"/>
  <c r="L1211" i="10"/>
  <c r="W237" i="5" s="1"/>
  <c r="E1211" i="10"/>
  <c r="O1210" i="10"/>
  <c r="AA236" i="5" s="1"/>
  <c r="N1210" i="10"/>
  <c r="Y236" i="5" s="1"/>
  <c r="M1210" i="10"/>
  <c r="X236" i="5" s="1"/>
  <c r="L1210" i="10"/>
  <c r="W236" i="5" s="1"/>
  <c r="E1210" i="10"/>
  <c r="O1209" i="10"/>
  <c r="AA235" i="5" s="1"/>
  <c r="N1209" i="10"/>
  <c r="Y235" i="5" s="1"/>
  <c r="M1209" i="10"/>
  <c r="X235" i="5" s="1"/>
  <c r="L1209" i="10"/>
  <c r="W235" i="5" s="1"/>
  <c r="E1209" i="10"/>
  <c r="O1208" i="10"/>
  <c r="AA234" i="5" s="1"/>
  <c r="N1208" i="10"/>
  <c r="Y234" i="5" s="1"/>
  <c r="M1208" i="10"/>
  <c r="X234" i="5" s="1"/>
  <c r="L1208" i="10"/>
  <c r="W234" i="5" s="1"/>
  <c r="E1208" i="10"/>
  <c r="O1207" i="10"/>
  <c r="AA233" i="5" s="1"/>
  <c r="N1207" i="10"/>
  <c r="Y233" i="5" s="1"/>
  <c r="M1207" i="10"/>
  <c r="X233" i="5" s="1"/>
  <c r="L1207" i="10"/>
  <c r="W233" i="5" s="1"/>
  <c r="E1207" i="10"/>
  <c r="O1206" i="10"/>
  <c r="AA232" i="5" s="1"/>
  <c r="N1206" i="10"/>
  <c r="Y232" i="5" s="1"/>
  <c r="M1206" i="10"/>
  <c r="X232" i="5" s="1"/>
  <c r="L1206" i="10"/>
  <c r="W232" i="5" s="1"/>
  <c r="E1206" i="10"/>
  <c r="O1205" i="10"/>
  <c r="AA231" i="5" s="1"/>
  <c r="N1205" i="10"/>
  <c r="Y231" i="5" s="1"/>
  <c r="M1205" i="10"/>
  <c r="X231" i="5" s="1"/>
  <c r="L1205" i="10"/>
  <c r="W231" i="5" s="1"/>
  <c r="E1205" i="10"/>
  <c r="O1204" i="10"/>
  <c r="AA230" i="5" s="1"/>
  <c r="N1204" i="10"/>
  <c r="Y230" i="5" s="1"/>
  <c r="M1204" i="10"/>
  <c r="X230" i="5" s="1"/>
  <c r="L1204" i="10"/>
  <c r="E1204" i="10"/>
  <c r="O1203" i="10"/>
  <c r="AA229" i="5" s="1"/>
  <c r="N1203" i="10"/>
  <c r="Y229" i="5" s="1"/>
  <c r="M1203" i="10"/>
  <c r="X229" i="5" s="1"/>
  <c r="L1203" i="10"/>
  <c r="W229" i="5" s="1"/>
  <c r="E1203" i="10"/>
  <c r="O1202" i="10"/>
  <c r="AA228" i="5" s="1"/>
  <c r="N1202" i="10"/>
  <c r="Y228" i="5" s="1"/>
  <c r="M1202" i="10"/>
  <c r="X228" i="5" s="1"/>
  <c r="L1202" i="10"/>
  <c r="W228" i="5" s="1"/>
  <c r="E1202" i="10"/>
  <c r="O1201" i="10"/>
  <c r="AA225" i="5" s="1"/>
  <c r="N1201" i="10"/>
  <c r="Y225" i="5" s="1"/>
  <c r="M1201" i="10"/>
  <c r="X225" i="5" s="1"/>
  <c r="L1201" i="10"/>
  <c r="W225" i="5" s="1"/>
  <c r="E1201" i="10"/>
  <c r="O1200" i="10"/>
  <c r="AA224" i="5" s="1"/>
  <c r="N1200" i="10"/>
  <c r="M1200" i="10"/>
  <c r="X224" i="5" s="1"/>
  <c r="L1200" i="10"/>
  <c r="W224" i="5" s="1"/>
  <c r="E1200" i="10"/>
  <c r="O1199" i="10"/>
  <c r="AA223" i="5" s="1"/>
  <c r="N1199" i="10"/>
  <c r="Y223" i="5" s="1"/>
  <c r="M1199" i="10"/>
  <c r="X223" i="5" s="1"/>
  <c r="L1199" i="10"/>
  <c r="W223" i="5" s="1"/>
  <c r="E1199" i="10"/>
  <c r="O1198" i="10"/>
  <c r="AA222" i="5" s="1"/>
  <c r="N1198" i="10"/>
  <c r="Y222" i="5" s="1"/>
  <c r="M1198" i="10"/>
  <c r="X222" i="5" s="1"/>
  <c r="L1198" i="10"/>
  <c r="W222" i="5" s="1"/>
  <c r="E1198" i="10"/>
  <c r="O1197" i="10"/>
  <c r="AA221" i="5" s="1"/>
  <c r="N1197" i="10"/>
  <c r="Y221" i="5" s="1"/>
  <c r="M1197" i="10"/>
  <c r="X221" i="5" s="1"/>
  <c r="L1197" i="10"/>
  <c r="W221" i="5" s="1"/>
  <c r="E1197" i="10"/>
  <c r="O1196" i="10"/>
  <c r="AA220" i="5" s="1"/>
  <c r="N1196" i="10"/>
  <c r="Y220" i="5" s="1"/>
  <c r="M1196" i="10"/>
  <c r="X220" i="5" s="1"/>
  <c r="L1196" i="10"/>
  <c r="W220" i="5" s="1"/>
  <c r="E1196" i="10"/>
  <c r="O1195" i="10"/>
  <c r="AA219" i="5" s="1"/>
  <c r="N1195" i="10"/>
  <c r="Y219" i="5" s="1"/>
  <c r="M1195" i="10"/>
  <c r="X219" i="5" s="1"/>
  <c r="L1195" i="10"/>
  <c r="W219" i="5" s="1"/>
  <c r="E1195" i="10"/>
  <c r="O1194" i="10"/>
  <c r="AA218" i="5" s="1"/>
  <c r="N1194" i="10"/>
  <c r="Y218" i="5" s="1"/>
  <c r="M1194" i="10"/>
  <c r="X218" i="5" s="1"/>
  <c r="L1194" i="10"/>
  <c r="W218" i="5" s="1"/>
  <c r="E1194" i="10"/>
  <c r="O1193" i="10"/>
  <c r="AA217" i="5" s="1"/>
  <c r="N1193" i="10"/>
  <c r="Y217" i="5" s="1"/>
  <c r="M1193" i="10"/>
  <c r="X217" i="5" s="1"/>
  <c r="L1193" i="10"/>
  <c r="W217" i="5" s="1"/>
  <c r="E1193" i="10"/>
  <c r="O1192" i="10"/>
  <c r="AA216" i="5" s="1"/>
  <c r="N1192" i="10"/>
  <c r="Y216" i="5" s="1"/>
  <c r="M1192" i="10"/>
  <c r="X216" i="5" s="1"/>
  <c r="L1192" i="10"/>
  <c r="W216" i="5" s="1"/>
  <c r="E1192" i="10"/>
  <c r="O1191" i="10"/>
  <c r="AA214" i="5" s="1"/>
  <c r="N1191" i="10"/>
  <c r="Y214" i="5" s="1"/>
  <c r="M1191" i="10"/>
  <c r="X214" i="5" s="1"/>
  <c r="L1191" i="10"/>
  <c r="W214" i="5" s="1"/>
  <c r="E1191" i="10"/>
  <c r="O1190" i="10"/>
  <c r="AA213" i="5" s="1"/>
  <c r="N1190" i="10"/>
  <c r="Y213" i="5" s="1"/>
  <c r="M1190" i="10"/>
  <c r="X213" i="5" s="1"/>
  <c r="L1190" i="10"/>
  <c r="W213" i="5" s="1"/>
  <c r="E1190" i="10"/>
  <c r="O1189" i="10"/>
  <c r="AA212" i="5" s="1"/>
  <c r="N1189" i="10"/>
  <c r="Y212" i="5" s="1"/>
  <c r="M1189" i="10"/>
  <c r="X212" i="5" s="1"/>
  <c r="L1189" i="10"/>
  <c r="W212" i="5" s="1"/>
  <c r="E1189" i="10"/>
  <c r="O1188" i="10"/>
  <c r="AA211" i="5" s="1"/>
  <c r="N1188" i="10"/>
  <c r="Y211" i="5" s="1"/>
  <c r="M1188" i="10"/>
  <c r="X211" i="5" s="1"/>
  <c r="L1188" i="10"/>
  <c r="W211" i="5" s="1"/>
  <c r="E1188" i="10"/>
  <c r="O1187" i="10"/>
  <c r="N1187" i="10"/>
  <c r="Y210" i="5" s="1"/>
  <c r="M1187" i="10"/>
  <c r="X210" i="5" s="1"/>
  <c r="L1187" i="10"/>
  <c r="W210" i="5" s="1"/>
  <c r="E1187" i="10"/>
  <c r="O1186" i="10"/>
  <c r="AA209" i="5" s="1"/>
  <c r="N1186" i="10"/>
  <c r="Y209" i="5" s="1"/>
  <c r="M1186" i="10"/>
  <c r="X209" i="5" s="1"/>
  <c r="L1186" i="10"/>
  <c r="W209" i="5" s="1"/>
  <c r="E1186" i="10"/>
  <c r="O1185" i="10"/>
  <c r="AA208" i="5" s="1"/>
  <c r="N1185" i="10"/>
  <c r="Y208" i="5" s="1"/>
  <c r="M1185" i="10"/>
  <c r="X208" i="5" s="1"/>
  <c r="L1185" i="10"/>
  <c r="W208" i="5" s="1"/>
  <c r="E1185" i="10"/>
  <c r="O1184" i="10"/>
  <c r="AA207" i="5" s="1"/>
  <c r="N1184" i="10"/>
  <c r="Y207" i="5" s="1"/>
  <c r="M1184" i="10"/>
  <c r="X207" i="5" s="1"/>
  <c r="L1184" i="10"/>
  <c r="W207" i="5" s="1"/>
  <c r="E1184" i="10"/>
  <c r="O1183" i="10"/>
  <c r="AA206" i="5" s="1"/>
  <c r="N1183" i="10"/>
  <c r="Y206" i="5" s="1"/>
  <c r="M1183" i="10"/>
  <c r="X206" i="5" s="1"/>
  <c r="L1183" i="10"/>
  <c r="W206" i="5" s="1"/>
  <c r="E1183" i="10"/>
  <c r="O1182" i="10"/>
  <c r="AA205" i="5" s="1"/>
  <c r="N1182" i="10"/>
  <c r="Y205" i="5" s="1"/>
  <c r="M1182" i="10"/>
  <c r="X205" i="5" s="1"/>
  <c r="L1182" i="10"/>
  <c r="W205" i="5" s="1"/>
  <c r="E1182" i="10"/>
  <c r="O1181" i="10"/>
  <c r="AA203" i="5" s="1"/>
  <c r="N1181" i="10"/>
  <c r="Y203" i="5" s="1"/>
  <c r="M1181" i="10"/>
  <c r="X203" i="5" s="1"/>
  <c r="L1181" i="10"/>
  <c r="W203" i="5" s="1"/>
  <c r="E1181" i="10"/>
  <c r="O1180" i="10"/>
  <c r="AA202" i="5" s="1"/>
  <c r="N1180" i="10"/>
  <c r="Y202" i="5" s="1"/>
  <c r="M1180" i="10"/>
  <c r="X202" i="5" s="1"/>
  <c r="L1180" i="10"/>
  <c r="W202" i="5" s="1"/>
  <c r="E1180" i="10"/>
  <c r="O1179" i="10"/>
  <c r="AA201" i="5" s="1"/>
  <c r="N1179" i="10"/>
  <c r="Y201" i="5" s="1"/>
  <c r="M1179" i="10"/>
  <c r="X201" i="5" s="1"/>
  <c r="L1179" i="10"/>
  <c r="W201" i="5" s="1"/>
  <c r="E1179" i="10"/>
  <c r="O1178" i="10"/>
  <c r="AA200" i="5" s="1"/>
  <c r="N1178" i="10"/>
  <c r="Y200" i="5" s="1"/>
  <c r="M1178" i="10"/>
  <c r="X200" i="5" s="1"/>
  <c r="L1178" i="10"/>
  <c r="W200" i="5" s="1"/>
  <c r="E1178" i="10"/>
  <c r="O1177" i="10"/>
  <c r="AA199" i="5" s="1"/>
  <c r="N1177" i="10"/>
  <c r="Y199" i="5" s="1"/>
  <c r="M1177" i="10"/>
  <c r="X199" i="5" s="1"/>
  <c r="L1177" i="10"/>
  <c r="W199" i="5" s="1"/>
  <c r="E1177" i="10"/>
  <c r="O1176" i="10"/>
  <c r="AA198" i="5" s="1"/>
  <c r="N1176" i="10"/>
  <c r="Y198" i="5" s="1"/>
  <c r="M1176" i="10"/>
  <c r="X198" i="5" s="1"/>
  <c r="L1176" i="10"/>
  <c r="W198" i="5" s="1"/>
  <c r="E1176" i="10"/>
  <c r="O1175" i="10"/>
  <c r="AA197" i="5" s="1"/>
  <c r="N1175" i="10"/>
  <c r="Y197" i="5" s="1"/>
  <c r="M1175" i="10"/>
  <c r="X197" i="5" s="1"/>
  <c r="L1175" i="10"/>
  <c r="W197" i="5" s="1"/>
  <c r="E1175" i="10"/>
  <c r="O1174" i="10"/>
  <c r="AA196" i="5" s="1"/>
  <c r="N1174" i="10"/>
  <c r="Y196" i="5" s="1"/>
  <c r="M1174" i="10"/>
  <c r="X196" i="5" s="1"/>
  <c r="L1174" i="10"/>
  <c r="W196" i="5" s="1"/>
  <c r="E1174" i="10"/>
  <c r="O1173" i="10"/>
  <c r="AA195" i="5" s="1"/>
  <c r="N1173" i="10"/>
  <c r="Y195" i="5" s="1"/>
  <c r="M1173" i="10"/>
  <c r="X195" i="5" s="1"/>
  <c r="L1173" i="10"/>
  <c r="W195" i="5" s="1"/>
  <c r="E1173" i="10"/>
  <c r="O1172" i="10"/>
  <c r="AA194" i="5" s="1"/>
  <c r="N1172" i="10"/>
  <c r="Y194" i="5" s="1"/>
  <c r="M1172" i="10"/>
  <c r="X194" i="5" s="1"/>
  <c r="L1172" i="10"/>
  <c r="W194" i="5" s="1"/>
  <c r="E1172" i="10"/>
  <c r="O1171" i="10"/>
  <c r="AA192" i="5" s="1"/>
  <c r="N1171" i="10"/>
  <c r="M1171" i="10"/>
  <c r="X192" i="5" s="1"/>
  <c r="L1171" i="10"/>
  <c r="W192" i="5" s="1"/>
  <c r="E1171" i="10"/>
  <c r="O1170" i="10"/>
  <c r="AA191" i="5" s="1"/>
  <c r="N1170" i="10"/>
  <c r="Y191" i="5" s="1"/>
  <c r="M1170" i="10"/>
  <c r="X191" i="5" s="1"/>
  <c r="L1170" i="10"/>
  <c r="W191" i="5" s="1"/>
  <c r="E1170" i="10"/>
  <c r="O1169" i="10"/>
  <c r="AA190" i="5" s="1"/>
  <c r="N1169" i="10"/>
  <c r="Y190" i="5" s="1"/>
  <c r="M1169" i="10"/>
  <c r="X190" i="5" s="1"/>
  <c r="L1169" i="10"/>
  <c r="W190" i="5" s="1"/>
  <c r="E1169" i="10"/>
  <c r="O1168" i="10"/>
  <c r="AA189" i="5" s="1"/>
  <c r="N1168" i="10"/>
  <c r="Y189" i="5" s="1"/>
  <c r="M1168" i="10"/>
  <c r="X189" i="5" s="1"/>
  <c r="L1168" i="10"/>
  <c r="W189" i="5" s="1"/>
  <c r="E1168" i="10"/>
  <c r="O1167" i="10"/>
  <c r="AA188" i="5" s="1"/>
  <c r="N1167" i="10"/>
  <c r="Y188" i="5" s="1"/>
  <c r="M1167" i="10"/>
  <c r="X188" i="5" s="1"/>
  <c r="L1167" i="10"/>
  <c r="W188" i="5" s="1"/>
  <c r="E1167" i="10"/>
  <c r="O1166" i="10"/>
  <c r="AA187" i="5" s="1"/>
  <c r="N1166" i="10"/>
  <c r="Y187" i="5" s="1"/>
  <c r="M1166" i="10"/>
  <c r="X187" i="5" s="1"/>
  <c r="L1166" i="10"/>
  <c r="W187" i="5" s="1"/>
  <c r="E1166" i="10"/>
  <c r="O1165" i="10"/>
  <c r="AA186" i="5" s="1"/>
  <c r="N1165" i="10"/>
  <c r="Y186" i="5" s="1"/>
  <c r="M1165" i="10"/>
  <c r="X186" i="5" s="1"/>
  <c r="L1165" i="10"/>
  <c r="W186" i="5" s="1"/>
  <c r="E1165" i="10"/>
  <c r="O1164" i="10"/>
  <c r="AA185" i="5" s="1"/>
  <c r="N1164" i="10"/>
  <c r="Y185" i="5" s="1"/>
  <c r="M1164" i="10"/>
  <c r="X185" i="5" s="1"/>
  <c r="L1164" i="10"/>
  <c r="W185" i="5" s="1"/>
  <c r="E1164" i="10"/>
  <c r="O1163" i="10"/>
  <c r="AA184" i="5" s="1"/>
  <c r="N1163" i="10"/>
  <c r="Y184" i="5" s="1"/>
  <c r="M1163" i="10"/>
  <c r="X184" i="5" s="1"/>
  <c r="L1163" i="10"/>
  <c r="W184" i="5" s="1"/>
  <c r="E1163" i="10"/>
  <c r="O1162" i="10"/>
  <c r="AA183" i="5" s="1"/>
  <c r="N1162" i="10"/>
  <c r="Y183" i="5" s="1"/>
  <c r="M1162" i="10"/>
  <c r="X183" i="5" s="1"/>
  <c r="L1162" i="10"/>
  <c r="W183" i="5" s="1"/>
  <c r="E1162" i="10"/>
  <c r="O1161" i="10"/>
  <c r="AA181" i="5" s="1"/>
  <c r="N1161" i="10"/>
  <c r="Y181" i="5" s="1"/>
  <c r="M1161" i="10"/>
  <c r="X181" i="5" s="1"/>
  <c r="L1161" i="10"/>
  <c r="W181" i="5" s="1"/>
  <c r="E1161" i="10"/>
  <c r="O1160" i="10"/>
  <c r="AA180" i="5" s="1"/>
  <c r="N1160" i="10"/>
  <c r="Y180" i="5" s="1"/>
  <c r="M1160" i="10"/>
  <c r="X180" i="5" s="1"/>
  <c r="L1160" i="10"/>
  <c r="W180" i="5" s="1"/>
  <c r="E1160" i="10"/>
  <c r="O1159" i="10"/>
  <c r="AA179" i="5" s="1"/>
  <c r="N1159" i="10"/>
  <c r="Y179" i="5" s="1"/>
  <c r="M1159" i="10"/>
  <c r="X179" i="5" s="1"/>
  <c r="L1159" i="10"/>
  <c r="W179" i="5" s="1"/>
  <c r="E1159" i="10"/>
  <c r="O1158" i="10"/>
  <c r="N1158" i="10"/>
  <c r="Y178" i="5" s="1"/>
  <c r="M1158" i="10"/>
  <c r="X178" i="5" s="1"/>
  <c r="L1158" i="10"/>
  <c r="W178" i="5" s="1"/>
  <c r="E1158" i="10"/>
  <c r="O1157" i="10"/>
  <c r="AA177" i="5" s="1"/>
  <c r="N1157" i="10"/>
  <c r="Y177" i="5" s="1"/>
  <c r="M1157" i="10"/>
  <c r="X177" i="5" s="1"/>
  <c r="L1157" i="10"/>
  <c r="W177" i="5" s="1"/>
  <c r="E1157" i="10"/>
  <c r="O1156" i="10"/>
  <c r="AA176" i="5" s="1"/>
  <c r="N1156" i="10"/>
  <c r="Y176" i="5" s="1"/>
  <c r="M1156" i="10"/>
  <c r="X176" i="5" s="1"/>
  <c r="L1156" i="10"/>
  <c r="W176" i="5" s="1"/>
  <c r="E1156" i="10"/>
  <c r="O1155" i="10"/>
  <c r="AA175" i="5" s="1"/>
  <c r="N1155" i="10"/>
  <c r="Y175" i="5" s="1"/>
  <c r="M1155" i="10"/>
  <c r="X175" i="5" s="1"/>
  <c r="L1155" i="10"/>
  <c r="W175" i="5" s="1"/>
  <c r="E1155" i="10"/>
  <c r="O1154" i="10"/>
  <c r="AA174" i="5" s="1"/>
  <c r="N1154" i="10"/>
  <c r="Y174" i="5" s="1"/>
  <c r="M1154" i="10"/>
  <c r="X174" i="5" s="1"/>
  <c r="L1154" i="10"/>
  <c r="W174" i="5" s="1"/>
  <c r="E1154" i="10"/>
  <c r="O1153" i="10"/>
  <c r="AA173" i="5" s="1"/>
  <c r="N1153" i="10"/>
  <c r="Y173" i="5" s="1"/>
  <c r="M1153" i="10"/>
  <c r="X173" i="5" s="1"/>
  <c r="L1153" i="10"/>
  <c r="W173" i="5" s="1"/>
  <c r="E1153" i="10"/>
  <c r="O1152" i="10"/>
  <c r="AA172" i="5" s="1"/>
  <c r="N1152" i="10"/>
  <c r="Y172" i="5" s="1"/>
  <c r="M1152" i="10"/>
  <c r="X172" i="5" s="1"/>
  <c r="L1152" i="10"/>
  <c r="W172" i="5" s="1"/>
  <c r="E1152" i="10"/>
  <c r="O1151" i="10"/>
  <c r="AA170" i="5" s="1"/>
  <c r="N1151" i="10"/>
  <c r="Y170" i="5" s="1"/>
  <c r="M1151" i="10"/>
  <c r="X170" i="5" s="1"/>
  <c r="L1151" i="10"/>
  <c r="W170" i="5" s="1"/>
  <c r="E1151" i="10"/>
  <c r="O1150" i="10"/>
  <c r="AA169" i="5" s="1"/>
  <c r="N1150" i="10"/>
  <c r="Y169" i="5" s="1"/>
  <c r="M1150" i="10"/>
  <c r="X169" i="5" s="1"/>
  <c r="L1150" i="10"/>
  <c r="W169" i="5" s="1"/>
  <c r="E1150" i="10"/>
  <c r="O1149" i="10"/>
  <c r="AA168" i="5" s="1"/>
  <c r="N1149" i="10"/>
  <c r="Y168" i="5" s="1"/>
  <c r="M1149" i="10"/>
  <c r="X168" i="5" s="1"/>
  <c r="L1149" i="10"/>
  <c r="W168" i="5" s="1"/>
  <c r="E1149" i="10"/>
  <c r="O1148" i="10"/>
  <c r="AA167" i="5" s="1"/>
  <c r="N1148" i="10"/>
  <c r="Y167" i="5" s="1"/>
  <c r="M1148" i="10"/>
  <c r="X167" i="5" s="1"/>
  <c r="L1148" i="10"/>
  <c r="W167" i="5" s="1"/>
  <c r="E1148" i="10"/>
  <c r="O1147" i="10"/>
  <c r="AA166" i="5" s="1"/>
  <c r="N1147" i="10"/>
  <c r="Y166" i="5" s="1"/>
  <c r="M1147" i="10"/>
  <c r="X166" i="5" s="1"/>
  <c r="L1147" i="10"/>
  <c r="E1147" i="10"/>
  <c r="O1146" i="10"/>
  <c r="AA165" i="5" s="1"/>
  <c r="N1146" i="10"/>
  <c r="Y165" i="5" s="1"/>
  <c r="M1146" i="10"/>
  <c r="X165" i="5" s="1"/>
  <c r="L1146" i="10"/>
  <c r="W165" i="5" s="1"/>
  <c r="E1146" i="10"/>
  <c r="O1145" i="10"/>
  <c r="AA164" i="5" s="1"/>
  <c r="N1145" i="10"/>
  <c r="Y164" i="5" s="1"/>
  <c r="M1145" i="10"/>
  <c r="X164" i="5" s="1"/>
  <c r="L1145" i="10"/>
  <c r="W164" i="5" s="1"/>
  <c r="E1145" i="10"/>
  <c r="O1144" i="10"/>
  <c r="AA163" i="5" s="1"/>
  <c r="N1144" i="10"/>
  <c r="Y163" i="5" s="1"/>
  <c r="M1144" i="10"/>
  <c r="X163" i="5" s="1"/>
  <c r="L1144" i="10"/>
  <c r="W163" i="5" s="1"/>
  <c r="E1144" i="10"/>
  <c r="O1143" i="10"/>
  <c r="AA162" i="5" s="1"/>
  <c r="N1143" i="10"/>
  <c r="Y162" i="5" s="1"/>
  <c r="M1143" i="10"/>
  <c r="X162" i="5" s="1"/>
  <c r="L1143" i="10"/>
  <c r="W162" i="5" s="1"/>
  <c r="E1143" i="10"/>
  <c r="O1142" i="10"/>
  <c r="AA161" i="5" s="1"/>
  <c r="N1142" i="10"/>
  <c r="Y161" i="5" s="1"/>
  <c r="M1142" i="10"/>
  <c r="X161" i="5" s="1"/>
  <c r="L1142" i="10"/>
  <c r="W161" i="5" s="1"/>
  <c r="E1142" i="10"/>
  <c r="O1141" i="10"/>
  <c r="AA159" i="5" s="1"/>
  <c r="N1141" i="10"/>
  <c r="Y159" i="5" s="1"/>
  <c r="M1141" i="10"/>
  <c r="X159" i="5" s="1"/>
  <c r="L1141" i="10"/>
  <c r="W159" i="5" s="1"/>
  <c r="E1141" i="10"/>
  <c r="O1140" i="10"/>
  <c r="AA158" i="5" s="1"/>
  <c r="N1140" i="10"/>
  <c r="Y158" i="5" s="1"/>
  <c r="M1140" i="10"/>
  <c r="X158" i="5" s="1"/>
  <c r="L1140" i="10"/>
  <c r="W158" i="5" s="1"/>
  <c r="E1140" i="10"/>
  <c r="O1139" i="10"/>
  <c r="AA157" i="5" s="1"/>
  <c r="N1139" i="10"/>
  <c r="Y157" i="5" s="1"/>
  <c r="M1139" i="10"/>
  <c r="X157" i="5" s="1"/>
  <c r="L1139" i="10"/>
  <c r="W157" i="5" s="1"/>
  <c r="E1139" i="10"/>
  <c r="O1138" i="10"/>
  <c r="AA156" i="5" s="1"/>
  <c r="N1138" i="10"/>
  <c r="Y156" i="5" s="1"/>
  <c r="M1138" i="10"/>
  <c r="X156" i="5" s="1"/>
  <c r="L1138" i="10"/>
  <c r="W156" i="5" s="1"/>
  <c r="E1138" i="10"/>
  <c r="O1137" i="10"/>
  <c r="AA155" i="5" s="1"/>
  <c r="N1137" i="10"/>
  <c r="Y155" i="5" s="1"/>
  <c r="M1137" i="10"/>
  <c r="X155" i="5" s="1"/>
  <c r="L1137" i="10"/>
  <c r="W155" i="5" s="1"/>
  <c r="E1137" i="10"/>
  <c r="O1136" i="10"/>
  <c r="AA154" i="5" s="1"/>
  <c r="N1136" i="10"/>
  <c r="Y154" i="5" s="1"/>
  <c r="M1136" i="10"/>
  <c r="X154" i="5" s="1"/>
  <c r="L1136" i="10"/>
  <c r="W154" i="5" s="1"/>
  <c r="E1136" i="10"/>
  <c r="O1135" i="10"/>
  <c r="AA153" i="5" s="1"/>
  <c r="N1135" i="10"/>
  <c r="Y153" i="5" s="1"/>
  <c r="M1135" i="10"/>
  <c r="X153" i="5" s="1"/>
  <c r="L1135" i="10"/>
  <c r="W153" i="5" s="1"/>
  <c r="E1135" i="10"/>
  <c r="O1134" i="10"/>
  <c r="AA152" i="5" s="1"/>
  <c r="N1134" i="10"/>
  <c r="Y152" i="5" s="1"/>
  <c r="M1134" i="10"/>
  <c r="X152" i="5" s="1"/>
  <c r="L1134" i="10"/>
  <c r="W152" i="5" s="1"/>
  <c r="E1134" i="10"/>
  <c r="O1133" i="10"/>
  <c r="AA151" i="5" s="1"/>
  <c r="N1133" i="10"/>
  <c r="Y151" i="5" s="1"/>
  <c r="M1133" i="10"/>
  <c r="X151" i="5" s="1"/>
  <c r="L1133" i="10"/>
  <c r="W151" i="5" s="1"/>
  <c r="E1133" i="10"/>
  <c r="O1132" i="10"/>
  <c r="AA150" i="5" s="1"/>
  <c r="N1132" i="10"/>
  <c r="Y150" i="5" s="1"/>
  <c r="M1132" i="10"/>
  <c r="X150" i="5" s="1"/>
  <c r="L1132" i="10"/>
  <c r="W150" i="5" s="1"/>
  <c r="E1132" i="10"/>
  <c r="O1131" i="10"/>
  <c r="AA148" i="5" s="1"/>
  <c r="N1131" i="10"/>
  <c r="Y148" i="5" s="1"/>
  <c r="M1131" i="10"/>
  <c r="X148" i="5" s="1"/>
  <c r="L1131" i="10"/>
  <c r="W148" i="5" s="1"/>
  <c r="E1131" i="10"/>
  <c r="O1130" i="10"/>
  <c r="N1130" i="10"/>
  <c r="Y147" i="5" s="1"/>
  <c r="M1130" i="10"/>
  <c r="X147" i="5" s="1"/>
  <c r="L1130" i="10"/>
  <c r="W147" i="5" s="1"/>
  <c r="E1130" i="10"/>
  <c r="O1129" i="10"/>
  <c r="AA146" i="5" s="1"/>
  <c r="N1129" i="10"/>
  <c r="Y146" i="5" s="1"/>
  <c r="M1129" i="10"/>
  <c r="X146" i="5" s="1"/>
  <c r="L1129" i="10"/>
  <c r="W146" i="5" s="1"/>
  <c r="E1129" i="10"/>
  <c r="O1128" i="10"/>
  <c r="AA145" i="5" s="1"/>
  <c r="N1128" i="10"/>
  <c r="Y145" i="5" s="1"/>
  <c r="M1128" i="10"/>
  <c r="X145" i="5" s="1"/>
  <c r="L1128" i="10"/>
  <c r="W145" i="5" s="1"/>
  <c r="E1128" i="10"/>
  <c r="O1127" i="10"/>
  <c r="AA144" i="5" s="1"/>
  <c r="N1127" i="10"/>
  <c r="M1127" i="10"/>
  <c r="X144" i="5" s="1"/>
  <c r="L1127" i="10"/>
  <c r="W144" i="5" s="1"/>
  <c r="E1127" i="10"/>
  <c r="O1126" i="10"/>
  <c r="AA143" i="5" s="1"/>
  <c r="N1126" i="10"/>
  <c r="Y143" i="5" s="1"/>
  <c r="M1126" i="10"/>
  <c r="X143" i="5" s="1"/>
  <c r="L1126" i="10"/>
  <c r="W143" i="5" s="1"/>
  <c r="E1126" i="10"/>
  <c r="O1125" i="10"/>
  <c r="AA142" i="5" s="1"/>
  <c r="N1125" i="10"/>
  <c r="Y142" i="5" s="1"/>
  <c r="M1125" i="10"/>
  <c r="X142" i="5" s="1"/>
  <c r="L1125" i="10"/>
  <c r="W142" i="5" s="1"/>
  <c r="E1125" i="10"/>
  <c r="O1124" i="10"/>
  <c r="AA141" i="5" s="1"/>
  <c r="N1124" i="10"/>
  <c r="Y141" i="5" s="1"/>
  <c r="M1124" i="10"/>
  <c r="X141" i="5" s="1"/>
  <c r="L1124" i="10"/>
  <c r="W141" i="5" s="1"/>
  <c r="E1124" i="10"/>
  <c r="O1123" i="10"/>
  <c r="AA140" i="5" s="1"/>
  <c r="N1123" i="10"/>
  <c r="Y140" i="5" s="1"/>
  <c r="M1123" i="10"/>
  <c r="X140" i="5" s="1"/>
  <c r="L1123" i="10"/>
  <c r="W140" i="5" s="1"/>
  <c r="E1123" i="10"/>
  <c r="O1122" i="10"/>
  <c r="AA139" i="5" s="1"/>
  <c r="N1122" i="10"/>
  <c r="Y139" i="5" s="1"/>
  <c r="M1122" i="10"/>
  <c r="X139" i="5" s="1"/>
  <c r="L1122" i="10"/>
  <c r="W139" i="5" s="1"/>
  <c r="E1122" i="10"/>
  <c r="O1121" i="10"/>
  <c r="AA137" i="5" s="1"/>
  <c r="N1121" i="10"/>
  <c r="Y137" i="5" s="1"/>
  <c r="M1121" i="10"/>
  <c r="X137" i="5" s="1"/>
  <c r="L1121" i="10"/>
  <c r="W137" i="5" s="1"/>
  <c r="E1121" i="10"/>
  <c r="O1120" i="10"/>
  <c r="AA136" i="5" s="1"/>
  <c r="N1120" i="10"/>
  <c r="Y136" i="5" s="1"/>
  <c r="M1120" i="10"/>
  <c r="X136" i="5" s="1"/>
  <c r="L1120" i="10"/>
  <c r="W136" i="5" s="1"/>
  <c r="E1120" i="10"/>
  <c r="O1119" i="10"/>
  <c r="AA135" i="5" s="1"/>
  <c r="N1119" i="10"/>
  <c r="Y135" i="5" s="1"/>
  <c r="M1119" i="10"/>
  <c r="X135" i="5" s="1"/>
  <c r="L1119" i="10"/>
  <c r="W135" i="5" s="1"/>
  <c r="E1119" i="10"/>
  <c r="O1118" i="10"/>
  <c r="AA134" i="5" s="1"/>
  <c r="N1118" i="10"/>
  <c r="Y134" i="5" s="1"/>
  <c r="M1118" i="10"/>
  <c r="X134" i="5" s="1"/>
  <c r="L1118" i="10"/>
  <c r="W134" i="5" s="1"/>
  <c r="E1118" i="10"/>
  <c r="O1117" i="10"/>
  <c r="AA133" i="5" s="1"/>
  <c r="N1117" i="10"/>
  <c r="Y133" i="5" s="1"/>
  <c r="M1117" i="10"/>
  <c r="X133" i="5" s="1"/>
  <c r="L1117" i="10"/>
  <c r="W133" i="5" s="1"/>
  <c r="E1117" i="10"/>
  <c r="O1116" i="10"/>
  <c r="AA132" i="5" s="1"/>
  <c r="N1116" i="10"/>
  <c r="Y132" i="5" s="1"/>
  <c r="M1116" i="10"/>
  <c r="X132" i="5" s="1"/>
  <c r="L1116" i="10"/>
  <c r="W132" i="5" s="1"/>
  <c r="E1116" i="10"/>
  <c r="O1115" i="10"/>
  <c r="AA131" i="5" s="1"/>
  <c r="N1115" i="10"/>
  <c r="Y131" i="5" s="1"/>
  <c r="M1115" i="10"/>
  <c r="X131" i="5" s="1"/>
  <c r="L1115" i="10"/>
  <c r="W131" i="5" s="1"/>
  <c r="E1115" i="10"/>
  <c r="O1114" i="10"/>
  <c r="AA130" i="5" s="1"/>
  <c r="N1114" i="10"/>
  <c r="Y130" i="5" s="1"/>
  <c r="M1114" i="10"/>
  <c r="X130" i="5" s="1"/>
  <c r="L1114" i="10"/>
  <c r="W130" i="5" s="1"/>
  <c r="E1114" i="10"/>
  <c r="O1113" i="10"/>
  <c r="AA129" i="5" s="1"/>
  <c r="N1113" i="10"/>
  <c r="M1113" i="10"/>
  <c r="X129" i="5" s="1"/>
  <c r="L1113" i="10"/>
  <c r="W129" i="5" s="1"/>
  <c r="E1113" i="10"/>
  <c r="O1112" i="10"/>
  <c r="AA128" i="5" s="1"/>
  <c r="N1112" i="10"/>
  <c r="Y128" i="5" s="1"/>
  <c r="M1112" i="10"/>
  <c r="X128" i="5" s="1"/>
  <c r="L1112" i="10"/>
  <c r="W128" i="5" s="1"/>
  <c r="E1112" i="10"/>
  <c r="O1111" i="10"/>
  <c r="AA126" i="5" s="1"/>
  <c r="N1111" i="10"/>
  <c r="Y126" i="5" s="1"/>
  <c r="M1111" i="10"/>
  <c r="X126" i="5" s="1"/>
  <c r="L1111" i="10"/>
  <c r="W126" i="5" s="1"/>
  <c r="E1111" i="10"/>
  <c r="O1110" i="10"/>
  <c r="AA125" i="5" s="1"/>
  <c r="N1110" i="10"/>
  <c r="Y125" i="5" s="1"/>
  <c r="M1110" i="10"/>
  <c r="X125" i="5" s="1"/>
  <c r="L1110" i="10"/>
  <c r="W125" i="5" s="1"/>
  <c r="E1110" i="10"/>
  <c r="O1109" i="10"/>
  <c r="AA124" i="5" s="1"/>
  <c r="N1109" i="10"/>
  <c r="Y124" i="5" s="1"/>
  <c r="M1109" i="10"/>
  <c r="X124" i="5" s="1"/>
  <c r="L1109" i="10"/>
  <c r="W124" i="5" s="1"/>
  <c r="E1109" i="10"/>
  <c r="O1108" i="10"/>
  <c r="AA123" i="5" s="1"/>
  <c r="N1108" i="10"/>
  <c r="Y123" i="5" s="1"/>
  <c r="M1108" i="10"/>
  <c r="X123" i="5" s="1"/>
  <c r="L1108" i="10"/>
  <c r="W123" i="5" s="1"/>
  <c r="E1108" i="10"/>
  <c r="O1107" i="10"/>
  <c r="AA122" i="5" s="1"/>
  <c r="N1107" i="10"/>
  <c r="Y122" i="5" s="1"/>
  <c r="M1107" i="10"/>
  <c r="X122" i="5" s="1"/>
  <c r="L1107" i="10"/>
  <c r="W122" i="5" s="1"/>
  <c r="E1107" i="10"/>
  <c r="O1106" i="10"/>
  <c r="AA121" i="5" s="1"/>
  <c r="N1106" i="10"/>
  <c r="Y121" i="5" s="1"/>
  <c r="M1106" i="10"/>
  <c r="X121" i="5" s="1"/>
  <c r="L1106" i="10"/>
  <c r="W121" i="5" s="1"/>
  <c r="E1106" i="10"/>
  <c r="O1105" i="10"/>
  <c r="AA120" i="5" s="1"/>
  <c r="N1105" i="10"/>
  <c r="Y120" i="5" s="1"/>
  <c r="M1105" i="10"/>
  <c r="L1105" i="10"/>
  <c r="W120" i="5" s="1"/>
  <c r="E1105" i="10"/>
  <c r="O1104" i="10"/>
  <c r="AA119" i="5" s="1"/>
  <c r="N1104" i="10"/>
  <c r="Y119" i="5" s="1"/>
  <c r="M1104" i="10"/>
  <c r="X119" i="5" s="1"/>
  <c r="L1104" i="10"/>
  <c r="W119" i="5" s="1"/>
  <c r="E1104" i="10"/>
  <c r="O1103" i="10"/>
  <c r="AA118" i="5" s="1"/>
  <c r="N1103" i="10"/>
  <c r="Y118" i="5" s="1"/>
  <c r="M1103" i="10"/>
  <c r="X118" i="5" s="1"/>
  <c r="L1103" i="10"/>
  <c r="W118" i="5" s="1"/>
  <c r="E1103" i="10"/>
  <c r="O1102" i="10"/>
  <c r="AA117" i="5" s="1"/>
  <c r="N1102" i="10"/>
  <c r="Y117" i="5" s="1"/>
  <c r="M1102" i="10"/>
  <c r="X117" i="5" s="1"/>
  <c r="L1102" i="10"/>
  <c r="W117" i="5" s="1"/>
  <c r="E1102" i="10"/>
  <c r="O1101" i="10"/>
  <c r="AA114" i="5" s="1"/>
  <c r="N1101" i="10"/>
  <c r="Y114" i="5" s="1"/>
  <c r="M1101" i="10"/>
  <c r="X114" i="5" s="1"/>
  <c r="L1101" i="10"/>
  <c r="W114" i="5" s="1"/>
  <c r="E1101" i="10"/>
  <c r="O1100" i="10"/>
  <c r="AA113" i="5" s="1"/>
  <c r="N1100" i="10"/>
  <c r="Y113" i="5" s="1"/>
  <c r="M1100" i="10"/>
  <c r="X113" i="5" s="1"/>
  <c r="L1100" i="10"/>
  <c r="W113" i="5" s="1"/>
  <c r="E1100" i="10"/>
  <c r="O1099" i="10"/>
  <c r="AA112" i="5" s="1"/>
  <c r="N1099" i="10"/>
  <c r="Y112" i="5" s="1"/>
  <c r="M1099" i="10"/>
  <c r="X112" i="5" s="1"/>
  <c r="L1099" i="10"/>
  <c r="W112" i="5" s="1"/>
  <c r="E1099" i="10"/>
  <c r="O1098" i="10"/>
  <c r="AA111" i="5" s="1"/>
  <c r="N1098" i="10"/>
  <c r="Y111" i="5" s="1"/>
  <c r="M1098" i="10"/>
  <c r="X111" i="5" s="1"/>
  <c r="L1098" i="10"/>
  <c r="E1098" i="10"/>
  <c r="O1097" i="10"/>
  <c r="AA110" i="5" s="1"/>
  <c r="N1097" i="10"/>
  <c r="Y110" i="5" s="1"/>
  <c r="M1097" i="10"/>
  <c r="X110" i="5" s="1"/>
  <c r="L1097" i="10"/>
  <c r="W110" i="5" s="1"/>
  <c r="E1097" i="10"/>
  <c r="O1096" i="10"/>
  <c r="AA109" i="5" s="1"/>
  <c r="N1096" i="10"/>
  <c r="Y109" i="5" s="1"/>
  <c r="M1096" i="10"/>
  <c r="X109" i="5" s="1"/>
  <c r="L1096" i="10"/>
  <c r="W109" i="5" s="1"/>
  <c r="E1096" i="10"/>
  <c r="O1095" i="10"/>
  <c r="AA108" i="5" s="1"/>
  <c r="N1095" i="10"/>
  <c r="Y108" i="5" s="1"/>
  <c r="M1095" i="10"/>
  <c r="X108" i="5" s="1"/>
  <c r="L1095" i="10"/>
  <c r="W108" i="5" s="1"/>
  <c r="E1095" i="10"/>
  <c r="O1094" i="10"/>
  <c r="AA107" i="5" s="1"/>
  <c r="N1094" i="10"/>
  <c r="Y107" i="5" s="1"/>
  <c r="M1094" i="10"/>
  <c r="X107" i="5" s="1"/>
  <c r="L1094" i="10"/>
  <c r="W107" i="5" s="1"/>
  <c r="E1094" i="10"/>
  <c r="O1093" i="10"/>
  <c r="AA106" i="5" s="1"/>
  <c r="N1093" i="10"/>
  <c r="Y106" i="5" s="1"/>
  <c r="M1093" i="10"/>
  <c r="X106" i="5" s="1"/>
  <c r="L1093" i="10"/>
  <c r="W106" i="5" s="1"/>
  <c r="E1093" i="10"/>
  <c r="O1092" i="10"/>
  <c r="N1092" i="10"/>
  <c r="Y105" i="5" s="1"/>
  <c r="M1092" i="10"/>
  <c r="X105" i="5" s="1"/>
  <c r="L1092" i="10"/>
  <c r="W105" i="5" s="1"/>
  <c r="E1092" i="10"/>
  <c r="O1091" i="10"/>
  <c r="AA103" i="5" s="1"/>
  <c r="N1091" i="10"/>
  <c r="M1091" i="10"/>
  <c r="X103" i="5" s="1"/>
  <c r="L1091" i="10"/>
  <c r="W103" i="5" s="1"/>
  <c r="E1091" i="10"/>
  <c r="O1090" i="10"/>
  <c r="AA102" i="5" s="1"/>
  <c r="N1090" i="10"/>
  <c r="Y102" i="5" s="1"/>
  <c r="M1090" i="10"/>
  <c r="X102" i="5" s="1"/>
  <c r="L1090" i="10"/>
  <c r="W102" i="5" s="1"/>
  <c r="E1090" i="10"/>
  <c r="O1089" i="10"/>
  <c r="AA101" i="5" s="1"/>
  <c r="N1089" i="10"/>
  <c r="Y101" i="5" s="1"/>
  <c r="M1089" i="10"/>
  <c r="X101" i="5" s="1"/>
  <c r="L1089" i="10"/>
  <c r="E1089" i="10"/>
  <c r="O1088" i="10"/>
  <c r="AA100" i="5" s="1"/>
  <c r="N1088" i="10"/>
  <c r="Y100" i="5" s="1"/>
  <c r="M1088" i="10"/>
  <c r="X100" i="5" s="1"/>
  <c r="L1088" i="10"/>
  <c r="W100" i="5" s="1"/>
  <c r="E1088" i="10"/>
  <c r="O1087" i="10"/>
  <c r="AA99" i="5" s="1"/>
  <c r="N1087" i="10"/>
  <c r="Y99" i="5" s="1"/>
  <c r="M1087" i="10"/>
  <c r="X99" i="5" s="1"/>
  <c r="L1087" i="10"/>
  <c r="W99" i="5" s="1"/>
  <c r="E1087" i="10"/>
  <c r="O1086" i="10"/>
  <c r="AA98" i="5" s="1"/>
  <c r="N1086" i="10"/>
  <c r="Y98" i="5" s="1"/>
  <c r="M1086" i="10"/>
  <c r="X98" i="5" s="1"/>
  <c r="L1086" i="10"/>
  <c r="W98" i="5" s="1"/>
  <c r="E1086" i="10"/>
  <c r="O1085" i="10"/>
  <c r="N1085" i="10"/>
  <c r="Y97" i="5" s="1"/>
  <c r="M1085" i="10"/>
  <c r="X97" i="5" s="1"/>
  <c r="L1085" i="10"/>
  <c r="W97" i="5" s="1"/>
  <c r="E1085" i="10"/>
  <c r="O1084" i="10"/>
  <c r="AA96" i="5" s="1"/>
  <c r="N1084" i="10"/>
  <c r="Y96" i="5" s="1"/>
  <c r="M1084" i="10"/>
  <c r="X96" i="5" s="1"/>
  <c r="L1084" i="10"/>
  <c r="W96" i="5" s="1"/>
  <c r="E1084" i="10"/>
  <c r="O1083" i="10"/>
  <c r="AA95" i="5" s="1"/>
  <c r="N1083" i="10"/>
  <c r="M1083" i="10"/>
  <c r="X95" i="5" s="1"/>
  <c r="L1083" i="10"/>
  <c r="W95" i="5" s="1"/>
  <c r="E1083" i="10"/>
  <c r="O1082" i="10"/>
  <c r="AA94" i="5" s="1"/>
  <c r="N1082" i="10"/>
  <c r="Y94" i="5" s="1"/>
  <c r="M1082" i="10"/>
  <c r="X94" i="5" s="1"/>
  <c r="L1082" i="10"/>
  <c r="W94" i="5" s="1"/>
  <c r="E1082" i="10"/>
  <c r="O1081" i="10"/>
  <c r="AA92" i="5" s="1"/>
  <c r="N1081" i="10"/>
  <c r="Y92" i="5" s="1"/>
  <c r="M1081" i="10"/>
  <c r="X92" i="5" s="1"/>
  <c r="L1081" i="10"/>
  <c r="W92" i="5" s="1"/>
  <c r="E1081" i="10"/>
  <c r="O1080" i="10"/>
  <c r="AA91" i="5" s="1"/>
  <c r="N1080" i="10"/>
  <c r="Y91" i="5" s="1"/>
  <c r="M1080" i="10"/>
  <c r="X91" i="5" s="1"/>
  <c r="L1080" i="10"/>
  <c r="W91" i="5" s="1"/>
  <c r="E1080" i="10"/>
  <c r="O1079" i="10"/>
  <c r="AA90" i="5" s="1"/>
  <c r="N1079" i="10"/>
  <c r="Y90" i="5" s="1"/>
  <c r="M1079" i="10"/>
  <c r="X90" i="5" s="1"/>
  <c r="L1079" i="10"/>
  <c r="W90" i="5" s="1"/>
  <c r="E1079" i="10"/>
  <c r="O1078" i="10"/>
  <c r="N1078" i="10"/>
  <c r="Y89" i="5" s="1"/>
  <c r="M1078" i="10"/>
  <c r="X89" i="5" s="1"/>
  <c r="L1078" i="10"/>
  <c r="W89" i="5" s="1"/>
  <c r="E1078" i="10"/>
  <c r="O1077" i="10"/>
  <c r="AA88" i="5" s="1"/>
  <c r="N1077" i="10"/>
  <c r="Y88" i="5" s="1"/>
  <c r="M1077" i="10"/>
  <c r="X88" i="5" s="1"/>
  <c r="L1077" i="10"/>
  <c r="W88" i="5" s="1"/>
  <c r="E1077" i="10"/>
  <c r="O1076" i="10"/>
  <c r="AA87" i="5" s="1"/>
  <c r="N1076" i="10"/>
  <c r="M1076" i="10"/>
  <c r="X87" i="5" s="1"/>
  <c r="L1076" i="10"/>
  <c r="W87" i="5" s="1"/>
  <c r="E1076" i="10"/>
  <c r="O1075" i="10"/>
  <c r="AA86" i="5" s="1"/>
  <c r="N1075" i="10"/>
  <c r="Y86" i="5" s="1"/>
  <c r="M1075" i="10"/>
  <c r="X86" i="5" s="1"/>
  <c r="L1075" i="10"/>
  <c r="W86" i="5" s="1"/>
  <c r="E1075" i="10"/>
  <c r="O1074" i="10"/>
  <c r="AA85" i="5" s="1"/>
  <c r="N1074" i="10"/>
  <c r="Y85" i="5" s="1"/>
  <c r="M1074" i="10"/>
  <c r="X85" i="5" s="1"/>
  <c r="L1074" i="10"/>
  <c r="E1074" i="10"/>
  <c r="O1073" i="10"/>
  <c r="AA84" i="5" s="1"/>
  <c r="N1073" i="10"/>
  <c r="Y84" i="5" s="1"/>
  <c r="M1073" i="10"/>
  <c r="X84" i="5" s="1"/>
  <c r="L1073" i="10"/>
  <c r="W84" i="5" s="1"/>
  <c r="E1073" i="10"/>
  <c r="O1072" i="10"/>
  <c r="AA83" i="5" s="1"/>
  <c r="N1072" i="10"/>
  <c r="Y83" i="5" s="1"/>
  <c r="M1072" i="10"/>
  <c r="X83" i="5" s="1"/>
  <c r="L1072" i="10"/>
  <c r="W83" i="5" s="1"/>
  <c r="E1072" i="10"/>
  <c r="O1071" i="10"/>
  <c r="N1071" i="10"/>
  <c r="Y81" i="5" s="1"/>
  <c r="M1071" i="10"/>
  <c r="X81" i="5" s="1"/>
  <c r="L1071" i="10"/>
  <c r="W81" i="5" s="1"/>
  <c r="E1071" i="10"/>
  <c r="O1070" i="10"/>
  <c r="AA80" i="5" s="1"/>
  <c r="N1070" i="10"/>
  <c r="Y80" i="5" s="1"/>
  <c r="M1070" i="10"/>
  <c r="X80" i="5" s="1"/>
  <c r="L1070" i="10"/>
  <c r="W80" i="5" s="1"/>
  <c r="E1070" i="10"/>
  <c r="O1069" i="10"/>
  <c r="AA79" i="5" s="1"/>
  <c r="N1069" i="10"/>
  <c r="Y79" i="5" s="1"/>
  <c r="M1069" i="10"/>
  <c r="X79" i="5" s="1"/>
  <c r="L1069" i="10"/>
  <c r="W79" i="5" s="1"/>
  <c r="E1069" i="10"/>
  <c r="O1068" i="10"/>
  <c r="AA78" i="5" s="1"/>
  <c r="N1068" i="10"/>
  <c r="Y78" i="5" s="1"/>
  <c r="M1068" i="10"/>
  <c r="L1068" i="10"/>
  <c r="W78" i="5" s="1"/>
  <c r="E1068" i="10"/>
  <c r="O1067" i="10"/>
  <c r="AA77" i="5" s="1"/>
  <c r="N1067" i="10"/>
  <c r="Y77" i="5" s="1"/>
  <c r="M1067" i="10"/>
  <c r="X77" i="5" s="1"/>
  <c r="L1067" i="10"/>
  <c r="E1067" i="10"/>
  <c r="O1066" i="10"/>
  <c r="AA76" i="5" s="1"/>
  <c r="N1066" i="10"/>
  <c r="Y76" i="5" s="1"/>
  <c r="M1066" i="10"/>
  <c r="X76" i="5" s="1"/>
  <c r="L1066" i="10"/>
  <c r="W76" i="5" s="1"/>
  <c r="E1066" i="10"/>
  <c r="O1065" i="10"/>
  <c r="AA75" i="5" s="1"/>
  <c r="N1065" i="10"/>
  <c r="Y75" i="5" s="1"/>
  <c r="M1065" i="10"/>
  <c r="X75" i="5" s="1"/>
  <c r="L1065" i="10"/>
  <c r="W75" i="5" s="1"/>
  <c r="E1065" i="10"/>
  <c r="O1064" i="10"/>
  <c r="AA74" i="5" s="1"/>
  <c r="N1064" i="10"/>
  <c r="Y74" i="5" s="1"/>
  <c r="M1064" i="10"/>
  <c r="X74" i="5" s="1"/>
  <c r="L1064" i="10"/>
  <c r="W74" i="5" s="1"/>
  <c r="E1064" i="10"/>
  <c r="O1063" i="10"/>
  <c r="N1063" i="10"/>
  <c r="Y73" i="5" s="1"/>
  <c r="M1063" i="10"/>
  <c r="X73" i="5" s="1"/>
  <c r="L1063" i="10"/>
  <c r="W73" i="5" s="1"/>
  <c r="E1063" i="10"/>
  <c r="O1062" i="10"/>
  <c r="AA72" i="5" s="1"/>
  <c r="N1062" i="10"/>
  <c r="Y72" i="5" s="1"/>
  <c r="M1062" i="10"/>
  <c r="X72" i="5" s="1"/>
  <c r="L1062" i="10"/>
  <c r="W72" i="5" s="1"/>
  <c r="E1062" i="10"/>
  <c r="O1061" i="10"/>
  <c r="AA70" i="5" s="1"/>
  <c r="N1061" i="10"/>
  <c r="Y70" i="5" s="1"/>
  <c r="M1061" i="10"/>
  <c r="L1061" i="10"/>
  <c r="W70" i="5" s="1"/>
  <c r="E1061" i="10"/>
  <c r="O1060" i="10"/>
  <c r="AA69" i="5" s="1"/>
  <c r="N1060" i="10"/>
  <c r="Y69" i="5" s="1"/>
  <c r="M1060" i="10"/>
  <c r="X69" i="5" s="1"/>
  <c r="L1060" i="10"/>
  <c r="E1060" i="10"/>
  <c r="O1059" i="10"/>
  <c r="AA68" i="5" s="1"/>
  <c r="N1059" i="10"/>
  <c r="Y68" i="5" s="1"/>
  <c r="M1059" i="10"/>
  <c r="X68" i="5" s="1"/>
  <c r="L1059" i="10"/>
  <c r="W68" i="5" s="1"/>
  <c r="E1059" i="10"/>
  <c r="O1058" i="10"/>
  <c r="AA67" i="5" s="1"/>
  <c r="N1058" i="10"/>
  <c r="Y67" i="5" s="1"/>
  <c r="M1058" i="10"/>
  <c r="X67" i="5" s="1"/>
  <c r="L1058" i="10"/>
  <c r="W67" i="5" s="1"/>
  <c r="E1058" i="10"/>
  <c r="O1057" i="10"/>
  <c r="AA66" i="5" s="1"/>
  <c r="N1057" i="10"/>
  <c r="Y66" i="5" s="1"/>
  <c r="M1057" i="10"/>
  <c r="X66" i="5" s="1"/>
  <c r="L1057" i="10"/>
  <c r="W66" i="5" s="1"/>
  <c r="E1057" i="10"/>
  <c r="O1056" i="10"/>
  <c r="N1056" i="10"/>
  <c r="Y65" i="5" s="1"/>
  <c r="M1056" i="10"/>
  <c r="X65" i="5" s="1"/>
  <c r="L1056" i="10"/>
  <c r="W65" i="5" s="1"/>
  <c r="E1056" i="10"/>
  <c r="O1055" i="10"/>
  <c r="AA64" i="5" s="1"/>
  <c r="N1055" i="10"/>
  <c r="Y64" i="5" s="1"/>
  <c r="M1055" i="10"/>
  <c r="X64" i="5" s="1"/>
  <c r="L1055" i="10"/>
  <c r="W64" i="5" s="1"/>
  <c r="E1055" i="10"/>
  <c r="O1054" i="10"/>
  <c r="AA63" i="5" s="1"/>
  <c r="N1054" i="10"/>
  <c r="Y63" i="5" s="1"/>
  <c r="M1054" i="10"/>
  <c r="X63" i="5" s="1"/>
  <c r="L1054" i="10"/>
  <c r="W63" i="5" s="1"/>
  <c r="E1054" i="10"/>
  <c r="O1053" i="10"/>
  <c r="AA62" i="5" s="1"/>
  <c r="N1053" i="10"/>
  <c r="Y62" i="5" s="1"/>
  <c r="M1053" i="10"/>
  <c r="L1053" i="10"/>
  <c r="W62" i="5" s="1"/>
  <c r="E1053" i="10"/>
  <c r="O1052" i="10"/>
  <c r="AA61" i="5" s="1"/>
  <c r="N1052" i="10"/>
  <c r="Y61" i="5" s="1"/>
  <c r="M1052" i="10"/>
  <c r="X61" i="5" s="1"/>
  <c r="L1052" i="10"/>
  <c r="E1052" i="10"/>
  <c r="O1051" i="10"/>
  <c r="AA59" i="5" s="1"/>
  <c r="N1051" i="10"/>
  <c r="Y59" i="5" s="1"/>
  <c r="M1051" i="10"/>
  <c r="X59" i="5" s="1"/>
  <c r="L1051" i="10"/>
  <c r="W59" i="5" s="1"/>
  <c r="E1051" i="10"/>
  <c r="O1050" i="10"/>
  <c r="AA58" i="5" s="1"/>
  <c r="N1050" i="10"/>
  <c r="Y58" i="5" s="1"/>
  <c r="M1050" i="10"/>
  <c r="X58" i="5" s="1"/>
  <c r="L1050" i="10"/>
  <c r="W58" i="5" s="1"/>
  <c r="E1050" i="10"/>
  <c r="O1049" i="10"/>
  <c r="AA57" i="5" s="1"/>
  <c r="N1049" i="10"/>
  <c r="Y57" i="5" s="1"/>
  <c r="M1049" i="10"/>
  <c r="X57" i="5" s="1"/>
  <c r="L1049" i="10"/>
  <c r="W57" i="5" s="1"/>
  <c r="E1049" i="10"/>
  <c r="O1048" i="10"/>
  <c r="AA56" i="5" s="1"/>
  <c r="N1048" i="10"/>
  <c r="Y56" i="5" s="1"/>
  <c r="M1048" i="10"/>
  <c r="X56" i="5" s="1"/>
  <c r="L1048" i="10"/>
  <c r="W56" i="5" s="1"/>
  <c r="E1048" i="10"/>
  <c r="O1047" i="10"/>
  <c r="AA55" i="5" s="1"/>
  <c r="N1047" i="10"/>
  <c r="M1047" i="10"/>
  <c r="X55" i="5" s="1"/>
  <c r="L1047" i="10"/>
  <c r="W55" i="5" s="1"/>
  <c r="E1047" i="10"/>
  <c r="O1046" i="10"/>
  <c r="AA54" i="5" s="1"/>
  <c r="N1046" i="10"/>
  <c r="Y54" i="5" s="1"/>
  <c r="M1046" i="10"/>
  <c r="L1046" i="10"/>
  <c r="W54" i="5" s="1"/>
  <c r="E1046" i="10"/>
  <c r="O1045" i="10"/>
  <c r="AA53" i="5" s="1"/>
  <c r="N1045" i="10"/>
  <c r="Y53" i="5" s="1"/>
  <c r="M1045" i="10"/>
  <c r="X53" i="5" s="1"/>
  <c r="L1045" i="10"/>
  <c r="E1045" i="10"/>
  <c r="O1044" i="10"/>
  <c r="AA52" i="5" s="1"/>
  <c r="N1044" i="10"/>
  <c r="Y52" i="5" s="1"/>
  <c r="M1044" i="10"/>
  <c r="X52" i="5" s="1"/>
  <c r="L1044" i="10"/>
  <c r="W52" i="5" s="1"/>
  <c r="E1044" i="10"/>
  <c r="O1043" i="10"/>
  <c r="AA51" i="5" s="1"/>
  <c r="N1043" i="10"/>
  <c r="Y51" i="5" s="1"/>
  <c r="M1043" i="10"/>
  <c r="X51" i="5" s="1"/>
  <c r="L1043" i="10"/>
  <c r="W51" i="5" s="1"/>
  <c r="E1043" i="10"/>
  <c r="O1042" i="10"/>
  <c r="AA50" i="5" s="1"/>
  <c r="N1042" i="10"/>
  <c r="Y50" i="5" s="1"/>
  <c r="M1042" i="10"/>
  <c r="X50" i="5" s="1"/>
  <c r="L1042" i="10"/>
  <c r="W50" i="5" s="1"/>
  <c r="E1042" i="10"/>
  <c r="O1041" i="10"/>
  <c r="AA48" i="5" s="1"/>
  <c r="N1041" i="10"/>
  <c r="Y48" i="5" s="1"/>
  <c r="M1041" i="10"/>
  <c r="X48" i="5" s="1"/>
  <c r="L1041" i="10"/>
  <c r="W48" i="5" s="1"/>
  <c r="E1041" i="10"/>
  <c r="O1040" i="10"/>
  <c r="AA47" i="5" s="1"/>
  <c r="N1040" i="10"/>
  <c r="M1040" i="10"/>
  <c r="X47" i="5" s="1"/>
  <c r="L1040" i="10"/>
  <c r="W47" i="5" s="1"/>
  <c r="E1040" i="10"/>
  <c r="O1039" i="10"/>
  <c r="AA46" i="5" s="1"/>
  <c r="N1039" i="10"/>
  <c r="Y46" i="5" s="1"/>
  <c r="M1039" i="10"/>
  <c r="L1039" i="10"/>
  <c r="W46" i="5" s="1"/>
  <c r="E1039" i="10"/>
  <c r="O1038" i="10"/>
  <c r="AA45" i="5" s="1"/>
  <c r="N1038" i="10"/>
  <c r="Y45" i="5" s="1"/>
  <c r="M1038" i="10"/>
  <c r="X45" i="5" s="1"/>
  <c r="L1038" i="10"/>
  <c r="E1038" i="10"/>
  <c r="O1037" i="10"/>
  <c r="AA44" i="5" s="1"/>
  <c r="N1037" i="10"/>
  <c r="Y44" i="5" s="1"/>
  <c r="M1037" i="10"/>
  <c r="X44" i="5" s="1"/>
  <c r="L1037" i="10"/>
  <c r="W44" i="5" s="1"/>
  <c r="E1037" i="10"/>
  <c r="O1036" i="10"/>
  <c r="AA43" i="5" s="1"/>
  <c r="N1036" i="10"/>
  <c r="Y43" i="5" s="1"/>
  <c r="M1036" i="10"/>
  <c r="X43" i="5" s="1"/>
  <c r="L1036" i="10"/>
  <c r="W43" i="5" s="1"/>
  <c r="E1036" i="10"/>
  <c r="O1035" i="10"/>
  <c r="AA42" i="5" s="1"/>
  <c r="N1035" i="10"/>
  <c r="Y42" i="5" s="1"/>
  <c r="M1035" i="10"/>
  <c r="X42" i="5" s="1"/>
  <c r="L1035" i="10"/>
  <c r="W42" i="5" s="1"/>
  <c r="E1035" i="10"/>
  <c r="O1034" i="10"/>
  <c r="N1034" i="10"/>
  <c r="Y41" i="5" s="1"/>
  <c r="M1034" i="10"/>
  <c r="X41" i="5" s="1"/>
  <c r="L1034" i="10"/>
  <c r="W41" i="5" s="1"/>
  <c r="E1034" i="10"/>
  <c r="O1033" i="10"/>
  <c r="AA40" i="5" s="1"/>
  <c r="N1033" i="10"/>
  <c r="Y40" i="5" s="1"/>
  <c r="M1033" i="10"/>
  <c r="X40" i="5" s="1"/>
  <c r="L1033" i="10"/>
  <c r="W40" i="5" s="1"/>
  <c r="E1033" i="10"/>
  <c r="O1032" i="10"/>
  <c r="AA39" i="5" s="1"/>
  <c r="N1032" i="10"/>
  <c r="M1032" i="10"/>
  <c r="X39" i="5" s="1"/>
  <c r="L1032" i="10"/>
  <c r="W39" i="5" s="1"/>
  <c r="E1032" i="10"/>
  <c r="O1031" i="10"/>
  <c r="AA37" i="5" s="1"/>
  <c r="N1031" i="10"/>
  <c r="Y37" i="5" s="1"/>
  <c r="M1031" i="10"/>
  <c r="X37" i="5" s="1"/>
  <c r="L1031" i="10"/>
  <c r="E1031" i="10"/>
  <c r="O1030" i="10"/>
  <c r="AA36" i="5" s="1"/>
  <c r="N1030" i="10"/>
  <c r="Y36" i="5" s="1"/>
  <c r="M1030" i="10"/>
  <c r="X36" i="5" s="1"/>
  <c r="L1030" i="10"/>
  <c r="W36" i="5" s="1"/>
  <c r="E1030" i="10"/>
  <c r="O1029" i="10"/>
  <c r="AA35" i="5" s="1"/>
  <c r="N1029" i="10"/>
  <c r="Y35" i="5" s="1"/>
  <c r="M1029" i="10"/>
  <c r="X35" i="5" s="1"/>
  <c r="L1029" i="10"/>
  <c r="W35" i="5" s="1"/>
  <c r="E1029" i="10"/>
  <c r="O1028" i="10"/>
  <c r="AA34" i="5" s="1"/>
  <c r="N1028" i="10"/>
  <c r="Y34" i="5" s="1"/>
  <c r="M1028" i="10"/>
  <c r="X34" i="5" s="1"/>
  <c r="L1028" i="10"/>
  <c r="W34" i="5" s="1"/>
  <c r="E1028" i="10"/>
  <c r="O1027" i="10"/>
  <c r="N1027" i="10"/>
  <c r="Y33" i="5" s="1"/>
  <c r="M1027" i="10"/>
  <c r="X33" i="5" s="1"/>
  <c r="L1027" i="10"/>
  <c r="W33" i="5" s="1"/>
  <c r="E1027" i="10"/>
  <c r="O1026" i="10"/>
  <c r="AA32" i="5" s="1"/>
  <c r="N1026" i="10"/>
  <c r="Y32" i="5" s="1"/>
  <c r="M1026" i="10"/>
  <c r="X32" i="5" s="1"/>
  <c r="L1026" i="10"/>
  <c r="W32" i="5" s="1"/>
  <c r="E1026" i="10"/>
  <c r="O1025" i="10"/>
  <c r="AA31" i="5" s="1"/>
  <c r="N1025" i="10"/>
  <c r="M1025" i="10"/>
  <c r="X31" i="5" s="1"/>
  <c r="L1025" i="10"/>
  <c r="W31" i="5" s="1"/>
  <c r="E1025" i="10"/>
  <c r="O1024" i="10"/>
  <c r="AA30" i="5" s="1"/>
  <c r="N1024" i="10"/>
  <c r="Y30" i="5" s="1"/>
  <c r="M1024" i="10"/>
  <c r="L1024" i="10"/>
  <c r="W30" i="5" s="1"/>
  <c r="E1024" i="10"/>
  <c r="O1023" i="10"/>
  <c r="AA29" i="5" s="1"/>
  <c r="N1023" i="10"/>
  <c r="Y29" i="5" s="1"/>
  <c r="M1023" i="10"/>
  <c r="X29" i="5" s="1"/>
  <c r="L1023" i="10"/>
  <c r="E1023" i="10"/>
  <c r="O1022" i="10"/>
  <c r="AA28" i="5" s="1"/>
  <c r="N1022" i="10"/>
  <c r="Y28" i="5" s="1"/>
  <c r="M1022" i="10"/>
  <c r="X28" i="5" s="1"/>
  <c r="L1022" i="10"/>
  <c r="W28" i="5" s="1"/>
  <c r="E1022" i="10"/>
  <c r="O1021" i="10"/>
  <c r="AA26" i="5" s="1"/>
  <c r="N1021" i="10"/>
  <c r="Y26" i="5" s="1"/>
  <c r="M1021" i="10"/>
  <c r="X26" i="5" s="1"/>
  <c r="L1021" i="10"/>
  <c r="W26" i="5" s="1"/>
  <c r="E1021" i="10"/>
  <c r="O1020" i="10"/>
  <c r="N1020" i="10"/>
  <c r="Y25" i="5" s="1"/>
  <c r="M1020" i="10"/>
  <c r="X25" i="5" s="1"/>
  <c r="L1020" i="10"/>
  <c r="W25" i="5" s="1"/>
  <c r="E1020" i="10"/>
  <c r="O1019" i="10"/>
  <c r="AA24" i="5" s="1"/>
  <c r="N1019" i="10"/>
  <c r="Y24" i="5" s="1"/>
  <c r="M1019" i="10"/>
  <c r="X24" i="5" s="1"/>
  <c r="L1019" i="10"/>
  <c r="W24" i="5" s="1"/>
  <c r="E1019" i="10"/>
  <c r="O1018" i="10"/>
  <c r="AA23" i="5" s="1"/>
  <c r="N1018" i="10"/>
  <c r="M1018" i="10"/>
  <c r="X23" i="5" s="1"/>
  <c r="L1018" i="10"/>
  <c r="W23" i="5" s="1"/>
  <c r="E1018" i="10"/>
  <c r="O1017" i="10"/>
  <c r="AA22" i="5" s="1"/>
  <c r="N1017" i="10"/>
  <c r="Y22" i="5" s="1"/>
  <c r="M1017" i="10"/>
  <c r="L1017" i="10"/>
  <c r="W22" i="5" s="1"/>
  <c r="E1017" i="10"/>
  <c r="O1016" i="10"/>
  <c r="AA21" i="5" s="1"/>
  <c r="N1016" i="10"/>
  <c r="Y21" i="5" s="1"/>
  <c r="M1016" i="10"/>
  <c r="X21" i="5" s="1"/>
  <c r="L1016" i="10"/>
  <c r="W21" i="5" s="1"/>
  <c r="E1016" i="10"/>
  <c r="O1015" i="10"/>
  <c r="AA20" i="5" s="1"/>
  <c r="N1015" i="10"/>
  <c r="Y20" i="5" s="1"/>
  <c r="M1015" i="10"/>
  <c r="X20" i="5" s="1"/>
  <c r="L1015" i="10"/>
  <c r="W20" i="5" s="1"/>
  <c r="E1015" i="10"/>
  <c r="O1014" i="10"/>
  <c r="AA19" i="5" s="1"/>
  <c r="N1014" i="10"/>
  <c r="Y19" i="5" s="1"/>
  <c r="M1014" i="10"/>
  <c r="X19" i="5" s="1"/>
  <c r="L1014" i="10"/>
  <c r="W19" i="5" s="1"/>
  <c r="E1014" i="10"/>
  <c r="O1013" i="10"/>
  <c r="AA18" i="5" s="1"/>
  <c r="N1013" i="10"/>
  <c r="Y18" i="5" s="1"/>
  <c r="M1013" i="10"/>
  <c r="X18" i="5" s="1"/>
  <c r="L1013" i="10"/>
  <c r="W18" i="5" s="1"/>
  <c r="E1013" i="10"/>
  <c r="O1012" i="10"/>
  <c r="N1012" i="10"/>
  <c r="Y17" i="5" s="1"/>
  <c r="M1012" i="10"/>
  <c r="X17" i="5" s="1"/>
  <c r="L1012" i="10"/>
  <c r="W17" i="5" s="1"/>
  <c r="E1012" i="10"/>
  <c r="O1011" i="10"/>
  <c r="AA15" i="5" s="1"/>
  <c r="N1011" i="10"/>
  <c r="M1011" i="10"/>
  <c r="X15" i="5" s="1"/>
  <c r="L1011" i="10"/>
  <c r="W15" i="5" s="1"/>
  <c r="E1011" i="10"/>
  <c r="O1010" i="10"/>
  <c r="AA14" i="5" s="1"/>
  <c r="N1010" i="10"/>
  <c r="Y14" i="5" s="1"/>
  <c r="M1010" i="10"/>
  <c r="L1010" i="10"/>
  <c r="W14" i="5" s="1"/>
  <c r="E1010" i="10"/>
  <c r="O1009" i="10"/>
  <c r="AA13" i="5" s="1"/>
  <c r="N1009" i="10"/>
  <c r="Y13" i="5" s="1"/>
  <c r="M1009" i="10"/>
  <c r="X13" i="5" s="1"/>
  <c r="L1009" i="10"/>
  <c r="E1009" i="10"/>
  <c r="O1008" i="10"/>
  <c r="AA12" i="5" s="1"/>
  <c r="N1008" i="10"/>
  <c r="Y12" i="5" s="1"/>
  <c r="M1008" i="10"/>
  <c r="X12" i="5" s="1"/>
  <c r="L1008" i="10"/>
  <c r="W12" i="5" s="1"/>
  <c r="E1008" i="10"/>
  <c r="O1007" i="10"/>
  <c r="AA11" i="5" s="1"/>
  <c r="N1007" i="10"/>
  <c r="Y11" i="5" s="1"/>
  <c r="M1007" i="10"/>
  <c r="X11" i="5" s="1"/>
  <c r="L1007" i="10"/>
  <c r="W11" i="5" s="1"/>
  <c r="E1007" i="10"/>
  <c r="O1006" i="10"/>
  <c r="AA10" i="5" s="1"/>
  <c r="N1006" i="10"/>
  <c r="Y10" i="5" s="1"/>
  <c r="M1006" i="10"/>
  <c r="X10" i="5" s="1"/>
  <c r="L1006" i="10"/>
  <c r="W10" i="5" s="1"/>
  <c r="E1006" i="10"/>
  <c r="O1005" i="10"/>
  <c r="N1005" i="10"/>
  <c r="Y9" i="5" s="1"/>
  <c r="M1005" i="10"/>
  <c r="X9" i="5" s="1"/>
  <c r="L1005" i="10"/>
  <c r="W9" i="5" s="1"/>
  <c r="E1005" i="10"/>
  <c r="O1004" i="10"/>
  <c r="AA8" i="5" s="1"/>
  <c r="N1004" i="10"/>
  <c r="Y8" i="5" s="1"/>
  <c r="M1004" i="10"/>
  <c r="X8" i="5" s="1"/>
  <c r="L1004" i="10"/>
  <c r="W8" i="5" s="1"/>
  <c r="E1004" i="10"/>
  <c r="O1003" i="10"/>
  <c r="N1003" i="10"/>
  <c r="M1003" i="10"/>
  <c r="X7" i="5" s="1"/>
  <c r="L1003" i="10"/>
  <c r="W7" i="5" s="1"/>
  <c r="E1003" i="10"/>
  <c r="O1002" i="10"/>
  <c r="AA6" i="5" s="1"/>
  <c r="N1002" i="10"/>
  <c r="Y6" i="5" s="1"/>
  <c r="M1002" i="10"/>
  <c r="L1002" i="10"/>
  <c r="W6" i="5" s="1"/>
  <c r="E1002" i="10"/>
  <c r="O1001" i="10"/>
  <c r="AA2001" i="5" s="1"/>
  <c r="N1001" i="10"/>
  <c r="Y2001" i="5" s="1"/>
  <c r="M1001" i="10"/>
  <c r="X2001" i="5" s="1"/>
  <c r="L1001" i="10"/>
  <c r="W2001" i="5" s="1"/>
  <c r="E1001" i="10"/>
  <c r="O1000" i="10"/>
  <c r="AA2000" i="5" s="1"/>
  <c r="N1000" i="10"/>
  <c r="Y2000" i="5" s="1"/>
  <c r="M1000" i="10"/>
  <c r="X2000" i="5" s="1"/>
  <c r="L1000" i="10"/>
  <c r="W2000" i="5" s="1"/>
  <c r="E1000" i="10"/>
  <c r="O999" i="10"/>
  <c r="AA1999" i="5" s="1"/>
  <c r="N999" i="10"/>
  <c r="Y1999" i="5" s="1"/>
  <c r="M999" i="10"/>
  <c r="X1999" i="5" s="1"/>
  <c r="L999" i="10"/>
  <c r="W1999" i="5" s="1"/>
  <c r="E999" i="10"/>
  <c r="O998" i="10"/>
  <c r="AA1998" i="5" s="1"/>
  <c r="N998" i="10"/>
  <c r="Y1998" i="5" s="1"/>
  <c r="M998" i="10"/>
  <c r="X1998" i="5" s="1"/>
  <c r="L998" i="10"/>
  <c r="W1998" i="5" s="1"/>
  <c r="E998" i="10"/>
  <c r="O997" i="10"/>
  <c r="AA1997" i="5" s="1"/>
  <c r="N997" i="10"/>
  <c r="Y1997" i="5" s="1"/>
  <c r="M997" i="10"/>
  <c r="X1997" i="5" s="1"/>
  <c r="L997" i="10"/>
  <c r="W1997" i="5" s="1"/>
  <c r="E997" i="10"/>
  <c r="O996" i="10"/>
  <c r="AA1996" i="5" s="1"/>
  <c r="N996" i="10"/>
  <c r="Y1996" i="5" s="1"/>
  <c r="M996" i="10"/>
  <c r="X1996" i="5" s="1"/>
  <c r="L996" i="10"/>
  <c r="W1996" i="5" s="1"/>
  <c r="E996" i="10"/>
  <c r="O995" i="10"/>
  <c r="AA1995" i="5" s="1"/>
  <c r="N995" i="10"/>
  <c r="Y1995" i="5" s="1"/>
  <c r="M995" i="10"/>
  <c r="X1995" i="5" s="1"/>
  <c r="L995" i="10"/>
  <c r="W1995" i="5" s="1"/>
  <c r="E995" i="10"/>
  <c r="O994" i="10"/>
  <c r="AA1994" i="5" s="1"/>
  <c r="N994" i="10"/>
  <c r="Y1994" i="5" s="1"/>
  <c r="M994" i="10"/>
  <c r="X1994" i="5" s="1"/>
  <c r="L994" i="10"/>
  <c r="W1994" i="5" s="1"/>
  <c r="E994" i="10"/>
  <c r="O993" i="10"/>
  <c r="AA1993" i="5" s="1"/>
  <c r="N993" i="10"/>
  <c r="Y1993" i="5" s="1"/>
  <c r="M993" i="10"/>
  <c r="X1993" i="5" s="1"/>
  <c r="L993" i="10"/>
  <c r="W1993" i="5" s="1"/>
  <c r="E993" i="10"/>
  <c r="O992" i="10"/>
  <c r="AA1992" i="5" s="1"/>
  <c r="N992" i="10"/>
  <c r="Y1992" i="5" s="1"/>
  <c r="M992" i="10"/>
  <c r="X1992" i="5" s="1"/>
  <c r="L992" i="10"/>
  <c r="W1992" i="5" s="1"/>
  <c r="E992" i="10"/>
  <c r="O991" i="10"/>
  <c r="AA1990" i="5" s="1"/>
  <c r="N991" i="10"/>
  <c r="Y1990" i="5" s="1"/>
  <c r="M991" i="10"/>
  <c r="X1990" i="5" s="1"/>
  <c r="L991" i="10"/>
  <c r="W1990" i="5" s="1"/>
  <c r="E991" i="10"/>
  <c r="O990" i="10"/>
  <c r="AA1989" i="5" s="1"/>
  <c r="N990" i="10"/>
  <c r="Y1989" i="5" s="1"/>
  <c r="M990" i="10"/>
  <c r="X1989" i="5" s="1"/>
  <c r="L990" i="10"/>
  <c r="W1989" i="5" s="1"/>
  <c r="E990" i="10"/>
  <c r="O989" i="10"/>
  <c r="AA1988" i="5" s="1"/>
  <c r="N989" i="10"/>
  <c r="Y1988" i="5" s="1"/>
  <c r="M989" i="10"/>
  <c r="X1988" i="5" s="1"/>
  <c r="L989" i="10"/>
  <c r="W1988" i="5" s="1"/>
  <c r="E989" i="10"/>
  <c r="O988" i="10"/>
  <c r="AA1987" i="5" s="1"/>
  <c r="N988" i="10"/>
  <c r="Y1987" i="5" s="1"/>
  <c r="M988" i="10"/>
  <c r="X1987" i="5" s="1"/>
  <c r="L988" i="10"/>
  <c r="W1987" i="5" s="1"/>
  <c r="E988" i="10"/>
  <c r="O987" i="10"/>
  <c r="AA1986" i="5" s="1"/>
  <c r="N987" i="10"/>
  <c r="Y1986" i="5" s="1"/>
  <c r="M987" i="10"/>
  <c r="X1986" i="5" s="1"/>
  <c r="L987" i="10"/>
  <c r="W1986" i="5" s="1"/>
  <c r="E987" i="10"/>
  <c r="O986" i="10"/>
  <c r="AA1985" i="5" s="1"/>
  <c r="N986" i="10"/>
  <c r="Y1985" i="5" s="1"/>
  <c r="M986" i="10"/>
  <c r="X1985" i="5" s="1"/>
  <c r="L986" i="10"/>
  <c r="W1985" i="5" s="1"/>
  <c r="E986" i="10"/>
  <c r="O985" i="10"/>
  <c r="AA1984" i="5" s="1"/>
  <c r="N985" i="10"/>
  <c r="Y1984" i="5" s="1"/>
  <c r="M985" i="10"/>
  <c r="X1984" i="5" s="1"/>
  <c r="L985" i="10"/>
  <c r="W1984" i="5" s="1"/>
  <c r="E985" i="10"/>
  <c r="O984" i="10"/>
  <c r="AA1983" i="5" s="1"/>
  <c r="N984" i="10"/>
  <c r="Y1983" i="5" s="1"/>
  <c r="M984" i="10"/>
  <c r="X1983" i="5" s="1"/>
  <c r="L984" i="10"/>
  <c r="W1983" i="5" s="1"/>
  <c r="E984" i="10"/>
  <c r="O983" i="10"/>
  <c r="AA1982" i="5" s="1"/>
  <c r="N983" i="10"/>
  <c r="Y1982" i="5" s="1"/>
  <c r="M983" i="10"/>
  <c r="X1982" i="5" s="1"/>
  <c r="L983" i="10"/>
  <c r="W1982" i="5" s="1"/>
  <c r="E983" i="10"/>
  <c r="O982" i="10"/>
  <c r="AA1981" i="5" s="1"/>
  <c r="N982" i="10"/>
  <c r="Y1981" i="5" s="1"/>
  <c r="M982" i="10"/>
  <c r="X1981" i="5" s="1"/>
  <c r="L982" i="10"/>
  <c r="W1981" i="5" s="1"/>
  <c r="E982" i="10"/>
  <c r="O981" i="10"/>
  <c r="AA1979" i="5" s="1"/>
  <c r="N981" i="10"/>
  <c r="Y1979" i="5" s="1"/>
  <c r="M981" i="10"/>
  <c r="X1979" i="5" s="1"/>
  <c r="L981" i="10"/>
  <c r="W1979" i="5" s="1"/>
  <c r="E981" i="10"/>
  <c r="O980" i="10"/>
  <c r="AA1978" i="5" s="1"/>
  <c r="N980" i="10"/>
  <c r="Y1978" i="5" s="1"/>
  <c r="M980" i="10"/>
  <c r="X1978" i="5" s="1"/>
  <c r="L980" i="10"/>
  <c r="W1978" i="5" s="1"/>
  <c r="E980" i="10"/>
  <c r="O979" i="10"/>
  <c r="AA1977" i="5" s="1"/>
  <c r="N979" i="10"/>
  <c r="Y1977" i="5" s="1"/>
  <c r="M979" i="10"/>
  <c r="X1977" i="5" s="1"/>
  <c r="L979" i="10"/>
  <c r="W1977" i="5" s="1"/>
  <c r="E979" i="10"/>
  <c r="O978" i="10"/>
  <c r="AA1976" i="5" s="1"/>
  <c r="N978" i="10"/>
  <c r="Y1976" i="5" s="1"/>
  <c r="M978" i="10"/>
  <c r="X1976" i="5" s="1"/>
  <c r="L978" i="10"/>
  <c r="W1976" i="5" s="1"/>
  <c r="E978" i="10"/>
  <c r="O977" i="10"/>
  <c r="AA1975" i="5" s="1"/>
  <c r="N977" i="10"/>
  <c r="Y1975" i="5" s="1"/>
  <c r="M977" i="10"/>
  <c r="X1975" i="5" s="1"/>
  <c r="L977" i="10"/>
  <c r="W1975" i="5" s="1"/>
  <c r="E977" i="10"/>
  <c r="O976" i="10"/>
  <c r="AA1974" i="5" s="1"/>
  <c r="N976" i="10"/>
  <c r="Y1974" i="5" s="1"/>
  <c r="M976" i="10"/>
  <c r="X1974" i="5" s="1"/>
  <c r="L976" i="10"/>
  <c r="W1974" i="5" s="1"/>
  <c r="E976" i="10"/>
  <c r="O975" i="10"/>
  <c r="AA1973" i="5" s="1"/>
  <c r="N975" i="10"/>
  <c r="Y1973" i="5" s="1"/>
  <c r="M975" i="10"/>
  <c r="X1973" i="5" s="1"/>
  <c r="L975" i="10"/>
  <c r="W1973" i="5" s="1"/>
  <c r="E975" i="10"/>
  <c r="O974" i="10"/>
  <c r="AA1972" i="5" s="1"/>
  <c r="N974" i="10"/>
  <c r="Y1972" i="5" s="1"/>
  <c r="M974" i="10"/>
  <c r="X1972" i="5" s="1"/>
  <c r="L974" i="10"/>
  <c r="W1972" i="5" s="1"/>
  <c r="E974" i="10"/>
  <c r="O973" i="10"/>
  <c r="AA1971" i="5" s="1"/>
  <c r="N973" i="10"/>
  <c r="Y1971" i="5" s="1"/>
  <c r="M973" i="10"/>
  <c r="X1971" i="5" s="1"/>
  <c r="L973" i="10"/>
  <c r="W1971" i="5" s="1"/>
  <c r="E973" i="10"/>
  <c r="O972" i="10"/>
  <c r="AA1970" i="5" s="1"/>
  <c r="N972" i="10"/>
  <c r="Y1970" i="5" s="1"/>
  <c r="M972" i="10"/>
  <c r="X1970" i="5" s="1"/>
  <c r="L972" i="10"/>
  <c r="W1970" i="5" s="1"/>
  <c r="E972" i="10"/>
  <c r="O971" i="10"/>
  <c r="AA1968" i="5" s="1"/>
  <c r="N971" i="10"/>
  <c r="Y1968" i="5" s="1"/>
  <c r="M971" i="10"/>
  <c r="X1968" i="5" s="1"/>
  <c r="L971" i="10"/>
  <c r="W1968" i="5" s="1"/>
  <c r="E971" i="10"/>
  <c r="O970" i="10"/>
  <c r="AA1967" i="5" s="1"/>
  <c r="N970" i="10"/>
  <c r="Y1967" i="5" s="1"/>
  <c r="M970" i="10"/>
  <c r="X1967" i="5" s="1"/>
  <c r="L970" i="10"/>
  <c r="W1967" i="5" s="1"/>
  <c r="E970" i="10"/>
  <c r="O969" i="10"/>
  <c r="AA1966" i="5" s="1"/>
  <c r="N969" i="10"/>
  <c r="Y1966" i="5" s="1"/>
  <c r="M969" i="10"/>
  <c r="X1966" i="5" s="1"/>
  <c r="L969" i="10"/>
  <c r="W1966" i="5" s="1"/>
  <c r="E969" i="10"/>
  <c r="O968" i="10"/>
  <c r="AA1965" i="5" s="1"/>
  <c r="N968" i="10"/>
  <c r="Y1965" i="5" s="1"/>
  <c r="M968" i="10"/>
  <c r="X1965" i="5" s="1"/>
  <c r="L968" i="10"/>
  <c r="W1965" i="5" s="1"/>
  <c r="E968" i="10"/>
  <c r="O967" i="10"/>
  <c r="AA1964" i="5" s="1"/>
  <c r="N967" i="10"/>
  <c r="Y1964" i="5" s="1"/>
  <c r="M967" i="10"/>
  <c r="X1964" i="5" s="1"/>
  <c r="L967" i="10"/>
  <c r="W1964" i="5" s="1"/>
  <c r="E967" i="10"/>
  <c r="O966" i="10"/>
  <c r="AA1963" i="5" s="1"/>
  <c r="N966" i="10"/>
  <c r="Y1963" i="5" s="1"/>
  <c r="M966" i="10"/>
  <c r="X1963" i="5" s="1"/>
  <c r="L966" i="10"/>
  <c r="W1963" i="5" s="1"/>
  <c r="E966" i="10"/>
  <c r="O965" i="10"/>
  <c r="AA1962" i="5" s="1"/>
  <c r="N965" i="10"/>
  <c r="Y1962" i="5" s="1"/>
  <c r="M965" i="10"/>
  <c r="X1962" i="5" s="1"/>
  <c r="L965" i="10"/>
  <c r="W1962" i="5" s="1"/>
  <c r="E965" i="10"/>
  <c r="O964" i="10"/>
  <c r="AA1961" i="5" s="1"/>
  <c r="N964" i="10"/>
  <c r="Y1961" i="5" s="1"/>
  <c r="M964" i="10"/>
  <c r="X1961" i="5" s="1"/>
  <c r="L964" i="10"/>
  <c r="W1961" i="5" s="1"/>
  <c r="E964" i="10"/>
  <c r="O963" i="10"/>
  <c r="AA1960" i="5" s="1"/>
  <c r="N963" i="10"/>
  <c r="Y1960" i="5" s="1"/>
  <c r="M963" i="10"/>
  <c r="X1960" i="5" s="1"/>
  <c r="L963" i="10"/>
  <c r="W1960" i="5" s="1"/>
  <c r="E963" i="10"/>
  <c r="O962" i="10"/>
  <c r="AA1959" i="5" s="1"/>
  <c r="N962" i="10"/>
  <c r="Y1959" i="5" s="1"/>
  <c r="M962" i="10"/>
  <c r="X1959" i="5" s="1"/>
  <c r="L962" i="10"/>
  <c r="W1959" i="5" s="1"/>
  <c r="E962" i="10"/>
  <c r="O961" i="10"/>
  <c r="AA1957" i="5" s="1"/>
  <c r="N961" i="10"/>
  <c r="Y1957" i="5" s="1"/>
  <c r="M961" i="10"/>
  <c r="X1957" i="5" s="1"/>
  <c r="L961" i="10"/>
  <c r="W1957" i="5" s="1"/>
  <c r="E961" i="10"/>
  <c r="O960" i="10"/>
  <c r="AA1956" i="5" s="1"/>
  <c r="N960" i="10"/>
  <c r="Y1956" i="5" s="1"/>
  <c r="M960" i="10"/>
  <c r="X1956" i="5" s="1"/>
  <c r="L960" i="10"/>
  <c r="W1956" i="5" s="1"/>
  <c r="E960" i="10"/>
  <c r="O959" i="10"/>
  <c r="AA1955" i="5" s="1"/>
  <c r="N959" i="10"/>
  <c r="Y1955" i="5" s="1"/>
  <c r="M959" i="10"/>
  <c r="X1955" i="5" s="1"/>
  <c r="L959" i="10"/>
  <c r="W1955" i="5" s="1"/>
  <c r="E959" i="10"/>
  <c r="O958" i="10"/>
  <c r="AA1954" i="5" s="1"/>
  <c r="N958" i="10"/>
  <c r="Y1954" i="5" s="1"/>
  <c r="M958" i="10"/>
  <c r="X1954" i="5" s="1"/>
  <c r="L958" i="10"/>
  <c r="W1954" i="5" s="1"/>
  <c r="E958" i="10"/>
  <c r="O957" i="10"/>
  <c r="AA1953" i="5" s="1"/>
  <c r="N957" i="10"/>
  <c r="Y1953" i="5" s="1"/>
  <c r="M957" i="10"/>
  <c r="X1953" i="5" s="1"/>
  <c r="L957" i="10"/>
  <c r="W1953" i="5" s="1"/>
  <c r="E957" i="10"/>
  <c r="O956" i="10"/>
  <c r="AA1952" i="5" s="1"/>
  <c r="N956" i="10"/>
  <c r="Y1952" i="5" s="1"/>
  <c r="M956" i="10"/>
  <c r="X1952" i="5" s="1"/>
  <c r="L956" i="10"/>
  <c r="W1952" i="5" s="1"/>
  <c r="E956" i="10"/>
  <c r="O955" i="10"/>
  <c r="AA1951" i="5" s="1"/>
  <c r="N955" i="10"/>
  <c r="Y1951" i="5" s="1"/>
  <c r="M955" i="10"/>
  <c r="X1951" i="5" s="1"/>
  <c r="L955" i="10"/>
  <c r="W1951" i="5" s="1"/>
  <c r="E955" i="10"/>
  <c r="O954" i="10"/>
  <c r="AA1950" i="5" s="1"/>
  <c r="N954" i="10"/>
  <c r="Y1950" i="5" s="1"/>
  <c r="M954" i="10"/>
  <c r="X1950" i="5" s="1"/>
  <c r="L954" i="10"/>
  <c r="W1950" i="5" s="1"/>
  <c r="E954" i="10"/>
  <c r="O953" i="10"/>
  <c r="AA1949" i="5" s="1"/>
  <c r="N953" i="10"/>
  <c r="Y1949" i="5" s="1"/>
  <c r="M953" i="10"/>
  <c r="X1949" i="5" s="1"/>
  <c r="L953" i="10"/>
  <c r="W1949" i="5" s="1"/>
  <c r="E953" i="10"/>
  <c r="O952" i="10"/>
  <c r="AA1948" i="5" s="1"/>
  <c r="N952" i="10"/>
  <c r="Y1948" i="5" s="1"/>
  <c r="M952" i="10"/>
  <c r="X1948" i="5" s="1"/>
  <c r="L952" i="10"/>
  <c r="W1948" i="5" s="1"/>
  <c r="E952" i="10"/>
  <c r="O951" i="10"/>
  <c r="AA1946" i="5" s="1"/>
  <c r="N951" i="10"/>
  <c r="Y1946" i="5" s="1"/>
  <c r="M951" i="10"/>
  <c r="X1946" i="5" s="1"/>
  <c r="L951" i="10"/>
  <c r="W1946" i="5" s="1"/>
  <c r="E951" i="10"/>
  <c r="O950" i="10"/>
  <c r="AA1945" i="5" s="1"/>
  <c r="N950" i="10"/>
  <c r="Y1945" i="5" s="1"/>
  <c r="M950" i="10"/>
  <c r="X1945" i="5" s="1"/>
  <c r="L950" i="10"/>
  <c r="W1945" i="5" s="1"/>
  <c r="E950" i="10"/>
  <c r="O949" i="10"/>
  <c r="AA1944" i="5" s="1"/>
  <c r="N949" i="10"/>
  <c r="Y1944" i="5" s="1"/>
  <c r="M949" i="10"/>
  <c r="X1944" i="5" s="1"/>
  <c r="L949" i="10"/>
  <c r="W1944" i="5" s="1"/>
  <c r="E949" i="10"/>
  <c r="O948" i="10"/>
  <c r="AA1943" i="5" s="1"/>
  <c r="N948" i="10"/>
  <c r="Y1943" i="5" s="1"/>
  <c r="M948" i="10"/>
  <c r="X1943" i="5" s="1"/>
  <c r="L948" i="10"/>
  <c r="W1943" i="5" s="1"/>
  <c r="E948" i="10"/>
  <c r="O947" i="10"/>
  <c r="AA1942" i="5" s="1"/>
  <c r="N947" i="10"/>
  <c r="Y1942" i="5" s="1"/>
  <c r="M947" i="10"/>
  <c r="X1942" i="5" s="1"/>
  <c r="L947" i="10"/>
  <c r="W1942" i="5" s="1"/>
  <c r="E947" i="10"/>
  <c r="O946" i="10"/>
  <c r="AA1941" i="5" s="1"/>
  <c r="N946" i="10"/>
  <c r="Y1941" i="5" s="1"/>
  <c r="M946" i="10"/>
  <c r="X1941" i="5" s="1"/>
  <c r="L946" i="10"/>
  <c r="W1941" i="5" s="1"/>
  <c r="E946" i="10"/>
  <c r="O945" i="10"/>
  <c r="AA1940" i="5" s="1"/>
  <c r="N945" i="10"/>
  <c r="Y1940" i="5" s="1"/>
  <c r="M945" i="10"/>
  <c r="X1940" i="5" s="1"/>
  <c r="L945" i="10"/>
  <c r="W1940" i="5" s="1"/>
  <c r="E945" i="10"/>
  <c r="O944" i="10"/>
  <c r="AA1939" i="5" s="1"/>
  <c r="N944" i="10"/>
  <c r="Y1939" i="5" s="1"/>
  <c r="M944" i="10"/>
  <c r="X1939" i="5" s="1"/>
  <c r="L944" i="10"/>
  <c r="W1939" i="5" s="1"/>
  <c r="E944" i="10"/>
  <c r="O943" i="10"/>
  <c r="AA1938" i="5" s="1"/>
  <c r="N943" i="10"/>
  <c r="Y1938" i="5" s="1"/>
  <c r="M943" i="10"/>
  <c r="X1938" i="5" s="1"/>
  <c r="L943" i="10"/>
  <c r="W1938" i="5" s="1"/>
  <c r="E943" i="10"/>
  <c r="O942" i="10"/>
  <c r="AA1937" i="5" s="1"/>
  <c r="N942" i="10"/>
  <c r="Y1937" i="5" s="1"/>
  <c r="M942" i="10"/>
  <c r="X1937" i="5" s="1"/>
  <c r="L942" i="10"/>
  <c r="W1937" i="5" s="1"/>
  <c r="E942" i="10"/>
  <c r="O941" i="10"/>
  <c r="AA1935" i="5" s="1"/>
  <c r="N941" i="10"/>
  <c r="Y1935" i="5" s="1"/>
  <c r="M941" i="10"/>
  <c r="X1935" i="5" s="1"/>
  <c r="L941" i="10"/>
  <c r="W1935" i="5" s="1"/>
  <c r="E941" i="10"/>
  <c r="O940" i="10"/>
  <c r="AA1934" i="5" s="1"/>
  <c r="N940" i="10"/>
  <c r="Y1934" i="5" s="1"/>
  <c r="M940" i="10"/>
  <c r="X1934" i="5" s="1"/>
  <c r="L940" i="10"/>
  <c r="W1934" i="5" s="1"/>
  <c r="E940" i="10"/>
  <c r="O939" i="10"/>
  <c r="AA1933" i="5" s="1"/>
  <c r="N939" i="10"/>
  <c r="Y1933" i="5" s="1"/>
  <c r="M939" i="10"/>
  <c r="X1933" i="5" s="1"/>
  <c r="L939" i="10"/>
  <c r="W1933" i="5" s="1"/>
  <c r="E939" i="10"/>
  <c r="O938" i="10"/>
  <c r="AA1932" i="5" s="1"/>
  <c r="N938" i="10"/>
  <c r="Y1932" i="5" s="1"/>
  <c r="M938" i="10"/>
  <c r="X1932" i="5" s="1"/>
  <c r="L938" i="10"/>
  <c r="W1932" i="5" s="1"/>
  <c r="E938" i="10"/>
  <c r="O937" i="10"/>
  <c r="AA1931" i="5" s="1"/>
  <c r="N937" i="10"/>
  <c r="Y1931" i="5" s="1"/>
  <c r="M937" i="10"/>
  <c r="X1931" i="5" s="1"/>
  <c r="L937" i="10"/>
  <c r="W1931" i="5" s="1"/>
  <c r="E937" i="10"/>
  <c r="O936" i="10"/>
  <c r="AA1930" i="5" s="1"/>
  <c r="N936" i="10"/>
  <c r="Y1930" i="5" s="1"/>
  <c r="M936" i="10"/>
  <c r="X1930" i="5" s="1"/>
  <c r="L936" i="10"/>
  <c r="W1930" i="5" s="1"/>
  <c r="E936" i="10"/>
  <c r="O935" i="10"/>
  <c r="AA1929" i="5" s="1"/>
  <c r="N935" i="10"/>
  <c r="Y1929" i="5" s="1"/>
  <c r="M935" i="10"/>
  <c r="X1929" i="5" s="1"/>
  <c r="L935" i="10"/>
  <c r="W1929" i="5" s="1"/>
  <c r="E935" i="10"/>
  <c r="O934" i="10"/>
  <c r="AA1928" i="5" s="1"/>
  <c r="N934" i="10"/>
  <c r="Y1928" i="5" s="1"/>
  <c r="M934" i="10"/>
  <c r="X1928" i="5" s="1"/>
  <c r="L934" i="10"/>
  <c r="W1928" i="5" s="1"/>
  <c r="E934" i="10"/>
  <c r="O933" i="10"/>
  <c r="AA1927" i="5" s="1"/>
  <c r="N933" i="10"/>
  <c r="Y1927" i="5" s="1"/>
  <c r="M933" i="10"/>
  <c r="X1927" i="5" s="1"/>
  <c r="L933" i="10"/>
  <c r="W1927" i="5" s="1"/>
  <c r="E933" i="10"/>
  <c r="O932" i="10"/>
  <c r="AA1926" i="5" s="1"/>
  <c r="N932" i="10"/>
  <c r="Y1926" i="5" s="1"/>
  <c r="M932" i="10"/>
  <c r="X1926" i="5" s="1"/>
  <c r="L932" i="10"/>
  <c r="W1926" i="5" s="1"/>
  <c r="E932" i="10"/>
  <c r="O931" i="10"/>
  <c r="AA1924" i="5" s="1"/>
  <c r="N931" i="10"/>
  <c r="Y1924" i="5" s="1"/>
  <c r="M931" i="10"/>
  <c r="X1924" i="5" s="1"/>
  <c r="L931" i="10"/>
  <c r="W1924" i="5" s="1"/>
  <c r="E931" i="10"/>
  <c r="O930" i="10"/>
  <c r="AA1923" i="5" s="1"/>
  <c r="N930" i="10"/>
  <c r="Y1923" i="5" s="1"/>
  <c r="M930" i="10"/>
  <c r="X1923" i="5" s="1"/>
  <c r="L930" i="10"/>
  <c r="W1923" i="5" s="1"/>
  <c r="E930" i="10"/>
  <c r="O929" i="10"/>
  <c r="AA1922" i="5" s="1"/>
  <c r="N929" i="10"/>
  <c r="Y1922" i="5" s="1"/>
  <c r="M929" i="10"/>
  <c r="X1922" i="5" s="1"/>
  <c r="L929" i="10"/>
  <c r="W1922" i="5" s="1"/>
  <c r="E929" i="10"/>
  <c r="O928" i="10"/>
  <c r="AA1921" i="5" s="1"/>
  <c r="N928" i="10"/>
  <c r="Y1921" i="5" s="1"/>
  <c r="M928" i="10"/>
  <c r="X1921" i="5" s="1"/>
  <c r="L928" i="10"/>
  <c r="W1921" i="5" s="1"/>
  <c r="E928" i="10"/>
  <c r="O927" i="10"/>
  <c r="AA1920" i="5" s="1"/>
  <c r="N927" i="10"/>
  <c r="Y1920" i="5" s="1"/>
  <c r="M927" i="10"/>
  <c r="X1920" i="5" s="1"/>
  <c r="L927" i="10"/>
  <c r="W1920" i="5" s="1"/>
  <c r="E927" i="10"/>
  <c r="O926" i="10"/>
  <c r="AA1919" i="5" s="1"/>
  <c r="N926" i="10"/>
  <c r="Y1919" i="5" s="1"/>
  <c r="M926" i="10"/>
  <c r="X1919" i="5" s="1"/>
  <c r="L926" i="10"/>
  <c r="W1919" i="5" s="1"/>
  <c r="E926" i="10"/>
  <c r="O925" i="10"/>
  <c r="AA1918" i="5" s="1"/>
  <c r="N925" i="10"/>
  <c r="Y1918" i="5" s="1"/>
  <c r="M925" i="10"/>
  <c r="X1918" i="5" s="1"/>
  <c r="L925" i="10"/>
  <c r="W1918" i="5" s="1"/>
  <c r="E925" i="10"/>
  <c r="O924" i="10"/>
  <c r="AA1917" i="5" s="1"/>
  <c r="N924" i="10"/>
  <c r="Y1917" i="5" s="1"/>
  <c r="M924" i="10"/>
  <c r="X1917" i="5" s="1"/>
  <c r="L924" i="10"/>
  <c r="W1917" i="5" s="1"/>
  <c r="E924" i="10"/>
  <c r="O923" i="10"/>
  <c r="AA1916" i="5" s="1"/>
  <c r="N923" i="10"/>
  <c r="Y1916" i="5" s="1"/>
  <c r="M923" i="10"/>
  <c r="X1916" i="5" s="1"/>
  <c r="L923" i="10"/>
  <c r="W1916" i="5" s="1"/>
  <c r="E923" i="10"/>
  <c r="O922" i="10"/>
  <c r="AA1915" i="5" s="1"/>
  <c r="N922" i="10"/>
  <c r="Y1915" i="5" s="1"/>
  <c r="M922" i="10"/>
  <c r="X1915" i="5" s="1"/>
  <c r="L922" i="10"/>
  <c r="W1915" i="5" s="1"/>
  <c r="E922" i="10"/>
  <c r="O921" i="10"/>
  <c r="AA1913" i="5" s="1"/>
  <c r="N921" i="10"/>
  <c r="Y1913" i="5" s="1"/>
  <c r="M921" i="10"/>
  <c r="X1913" i="5" s="1"/>
  <c r="L921" i="10"/>
  <c r="W1913" i="5" s="1"/>
  <c r="E921" i="10"/>
  <c r="O920" i="10"/>
  <c r="AA1912" i="5" s="1"/>
  <c r="N920" i="10"/>
  <c r="Y1912" i="5" s="1"/>
  <c r="M920" i="10"/>
  <c r="X1912" i="5" s="1"/>
  <c r="L920" i="10"/>
  <c r="W1912" i="5" s="1"/>
  <c r="E920" i="10"/>
  <c r="O919" i="10"/>
  <c r="AA1911" i="5" s="1"/>
  <c r="N919" i="10"/>
  <c r="Y1911" i="5" s="1"/>
  <c r="M919" i="10"/>
  <c r="X1911" i="5" s="1"/>
  <c r="L919" i="10"/>
  <c r="W1911" i="5" s="1"/>
  <c r="E919" i="10"/>
  <c r="O918" i="10"/>
  <c r="AA1910" i="5" s="1"/>
  <c r="N918" i="10"/>
  <c r="Y1910" i="5" s="1"/>
  <c r="M918" i="10"/>
  <c r="X1910" i="5" s="1"/>
  <c r="L918" i="10"/>
  <c r="W1910" i="5" s="1"/>
  <c r="E918" i="10"/>
  <c r="O917" i="10"/>
  <c r="AA1909" i="5" s="1"/>
  <c r="N917" i="10"/>
  <c r="Y1909" i="5" s="1"/>
  <c r="M917" i="10"/>
  <c r="X1909" i="5" s="1"/>
  <c r="L917" i="10"/>
  <c r="W1909" i="5" s="1"/>
  <c r="E917" i="10"/>
  <c r="O916" i="10"/>
  <c r="AA1908" i="5" s="1"/>
  <c r="N916" i="10"/>
  <c r="Y1908" i="5" s="1"/>
  <c r="M916" i="10"/>
  <c r="X1908" i="5" s="1"/>
  <c r="L916" i="10"/>
  <c r="W1908" i="5" s="1"/>
  <c r="E916" i="10"/>
  <c r="O915" i="10"/>
  <c r="AA1907" i="5" s="1"/>
  <c r="N915" i="10"/>
  <c r="Y1907" i="5" s="1"/>
  <c r="M915" i="10"/>
  <c r="X1907" i="5" s="1"/>
  <c r="L915" i="10"/>
  <c r="W1907" i="5" s="1"/>
  <c r="E915" i="10"/>
  <c r="O914" i="10"/>
  <c r="AA1906" i="5" s="1"/>
  <c r="N914" i="10"/>
  <c r="Y1906" i="5" s="1"/>
  <c r="M914" i="10"/>
  <c r="X1906" i="5" s="1"/>
  <c r="L914" i="10"/>
  <c r="W1906" i="5" s="1"/>
  <c r="E914" i="10"/>
  <c r="O913" i="10"/>
  <c r="AA1905" i="5" s="1"/>
  <c r="N913" i="10"/>
  <c r="Y1905" i="5" s="1"/>
  <c r="M913" i="10"/>
  <c r="X1905" i="5" s="1"/>
  <c r="L913" i="10"/>
  <c r="W1905" i="5" s="1"/>
  <c r="E913" i="10"/>
  <c r="O912" i="10"/>
  <c r="AA1904" i="5" s="1"/>
  <c r="N912" i="10"/>
  <c r="Y1904" i="5" s="1"/>
  <c r="M912" i="10"/>
  <c r="X1904" i="5" s="1"/>
  <c r="L912" i="10"/>
  <c r="W1904" i="5" s="1"/>
  <c r="E912" i="10"/>
  <c r="O911" i="10"/>
  <c r="AA1902" i="5" s="1"/>
  <c r="N911" i="10"/>
  <c r="Y1902" i="5" s="1"/>
  <c r="M911" i="10"/>
  <c r="X1902" i="5" s="1"/>
  <c r="L911" i="10"/>
  <c r="W1902" i="5" s="1"/>
  <c r="E911" i="10"/>
  <c r="O910" i="10"/>
  <c r="AA1901" i="5" s="1"/>
  <c r="N910" i="10"/>
  <c r="Y1901" i="5" s="1"/>
  <c r="M910" i="10"/>
  <c r="X1901" i="5" s="1"/>
  <c r="L910" i="10"/>
  <c r="W1901" i="5" s="1"/>
  <c r="E910" i="10"/>
  <c r="O909" i="10"/>
  <c r="AA1900" i="5" s="1"/>
  <c r="N909" i="10"/>
  <c r="Y1900" i="5" s="1"/>
  <c r="M909" i="10"/>
  <c r="X1900" i="5" s="1"/>
  <c r="L909" i="10"/>
  <c r="W1900" i="5" s="1"/>
  <c r="E909" i="10"/>
  <c r="O908" i="10"/>
  <c r="AA1899" i="5" s="1"/>
  <c r="N908" i="10"/>
  <c r="Y1899" i="5" s="1"/>
  <c r="M908" i="10"/>
  <c r="X1899" i="5" s="1"/>
  <c r="L908" i="10"/>
  <c r="W1899" i="5" s="1"/>
  <c r="E908" i="10"/>
  <c r="O907" i="10"/>
  <c r="AA1898" i="5" s="1"/>
  <c r="N907" i="10"/>
  <c r="Y1898" i="5" s="1"/>
  <c r="M907" i="10"/>
  <c r="X1898" i="5" s="1"/>
  <c r="L907" i="10"/>
  <c r="W1898" i="5" s="1"/>
  <c r="E907" i="10"/>
  <c r="O906" i="10"/>
  <c r="AA1897" i="5" s="1"/>
  <c r="N906" i="10"/>
  <c r="Y1897" i="5" s="1"/>
  <c r="M906" i="10"/>
  <c r="X1897" i="5" s="1"/>
  <c r="L906" i="10"/>
  <c r="W1897" i="5" s="1"/>
  <c r="E906" i="10"/>
  <c r="O905" i="10"/>
  <c r="AA1896" i="5" s="1"/>
  <c r="N905" i="10"/>
  <c r="Y1896" i="5" s="1"/>
  <c r="M905" i="10"/>
  <c r="X1896" i="5" s="1"/>
  <c r="L905" i="10"/>
  <c r="W1896" i="5" s="1"/>
  <c r="E905" i="10"/>
  <c r="O904" i="10"/>
  <c r="AA1895" i="5" s="1"/>
  <c r="N904" i="10"/>
  <c r="Y1895" i="5" s="1"/>
  <c r="M904" i="10"/>
  <c r="X1895" i="5" s="1"/>
  <c r="L904" i="10"/>
  <c r="W1895" i="5" s="1"/>
  <c r="E904" i="10"/>
  <c r="O903" i="10"/>
  <c r="AA1894" i="5" s="1"/>
  <c r="N903" i="10"/>
  <c r="Y1894" i="5" s="1"/>
  <c r="M903" i="10"/>
  <c r="X1894" i="5" s="1"/>
  <c r="L903" i="10"/>
  <c r="W1894" i="5" s="1"/>
  <c r="E903" i="10"/>
  <c r="O902" i="10"/>
  <c r="AA1893" i="5" s="1"/>
  <c r="N902" i="10"/>
  <c r="Y1893" i="5" s="1"/>
  <c r="M902" i="10"/>
  <c r="X1893" i="5" s="1"/>
  <c r="L902" i="10"/>
  <c r="W1893" i="5" s="1"/>
  <c r="E902" i="10"/>
  <c r="O901" i="10"/>
  <c r="AA1890" i="5" s="1"/>
  <c r="N901" i="10"/>
  <c r="Y1890" i="5" s="1"/>
  <c r="M901" i="10"/>
  <c r="X1890" i="5" s="1"/>
  <c r="L901" i="10"/>
  <c r="W1890" i="5" s="1"/>
  <c r="E901" i="10"/>
  <c r="O900" i="10"/>
  <c r="AA1889" i="5" s="1"/>
  <c r="N900" i="10"/>
  <c r="Y1889" i="5" s="1"/>
  <c r="M900" i="10"/>
  <c r="X1889" i="5" s="1"/>
  <c r="L900" i="10"/>
  <c r="W1889" i="5" s="1"/>
  <c r="E900" i="10"/>
  <c r="O899" i="10"/>
  <c r="AA1888" i="5" s="1"/>
  <c r="N899" i="10"/>
  <c r="Y1888" i="5" s="1"/>
  <c r="M899" i="10"/>
  <c r="X1888" i="5" s="1"/>
  <c r="L899" i="10"/>
  <c r="W1888" i="5" s="1"/>
  <c r="E899" i="10"/>
  <c r="O898" i="10"/>
  <c r="AA1887" i="5" s="1"/>
  <c r="N898" i="10"/>
  <c r="Y1887" i="5" s="1"/>
  <c r="M898" i="10"/>
  <c r="X1887" i="5" s="1"/>
  <c r="L898" i="10"/>
  <c r="W1887" i="5" s="1"/>
  <c r="E898" i="10"/>
  <c r="O897" i="10"/>
  <c r="AA1886" i="5" s="1"/>
  <c r="N897" i="10"/>
  <c r="Y1886" i="5" s="1"/>
  <c r="M897" i="10"/>
  <c r="X1886" i="5" s="1"/>
  <c r="L897" i="10"/>
  <c r="W1886" i="5" s="1"/>
  <c r="E897" i="10"/>
  <c r="O896" i="10"/>
  <c r="AA1885" i="5" s="1"/>
  <c r="N896" i="10"/>
  <c r="Y1885" i="5" s="1"/>
  <c r="M896" i="10"/>
  <c r="X1885" i="5" s="1"/>
  <c r="L896" i="10"/>
  <c r="W1885" i="5" s="1"/>
  <c r="E896" i="10"/>
  <c r="O895" i="10"/>
  <c r="AA1884" i="5" s="1"/>
  <c r="N895" i="10"/>
  <c r="Y1884" i="5" s="1"/>
  <c r="M895" i="10"/>
  <c r="X1884" i="5" s="1"/>
  <c r="L895" i="10"/>
  <c r="W1884" i="5" s="1"/>
  <c r="E895" i="10"/>
  <c r="O894" i="10"/>
  <c r="AA1883" i="5" s="1"/>
  <c r="N894" i="10"/>
  <c r="Y1883" i="5" s="1"/>
  <c r="M894" i="10"/>
  <c r="X1883" i="5" s="1"/>
  <c r="L894" i="10"/>
  <c r="W1883" i="5" s="1"/>
  <c r="E894" i="10"/>
  <c r="O893" i="10"/>
  <c r="AA1882" i="5" s="1"/>
  <c r="N893" i="10"/>
  <c r="Y1882" i="5" s="1"/>
  <c r="M893" i="10"/>
  <c r="X1882" i="5" s="1"/>
  <c r="L893" i="10"/>
  <c r="W1882" i="5" s="1"/>
  <c r="E893" i="10"/>
  <c r="O892" i="10"/>
  <c r="AA1881" i="5" s="1"/>
  <c r="N892" i="10"/>
  <c r="Y1881" i="5" s="1"/>
  <c r="M892" i="10"/>
  <c r="X1881" i="5" s="1"/>
  <c r="L892" i="10"/>
  <c r="W1881" i="5" s="1"/>
  <c r="E892" i="10"/>
  <c r="O891" i="10"/>
  <c r="AA1879" i="5" s="1"/>
  <c r="N891" i="10"/>
  <c r="Y1879" i="5" s="1"/>
  <c r="M891" i="10"/>
  <c r="X1879" i="5" s="1"/>
  <c r="L891" i="10"/>
  <c r="W1879" i="5" s="1"/>
  <c r="E891" i="10"/>
  <c r="O890" i="10"/>
  <c r="AA1878" i="5" s="1"/>
  <c r="N890" i="10"/>
  <c r="Y1878" i="5" s="1"/>
  <c r="M890" i="10"/>
  <c r="X1878" i="5" s="1"/>
  <c r="L890" i="10"/>
  <c r="W1878" i="5" s="1"/>
  <c r="E890" i="10"/>
  <c r="O889" i="10"/>
  <c r="AA1877" i="5" s="1"/>
  <c r="N889" i="10"/>
  <c r="Y1877" i="5" s="1"/>
  <c r="M889" i="10"/>
  <c r="X1877" i="5" s="1"/>
  <c r="L889" i="10"/>
  <c r="W1877" i="5" s="1"/>
  <c r="E889" i="10"/>
  <c r="O888" i="10"/>
  <c r="AA1876" i="5" s="1"/>
  <c r="N888" i="10"/>
  <c r="Y1876" i="5" s="1"/>
  <c r="M888" i="10"/>
  <c r="X1876" i="5" s="1"/>
  <c r="L888" i="10"/>
  <c r="W1876" i="5" s="1"/>
  <c r="E888" i="10"/>
  <c r="O887" i="10"/>
  <c r="AA1875" i="5" s="1"/>
  <c r="N887" i="10"/>
  <c r="Y1875" i="5" s="1"/>
  <c r="M887" i="10"/>
  <c r="X1875" i="5" s="1"/>
  <c r="L887" i="10"/>
  <c r="W1875" i="5" s="1"/>
  <c r="E887" i="10"/>
  <c r="O886" i="10"/>
  <c r="AA1874" i="5" s="1"/>
  <c r="N886" i="10"/>
  <c r="Y1874" i="5" s="1"/>
  <c r="M886" i="10"/>
  <c r="X1874" i="5" s="1"/>
  <c r="L886" i="10"/>
  <c r="W1874" i="5" s="1"/>
  <c r="E886" i="10"/>
  <c r="O885" i="10"/>
  <c r="AA1873" i="5" s="1"/>
  <c r="N885" i="10"/>
  <c r="Y1873" i="5" s="1"/>
  <c r="M885" i="10"/>
  <c r="X1873" i="5" s="1"/>
  <c r="L885" i="10"/>
  <c r="W1873" i="5" s="1"/>
  <c r="E885" i="10"/>
  <c r="O884" i="10"/>
  <c r="AA1872" i="5" s="1"/>
  <c r="N884" i="10"/>
  <c r="Y1872" i="5" s="1"/>
  <c r="M884" i="10"/>
  <c r="X1872" i="5" s="1"/>
  <c r="L884" i="10"/>
  <c r="W1872" i="5" s="1"/>
  <c r="E884" i="10"/>
  <c r="O883" i="10"/>
  <c r="AA1871" i="5" s="1"/>
  <c r="N883" i="10"/>
  <c r="Y1871" i="5" s="1"/>
  <c r="M883" i="10"/>
  <c r="X1871" i="5" s="1"/>
  <c r="L883" i="10"/>
  <c r="W1871" i="5" s="1"/>
  <c r="E883" i="10"/>
  <c r="O882" i="10"/>
  <c r="AA1870" i="5" s="1"/>
  <c r="N882" i="10"/>
  <c r="Y1870" i="5" s="1"/>
  <c r="M882" i="10"/>
  <c r="X1870" i="5" s="1"/>
  <c r="L882" i="10"/>
  <c r="W1870" i="5" s="1"/>
  <c r="E882" i="10"/>
  <c r="O881" i="10"/>
  <c r="AA1868" i="5" s="1"/>
  <c r="N881" i="10"/>
  <c r="Y1868" i="5" s="1"/>
  <c r="M881" i="10"/>
  <c r="X1868" i="5" s="1"/>
  <c r="L881" i="10"/>
  <c r="W1868" i="5" s="1"/>
  <c r="E881" i="10"/>
  <c r="O880" i="10"/>
  <c r="AA1867" i="5" s="1"/>
  <c r="N880" i="10"/>
  <c r="Y1867" i="5" s="1"/>
  <c r="M880" i="10"/>
  <c r="X1867" i="5" s="1"/>
  <c r="L880" i="10"/>
  <c r="W1867" i="5" s="1"/>
  <c r="E880" i="10"/>
  <c r="O879" i="10"/>
  <c r="AA1866" i="5" s="1"/>
  <c r="N879" i="10"/>
  <c r="Y1866" i="5" s="1"/>
  <c r="M879" i="10"/>
  <c r="X1866" i="5" s="1"/>
  <c r="L879" i="10"/>
  <c r="W1866" i="5" s="1"/>
  <c r="E879" i="10"/>
  <c r="O878" i="10"/>
  <c r="AA1865" i="5" s="1"/>
  <c r="N878" i="10"/>
  <c r="Y1865" i="5" s="1"/>
  <c r="M878" i="10"/>
  <c r="X1865" i="5" s="1"/>
  <c r="L878" i="10"/>
  <c r="W1865" i="5" s="1"/>
  <c r="E878" i="10"/>
  <c r="O877" i="10"/>
  <c r="AA1864" i="5" s="1"/>
  <c r="N877" i="10"/>
  <c r="Y1864" i="5" s="1"/>
  <c r="M877" i="10"/>
  <c r="X1864" i="5" s="1"/>
  <c r="L877" i="10"/>
  <c r="W1864" i="5" s="1"/>
  <c r="E877" i="10"/>
  <c r="O876" i="10"/>
  <c r="AA1863" i="5" s="1"/>
  <c r="N876" i="10"/>
  <c r="Y1863" i="5" s="1"/>
  <c r="M876" i="10"/>
  <c r="X1863" i="5" s="1"/>
  <c r="L876" i="10"/>
  <c r="W1863" i="5" s="1"/>
  <c r="E876" i="10"/>
  <c r="O875" i="10"/>
  <c r="AA1862" i="5" s="1"/>
  <c r="N875" i="10"/>
  <c r="Y1862" i="5" s="1"/>
  <c r="M875" i="10"/>
  <c r="X1862" i="5" s="1"/>
  <c r="L875" i="10"/>
  <c r="W1862" i="5" s="1"/>
  <c r="E875" i="10"/>
  <c r="O874" i="10"/>
  <c r="AA1861" i="5" s="1"/>
  <c r="N874" i="10"/>
  <c r="Y1861" i="5" s="1"/>
  <c r="M874" i="10"/>
  <c r="X1861" i="5" s="1"/>
  <c r="L874" i="10"/>
  <c r="W1861" i="5" s="1"/>
  <c r="E874" i="10"/>
  <c r="O873" i="10"/>
  <c r="AA1860" i="5" s="1"/>
  <c r="N873" i="10"/>
  <c r="Y1860" i="5" s="1"/>
  <c r="M873" i="10"/>
  <c r="X1860" i="5" s="1"/>
  <c r="L873" i="10"/>
  <c r="W1860" i="5" s="1"/>
  <c r="E873" i="10"/>
  <c r="O872" i="10"/>
  <c r="AA1859" i="5" s="1"/>
  <c r="N872" i="10"/>
  <c r="Y1859" i="5" s="1"/>
  <c r="M872" i="10"/>
  <c r="X1859" i="5" s="1"/>
  <c r="L872" i="10"/>
  <c r="W1859" i="5" s="1"/>
  <c r="E872" i="10"/>
  <c r="O871" i="10"/>
  <c r="AA1857" i="5" s="1"/>
  <c r="N871" i="10"/>
  <c r="Y1857" i="5" s="1"/>
  <c r="M871" i="10"/>
  <c r="X1857" i="5" s="1"/>
  <c r="L871" i="10"/>
  <c r="W1857" i="5" s="1"/>
  <c r="E871" i="10"/>
  <c r="O870" i="10"/>
  <c r="AA1856" i="5" s="1"/>
  <c r="N870" i="10"/>
  <c r="Y1856" i="5" s="1"/>
  <c r="M870" i="10"/>
  <c r="X1856" i="5" s="1"/>
  <c r="L870" i="10"/>
  <c r="W1856" i="5" s="1"/>
  <c r="E870" i="10"/>
  <c r="O869" i="10"/>
  <c r="AA1855" i="5" s="1"/>
  <c r="N869" i="10"/>
  <c r="Y1855" i="5" s="1"/>
  <c r="M869" i="10"/>
  <c r="X1855" i="5" s="1"/>
  <c r="L869" i="10"/>
  <c r="W1855" i="5" s="1"/>
  <c r="E869" i="10"/>
  <c r="O868" i="10"/>
  <c r="AA1854" i="5" s="1"/>
  <c r="N868" i="10"/>
  <c r="Y1854" i="5" s="1"/>
  <c r="M868" i="10"/>
  <c r="X1854" i="5" s="1"/>
  <c r="L868" i="10"/>
  <c r="W1854" i="5" s="1"/>
  <c r="E868" i="10"/>
  <c r="O867" i="10"/>
  <c r="AA1853" i="5" s="1"/>
  <c r="N867" i="10"/>
  <c r="Y1853" i="5" s="1"/>
  <c r="M867" i="10"/>
  <c r="X1853" i="5" s="1"/>
  <c r="L867" i="10"/>
  <c r="W1853" i="5" s="1"/>
  <c r="E867" i="10"/>
  <c r="O866" i="10"/>
  <c r="AA1852" i="5" s="1"/>
  <c r="N866" i="10"/>
  <c r="Y1852" i="5" s="1"/>
  <c r="M866" i="10"/>
  <c r="X1852" i="5" s="1"/>
  <c r="L866" i="10"/>
  <c r="W1852" i="5" s="1"/>
  <c r="E866" i="10"/>
  <c r="O865" i="10"/>
  <c r="AA1851" i="5" s="1"/>
  <c r="N865" i="10"/>
  <c r="Y1851" i="5" s="1"/>
  <c r="M865" i="10"/>
  <c r="X1851" i="5" s="1"/>
  <c r="L865" i="10"/>
  <c r="W1851" i="5" s="1"/>
  <c r="E865" i="10"/>
  <c r="O864" i="10"/>
  <c r="AA1850" i="5" s="1"/>
  <c r="N864" i="10"/>
  <c r="Y1850" i="5" s="1"/>
  <c r="M864" i="10"/>
  <c r="X1850" i="5" s="1"/>
  <c r="L864" i="10"/>
  <c r="W1850" i="5" s="1"/>
  <c r="E864" i="10"/>
  <c r="O863" i="10"/>
  <c r="AA1849" i="5" s="1"/>
  <c r="N863" i="10"/>
  <c r="Y1849" i="5" s="1"/>
  <c r="M863" i="10"/>
  <c r="X1849" i="5" s="1"/>
  <c r="L863" i="10"/>
  <c r="W1849" i="5" s="1"/>
  <c r="E863" i="10"/>
  <c r="O862" i="10"/>
  <c r="AA1848" i="5" s="1"/>
  <c r="N862" i="10"/>
  <c r="Y1848" i="5" s="1"/>
  <c r="M862" i="10"/>
  <c r="X1848" i="5" s="1"/>
  <c r="L862" i="10"/>
  <c r="W1848" i="5" s="1"/>
  <c r="E862" i="10"/>
  <c r="O861" i="10"/>
  <c r="AA1846" i="5" s="1"/>
  <c r="N861" i="10"/>
  <c r="Y1846" i="5" s="1"/>
  <c r="M861" i="10"/>
  <c r="X1846" i="5" s="1"/>
  <c r="L861" i="10"/>
  <c r="W1846" i="5" s="1"/>
  <c r="E861" i="10"/>
  <c r="O860" i="10"/>
  <c r="AA1845" i="5" s="1"/>
  <c r="N860" i="10"/>
  <c r="Y1845" i="5" s="1"/>
  <c r="M860" i="10"/>
  <c r="X1845" i="5" s="1"/>
  <c r="L860" i="10"/>
  <c r="W1845" i="5" s="1"/>
  <c r="E860" i="10"/>
  <c r="O859" i="10"/>
  <c r="AA1844" i="5" s="1"/>
  <c r="N859" i="10"/>
  <c r="Y1844" i="5" s="1"/>
  <c r="M859" i="10"/>
  <c r="X1844" i="5" s="1"/>
  <c r="L859" i="10"/>
  <c r="W1844" i="5" s="1"/>
  <c r="E859" i="10"/>
  <c r="O858" i="10"/>
  <c r="AA1843" i="5" s="1"/>
  <c r="N858" i="10"/>
  <c r="Y1843" i="5" s="1"/>
  <c r="M858" i="10"/>
  <c r="X1843" i="5" s="1"/>
  <c r="L858" i="10"/>
  <c r="W1843" i="5" s="1"/>
  <c r="E858" i="10"/>
  <c r="O857" i="10"/>
  <c r="AA1842" i="5" s="1"/>
  <c r="N857" i="10"/>
  <c r="Y1842" i="5" s="1"/>
  <c r="M857" i="10"/>
  <c r="X1842" i="5" s="1"/>
  <c r="L857" i="10"/>
  <c r="W1842" i="5" s="1"/>
  <c r="E857" i="10"/>
  <c r="O856" i="10"/>
  <c r="AA1841" i="5" s="1"/>
  <c r="N856" i="10"/>
  <c r="Y1841" i="5" s="1"/>
  <c r="M856" i="10"/>
  <c r="X1841" i="5" s="1"/>
  <c r="L856" i="10"/>
  <c r="W1841" i="5" s="1"/>
  <c r="E856" i="10"/>
  <c r="O855" i="10"/>
  <c r="AA1840" i="5" s="1"/>
  <c r="N855" i="10"/>
  <c r="Y1840" i="5" s="1"/>
  <c r="M855" i="10"/>
  <c r="X1840" i="5" s="1"/>
  <c r="L855" i="10"/>
  <c r="W1840" i="5" s="1"/>
  <c r="E855" i="10"/>
  <c r="O854" i="10"/>
  <c r="AA1839" i="5" s="1"/>
  <c r="N854" i="10"/>
  <c r="Y1839" i="5" s="1"/>
  <c r="M854" i="10"/>
  <c r="X1839" i="5" s="1"/>
  <c r="L854" i="10"/>
  <c r="W1839" i="5" s="1"/>
  <c r="E854" i="10"/>
  <c r="O853" i="10"/>
  <c r="AA1838" i="5" s="1"/>
  <c r="N853" i="10"/>
  <c r="Y1838" i="5" s="1"/>
  <c r="M853" i="10"/>
  <c r="X1838" i="5" s="1"/>
  <c r="L853" i="10"/>
  <c r="W1838" i="5" s="1"/>
  <c r="E853" i="10"/>
  <c r="O852" i="10"/>
  <c r="AA1837" i="5" s="1"/>
  <c r="N852" i="10"/>
  <c r="Y1837" i="5" s="1"/>
  <c r="M852" i="10"/>
  <c r="X1837" i="5" s="1"/>
  <c r="L852" i="10"/>
  <c r="W1837" i="5" s="1"/>
  <c r="E852" i="10"/>
  <c r="O851" i="10"/>
  <c r="AA1835" i="5" s="1"/>
  <c r="N851" i="10"/>
  <c r="Y1835" i="5" s="1"/>
  <c r="M851" i="10"/>
  <c r="X1835" i="5" s="1"/>
  <c r="L851" i="10"/>
  <c r="W1835" i="5" s="1"/>
  <c r="E851" i="10"/>
  <c r="O850" i="10"/>
  <c r="AA1834" i="5" s="1"/>
  <c r="N850" i="10"/>
  <c r="Y1834" i="5" s="1"/>
  <c r="M850" i="10"/>
  <c r="X1834" i="5" s="1"/>
  <c r="L850" i="10"/>
  <c r="W1834" i="5" s="1"/>
  <c r="E850" i="10"/>
  <c r="O849" i="10"/>
  <c r="AA1833" i="5" s="1"/>
  <c r="N849" i="10"/>
  <c r="Y1833" i="5" s="1"/>
  <c r="M849" i="10"/>
  <c r="X1833" i="5" s="1"/>
  <c r="L849" i="10"/>
  <c r="W1833" i="5" s="1"/>
  <c r="E849" i="10"/>
  <c r="O848" i="10"/>
  <c r="AA1832" i="5" s="1"/>
  <c r="N848" i="10"/>
  <c r="Y1832" i="5" s="1"/>
  <c r="M848" i="10"/>
  <c r="X1832" i="5" s="1"/>
  <c r="L848" i="10"/>
  <c r="W1832" i="5" s="1"/>
  <c r="E848" i="10"/>
  <c r="O847" i="10"/>
  <c r="AA1831" i="5" s="1"/>
  <c r="N847" i="10"/>
  <c r="Y1831" i="5" s="1"/>
  <c r="M847" i="10"/>
  <c r="X1831" i="5" s="1"/>
  <c r="L847" i="10"/>
  <c r="W1831" i="5" s="1"/>
  <c r="E847" i="10"/>
  <c r="O846" i="10"/>
  <c r="AA1830" i="5" s="1"/>
  <c r="N846" i="10"/>
  <c r="Y1830" i="5" s="1"/>
  <c r="M846" i="10"/>
  <c r="X1830" i="5" s="1"/>
  <c r="L846" i="10"/>
  <c r="W1830" i="5" s="1"/>
  <c r="E846" i="10"/>
  <c r="O845" i="10"/>
  <c r="AA1829" i="5" s="1"/>
  <c r="N845" i="10"/>
  <c r="Y1829" i="5" s="1"/>
  <c r="M845" i="10"/>
  <c r="X1829" i="5" s="1"/>
  <c r="L845" i="10"/>
  <c r="W1829" i="5" s="1"/>
  <c r="E845" i="10"/>
  <c r="O844" i="10"/>
  <c r="AA1828" i="5" s="1"/>
  <c r="N844" i="10"/>
  <c r="Y1828" i="5" s="1"/>
  <c r="M844" i="10"/>
  <c r="X1828" i="5" s="1"/>
  <c r="L844" i="10"/>
  <c r="W1828" i="5" s="1"/>
  <c r="E844" i="10"/>
  <c r="O843" i="10"/>
  <c r="AA1827" i="5" s="1"/>
  <c r="N843" i="10"/>
  <c r="Y1827" i="5" s="1"/>
  <c r="M843" i="10"/>
  <c r="X1827" i="5" s="1"/>
  <c r="L843" i="10"/>
  <c r="W1827" i="5" s="1"/>
  <c r="E843" i="10"/>
  <c r="O842" i="10"/>
  <c r="AA1826" i="5" s="1"/>
  <c r="N842" i="10"/>
  <c r="Y1826" i="5" s="1"/>
  <c r="M842" i="10"/>
  <c r="X1826" i="5" s="1"/>
  <c r="L842" i="10"/>
  <c r="W1826" i="5" s="1"/>
  <c r="E842" i="10"/>
  <c r="O841" i="10"/>
  <c r="AA1824" i="5" s="1"/>
  <c r="N841" i="10"/>
  <c r="Y1824" i="5" s="1"/>
  <c r="M841" i="10"/>
  <c r="X1824" i="5" s="1"/>
  <c r="L841" i="10"/>
  <c r="W1824" i="5" s="1"/>
  <c r="E841" i="10"/>
  <c r="O840" i="10"/>
  <c r="AA1823" i="5" s="1"/>
  <c r="N840" i="10"/>
  <c r="Y1823" i="5" s="1"/>
  <c r="M840" i="10"/>
  <c r="X1823" i="5" s="1"/>
  <c r="L840" i="10"/>
  <c r="W1823" i="5" s="1"/>
  <c r="E840" i="10"/>
  <c r="O839" i="10"/>
  <c r="AA1822" i="5" s="1"/>
  <c r="N839" i="10"/>
  <c r="Y1822" i="5" s="1"/>
  <c r="M839" i="10"/>
  <c r="X1822" i="5" s="1"/>
  <c r="L839" i="10"/>
  <c r="W1822" i="5" s="1"/>
  <c r="E839" i="10"/>
  <c r="O838" i="10"/>
  <c r="AA1821" i="5" s="1"/>
  <c r="N838" i="10"/>
  <c r="Y1821" i="5" s="1"/>
  <c r="M838" i="10"/>
  <c r="X1821" i="5" s="1"/>
  <c r="L838" i="10"/>
  <c r="W1821" i="5" s="1"/>
  <c r="E838" i="10"/>
  <c r="O837" i="10"/>
  <c r="AA1820" i="5" s="1"/>
  <c r="N837" i="10"/>
  <c r="Y1820" i="5" s="1"/>
  <c r="M837" i="10"/>
  <c r="X1820" i="5" s="1"/>
  <c r="L837" i="10"/>
  <c r="W1820" i="5" s="1"/>
  <c r="E837" i="10"/>
  <c r="O836" i="10"/>
  <c r="AA1819" i="5" s="1"/>
  <c r="N836" i="10"/>
  <c r="Y1819" i="5" s="1"/>
  <c r="M836" i="10"/>
  <c r="X1819" i="5" s="1"/>
  <c r="L836" i="10"/>
  <c r="W1819" i="5" s="1"/>
  <c r="E836" i="10"/>
  <c r="O835" i="10"/>
  <c r="AA1818" i="5" s="1"/>
  <c r="N835" i="10"/>
  <c r="Y1818" i="5" s="1"/>
  <c r="M835" i="10"/>
  <c r="X1818" i="5" s="1"/>
  <c r="L835" i="10"/>
  <c r="W1818" i="5" s="1"/>
  <c r="E835" i="10"/>
  <c r="O834" i="10"/>
  <c r="AA1817" i="5" s="1"/>
  <c r="N834" i="10"/>
  <c r="Y1817" i="5" s="1"/>
  <c r="M834" i="10"/>
  <c r="X1817" i="5" s="1"/>
  <c r="L834" i="10"/>
  <c r="W1817" i="5" s="1"/>
  <c r="E834" i="10"/>
  <c r="O833" i="10"/>
  <c r="AA1816" i="5" s="1"/>
  <c r="N833" i="10"/>
  <c r="Y1816" i="5" s="1"/>
  <c r="M833" i="10"/>
  <c r="X1816" i="5" s="1"/>
  <c r="L833" i="10"/>
  <c r="W1816" i="5" s="1"/>
  <c r="E833" i="10"/>
  <c r="O832" i="10"/>
  <c r="AA1815" i="5" s="1"/>
  <c r="N832" i="10"/>
  <c r="Y1815" i="5" s="1"/>
  <c r="M832" i="10"/>
  <c r="X1815" i="5" s="1"/>
  <c r="L832" i="10"/>
  <c r="W1815" i="5" s="1"/>
  <c r="E832" i="10"/>
  <c r="O831" i="10"/>
  <c r="AA1813" i="5" s="1"/>
  <c r="N831" i="10"/>
  <c r="Y1813" i="5" s="1"/>
  <c r="M831" i="10"/>
  <c r="X1813" i="5" s="1"/>
  <c r="L831" i="10"/>
  <c r="W1813" i="5" s="1"/>
  <c r="E831" i="10"/>
  <c r="O830" i="10"/>
  <c r="AA1812" i="5" s="1"/>
  <c r="N830" i="10"/>
  <c r="Y1812" i="5" s="1"/>
  <c r="M830" i="10"/>
  <c r="X1812" i="5" s="1"/>
  <c r="L830" i="10"/>
  <c r="W1812" i="5" s="1"/>
  <c r="E830" i="10"/>
  <c r="O829" i="10"/>
  <c r="AA1811" i="5" s="1"/>
  <c r="N829" i="10"/>
  <c r="Y1811" i="5" s="1"/>
  <c r="M829" i="10"/>
  <c r="X1811" i="5" s="1"/>
  <c r="L829" i="10"/>
  <c r="W1811" i="5" s="1"/>
  <c r="E829" i="10"/>
  <c r="O828" i="10"/>
  <c r="AA1810" i="5" s="1"/>
  <c r="N828" i="10"/>
  <c r="Y1810" i="5" s="1"/>
  <c r="M828" i="10"/>
  <c r="X1810" i="5" s="1"/>
  <c r="L828" i="10"/>
  <c r="W1810" i="5" s="1"/>
  <c r="E828" i="10"/>
  <c r="O827" i="10"/>
  <c r="AA1809" i="5" s="1"/>
  <c r="N827" i="10"/>
  <c r="Y1809" i="5" s="1"/>
  <c r="M827" i="10"/>
  <c r="X1809" i="5" s="1"/>
  <c r="L827" i="10"/>
  <c r="W1809" i="5" s="1"/>
  <c r="E827" i="10"/>
  <c r="O826" i="10"/>
  <c r="AA1808" i="5" s="1"/>
  <c r="N826" i="10"/>
  <c r="Y1808" i="5" s="1"/>
  <c r="M826" i="10"/>
  <c r="X1808" i="5" s="1"/>
  <c r="L826" i="10"/>
  <c r="W1808" i="5" s="1"/>
  <c r="E826" i="10"/>
  <c r="O825" i="10"/>
  <c r="AA1807" i="5" s="1"/>
  <c r="N825" i="10"/>
  <c r="Y1807" i="5" s="1"/>
  <c r="M825" i="10"/>
  <c r="X1807" i="5" s="1"/>
  <c r="L825" i="10"/>
  <c r="W1807" i="5" s="1"/>
  <c r="E825" i="10"/>
  <c r="O824" i="10"/>
  <c r="AA1806" i="5" s="1"/>
  <c r="N824" i="10"/>
  <c r="Y1806" i="5" s="1"/>
  <c r="M824" i="10"/>
  <c r="X1806" i="5" s="1"/>
  <c r="L824" i="10"/>
  <c r="W1806" i="5" s="1"/>
  <c r="E824" i="10"/>
  <c r="O823" i="10"/>
  <c r="AA1805" i="5" s="1"/>
  <c r="N823" i="10"/>
  <c r="Y1805" i="5" s="1"/>
  <c r="M823" i="10"/>
  <c r="X1805" i="5" s="1"/>
  <c r="L823" i="10"/>
  <c r="W1805" i="5" s="1"/>
  <c r="E823" i="10"/>
  <c r="O822" i="10"/>
  <c r="AA1804" i="5" s="1"/>
  <c r="N822" i="10"/>
  <c r="Y1804" i="5" s="1"/>
  <c r="M822" i="10"/>
  <c r="X1804" i="5" s="1"/>
  <c r="L822" i="10"/>
  <c r="W1804" i="5" s="1"/>
  <c r="E822" i="10"/>
  <c r="O821" i="10"/>
  <c r="AA1802" i="5" s="1"/>
  <c r="N821" i="10"/>
  <c r="Y1802" i="5" s="1"/>
  <c r="M821" i="10"/>
  <c r="X1802" i="5" s="1"/>
  <c r="L821" i="10"/>
  <c r="W1802" i="5" s="1"/>
  <c r="E821" i="10"/>
  <c r="O820" i="10"/>
  <c r="AA1801" i="5" s="1"/>
  <c r="N820" i="10"/>
  <c r="Y1801" i="5" s="1"/>
  <c r="M820" i="10"/>
  <c r="X1801" i="5" s="1"/>
  <c r="L820" i="10"/>
  <c r="W1801" i="5" s="1"/>
  <c r="E820" i="10"/>
  <c r="O819" i="10"/>
  <c r="AA1800" i="5" s="1"/>
  <c r="N819" i="10"/>
  <c r="Y1800" i="5" s="1"/>
  <c r="M819" i="10"/>
  <c r="X1800" i="5" s="1"/>
  <c r="L819" i="10"/>
  <c r="W1800" i="5" s="1"/>
  <c r="E819" i="10"/>
  <c r="O818" i="10"/>
  <c r="AA1799" i="5" s="1"/>
  <c r="N818" i="10"/>
  <c r="Y1799" i="5" s="1"/>
  <c r="M818" i="10"/>
  <c r="X1799" i="5" s="1"/>
  <c r="L818" i="10"/>
  <c r="W1799" i="5" s="1"/>
  <c r="E818" i="10"/>
  <c r="O817" i="10"/>
  <c r="AA1798" i="5" s="1"/>
  <c r="N817" i="10"/>
  <c r="Y1798" i="5" s="1"/>
  <c r="M817" i="10"/>
  <c r="X1798" i="5" s="1"/>
  <c r="L817" i="10"/>
  <c r="W1798" i="5" s="1"/>
  <c r="E817" i="10"/>
  <c r="O816" i="10"/>
  <c r="AA1797" i="5" s="1"/>
  <c r="N816" i="10"/>
  <c r="Y1797" i="5" s="1"/>
  <c r="M816" i="10"/>
  <c r="X1797" i="5" s="1"/>
  <c r="L816" i="10"/>
  <c r="W1797" i="5" s="1"/>
  <c r="E816" i="10"/>
  <c r="O815" i="10"/>
  <c r="AA1796" i="5" s="1"/>
  <c r="N815" i="10"/>
  <c r="Y1796" i="5" s="1"/>
  <c r="M815" i="10"/>
  <c r="X1796" i="5" s="1"/>
  <c r="L815" i="10"/>
  <c r="W1796" i="5" s="1"/>
  <c r="E815" i="10"/>
  <c r="O814" i="10"/>
  <c r="AA1795" i="5" s="1"/>
  <c r="N814" i="10"/>
  <c r="Y1795" i="5" s="1"/>
  <c r="M814" i="10"/>
  <c r="X1795" i="5" s="1"/>
  <c r="L814" i="10"/>
  <c r="W1795" i="5" s="1"/>
  <c r="E814" i="10"/>
  <c r="O813" i="10"/>
  <c r="AA1794" i="5" s="1"/>
  <c r="N813" i="10"/>
  <c r="Y1794" i="5" s="1"/>
  <c r="M813" i="10"/>
  <c r="X1794" i="5" s="1"/>
  <c r="L813" i="10"/>
  <c r="W1794" i="5" s="1"/>
  <c r="E813" i="10"/>
  <c r="O812" i="10"/>
  <c r="AA1793" i="5" s="1"/>
  <c r="N812" i="10"/>
  <c r="Y1793" i="5" s="1"/>
  <c r="M812" i="10"/>
  <c r="X1793" i="5" s="1"/>
  <c r="L812" i="10"/>
  <c r="W1793" i="5" s="1"/>
  <c r="E812" i="10"/>
  <c r="O811" i="10"/>
  <c r="AA1791" i="5" s="1"/>
  <c r="N811" i="10"/>
  <c r="Y1791" i="5" s="1"/>
  <c r="M811" i="10"/>
  <c r="X1791" i="5" s="1"/>
  <c r="L811" i="10"/>
  <c r="W1791" i="5" s="1"/>
  <c r="E811" i="10"/>
  <c r="O810" i="10"/>
  <c r="AA1790" i="5" s="1"/>
  <c r="N810" i="10"/>
  <c r="Y1790" i="5" s="1"/>
  <c r="M810" i="10"/>
  <c r="X1790" i="5" s="1"/>
  <c r="L810" i="10"/>
  <c r="W1790" i="5" s="1"/>
  <c r="E810" i="10"/>
  <c r="O809" i="10"/>
  <c r="AA1789" i="5" s="1"/>
  <c r="N809" i="10"/>
  <c r="Y1789" i="5" s="1"/>
  <c r="M809" i="10"/>
  <c r="X1789" i="5" s="1"/>
  <c r="L809" i="10"/>
  <c r="W1789" i="5" s="1"/>
  <c r="E809" i="10"/>
  <c r="O808" i="10"/>
  <c r="AA1788" i="5" s="1"/>
  <c r="N808" i="10"/>
  <c r="Y1788" i="5" s="1"/>
  <c r="M808" i="10"/>
  <c r="X1788" i="5" s="1"/>
  <c r="L808" i="10"/>
  <c r="W1788" i="5" s="1"/>
  <c r="E808" i="10"/>
  <c r="O807" i="10"/>
  <c r="AA1787" i="5" s="1"/>
  <c r="N807" i="10"/>
  <c r="Y1787" i="5" s="1"/>
  <c r="M807" i="10"/>
  <c r="X1787" i="5" s="1"/>
  <c r="L807" i="10"/>
  <c r="W1787" i="5" s="1"/>
  <c r="E807" i="10"/>
  <c r="O806" i="10"/>
  <c r="AA1786" i="5" s="1"/>
  <c r="N806" i="10"/>
  <c r="Y1786" i="5" s="1"/>
  <c r="M806" i="10"/>
  <c r="X1786" i="5" s="1"/>
  <c r="L806" i="10"/>
  <c r="W1786" i="5" s="1"/>
  <c r="E806" i="10"/>
  <c r="O805" i="10"/>
  <c r="AA1785" i="5" s="1"/>
  <c r="N805" i="10"/>
  <c r="Y1785" i="5" s="1"/>
  <c r="M805" i="10"/>
  <c r="X1785" i="5" s="1"/>
  <c r="L805" i="10"/>
  <c r="W1785" i="5" s="1"/>
  <c r="E805" i="10"/>
  <c r="O804" i="10"/>
  <c r="AA1784" i="5" s="1"/>
  <c r="N804" i="10"/>
  <c r="Y1784" i="5" s="1"/>
  <c r="M804" i="10"/>
  <c r="X1784" i="5" s="1"/>
  <c r="L804" i="10"/>
  <c r="W1784" i="5" s="1"/>
  <c r="E804" i="10"/>
  <c r="O803" i="10"/>
  <c r="AA1783" i="5" s="1"/>
  <c r="N803" i="10"/>
  <c r="Y1783" i="5" s="1"/>
  <c r="M803" i="10"/>
  <c r="X1783" i="5" s="1"/>
  <c r="L803" i="10"/>
  <c r="W1783" i="5" s="1"/>
  <c r="E803" i="10"/>
  <c r="O802" i="10"/>
  <c r="AA1782" i="5" s="1"/>
  <c r="N802" i="10"/>
  <c r="Y1782" i="5" s="1"/>
  <c r="M802" i="10"/>
  <c r="X1782" i="5" s="1"/>
  <c r="L802" i="10"/>
  <c r="W1782" i="5" s="1"/>
  <c r="E802" i="10"/>
  <c r="O801" i="10"/>
  <c r="AA1779" i="5" s="1"/>
  <c r="N801" i="10"/>
  <c r="Y1779" i="5" s="1"/>
  <c r="M801" i="10"/>
  <c r="X1779" i="5" s="1"/>
  <c r="L801" i="10"/>
  <c r="W1779" i="5" s="1"/>
  <c r="E801" i="10"/>
  <c r="O800" i="10"/>
  <c r="AA1778" i="5" s="1"/>
  <c r="N800" i="10"/>
  <c r="Y1778" i="5" s="1"/>
  <c r="M800" i="10"/>
  <c r="X1778" i="5" s="1"/>
  <c r="L800" i="10"/>
  <c r="W1778" i="5" s="1"/>
  <c r="E800" i="10"/>
  <c r="O799" i="10"/>
  <c r="AA1777" i="5" s="1"/>
  <c r="N799" i="10"/>
  <c r="Y1777" i="5" s="1"/>
  <c r="M799" i="10"/>
  <c r="X1777" i="5" s="1"/>
  <c r="L799" i="10"/>
  <c r="W1777" i="5" s="1"/>
  <c r="E799" i="10"/>
  <c r="O798" i="10"/>
  <c r="AA1776" i="5" s="1"/>
  <c r="N798" i="10"/>
  <c r="Y1776" i="5" s="1"/>
  <c r="M798" i="10"/>
  <c r="X1776" i="5" s="1"/>
  <c r="L798" i="10"/>
  <c r="W1776" i="5" s="1"/>
  <c r="E798" i="10"/>
  <c r="O797" i="10"/>
  <c r="AA1775" i="5" s="1"/>
  <c r="N797" i="10"/>
  <c r="Y1775" i="5" s="1"/>
  <c r="M797" i="10"/>
  <c r="X1775" i="5" s="1"/>
  <c r="L797" i="10"/>
  <c r="W1775" i="5" s="1"/>
  <c r="E797" i="10"/>
  <c r="O796" i="10"/>
  <c r="AA1774" i="5" s="1"/>
  <c r="N796" i="10"/>
  <c r="Y1774" i="5" s="1"/>
  <c r="M796" i="10"/>
  <c r="X1774" i="5" s="1"/>
  <c r="L796" i="10"/>
  <c r="W1774" i="5" s="1"/>
  <c r="E796" i="10"/>
  <c r="O795" i="10"/>
  <c r="AA1773" i="5" s="1"/>
  <c r="N795" i="10"/>
  <c r="Y1773" i="5" s="1"/>
  <c r="M795" i="10"/>
  <c r="X1773" i="5" s="1"/>
  <c r="L795" i="10"/>
  <c r="W1773" i="5" s="1"/>
  <c r="E795" i="10"/>
  <c r="O794" i="10"/>
  <c r="AA1772" i="5" s="1"/>
  <c r="N794" i="10"/>
  <c r="Y1772" i="5" s="1"/>
  <c r="M794" i="10"/>
  <c r="X1772" i="5" s="1"/>
  <c r="L794" i="10"/>
  <c r="W1772" i="5" s="1"/>
  <c r="E794" i="10"/>
  <c r="O793" i="10"/>
  <c r="AA1771" i="5" s="1"/>
  <c r="N793" i="10"/>
  <c r="Y1771" i="5" s="1"/>
  <c r="M793" i="10"/>
  <c r="X1771" i="5" s="1"/>
  <c r="L793" i="10"/>
  <c r="W1771" i="5" s="1"/>
  <c r="E793" i="10"/>
  <c r="O792" i="10"/>
  <c r="AA1770" i="5" s="1"/>
  <c r="N792" i="10"/>
  <c r="Y1770" i="5" s="1"/>
  <c r="M792" i="10"/>
  <c r="X1770" i="5" s="1"/>
  <c r="L792" i="10"/>
  <c r="W1770" i="5" s="1"/>
  <c r="E792" i="10"/>
  <c r="O791" i="10"/>
  <c r="AA1768" i="5" s="1"/>
  <c r="N791" i="10"/>
  <c r="Y1768" i="5" s="1"/>
  <c r="M791" i="10"/>
  <c r="X1768" i="5" s="1"/>
  <c r="L791" i="10"/>
  <c r="W1768" i="5" s="1"/>
  <c r="E791" i="10"/>
  <c r="O790" i="10"/>
  <c r="AA1767" i="5" s="1"/>
  <c r="N790" i="10"/>
  <c r="Y1767" i="5" s="1"/>
  <c r="M790" i="10"/>
  <c r="X1767" i="5" s="1"/>
  <c r="L790" i="10"/>
  <c r="W1767" i="5" s="1"/>
  <c r="E790" i="10"/>
  <c r="O789" i="10"/>
  <c r="AA1766" i="5" s="1"/>
  <c r="N789" i="10"/>
  <c r="Y1766" i="5" s="1"/>
  <c r="M789" i="10"/>
  <c r="X1766" i="5" s="1"/>
  <c r="L789" i="10"/>
  <c r="W1766" i="5" s="1"/>
  <c r="E789" i="10"/>
  <c r="O788" i="10"/>
  <c r="AA1765" i="5" s="1"/>
  <c r="N788" i="10"/>
  <c r="Y1765" i="5" s="1"/>
  <c r="M788" i="10"/>
  <c r="X1765" i="5" s="1"/>
  <c r="L788" i="10"/>
  <c r="W1765" i="5" s="1"/>
  <c r="E788" i="10"/>
  <c r="O787" i="10"/>
  <c r="AA1764" i="5" s="1"/>
  <c r="N787" i="10"/>
  <c r="Y1764" i="5" s="1"/>
  <c r="M787" i="10"/>
  <c r="X1764" i="5" s="1"/>
  <c r="L787" i="10"/>
  <c r="W1764" i="5" s="1"/>
  <c r="E787" i="10"/>
  <c r="O786" i="10"/>
  <c r="AA1763" i="5" s="1"/>
  <c r="N786" i="10"/>
  <c r="Y1763" i="5" s="1"/>
  <c r="M786" i="10"/>
  <c r="X1763" i="5" s="1"/>
  <c r="L786" i="10"/>
  <c r="W1763" i="5" s="1"/>
  <c r="E786" i="10"/>
  <c r="O785" i="10"/>
  <c r="AA1762" i="5" s="1"/>
  <c r="N785" i="10"/>
  <c r="Y1762" i="5" s="1"/>
  <c r="M785" i="10"/>
  <c r="X1762" i="5" s="1"/>
  <c r="L785" i="10"/>
  <c r="W1762" i="5" s="1"/>
  <c r="E785" i="10"/>
  <c r="O784" i="10"/>
  <c r="AA1761" i="5" s="1"/>
  <c r="N784" i="10"/>
  <c r="Y1761" i="5" s="1"/>
  <c r="M784" i="10"/>
  <c r="X1761" i="5" s="1"/>
  <c r="L784" i="10"/>
  <c r="W1761" i="5" s="1"/>
  <c r="E784" i="10"/>
  <c r="O783" i="10"/>
  <c r="AA1760" i="5" s="1"/>
  <c r="N783" i="10"/>
  <c r="Y1760" i="5" s="1"/>
  <c r="M783" i="10"/>
  <c r="X1760" i="5" s="1"/>
  <c r="L783" i="10"/>
  <c r="W1760" i="5" s="1"/>
  <c r="E783" i="10"/>
  <c r="O782" i="10"/>
  <c r="AA1759" i="5" s="1"/>
  <c r="N782" i="10"/>
  <c r="Y1759" i="5" s="1"/>
  <c r="M782" i="10"/>
  <c r="X1759" i="5" s="1"/>
  <c r="L782" i="10"/>
  <c r="W1759" i="5" s="1"/>
  <c r="E782" i="10"/>
  <c r="O781" i="10"/>
  <c r="AA1757" i="5" s="1"/>
  <c r="N781" i="10"/>
  <c r="Y1757" i="5" s="1"/>
  <c r="M781" i="10"/>
  <c r="X1757" i="5" s="1"/>
  <c r="L781" i="10"/>
  <c r="W1757" i="5" s="1"/>
  <c r="E781" i="10"/>
  <c r="O780" i="10"/>
  <c r="AA1756" i="5" s="1"/>
  <c r="N780" i="10"/>
  <c r="Y1756" i="5" s="1"/>
  <c r="M780" i="10"/>
  <c r="X1756" i="5" s="1"/>
  <c r="L780" i="10"/>
  <c r="W1756" i="5" s="1"/>
  <c r="E780" i="10"/>
  <c r="O779" i="10"/>
  <c r="AA1755" i="5" s="1"/>
  <c r="N779" i="10"/>
  <c r="Y1755" i="5" s="1"/>
  <c r="M779" i="10"/>
  <c r="X1755" i="5" s="1"/>
  <c r="L779" i="10"/>
  <c r="W1755" i="5" s="1"/>
  <c r="E779" i="10"/>
  <c r="O778" i="10"/>
  <c r="AA1754" i="5" s="1"/>
  <c r="N778" i="10"/>
  <c r="Y1754" i="5" s="1"/>
  <c r="M778" i="10"/>
  <c r="X1754" i="5" s="1"/>
  <c r="L778" i="10"/>
  <c r="W1754" i="5" s="1"/>
  <c r="E778" i="10"/>
  <c r="O777" i="10"/>
  <c r="AA1753" i="5" s="1"/>
  <c r="N777" i="10"/>
  <c r="Y1753" i="5" s="1"/>
  <c r="M777" i="10"/>
  <c r="X1753" i="5" s="1"/>
  <c r="L777" i="10"/>
  <c r="W1753" i="5" s="1"/>
  <c r="E777" i="10"/>
  <c r="O776" i="10"/>
  <c r="AA1752" i="5" s="1"/>
  <c r="N776" i="10"/>
  <c r="Y1752" i="5" s="1"/>
  <c r="M776" i="10"/>
  <c r="X1752" i="5" s="1"/>
  <c r="L776" i="10"/>
  <c r="W1752" i="5" s="1"/>
  <c r="E776" i="10"/>
  <c r="O775" i="10"/>
  <c r="AA1751" i="5" s="1"/>
  <c r="N775" i="10"/>
  <c r="Y1751" i="5" s="1"/>
  <c r="M775" i="10"/>
  <c r="X1751" i="5" s="1"/>
  <c r="L775" i="10"/>
  <c r="W1751" i="5" s="1"/>
  <c r="E775" i="10"/>
  <c r="O774" i="10"/>
  <c r="AA1750" i="5" s="1"/>
  <c r="N774" i="10"/>
  <c r="Y1750" i="5" s="1"/>
  <c r="M774" i="10"/>
  <c r="X1750" i="5" s="1"/>
  <c r="L774" i="10"/>
  <c r="W1750" i="5" s="1"/>
  <c r="E774" i="10"/>
  <c r="O773" i="10"/>
  <c r="AA1749" i="5" s="1"/>
  <c r="N773" i="10"/>
  <c r="Y1749" i="5" s="1"/>
  <c r="M773" i="10"/>
  <c r="X1749" i="5" s="1"/>
  <c r="L773" i="10"/>
  <c r="W1749" i="5" s="1"/>
  <c r="E773" i="10"/>
  <c r="O772" i="10"/>
  <c r="AA1748" i="5" s="1"/>
  <c r="N772" i="10"/>
  <c r="Y1748" i="5" s="1"/>
  <c r="M772" i="10"/>
  <c r="X1748" i="5" s="1"/>
  <c r="L772" i="10"/>
  <c r="W1748" i="5" s="1"/>
  <c r="E772" i="10"/>
  <c r="O771" i="10"/>
  <c r="AA1746" i="5" s="1"/>
  <c r="N771" i="10"/>
  <c r="Y1746" i="5" s="1"/>
  <c r="M771" i="10"/>
  <c r="X1746" i="5" s="1"/>
  <c r="L771" i="10"/>
  <c r="W1746" i="5" s="1"/>
  <c r="E771" i="10"/>
  <c r="O770" i="10"/>
  <c r="AA1745" i="5" s="1"/>
  <c r="N770" i="10"/>
  <c r="Y1745" i="5" s="1"/>
  <c r="M770" i="10"/>
  <c r="X1745" i="5" s="1"/>
  <c r="L770" i="10"/>
  <c r="W1745" i="5" s="1"/>
  <c r="E770" i="10"/>
  <c r="O769" i="10"/>
  <c r="AA1744" i="5" s="1"/>
  <c r="N769" i="10"/>
  <c r="Y1744" i="5" s="1"/>
  <c r="M769" i="10"/>
  <c r="X1744" i="5" s="1"/>
  <c r="L769" i="10"/>
  <c r="W1744" i="5" s="1"/>
  <c r="E769" i="10"/>
  <c r="O768" i="10"/>
  <c r="AA1743" i="5" s="1"/>
  <c r="N768" i="10"/>
  <c r="Y1743" i="5" s="1"/>
  <c r="M768" i="10"/>
  <c r="X1743" i="5" s="1"/>
  <c r="L768" i="10"/>
  <c r="W1743" i="5" s="1"/>
  <c r="E768" i="10"/>
  <c r="O767" i="10"/>
  <c r="AA1742" i="5" s="1"/>
  <c r="N767" i="10"/>
  <c r="Y1742" i="5" s="1"/>
  <c r="M767" i="10"/>
  <c r="X1742" i="5" s="1"/>
  <c r="L767" i="10"/>
  <c r="W1742" i="5" s="1"/>
  <c r="E767" i="10"/>
  <c r="O766" i="10"/>
  <c r="AA1741" i="5" s="1"/>
  <c r="N766" i="10"/>
  <c r="Y1741" i="5" s="1"/>
  <c r="M766" i="10"/>
  <c r="X1741" i="5" s="1"/>
  <c r="L766" i="10"/>
  <c r="W1741" i="5" s="1"/>
  <c r="E766" i="10"/>
  <c r="O765" i="10"/>
  <c r="AA1740" i="5" s="1"/>
  <c r="N765" i="10"/>
  <c r="Y1740" i="5" s="1"/>
  <c r="M765" i="10"/>
  <c r="X1740" i="5" s="1"/>
  <c r="L765" i="10"/>
  <c r="W1740" i="5" s="1"/>
  <c r="E765" i="10"/>
  <c r="O764" i="10"/>
  <c r="AA1739" i="5" s="1"/>
  <c r="N764" i="10"/>
  <c r="Y1739" i="5" s="1"/>
  <c r="M764" i="10"/>
  <c r="X1739" i="5" s="1"/>
  <c r="L764" i="10"/>
  <c r="W1739" i="5" s="1"/>
  <c r="E764" i="10"/>
  <c r="O763" i="10"/>
  <c r="AA1738" i="5" s="1"/>
  <c r="N763" i="10"/>
  <c r="Y1738" i="5" s="1"/>
  <c r="M763" i="10"/>
  <c r="X1738" i="5" s="1"/>
  <c r="L763" i="10"/>
  <c r="W1738" i="5" s="1"/>
  <c r="E763" i="10"/>
  <c r="O762" i="10"/>
  <c r="AA1737" i="5" s="1"/>
  <c r="N762" i="10"/>
  <c r="Y1737" i="5" s="1"/>
  <c r="M762" i="10"/>
  <c r="X1737" i="5" s="1"/>
  <c r="L762" i="10"/>
  <c r="W1737" i="5" s="1"/>
  <c r="E762" i="10"/>
  <c r="O761" i="10"/>
  <c r="AA1735" i="5" s="1"/>
  <c r="N761" i="10"/>
  <c r="Y1735" i="5" s="1"/>
  <c r="M761" i="10"/>
  <c r="X1735" i="5" s="1"/>
  <c r="L761" i="10"/>
  <c r="W1735" i="5" s="1"/>
  <c r="E761" i="10"/>
  <c r="O760" i="10"/>
  <c r="AA1734" i="5" s="1"/>
  <c r="N760" i="10"/>
  <c r="Y1734" i="5" s="1"/>
  <c r="M760" i="10"/>
  <c r="X1734" i="5" s="1"/>
  <c r="L760" i="10"/>
  <c r="W1734" i="5" s="1"/>
  <c r="E760" i="10"/>
  <c r="O759" i="10"/>
  <c r="AA1733" i="5" s="1"/>
  <c r="N759" i="10"/>
  <c r="Y1733" i="5" s="1"/>
  <c r="M759" i="10"/>
  <c r="X1733" i="5" s="1"/>
  <c r="L759" i="10"/>
  <c r="W1733" i="5" s="1"/>
  <c r="E759" i="10"/>
  <c r="O758" i="10"/>
  <c r="AA1732" i="5" s="1"/>
  <c r="N758" i="10"/>
  <c r="Y1732" i="5" s="1"/>
  <c r="M758" i="10"/>
  <c r="X1732" i="5" s="1"/>
  <c r="L758" i="10"/>
  <c r="W1732" i="5" s="1"/>
  <c r="E758" i="10"/>
  <c r="O757" i="10"/>
  <c r="AA1731" i="5" s="1"/>
  <c r="N757" i="10"/>
  <c r="Y1731" i="5" s="1"/>
  <c r="M757" i="10"/>
  <c r="X1731" i="5" s="1"/>
  <c r="L757" i="10"/>
  <c r="W1731" i="5" s="1"/>
  <c r="E757" i="10"/>
  <c r="O756" i="10"/>
  <c r="AA1730" i="5" s="1"/>
  <c r="N756" i="10"/>
  <c r="Y1730" i="5" s="1"/>
  <c r="M756" i="10"/>
  <c r="X1730" i="5" s="1"/>
  <c r="L756" i="10"/>
  <c r="W1730" i="5" s="1"/>
  <c r="E756" i="10"/>
  <c r="O755" i="10"/>
  <c r="AA1729" i="5" s="1"/>
  <c r="N755" i="10"/>
  <c r="Y1729" i="5" s="1"/>
  <c r="M755" i="10"/>
  <c r="X1729" i="5" s="1"/>
  <c r="L755" i="10"/>
  <c r="W1729" i="5" s="1"/>
  <c r="E755" i="10"/>
  <c r="O754" i="10"/>
  <c r="AA1728" i="5" s="1"/>
  <c r="N754" i="10"/>
  <c r="Y1728" i="5" s="1"/>
  <c r="M754" i="10"/>
  <c r="X1728" i="5" s="1"/>
  <c r="L754" i="10"/>
  <c r="W1728" i="5" s="1"/>
  <c r="E754" i="10"/>
  <c r="O753" i="10"/>
  <c r="AA1727" i="5" s="1"/>
  <c r="N753" i="10"/>
  <c r="Y1727" i="5" s="1"/>
  <c r="M753" i="10"/>
  <c r="X1727" i="5" s="1"/>
  <c r="L753" i="10"/>
  <c r="W1727" i="5" s="1"/>
  <c r="E753" i="10"/>
  <c r="O752" i="10"/>
  <c r="AA1726" i="5" s="1"/>
  <c r="N752" i="10"/>
  <c r="Y1726" i="5" s="1"/>
  <c r="M752" i="10"/>
  <c r="X1726" i="5" s="1"/>
  <c r="L752" i="10"/>
  <c r="W1726" i="5" s="1"/>
  <c r="E752" i="10"/>
  <c r="O751" i="10"/>
  <c r="AA1724" i="5" s="1"/>
  <c r="N751" i="10"/>
  <c r="Y1724" i="5" s="1"/>
  <c r="M751" i="10"/>
  <c r="X1724" i="5" s="1"/>
  <c r="L751" i="10"/>
  <c r="W1724" i="5" s="1"/>
  <c r="E751" i="10"/>
  <c r="O750" i="10"/>
  <c r="AA1723" i="5" s="1"/>
  <c r="N750" i="10"/>
  <c r="Y1723" i="5" s="1"/>
  <c r="M750" i="10"/>
  <c r="X1723" i="5" s="1"/>
  <c r="L750" i="10"/>
  <c r="W1723" i="5" s="1"/>
  <c r="E750" i="10"/>
  <c r="O749" i="10"/>
  <c r="AA1722" i="5" s="1"/>
  <c r="N749" i="10"/>
  <c r="Y1722" i="5" s="1"/>
  <c r="M749" i="10"/>
  <c r="X1722" i="5" s="1"/>
  <c r="L749" i="10"/>
  <c r="W1722" i="5" s="1"/>
  <c r="E749" i="10"/>
  <c r="O748" i="10"/>
  <c r="AA1721" i="5" s="1"/>
  <c r="N748" i="10"/>
  <c r="Y1721" i="5" s="1"/>
  <c r="M748" i="10"/>
  <c r="X1721" i="5" s="1"/>
  <c r="L748" i="10"/>
  <c r="W1721" i="5" s="1"/>
  <c r="E748" i="10"/>
  <c r="O747" i="10"/>
  <c r="AA1720" i="5" s="1"/>
  <c r="N747" i="10"/>
  <c r="Y1720" i="5" s="1"/>
  <c r="M747" i="10"/>
  <c r="X1720" i="5" s="1"/>
  <c r="L747" i="10"/>
  <c r="W1720" i="5" s="1"/>
  <c r="E747" i="10"/>
  <c r="O746" i="10"/>
  <c r="AA1719" i="5" s="1"/>
  <c r="N746" i="10"/>
  <c r="Y1719" i="5" s="1"/>
  <c r="M746" i="10"/>
  <c r="X1719" i="5" s="1"/>
  <c r="L746" i="10"/>
  <c r="W1719" i="5" s="1"/>
  <c r="E746" i="10"/>
  <c r="O745" i="10"/>
  <c r="AA1718" i="5" s="1"/>
  <c r="N745" i="10"/>
  <c r="Y1718" i="5" s="1"/>
  <c r="M745" i="10"/>
  <c r="X1718" i="5" s="1"/>
  <c r="L745" i="10"/>
  <c r="W1718" i="5" s="1"/>
  <c r="E745" i="10"/>
  <c r="O744" i="10"/>
  <c r="AA1717" i="5" s="1"/>
  <c r="N744" i="10"/>
  <c r="Y1717" i="5" s="1"/>
  <c r="M744" i="10"/>
  <c r="X1717" i="5" s="1"/>
  <c r="L744" i="10"/>
  <c r="W1717" i="5" s="1"/>
  <c r="E744" i="10"/>
  <c r="O743" i="10"/>
  <c r="AA1716" i="5" s="1"/>
  <c r="N743" i="10"/>
  <c r="Y1716" i="5" s="1"/>
  <c r="M743" i="10"/>
  <c r="X1716" i="5" s="1"/>
  <c r="L743" i="10"/>
  <c r="W1716" i="5" s="1"/>
  <c r="E743" i="10"/>
  <c r="O742" i="10"/>
  <c r="AA1715" i="5" s="1"/>
  <c r="N742" i="10"/>
  <c r="Y1715" i="5" s="1"/>
  <c r="M742" i="10"/>
  <c r="X1715" i="5" s="1"/>
  <c r="L742" i="10"/>
  <c r="W1715" i="5" s="1"/>
  <c r="E742" i="10"/>
  <c r="O741" i="10"/>
  <c r="AA1713" i="5" s="1"/>
  <c r="N741" i="10"/>
  <c r="Y1713" i="5" s="1"/>
  <c r="M741" i="10"/>
  <c r="X1713" i="5" s="1"/>
  <c r="L741" i="10"/>
  <c r="W1713" i="5" s="1"/>
  <c r="E741" i="10"/>
  <c r="O740" i="10"/>
  <c r="AA1712" i="5" s="1"/>
  <c r="N740" i="10"/>
  <c r="Y1712" i="5" s="1"/>
  <c r="M740" i="10"/>
  <c r="X1712" i="5" s="1"/>
  <c r="L740" i="10"/>
  <c r="W1712" i="5" s="1"/>
  <c r="E740" i="10"/>
  <c r="O739" i="10"/>
  <c r="AA1711" i="5" s="1"/>
  <c r="N739" i="10"/>
  <c r="Y1711" i="5" s="1"/>
  <c r="M739" i="10"/>
  <c r="X1711" i="5" s="1"/>
  <c r="L739" i="10"/>
  <c r="W1711" i="5" s="1"/>
  <c r="E739" i="10"/>
  <c r="O738" i="10"/>
  <c r="AA1710" i="5" s="1"/>
  <c r="N738" i="10"/>
  <c r="Y1710" i="5" s="1"/>
  <c r="M738" i="10"/>
  <c r="X1710" i="5" s="1"/>
  <c r="L738" i="10"/>
  <c r="W1710" i="5" s="1"/>
  <c r="E738" i="10"/>
  <c r="O737" i="10"/>
  <c r="AA1709" i="5" s="1"/>
  <c r="N737" i="10"/>
  <c r="Y1709" i="5" s="1"/>
  <c r="M737" i="10"/>
  <c r="X1709" i="5" s="1"/>
  <c r="L737" i="10"/>
  <c r="W1709" i="5" s="1"/>
  <c r="E737" i="10"/>
  <c r="O736" i="10"/>
  <c r="AA1708" i="5" s="1"/>
  <c r="N736" i="10"/>
  <c r="Y1708" i="5" s="1"/>
  <c r="M736" i="10"/>
  <c r="X1708" i="5" s="1"/>
  <c r="L736" i="10"/>
  <c r="W1708" i="5" s="1"/>
  <c r="E736" i="10"/>
  <c r="O735" i="10"/>
  <c r="AA1707" i="5" s="1"/>
  <c r="N735" i="10"/>
  <c r="Y1707" i="5" s="1"/>
  <c r="M735" i="10"/>
  <c r="X1707" i="5" s="1"/>
  <c r="L735" i="10"/>
  <c r="W1707" i="5" s="1"/>
  <c r="E735" i="10"/>
  <c r="O734" i="10"/>
  <c r="AA1706" i="5" s="1"/>
  <c r="N734" i="10"/>
  <c r="Y1706" i="5" s="1"/>
  <c r="M734" i="10"/>
  <c r="X1706" i="5" s="1"/>
  <c r="L734" i="10"/>
  <c r="W1706" i="5" s="1"/>
  <c r="E734" i="10"/>
  <c r="O733" i="10"/>
  <c r="AA1705" i="5" s="1"/>
  <c r="N733" i="10"/>
  <c r="Y1705" i="5" s="1"/>
  <c r="M733" i="10"/>
  <c r="X1705" i="5" s="1"/>
  <c r="L733" i="10"/>
  <c r="W1705" i="5" s="1"/>
  <c r="E733" i="10"/>
  <c r="O732" i="10"/>
  <c r="AA1704" i="5" s="1"/>
  <c r="N732" i="10"/>
  <c r="Y1704" i="5" s="1"/>
  <c r="M732" i="10"/>
  <c r="X1704" i="5" s="1"/>
  <c r="L732" i="10"/>
  <c r="W1704" i="5" s="1"/>
  <c r="E732" i="10"/>
  <c r="O731" i="10"/>
  <c r="AA1702" i="5" s="1"/>
  <c r="N731" i="10"/>
  <c r="Y1702" i="5" s="1"/>
  <c r="M731" i="10"/>
  <c r="X1702" i="5" s="1"/>
  <c r="L731" i="10"/>
  <c r="W1702" i="5" s="1"/>
  <c r="E731" i="10"/>
  <c r="O730" i="10"/>
  <c r="AA1701" i="5" s="1"/>
  <c r="N730" i="10"/>
  <c r="Y1701" i="5" s="1"/>
  <c r="M730" i="10"/>
  <c r="X1701" i="5" s="1"/>
  <c r="L730" i="10"/>
  <c r="W1701" i="5" s="1"/>
  <c r="E730" i="10"/>
  <c r="O729" i="10"/>
  <c r="AA1700" i="5" s="1"/>
  <c r="N729" i="10"/>
  <c r="Y1700" i="5" s="1"/>
  <c r="M729" i="10"/>
  <c r="X1700" i="5" s="1"/>
  <c r="L729" i="10"/>
  <c r="W1700" i="5" s="1"/>
  <c r="E729" i="10"/>
  <c r="O728" i="10"/>
  <c r="AA1699" i="5" s="1"/>
  <c r="N728" i="10"/>
  <c r="Y1699" i="5" s="1"/>
  <c r="M728" i="10"/>
  <c r="X1699" i="5" s="1"/>
  <c r="L728" i="10"/>
  <c r="W1699" i="5" s="1"/>
  <c r="E728" i="10"/>
  <c r="O727" i="10"/>
  <c r="AA1698" i="5" s="1"/>
  <c r="N727" i="10"/>
  <c r="Y1698" i="5" s="1"/>
  <c r="M727" i="10"/>
  <c r="X1698" i="5" s="1"/>
  <c r="L727" i="10"/>
  <c r="W1698" i="5" s="1"/>
  <c r="E727" i="10"/>
  <c r="O726" i="10"/>
  <c r="AA1697" i="5" s="1"/>
  <c r="N726" i="10"/>
  <c r="Y1697" i="5" s="1"/>
  <c r="M726" i="10"/>
  <c r="X1697" i="5" s="1"/>
  <c r="L726" i="10"/>
  <c r="W1697" i="5" s="1"/>
  <c r="E726" i="10"/>
  <c r="O725" i="10"/>
  <c r="AA1696" i="5" s="1"/>
  <c r="N725" i="10"/>
  <c r="Y1696" i="5" s="1"/>
  <c r="M725" i="10"/>
  <c r="X1696" i="5" s="1"/>
  <c r="L725" i="10"/>
  <c r="W1696" i="5" s="1"/>
  <c r="E725" i="10"/>
  <c r="O724" i="10"/>
  <c r="AA1695" i="5" s="1"/>
  <c r="N724" i="10"/>
  <c r="Y1695" i="5" s="1"/>
  <c r="M724" i="10"/>
  <c r="X1695" i="5" s="1"/>
  <c r="L724" i="10"/>
  <c r="W1695" i="5" s="1"/>
  <c r="E724" i="10"/>
  <c r="O723" i="10"/>
  <c r="AA1694" i="5" s="1"/>
  <c r="N723" i="10"/>
  <c r="Y1694" i="5" s="1"/>
  <c r="M723" i="10"/>
  <c r="X1694" i="5" s="1"/>
  <c r="L723" i="10"/>
  <c r="W1694" i="5" s="1"/>
  <c r="E723" i="10"/>
  <c r="O722" i="10"/>
  <c r="AA1693" i="5" s="1"/>
  <c r="N722" i="10"/>
  <c r="Y1693" i="5" s="1"/>
  <c r="M722" i="10"/>
  <c r="X1693" i="5" s="1"/>
  <c r="L722" i="10"/>
  <c r="W1693" i="5" s="1"/>
  <c r="E722" i="10"/>
  <c r="O721" i="10"/>
  <c r="AA1691" i="5" s="1"/>
  <c r="N721" i="10"/>
  <c r="Y1691" i="5" s="1"/>
  <c r="M721" i="10"/>
  <c r="X1691" i="5" s="1"/>
  <c r="L721" i="10"/>
  <c r="W1691" i="5" s="1"/>
  <c r="E721" i="10"/>
  <c r="O720" i="10"/>
  <c r="AA1690" i="5" s="1"/>
  <c r="N720" i="10"/>
  <c r="Y1690" i="5" s="1"/>
  <c r="M720" i="10"/>
  <c r="X1690" i="5" s="1"/>
  <c r="L720" i="10"/>
  <c r="W1690" i="5" s="1"/>
  <c r="E720" i="10"/>
  <c r="O719" i="10"/>
  <c r="AA1689" i="5" s="1"/>
  <c r="N719" i="10"/>
  <c r="Y1689" i="5" s="1"/>
  <c r="M719" i="10"/>
  <c r="X1689" i="5" s="1"/>
  <c r="L719" i="10"/>
  <c r="W1689" i="5" s="1"/>
  <c r="E719" i="10"/>
  <c r="O718" i="10"/>
  <c r="AA1688" i="5" s="1"/>
  <c r="N718" i="10"/>
  <c r="Y1688" i="5" s="1"/>
  <c r="M718" i="10"/>
  <c r="X1688" i="5" s="1"/>
  <c r="L718" i="10"/>
  <c r="W1688" i="5" s="1"/>
  <c r="E718" i="10"/>
  <c r="O717" i="10"/>
  <c r="AA1687" i="5" s="1"/>
  <c r="N717" i="10"/>
  <c r="Y1687" i="5" s="1"/>
  <c r="M717" i="10"/>
  <c r="X1687" i="5" s="1"/>
  <c r="L717" i="10"/>
  <c r="W1687" i="5" s="1"/>
  <c r="E717" i="10"/>
  <c r="O716" i="10"/>
  <c r="AA1686" i="5" s="1"/>
  <c r="N716" i="10"/>
  <c r="Y1686" i="5" s="1"/>
  <c r="M716" i="10"/>
  <c r="X1686" i="5" s="1"/>
  <c r="L716" i="10"/>
  <c r="W1686" i="5" s="1"/>
  <c r="E716" i="10"/>
  <c r="O715" i="10"/>
  <c r="AA1685" i="5" s="1"/>
  <c r="N715" i="10"/>
  <c r="Y1685" i="5" s="1"/>
  <c r="M715" i="10"/>
  <c r="X1685" i="5" s="1"/>
  <c r="L715" i="10"/>
  <c r="W1685" i="5" s="1"/>
  <c r="E715" i="10"/>
  <c r="O714" i="10"/>
  <c r="AA1684" i="5" s="1"/>
  <c r="N714" i="10"/>
  <c r="Y1684" i="5" s="1"/>
  <c r="M714" i="10"/>
  <c r="X1684" i="5" s="1"/>
  <c r="L714" i="10"/>
  <c r="W1684" i="5" s="1"/>
  <c r="E714" i="10"/>
  <c r="O713" i="10"/>
  <c r="AA1683" i="5" s="1"/>
  <c r="N713" i="10"/>
  <c r="Y1683" i="5" s="1"/>
  <c r="M713" i="10"/>
  <c r="X1683" i="5" s="1"/>
  <c r="L713" i="10"/>
  <c r="W1683" i="5" s="1"/>
  <c r="E713" i="10"/>
  <c r="O712" i="10"/>
  <c r="AA1682" i="5" s="1"/>
  <c r="N712" i="10"/>
  <c r="Y1682" i="5" s="1"/>
  <c r="M712" i="10"/>
  <c r="X1682" i="5" s="1"/>
  <c r="L712" i="10"/>
  <c r="W1682" i="5" s="1"/>
  <c r="E712" i="10"/>
  <c r="O711" i="10"/>
  <c r="AA1680" i="5" s="1"/>
  <c r="N711" i="10"/>
  <c r="Y1680" i="5" s="1"/>
  <c r="M711" i="10"/>
  <c r="X1680" i="5" s="1"/>
  <c r="L711" i="10"/>
  <c r="W1680" i="5" s="1"/>
  <c r="E711" i="10"/>
  <c r="O710" i="10"/>
  <c r="AA1679" i="5" s="1"/>
  <c r="N710" i="10"/>
  <c r="Y1679" i="5" s="1"/>
  <c r="M710" i="10"/>
  <c r="X1679" i="5" s="1"/>
  <c r="L710" i="10"/>
  <c r="W1679" i="5" s="1"/>
  <c r="E710" i="10"/>
  <c r="O709" i="10"/>
  <c r="AA1678" i="5" s="1"/>
  <c r="N709" i="10"/>
  <c r="Y1678" i="5" s="1"/>
  <c r="M709" i="10"/>
  <c r="X1678" i="5" s="1"/>
  <c r="L709" i="10"/>
  <c r="W1678" i="5" s="1"/>
  <c r="E709" i="10"/>
  <c r="O708" i="10"/>
  <c r="AA1677" i="5" s="1"/>
  <c r="N708" i="10"/>
  <c r="Y1677" i="5" s="1"/>
  <c r="M708" i="10"/>
  <c r="X1677" i="5" s="1"/>
  <c r="L708" i="10"/>
  <c r="W1677" i="5" s="1"/>
  <c r="E708" i="10"/>
  <c r="O707" i="10"/>
  <c r="AA1676" i="5" s="1"/>
  <c r="N707" i="10"/>
  <c r="Y1676" i="5" s="1"/>
  <c r="M707" i="10"/>
  <c r="X1676" i="5" s="1"/>
  <c r="L707" i="10"/>
  <c r="W1676" i="5" s="1"/>
  <c r="E707" i="10"/>
  <c r="O706" i="10"/>
  <c r="AA1675" i="5" s="1"/>
  <c r="N706" i="10"/>
  <c r="Y1675" i="5" s="1"/>
  <c r="M706" i="10"/>
  <c r="X1675" i="5" s="1"/>
  <c r="L706" i="10"/>
  <c r="W1675" i="5" s="1"/>
  <c r="E706" i="10"/>
  <c r="O705" i="10"/>
  <c r="AA1674" i="5" s="1"/>
  <c r="N705" i="10"/>
  <c r="Y1674" i="5" s="1"/>
  <c r="M705" i="10"/>
  <c r="X1674" i="5" s="1"/>
  <c r="L705" i="10"/>
  <c r="W1674" i="5" s="1"/>
  <c r="E705" i="10"/>
  <c r="O704" i="10"/>
  <c r="AA1673" i="5" s="1"/>
  <c r="N704" i="10"/>
  <c r="Y1673" i="5" s="1"/>
  <c r="M704" i="10"/>
  <c r="X1673" i="5" s="1"/>
  <c r="L704" i="10"/>
  <c r="W1673" i="5" s="1"/>
  <c r="E704" i="10"/>
  <c r="O703" i="10"/>
  <c r="AA1672" i="5" s="1"/>
  <c r="N703" i="10"/>
  <c r="Y1672" i="5" s="1"/>
  <c r="M703" i="10"/>
  <c r="X1672" i="5" s="1"/>
  <c r="L703" i="10"/>
  <c r="W1672" i="5" s="1"/>
  <c r="E703" i="10"/>
  <c r="O702" i="10"/>
  <c r="AA1671" i="5" s="1"/>
  <c r="N702" i="10"/>
  <c r="Y1671" i="5" s="1"/>
  <c r="M702" i="10"/>
  <c r="X1671" i="5" s="1"/>
  <c r="L702" i="10"/>
  <c r="W1671" i="5" s="1"/>
  <c r="E702" i="10"/>
  <c r="O701" i="10"/>
  <c r="AA1668" i="5" s="1"/>
  <c r="N701" i="10"/>
  <c r="Y1668" i="5" s="1"/>
  <c r="M701" i="10"/>
  <c r="X1668" i="5" s="1"/>
  <c r="L701" i="10"/>
  <c r="W1668" i="5" s="1"/>
  <c r="E701" i="10"/>
  <c r="O700" i="10"/>
  <c r="AA1667" i="5" s="1"/>
  <c r="N700" i="10"/>
  <c r="Y1667" i="5" s="1"/>
  <c r="M700" i="10"/>
  <c r="X1667" i="5" s="1"/>
  <c r="L700" i="10"/>
  <c r="W1667" i="5" s="1"/>
  <c r="E700" i="10"/>
  <c r="O699" i="10"/>
  <c r="AA1666" i="5" s="1"/>
  <c r="N699" i="10"/>
  <c r="Y1666" i="5" s="1"/>
  <c r="M699" i="10"/>
  <c r="X1666" i="5" s="1"/>
  <c r="L699" i="10"/>
  <c r="W1666" i="5" s="1"/>
  <c r="E699" i="10"/>
  <c r="O698" i="10"/>
  <c r="AA1665" i="5" s="1"/>
  <c r="N698" i="10"/>
  <c r="Y1665" i="5" s="1"/>
  <c r="M698" i="10"/>
  <c r="X1665" i="5" s="1"/>
  <c r="L698" i="10"/>
  <c r="W1665" i="5" s="1"/>
  <c r="E698" i="10"/>
  <c r="O697" i="10"/>
  <c r="AA1664" i="5" s="1"/>
  <c r="N697" i="10"/>
  <c r="Y1664" i="5" s="1"/>
  <c r="M697" i="10"/>
  <c r="X1664" i="5" s="1"/>
  <c r="L697" i="10"/>
  <c r="W1664" i="5" s="1"/>
  <c r="E697" i="10"/>
  <c r="O696" i="10"/>
  <c r="AA1663" i="5" s="1"/>
  <c r="N696" i="10"/>
  <c r="Y1663" i="5" s="1"/>
  <c r="M696" i="10"/>
  <c r="X1663" i="5" s="1"/>
  <c r="L696" i="10"/>
  <c r="W1663" i="5" s="1"/>
  <c r="E696" i="10"/>
  <c r="O695" i="10"/>
  <c r="AA1662" i="5" s="1"/>
  <c r="N695" i="10"/>
  <c r="Y1662" i="5" s="1"/>
  <c r="M695" i="10"/>
  <c r="X1662" i="5" s="1"/>
  <c r="L695" i="10"/>
  <c r="W1662" i="5" s="1"/>
  <c r="E695" i="10"/>
  <c r="O694" i="10"/>
  <c r="AA1661" i="5" s="1"/>
  <c r="N694" i="10"/>
  <c r="Y1661" i="5" s="1"/>
  <c r="M694" i="10"/>
  <c r="X1661" i="5" s="1"/>
  <c r="L694" i="10"/>
  <c r="W1661" i="5" s="1"/>
  <c r="E694" i="10"/>
  <c r="O693" i="10"/>
  <c r="AA1660" i="5" s="1"/>
  <c r="N693" i="10"/>
  <c r="Y1660" i="5" s="1"/>
  <c r="M693" i="10"/>
  <c r="X1660" i="5" s="1"/>
  <c r="L693" i="10"/>
  <c r="W1660" i="5" s="1"/>
  <c r="E693" i="10"/>
  <c r="O692" i="10"/>
  <c r="AA1659" i="5" s="1"/>
  <c r="N692" i="10"/>
  <c r="Y1659" i="5" s="1"/>
  <c r="M692" i="10"/>
  <c r="X1659" i="5" s="1"/>
  <c r="L692" i="10"/>
  <c r="W1659" i="5" s="1"/>
  <c r="E692" i="10"/>
  <c r="O691" i="10"/>
  <c r="AA1657" i="5" s="1"/>
  <c r="N691" i="10"/>
  <c r="Y1657" i="5" s="1"/>
  <c r="M691" i="10"/>
  <c r="X1657" i="5" s="1"/>
  <c r="L691" i="10"/>
  <c r="W1657" i="5" s="1"/>
  <c r="E691" i="10"/>
  <c r="O690" i="10"/>
  <c r="AA1656" i="5" s="1"/>
  <c r="N690" i="10"/>
  <c r="Y1656" i="5" s="1"/>
  <c r="M690" i="10"/>
  <c r="X1656" i="5" s="1"/>
  <c r="L690" i="10"/>
  <c r="W1656" i="5" s="1"/>
  <c r="E690" i="10"/>
  <c r="O689" i="10"/>
  <c r="AA1655" i="5" s="1"/>
  <c r="N689" i="10"/>
  <c r="Y1655" i="5" s="1"/>
  <c r="M689" i="10"/>
  <c r="X1655" i="5" s="1"/>
  <c r="L689" i="10"/>
  <c r="W1655" i="5" s="1"/>
  <c r="E689" i="10"/>
  <c r="O688" i="10"/>
  <c r="AA1654" i="5" s="1"/>
  <c r="N688" i="10"/>
  <c r="Y1654" i="5" s="1"/>
  <c r="M688" i="10"/>
  <c r="X1654" i="5" s="1"/>
  <c r="L688" i="10"/>
  <c r="W1654" i="5" s="1"/>
  <c r="E688" i="10"/>
  <c r="O687" i="10"/>
  <c r="AA1653" i="5" s="1"/>
  <c r="N687" i="10"/>
  <c r="Y1653" i="5" s="1"/>
  <c r="M687" i="10"/>
  <c r="X1653" i="5" s="1"/>
  <c r="L687" i="10"/>
  <c r="W1653" i="5" s="1"/>
  <c r="E687" i="10"/>
  <c r="O686" i="10"/>
  <c r="AA1652" i="5" s="1"/>
  <c r="N686" i="10"/>
  <c r="Y1652" i="5" s="1"/>
  <c r="M686" i="10"/>
  <c r="X1652" i="5" s="1"/>
  <c r="L686" i="10"/>
  <c r="W1652" i="5" s="1"/>
  <c r="E686" i="10"/>
  <c r="O685" i="10"/>
  <c r="AA1651" i="5" s="1"/>
  <c r="N685" i="10"/>
  <c r="Y1651" i="5" s="1"/>
  <c r="M685" i="10"/>
  <c r="X1651" i="5" s="1"/>
  <c r="L685" i="10"/>
  <c r="W1651" i="5" s="1"/>
  <c r="E685" i="10"/>
  <c r="O684" i="10"/>
  <c r="AA1650" i="5" s="1"/>
  <c r="N684" i="10"/>
  <c r="Y1650" i="5" s="1"/>
  <c r="M684" i="10"/>
  <c r="X1650" i="5" s="1"/>
  <c r="L684" i="10"/>
  <c r="W1650" i="5" s="1"/>
  <c r="E684" i="10"/>
  <c r="O683" i="10"/>
  <c r="AA1649" i="5" s="1"/>
  <c r="N683" i="10"/>
  <c r="Y1649" i="5" s="1"/>
  <c r="M683" i="10"/>
  <c r="X1649" i="5" s="1"/>
  <c r="L683" i="10"/>
  <c r="W1649" i="5" s="1"/>
  <c r="E683" i="10"/>
  <c r="O682" i="10"/>
  <c r="AA1648" i="5" s="1"/>
  <c r="N682" i="10"/>
  <c r="Y1648" i="5" s="1"/>
  <c r="M682" i="10"/>
  <c r="X1648" i="5" s="1"/>
  <c r="L682" i="10"/>
  <c r="W1648" i="5" s="1"/>
  <c r="E682" i="10"/>
  <c r="O681" i="10"/>
  <c r="AA1646" i="5" s="1"/>
  <c r="N681" i="10"/>
  <c r="Y1646" i="5" s="1"/>
  <c r="M681" i="10"/>
  <c r="X1646" i="5" s="1"/>
  <c r="L681" i="10"/>
  <c r="W1646" i="5" s="1"/>
  <c r="E681" i="10"/>
  <c r="O680" i="10"/>
  <c r="AA1645" i="5" s="1"/>
  <c r="N680" i="10"/>
  <c r="Y1645" i="5" s="1"/>
  <c r="M680" i="10"/>
  <c r="X1645" i="5" s="1"/>
  <c r="L680" i="10"/>
  <c r="W1645" i="5" s="1"/>
  <c r="E680" i="10"/>
  <c r="O679" i="10"/>
  <c r="AA1644" i="5" s="1"/>
  <c r="N679" i="10"/>
  <c r="Y1644" i="5" s="1"/>
  <c r="M679" i="10"/>
  <c r="X1644" i="5" s="1"/>
  <c r="L679" i="10"/>
  <c r="W1644" i="5" s="1"/>
  <c r="E679" i="10"/>
  <c r="O678" i="10"/>
  <c r="AA1643" i="5" s="1"/>
  <c r="N678" i="10"/>
  <c r="Y1643" i="5" s="1"/>
  <c r="M678" i="10"/>
  <c r="X1643" i="5" s="1"/>
  <c r="L678" i="10"/>
  <c r="W1643" i="5" s="1"/>
  <c r="E678" i="10"/>
  <c r="O677" i="10"/>
  <c r="AA1642" i="5" s="1"/>
  <c r="N677" i="10"/>
  <c r="Y1642" i="5" s="1"/>
  <c r="M677" i="10"/>
  <c r="X1642" i="5" s="1"/>
  <c r="L677" i="10"/>
  <c r="W1642" i="5" s="1"/>
  <c r="E677" i="10"/>
  <c r="O676" i="10"/>
  <c r="AA1641" i="5" s="1"/>
  <c r="N676" i="10"/>
  <c r="Y1641" i="5" s="1"/>
  <c r="M676" i="10"/>
  <c r="X1641" i="5" s="1"/>
  <c r="L676" i="10"/>
  <c r="W1641" i="5" s="1"/>
  <c r="E676" i="10"/>
  <c r="O675" i="10"/>
  <c r="AA1640" i="5" s="1"/>
  <c r="N675" i="10"/>
  <c r="Y1640" i="5" s="1"/>
  <c r="M675" i="10"/>
  <c r="X1640" i="5" s="1"/>
  <c r="L675" i="10"/>
  <c r="W1640" i="5" s="1"/>
  <c r="E675" i="10"/>
  <c r="O674" i="10"/>
  <c r="AA1639" i="5" s="1"/>
  <c r="N674" i="10"/>
  <c r="Y1639" i="5" s="1"/>
  <c r="M674" i="10"/>
  <c r="X1639" i="5" s="1"/>
  <c r="L674" i="10"/>
  <c r="W1639" i="5" s="1"/>
  <c r="E674" i="10"/>
  <c r="O673" i="10"/>
  <c r="AA1638" i="5" s="1"/>
  <c r="N673" i="10"/>
  <c r="Y1638" i="5" s="1"/>
  <c r="M673" i="10"/>
  <c r="X1638" i="5" s="1"/>
  <c r="L673" i="10"/>
  <c r="W1638" i="5" s="1"/>
  <c r="E673" i="10"/>
  <c r="O672" i="10"/>
  <c r="AA1637" i="5" s="1"/>
  <c r="N672" i="10"/>
  <c r="Y1637" i="5" s="1"/>
  <c r="M672" i="10"/>
  <c r="X1637" i="5" s="1"/>
  <c r="L672" i="10"/>
  <c r="W1637" i="5" s="1"/>
  <c r="E672" i="10"/>
  <c r="O671" i="10"/>
  <c r="AA1635" i="5" s="1"/>
  <c r="N671" i="10"/>
  <c r="Y1635" i="5" s="1"/>
  <c r="M671" i="10"/>
  <c r="X1635" i="5" s="1"/>
  <c r="L671" i="10"/>
  <c r="W1635" i="5" s="1"/>
  <c r="E671" i="10"/>
  <c r="O670" i="10"/>
  <c r="AA1634" i="5" s="1"/>
  <c r="N670" i="10"/>
  <c r="Y1634" i="5" s="1"/>
  <c r="M670" i="10"/>
  <c r="X1634" i="5" s="1"/>
  <c r="L670" i="10"/>
  <c r="W1634" i="5" s="1"/>
  <c r="E670" i="10"/>
  <c r="O669" i="10"/>
  <c r="AA1633" i="5" s="1"/>
  <c r="N669" i="10"/>
  <c r="Y1633" i="5" s="1"/>
  <c r="M669" i="10"/>
  <c r="X1633" i="5" s="1"/>
  <c r="L669" i="10"/>
  <c r="W1633" i="5" s="1"/>
  <c r="E669" i="10"/>
  <c r="O668" i="10"/>
  <c r="AA1632" i="5" s="1"/>
  <c r="N668" i="10"/>
  <c r="Y1632" i="5" s="1"/>
  <c r="M668" i="10"/>
  <c r="X1632" i="5" s="1"/>
  <c r="L668" i="10"/>
  <c r="W1632" i="5" s="1"/>
  <c r="E668" i="10"/>
  <c r="O667" i="10"/>
  <c r="AA1631" i="5" s="1"/>
  <c r="N667" i="10"/>
  <c r="Y1631" i="5" s="1"/>
  <c r="M667" i="10"/>
  <c r="X1631" i="5" s="1"/>
  <c r="L667" i="10"/>
  <c r="W1631" i="5" s="1"/>
  <c r="E667" i="10"/>
  <c r="O666" i="10"/>
  <c r="AA1630" i="5" s="1"/>
  <c r="N666" i="10"/>
  <c r="Y1630" i="5" s="1"/>
  <c r="M666" i="10"/>
  <c r="X1630" i="5" s="1"/>
  <c r="L666" i="10"/>
  <c r="W1630" i="5" s="1"/>
  <c r="E666" i="10"/>
  <c r="O665" i="10"/>
  <c r="AA1629" i="5" s="1"/>
  <c r="N665" i="10"/>
  <c r="Y1629" i="5" s="1"/>
  <c r="M665" i="10"/>
  <c r="X1629" i="5" s="1"/>
  <c r="L665" i="10"/>
  <c r="W1629" i="5" s="1"/>
  <c r="E665" i="10"/>
  <c r="O664" i="10"/>
  <c r="AA1628" i="5" s="1"/>
  <c r="N664" i="10"/>
  <c r="Y1628" i="5" s="1"/>
  <c r="M664" i="10"/>
  <c r="X1628" i="5" s="1"/>
  <c r="L664" i="10"/>
  <c r="W1628" i="5" s="1"/>
  <c r="E664" i="10"/>
  <c r="O663" i="10"/>
  <c r="AA1627" i="5" s="1"/>
  <c r="N663" i="10"/>
  <c r="Y1627" i="5" s="1"/>
  <c r="M663" i="10"/>
  <c r="X1627" i="5" s="1"/>
  <c r="L663" i="10"/>
  <c r="W1627" i="5" s="1"/>
  <c r="E663" i="10"/>
  <c r="O662" i="10"/>
  <c r="AA1626" i="5" s="1"/>
  <c r="N662" i="10"/>
  <c r="Y1626" i="5" s="1"/>
  <c r="M662" i="10"/>
  <c r="X1626" i="5" s="1"/>
  <c r="L662" i="10"/>
  <c r="W1626" i="5" s="1"/>
  <c r="E662" i="10"/>
  <c r="O661" i="10"/>
  <c r="AA1624" i="5" s="1"/>
  <c r="N661" i="10"/>
  <c r="Y1624" i="5" s="1"/>
  <c r="M661" i="10"/>
  <c r="X1624" i="5" s="1"/>
  <c r="L661" i="10"/>
  <c r="W1624" i="5" s="1"/>
  <c r="E661" i="10"/>
  <c r="O660" i="10"/>
  <c r="AA1623" i="5" s="1"/>
  <c r="N660" i="10"/>
  <c r="Y1623" i="5" s="1"/>
  <c r="M660" i="10"/>
  <c r="X1623" i="5" s="1"/>
  <c r="L660" i="10"/>
  <c r="W1623" i="5" s="1"/>
  <c r="E660" i="10"/>
  <c r="O659" i="10"/>
  <c r="AA1622" i="5" s="1"/>
  <c r="N659" i="10"/>
  <c r="Y1622" i="5" s="1"/>
  <c r="M659" i="10"/>
  <c r="X1622" i="5" s="1"/>
  <c r="L659" i="10"/>
  <c r="W1622" i="5" s="1"/>
  <c r="E659" i="10"/>
  <c r="O658" i="10"/>
  <c r="AA1621" i="5" s="1"/>
  <c r="N658" i="10"/>
  <c r="Y1621" i="5" s="1"/>
  <c r="M658" i="10"/>
  <c r="X1621" i="5" s="1"/>
  <c r="L658" i="10"/>
  <c r="W1621" i="5" s="1"/>
  <c r="E658" i="10"/>
  <c r="O657" i="10"/>
  <c r="AA1620" i="5" s="1"/>
  <c r="N657" i="10"/>
  <c r="Y1620" i="5" s="1"/>
  <c r="M657" i="10"/>
  <c r="X1620" i="5" s="1"/>
  <c r="L657" i="10"/>
  <c r="W1620" i="5" s="1"/>
  <c r="E657" i="10"/>
  <c r="O656" i="10"/>
  <c r="AA1619" i="5" s="1"/>
  <c r="N656" i="10"/>
  <c r="Y1619" i="5" s="1"/>
  <c r="M656" i="10"/>
  <c r="X1619" i="5" s="1"/>
  <c r="L656" i="10"/>
  <c r="W1619" i="5" s="1"/>
  <c r="E656" i="10"/>
  <c r="O655" i="10"/>
  <c r="AA1618" i="5" s="1"/>
  <c r="N655" i="10"/>
  <c r="Y1618" i="5" s="1"/>
  <c r="M655" i="10"/>
  <c r="X1618" i="5" s="1"/>
  <c r="L655" i="10"/>
  <c r="W1618" i="5" s="1"/>
  <c r="E655" i="10"/>
  <c r="O654" i="10"/>
  <c r="AA1617" i="5" s="1"/>
  <c r="N654" i="10"/>
  <c r="Y1617" i="5" s="1"/>
  <c r="M654" i="10"/>
  <c r="X1617" i="5" s="1"/>
  <c r="L654" i="10"/>
  <c r="W1617" i="5" s="1"/>
  <c r="E654" i="10"/>
  <c r="O653" i="10"/>
  <c r="AA1616" i="5" s="1"/>
  <c r="N653" i="10"/>
  <c r="Y1616" i="5" s="1"/>
  <c r="M653" i="10"/>
  <c r="X1616" i="5" s="1"/>
  <c r="L653" i="10"/>
  <c r="W1616" i="5" s="1"/>
  <c r="E653" i="10"/>
  <c r="O652" i="10"/>
  <c r="AA1615" i="5" s="1"/>
  <c r="N652" i="10"/>
  <c r="Y1615" i="5" s="1"/>
  <c r="M652" i="10"/>
  <c r="X1615" i="5" s="1"/>
  <c r="L652" i="10"/>
  <c r="W1615" i="5" s="1"/>
  <c r="E652" i="10"/>
  <c r="O651" i="10"/>
  <c r="AA1613" i="5" s="1"/>
  <c r="N651" i="10"/>
  <c r="Y1613" i="5" s="1"/>
  <c r="M651" i="10"/>
  <c r="X1613" i="5" s="1"/>
  <c r="L651" i="10"/>
  <c r="W1613" i="5" s="1"/>
  <c r="E651" i="10"/>
  <c r="O650" i="10"/>
  <c r="AA1612" i="5" s="1"/>
  <c r="N650" i="10"/>
  <c r="Y1612" i="5" s="1"/>
  <c r="M650" i="10"/>
  <c r="X1612" i="5" s="1"/>
  <c r="L650" i="10"/>
  <c r="W1612" i="5" s="1"/>
  <c r="E650" i="10"/>
  <c r="O649" i="10"/>
  <c r="AA1611" i="5" s="1"/>
  <c r="N649" i="10"/>
  <c r="Y1611" i="5" s="1"/>
  <c r="M649" i="10"/>
  <c r="X1611" i="5" s="1"/>
  <c r="L649" i="10"/>
  <c r="W1611" i="5" s="1"/>
  <c r="E649" i="10"/>
  <c r="O648" i="10"/>
  <c r="AA1610" i="5" s="1"/>
  <c r="N648" i="10"/>
  <c r="Y1610" i="5" s="1"/>
  <c r="M648" i="10"/>
  <c r="X1610" i="5" s="1"/>
  <c r="L648" i="10"/>
  <c r="W1610" i="5" s="1"/>
  <c r="E648" i="10"/>
  <c r="O647" i="10"/>
  <c r="AA1609" i="5" s="1"/>
  <c r="N647" i="10"/>
  <c r="Y1609" i="5" s="1"/>
  <c r="M647" i="10"/>
  <c r="X1609" i="5" s="1"/>
  <c r="L647" i="10"/>
  <c r="W1609" i="5" s="1"/>
  <c r="E647" i="10"/>
  <c r="O646" i="10"/>
  <c r="AA1608" i="5" s="1"/>
  <c r="N646" i="10"/>
  <c r="Y1608" i="5" s="1"/>
  <c r="M646" i="10"/>
  <c r="X1608" i="5" s="1"/>
  <c r="L646" i="10"/>
  <c r="W1608" i="5" s="1"/>
  <c r="E646" i="10"/>
  <c r="O645" i="10"/>
  <c r="AA1607" i="5" s="1"/>
  <c r="N645" i="10"/>
  <c r="Y1607" i="5" s="1"/>
  <c r="M645" i="10"/>
  <c r="X1607" i="5" s="1"/>
  <c r="L645" i="10"/>
  <c r="W1607" i="5" s="1"/>
  <c r="E645" i="10"/>
  <c r="O644" i="10"/>
  <c r="AA1606" i="5" s="1"/>
  <c r="N644" i="10"/>
  <c r="Y1606" i="5" s="1"/>
  <c r="M644" i="10"/>
  <c r="X1606" i="5" s="1"/>
  <c r="L644" i="10"/>
  <c r="W1606" i="5" s="1"/>
  <c r="E644" i="10"/>
  <c r="O643" i="10"/>
  <c r="AA1605" i="5" s="1"/>
  <c r="N643" i="10"/>
  <c r="Y1605" i="5" s="1"/>
  <c r="M643" i="10"/>
  <c r="X1605" i="5" s="1"/>
  <c r="L643" i="10"/>
  <c r="W1605" i="5" s="1"/>
  <c r="E643" i="10"/>
  <c r="O642" i="10"/>
  <c r="AA1604" i="5" s="1"/>
  <c r="N642" i="10"/>
  <c r="Y1604" i="5" s="1"/>
  <c r="M642" i="10"/>
  <c r="X1604" i="5" s="1"/>
  <c r="L642" i="10"/>
  <c r="W1604" i="5" s="1"/>
  <c r="E642" i="10"/>
  <c r="O641" i="10"/>
  <c r="AA1602" i="5" s="1"/>
  <c r="N641" i="10"/>
  <c r="Y1602" i="5" s="1"/>
  <c r="M641" i="10"/>
  <c r="X1602" i="5" s="1"/>
  <c r="L641" i="10"/>
  <c r="W1602" i="5" s="1"/>
  <c r="E641" i="10"/>
  <c r="O640" i="10"/>
  <c r="AA1601" i="5" s="1"/>
  <c r="N640" i="10"/>
  <c r="Y1601" i="5" s="1"/>
  <c r="M640" i="10"/>
  <c r="X1601" i="5" s="1"/>
  <c r="L640" i="10"/>
  <c r="W1601" i="5" s="1"/>
  <c r="E640" i="10"/>
  <c r="O639" i="10"/>
  <c r="AA1600" i="5" s="1"/>
  <c r="N639" i="10"/>
  <c r="Y1600" i="5" s="1"/>
  <c r="M639" i="10"/>
  <c r="X1600" i="5" s="1"/>
  <c r="L639" i="10"/>
  <c r="W1600" i="5" s="1"/>
  <c r="E639" i="10"/>
  <c r="O638" i="10"/>
  <c r="AA1599" i="5" s="1"/>
  <c r="N638" i="10"/>
  <c r="Y1599" i="5" s="1"/>
  <c r="M638" i="10"/>
  <c r="X1599" i="5" s="1"/>
  <c r="L638" i="10"/>
  <c r="W1599" i="5" s="1"/>
  <c r="E638" i="10"/>
  <c r="O637" i="10"/>
  <c r="AA1598" i="5" s="1"/>
  <c r="N637" i="10"/>
  <c r="Y1598" i="5" s="1"/>
  <c r="M637" i="10"/>
  <c r="X1598" i="5" s="1"/>
  <c r="L637" i="10"/>
  <c r="W1598" i="5" s="1"/>
  <c r="E637" i="10"/>
  <c r="O636" i="10"/>
  <c r="AA1597" i="5" s="1"/>
  <c r="N636" i="10"/>
  <c r="Y1597" i="5" s="1"/>
  <c r="M636" i="10"/>
  <c r="X1597" i="5" s="1"/>
  <c r="L636" i="10"/>
  <c r="W1597" i="5" s="1"/>
  <c r="E636" i="10"/>
  <c r="O635" i="10"/>
  <c r="AA1596" i="5" s="1"/>
  <c r="N635" i="10"/>
  <c r="Y1596" i="5" s="1"/>
  <c r="M635" i="10"/>
  <c r="X1596" i="5" s="1"/>
  <c r="L635" i="10"/>
  <c r="W1596" i="5" s="1"/>
  <c r="E635" i="10"/>
  <c r="O634" i="10"/>
  <c r="AA1595" i="5" s="1"/>
  <c r="N634" i="10"/>
  <c r="Y1595" i="5" s="1"/>
  <c r="M634" i="10"/>
  <c r="X1595" i="5" s="1"/>
  <c r="L634" i="10"/>
  <c r="W1595" i="5" s="1"/>
  <c r="E634" i="10"/>
  <c r="O633" i="10"/>
  <c r="AA1594" i="5" s="1"/>
  <c r="N633" i="10"/>
  <c r="Y1594" i="5" s="1"/>
  <c r="M633" i="10"/>
  <c r="X1594" i="5" s="1"/>
  <c r="L633" i="10"/>
  <c r="W1594" i="5" s="1"/>
  <c r="E633" i="10"/>
  <c r="O632" i="10"/>
  <c r="AA1593" i="5" s="1"/>
  <c r="N632" i="10"/>
  <c r="Y1593" i="5" s="1"/>
  <c r="M632" i="10"/>
  <c r="X1593" i="5" s="1"/>
  <c r="L632" i="10"/>
  <c r="W1593" i="5" s="1"/>
  <c r="E632" i="10"/>
  <c r="O631" i="10"/>
  <c r="AA1591" i="5" s="1"/>
  <c r="N631" i="10"/>
  <c r="Y1591" i="5" s="1"/>
  <c r="M631" i="10"/>
  <c r="X1591" i="5" s="1"/>
  <c r="L631" i="10"/>
  <c r="W1591" i="5" s="1"/>
  <c r="E631" i="10"/>
  <c r="O630" i="10"/>
  <c r="AA1590" i="5" s="1"/>
  <c r="N630" i="10"/>
  <c r="Y1590" i="5" s="1"/>
  <c r="M630" i="10"/>
  <c r="X1590" i="5" s="1"/>
  <c r="L630" i="10"/>
  <c r="W1590" i="5" s="1"/>
  <c r="E630" i="10"/>
  <c r="O629" i="10"/>
  <c r="AA1589" i="5" s="1"/>
  <c r="N629" i="10"/>
  <c r="Y1589" i="5" s="1"/>
  <c r="M629" i="10"/>
  <c r="X1589" i="5" s="1"/>
  <c r="L629" i="10"/>
  <c r="W1589" i="5" s="1"/>
  <c r="E629" i="10"/>
  <c r="O628" i="10"/>
  <c r="AA1588" i="5" s="1"/>
  <c r="N628" i="10"/>
  <c r="Y1588" i="5" s="1"/>
  <c r="M628" i="10"/>
  <c r="X1588" i="5" s="1"/>
  <c r="L628" i="10"/>
  <c r="W1588" i="5" s="1"/>
  <c r="E628" i="10"/>
  <c r="O627" i="10"/>
  <c r="AA1587" i="5" s="1"/>
  <c r="N627" i="10"/>
  <c r="Y1587" i="5" s="1"/>
  <c r="M627" i="10"/>
  <c r="X1587" i="5" s="1"/>
  <c r="L627" i="10"/>
  <c r="W1587" i="5" s="1"/>
  <c r="E627" i="10"/>
  <c r="O626" i="10"/>
  <c r="AA1586" i="5" s="1"/>
  <c r="N626" i="10"/>
  <c r="Y1586" i="5" s="1"/>
  <c r="M626" i="10"/>
  <c r="X1586" i="5" s="1"/>
  <c r="L626" i="10"/>
  <c r="W1586" i="5" s="1"/>
  <c r="E626" i="10"/>
  <c r="O625" i="10"/>
  <c r="AA1585" i="5" s="1"/>
  <c r="N625" i="10"/>
  <c r="Y1585" i="5" s="1"/>
  <c r="M625" i="10"/>
  <c r="X1585" i="5" s="1"/>
  <c r="L625" i="10"/>
  <c r="W1585" i="5" s="1"/>
  <c r="E625" i="10"/>
  <c r="O624" i="10"/>
  <c r="AA1584" i="5" s="1"/>
  <c r="N624" i="10"/>
  <c r="Y1584" i="5" s="1"/>
  <c r="M624" i="10"/>
  <c r="X1584" i="5" s="1"/>
  <c r="L624" i="10"/>
  <c r="W1584" i="5" s="1"/>
  <c r="E624" i="10"/>
  <c r="O623" i="10"/>
  <c r="AA1583" i="5" s="1"/>
  <c r="N623" i="10"/>
  <c r="Y1583" i="5" s="1"/>
  <c r="M623" i="10"/>
  <c r="X1583" i="5" s="1"/>
  <c r="L623" i="10"/>
  <c r="W1583" i="5" s="1"/>
  <c r="E623" i="10"/>
  <c r="O622" i="10"/>
  <c r="AA1582" i="5" s="1"/>
  <c r="N622" i="10"/>
  <c r="Y1582" i="5" s="1"/>
  <c r="M622" i="10"/>
  <c r="X1582" i="5" s="1"/>
  <c r="L622" i="10"/>
  <c r="W1582" i="5" s="1"/>
  <c r="E622" i="10"/>
  <c r="O621" i="10"/>
  <c r="AA1580" i="5" s="1"/>
  <c r="N621" i="10"/>
  <c r="Y1580" i="5" s="1"/>
  <c r="M621" i="10"/>
  <c r="X1580" i="5" s="1"/>
  <c r="L621" i="10"/>
  <c r="W1580" i="5" s="1"/>
  <c r="E621" i="10"/>
  <c r="O620" i="10"/>
  <c r="AA1579" i="5" s="1"/>
  <c r="N620" i="10"/>
  <c r="Y1579" i="5" s="1"/>
  <c r="M620" i="10"/>
  <c r="X1579" i="5" s="1"/>
  <c r="L620" i="10"/>
  <c r="W1579" i="5" s="1"/>
  <c r="E620" i="10"/>
  <c r="O619" i="10"/>
  <c r="AA1578" i="5" s="1"/>
  <c r="N619" i="10"/>
  <c r="Y1578" i="5" s="1"/>
  <c r="M619" i="10"/>
  <c r="X1578" i="5" s="1"/>
  <c r="L619" i="10"/>
  <c r="W1578" i="5" s="1"/>
  <c r="E619" i="10"/>
  <c r="O618" i="10"/>
  <c r="AA1577" i="5" s="1"/>
  <c r="N618" i="10"/>
  <c r="Y1577" i="5" s="1"/>
  <c r="M618" i="10"/>
  <c r="X1577" i="5" s="1"/>
  <c r="L618" i="10"/>
  <c r="W1577" i="5" s="1"/>
  <c r="E618" i="10"/>
  <c r="O617" i="10"/>
  <c r="AA1576" i="5" s="1"/>
  <c r="N617" i="10"/>
  <c r="Y1576" i="5" s="1"/>
  <c r="M617" i="10"/>
  <c r="X1576" i="5" s="1"/>
  <c r="L617" i="10"/>
  <c r="W1576" i="5" s="1"/>
  <c r="E617" i="10"/>
  <c r="O616" i="10"/>
  <c r="AA1575" i="5" s="1"/>
  <c r="N616" i="10"/>
  <c r="Y1575" i="5" s="1"/>
  <c r="M616" i="10"/>
  <c r="X1575" i="5" s="1"/>
  <c r="L616" i="10"/>
  <c r="W1575" i="5" s="1"/>
  <c r="E616" i="10"/>
  <c r="O615" i="10"/>
  <c r="AA1574" i="5" s="1"/>
  <c r="N615" i="10"/>
  <c r="Y1574" i="5" s="1"/>
  <c r="M615" i="10"/>
  <c r="X1574" i="5" s="1"/>
  <c r="L615" i="10"/>
  <c r="W1574" i="5" s="1"/>
  <c r="E615" i="10"/>
  <c r="O614" i="10"/>
  <c r="AA1573" i="5" s="1"/>
  <c r="N614" i="10"/>
  <c r="Y1573" i="5" s="1"/>
  <c r="M614" i="10"/>
  <c r="X1573" i="5" s="1"/>
  <c r="L614" i="10"/>
  <c r="W1573" i="5" s="1"/>
  <c r="E614" i="10"/>
  <c r="O613" i="10"/>
  <c r="AA1572" i="5" s="1"/>
  <c r="N613" i="10"/>
  <c r="Y1572" i="5" s="1"/>
  <c r="M613" i="10"/>
  <c r="X1572" i="5" s="1"/>
  <c r="L613" i="10"/>
  <c r="W1572" i="5" s="1"/>
  <c r="E613" i="10"/>
  <c r="O612" i="10"/>
  <c r="AA1571" i="5" s="1"/>
  <c r="N612" i="10"/>
  <c r="Y1571" i="5" s="1"/>
  <c r="M612" i="10"/>
  <c r="X1571" i="5" s="1"/>
  <c r="L612" i="10"/>
  <c r="W1571" i="5" s="1"/>
  <c r="E612" i="10"/>
  <c r="O611" i="10"/>
  <c r="AA1569" i="5" s="1"/>
  <c r="N611" i="10"/>
  <c r="Y1569" i="5" s="1"/>
  <c r="M611" i="10"/>
  <c r="X1569" i="5" s="1"/>
  <c r="L611" i="10"/>
  <c r="W1569" i="5" s="1"/>
  <c r="E611" i="10"/>
  <c r="O610" i="10"/>
  <c r="AA1568" i="5" s="1"/>
  <c r="N610" i="10"/>
  <c r="Y1568" i="5" s="1"/>
  <c r="M610" i="10"/>
  <c r="X1568" i="5" s="1"/>
  <c r="L610" i="10"/>
  <c r="W1568" i="5" s="1"/>
  <c r="E610" i="10"/>
  <c r="O609" i="10"/>
  <c r="AA1567" i="5" s="1"/>
  <c r="N609" i="10"/>
  <c r="Y1567" i="5" s="1"/>
  <c r="M609" i="10"/>
  <c r="X1567" i="5" s="1"/>
  <c r="L609" i="10"/>
  <c r="W1567" i="5" s="1"/>
  <c r="E609" i="10"/>
  <c r="O608" i="10"/>
  <c r="AA1566" i="5" s="1"/>
  <c r="N608" i="10"/>
  <c r="Y1566" i="5" s="1"/>
  <c r="M608" i="10"/>
  <c r="X1566" i="5" s="1"/>
  <c r="L608" i="10"/>
  <c r="W1566" i="5" s="1"/>
  <c r="E608" i="10"/>
  <c r="O607" i="10"/>
  <c r="AA1565" i="5" s="1"/>
  <c r="N607" i="10"/>
  <c r="Y1565" i="5" s="1"/>
  <c r="M607" i="10"/>
  <c r="X1565" i="5" s="1"/>
  <c r="L607" i="10"/>
  <c r="W1565" i="5" s="1"/>
  <c r="E607" i="10"/>
  <c r="O606" i="10"/>
  <c r="AA1564" i="5" s="1"/>
  <c r="N606" i="10"/>
  <c r="Y1564" i="5" s="1"/>
  <c r="M606" i="10"/>
  <c r="X1564" i="5" s="1"/>
  <c r="L606" i="10"/>
  <c r="W1564" i="5" s="1"/>
  <c r="E606" i="10"/>
  <c r="O605" i="10"/>
  <c r="AA1563" i="5" s="1"/>
  <c r="N605" i="10"/>
  <c r="Y1563" i="5" s="1"/>
  <c r="M605" i="10"/>
  <c r="X1563" i="5" s="1"/>
  <c r="L605" i="10"/>
  <c r="W1563" i="5" s="1"/>
  <c r="E605" i="10"/>
  <c r="O604" i="10"/>
  <c r="AA1562" i="5" s="1"/>
  <c r="N604" i="10"/>
  <c r="Y1562" i="5" s="1"/>
  <c r="M604" i="10"/>
  <c r="X1562" i="5" s="1"/>
  <c r="L604" i="10"/>
  <c r="W1562" i="5" s="1"/>
  <c r="E604" i="10"/>
  <c r="O603" i="10"/>
  <c r="AA1561" i="5" s="1"/>
  <c r="N603" i="10"/>
  <c r="Y1561" i="5" s="1"/>
  <c r="M603" i="10"/>
  <c r="X1561" i="5" s="1"/>
  <c r="L603" i="10"/>
  <c r="W1561" i="5" s="1"/>
  <c r="E603" i="10"/>
  <c r="O602" i="10"/>
  <c r="AA1560" i="5" s="1"/>
  <c r="N602" i="10"/>
  <c r="Y1560" i="5" s="1"/>
  <c r="M602" i="10"/>
  <c r="X1560" i="5" s="1"/>
  <c r="L602" i="10"/>
  <c r="W1560" i="5" s="1"/>
  <c r="E602" i="10"/>
  <c r="O601" i="10"/>
  <c r="AA1557" i="5" s="1"/>
  <c r="N601" i="10"/>
  <c r="Y1557" i="5" s="1"/>
  <c r="M601" i="10"/>
  <c r="X1557" i="5" s="1"/>
  <c r="L601" i="10"/>
  <c r="W1557" i="5" s="1"/>
  <c r="E601" i="10"/>
  <c r="O600" i="10"/>
  <c r="AA1556" i="5" s="1"/>
  <c r="N600" i="10"/>
  <c r="Y1556" i="5" s="1"/>
  <c r="M600" i="10"/>
  <c r="X1556" i="5" s="1"/>
  <c r="L600" i="10"/>
  <c r="W1556" i="5" s="1"/>
  <c r="E600" i="10"/>
  <c r="O599" i="10"/>
  <c r="AA1555" i="5" s="1"/>
  <c r="N599" i="10"/>
  <c r="Y1555" i="5" s="1"/>
  <c r="M599" i="10"/>
  <c r="X1555" i="5" s="1"/>
  <c r="L599" i="10"/>
  <c r="W1555" i="5" s="1"/>
  <c r="E599" i="10"/>
  <c r="O598" i="10"/>
  <c r="AA1554" i="5" s="1"/>
  <c r="N598" i="10"/>
  <c r="Y1554" i="5" s="1"/>
  <c r="M598" i="10"/>
  <c r="X1554" i="5" s="1"/>
  <c r="L598" i="10"/>
  <c r="W1554" i="5" s="1"/>
  <c r="E598" i="10"/>
  <c r="O597" i="10"/>
  <c r="AA1553" i="5" s="1"/>
  <c r="N597" i="10"/>
  <c r="Y1553" i="5" s="1"/>
  <c r="M597" i="10"/>
  <c r="X1553" i="5" s="1"/>
  <c r="L597" i="10"/>
  <c r="W1553" i="5" s="1"/>
  <c r="E597" i="10"/>
  <c r="O596" i="10"/>
  <c r="AA1552" i="5" s="1"/>
  <c r="N596" i="10"/>
  <c r="Y1552" i="5" s="1"/>
  <c r="M596" i="10"/>
  <c r="X1552" i="5" s="1"/>
  <c r="L596" i="10"/>
  <c r="W1552" i="5" s="1"/>
  <c r="E596" i="10"/>
  <c r="O595" i="10"/>
  <c r="AA1551" i="5" s="1"/>
  <c r="N595" i="10"/>
  <c r="Y1551" i="5" s="1"/>
  <c r="M595" i="10"/>
  <c r="X1551" i="5" s="1"/>
  <c r="L595" i="10"/>
  <c r="W1551" i="5" s="1"/>
  <c r="E595" i="10"/>
  <c r="O594" i="10"/>
  <c r="AA1550" i="5" s="1"/>
  <c r="N594" i="10"/>
  <c r="Y1550" i="5" s="1"/>
  <c r="M594" i="10"/>
  <c r="X1550" i="5" s="1"/>
  <c r="L594" i="10"/>
  <c r="W1550" i="5" s="1"/>
  <c r="E594" i="10"/>
  <c r="O593" i="10"/>
  <c r="AA1549" i="5" s="1"/>
  <c r="N593" i="10"/>
  <c r="M593" i="10"/>
  <c r="X1549" i="5" s="1"/>
  <c r="L593" i="10"/>
  <c r="W1549" i="5" s="1"/>
  <c r="E593" i="10"/>
  <c r="O592" i="10"/>
  <c r="AA1548" i="5" s="1"/>
  <c r="N592" i="10"/>
  <c r="Y1548" i="5" s="1"/>
  <c r="M592" i="10"/>
  <c r="X1548" i="5" s="1"/>
  <c r="L592" i="10"/>
  <c r="W1548" i="5" s="1"/>
  <c r="E592" i="10"/>
  <c r="O591" i="10"/>
  <c r="AA1546" i="5" s="1"/>
  <c r="N591" i="10"/>
  <c r="Y1546" i="5" s="1"/>
  <c r="M591" i="10"/>
  <c r="X1546" i="5" s="1"/>
  <c r="L591" i="10"/>
  <c r="W1546" i="5" s="1"/>
  <c r="E591" i="10"/>
  <c r="O590" i="10"/>
  <c r="AA1545" i="5" s="1"/>
  <c r="N590" i="10"/>
  <c r="Y1545" i="5" s="1"/>
  <c r="M590" i="10"/>
  <c r="X1545" i="5" s="1"/>
  <c r="L590" i="10"/>
  <c r="W1545" i="5" s="1"/>
  <c r="E590" i="10"/>
  <c r="O589" i="10"/>
  <c r="AA1544" i="5" s="1"/>
  <c r="N589" i="10"/>
  <c r="Y1544" i="5" s="1"/>
  <c r="M589" i="10"/>
  <c r="X1544" i="5" s="1"/>
  <c r="L589" i="10"/>
  <c r="W1544" i="5" s="1"/>
  <c r="E589" i="10"/>
  <c r="O588" i="10"/>
  <c r="AA1543" i="5" s="1"/>
  <c r="N588" i="10"/>
  <c r="Y1543" i="5" s="1"/>
  <c r="M588" i="10"/>
  <c r="X1543" i="5" s="1"/>
  <c r="L588" i="10"/>
  <c r="W1543" i="5" s="1"/>
  <c r="E588" i="10"/>
  <c r="O587" i="10"/>
  <c r="AA1542" i="5" s="1"/>
  <c r="N587" i="10"/>
  <c r="Y1542" i="5" s="1"/>
  <c r="M587" i="10"/>
  <c r="X1542" i="5" s="1"/>
  <c r="L587" i="10"/>
  <c r="W1542" i="5" s="1"/>
  <c r="E587" i="10"/>
  <c r="O586" i="10"/>
  <c r="AA1541" i="5" s="1"/>
  <c r="N586" i="10"/>
  <c r="Y1541" i="5" s="1"/>
  <c r="M586" i="10"/>
  <c r="X1541" i="5" s="1"/>
  <c r="L586" i="10"/>
  <c r="W1541" i="5" s="1"/>
  <c r="E586" i="10"/>
  <c r="O585" i="10"/>
  <c r="AA1540" i="5" s="1"/>
  <c r="N585" i="10"/>
  <c r="Y1540" i="5" s="1"/>
  <c r="M585" i="10"/>
  <c r="X1540" i="5" s="1"/>
  <c r="L585" i="10"/>
  <c r="W1540" i="5" s="1"/>
  <c r="E585" i="10"/>
  <c r="O584" i="10"/>
  <c r="AA1539" i="5" s="1"/>
  <c r="N584" i="10"/>
  <c r="Y1539" i="5" s="1"/>
  <c r="M584" i="10"/>
  <c r="X1539" i="5" s="1"/>
  <c r="L584" i="10"/>
  <c r="W1539" i="5" s="1"/>
  <c r="E584" i="10"/>
  <c r="O583" i="10"/>
  <c r="AA1538" i="5" s="1"/>
  <c r="N583" i="10"/>
  <c r="Y1538" i="5" s="1"/>
  <c r="M583" i="10"/>
  <c r="X1538" i="5" s="1"/>
  <c r="L583" i="10"/>
  <c r="W1538" i="5" s="1"/>
  <c r="E583" i="10"/>
  <c r="O582" i="10"/>
  <c r="AA1537" i="5" s="1"/>
  <c r="N582" i="10"/>
  <c r="Y1537" i="5" s="1"/>
  <c r="M582" i="10"/>
  <c r="X1537" i="5" s="1"/>
  <c r="L582" i="10"/>
  <c r="W1537" i="5" s="1"/>
  <c r="E582" i="10"/>
  <c r="O581" i="10"/>
  <c r="AA1535" i="5" s="1"/>
  <c r="N581" i="10"/>
  <c r="Y1535" i="5" s="1"/>
  <c r="M581" i="10"/>
  <c r="X1535" i="5" s="1"/>
  <c r="L581" i="10"/>
  <c r="W1535" i="5" s="1"/>
  <c r="E581" i="10"/>
  <c r="O580" i="10"/>
  <c r="AA1534" i="5" s="1"/>
  <c r="N580" i="10"/>
  <c r="Y1534" i="5" s="1"/>
  <c r="M580" i="10"/>
  <c r="X1534" i="5" s="1"/>
  <c r="L580" i="10"/>
  <c r="W1534" i="5" s="1"/>
  <c r="E580" i="10"/>
  <c r="O579" i="10"/>
  <c r="AA1533" i="5" s="1"/>
  <c r="N579" i="10"/>
  <c r="Y1533" i="5" s="1"/>
  <c r="M579" i="10"/>
  <c r="X1533" i="5" s="1"/>
  <c r="L579" i="10"/>
  <c r="W1533" i="5" s="1"/>
  <c r="E579" i="10"/>
  <c r="O578" i="10"/>
  <c r="AA1532" i="5" s="1"/>
  <c r="N578" i="10"/>
  <c r="Y1532" i="5" s="1"/>
  <c r="M578" i="10"/>
  <c r="X1532" i="5" s="1"/>
  <c r="L578" i="10"/>
  <c r="W1532" i="5" s="1"/>
  <c r="E578" i="10"/>
  <c r="O577" i="10"/>
  <c r="AA1531" i="5" s="1"/>
  <c r="N577" i="10"/>
  <c r="Y1531" i="5" s="1"/>
  <c r="M577" i="10"/>
  <c r="X1531" i="5" s="1"/>
  <c r="L577" i="10"/>
  <c r="W1531" i="5" s="1"/>
  <c r="E577" i="10"/>
  <c r="O576" i="10"/>
  <c r="AA1530" i="5" s="1"/>
  <c r="N576" i="10"/>
  <c r="Y1530" i="5" s="1"/>
  <c r="M576" i="10"/>
  <c r="X1530" i="5" s="1"/>
  <c r="L576" i="10"/>
  <c r="W1530" i="5" s="1"/>
  <c r="E576" i="10"/>
  <c r="O575" i="10"/>
  <c r="AA1529" i="5" s="1"/>
  <c r="N575" i="10"/>
  <c r="Y1529" i="5" s="1"/>
  <c r="M575" i="10"/>
  <c r="X1529" i="5" s="1"/>
  <c r="L575" i="10"/>
  <c r="W1529" i="5" s="1"/>
  <c r="E575" i="10"/>
  <c r="O574" i="10"/>
  <c r="AA1528" i="5" s="1"/>
  <c r="N574" i="10"/>
  <c r="Y1528" i="5" s="1"/>
  <c r="M574" i="10"/>
  <c r="X1528" i="5" s="1"/>
  <c r="L574" i="10"/>
  <c r="W1528" i="5" s="1"/>
  <c r="E574" i="10"/>
  <c r="O573" i="10"/>
  <c r="AA1527" i="5" s="1"/>
  <c r="N573" i="10"/>
  <c r="Y1527" i="5" s="1"/>
  <c r="M573" i="10"/>
  <c r="X1527" i="5" s="1"/>
  <c r="L573" i="10"/>
  <c r="W1527" i="5" s="1"/>
  <c r="E573" i="10"/>
  <c r="O572" i="10"/>
  <c r="AA1526" i="5" s="1"/>
  <c r="N572" i="10"/>
  <c r="Y1526" i="5" s="1"/>
  <c r="M572" i="10"/>
  <c r="X1526" i="5" s="1"/>
  <c r="L572" i="10"/>
  <c r="W1526" i="5" s="1"/>
  <c r="E572" i="10"/>
  <c r="O571" i="10"/>
  <c r="AA1524" i="5" s="1"/>
  <c r="N571" i="10"/>
  <c r="Y1524" i="5" s="1"/>
  <c r="M571" i="10"/>
  <c r="X1524" i="5" s="1"/>
  <c r="L571" i="10"/>
  <c r="W1524" i="5" s="1"/>
  <c r="E571" i="10"/>
  <c r="O570" i="10"/>
  <c r="AA1523" i="5" s="1"/>
  <c r="N570" i="10"/>
  <c r="Y1523" i="5" s="1"/>
  <c r="M570" i="10"/>
  <c r="X1523" i="5" s="1"/>
  <c r="L570" i="10"/>
  <c r="W1523" i="5" s="1"/>
  <c r="E570" i="10"/>
  <c r="O569" i="10"/>
  <c r="AA1522" i="5" s="1"/>
  <c r="N569" i="10"/>
  <c r="Y1522" i="5" s="1"/>
  <c r="M569" i="10"/>
  <c r="X1522" i="5" s="1"/>
  <c r="L569" i="10"/>
  <c r="W1522" i="5" s="1"/>
  <c r="E569" i="10"/>
  <c r="O568" i="10"/>
  <c r="AA1521" i="5" s="1"/>
  <c r="N568" i="10"/>
  <c r="Y1521" i="5" s="1"/>
  <c r="M568" i="10"/>
  <c r="X1521" i="5" s="1"/>
  <c r="L568" i="10"/>
  <c r="W1521" i="5" s="1"/>
  <c r="E568" i="10"/>
  <c r="O567" i="10"/>
  <c r="AA1520" i="5" s="1"/>
  <c r="N567" i="10"/>
  <c r="Y1520" i="5" s="1"/>
  <c r="M567" i="10"/>
  <c r="X1520" i="5" s="1"/>
  <c r="L567" i="10"/>
  <c r="W1520" i="5" s="1"/>
  <c r="E567" i="10"/>
  <c r="O566" i="10"/>
  <c r="AA1519" i="5" s="1"/>
  <c r="N566" i="10"/>
  <c r="Y1519" i="5" s="1"/>
  <c r="M566" i="10"/>
  <c r="X1519" i="5" s="1"/>
  <c r="L566" i="10"/>
  <c r="W1519" i="5" s="1"/>
  <c r="E566" i="10"/>
  <c r="O565" i="10"/>
  <c r="AA1518" i="5" s="1"/>
  <c r="N565" i="10"/>
  <c r="Y1518" i="5" s="1"/>
  <c r="M565" i="10"/>
  <c r="X1518" i="5" s="1"/>
  <c r="L565" i="10"/>
  <c r="W1518" i="5" s="1"/>
  <c r="E565" i="10"/>
  <c r="O564" i="10"/>
  <c r="AA1517" i="5" s="1"/>
  <c r="N564" i="10"/>
  <c r="Y1517" i="5" s="1"/>
  <c r="M564" i="10"/>
  <c r="X1517" i="5" s="1"/>
  <c r="L564" i="10"/>
  <c r="W1517" i="5" s="1"/>
  <c r="E564" i="10"/>
  <c r="O563" i="10"/>
  <c r="AA1516" i="5" s="1"/>
  <c r="N563" i="10"/>
  <c r="Y1516" i="5" s="1"/>
  <c r="M563" i="10"/>
  <c r="X1516" i="5" s="1"/>
  <c r="L563" i="10"/>
  <c r="W1516" i="5" s="1"/>
  <c r="E563" i="10"/>
  <c r="O562" i="10"/>
  <c r="AA1515" i="5" s="1"/>
  <c r="N562" i="10"/>
  <c r="Y1515" i="5" s="1"/>
  <c r="M562" i="10"/>
  <c r="X1515" i="5" s="1"/>
  <c r="L562" i="10"/>
  <c r="W1515" i="5" s="1"/>
  <c r="E562" i="10"/>
  <c r="O561" i="10"/>
  <c r="AA1513" i="5" s="1"/>
  <c r="N561" i="10"/>
  <c r="Y1513" i="5" s="1"/>
  <c r="M561" i="10"/>
  <c r="X1513" i="5" s="1"/>
  <c r="L561" i="10"/>
  <c r="W1513" i="5" s="1"/>
  <c r="E561" i="10"/>
  <c r="O560" i="10"/>
  <c r="AA1512" i="5" s="1"/>
  <c r="N560" i="10"/>
  <c r="Y1512" i="5" s="1"/>
  <c r="M560" i="10"/>
  <c r="X1512" i="5" s="1"/>
  <c r="L560" i="10"/>
  <c r="W1512" i="5" s="1"/>
  <c r="E560" i="10"/>
  <c r="O559" i="10"/>
  <c r="AA1511" i="5" s="1"/>
  <c r="N559" i="10"/>
  <c r="Y1511" i="5" s="1"/>
  <c r="M559" i="10"/>
  <c r="X1511" i="5" s="1"/>
  <c r="L559" i="10"/>
  <c r="W1511" i="5" s="1"/>
  <c r="E559" i="10"/>
  <c r="O558" i="10"/>
  <c r="AA1510" i="5" s="1"/>
  <c r="N558" i="10"/>
  <c r="Y1510" i="5" s="1"/>
  <c r="M558" i="10"/>
  <c r="X1510" i="5" s="1"/>
  <c r="L558" i="10"/>
  <c r="W1510" i="5" s="1"/>
  <c r="E558" i="10"/>
  <c r="O557" i="10"/>
  <c r="AA1509" i="5" s="1"/>
  <c r="N557" i="10"/>
  <c r="Y1509" i="5" s="1"/>
  <c r="M557" i="10"/>
  <c r="X1509" i="5" s="1"/>
  <c r="L557" i="10"/>
  <c r="W1509" i="5" s="1"/>
  <c r="E557" i="10"/>
  <c r="O556" i="10"/>
  <c r="AA1508" i="5" s="1"/>
  <c r="N556" i="10"/>
  <c r="Y1508" i="5" s="1"/>
  <c r="M556" i="10"/>
  <c r="X1508" i="5" s="1"/>
  <c r="L556" i="10"/>
  <c r="W1508" i="5" s="1"/>
  <c r="E556" i="10"/>
  <c r="O555" i="10"/>
  <c r="AA1507" i="5" s="1"/>
  <c r="N555" i="10"/>
  <c r="Y1507" i="5" s="1"/>
  <c r="M555" i="10"/>
  <c r="X1507" i="5" s="1"/>
  <c r="L555" i="10"/>
  <c r="W1507" i="5" s="1"/>
  <c r="E555" i="10"/>
  <c r="O554" i="10"/>
  <c r="AA1506" i="5" s="1"/>
  <c r="N554" i="10"/>
  <c r="Y1506" i="5" s="1"/>
  <c r="M554" i="10"/>
  <c r="X1506" i="5" s="1"/>
  <c r="L554" i="10"/>
  <c r="W1506" i="5" s="1"/>
  <c r="E554" i="10"/>
  <c r="O553" i="10"/>
  <c r="AA1505" i="5" s="1"/>
  <c r="N553" i="10"/>
  <c r="Y1505" i="5" s="1"/>
  <c r="M553" i="10"/>
  <c r="X1505" i="5" s="1"/>
  <c r="L553" i="10"/>
  <c r="W1505" i="5" s="1"/>
  <c r="E553" i="10"/>
  <c r="O552" i="10"/>
  <c r="AA1504" i="5" s="1"/>
  <c r="N552" i="10"/>
  <c r="Y1504" i="5" s="1"/>
  <c r="M552" i="10"/>
  <c r="X1504" i="5" s="1"/>
  <c r="L552" i="10"/>
  <c r="W1504" i="5" s="1"/>
  <c r="E552" i="10"/>
  <c r="O551" i="10"/>
  <c r="AA1502" i="5" s="1"/>
  <c r="N551" i="10"/>
  <c r="Y1502" i="5" s="1"/>
  <c r="M551" i="10"/>
  <c r="X1502" i="5" s="1"/>
  <c r="L551" i="10"/>
  <c r="W1502" i="5" s="1"/>
  <c r="E551" i="10"/>
  <c r="O550" i="10"/>
  <c r="AA1501" i="5" s="1"/>
  <c r="N550" i="10"/>
  <c r="Y1501" i="5" s="1"/>
  <c r="M550" i="10"/>
  <c r="X1501" i="5" s="1"/>
  <c r="L550" i="10"/>
  <c r="W1501" i="5" s="1"/>
  <c r="E550" i="10"/>
  <c r="O549" i="10"/>
  <c r="AA1500" i="5" s="1"/>
  <c r="N549" i="10"/>
  <c r="Y1500" i="5" s="1"/>
  <c r="M549" i="10"/>
  <c r="X1500" i="5" s="1"/>
  <c r="L549" i="10"/>
  <c r="W1500" i="5" s="1"/>
  <c r="E549" i="10"/>
  <c r="O548" i="10"/>
  <c r="AA1499" i="5" s="1"/>
  <c r="N548" i="10"/>
  <c r="Y1499" i="5" s="1"/>
  <c r="M548" i="10"/>
  <c r="X1499" i="5" s="1"/>
  <c r="L548" i="10"/>
  <c r="W1499" i="5" s="1"/>
  <c r="E548" i="10"/>
  <c r="O547" i="10"/>
  <c r="AA1498" i="5" s="1"/>
  <c r="N547" i="10"/>
  <c r="Y1498" i="5" s="1"/>
  <c r="M547" i="10"/>
  <c r="X1498" i="5" s="1"/>
  <c r="L547" i="10"/>
  <c r="W1498" i="5" s="1"/>
  <c r="E547" i="10"/>
  <c r="O546" i="10"/>
  <c r="AA1497" i="5" s="1"/>
  <c r="N546" i="10"/>
  <c r="Y1497" i="5" s="1"/>
  <c r="M546" i="10"/>
  <c r="X1497" i="5" s="1"/>
  <c r="L546" i="10"/>
  <c r="W1497" i="5" s="1"/>
  <c r="E546" i="10"/>
  <c r="O545" i="10"/>
  <c r="AA1496" i="5" s="1"/>
  <c r="N545" i="10"/>
  <c r="Y1496" i="5" s="1"/>
  <c r="M545" i="10"/>
  <c r="X1496" i="5" s="1"/>
  <c r="L545" i="10"/>
  <c r="W1496" i="5" s="1"/>
  <c r="E545" i="10"/>
  <c r="O544" i="10"/>
  <c r="AA1495" i="5" s="1"/>
  <c r="N544" i="10"/>
  <c r="Y1495" i="5" s="1"/>
  <c r="M544" i="10"/>
  <c r="X1495" i="5" s="1"/>
  <c r="L544" i="10"/>
  <c r="W1495" i="5" s="1"/>
  <c r="E544" i="10"/>
  <c r="O543" i="10"/>
  <c r="AA1494" i="5" s="1"/>
  <c r="N543" i="10"/>
  <c r="Y1494" i="5" s="1"/>
  <c r="M543" i="10"/>
  <c r="X1494" i="5" s="1"/>
  <c r="L543" i="10"/>
  <c r="W1494" i="5" s="1"/>
  <c r="E543" i="10"/>
  <c r="O542" i="10"/>
  <c r="AA1493" i="5" s="1"/>
  <c r="N542" i="10"/>
  <c r="Y1493" i="5" s="1"/>
  <c r="M542" i="10"/>
  <c r="X1493" i="5" s="1"/>
  <c r="L542" i="10"/>
  <c r="W1493" i="5" s="1"/>
  <c r="E542" i="10"/>
  <c r="O541" i="10"/>
  <c r="AA1491" i="5" s="1"/>
  <c r="N541" i="10"/>
  <c r="Y1491" i="5" s="1"/>
  <c r="M541" i="10"/>
  <c r="X1491" i="5" s="1"/>
  <c r="L541" i="10"/>
  <c r="W1491" i="5" s="1"/>
  <c r="E541" i="10"/>
  <c r="O540" i="10"/>
  <c r="AA1490" i="5" s="1"/>
  <c r="N540" i="10"/>
  <c r="Y1490" i="5" s="1"/>
  <c r="M540" i="10"/>
  <c r="X1490" i="5" s="1"/>
  <c r="L540" i="10"/>
  <c r="W1490" i="5" s="1"/>
  <c r="E540" i="10"/>
  <c r="O539" i="10"/>
  <c r="AA1489" i="5" s="1"/>
  <c r="N539" i="10"/>
  <c r="Y1489" i="5" s="1"/>
  <c r="M539" i="10"/>
  <c r="X1489" i="5" s="1"/>
  <c r="L539" i="10"/>
  <c r="W1489" i="5" s="1"/>
  <c r="E539" i="10"/>
  <c r="O538" i="10"/>
  <c r="AA1488" i="5" s="1"/>
  <c r="N538" i="10"/>
  <c r="Y1488" i="5" s="1"/>
  <c r="M538" i="10"/>
  <c r="X1488" i="5" s="1"/>
  <c r="L538" i="10"/>
  <c r="W1488" i="5" s="1"/>
  <c r="E538" i="10"/>
  <c r="O537" i="10"/>
  <c r="AA1487" i="5" s="1"/>
  <c r="N537" i="10"/>
  <c r="Y1487" i="5" s="1"/>
  <c r="M537" i="10"/>
  <c r="X1487" i="5" s="1"/>
  <c r="L537" i="10"/>
  <c r="W1487" i="5" s="1"/>
  <c r="E537" i="10"/>
  <c r="O536" i="10"/>
  <c r="AA1486" i="5" s="1"/>
  <c r="N536" i="10"/>
  <c r="Y1486" i="5" s="1"/>
  <c r="M536" i="10"/>
  <c r="X1486" i="5" s="1"/>
  <c r="L536" i="10"/>
  <c r="W1486" i="5" s="1"/>
  <c r="E536" i="10"/>
  <c r="O535" i="10"/>
  <c r="AA1485" i="5" s="1"/>
  <c r="N535" i="10"/>
  <c r="Y1485" i="5" s="1"/>
  <c r="M535" i="10"/>
  <c r="X1485" i="5" s="1"/>
  <c r="L535" i="10"/>
  <c r="W1485" i="5" s="1"/>
  <c r="E535" i="10"/>
  <c r="O534" i="10"/>
  <c r="AA1484" i="5" s="1"/>
  <c r="N534" i="10"/>
  <c r="Y1484" i="5" s="1"/>
  <c r="M534" i="10"/>
  <c r="X1484" i="5" s="1"/>
  <c r="L534" i="10"/>
  <c r="W1484" i="5" s="1"/>
  <c r="E534" i="10"/>
  <c r="O533" i="10"/>
  <c r="AA1483" i="5" s="1"/>
  <c r="N533" i="10"/>
  <c r="Y1483" i="5" s="1"/>
  <c r="M533" i="10"/>
  <c r="X1483" i="5" s="1"/>
  <c r="L533" i="10"/>
  <c r="W1483" i="5" s="1"/>
  <c r="E533" i="10"/>
  <c r="O532" i="10"/>
  <c r="AA1482" i="5" s="1"/>
  <c r="N532" i="10"/>
  <c r="Y1482" i="5" s="1"/>
  <c r="M532" i="10"/>
  <c r="X1482" i="5" s="1"/>
  <c r="L532" i="10"/>
  <c r="W1482" i="5" s="1"/>
  <c r="E532" i="10"/>
  <c r="O531" i="10"/>
  <c r="AA1480" i="5" s="1"/>
  <c r="N531" i="10"/>
  <c r="Y1480" i="5" s="1"/>
  <c r="M531" i="10"/>
  <c r="X1480" i="5" s="1"/>
  <c r="L531" i="10"/>
  <c r="W1480" i="5" s="1"/>
  <c r="E531" i="10"/>
  <c r="O530" i="10"/>
  <c r="AA1479" i="5" s="1"/>
  <c r="N530" i="10"/>
  <c r="Y1479" i="5" s="1"/>
  <c r="M530" i="10"/>
  <c r="X1479" i="5" s="1"/>
  <c r="L530" i="10"/>
  <c r="W1479" i="5" s="1"/>
  <c r="E530" i="10"/>
  <c r="O529" i="10"/>
  <c r="AA1478" i="5" s="1"/>
  <c r="N529" i="10"/>
  <c r="Y1478" i="5" s="1"/>
  <c r="M529" i="10"/>
  <c r="X1478" i="5" s="1"/>
  <c r="L529" i="10"/>
  <c r="W1478" i="5" s="1"/>
  <c r="E529" i="10"/>
  <c r="O528" i="10"/>
  <c r="AA1477" i="5" s="1"/>
  <c r="N528" i="10"/>
  <c r="Y1477" i="5" s="1"/>
  <c r="M528" i="10"/>
  <c r="X1477" i="5" s="1"/>
  <c r="L528" i="10"/>
  <c r="W1477" i="5" s="1"/>
  <c r="E528" i="10"/>
  <c r="O527" i="10"/>
  <c r="AA1476" i="5" s="1"/>
  <c r="N527" i="10"/>
  <c r="Y1476" i="5" s="1"/>
  <c r="M527" i="10"/>
  <c r="X1476" i="5" s="1"/>
  <c r="L527" i="10"/>
  <c r="W1476" i="5" s="1"/>
  <c r="E527" i="10"/>
  <c r="O526" i="10"/>
  <c r="AA1475" i="5" s="1"/>
  <c r="N526" i="10"/>
  <c r="Y1475" i="5" s="1"/>
  <c r="M526" i="10"/>
  <c r="X1475" i="5" s="1"/>
  <c r="L526" i="10"/>
  <c r="W1475" i="5" s="1"/>
  <c r="E526" i="10"/>
  <c r="O525" i="10"/>
  <c r="AA1474" i="5" s="1"/>
  <c r="N525" i="10"/>
  <c r="Y1474" i="5" s="1"/>
  <c r="M525" i="10"/>
  <c r="X1474" i="5" s="1"/>
  <c r="L525" i="10"/>
  <c r="W1474" i="5" s="1"/>
  <c r="E525" i="10"/>
  <c r="O524" i="10"/>
  <c r="AA1473" i="5" s="1"/>
  <c r="N524" i="10"/>
  <c r="Y1473" i="5" s="1"/>
  <c r="M524" i="10"/>
  <c r="X1473" i="5" s="1"/>
  <c r="L524" i="10"/>
  <c r="W1473" i="5" s="1"/>
  <c r="E524" i="10"/>
  <c r="O523" i="10"/>
  <c r="AA1472" i="5" s="1"/>
  <c r="N523" i="10"/>
  <c r="Y1472" i="5" s="1"/>
  <c r="M523" i="10"/>
  <c r="X1472" i="5" s="1"/>
  <c r="L523" i="10"/>
  <c r="W1472" i="5" s="1"/>
  <c r="E523" i="10"/>
  <c r="O522" i="10"/>
  <c r="AA1471" i="5" s="1"/>
  <c r="N522" i="10"/>
  <c r="Y1471" i="5" s="1"/>
  <c r="M522" i="10"/>
  <c r="X1471" i="5" s="1"/>
  <c r="L522" i="10"/>
  <c r="W1471" i="5" s="1"/>
  <c r="E522" i="10"/>
  <c r="O521" i="10"/>
  <c r="AA1469" i="5" s="1"/>
  <c r="N521" i="10"/>
  <c r="Y1469" i="5" s="1"/>
  <c r="M521" i="10"/>
  <c r="X1469" i="5" s="1"/>
  <c r="L521" i="10"/>
  <c r="W1469" i="5" s="1"/>
  <c r="E521" i="10"/>
  <c r="O520" i="10"/>
  <c r="AA1468" i="5" s="1"/>
  <c r="N520" i="10"/>
  <c r="Y1468" i="5" s="1"/>
  <c r="M520" i="10"/>
  <c r="X1468" i="5" s="1"/>
  <c r="L520" i="10"/>
  <c r="W1468" i="5" s="1"/>
  <c r="E520" i="10"/>
  <c r="O519" i="10"/>
  <c r="AA1467" i="5" s="1"/>
  <c r="N519" i="10"/>
  <c r="Y1467" i="5" s="1"/>
  <c r="M519" i="10"/>
  <c r="X1467" i="5" s="1"/>
  <c r="L519" i="10"/>
  <c r="W1467" i="5" s="1"/>
  <c r="E519" i="10"/>
  <c r="O518" i="10"/>
  <c r="AA1466" i="5" s="1"/>
  <c r="N518" i="10"/>
  <c r="Y1466" i="5" s="1"/>
  <c r="M518" i="10"/>
  <c r="X1466" i="5" s="1"/>
  <c r="L518" i="10"/>
  <c r="W1466" i="5" s="1"/>
  <c r="E518" i="10"/>
  <c r="O517" i="10"/>
  <c r="AA1465" i="5" s="1"/>
  <c r="N517" i="10"/>
  <c r="Y1465" i="5" s="1"/>
  <c r="M517" i="10"/>
  <c r="X1465" i="5" s="1"/>
  <c r="L517" i="10"/>
  <c r="W1465" i="5" s="1"/>
  <c r="E517" i="10"/>
  <c r="O516" i="10"/>
  <c r="AA1464" i="5" s="1"/>
  <c r="N516" i="10"/>
  <c r="Y1464" i="5" s="1"/>
  <c r="M516" i="10"/>
  <c r="X1464" i="5" s="1"/>
  <c r="L516" i="10"/>
  <c r="W1464" i="5" s="1"/>
  <c r="E516" i="10"/>
  <c r="O515" i="10"/>
  <c r="AA1463" i="5" s="1"/>
  <c r="N515" i="10"/>
  <c r="Y1463" i="5" s="1"/>
  <c r="M515" i="10"/>
  <c r="X1463" i="5" s="1"/>
  <c r="L515" i="10"/>
  <c r="W1463" i="5" s="1"/>
  <c r="E515" i="10"/>
  <c r="O514" i="10"/>
  <c r="AA1462" i="5" s="1"/>
  <c r="N514" i="10"/>
  <c r="Y1462" i="5" s="1"/>
  <c r="M514" i="10"/>
  <c r="X1462" i="5" s="1"/>
  <c r="L514" i="10"/>
  <c r="W1462" i="5" s="1"/>
  <c r="E514" i="10"/>
  <c r="O513" i="10"/>
  <c r="AA1461" i="5" s="1"/>
  <c r="N513" i="10"/>
  <c r="Y1461" i="5" s="1"/>
  <c r="M513" i="10"/>
  <c r="X1461" i="5" s="1"/>
  <c r="L513" i="10"/>
  <c r="W1461" i="5" s="1"/>
  <c r="E513" i="10"/>
  <c r="O512" i="10"/>
  <c r="AA1460" i="5" s="1"/>
  <c r="N512" i="10"/>
  <c r="Y1460" i="5" s="1"/>
  <c r="M512" i="10"/>
  <c r="X1460" i="5" s="1"/>
  <c r="L512" i="10"/>
  <c r="W1460" i="5" s="1"/>
  <c r="E512" i="10"/>
  <c r="O511" i="10"/>
  <c r="AA1458" i="5" s="1"/>
  <c r="N511" i="10"/>
  <c r="Y1458" i="5" s="1"/>
  <c r="M511" i="10"/>
  <c r="X1458" i="5" s="1"/>
  <c r="L511" i="10"/>
  <c r="W1458" i="5" s="1"/>
  <c r="E511" i="10"/>
  <c r="O510" i="10"/>
  <c r="AA1457" i="5" s="1"/>
  <c r="N510" i="10"/>
  <c r="Y1457" i="5" s="1"/>
  <c r="M510" i="10"/>
  <c r="X1457" i="5" s="1"/>
  <c r="L510" i="10"/>
  <c r="W1457" i="5" s="1"/>
  <c r="E510" i="10"/>
  <c r="O509" i="10"/>
  <c r="AA1456" i="5" s="1"/>
  <c r="N509" i="10"/>
  <c r="Y1456" i="5" s="1"/>
  <c r="M509" i="10"/>
  <c r="X1456" i="5" s="1"/>
  <c r="L509" i="10"/>
  <c r="W1456" i="5" s="1"/>
  <c r="E509" i="10"/>
  <c r="O508" i="10"/>
  <c r="AA1455" i="5" s="1"/>
  <c r="N508" i="10"/>
  <c r="Y1455" i="5" s="1"/>
  <c r="M508" i="10"/>
  <c r="X1455" i="5" s="1"/>
  <c r="L508" i="10"/>
  <c r="W1455" i="5" s="1"/>
  <c r="E508" i="10"/>
  <c r="O507" i="10"/>
  <c r="AA1454" i="5" s="1"/>
  <c r="N507" i="10"/>
  <c r="Y1454" i="5" s="1"/>
  <c r="M507" i="10"/>
  <c r="X1454" i="5" s="1"/>
  <c r="L507" i="10"/>
  <c r="W1454" i="5" s="1"/>
  <c r="E507" i="10"/>
  <c r="O506" i="10"/>
  <c r="AA1453" i="5" s="1"/>
  <c r="N506" i="10"/>
  <c r="Y1453" i="5" s="1"/>
  <c r="M506" i="10"/>
  <c r="X1453" i="5" s="1"/>
  <c r="L506" i="10"/>
  <c r="W1453" i="5" s="1"/>
  <c r="E506" i="10"/>
  <c r="O505" i="10"/>
  <c r="AA1452" i="5" s="1"/>
  <c r="N505" i="10"/>
  <c r="Y1452" i="5" s="1"/>
  <c r="M505" i="10"/>
  <c r="X1452" i="5" s="1"/>
  <c r="L505" i="10"/>
  <c r="W1452" i="5" s="1"/>
  <c r="E505" i="10"/>
  <c r="O504" i="10"/>
  <c r="AA1451" i="5" s="1"/>
  <c r="N504" i="10"/>
  <c r="Y1451" i="5" s="1"/>
  <c r="M504" i="10"/>
  <c r="X1451" i="5" s="1"/>
  <c r="L504" i="10"/>
  <c r="W1451" i="5" s="1"/>
  <c r="E504" i="10"/>
  <c r="O503" i="10"/>
  <c r="AA1450" i="5" s="1"/>
  <c r="N503" i="10"/>
  <c r="Y1450" i="5" s="1"/>
  <c r="M503" i="10"/>
  <c r="X1450" i="5" s="1"/>
  <c r="L503" i="10"/>
  <c r="W1450" i="5" s="1"/>
  <c r="E503" i="10"/>
  <c r="O502" i="10"/>
  <c r="AA1449" i="5" s="1"/>
  <c r="N502" i="10"/>
  <c r="Y1449" i="5" s="1"/>
  <c r="M502" i="10"/>
  <c r="X1449" i="5" s="1"/>
  <c r="L502" i="10"/>
  <c r="W1449" i="5" s="1"/>
  <c r="E502" i="10"/>
  <c r="O501" i="10"/>
  <c r="AA1446" i="5" s="1"/>
  <c r="N501" i="10"/>
  <c r="Y1446" i="5" s="1"/>
  <c r="M501" i="10"/>
  <c r="X1446" i="5" s="1"/>
  <c r="L501" i="10"/>
  <c r="W1446" i="5" s="1"/>
  <c r="E501" i="10"/>
  <c r="O500" i="10"/>
  <c r="AA1445" i="5" s="1"/>
  <c r="N500" i="10"/>
  <c r="Y1445" i="5" s="1"/>
  <c r="M500" i="10"/>
  <c r="X1445" i="5" s="1"/>
  <c r="L500" i="10"/>
  <c r="W1445" i="5" s="1"/>
  <c r="E500" i="10"/>
  <c r="O499" i="10"/>
  <c r="AA1444" i="5" s="1"/>
  <c r="N499" i="10"/>
  <c r="Y1444" i="5" s="1"/>
  <c r="M499" i="10"/>
  <c r="X1444" i="5" s="1"/>
  <c r="L499" i="10"/>
  <c r="W1444" i="5" s="1"/>
  <c r="E499" i="10"/>
  <c r="O498" i="10"/>
  <c r="AA1443" i="5" s="1"/>
  <c r="N498" i="10"/>
  <c r="Y1443" i="5" s="1"/>
  <c r="M498" i="10"/>
  <c r="X1443" i="5" s="1"/>
  <c r="L498" i="10"/>
  <c r="W1443" i="5" s="1"/>
  <c r="E498" i="10"/>
  <c r="O497" i="10"/>
  <c r="AA1442" i="5" s="1"/>
  <c r="N497" i="10"/>
  <c r="Y1442" i="5" s="1"/>
  <c r="M497" i="10"/>
  <c r="X1442" i="5" s="1"/>
  <c r="L497" i="10"/>
  <c r="W1442" i="5" s="1"/>
  <c r="E497" i="10"/>
  <c r="O496" i="10"/>
  <c r="AA1441" i="5" s="1"/>
  <c r="N496" i="10"/>
  <c r="Y1441" i="5" s="1"/>
  <c r="M496" i="10"/>
  <c r="X1441" i="5" s="1"/>
  <c r="L496" i="10"/>
  <c r="W1441" i="5" s="1"/>
  <c r="E496" i="10"/>
  <c r="O495" i="10"/>
  <c r="AA1440" i="5" s="1"/>
  <c r="N495" i="10"/>
  <c r="Y1440" i="5" s="1"/>
  <c r="M495" i="10"/>
  <c r="X1440" i="5" s="1"/>
  <c r="L495" i="10"/>
  <c r="W1440" i="5" s="1"/>
  <c r="E495" i="10"/>
  <c r="O494" i="10"/>
  <c r="AA1439" i="5" s="1"/>
  <c r="N494" i="10"/>
  <c r="Y1439" i="5" s="1"/>
  <c r="M494" i="10"/>
  <c r="X1439" i="5" s="1"/>
  <c r="L494" i="10"/>
  <c r="W1439" i="5" s="1"/>
  <c r="E494" i="10"/>
  <c r="O493" i="10"/>
  <c r="AA1438" i="5" s="1"/>
  <c r="N493" i="10"/>
  <c r="Y1438" i="5" s="1"/>
  <c r="M493" i="10"/>
  <c r="X1438" i="5" s="1"/>
  <c r="L493" i="10"/>
  <c r="W1438" i="5" s="1"/>
  <c r="E493" i="10"/>
  <c r="O492" i="10"/>
  <c r="AA1437" i="5" s="1"/>
  <c r="N492" i="10"/>
  <c r="Y1437" i="5" s="1"/>
  <c r="M492" i="10"/>
  <c r="X1437" i="5" s="1"/>
  <c r="L492" i="10"/>
  <c r="W1437" i="5" s="1"/>
  <c r="E492" i="10"/>
  <c r="O491" i="10"/>
  <c r="AA1435" i="5" s="1"/>
  <c r="N491" i="10"/>
  <c r="Y1435" i="5" s="1"/>
  <c r="M491" i="10"/>
  <c r="X1435" i="5" s="1"/>
  <c r="L491" i="10"/>
  <c r="W1435" i="5" s="1"/>
  <c r="E491" i="10"/>
  <c r="O490" i="10"/>
  <c r="AA1434" i="5" s="1"/>
  <c r="N490" i="10"/>
  <c r="Y1434" i="5" s="1"/>
  <c r="M490" i="10"/>
  <c r="X1434" i="5" s="1"/>
  <c r="L490" i="10"/>
  <c r="W1434" i="5" s="1"/>
  <c r="E490" i="10"/>
  <c r="O489" i="10"/>
  <c r="AA1433" i="5" s="1"/>
  <c r="N489" i="10"/>
  <c r="Y1433" i="5" s="1"/>
  <c r="M489" i="10"/>
  <c r="X1433" i="5" s="1"/>
  <c r="L489" i="10"/>
  <c r="W1433" i="5" s="1"/>
  <c r="E489" i="10"/>
  <c r="O488" i="10"/>
  <c r="AA1432" i="5" s="1"/>
  <c r="N488" i="10"/>
  <c r="Y1432" i="5" s="1"/>
  <c r="M488" i="10"/>
  <c r="X1432" i="5" s="1"/>
  <c r="L488" i="10"/>
  <c r="W1432" i="5" s="1"/>
  <c r="E488" i="10"/>
  <c r="O487" i="10"/>
  <c r="AA1431" i="5" s="1"/>
  <c r="N487" i="10"/>
  <c r="Y1431" i="5" s="1"/>
  <c r="M487" i="10"/>
  <c r="X1431" i="5" s="1"/>
  <c r="L487" i="10"/>
  <c r="W1431" i="5" s="1"/>
  <c r="E487" i="10"/>
  <c r="O486" i="10"/>
  <c r="AA1430" i="5" s="1"/>
  <c r="N486" i="10"/>
  <c r="Y1430" i="5" s="1"/>
  <c r="M486" i="10"/>
  <c r="X1430" i="5" s="1"/>
  <c r="L486" i="10"/>
  <c r="W1430" i="5" s="1"/>
  <c r="E486" i="10"/>
  <c r="O485" i="10"/>
  <c r="AA1429" i="5" s="1"/>
  <c r="N485" i="10"/>
  <c r="Y1429" i="5" s="1"/>
  <c r="M485" i="10"/>
  <c r="X1429" i="5" s="1"/>
  <c r="L485" i="10"/>
  <c r="W1429" i="5" s="1"/>
  <c r="E485" i="10"/>
  <c r="O484" i="10"/>
  <c r="AA1428" i="5" s="1"/>
  <c r="N484" i="10"/>
  <c r="Y1428" i="5" s="1"/>
  <c r="M484" i="10"/>
  <c r="X1428" i="5" s="1"/>
  <c r="L484" i="10"/>
  <c r="W1428" i="5" s="1"/>
  <c r="E484" i="10"/>
  <c r="O483" i="10"/>
  <c r="AA1427" i="5" s="1"/>
  <c r="N483" i="10"/>
  <c r="Y1427" i="5" s="1"/>
  <c r="M483" i="10"/>
  <c r="X1427" i="5" s="1"/>
  <c r="L483" i="10"/>
  <c r="W1427" i="5" s="1"/>
  <c r="E483" i="10"/>
  <c r="O482" i="10"/>
  <c r="AA1426" i="5" s="1"/>
  <c r="N482" i="10"/>
  <c r="Y1426" i="5" s="1"/>
  <c r="M482" i="10"/>
  <c r="X1426" i="5" s="1"/>
  <c r="L482" i="10"/>
  <c r="W1426" i="5" s="1"/>
  <c r="E482" i="10"/>
  <c r="O481" i="10"/>
  <c r="AA1424" i="5" s="1"/>
  <c r="N481" i="10"/>
  <c r="Y1424" i="5" s="1"/>
  <c r="M481" i="10"/>
  <c r="X1424" i="5" s="1"/>
  <c r="L481" i="10"/>
  <c r="W1424" i="5" s="1"/>
  <c r="E481" i="10"/>
  <c r="O480" i="10"/>
  <c r="AA1423" i="5" s="1"/>
  <c r="N480" i="10"/>
  <c r="Y1423" i="5" s="1"/>
  <c r="M480" i="10"/>
  <c r="X1423" i="5" s="1"/>
  <c r="L480" i="10"/>
  <c r="W1423" i="5" s="1"/>
  <c r="E480" i="10"/>
  <c r="O479" i="10"/>
  <c r="AA1422" i="5" s="1"/>
  <c r="N479" i="10"/>
  <c r="Y1422" i="5" s="1"/>
  <c r="M479" i="10"/>
  <c r="X1422" i="5" s="1"/>
  <c r="L479" i="10"/>
  <c r="W1422" i="5" s="1"/>
  <c r="E479" i="10"/>
  <c r="O478" i="10"/>
  <c r="AA1421" i="5" s="1"/>
  <c r="N478" i="10"/>
  <c r="Y1421" i="5" s="1"/>
  <c r="M478" i="10"/>
  <c r="X1421" i="5" s="1"/>
  <c r="L478" i="10"/>
  <c r="W1421" i="5" s="1"/>
  <c r="E478" i="10"/>
  <c r="O477" i="10"/>
  <c r="AA1420" i="5" s="1"/>
  <c r="N477" i="10"/>
  <c r="Y1420" i="5" s="1"/>
  <c r="M477" i="10"/>
  <c r="X1420" i="5" s="1"/>
  <c r="L477" i="10"/>
  <c r="W1420" i="5" s="1"/>
  <c r="E477" i="10"/>
  <c r="O476" i="10"/>
  <c r="AA1419" i="5" s="1"/>
  <c r="N476" i="10"/>
  <c r="Y1419" i="5" s="1"/>
  <c r="M476" i="10"/>
  <c r="X1419" i="5" s="1"/>
  <c r="L476" i="10"/>
  <c r="W1419" i="5" s="1"/>
  <c r="E476" i="10"/>
  <c r="O475" i="10"/>
  <c r="AA1418" i="5" s="1"/>
  <c r="N475" i="10"/>
  <c r="Y1418" i="5" s="1"/>
  <c r="M475" i="10"/>
  <c r="X1418" i="5" s="1"/>
  <c r="L475" i="10"/>
  <c r="W1418" i="5" s="1"/>
  <c r="E475" i="10"/>
  <c r="O474" i="10"/>
  <c r="AA1417" i="5" s="1"/>
  <c r="N474" i="10"/>
  <c r="Y1417" i="5" s="1"/>
  <c r="M474" i="10"/>
  <c r="X1417" i="5" s="1"/>
  <c r="L474" i="10"/>
  <c r="W1417" i="5" s="1"/>
  <c r="E474" i="10"/>
  <c r="O473" i="10"/>
  <c r="AA1416" i="5" s="1"/>
  <c r="N473" i="10"/>
  <c r="Y1416" i="5" s="1"/>
  <c r="M473" i="10"/>
  <c r="X1416" i="5" s="1"/>
  <c r="L473" i="10"/>
  <c r="W1416" i="5" s="1"/>
  <c r="E473" i="10"/>
  <c r="O472" i="10"/>
  <c r="AA1415" i="5" s="1"/>
  <c r="N472" i="10"/>
  <c r="Y1415" i="5" s="1"/>
  <c r="M472" i="10"/>
  <c r="X1415" i="5" s="1"/>
  <c r="L472" i="10"/>
  <c r="W1415" i="5" s="1"/>
  <c r="E472" i="10"/>
  <c r="O471" i="10"/>
  <c r="AA1413" i="5" s="1"/>
  <c r="N471" i="10"/>
  <c r="Y1413" i="5" s="1"/>
  <c r="M471" i="10"/>
  <c r="X1413" i="5" s="1"/>
  <c r="L471" i="10"/>
  <c r="W1413" i="5" s="1"/>
  <c r="E471" i="10"/>
  <c r="O470" i="10"/>
  <c r="AA1412" i="5" s="1"/>
  <c r="N470" i="10"/>
  <c r="Y1412" i="5" s="1"/>
  <c r="M470" i="10"/>
  <c r="X1412" i="5" s="1"/>
  <c r="L470" i="10"/>
  <c r="W1412" i="5" s="1"/>
  <c r="E470" i="10"/>
  <c r="O469" i="10"/>
  <c r="AA1411" i="5" s="1"/>
  <c r="N469" i="10"/>
  <c r="Y1411" i="5" s="1"/>
  <c r="M469" i="10"/>
  <c r="X1411" i="5" s="1"/>
  <c r="L469" i="10"/>
  <c r="W1411" i="5" s="1"/>
  <c r="E469" i="10"/>
  <c r="O468" i="10"/>
  <c r="AA1410" i="5" s="1"/>
  <c r="N468" i="10"/>
  <c r="Y1410" i="5" s="1"/>
  <c r="M468" i="10"/>
  <c r="X1410" i="5" s="1"/>
  <c r="L468" i="10"/>
  <c r="W1410" i="5" s="1"/>
  <c r="E468" i="10"/>
  <c r="O467" i="10"/>
  <c r="AA1409" i="5" s="1"/>
  <c r="N467" i="10"/>
  <c r="Y1409" i="5" s="1"/>
  <c r="M467" i="10"/>
  <c r="X1409" i="5" s="1"/>
  <c r="L467" i="10"/>
  <c r="W1409" i="5" s="1"/>
  <c r="E467" i="10"/>
  <c r="O466" i="10"/>
  <c r="AA1408" i="5" s="1"/>
  <c r="N466" i="10"/>
  <c r="Y1408" i="5" s="1"/>
  <c r="M466" i="10"/>
  <c r="X1408" i="5" s="1"/>
  <c r="L466" i="10"/>
  <c r="W1408" i="5" s="1"/>
  <c r="E466" i="10"/>
  <c r="O465" i="10"/>
  <c r="AA1407" i="5" s="1"/>
  <c r="N465" i="10"/>
  <c r="Y1407" i="5" s="1"/>
  <c r="M465" i="10"/>
  <c r="X1407" i="5" s="1"/>
  <c r="L465" i="10"/>
  <c r="W1407" i="5" s="1"/>
  <c r="E465" i="10"/>
  <c r="O464" i="10"/>
  <c r="AA1406" i="5" s="1"/>
  <c r="N464" i="10"/>
  <c r="Y1406" i="5" s="1"/>
  <c r="M464" i="10"/>
  <c r="X1406" i="5" s="1"/>
  <c r="L464" i="10"/>
  <c r="W1406" i="5" s="1"/>
  <c r="E464" i="10"/>
  <c r="O463" i="10"/>
  <c r="AA1405" i="5" s="1"/>
  <c r="N463" i="10"/>
  <c r="Y1405" i="5" s="1"/>
  <c r="M463" i="10"/>
  <c r="X1405" i="5" s="1"/>
  <c r="L463" i="10"/>
  <c r="W1405" i="5" s="1"/>
  <c r="E463" i="10"/>
  <c r="O462" i="10"/>
  <c r="AA1404" i="5" s="1"/>
  <c r="N462" i="10"/>
  <c r="Y1404" i="5" s="1"/>
  <c r="M462" i="10"/>
  <c r="X1404" i="5" s="1"/>
  <c r="L462" i="10"/>
  <c r="W1404" i="5" s="1"/>
  <c r="E462" i="10"/>
  <c r="O461" i="10"/>
  <c r="AA1402" i="5" s="1"/>
  <c r="N461" i="10"/>
  <c r="Y1402" i="5" s="1"/>
  <c r="M461" i="10"/>
  <c r="X1402" i="5" s="1"/>
  <c r="L461" i="10"/>
  <c r="W1402" i="5" s="1"/>
  <c r="E461" i="10"/>
  <c r="O460" i="10"/>
  <c r="AA1401" i="5" s="1"/>
  <c r="N460" i="10"/>
  <c r="Y1401" i="5" s="1"/>
  <c r="M460" i="10"/>
  <c r="X1401" i="5" s="1"/>
  <c r="L460" i="10"/>
  <c r="W1401" i="5" s="1"/>
  <c r="E460" i="10"/>
  <c r="O459" i="10"/>
  <c r="AA1400" i="5" s="1"/>
  <c r="N459" i="10"/>
  <c r="Y1400" i="5" s="1"/>
  <c r="M459" i="10"/>
  <c r="X1400" i="5" s="1"/>
  <c r="L459" i="10"/>
  <c r="W1400" i="5" s="1"/>
  <c r="E459" i="10"/>
  <c r="O458" i="10"/>
  <c r="AA1399" i="5" s="1"/>
  <c r="N458" i="10"/>
  <c r="Y1399" i="5" s="1"/>
  <c r="M458" i="10"/>
  <c r="X1399" i="5" s="1"/>
  <c r="L458" i="10"/>
  <c r="W1399" i="5" s="1"/>
  <c r="E458" i="10"/>
  <c r="O457" i="10"/>
  <c r="AA1398" i="5" s="1"/>
  <c r="N457" i="10"/>
  <c r="Y1398" i="5" s="1"/>
  <c r="M457" i="10"/>
  <c r="X1398" i="5" s="1"/>
  <c r="L457" i="10"/>
  <c r="W1398" i="5" s="1"/>
  <c r="E457" i="10"/>
  <c r="O456" i="10"/>
  <c r="AA1397" i="5" s="1"/>
  <c r="N456" i="10"/>
  <c r="Y1397" i="5" s="1"/>
  <c r="M456" i="10"/>
  <c r="X1397" i="5" s="1"/>
  <c r="L456" i="10"/>
  <c r="W1397" i="5" s="1"/>
  <c r="E456" i="10"/>
  <c r="O455" i="10"/>
  <c r="AA1396" i="5" s="1"/>
  <c r="N455" i="10"/>
  <c r="Y1396" i="5" s="1"/>
  <c r="M455" i="10"/>
  <c r="X1396" i="5" s="1"/>
  <c r="L455" i="10"/>
  <c r="W1396" i="5" s="1"/>
  <c r="E455" i="10"/>
  <c r="O454" i="10"/>
  <c r="AA1395" i="5" s="1"/>
  <c r="N454" i="10"/>
  <c r="Y1395" i="5" s="1"/>
  <c r="M454" i="10"/>
  <c r="X1395" i="5" s="1"/>
  <c r="L454" i="10"/>
  <c r="W1395" i="5" s="1"/>
  <c r="E454" i="10"/>
  <c r="O453" i="10"/>
  <c r="AA1394" i="5" s="1"/>
  <c r="N453" i="10"/>
  <c r="Y1394" i="5" s="1"/>
  <c r="M453" i="10"/>
  <c r="X1394" i="5" s="1"/>
  <c r="L453" i="10"/>
  <c r="W1394" i="5" s="1"/>
  <c r="E453" i="10"/>
  <c r="O452" i="10"/>
  <c r="AA1393" i="5" s="1"/>
  <c r="N452" i="10"/>
  <c r="Y1393" i="5" s="1"/>
  <c r="M452" i="10"/>
  <c r="X1393" i="5" s="1"/>
  <c r="L452" i="10"/>
  <c r="W1393" i="5" s="1"/>
  <c r="E452" i="10"/>
  <c r="O451" i="10"/>
  <c r="AA1391" i="5" s="1"/>
  <c r="N451" i="10"/>
  <c r="Y1391" i="5" s="1"/>
  <c r="M451" i="10"/>
  <c r="X1391" i="5" s="1"/>
  <c r="L451" i="10"/>
  <c r="W1391" i="5" s="1"/>
  <c r="E451" i="10"/>
  <c r="O450" i="10"/>
  <c r="AA1390" i="5" s="1"/>
  <c r="N450" i="10"/>
  <c r="Y1390" i="5" s="1"/>
  <c r="M450" i="10"/>
  <c r="X1390" i="5" s="1"/>
  <c r="L450" i="10"/>
  <c r="W1390" i="5" s="1"/>
  <c r="E450" i="10"/>
  <c r="O449" i="10"/>
  <c r="AA1389" i="5" s="1"/>
  <c r="N449" i="10"/>
  <c r="Y1389" i="5" s="1"/>
  <c r="M449" i="10"/>
  <c r="X1389" i="5" s="1"/>
  <c r="L449" i="10"/>
  <c r="W1389" i="5" s="1"/>
  <c r="E449" i="10"/>
  <c r="O448" i="10"/>
  <c r="AA1388" i="5" s="1"/>
  <c r="N448" i="10"/>
  <c r="Y1388" i="5" s="1"/>
  <c r="M448" i="10"/>
  <c r="X1388" i="5" s="1"/>
  <c r="L448" i="10"/>
  <c r="W1388" i="5" s="1"/>
  <c r="E448" i="10"/>
  <c r="O447" i="10"/>
  <c r="AA1387" i="5" s="1"/>
  <c r="N447" i="10"/>
  <c r="Y1387" i="5" s="1"/>
  <c r="M447" i="10"/>
  <c r="X1387" i="5" s="1"/>
  <c r="L447" i="10"/>
  <c r="W1387" i="5" s="1"/>
  <c r="E447" i="10"/>
  <c r="O446" i="10"/>
  <c r="AA1386" i="5" s="1"/>
  <c r="N446" i="10"/>
  <c r="Y1386" i="5" s="1"/>
  <c r="M446" i="10"/>
  <c r="X1386" i="5" s="1"/>
  <c r="L446" i="10"/>
  <c r="W1386" i="5" s="1"/>
  <c r="E446" i="10"/>
  <c r="O445" i="10"/>
  <c r="AA1385" i="5" s="1"/>
  <c r="N445" i="10"/>
  <c r="Y1385" i="5" s="1"/>
  <c r="M445" i="10"/>
  <c r="X1385" i="5" s="1"/>
  <c r="L445" i="10"/>
  <c r="W1385" i="5" s="1"/>
  <c r="E445" i="10"/>
  <c r="O444" i="10"/>
  <c r="AA1384" i="5" s="1"/>
  <c r="N444" i="10"/>
  <c r="Y1384" i="5" s="1"/>
  <c r="M444" i="10"/>
  <c r="X1384" i="5" s="1"/>
  <c r="L444" i="10"/>
  <c r="W1384" i="5" s="1"/>
  <c r="E444" i="10"/>
  <c r="O443" i="10"/>
  <c r="AA1383" i="5" s="1"/>
  <c r="N443" i="10"/>
  <c r="Y1383" i="5" s="1"/>
  <c r="M443" i="10"/>
  <c r="X1383" i="5" s="1"/>
  <c r="L443" i="10"/>
  <c r="W1383" i="5" s="1"/>
  <c r="E443" i="10"/>
  <c r="O442" i="10"/>
  <c r="AA1382" i="5" s="1"/>
  <c r="N442" i="10"/>
  <c r="Y1382" i="5" s="1"/>
  <c r="M442" i="10"/>
  <c r="X1382" i="5" s="1"/>
  <c r="L442" i="10"/>
  <c r="W1382" i="5" s="1"/>
  <c r="E442" i="10"/>
  <c r="O441" i="10"/>
  <c r="AA1380" i="5" s="1"/>
  <c r="N441" i="10"/>
  <c r="Y1380" i="5" s="1"/>
  <c r="M441" i="10"/>
  <c r="X1380" i="5" s="1"/>
  <c r="L441" i="10"/>
  <c r="W1380" i="5" s="1"/>
  <c r="E441" i="10"/>
  <c r="O440" i="10"/>
  <c r="AA1379" i="5" s="1"/>
  <c r="N440" i="10"/>
  <c r="Y1379" i="5" s="1"/>
  <c r="M440" i="10"/>
  <c r="X1379" i="5" s="1"/>
  <c r="L440" i="10"/>
  <c r="W1379" i="5" s="1"/>
  <c r="E440" i="10"/>
  <c r="O439" i="10"/>
  <c r="AA1378" i="5" s="1"/>
  <c r="N439" i="10"/>
  <c r="Y1378" i="5" s="1"/>
  <c r="M439" i="10"/>
  <c r="X1378" i="5" s="1"/>
  <c r="L439" i="10"/>
  <c r="W1378" i="5" s="1"/>
  <c r="E439" i="10"/>
  <c r="O438" i="10"/>
  <c r="AA1377" i="5" s="1"/>
  <c r="N438" i="10"/>
  <c r="Y1377" i="5" s="1"/>
  <c r="M438" i="10"/>
  <c r="X1377" i="5" s="1"/>
  <c r="L438" i="10"/>
  <c r="W1377" i="5" s="1"/>
  <c r="E438" i="10"/>
  <c r="O437" i="10"/>
  <c r="AA1376" i="5" s="1"/>
  <c r="N437" i="10"/>
  <c r="Y1376" i="5" s="1"/>
  <c r="M437" i="10"/>
  <c r="X1376" i="5" s="1"/>
  <c r="L437" i="10"/>
  <c r="W1376" i="5" s="1"/>
  <c r="E437" i="10"/>
  <c r="O436" i="10"/>
  <c r="AA1375" i="5" s="1"/>
  <c r="N436" i="10"/>
  <c r="Y1375" i="5" s="1"/>
  <c r="M436" i="10"/>
  <c r="X1375" i="5" s="1"/>
  <c r="L436" i="10"/>
  <c r="W1375" i="5" s="1"/>
  <c r="E436" i="10"/>
  <c r="O435" i="10"/>
  <c r="AA1374" i="5" s="1"/>
  <c r="N435" i="10"/>
  <c r="Y1374" i="5" s="1"/>
  <c r="M435" i="10"/>
  <c r="X1374" i="5" s="1"/>
  <c r="L435" i="10"/>
  <c r="W1374" i="5" s="1"/>
  <c r="E435" i="10"/>
  <c r="O434" i="10"/>
  <c r="AA1373" i="5" s="1"/>
  <c r="N434" i="10"/>
  <c r="Y1373" i="5" s="1"/>
  <c r="M434" i="10"/>
  <c r="X1373" i="5" s="1"/>
  <c r="L434" i="10"/>
  <c r="W1373" i="5" s="1"/>
  <c r="E434" i="10"/>
  <c r="O433" i="10"/>
  <c r="AA1372" i="5" s="1"/>
  <c r="N433" i="10"/>
  <c r="Y1372" i="5" s="1"/>
  <c r="M433" i="10"/>
  <c r="X1372" i="5" s="1"/>
  <c r="L433" i="10"/>
  <c r="W1372" i="5" s="1"/>
  <c r="E433" i="10"/>
  <c r="O432" i="10"/>
  <c r="AA1371" i="5" s="1"/>
  <c r="N432" i="10"/>
  <c r="Y1371" i="5" s="1"/>
  <c r="M432" i="10"/>
  <c r="X1371" i="5" s="1"/>
  <c r="L432" i="10"/>
  <c r="W1371" i="5" s="1"/>
  <c r="E432" i="10"/>
  <c r="O431" i="10"/>
  <c r="AA1369" i="5" s="1"/>
  <c r="N431" i="10"/>
  <c r="Y1369" i="5" s="1"/>
  <c r="M431" i="10"/>
  <c r="X1369" i="5" s="1"/>
  <c r="L431" i="10"/>
  <c r="W1369" i="5" s="1"/>
  <c r="E431" i="10"/>
  <c r="O430" i="10"/>
  <c r="AA1368" i="5" s="1"/>
  <c r="N430" i="10"/>
  <c r="Y1368" i="5" s="1"/>
  <c r="M430" i="10"/>
  <c r="X1368" i="5" s="1"/>
  <c r="L430" i="10"/>
  <c r="W1368" i="5" s="1"/>
  <c r="E430" i="10"/>
  <c r="O429" i="10"/>
  <c r="AA1367" i="5" s="1"/>
  <c r="N429" i="10"/>
  <c r="Y1367" i="5" s="1"/>
  <c r="M429" i="10"/>
  <c r="X1367" i="5" s="1"/>
  <c r="L429" i="10"/>
  <c r="W1367" i="5" s="1"/>
  <c r="E429" i="10"/>
  <c r="O428" i="10"/>
  <c r="AA1366" i="5" s="1"/>
  <c r="N428" i="10"/>
  <c r="Y1366" i="5" s="1"/>
  <c r="M428" i="10"/>
  <c r="X1366" i="5" s="1"/>
  <c r="L428" i="10"/>
  <c r="W1366" i="5" s="1"/>
  <c r="E428" i="10"/>
  <c r="O427" i="10"/>
  <c r="AA1365" i="5" s="1"/>
  <c r="N427" i="10"/>
  <c r="Y1365" i="5" s="1"/>
  <c r="M427" i="10"/>
  <c r="X1365" i="5" s="1"/>
  <c r="L427" i="10"/>
  <c r="W1365" i="5" s="1"/>
  <c r="E427" i="10"/>
  <c r="O426" i="10"/>
  <c r="AA1364" i="5" s="1"/>
  <c r="N426" i="10"/>
  <c r="Y1364" i="5" s="1"/>
  <c r="M426" i="10"/>
  <c r="X1364" i="5" s="1"/>
  <c r="L426" i="10"/>
  <c r="W1364" i="5" s="1"/>
  <c r="E426" i="10"/>
  <c r="O425" i="10"/>
  <c r="AA1363" i="5" s="1"/>
  <c r="N425" i="10"/>
  <c r="Y1363" i="5" s="1"/>
  <c r="M425" i="10"/>
  <c r="X1363" i="5" s="1"/>
  <c r="L425" i="10"/>
  <c r="W1363" i="5" s="1"/>
  <c r="E425" i="10"/>
  <c r="O424" i="10"/>
  <c r="AA1362" i="5" s="1"/>
  <c r="N424" i="10"/>
  <c r="Y1362" i="5" s="1"/>
  <c r="M424" i="10"/>
  <c r="X1362" i="5" s="1"/>
  <c r="L424" i="10"/>
  <c r="W1362" i="5" s="1"/>
  <c r="E424" i="10"/>
  <c r="O423" i="10"/>
  <c r="AA1361" i="5" s="1"/>
  <c r="N423" i="10"/>
  <c r="Y1361" i="5" s="1"/>
  <c r="M423" i="10"/>
  <c r="X1361" i="5" s="1"/>
  <c r="L423" i="10"/>
  <c r="W1361" i="5" s="1"/>
  <c r="E423" i="10"/>
  <c r="O422" i="10"/>
  <c r="AA1360" i="5" s="1"/>
  <c r="N422" i="10"/>
  <c r="Y1360" i="5" s="1"/>
  <c r="M422" i="10"/>
  <c r="X1360" i="5" s="1"/>
  <c r="L422" i="10"/>
  <c r="W1360" i="5" s="1"/>
  <c r="E422" i="10"/>
  <c r="O421" i="10"/>
  <c r="AA1358" i="5" s="1"/>
  <c r="N421" i="10"/>
  <c r="Y1358" i="5" s="1"/>
  <c r="M421" i="10"/>
  <c r="X1358" i="5" s="1"/>
  <c r="L421" i="10"/>
  <c r="W1358" i="5" s="1"/>
  <c r="E421" i="10"/>
  <c r="O420" i="10"/>
  <c r="AA1357" i="5" s="1"/>
  <c r="N420" i="10"/>
  <c r="Y1357" i="5" s="1"/>
  <c r="M420" i="10"/>
  <c r="X1357" i="5" s="1"/>
  <c r="L420" i="10"/>
  <c r="W1357" i="5" s="1"/>
  <c r="E420" i="10"/>
  <c r="O419" i="10"/>
  <c r="AA1356" i="5" s="1"/>
  <c r="N419" i="10"/>
  <c r="Y1356" i="5" s="1"/>
  <c r="M419" i="10"/>
  <c r="X1356" i="5" s="1"/>
  <c r="L419" i="10"/>
  <c r="W1356" i="5" s="1"/>
  <c r="E419" i="10"/>
  <c r="O418" i="10"/>
  <c r="AA1355" i="5" s="1"/>
  <c r="N418" i="10"/>
  <c r="Y1355" i="5" s="1"/>
  <c r="M418" i="10"/>
  <c r="X1355" i="5" s="1"/>
  <c r="L418" i="10"/>
  <c r="W1355" i="5" s="1"/>
  <c r="E418" i="10"/>
  <c r="O417" i="10"/>
  <c r="AA1354" i="5" s="1"/>
  <c r="N417" i="10"/>
  <c r="Y1354" i="5" s="1"/>
  <c r="M417" i="10"/>
  <c r="X1354" i="5" s="1"/>
  <c r="L417" i="10"/>
  <c r="W1354" i="5" s="1"/>
  <c r="E417" i="10"/>
  <c r="O416" i="10"/>
  <c r="AA1353" i="5" s="1"/>
  <c r="N416" i="10"/>
  <c r="Y1353" i="5" s="1"/>
  <c r="M416" i="10"/>
  <c r="X1353" i="5" s="1"/>
  <c r="L416" i="10"/>
  <c r="W1353" i="5" s="1"/>
  <c r="E416" i="10"/>
  <c r="O415" i="10"/>
  <c r="AA1352" i="5" s="1"/>
  <c r="N415" i="10"/>
  <c r="Y1352" i="5" s="1"/>
  <c r="M415" i="10"/>
  <c r="X1352" i="5" s="1"/>
  <c r="L415" i="10"/>
  <c r="W1352" i="5" s="1"/>
  <c r="E415" i="10"/>
  <c r="O414" i="10"/>
  <c r="AA1351" i="5" s="1"/>
  <c r="N414" i="10"/>
  <c r="Y1351" i="5" s="1"/>
  <c r="M414" i="10"/>
  <c r="X1351" i="5" s="1"/>
  <c r="L414" i="10"/>
  <c r="W1351" i="5" s="1"/>
  <c r="E414" i="10"/>
  <c r="O413" i="10"/>
  <c r="AA1350" i="5" s="1"/>
  <c r="N413" i="10"/>
  <c r="Y1350" i="5" s="1"/>
  <c r="M413" i="10"/>
  <c r="X1350" i="5" s="1"/>
  <c r="L413" i="10"/>
  <c r="W1350" i="5" s="1"/>
  <c r="E413" i="10"/>
  <c r="O412" i="10"/>
  <c r="AA1349" i="5" s="1"/>
  <c r="N412" i="10"/>
  <c r="Y1349" i="5" s="1"/>
  <c r="M412" i="10"/>
  <c r="X1349" i="5" s="1"/>
  <c r="L412" i="10"/>
  <c r="W1349" i="5" s="1"/>
  <c r="E412" i="10"/>
  <c r="O411" i="10"/>
  <c r="AA1347" i="5" s="1"/>
  <c r="N411" i="10"/>
  <c r="Y1347" i="5" s="1"/>
  <c r="M411" i="10"/>
  <c r="X1347" i="5" s="1"/>
  <c r="L411" i="10"/>
  <c r="W1347" i="5" s="1"/>
  <c r="E411" i="10"/>
  <c r="O410" i="10"/>
  <c r="AA1346" i="5" s="1"/>
  <c r="N410" i="10"/>
  <c r="Y1346" i="5" s="1"/>
  <c r="M410" i="10"/>
  <c r="X1346" i="5" s="1"/>
  <c r="L410" i="10"/>
  <c r="W1346" i="5" s="1"/>
  <c r="E410" i="10"/>
  <c r="O409" i="10"/>
  <c r="AA1345" i="5" s="1"/>
  <c r="N409" i="10"/>
  <c r="Y1345" i="5" s="1"/>
  <c r="M409" i="10"/>
  <c r="X1345" i="5" s="1"/>
  <c r="L409" i="10"/>
  <c r="W1345" i="5" s="1"/>
  <c r="E409" i="10"/>
  <c r="O408" i="10"/>
  <c r="AA1344" i="5" s="1"/>
  <c r="N408" i="10"/>
  <c r="Y1344" i="5" s="1"/>
  <c r="M408" i="10"/>
  <c r="X1344" i="5" s="1"/>
  <c r="L408" i="10"/>
  <c r="W1344" i="5" s="1"/>
  <c r="E408" i="10"/>
  <c r="O407" i="10"/>
  <c r="AA1343" i="5" s="1"/>
  <c r="N407" i="10"/>
  <c r="Y1343" i="5" s="1"/>
  <c r="M407" i="10"/>
  <c r="X1343" i="5" s="1"/>
  <c r="L407" i="10"/>
  <c r="W1343" i="5" s="1"/>
  <c r="E407" i="10"/>
  <c r="O406" i="10"/>
  <c r="AA1342" i="5" s="1"/>
  <c r="N406" i="10"/>
  <c r="Y1342" i="5" s="1"/>
  <c r="M406" i="10"/>
  <c r="X1342" i="5" s="1"/>
  <c r="L406" i="10"/>
  <c r="W1342" i="5" s="1"/>
  <c r="E406" i="10"/>
  <c r="O405" i="10"/>
  <c r="AA1341" i="5" s="1"/>
  <c r="N405" i="10"/>
  <c r="Y1341" i="5" s="1"/>
  <c r="M405" i="10"/>
  <c r="X1341" i="5" s="1"/>
  <c r="L405" i="10"/>
  <c r="W1341" i="5" s="1"/>
  <c r="E405" i="10"/>
  <c r="O404" i="10"/>
  <c r="AA1340" i="5" s="1"/>
  <c r="N404" i="10"/>
  <c r="Y1340" i="5" s="1"/>
  <c r="M404" i="10"/>
  <c r="X1340" i="5" s="1"/>
  <c r="L404" i="10"/>
  <c r="W1340" i="5" s="1"/>
  <c r="E404" i="10"/>
  <c r="O403" i="10"/>
  <c r="AA1339" i="5" s="1"/>
  <c r="N403" i="10"/>
  <c r="Y1339" i="5" s="1"/>
  <c r="M403" i="10"/>
  <c r="X1339" i="5" s="1"/>
  <c r="L403" i="10"/>
  <c r="W1339" i="5" s="1"/>
  <c r="E403" i="10"/>
  <c r="O402" i="10"/>
  <c r="AA1338" i="5" s="1"/>
  <c r="N402" i="10"/>
  <c r="Y1338" i="5" s="1"/>
  <c r="M402" i="10"/>
  <c r="X1338" i="5" s="1"/>
  <c r="L402" i="10"/>
  <c r="W1338" i="5" s="1"/>
  <c r="E402" i="10"/>
  <c r="O401" i="10"/>
  <c r="AA1335" i="5" s="1"/>
  <c r="N401" i="10"/>
  <c r="Y1335" i="5" s="1"/>
  <c r="M401" i="10"/>
  <c r="X1335" i="5" s="1"/>
  <c r="L401" i="10"/>
  <c r="W1335" i="5" s="1"/>
  <c r="E401" i="10"/>
  <c r="O400" i="10"/>
  <c r="AA1334" i="5" s="1"/>
  <c r="N400" i="10"/>
  <c r="Y1334" i="5" s="1"/>
  <c r="M400" i="10"/>
  <c r="X1334" i="5" s="1"/>
  <c r="L400" i="10"/>
  <c r="W1334" i="5" s="1"/>
  <c r="E400" i="10"/>
  <c r="O399" i="10"/>
  <c r="AA1333" i="5" s="1"/>
  <c r="N399" i="10"/>
  <c r="Y1333" i="5" s="1"/>
  <c r="M399" i="10"/>
  <c r="X1333" i="5" s="1"/>
  <c r="L399" i="10"/>
  <c r="W1333" i="5" s="1"/>
  <c r="E399" i="10"/>
  <c r="O398" i="10"/>
  <c r="AA1332" i="5" s="1"/>
  <c r="N398" i="10"/>
  <c r="Y1332" i="5" s="1"/>
  <c r="M398" i="10"/>
  <c r="X1332" i="5" s="1"/>
  <c r="L398" i="10"/>
  <c r="W1332" i="5" s="1"/>
  <c r="E398" i="10"/>
  <c r="O397" i="10"/>
  <c r="AA1331" i="5" s="1"/>
  <c r="N397" i="10"/>
  <c r="Y1331" i="5" s="1"/>
  <c r="M397" i="10"/>
  <c r="X1331" i="5" s="1"/>
  <c r="L397" i="10"/>
  <c r="W1331" i="5" s="1"/>
  <c r="E397" i="10"/>
  <c r="O396" i="10"/>
  <c r="AA1330" i="5" s="1"/>
  <c r="N396" i="10"/>
  <c r="Y1330" i="5" s="1"/>
  <c r="M396" i="10"/>
  <c r="X1330" i="5" s="1"/>
  <c r="L396" i="10"/>
  <c r="W1330" i="5" s="1"/>
  <c r="E396" i="10"/>
  <c r="O395" i="10"/>
  <c r="AA1329" i="5" s="1"/>
  <c r="N395" i="10"/>
  <c r="Y1329" i="5" s="1"/>
  <c r="M395" i="10"/>
  <c r="X1329" i="5" s="1"/>
  <c r="L395" i="10"/>
  <c r="W1329" i="5" s="1"/>
  <c r="E395" i="10"/>
  <c r="O394" i="10"/>
  <c r="AA1328" i="5" s="1"/>
  <c r="N394" i="10"/>
  <c r="Y1328" i="5" s="1"/>
  <c r="M394" i="10"/>
  <c r="X1328" i="5" s="1"/>
  <c r="L394" i="10"/>
  <c r="W1328" i="5" s="1"/>
  <c r="E394" i="10"/>
  <c r="O393" i="10"/>
  <c r="AA1327" i="5" s="1"/>
  <c r="N393" i="10"/>
  <c r="Y1327" i="5" s="1"/>
  <c r="M393" i="10"/>
  <c r="X1327" i="5" s="1"/>
  <c r="L393" i="10"/>
  <c r="W1327" i="5" s="1"/>
  <c r="E393" i="10"/>
  <c r="O392" i="10"/>
  <c r="AA1326" i="5" s="1"/>
  <c r="N392" i="10"/>
  <c r="Y1326" i="5" s="1"/>
  <c r="M392" i="10"/>
  <c r="X1326" i="5" s="1"/>
  <c r="L392" i="10"/>
  <c r="W1326" i="5" s="1"/>
  <c r="E392" i="10"/>
  <c r="O391" i="10"/>
  <c r="AA1324" i="5" s="1"/>
  <c r="N391" i="10"/>
  <c r="Y1324" i="5" s="1"/>
  <c r="M391" i="10"/>
  <c r="X1324" i="5" s="1"/>
  <c r="L391" i="10"/>
  <c r="W1324" i="5" s="1"/>
  <c r="E391" i="10"/>
  <c r="O390" i="10"/>
  <c r="AA1323" i="5" s="1"/>
  <c r="N390" i="10"/>
  <c r="Y1323" i="5" s="1"/>
  <c r="M390" i="10"/>
  <c r="X1323" i="5" s="1"/>
  <c r="L390" i="10"/>
  <c r="W1323" i="5" s="1"/>
  <c r="E390" i="10"/>
  <c r="O389" i="10"/>
  <c r="AA1322" i="5" s="1"/>
  <c r="N389" i="10"/>
  <c r="Y1322" i="5" s="1"/>
  <c r="M389" i="10"/>
  <c r="X1322" i="5" s="1"/>
  <c r="L389" i="10"/>
  <c r="W1322" i="5" s="1"/>
  <c r="E389" i="10"/>
  <c r="O388" i="10"/>
  <c r="AA1321" i="5" s="1"/>
  <c r="N388" i="10"/>
  <c r="Y1321" i="5" s="1"/>
  <c r="M388" i="10"/>
  <c r="X1321" i="5" s="1"/>
  <c r="L388" i="10"/>
  <c r="W1321" i="5" s="1"/>
  <c r="E388" i="10"/>
  <c r="O387" i="10"/>
  <c r="AA1320" i="5" s="1"/>
  <c r="N387" i="10"/>
  <c r="Y1320" i="5" s="1"/>
  <c r="M387" i="10"/>
  <c r="X1320" i="5" s="1"/>
  <c r="L387" i="10"/>
  <c r="W1320" i="5" s="1"/>
  <c r="E387" i="10"/>
  <c r="O386" i="10"/>
  <c r="AA1319" i="5" s="1"/>
  <c r="N386" i="10"/>
  <c r="Y1319" i="5" s="1"/>
  <c r="M386" i="10"/>
  <c r="X1319" i="5" s="1"/>
  <c r="L386" i="10"/>
  <c r="W1319" i="5" s="1"/>
  <c r="E386" i="10"/>
  <c r="O385" i="10"/>
  <c r="AA1318" i="5" s="1"/>
  <c r="N385" i="10"/>
  <c r="Y1318" i="5" s="1"/>
  <c r="M385" i="10"/>
  <c r="X1318" i="5" s="1"/>
  <c r="L385" i="10"/>
  <c r="W1318" i="5" s="1"/>
  <c r="E385" i="10"/>
  <c r="O384" i="10"/>
  <c r="AA1317" i="5" s="1"/>
  <c r="N384" i="10"/>
  <c r="Y1317" i="5" s="1"/>
  <c r="M384" i="10"/>
  <c r="X1317" i="5" s="1"/>
  <c r="L384" i="10"/>
  <c r="W1317" i="5" s="1"/>
  <c r="E384" i="10"/>
  <c r="O383" i="10"/>
  <c r="AA1316" i="5" s="1"/>
  <c r="N383" i="10"/>
  <c r="Y1316" i="5" s="1"/>
  <c r="M383" i="10"/>
  <c r="X1316" i="5" s="1"/>
  <c r="L383" i="10"/>
  <c r="W1316" i="5" s="1"/>
  <c r="E383" i="10"/>
  <c r="O382" i="10"/>
  <c r="AA1315" i="5" s="1"/>
  <c r="N382" i="10"/>
  <c r="Y1315" i="5" s="1"/>
  <c r="M382" i="10"/>
  <c r="X1315" i="5" s="1"/>
  <c r="L382" i="10"/>
  <c r="W1315" i="5" s="1"/>
  <c r="E382" i="10"/>
  <c r="O381" i="10"/>
  <c r="AA1313" i="5" s="1"/>
  <c r="N381" i="10"/>
  <c r="Y1313" i="5" s="1"/>
  <c r="M381" i="10"/>
  <c r="X1313" i="5" s="1"/>
  <c r="L381" i="10"/>
  <c r="W1313" i="5" s="1"/>
  <c r="E381" i="10"/>
  <c r="O380" i="10"/>
  <c r="AA1312" i="5" s="1"/>
  <c r="N380" i="10"/>
  <c r="Y1312" i="5" s="1"/>
  <c r="M380" i="10"/>
  <c r="X1312" i="5" s="1"/>
  <c r="L380" i="10"/>
  <c r="W1312" i="5" s="1"/>
  <c r="E380" i="10"/>
  <c r="O379" i="10"/>
  <c r="AA1311" i="5" s="1"/>
  <c r="N379" i="10"/>
  <c r="Y1311" i="5" s="1"/>
  <c r="M379" i="10"/>
  <c r="X1311" i="5" s="1"/>
  <c r="L379" i="10"/>
  <c r="W1311" i="5" s="1"/>
  <c r="E379" i="10"/>
  <c r="O378" i="10"/>
  <c r="AA1310" i="5" s="1"/>
  <c r="N378" i="10"/>
  <c r="Y1310" i="5" s="1"/>
  <c r="M378" i="10"/>
  <c r="X1310" i="5" s="1"/>
  <c r="L378" i="10"/>
  <c r="W1310" i="5" s="1"/>
  <c r="E378" i="10"/>
  <c r="O377" i="10"/>
  <c r="AA1309" i="5" s="1"/>
  <c r="N377" i="10"/>
  <c r="Y1309" i="5" s="1"/>
  <c r="M377" i="10"/>
  <c r="X1309" i="5" s="1"/>
  <c r="L377" i="10"/>
  <c r="W1309" i="5" s="1"/>
  <c r="E377" i="10"/>
  <c r="O376" i="10"/>
  <c r="AA1308" i="5" s="1"/>
  <c r="N376" i="10"/>
  <c r="Y1308" i="5" s="1"/>
  <c r="M376" i="10"/>
  <c r="X1308" i="5" s="1"/>
  <c r="L376" i="10"/>
  <c r="W1308" i="5" s="1"/>
  <c r="E376" i="10"/>
  <c r="O375" i="10"/>
  <c r="AA1307" i="5" s="1"/>
  <c r="N375" i="10"/>
  <c r="Y1307" i="5" s="1"/>
  <c r="M375" i="10"/>
  <c r="X1307" i="5" s="1"/>
  <c r="L375" i="10"/>
  <c r="W1307" i="5" s="1"/>
  <c r="E375" i="10"/>
  <c r="O374" i="10"/>
  <c r="AA1306" i="5" s="1"/>
  <c r="N374" i="10"/>
  <c r="Y1306" i="5" s="1"/>
  <c r="M374" i="10"/>
  <c r="X1306" i="5" s="1"/>
  <c r="L374" i="10"/>
  <c r="W1306" i="5" s="1"/>
  <c r="E374" i="10"/>
  <c r="O373" i="10"/>
  <c r="AA1305" i="5" s="1"/>
  <c r="N373" i="10"/>
  <c r="Y1305" i="5" s="1"/>
  <c r="M373" i="10"/>
  <c r="X1305" i="5" s="1"/>
  <c r="L373" i="10"/>
  <c r="W1305" i="5" s="1"/>
  <c r="E373" i="10"/>
  <c r="O372" i="10"/>
  <c r="AA1304" i="5" s="1"/>
  <c r="N372" i="10"/>
  <c r="Y1304" i="5" s="1"/>
  <c r="M372" i="10"/>
  <c r="X1304" i="5" s="1"/>
  <c r="L372" i="10"/>
  <c r="W1304" i="5" s="1"/>
  <c r="E372" i="10"/>
  <c r="O371" i="10"/>
  <c r="AA1302" i="5" s="1"/>
  <c r="N371" i="10"/>
  <c r="Y1302" i="5" s="1"/>
  <c r="M371" i="10"/>
  <c r="X1302" i="5" s="1"/>
  <c r="L371" i="10"/>
  <c r="W1302" i="5" s="1"/>
  <c r="E371" i="10"/>
  <c r="O370" i="10"/>
  <c r="AA1301" i="5" s="1"/>
  <c r="N370" i="10"/>
  <c r="Y1301" i="5" s="1"/>
  <c r="M370" i="10"/>
  <c r="X1301" i="5" s="1"/>
  <c r="L370" i="10"/>
  <c r="W1301" i="5" s="1"/>
  <c r="E370" i="10"/>
  <c r="O369" i="10"/>
  <c r="AA1300" i="5" s="1"/>
  <c r="N369" i="10"/>
  <c r="Y1300" i="5" s="1"/>
  <c r="M369" i="10"/>
  <c r="X1300" i="5" s="1"/>
  <c r="L369" i="10"/>
  <c r="W1300" i="5" s="1"/>
  <c r="E369" i="10"/>
  <c r="O368" i="10"/>
  <c r="AA1299" i="5" s="1"/>
  <c r="N368" i="10"/>
  <c r="Y1299" i="5" s="1"/>
  <c r="M368" i="10"/>
  <c r="X1299" i="5" s="1"/>
  <c r="L368" i="10"/>
  <c r="W1299" i="5" s="1"/>
  <c r="E368" i="10"/>
  <c r="O367" i="10"/>
  <c r="AA1298" i="5" s="1"/>
  <c r="N367" i="10"/>
  <c r="Y1298" i="5" s="1"/>
  <c r="M367" i="10"/>
  <c r="X1298" i="5" s="1"/>
  <c r="L367" i="10"/>
  <c r="W1298" i="5" s="1"/>
  <c r="E367" i="10"/>
  <c r="O366" i="10"/>
  <c r="AA1297" i="5" s="1"/>
  <c r="N366" i="10"/>
  <c r="Y1297" i="5" s="1"/>
  <c r="M366" i="10"/>
  <c r="X1297" i="5" s="1"/>
  <c r="L366" i="10"/>
  <c r="W1297" i="5" s="1"/>
  <c r="E366" i="10"/>
  <c r="O365" i="10"/>
  <c r="AA1296" i="5" s="1"/>
  <c r="N365" i="10"/>
  <c r="Y1296" i="5" s="1"/>
  <c r="M365" i="10"/>
  <c r="X1296" i="5" s="1"/>
  <c r="L365" i="10"/>
  <c r="W1296" i="5" s="1"/>
  <c r="E365" i="10"/>
  <c r="O364" i="10"/>
  <c r="AA1295" i="5" s="1"/>
  <c r="N364" i="10"/>
  <c r="Y1295" i="5" s="1"/>
  <c r="M364" i="10"/>
  <c r="X1295" i="5" s="1"/>
  <c r="L364" i="10"/>
  <c r="W1295" i="5" s="1"/>
  <c r="E364" i="10"/>
  <c r="O363" i="10"/>
  <c r="AA1294" i="5" s="1"/>
  <c r="N363" i="10"/>
  <c r="Y1294" i="5" s="1"/>
  <c r="M363" i="10"/>
  <c r="X1294" i="5" s="1"/>
  <c r="L363" i="10"/>
  <c r="W1294" i="5" s="1"/>
  <c r="E363" i="10"/>
  <c r="O362" i="10"/>
  <c r="AA1293" i="5" s="1"/>
  <c r="N362" i="10"/>
  <c r="Y1293" i="5" s="1"/>
  <c r="M362" i="10"/>
  <c r="X1293" i="5" s="1"/>
  <c r="L362" i="10"/>
  <c r="W1293" i="5" s="1"/>
  <c r="E362" i="10"/>
  <c r="O361" i="10"/>
  <c r="AA1291" i="5" s="1"/>
  <c r="N361" i="10"/>
  <c r="Y1291" i="5" s="1"/>
  <c r="M361" i="10"/>
  <c r="X1291" i="5" s="1"/>
  <c r="L361" i="10"/>
  <c r="W1291" i="5" s="1"/>
  <c r="E361" i="10"/>
  <c r="O360" i="10"/>
  <c r="AA1290" i="5" s="1"/>
  <c r="N360" i="10"/>
  <c r="Y1290" i="5" s="1"/>
  <c r="M360" i="10"/>
  <c r="X1290" i="5" s="1"/>
  <c r="L360" i="10"/>
  <c r="W1290" i="5" s="1"/>
  <c r="E360" i="10"/>
  <c r="O359" i="10"/>
  <c r="AA1289" i="5" s="1"/>
  <c r="N359" i="10"/>
  <c r="Y1289" i="5" s="1"/>
  <c r="M359" i="10"/>
  <c r="X1289" i="5" s="1"/>
  <c r="L359" i="10"/>
  <c r="W1289" i="5" s="1"/>
  <c r="E359" i="10"/>
  <c r="O358" i="10"/>
  <c r="AA1288" i="5" s="1"/>
  <c r="N358" i="10"/>
  <c r="Y1288" i="5" s="1"/>
  <c r="M358" i="10"/>
  <c r="X1288" i="5" s="1"/>
  <c r="L358" i="10"/>
  <c r="W1288" i="5" s="1"/>
  <c r="E358" i="10"/>
  <c r="O357" i="10"/>
  <c r="AA1287" i="5" s="1"/>
  <c r="N357" i="10"/>
  <c r="Y1287" i="5" s="1"/>
  <c r="M357" i="10"/>
  <c r="X1287" i="5" s="1"/>
  <c r="L357" i="10"/>
  <c r="W1287" i="5" s="1"/>
  <c r="E357" i="10"/>
  <c r="O356" i="10"/>
  <c r="AA1286" i="5" s="1"/>
  <c r="N356" i="10"/>
  <c r="Y1286" i="5" s="1"/>
  <c r="M356" i="10"/>
  <c r="X1286" i="5" s="1"/>
  <c r="L356" i="10"/>
  <c r="W1286" i="5" s="1"/>
  <c r="E356" i="10"/>
  <c r="O355" i="10"/>
  <c r="AA1285" i="5" s="1"/>
  <c r="N355" i="10"/>
  <c r="Y1285" i="5" s="1"/>
  <c r="M355" i="10"/>
  <c r="X1285" i="5" s="1"/>
  <c r="L355" i="10"/>
  <c r="W1285" i="5" s="1"/>
  <c r="E355" i="10"/>
  <c r="O354" i="10"/>
  <c r="AA1284" i="5" s="1"/>
  <c r="N354" i="10"/>
  <c r="Y1284" i="5" s="1"/>
  <c r="M354" i="10"/>
  <c r="X1284" i="5" s="1"/>
  <c r="L354" i="10"/>
  <c r="W1284" i="5" s="1"/>
  <c r="E354" i="10"/>
  <c r="O353" i="10"/>
  <c r="AA1283" i="5" s="1"/>
  <c r="N353" i="10"/>
  <c r="Y1283" i="5" s="1"/>
  <c r="M353" i="10"/>
  <c r="X1283" i="5" s="1"/>
  <c r="L353" i="10"/>
  <c r="W1283" i="5" s="1"/>
  <c r="E353" i="10"/>
  <c r="O352" i="10"/>
  <c r="AA1282" i="5" s="1"/>
  <c r="N352" i="10"/>
  <c r="Y1282" i="5" s="1"/>
  <c r="M352" i="10"/>
  <c r="X1282" i="5" s="1"/>
  <c r="L352" i="10"/>
  <c r="W1282" i="5" s="1"/>
  <c r="E352" i="10"/>
  <c r="O351" i="10"/>
  <c r="AA1280" i="5" s="1"/>
  <c r="N351" i="10"/>
  <c r="Y1280" i="5" s="1"/>
  <c r="M351" i="10"/>
  <c r="X1280" i="5" s="1"/>
  <c r="L351" i="10"/>
  <c r="W1280" i="5" s="1"/>
  <c r="E351" i="10"/>
  <c r="O350" i="10"/>
  <c r="AA1279" i="5" s="1"/>
  <c r="N350" i="10"/>
  <c r="Y1279" i="5" s="1"/>
  <c r="M350" i="10"/>
  <c r="X1279" i="5" s="1"/>
  <c r="L350" i="10"/>
  <c r="W1279" i="5" s="1"/>
  <c r="E350" i="10"/>
  <c r="O349" i="10"/>
  <c r="AA1278" i="5" s="1"/>
  <c r="N349" i="10"/>
  <c r="Y1278" i="5" s="1"/>
  <c r="M349" i="10"/>
  <c r="X1278" i="5" s="1"/>
  <c r="L349" i="10"/>
  <c r="W1278" i="5" s="1"/>
  <c r="E349" i="10"/>
  <c r="O348" i="10"/>
  <c r="AA1277" i="5" s="1"/>
  <c r="N348" i="10"/>
  <c r="Y1277" i="5" s="1"/>
  <c r="M348" i="10"/>
  <c r="X1277" i="5" s="1"/>
  <c r="L348" i="10"/>
  <c r="W1277" i="5" s="1"/>
  <c r="E348" i="10"/>
  <c r="O347" i="10"/>
  <c r="AA1276" i="5" s="1"/>
  <c r="N347" i="10"/>
  <c r="Y1276" i="5" s="1"/>
  <c r="M347" i="10"/>
  <c r="X1276" i="5" s="1"/>
  <c r="L347" i="10"/>
  <c r="W1276" i="5" s="1"/>
  <c r="E347" i="10"/>
  <c r="O346" i="10"/>
  <c r="AA1275" i="5" s="1"/>
  <c r="N346" i="10"/>
  <c r="Y1275" i="5" s="1"/>
  <c r="M346" i="10"/>
  <c r="X1275" i="5" s="1"/>
  <c r="L346" i="10"/>
  <c r="W1275" i="5" s="1"/>
  <c r="E346" i="10"/>
  <c r="O345" i="10"/>
  <c r="AA1274" i="5" s="1"/>
  <c r="N345" i="10"/>
  <c r="Y1274" i="5" s="1"/>
  <c r="M345" i="10"/>
  <c r="X1274" i="5" s="1"/>
  <c r="L345" i="10"/>
  <c r="W1274" i="5" s="1"/>
  <c r="E345" i="10"/>
  <c r="O344" i="10"/>
  <c r="AA1273" i="5" s="1"/>
  <c r="N344" i="10"/>
  <c r="Y1273" i="5" s="1"/>
  <c r="M344" i="10"/>
  <c r="X1273" i="5" s="1"/>
  <c r="L344" i="10"/>
  <c r="W1273" i="5" s="1"/>
  <c r="E344" i="10"/>
  <c r="O343" i="10"/>
  <c r="AA1272" i="5" s="1"/>
  <c r="N343" i="10"/>
  <c r="Y1272" i="5" s="1"/>
  <c r="M343" i="10"/>
  <c r="X1272" i="5" s="1"/>
  <c r="L343" i="10"/>
  <c r="W1272" i="5" s="1"/>
  <c r="E343" i="10"/>
  <c r="O342" i="10"/>
  <c r="AA1271" i="5" s="1"/>
  <c r="N342" i="10"/>
  <c r="Y1271" i="5" s="1"/>
  <c r="M342" i="10"/>
  <c r="X1271" i="5" s="1"/>
  <c r="L342" i="10"/>
  <c r="W1271" i="5" s="1"/>
  <c r="E342" i="10"/>
  <c r="O341" i="10"/>
  <c r="AA1269" i="5" s="1"/>
  <c r="N341" i="10"/>
  <c r="Y1269" i="5" s="1"/>
  <c r="M341" i="10"/>
  <c r="X1269" i="5" s="1"/>
  <c r="L341" i="10"/>
  <c r="W1269" i="5" s="1"/>
  <c r="E341" i="10"/>
  <c r="O340" i="10"/>
  <c r="AA1268" i="5" s="1"/>
  <c r="N340" i="10"/>
  <c r="Y1268" i="5" s="1"/>
  <c r="M340" i="10"/>
  <c r="X1268" i="5" s="1"/>
  <c r="L340" i="10"/>
  <c r="W1268" i="5" s="1"/>
  <c r="E340" i="10"/>
  <c r="O339" i="10"/>
  <c r="AA1267" i="5" s="1"/>
  <c r="N339" i="10"/>
  <c r="Y1267" i="5" s="1"/>
  <c r="M339" i="10"/>
  <c r="X1267" i="5" s="1"/>
  <c r="L339" i="10"/>
  <c r="W1267" i="5" s="1"/>
  <c r="E339" i="10"/>
  <c r="O338" i="10"/>
  <c r="AA1266" i="5" s="1"/>
  <c r="N338" i="10"/>
  <c r="Y1266" i="5" s="1"/>
  <c r="M338" i="10"/>
  <c r="X1266" i="5" s="1"/>
  <c r="L338" i="10"/>
  <c r="W1266" i="5" s="1"/>
  <c r="E338" i="10"/>
  <c r="O337" i="10"/>
  <c r="AA1265" i="5" s="1"/>
  <c r="N337" i="10"/>
  <c r="Y1265" i="5" s="1"/>
  <c r="M337" i="10"/>
  <c r="X1265" i="5" s="1"/>
  <c r="L337" i="10"/>
  <c r="W1265" i="5" s="1"/>
  <c r="E337" i="10"/>
  <c r="O336" i="10"/>
  <c r="AA1264" i="5" s="1"/>
  <c r="N336" i="10"/>
  <c r="Y1264" i="5" s="1"/>
  <c r="M336" i="10"/>
  <c r="X1264" i="5" s="1"/>
  <c r="L336" i="10"/>
  <c r="W1264" i="5" s="1"/>
  <c r="E336" i="10"/>
  <c r="O335" i="10"/>
  <c r="AA1263" i="5" s="1"/>
  <c r="N335" i="10"/>
  <c r="Y1263" i="5" s="1"/>
  <c r="M335" i="10"/>
  <c r="X1263" i="5" s="1"/>
  <c r="L335" i="10"/>
  <c r="W1263" i="5" s="1"/>
  <c r="E335" i="10"/>
  <c r="O334" i="10"/>
  <c r="AA1262" i="5" s="1"/>
  <c r="N334" i="10"/>
  <c r="Y1262" i="5" s="1"/>
  <c r="M334" i="10"/>
  <c r="X1262" i="5" s="1"/>
  <c r="L334" i="10"/>
  <c r="W1262" i="5" s="1"/>
  <c r="E334" i="10"/>
  <c r="O333" i="10"/>
  <c r="AA1261" i="5" s="1"/>
  <c r="N333" i="10"/>
  <c r="Y1261" i="5" s="1"/>
  <c r="M333" i="10"/>
  <c r="X1261" i="5" s="1"/>
  <c r="L333" i="10"/>
  <c r="W1261" i="5" s="1"/>
  <c r="E333" i="10"/>
  <c r="O332" i="10"/>
  <c r="AA1260" i="5" s="1"/>
  <c r="N332" i="10"/>
  <c r="Y1260" i="5" s="1"/>
  <c r="M332" i="10"/>
  <c r="X1260" i="5" s="1"/>
  <c r="L332" i="10"/>
  <c r="W1260" i="5" s="1"/>
  <c r="E332" i="10"/>
  <c r="O331" i="10"/>
  <c r="AA1258" i="5" s="1"/>
  <c r="N331" i="10"/>
  <c r="Y1258" i="5" s="1"/>
  <c r="M331" i="10"/>
  <c r="X1258" i="5" s="1"/>
  <c r="L331" i="10"/>
  <c r="W1258" i="5" s="1"/>
  <c r="E331" i="10"/>
  <c r="O330" i="10"/>
  <c r="AA1257" i="5" s="1"/>
  <c r="N330" i="10"/>
  <c r="Y1257" i="5" s="1"/>
  <c r="M330" i="10"/>
  <c r="X1257" i="5" s="1"/>
  <c r="L330" i="10"/>
  <c r="W1257" i="5" s="1"/>
  <c r="E330" i="10"/>
  <c r="O329" i="10"/>
  <c r="AA1256" i="5" s="1"/>
  <c r="N329" i="10"/>
  <c r="Y1256" i="5" s="1"/>
  <c r="M329" i="10"/>
  <c r="X1256" i="5" s="1"/>
  <c r="L329" i="10"/>
  <c r="W1256" i="5" s="1"/>
  <c r="E329" i="10"/>
  <c r="O328" i="10"/>
  <c r="AA1255" i="5" s="1"/>
  <c r="N328" i="10"/>
  <c r="Y1255" i="5" s="1"/>
  <c r="M328" i="10"/>
  <c r="X1255" i="5" s="1"/>
  <c r="L328" i="10"/>
  <c r="W1255" i="5" s="1"/>
  <c r="E328" i="10"/>
  <c r="O327" i="10"/>
  <c r="AA1254" i="5" s="1"/>
  <c r="N327" i="10"/>
  <c r="Y1254" i="5" s="1"/>
  <c r="M327" i="10"/>
  <c r="X1254" i="5" s="1"/>
  <c r="L327" i="10"/>
  <c r="W1254" i="5" s="1"/>
  <c r="E327" i="10"/>
  <c r="O326" i="10"/>
  <c r="AA1253" i="5" s="1"/>
  <c r="N326" i="10"/>
  <c r="Y1253" i="5" s="1"/>
  <c r="M326" i="10"/>
  <c r="X1253" i="5" s="1"/>
  <c r="L326" i="10"/>
  <c r="W1253" i="5" s="1"/>
  <c r="E326" i="10"/>
  <c r="O325" i="10"/>
  <c r="AA1252" i="5" s="1"/>
  <c r="N325" i="10"/>
  <c r="Y1252" i="5" s="1"/>
  <c r="M325" i="10"/>
  <c r="X1252" i="5" s="1"/>
  <c r="L325" i="10"/>
  <c r="W1252" i="5" s="1"/>
  <c r="E325" i="10"/>
  <c r="O324" i="10"/>
  <c r="AA1251" i="5" s="1"/>
  <c r="N324" i="10"/>
  <c r="Y1251" i="5" s="1"/>
  <c r="M324" i="10"/>
  <c r="X1251" i="5" s="1"/>
  <c r="L324" i="10"/>
  <c r="W1251" i="5" s="1"/>
  <c r="E324" i="10"/>
  <c r="O323" i="10"/>
  <c r="AA1250" i="5" s="1"/>
  <c r="N323" i="10"/>
  <c r="Y1250" i="5" s="1"/>
  <c r="M323" i="10"/>
  <c r="X1250" i="5" s="1"/>
  <c r="L323" i="10"/>
  <c r="W1250" i="5" s="1"/>
  <c r="E323" i="10"/>
  <c r="O322" i="10"/>
  <c r="AA1249" i="5" s="1"/>
  <c r="N322" i="10"/>
  <c r="Y1249" i="5" s="1"/>
  <c r="M322" i="10"/>
  <c r="X1249" i="5" s="1"/>
  <c r="L322" i="10"/>
  <c r="W1249" i="5" s="1"/>
  <c r="E322" i="10"/>
  <c r="O321" i="10"/>
  <c r="AA1247" i="5" s="1"/>
  <c r="N321" i="10"/>
  <c r="Y1247" i="5" s="1"/>
  <c r="M321" i="10"/>
  <c r="X1247" i="5" s="1"/>
  <c r="L321" i="10"/>
  <c r="W1247" i="5" s="1"/>
  <c r="E321" i="10"/>
  <c r="O320" i="10"/>
  <c r="AA1246" i="5" s="1"/>
  <c r="N320" i="10"/>
  <c r="Y1246" i="5" s="1"/>
  <c r="M320" i="10"/>
  <c r="X1246" i="5" s="1"/>
  <c r="L320" i="10"/>
  <c r="W1246" i="5" s="1"/>
  <c r="E320" i="10"/>
  <c r="O319" i="10"/>
  <c r="AA1245" i="5" s="1"/>
  <c r="N319" i="10"/>
  <c r="Y1245" i="5" s="1"/>
  <c r="M319" i="10"/>
  <c r="X1245" i="5" s="1"/>
  <c r="L319" i="10"/>
  <c r="W1245" i="5" s="1"/>
  <c r="E319" i="10"/>
  <c r="O318" i="10"/>
  <c r="AA1244" i="5" s="1"/>
  <c r="N318" i="10"/>
  <c r="Y1244" i="5" s="1"/>
  <c r="M318" i="10"/>
  <c r="X1244" i="5" s="1"/>
  <c r="L318" i="10"/>
  <c r="W1244" i="5" s="1"/>
  <c r="E318" i="10"/>
  <c r="O317" i="10"/>
  <c r="AA1243" i="5" s="1"/>
  <c r="N317" i="10"/>
  <c r="Y1243" i="5" s="1"/>
  <c r="M317" i="10"/>
  <c r="X1243" i="5" s="1"/>
  <c r="L317" i="10"/>
  <c r="W1243" i="5" s="1"/>
  <c r="E317" i="10"/>
  <c r="O316" i="10"/>
  <c r="AA1242" i="5" s="1"/>
  <c r="N316" i="10"/>
  <c r="Y1242" i="5" s="1"/>
  <c r="M316" i="10"/>
  <c r="X1242" i="5" s="1"/>
  <c r="L316" i="10"/>
  <c r="W1242" i="5" s="1"/>
  <c r="E316" i="10"/>
  <c r="O315" i="10"/>
  <c r="AA1241" i="5" s="1"/>
  <c r="N315" i="10"/>
  <c r="Y1241" i="5" s="1"/>
  <c r="M315" i="10"/>
  <c r="X1241" i="5" s="1"/>
  <c r="L315" i="10"/>
  <c r="W1241" i="5" s="1"/>
  <c r="E315" i="10"/>
  <c r="O314" i="10"/>
  <c r="AA1240" i="5" s="1"/>
  <c r="N314" i="10"/>
  <c r="Y1240" i="5" s="1"/>
  <c r="M314" i="10"/>
  <c r="X1240" i="5" s="1"/>
  <c r="L314" i="10"/>
  <c r="W1240" i="5" s="1"/>
  <c r="E314" i="10"/>
  <c r="O313" i="10"/>
  <c r="AA1239" i="5" s="1"/>
  <c r="N313" i="10"/>
  <c r="Y1239" i="5" s="1"/>
  <c r="M313" i="10"/>
  <c r="X1239" i="5" s="1"/>
  <c r="L313" i="10"/>
  <c r="W1239" i="5" s="1"/>
  <c r="E313" i="10"/>
  <c r="O312" i="10"/>
  <c r="AA1238" i="5" s="1"/>
  <c r="N312" i="10"/>
  <c r="Y1238" i="5" s="1"/>
  <c r="M312" i="10"/>
  <c r="X1238" i="5" s="1"/>
  <c r="L312" i="10"/>
  <c r="W1238" i="5" s="1"/>
  <c r="E312" i="10"/>
  <c r="O311" i="10"/>
  <c r="AA1236" i="5" s="1"/>
  <c r="N311" i="10"/>
  <c r="Y1236" i="5" s="1"/>
  <c r="M311" i="10"/>
  <c r="X1236" i="5" s="1"/>
  <c r="L311" i="10"/>
  <c r="W1236" i="5" s="1"/>
  <c r="E311" i="10"/>
  <c r="O310" i="10"/>
  <c r="AA1235" i="5" s="1"/>
  <c r="N310" i="10"/>
  <c r="Y1235" i="5" s="1"/>
  <c r="M310" i="10"/>
  <c r="X1235" i="5" s="1"/>
  <c r="L310" i="10"/>
  <c r="W1235" i="5" s="1"/>
  <c r="E310" i="10"/>
  <c r="O309" i="10"/>
  <c r="AA1234" i="5" s="1"/>
  <c r="N309" i="10"/>
  <c r="Y1234" i="5" s="1"/>
  <c r="M309" i="10"/>
  <c r="X1234" i="5" s="1"/>
  <c r="L309" i="10"/>
  <c r="W1234" i="5" s="1"/>
  <c r="E309" i="10"/>
  <c r="O308" i="10"/>
  <c r="AA1233" i="5" s="1"/>
  <c r="N308" i="10"/>
  <c r="Y1233" i="5" s="1"/>
  <c r="M308" i="10"/>
  <c r="X1233" i="5" s="1"/>
  <c r="L308" i="10"/>
  <c r="W1233" i="5" s="1"/>
  <c r="E308" i="10"/>
  <c r="O307" i="10"/>
  <c r="AA1232" i="5" s="1"/>
  <c r="N307" i="10"/>
  <c r="Y1232" i="5" s="1"/>
  <c r="M307" i="10"/>
  <c r="X1232" i="5" s="1"/>
  <c r="L307" i="10"/>
  <c r="W1232" i="5" s="1"/>
  <c r="E307" i="10"/>
  <c r="O306" i="10"/>
  <c r="AA1231" i="5" s="1"/>
  <c r="N306" i="10"/>
  <c r="Y1231" i="5" s="1"/>
  <c r="M306" i="10"/>
  <c r="X1231" i="5" s="1"/>
  <c r="L306" i="10"/>
  <c r="W1231" i="5" s="1"/>
  <c r="E306" i="10"/>
  <c r="O305" i="10"/>
  <c r="AA1230" i="5" s="1"/>
  <c r="N305" i="10"/>
  <c r="Y1230" i="5" s="1"/>
  <c r="M305" i="10"/>
  <c r="X1230" i="5" s="1"/>
  <c r="L305" i="10"/>
  <c r="W1230" i="5" s="1"/>
  <c r="E305" i="10"/>
  <c r="O304" i="10"/>
  <c r="AA1229" i="5" s="1"/>
  <c r="N304" i="10"/>
  <c r="Y1229" i="5" s="1"/>
  <c r="M304" i="10"/>
  <c r="X1229" i="5" s="1"/>
  <c r="L304" i="10"/>
  <c r="W1229" i="5" s="1"/>
  <c r="E304" i="10"/>
  <c r="O303" i="10"/>
  <c r="AA1228" i="5" s="1"/>
  <c r="N303" i="10"/>
  <c r="Y1228" i="5" s="1"/>
  <c r="M303" i="10"/>
  <c r="X1228" i="5" s="1"/>
  <c r="L303" i="10"/>
  <c r="W1228" i="5" s="1"/>
  <c r="E303" i="10"/>
  <c r="O302" i="10"/>
  <c r="AA1227" i="5" s="1"/>
  <c r="N302" i="10"/>
  <c r="Y1227" i="5" s="1"/>
  <c r="M302" i="10"/>
  <c r="X1227" i="5" s="1"/>
  <c r="L302" i="10"/>
  <c r="W1227" i="5" s="1"/>
  <c r="E302" i="10"/>
  <c r="O301" i="10"/>
  <c r="AA1224" i="5" s="1"/>
  <c r="N301" i="10"/>
  <c r="Y1224" i="5" s="1"/>
  <c r="M301" i="10"/>
  <c r="X1224" i="5" s="1"/>
  <c r="L301" i="10"/>
  <c r="W1224" i="5" s="1"/>
  <c r="E301" i="10"/>
  <c r="O300" i="10"/>
  <c r="AA1223" i="5" s="1"/>
  <c r="N300" i="10"/>
  <c r="Y1223" i="5" s="1"/>
  <c r="M300" i="10"/>
  <c r="X1223" i="5" s="1"/>
  <c r="L300" i="10"/>
  <c r="W1223" i="5" s="1"/>
  <c r="E300" i="10"/>
  <c r="O299" i="10"/>
  <c r="AA1222" i="5" s="1"/>
  <c r="N299" i="10"/>
  <c r="Y1222" i="5" s="1"/>
  <c r="M299" i="10"/>
  <c r="X1222" i="5" s="1"/>
  <c r="L299" i="10"/>
  <c r="W1222" i="5" s="1"/>
  <c r="E299" i="10"/>
  <c r="O298" i="10"/>
  <c r="AA1221" i="5" s="1"/>
  <c r="N298" i="10"/>
  <c r="Y1221" i="5" s="1"/>
  <c r="M298" i="10"/>
  <c r="X1221" i="5" s="1"/>
  <c r="L298" i="10"/>
  <c r="W1221" i="5" s="1"/>
  <c r="E298" i="10"/>
  <c r="O297" i="10"/>
  <c r="AA1220" i="5" s="1"/>
  <c r="N297" i="10"/>
  <c r="Y1220" i="5" s="1"/>
  <c r="M297" i="10"/>
  <c r="X1220" i="5" s="1"/>
  <c r="L297" i="10"/>
  <c r="W1220" i="5" s="1"/>
  <c r="E297" i="10"/>
  <c r="O296" i="10"/>
  <c r="AA1219" i="5" s="1"/>
  <c r="N296" i="10"/>
  <c r="Y1219" i="5" s="1"/>
  <c r="M296" i="10"/>
  <c r="X1219" i="5" s="1"/>
  <c r="L296" i="10"/>
  <c r="W1219" i="5" s="1"/>
  <c r="E296" i="10"/>
  <c r="O295" i="10"/>
  <c r="AA1218" i="5" s="1"/>
  <c r="N295" i="10"/>
  <c r="Y1218" i="5" s="1"/>
  <c r="M295" i="10"/>
  <c r="X1218" i="5" s="1"/>
  <c r="L295" i="10"/>
  <c r="W1218" i="5" s="1"/>
  <c r="E295" i="10"/>
  <c r="O294" i="10"/>
  <c r="AA1217" i="5" s="1"/>
  <c r="N294" i="10"/>
  <c r="Y1217" i="5" s="1"/>
  <c r="M294" i="10"/>
  <c r="X1217" i="5" s="1"/>
  <c r="L294" i="10"/>
  <c r="W1217" i="5" s="1"/>
  <c r="E294" i="10"/>
  <c r="O293" i="10"/>
  <c r="AA1216" i="5" s="1"/>
  <c r="N293" i="10"/>
  <c r="Y1216" i="5" s="1"/>
  <c r="M293" i="10"/>
  <c r="X1216" i="5" s="1"/>
  <c r="L293" i="10"/>
  <c r="W1216" i="5" s="1"/>
  <c r="E293" i="10"/>
  <c r="O292" i="10"/>
  <c r="AA1215" i="5" s="1"/>
  <c r="N292" i="10"/>
  <c r="Y1215" i="5" s="1"/>
  <c r="M292" i="10"/>
  <c r="X1215" i="5" s="1"/>
  <c r="L292" i="10"/>
  <c r="W1215" i="5" s="1"/>
  <c r="E292" i="10"/>
  <c r="O291" i="10"/>
  <c r="AA1213" i="5" s="1"/>
  <c r="N291" i="10"/>
  <c r="Y1213" i="5" s="1"/>
  <c r="M291" i="10"/>
  <c r="X1213" i="5" s="1"/>
  <c r="L291" i="10"/>
  <c r="W1213" i="5" s="1"/>
  <c r="E291" i="10"/>
  <c r="O290" i="10"/>
  <c r="AA1212" i="5" s="1"/>
  <c r="N290" i="10"/>
  <c r="Y1212" i="5" s="1"/>
  <c r="M290" i="10"/>
  <c r="X1212" i="5" s="1"/>
  <c r="L290" i="10"/>
  <c r="W1212" i="5" s="1"/>
  <c r="E290" i="10"/>
  <c r="O289" i="10"/>
  <c r="AA1211" i="5" s="1"/>
  <c r="N289" i="10"/>
  <c r="Y1211" i="5" s="1"/>
  <c r="M289" i="10"/>
  <c r="X1211" i="5" s="1"/>
  <c r="L289" i="10"/>
  <c r="W1211" i="5" s="1"/>
  <c r="E289" i="10"/>
  <c r="O288" i="10"/>
  <c r="AA1210" i="5" s="1"/>
  <c r="N288" i="10"/>
  <c r="Y1210" i="5" s="1"/>
  <c r="M288" i="10"/>
  <c r="X1210" i="5" s="1"/>
  <c r="L288" i="10"/>
  <c r="W1210" i="5" s="1"/>
  <c r="E288" i="10"/>
  <c r="O287" i="10"/>
  <c r="AA1209" i="5" s="1"/>
  <c r="N287" i="10"/>
  <c r="Y1209" i="5" s="1"/>
  <c r="M287" i="10"/>
  <c r="X1209" i="5" s="1"/>
  <c r="L287" i="10"/>
  <c r="W1209" i="5" s="1"/>
  <c r="E287" i="10"/>
  <c r="O286" i="10"/>
  <c r="AA1208" i="5" s="1"/>
  <c r="N286" i="10"/>
  <c r="Y1208" i="5" s="1"/>
  <c r="M286" i="10"/>
  <c r="X1208" i="5" s="1"/>
  <c r="L286" i="10"/>
  <c r="W1208" i="5" s="1"/>
  <c r="E286" i="10"/>
  <c r="O285" i="10"/>
  <c r="AA1207" i="5" s="1"/>
  <c r="N285" i="10"/>
  <c r="Y1207" i="5" s="1"/>
  <c r="M285" i="10"/>
  <c r="X1207" i="5" s="1"/>
  <c r="L285" i="10"/>
  <c r="W1207" i="5" s="1"/>
  <c r="E285" i="10"/>
  <c r="O284" i="10"/>
  <c r="AA1206" i="5" s="1"/>
  <c r="N284" i="10"/>
  <c r="Y1206" i="5" s="1"/>
  <c r="M284" i="10"/>
  <c r="X1206" i="5" s="1"/>
  <c r="L284" i="10"/>
  <c r="W1206" i="5" s="1"/>
  <c r="E284" i="10"/>
  <c r="O283" i="10"/>
  <c r="AA1205" i="5" s="1"/>
  <c r="N283" i="10"/>
  <c r="Y1205" i="5" s="1"/>
  <c r="M283" i="10"/>
  <c r="X1205" i="5" s="1"/>
  <c r="L283" i="10"/>
  <c r="W1205" i="5" s="1"/>
  <c r="E283" i="10"/>
  <c r="O282" i="10"/>
  <c r="AA1204" i="5" s="1"/>
  <c r="N282" i="10"/>
  <c r="Y1204" i="5" s="1"/>
  <c r="M282" i="10"/>
  <c r="X1204" i="5" s="1"/>
  <c r="L282" i="10"/>
  <c r="W1204" i="5" s="1"/>
  <c r="E282" i="10"/>
  <c r="O281" i="10"/>
  <c r="AA1202" i="5" s="1"/>
  <c r="N281" i="10"/>
  <c r="Y1202" i="5" s="1"/>
  <c r="M281" i="10"/>
  <c r="X1202" i="5" s="1"/>
  <c r="L281" i="10"/>
  <c r="W1202" i="5" s="1"/>
  <c r="E281" i="10"/>
  <c r="O280" i="10"/>
  <c r="AA1201" i="5" s="1"/>
  <c r="N280" i="10"/>
  <c r="Y1201" i="5" s="1"/>
  <c r="M280" i="10"/>
  <c r="X1201" i="5" s="1"/>
  <c r="L280" i="10"/>
  <c r="W1201" i="5" s="1"/>
  <c r="E280" i="10"/>
  <c r="O279" i="10"/>
  <c r="AA1200" i="5" s="1"/>
  <c r="N279" i="10"/>
  <c r="Y1200" i="5" s="1"/>
  <c r="M279" i="10"/>
  <c r="X1200" i="5" s="1"/>
  <c r="L279" i="10"/>
  <c r="W1200" i="5" s="1"/>
  <c r="E279" i="10"/>
  <c r="O278" i="10"/>
  <c r="AA1199" i="5" s="1"/>
  <c r="N278" i="10"/>
  <c r="Y1199" i="5" s="1"/>
  <c r="M278" i="10"/>
  <c r="X1199" i="5" s="1"/>
  <c r="L278" i="10"/>
  <c r="W1199" i="5" s="1"/>
  <c r="E278" i="10"/>
  <c r="O277" i="10"/>
  <c r="AA1198" i="5" s="1"/>
  <c r="N277" i="10"/>
  <c r="Y1198" i="5" s="1"/>
  <c r="M277" i="10"/>
  <c r="X1198" i="5" s="1"/>
  <c r="L277" i="10"/>
  <c r="W1198" i="5" s="1"/>
  <c r="E277" i="10"/>
  <c r="O276" i="10"/>
  <c r="AA1197" i="5" s="1"/>
  <c r="N276" i="10"/>
  <c r="Y1197" i="5" s="1"/>
  <c r="M276" i="10"/>
  <c r="X1197" i="5" s="1"/>
  <c r="L276" i="10"/>
  <c r="W1197" i="5" s="1"/>
  <c r="E276" i="10"/>
  <c r="O275" i="10"/>
  <c r="AA1196" i="5" s="1"/>
  <c r="N275" i="10"/>
  <c r="Y1196" i="5" s="1"/>
  <c r="M275" i="10"/>
  <c r="X1196" i="5" s="1"/>
  <c r="L275" i="10"/>
  <c r="W1196" i="5" s="1"/>
  <c r="E275" i="10"/>
  <c r="O274" i="10"/>
  <c r="AA1195" i="5" s="1"/>
  <c r="N274" i="10"/>
  <c r="Y1195" i="5" s="1"/>
  <c r="M274" i="10"/>
  <c r="X1195" i="5" s="1"/>
  <c r="L274" i="10"/>
  <c r="W1195" i="5" s="1"/>
  <c r="E274" i="10"/>
  <c r="O273" i="10"/>
  <c r="AA1194" i="5" s="1"/>
  <c r="N273" i="10"/>
  <c r="Y1194" i="5" s="1"/>
  <c r="M273" i="10"/>
  <c r="X1194" i="5" s="1"/>
  <c r="L273" i="10"/>
  <c r="W1194" i="5" s="1"/>
  <c r="E273" i="10"/>
  <c r="O272" i="10"/>
  <c r="AA1193" i="5" s="1"/>
  <c r="N272" i="10"/>
  <c r="Y1193" i="5" s="1"/>
  <c r="M272" i="10"/>
  <c r="X1193" i="5" s="1"/>
  <c r="L272" i="10"/>
  <c r="W1193" i="5" s="1"/>
  <c r="E272" i="10"/>
  <c r="O271" i="10"/>
  <c r="AA1191" i="5" s="1"/>
  <c r="N271" i="10"/>
  <c r="Y1191" i="5" s="1"/>
  <c r="M271" i="10"/>
  <c r="X1191" i="5" s="1"/>
  <c r="L271" i="10"/>
  <c r="W1191" i="5" s="1"/>
  <c r="E271" i="10"/>
  <c r="O270" i="10"/>
  <c r="AA1190" i="5" s="1"/>
  <c r="N270" i="10"/>
  <c r="Y1190" i="5" s="1"/>
  <c r="L270" i="10"/>
  <c r="W1190" i="5" s="1"/>
  <c r="E270" i="10"/>
  <c r="O269" i="10"/>
  <c r="AA1189" i="5" s="1"/>
  <c r="N269" i="10"/>
  <c r="Y1189" i="5" s="1"/>
  <c r="M269" i="10"/>
  <c r="X1189" i="5" s="1"/>
  <c r="L269" i="10"/>
  <c r="W1189" i="5" s="1"/>
  <c r="E269" i="10"/>
  <c r="O268" i="10"/>
  <c r="AA1188" i="5" s="1"/>
  <c r="N268" i="10"/>
  <c r="Y1188" i="5" s="1"/>
  <c r="M268" i="10"/>
  <c r="X1188" i="5" s="1"/>
  <c r="L268" i="10"/>
  <c r="W1188" i="5" s="1"/>
  <c r="E268" i="10"/>
  <c r="O267" i="10"/>
  <c r="AA1187" i="5" s="1"/>
  <c r="N267" i="10"/>
  <c r="Y1187" i="5" s="1"/>
  <c r="M267" i="10"/>
  <c r="X1187" i="5" s="1"/>
  <c r="L267" i="10"/>
  <c r="W1187" i="5" s="1"/>
  <c r="E267" i="10"/>
  <c r="O266" i="10"/>
  <c r="AA1186" i="5" s="1"/>
  <c r="N266" i="10"/>
  <c r="Y1186" i="5" s="1"/>
  <c r="M266" i="10"/>
  <c r="X1186" i="5" s="1"/>
  <c r="L266" i="10"/>
  <c r="W1186" i="5" s="1"/>
  <c r="E266" i="10"/>
  <c r="O265" i="10"/>
  <c r="AA1185" i="5" s="1"/>
  <c r="N265" i="10"/>
  <c r="Y1185" i="5" s="1"/>
  <c r="M265" i="10"/>
  <c r="X1185" i="5" s="1"/>
  <c r="L265" i="10"/>
  <c r="W1185" i="5" s="1"/>
  <c r="E265" i="10"/>
  <c r="O264" i="10"/>
  <c r="AA1184" i="5" s="1"/>
  <c r="N264" i="10"/>
  <c r="Y1184" i="5" s="1"/>
  <c r="M264" i="10"/>
  <c r="X1184" i="5" s="1"/>
  <c r="L264" i="10"/>
  <c r="W1184" i="5" s="1"/>
  <c r="E264" i="10"/>
  <c r="O263" i="10"/>
  <c r="AA1183" i="5" s="1"/>
  <c r="N263" i="10"/>
  <c r="Y1183" i="5" s="1"/>
  <c r="M263" i="10"/>
  <c r="X1183" i="5" s="1"/>
  <c r="L263" i="10"/>
  <c r="W1183" i="5" s="1"/>
  <c r="E263" i="10"/>
  <c r="O262" i="10"/>
  <c r="AA1182" i="5" s="1"/>
  <c r="N262" i="10"/>
  <c r="Y1182" i="5" s="1"/>
  <c r="M262" i="10"/>
  <c r="X1182" i="5" s="1"/>
  <c r="L262" i="10"/>
  <c r="W1182" i="5" s="1"/>
  <c r="E262" i="10"/>
  <c r="O261" i="10"/>
  <c r="AA1180" i="5" s="1"/>
  <c r="M261" i="10"/>
  <c r="X1180" i="5" s="1"/>
  <c r="L261" i="10"/>
  <c r="W1180" i="5" s="1"/>
  <c r="E261" i="10"/>
  <c r="O260" i="10"/>
  <c r="AA1179" i="5" s="1"/>
  <c r="N260" i="10"/>
  <c r="Y1179" i="5" s="1"/>
  <c r="M260" i="10"/>
  <c r="X1179" i="5" s="1"/>
  <c r="L260" i="10"/>
  <c r="W1179" i="5" s="1"/>
  <c r="E260" i="10"/>
  <c r="O259" i="10"/>
  <c r="AA1178" i="5" s="1"/>
  <c r="N259" i="10"/>
  <c r="Y1178" i="5" s="1"/>
  <c r="M259" i="10"/>
  <c r="X1178" i="5" s="1"/>
  <c r="L259" i="10"/>
  <c r="W1178" i="5" s="1"/>
  <c r="E259" i="10"/>
  <c r="O258" i="10"/>
  <c r="AA1177" i="5" s="1"/>
  <c r="N258" i="10"/>
  <c r="Y1177" i="5" s="1"/>
  <c r="M258" i="10"/>
  <c r="X1177" i="5" s="1"/>
  <c r="L258" i="10"/>
  <c r="W1177" i="5" s="1"/>
  <c r="E258" i="10"/>
  <c r="O257" i="10"/>
  <c r="AA1176" i="5" s="1"/>
  <c r="N257" i="10"/>
  <c r="Y1176" i="5" s="1"/>
  <c r="M257" i="10"/>
  <c r="X1176" i="5" s="1"/>
  <c r="L257" i="10"/>
  <c r="W1176" i="5" s="1"/>
  <c r="E257" i="10"/>
  <c r="O256" i="10"/>
  <c r="AA1175" i="5" s="1"/>
  <c r="N256" i="10"/>
  <c r="Y1175" i="5" s="1"/>
  <c r="M256" i="10"/>
  <c r="X1175" i="5" s="1"/>
  <c r="L256" i="10"/>
  <c r="W1175" i="5" s="1"/>
  <c r="E256" i="10"/>
  <c r="O255" i="10"/>
  <c r="AA1174" i="5" s="1"/>
  <c r="N255" i="10"/>
  <c r="Y1174" i="5" s="1"/>
  <c r="M255" i="10"/>
  <c r="X1174" i="5" s="1"/>
  <c r="L255" i="10"/>
  <c r="W1174" i="5" s="1"/>
  <c r="E255" i="10"/>
  <c r="O254" i="10"/>
  <c r="AA1173" i="5" s="1"/>
  <c r="N254" i="10"/>
  <c r="Y1173" i="5" s="1"/>
  <c r="M254" i="10"/>
  <c r="X1173" i="5" s="1"/>
  <c r="L254" i="10"/>
  <c r="W1173" i="5" s="1"/>
  <c r="E254" i="10"/>
  <c r="O253" i="10"/>
  <c r="AA1172" i="5" s="1"/>
  <c r="N253" i="10"/>
  <c r="Y1172" i="5" s="1"/>
  <c r="M253" i="10"/>
  <c r="X1172" i="5" s="1"/>
  <c r="L253" i="10"/>
  <c r="W1172" i="5" s="1"/>
  <c r="E253" i="10"/>
  <c r="O252" i="10"/>
  <c r="AA1171" i="5" s="1"/>
  <c r="N252" i="10"/>
  <c r="Y1171" i="5" s="1"/>
  <c r="M252" i="10"/>
  <c r="X1171" i="5" s="1"/>
  <c r="L252" i="10"/>
  <c r="W1171" i="5" s="1"/>
  <c r="E252" i="10"/>
  <c r="O251" i="10"/>
  <c r="AA1169" i="5" s="1"/>
  <c r="N251" i="10"/>
  <c r="Y1169" i="5" s="1"/>
  <c r="M251" i="10"/>
  <c r="X1169" i="5" s="1"/>
  <c r="L251" i="10"/>
  <c r="W1169" i="5" s="1"/>
  <c r="E251" i="10"/>
  <c r="O250" i="10"/>
  <c r="AA1168" i="5" s="1"/>
  <c r="N250" i="10"/>
  <c r="Y1168" i="5" s="1"/>
  <c r="M250" i="10"/>
  <c r="X1168" i="5" s="1"/>
  <c r="L250" i="10"/>
  <c r="W1168" i="5" s="1"/>
  <c r="E250" i="10"/>
  <c r="O249" i="10"/>
  <c r="AA1167" i="5" s="1"/>
  <c r="N249" i="10"/>
  <c r="Y1167" i="5" s="1"/>
  <c r="M249" i="10"/>
  <c r="X1167" i="5" s="1"/>
  <c r="L249" i="10"/>
  <c r="W1167" i="5" s="1"/>
  <c r="E249" i="10"/>
  <c r="O248" i="10"/>
  <c r="AA1166" i="5" s="1"/>
  <c r="N248" i="10"/>
  <c r="Y1166" i="5" s="1"/>
  <c r="M248" i="10"/>
  <c r="X1166" i="5" s="1"/>
  <c r="L248" i="10"/>
  <c r="W1166" i="5" s="1"/>
  <c r="E248" i="10"/>
  <c r="O247" i="10"/>
  <c r="AA1165" i="5" s="1"/>
  <c r="N247" i="10"/>
  <c r="Y1165" i="5" s="1"/>
  <c r="M247" i="10"/>
  <c r="X1165" i="5" s="1"/>
  <c r="L247" i="10"/>
  <c r="W1165" i="5" s="1"/>
  <c r="E247" i="10"/>
  <c r="O246" i="10"/>
  <c r="AA1164" i="5" s="1"/>
  <c r="N246" i="10"/>
  <c r="Y1164" i="5" s="1"/>
  <c r="M246" i="10"/>
  <c r="X1164" i="5" s="1"/>
  <c r="L246" i="10"/>
  <c r="W1164" i="5" s="1"/>
  <c r="E246" i="10"/>
  <c r="O245" i="10"/>
  <c r="AA1163" i="5" s="1"/>
  <c r="N245" i="10"/>
  <c r="Y1163" i="5" s="1"/>
  <c r="M245" i="10"/>
  <c r="X1163" i="5" s="1"/>
  <c r="L245" i="10"/>
  <c r="W1163" i="5" s="1"/>
  <c r="E245" i="10"/>
  <c r="O244" i="10"/>
  <c r="AA1162" i="5" s="1"/>
  <c r="N244" i="10"/>
  <c r="Y1162" i="5" s="1"/>
  <c r="M244" i="10"/>
  <c r="X1162" i="5" s="1"/>
  <c r="L244" i="10"/>
  <c r="W1162" i="5" s="1"/>
  <c r="E244" i="10"/>
  <c r="O243" i="10"/>
  <c r="AA1161" i="5" s="1"/>
  <c r="N243" i="10"/>
  <c r="Y1161" i="5" s="1"/>
  <c r="M243" i="10"/>
  <c r="X1161" i="5" s="1"/>
  <c r="L243" i="10"/>
  <c r="W1161" i="5" s="1"/>
  <c r="E243" i="10"/>
  <c r="O242" i="10"/>
  <c r="AA1160" i="5" s="1"/>
  <c r="N242" i="10"/>
  <c r="Y1160" i="5" s="1"/>
  <c r="M242" i="10"/>
  <c r="X1160" i="5" s="1"/>
  <c r="L242" i="10"/>
  <c r="W1160" i="5" s="1"/>
  <c r="E242" i="10"/>
  <c r="O241" i="10"/>
  <c r="AA1158" i="5" s="1"/>
  <c r="N241" i="10"/>
  <c r="Y1158" i="5" s="1"/>
  <c r="M241" i="10"/>
  <c r="X1158" i="5" s="1"/>
  <c r="L241" i="10"/>
  <c r="W1158" i="5" s="1"/>
  <c r="E241" i="10"/>
  <c r="O240" i="10"/>
  <c r="AA1157" i="5" s="1"/>
  <c r="N240" i="10"/>
  <c r="Y1157" i="5" s="1"/>
  <c r="M240" i="10"/>
  <c r="X1157" i="5" s="1"/>
  <c r="L240" i="10"/>
  <c r="W1157" i="5" s="1"/>
  <c r="E240" i="10"/>
  <c r="O239" i="10"/>
  <c r="AA1156" i="5" s="1"/>
  <c r="N239" i="10"/>
  <c r="Y1156" i="5" s="1"/>
  <c r="M239" i="10"/>
  <c r="X1156" i="5" s="1"/>
  <c r="L239" i="10"/>
  <c r="W1156" i="5" s="1"/>
  <c r="E239" i="10"/>
  <c r="O238" i="10"/>
  <c r="AA1155" i="5" s="1"/>
  <c r="N238" i="10"/>
  <c r="Y1155" i="5" s="1"/>
  <c r="M238" i="10"/>
  <c r="X1155" i="5" s="1"/>
  <c r="L238" i="10"/>
  <c r="W1155" i="5" s="1"/>
  <c r="E238" i="10"/>
  <c r="O237" i="10"/>
  <c r="AA1154" i="5" s="1"/>
  <c r="N237" i="10"/>
  <c r="Y1154" i="5" s="1"/>
  <c r="M237" i="10"/>
  <c r="X1154" i="5" s="1"/>
  <c r="L237" i="10"/>
  <c r="W1154" i="5" s="1"/>
  <c r="E237" i="10"/>
  <c r="O236" i="10"/>
  <c r="AA1153" i="5" s="1"/>
  <c r="N236" i="10"/>
  <c r="Y1153" i="5" s="1"/>
  <c r="M236" i="10"/>
  <c r="X1153" i="5" s="1"/>
  <c r="L236" i="10"/>
  <c r="W1153" i="5" s="1"/>
  <c r="E236" i="10"/>
  <c r="O235" i="10"/>
  <c r="AA1152" i="5" s="1"/>
  <c r="N235" i="10"/>
  <c r="Y1152" i="5" s="1"/>
  <c r="M235" i="10"/>
  <c r="X1152" i="5" s="1"/>
  <c r="L235" i="10"/>
  <c r="W1152" i="5" s="1"/>
  <c r="E235" i="10"/>
  <c r="O234" i="10"/>
  <c r="AA1151" i="5" s="1"/>
  <c r="N234" i="10"/>
  <c r="Y1151" i="5" s="1"/>
  <c r="M234" i="10"/>
  <c r="X1151" i="5" s="1"/>
  <c r="L234" i="10"/>
  <c r="W1151" i="5" s="1"/>
  <c r="E234" i="10"/>
  <c r="O233" i="10"/>
  <c r="AA1150" i="5" s="1"/>
  <c r="N233" i="10"/>
  <c r="Y1150" i="5" s="1"/>
  <c r="M233" i="10"/>
  <c r="X1150" i="5" s="1"/>
  <c r="L233" i="10"/>
  <c r="W1150" i="5" s="1"/>
  <c r="E233" i="10"/>
  <c r="O232" i="10"/>
  <c r="AA1149" i="5" s="1"/>
  <c r="N232" i="10"/>
  <c r="Y1149" i="5" s="1"/>
  <c r="M232" i="10"/>
  <c r="X1149" i="5" s="1"/>
  <c r="L232" i="10"/>
  <c r="W1149" i="5" s="1"/>
  <c r="E232" i="10"/>
  <c r="O231" i="10"/>
  <c r="AA1147" i="5" s="1"/>
  <c r="N231" i="10"/>
  <c r="Y1147" i="5" s="1"/>
  <c r="M231" i="10"/>
  <c r="X1147" i="5" s="1"/>
  <c r="L231" i="10"/>
  <c r="W1147" i="5" s="1"/>
  <c r="E231" i="10"/>
  <c r="O230" i="10"/>
  <c r="AA1146" i="5" s="1"/>
  <c r="N230" i="10"/>
  <c r="Y1146" i="5" s="1"/>
  <c r="M230" i="10"/>
  <c r="X1146" i="5" s="1"/>
  <c r="L230" i="10"/>
  <c r="W1146" i="5" s="1"/>
  <c r="E230" i="10"/>
  <c r="O229" i="10"/>
  <c r="AA1145" i="5" s="1"/>
  <c r="N229" i="10"/>
  <c r="Y1145" i="5" s="1"/>
  <c r="M229" i="10"/>
  <c r="X1145" i="5" s="1"/>
  <c r="L229" i="10"/>
  <c r="W1145" i="5" s="1"/>
  <c r="E229" i="10"/>
  <c r="O228" i="10"/>
  <c r="AA1144" i="5" s="1"/>
  <c r="N228" i="10"/>
  <c r="Y1144" i="5" s="1"/>
  <c r="M228" i="10"/>
  <c r="X1144" i="5" s="1"/>
  <c r="L228" i="10"/>
  <c r="W1144" i="5" s="1"/>
  <c r="E228" i="10"/>
  <c r="O227" i="10"/>
  <c r="AA1143" i="5" s="1"/>
  <c r="N227" i="10"/>
  <c r="Y1143" i="5" s="1"/>
  <c r="M227" i="10"/>
  <c r="X1143" i="5" s="1"/>
  <c r="L227" i="10"/>
  <c r="W1143" i="5" s="1"/>
  <c r="E227" i="10"/>
  <c r="O226" i="10"/>
  <c r="AA1142" i="5" s="1"/>
  <c r="N226" i="10"/>
  <c r="Y1142" i="5" s="1"/>
  <c r="M226" i="10"/>
  <c r="X1142" i="5" s="1"/>
  <c r="L226" i="10"/>
  <c r="W1142" i="5" s="1"/>
  <c r="E226" i="10"/>
  <c r="O225" i="10"/>
  <c r="AA1141" i="5" s="1"/>
  <c r="N225" i="10"/>
  <c r="Y1141" i="5" s="1"/>
  <c r="M225" i="10"/>
  <c r="X1141" i="5" s="1"/>
  <c r="L225" i="10"/>
  <c r="W1141" i="5" s="1"/>
  <c r="E225" i="10"/>
  <c r="O224" i="10"/>
  <c r="AA1140" i="5" s="1"/>
  <c r="N224" i="10"/>
  <c r="Y1140" i="5" s="1"/>
  <c r="M224" i="10"/>
  <c r="X1140" i="5" s="1"/>
  <c r="L224" i="10"/>
  <c r="W1140" i="5" s="1"/>
  <c r="E224" i="10"/>
  <c r="O223" i="10"/>
  <c r="AA1139" i="5" s="1"/>
  <c r="N223" i="10"/>
  <c r="Y1139" i="5" s="1"/>
  <c r="M223" i="10"/>
  <c r="X1139" i="5" s="1"/>
  <c r="L223" i="10"/>
  <c r="W1139" i="5" s="1"/>
  <c r="E223" i="10"/>
  <c r="O222" i="10"/>
  <c r="AA1138" i="5" s="1"/>
  <c r="N222" i="10"/>
  <c r="Y1138" i="5" s="1"/>
  <c r="M222" i="10"/>
  <c r="X1138" i="5" s="1"/>
  <c r="L222" i="10"/>
  <c r="W1138" i="5" s="1"/>
  <c r="E222" i="10"/>
  <c r="O221" i="10"/>
  <c r="AA1136" i="5" s="1"/>
  <c r="N221" i="10"/>
  <c r="Y1136" i="5" s="1"/>
  <c r="M221" i="10"/>
  <c r="X1136" i="5" s="1"/>
  <c r="L221" i="10"/>
  <c r="W1136" i="5" s="1"/>
  <c r="E221" i="10"/>
  <c r="O220" i="10"/>
  <c r="AA1135" i="5" s="1"/>
  <c r="N220" i="10"/>
  <c r="Y1135" i="5" s="1"/>
  <c r="M220" i="10"/>
  <c r="X1135" i="5" s="1"/>
  <c r="L220" i="10"/>
  <c r="W1135" i="5" s="1"/>
  <c r="E220" i="10"/>
  <c r="O219" i="10"/>
  <c r="AA1134" i="5" s="1"/>
  <c r="N219" i="10"/>
  <c r="Y1134" i="5" s="1"/>
  <c r="M219" i="10"/>
  <c r="X1134" i="5" s="1"/>
  <c r="L219" i="10"/>
  <c r="W1134" i="5" s="1"/>
  <c r="E219" i="10"/>
  <c r="O218" i="10"/>
  <c r="AA1133" i="5" s="1"/>
  <c r="N218" i="10"/>
  <c r="Y1133" i="5" s="1"/>
  <c r="M218" i="10"/>
  <c r="X1133" i="5" s="1"/>
  <c r="L218" i="10"/>
  <c r="W1133" i="5" s="1"/>
  <c r="E218" i="10"/>
  <c r="O217" i="10"/>
  <c r="AA1132" i="5" s="1"/>
  <c r="N217" i="10"/>
  <c r="Y1132" i="5" s="1"/>
  <c r="M217" i="10"/>
  <c r="X1132" i="5" s="1"/>
  <c r="L217" i="10"/>
  <c r="W1132" i="5" s="1"/>
  <c r="E217" i="10"/>
  <c r="O216" i="10"/>
  <c r="AA1131" i="5" s="1"/>
  <c r="N216" i="10"/>
  <c r="Y1131" i="5" s="1"/>
  <c r="M216" i="10"/>
  <c r="X1131" i="5" s="1"/>
  <c r="L216" i="10"/>
  <c r="W1131" i="5" s="1"/>
  <c r="E216" i="10"/>
  <c r="O215" i="10"/>
  <c r="AA1130" i="5" s="1"/>
  <c r="N215" i="10"/>
  <c r="Y1130" i="5" s="1"/>
  <c r="M215" i="10"/>
  <c r="X1130" i="5" s="1"/>
  <c r="L215" i="10"/>
  <c r="W1130" i="5" s="1"/>
  <c r="E215" i="10"/>
  <c r="O214" i="10"/>
  <c r="AA1129" i="5" s="1"/>
  <c r="N214" i="10"/>
  <c r="Y1129" i="5" s="1"/>
  <c r="M214" i="10"/>
  <c r="X1129" i="5" s="1"/>
  <c r="L214" i="10"/>
  <c r="W1129" i="5" s="1"/>
  <c r="E214" i="10"/>
  <c r="O213" i="10"/>
  <c r="AA1128" i="5" s="1"/>
  <c r="N213" i="10"/>
  <c r="Y1128" i="5" s="1"/>
  <c r="M213" i="10"/>
  <c r="X1128" i="5" s="1"/>
  <c r="L213" i="10"/>
  <c r="W1128" i="5" s="1"/>
  <c r="E213" i="10"/>
  <c r="O212" i="10"/>
  <c r="AA1127" i="5" s="1"/>
  <c r="N212" i="10"/>
  <c r="Y1127" i="5" s="1"/>
  <c r="M212" i="10"/>
  <c r="X1127" i="5" s="1"/>
  <c r="L212" i="10"/>
  <c r="W1127" i="5" s="1"/>
  <c r="E212" i="10"/>
  <c r="O211" i="10"/>
  <c r="AA1125" i="5" s="1"/>
  <c r="N211" i="10"/>
  <c r="Y1125" i="5" s="1"/>
  <c r="M211" i="10"/>
  <c r="X1125" i="5" s="1"/>
  <c r="L211" i="10"/>
  <c r="W1125" i="5" s="1"/>
  <c r="E211" i="10"/>
  <c r="O210" i="10"/>
  <c r="AA1124" i="5" s="1"/>
  <c r="N210" i="10"/>
  <c r="Y1124" i="5" s="1"/>
  <c r="M210" i="10"/>
  <c r="X1124" i="5" s="1"/>
  <c r="L210" i="10"/>
  <c r="W1124" i="5" s="1"/>
  <c r="E210" i="10"/>
  <c r="O209" i="10"/>
  <c r="AA1123" i="5" s="1"/>
  <c r="N209" i="10"/>
  <c r="Y1123" i="5" s="1"/>
  <c r="M209" i="10"/>
  <c r="X1123" i="5" s="1"/>
  <c r="L209" i="10"/>
  <c r="W1123" i="5" s="1"/>
  <c r="E209" i="10"/>
  <c r="O208" i="10"/>
  <c r="AA1122" i="5" s="1"/>
  <c r="N208" i="10"/>
  <c r="Y1122" i="5" s="1"/>
  <c r="M208" i="10"/>
  <c r="X1122" i="5" s="1"/>
  <c r="L208" i="10"/>
  <c r="W1122" i="5" s="1"/>
  <c r="E208" i="10"/>
  <c r="O207" i="10"/>
  <c r="AA1121" i="5" s="1"/>
  <c r="N207" i="10"/>
  <c r="Y1121" i="5" s="1"/>
  <c r="M207" i="10"/>
  <c r="X1121" i="5" s="1"/>
  <c r="L207" i="10"/>
  <c r="W1121" i="5" s="1"/>
  <c r="E207" i="10"/>
  <c r="O206" i="10"/>
  <c r="AA1120" i="5" s="1"/>
  <c r="N206" i="10"/>
  <c r="Y1120" i="5" s="1"/>
  <c r="M206" i="10"/>
  <c r="X1120" i="5" s="1"/>
  <c r="L206" i="10"/>
  <c r="W1120" i="5" s="1"/>
  <c r="E206" i="10"/>
  <c r="O205" i="10"/>
  <c r="AA1119" i="5" s="1"/>
  <c r="N205" i="10"/>
  <c r="Y1119" i="5" s="1"/>
  <c r="M205" i="10"/>
  <c r="X1119" i="5" s="1"/>
  <c r="L205" i="10"/>
  <c r="W1119" i="5" s="1"/>
  <c r="E205" i="10"/>
  <c r="O204" i="10"/>
  <c r="AA1118" i="5" s="1"/>
  <c r="N204" i="10"/>
  <c r="Y1118" i="5" s="1"/>
  <c r="M204" i="10"/>
  <c r="X1118" i="5" s="1"/>
  <c r="L204" i="10"/>
  <c r="W1118" i="5" s="1"/>
  <c r="E204" i="10"/>
  <c r="O203" i="10"/>
  <c r="AA1117" i="5" s="1"/>
  <c r="N203" i="10"/>
  <c r="Y1117" i="5" s="1"/>
  <c r="M203" i="10"/>
  <c r="X1117" i="5" s="1"/>
  <c r="L203" i="10"/>
  <c r="W1117" i="5" s="1"/>
  <c r="E203" i="10"/>
  <c r="O202" i="10"/>
  <c r="AA1116" i="5" s="1"/>
  <c r="N202" i="10"/>
  <c r="Y1116" i="5" s="1"/>
  <c r="M202" i="10"/>
  <c r="X1116" i="5" s="1"/>
  <c r="L202" i="10"/>
  <c r="W1116" i="5" s="1"/>
  <c r="E202" i="10"/>
  <c r="O201" i="10"/>
  <c r="AA1103" i="5" s="1"/>
  <c r="N201" i="10"/>
  <c r="Y1103" i="5" s="1"/>
  <c r="M201" i="10"/>
  <c r="X1103" i="5" s="1"/>
  <c r="L201" i="10"/>
  <c r="W1103" i="5" s="1"/>
  <c r="E201" i="10"/>
  <c r="O200" i="10"/>
  <c r="AA1092" i="5" s="1"/>
  <c r="N200" i="10"/>
  <c r="Y1092" i="5" s="1"/>
  <c r="M200" i="10"/>
  <c r="X1092" i="5" s="1"/>
  <c r="L200" i="10"/>
  <c r="W1092" i="5" s="1"/>
  <c r="E200" i="10"/>
  <c r="O199" i="10"/>
  <c r="AA1081" i="5" s="1"/>
  <c r="N199" i="10"/>
  <c r="Y1081" i="5" s="1"/>
  <c r="M199" i="10"/>
  <c r="X1081" i="5" s="1"/>
  <c r="L199" i="10"/>
  <c r="W1081" i="5" s="1"/>
  <c r="E199" i="10"/>
  <c r="O198" i="10"/>
  <c r="AA1070" i="5" s="1"/>
  <c r="N198" i="10"/>
  <c r="Y1070" i="5" s="1"/>
  <c r="M198" i="10"/>
  <c r="X1070" i="5" s="1"/>
  <c r="L198" i="10"/>
  <c r="W1070" i="5" s="1"/>
  <c r="E198" i="10"/>
  <c r="O197" i="10"/>
  <c r="AA1059" i="5" s="1"/>
  <c r="N197" i="10"/>
  <c r="Y1059" i="5" s="1"/>
  <c r="M197" i="10"/>
  <c r="X1059" i="5" s="1"/>
  <c r="L197" i="10"/>
  <c r="W1059" i="5" s="1"/>
  <c r="E197" i="10"/>
  <c r="O196" i="10"/>
  <c r="AA1048" i="5" s="1"/>
  <c r="N196" i="10"/>
  <c r="Y1048" i="5" s="1"/>
  <c r="M196" i="10"/>
  <c r="X1048" i="5" s="1"/>
  <c r="L196" i="10"/>
  <c r="W1048" i="5" s="1"/>
  <c r="E196" i="10"/>
  <c r="O195" i="10"/>
  <c r="AA1037" i="5" s="1"/>
  <c r="N195" i="10"/>
  <c r="Y1037" i="5" s="1"/>
  <c r="M195" i="10"/>
  <c r="X1037" i="5" s="1"/>
  <c r="L195" i="10"/>
  <c r="W1037" i="5" s="1"/>
  <c r="E195" i="10"/>
  <c r="O194" i="10"/>
  <c r="AA1026" i="5" s="1"/>
  <c r="N194" i="10"/>
  <c r="Y1026" i="5" s="1"/>
  <c r="M194" i="10"/>
  <c r="X1026" i="5" s="1"/>
  <c r="L194" i="10"/>
  <c r="W1026" i="5" s="1"/>
  <c r="E194" i="10"/>
  <c r="O193" i="10"/>
  <c r="AA1015" i="5" s="1"/>
  <c r="N193" i="10"/>
  <c r="Y1015" i="5" s="1"/>
  <c r="M193" i="10"/>
  <c r="X1015" i="5" s="1"/>
  <c r="L193" i="10"/>
  <c r="W1015" i="5" s="1"/>
  <c r="E193" i="10"/>
  <c r="O192" i="10"/>
  <c r="AA1004" i="5" s="1"/>
  <c r="N192" i="10"/>
  <c r="Y1004" i="5" s="1"/>
  <c r="M192" i="10"/>
  <c r="X1004" i="5" s="1"/>
  <c r="L192" i="10"/>
  <c r="W1004" i="5" s="1"/>
  <c r="E192" i="10"/>
  <c r="O191" i="10"/>
  <c r="AA992" i="5" s="1"/>
  <c r="N191" i="10"/>
  <c r="Y992" i="5" s="1"/>
  <c r="M191" i="10"/>
  <c r="X992" i="5" s="1"/>
  <c r="L191" i="10"/>
  <c r="W992" i="5" s="1"/>
  <c r="E191" i="10"/>
  <c r="O190" i="10"/>
  <c r="AA981" i="5" s="1"/>
  <c r="N190" i="10"/>
  <c r="Y981" i="5" s="1"/>
  <c r="M190" i="10"/>
  <c r="X981" i="5" s="1"/>
  <c r="L190" i="10"/>
  <c r="W981" i="5" s="1"/>
  <c r="E190" i="10"/>
  <c r="O189" i="10"/>
  <c r="AA970" i="5" s="1"/>
  <c r="N189" i="10"/>
  <c r="Y970" i="5" s="1"/>
  <c r="M189" i="10"/>
  <c r="X970" i="5" s="1"/>
  <c r="L189" i="10"/>
  <c r="W970" i="5" s="1"/>
  <c r="E189" i="10"/>
  <c r="O188" i="10"/>
  <c r="AA959" i="5" s="1"/>
  <c r="N188" i="10"/>
  <c r="Y959" i="5" s="1"/>
  <c r="M188" i="10"/>
  <c r="X959" i="5" s="1"/>
  <c r="L188" i="10"/>
  <c r="W959" i="5" s="1"/>
  <c r="E188" i="10"/>
  <c r="O187" i="10"/>
  <c r="AA948" i="5" s="1"/>
  <c r="N187" i="10"/>
  <c r="Y948" i="5" s="1"/>
  <c r="M187" i="10"/>
  <c r="X948" i="5" s="1"/>
  <c r="L187" i="10"/>
  <c r="W948" i="5" s="1"/>
  <c r="E187" i="10"/>
  <c r="O186" i="10"/>
  <c r="AA937" i="5" s="1"/>
  <c r="N186" i="10"/>
  <c r="Y937" i="5" s="1"/>
  <c r="M186" i="10"/>
  <c r="X937" i="5" s="1"/>
  <c r="L186" i="10"/>
  <c r="W937" i="5" s="1"/>
  <c r="E186" i="10"/>
  <c r="O185" i="10"/>
  <c r="AA926" i="5" s="1"/>
  <c r="N185" i="10"/>
  <c r="Y926" i="5" s="1"/>
  <c r="M185" i="10"/>
  <c r="X926" i="5" s="1"/>
  <c r="L185" i="10"/>
  <c r="W926" i="5" s="1"/>
  <c r="E185" i="10"/>
  <c r="O184" i="10"/>
  <c r="AA915" i="5" s="1"/>
  <c r="N184" i="10"/>
  <c r="Y915" i="5" s="1"/>
  <c r="M184" i="10"/>
  <c r="X915" i="5" s="1"/>
  <c r="L184" i="10"/>
  <c r="W915" i="5" s="1"/>
  <c r="E184" i="10"/>
  <c r="O183" i="10"/>
  <c r="AA904" i="5" s="1"/>
  <c r="N183" i="10"/>
  <c r="Y904" i="5" s="1"/>
  <c r="M183" i="10"/>
  <c r="X904" i="5" s="1"/>
  <c r="L183" i="10"/>
  <c r="W904" i="5" s="1"/>
  <c r="E183" i="10"/>
  <c r="O182" i="10"/>
  <c r="AA893" i="5" s="1"/>
  <c r="N182" i="10"/>
  <c r="Y893" i="5" s="1"/>
  <c r="M182" i="10"/>
  <c r="X893" i="5" s="1"/>
  <c r="L182" i="10"/>
  <c r="W893" i="5" s="1"/>
  <c r="E182" i="10"/>
  <c r="O181" i="10"/>
  <c r="AA881" i="5" s="1"/>
  <c r="N181" i="10"/>
  <c r="Y881" i="5" s="1"/>
  <c r="M181" i="10"/>
  <c r="X881" i="5" s="1"/>
  <c r="L181" i="10"/>
  <c r="W881" i="5" s="1"/>
  <c r="E181" i="10"/>
  <c r="O180" i="10"/>
  <c r="AA870" i="5" s="1"/>
  <c r="N180" i="10"/>
  <c r="Y870" i="5" s="1"/>
  <c r="M180" i="10"/>
  <c r="X870" i="5" s="1"/>
  <c r="L180" i="10"/>
  <c r="W870" i="5" s="1"/>
  <c r="E180" i="10"/>
  <c r="O179" i="10"/>
  <c r="AA859" i="5" s="1"/>
  <c r="N179" i="10"/>
  <c r="Y859" i="5" s="1"/>
  <c r="M179" i="10"/>
  <c r="X859" i="5" s="1"/>
  <c r="L179" i="10"/>
  <c r="W859" i="5" s="1"/>
  <c r="E179" i="10"/>
  <c r="O178" i="10"/>
  <c r="AA848" i="5" s="1"/>
  <c r="N178" i="10"/>
  <c r="Y848" i="5" s="1"/>
  <c r="M178" i="10"/>
  <c r="X848" i="5" s="1"/>
  <c r="L178" i="10"/>
  <c r="W848" i="5" s="1"/>
  <c r="E178" i="10"/>
  <c r="O177" i="10"/>
  <c r="AA837" i="5" s="1"/>
  <c r="N177" i="10"/>
  <c r="Y837" i="5" s="1"/>
  <c r="M177" i="10"/>
  <c r="X837" i="5" s="1"/>
  <c r="L177" i="10"/>
  <c r="W837" i="5" s="1"/>
  <c r="E177" i="10"/>
  <c r="O176" i="10"/>
  <c r="AA826" i="5" s="1"/>
  <c r="N176" i="10"/>
  <c r="Y826" i="5" s="1"/>
  <c r="M176" i="10"/>
  <c r="X826" i="5" s="1"/>
  <c r="L176" i="10"/>
  <c r="W826" i="5" s="1"/>
  <c r="E176" i="10"/>
  <c r="O175" i="10"/>
  <c r="AA815" i="5" s="1"/>
  <c r="N175" i="10"/>
  <c r="Y815" i="5" s="1"/>
  <c r="M175" i="10"/>
  <c r="X815" i="5" s="1"/>
  <c r="L175" i="10"/>
  <c r="W815" i="5" s="1"/>
  <c r="E175" i="10"/>
  <c r="O174" i="10"/>
  <c r="AA804" i="5" s="1"/>
  <c r="N174" i="10"/>
  <c r="Y804" i="5" s="1"/>
  <c r="M174" i="10"/>
  <c r="X804" i="5" s="1"/>
  <c r="L174" i="10"/>
  <c r="W804" i="5" s="1"/>
  <c r="E174" i="10"/>
  <c r="O173" i="10"/>
  <c r="AA793" i="5" s="1"/>
  <c r="N173" i="10"/>
  <c r="Y793" i="5" s="1"/>
  <c r="M173" i="10"/>
  <c r="X793" i="5" s="1"/>
  <c r="L173" i="10"/>
  <c r="W793" i="5" s="1"/>
  <c r="E173" i="10"/>
  <c r="O172" i="10"/>
  <c r="AA782" i="5" s="1"/>
  <c r="N172" i="10"/>
  <c r="Y782" i="5" s="1"/>
  <c r="M172" i="10"/>
  <c r="X782" i="5" s="1"/>
  <c r="L172" i="10"/>
  <c r="W782" i="5" s="1"/>
  <c r="E172" i="10"/>
  <c r="O171" i="10"/>
  <c r="AA770" i="5" s="1"/>
  <c r="N171" i="10"/>
  <c r="Y770" i="5" s="1"/>
  <c r="M171" i="10"/>
  <c r="X770" i="5" s="1"/>
  <c r="L171" i="10"/>
  <c r="W770" i="5" s="1"/>
  <c r="E171" i="10"/>
  <c r="O170" i="10"/>
  <c r="AA759" i="5" s="1"/>
  <c r="N170" i="10"/>
  <c r="Y759" i="5" s="1"/>
  <c r="M170" i="10"/>
  <c r="X759" i="5" s="1"/>
  <c r="L170" i="10"/>
  <c r="W759" i="5" s="1"/>
  <c r="E170" i="10"/>
  <c r="O169" i="10"/>
  <c r="AA748" i="5" s="1"/>
  <c r="N169" i="10"/>
  <c r="Y748" i="5" s="1"/>
  <c r="M169" i="10"/>
  <c r="X748" i="5" s="1"/>
  <c r="L169" i="10"/>
  <c r="W748" i="5" s="1"/>
  <c r="E169" i="10"/>
  <c r="O168" i="10"/>
  <c r="AA737" i="5" s="1"/>
  <c r="N168" i="10"/>
  <c r="Y737" i="5" s="1"/>
  <c r="M168" i="10"/>
  <c r="X737" i="5" s="1"/>
  <c r="L168" i="10"/>
  <c r="W737" i="5" s="1"/>
  <c r="E168" i="10"/>
  <c r="O167" i="10"/>
  <c r="AA726" i="5" s="1"/>
  <c r="N167" i="10"/>
  <c r="Y726" i="5" s="1"/>
  <c r="M167" i="10"/>
  <c r="X726" i="5" s="1"/>
  <c r="L167" i="10"/>
  <c r="W726" i="5" s="1"/>
  <c r="E167" i="10"/>
  <c r="O166" i="10"/>
  <c r="AA715" i="5" s="1"/>
  <c r="N166" i="10"/>
  <c r="Y715" i="5" s="1"/>
  <c r="M166" i="10"/>
  <c r="X715" i="5" s="1"/>
  <c r="L166" i="10"/>
  <c r="W715" i="5" s="1"/>
  <c r="E166" i="10"/>
  <c r="O165" i="10"/>
  <c r="AA704" i="5" s="1"/>
  <c r="N165" i="10"/>
  <c r="Y704" i="5" s="1"/>
  <c r="M165" i="10"/>
  <c r="X704" i="5" s="1"/>
  <c r="L165" i="10"/>
  <c r="W704" i="5" s="1"/>
  <c r="E165" i="10"/>
  <c r="O164" i="10"/>
  <c r="AA693" i="5" s="1"/>
  <c r="N164" i="10"/>
  <c r="Y693" i="5" s="1"/>
  <c r="M164" i="10"/>
  <c r="X693" i="5" s="1"/>
  <c r="L164" i="10"/>
  <c r="W693" i="5" s="1"/>
  <c r="E164" i="10"/>
  <c r="O163" i="10"/>
  <c r="AA682" i="5" s="1"/>
  <c r="N163" i="10"/>
  <c r="Y682" i="5" s="1"/>
  <c r="M163" i="10"/>
  <c r="X682" i="5" s="1"/>
  <c r="L163" i="10"/>
  <c r="W682" i="5" s="1"/>
  <c r="E163" i="10"/>
  <c r="O162" i="10"/>
  <c r="AA671" i="5" s="1"/>
  <c r="N162" i="10"/>
  <c r="Y671" i="5" s="1"/>
  <c r="M162" i="10"/>
  <c r="X671" i="5" s="1"/>
  <c r="L162" i="10"/>
  <c r="W671" i="5" s="1"/>
  <c r="E162" i="10"/>
  <c r="O161" i="10"/>
  <c r="AA659" i="5" s="1"/>
  <c r="N161" i="10"/>
  <c r="Y659" i="5" s="1"/>
  <c r="M161" i="10"/>
  <c r="X659" i="5" s="1"/>
  <c r="L161" i="10"/>
  <c r="W659" i="5" s="1"/>
  <c r="E161" i="10"/>
  <c r="O160" i="10"/>
  <c r="AA648" i="5" s="1"/>
  <c r="N160" i="10"/>
  <c r="Y648" i="5" s="1"/>
  <c r="M160" i="10"/>
  <c r="X648" i="5" s="1"/>
  <c r="L160" i="10"/>
  <c r="W648" i="5" s="1"/>
  <c r="E160" i="10"/>
  <c r="O159" i="10"/>
  <c r="AA637" i="5" s="1"/>
  <c r="N159" i="10"/>
  <c r="Y637" i="5" s="1"/>
  <c r="M159" i="10"/>
  <c r="X637" i="5" s="1"/>
  <c r="L159" i="10"/>
  <c r="W637" i="5" s="1"/>
  <c r="E159" i="10"/>
  <c r="O158" i="10"/>
  <c r="AA626" i="5" s="1"/>
  <c r="N158" i="10"/>
  <c r="Y626" i="5" s="1"/>
  <c r="M158" i="10"/>
  <c r="X626" i="5" s="1"/>
  <c r="L158" i="10"/>
  <c r="W626" i="5" s="1"/>
  <c r="E158" i="10"/>
  <c r="O157" i="10"/>
  <c r="AA615" i="5" s="1"/>
  <c r="N157" i="10"/>
  <c r="Y615" i="5" s="1"/>
  <c r="M157" i="10"/>
  <c r="X615" i="5" s="1"/>
  <c r="L157" i="10"/>
  <c r="W615" i="5" s="1"/>
  <c r="E157" i="10"/>
  <c r="O156" i="10"/>
  <c r="AA604" i="5" s="1"/>
  <c r="N156" i="10"/>
  <c r="Y604" i="5" s="1"/>
  <c r="M156" i="10"/>
  <c r="X604" i="5" s="1"/>
  <c r="L156" i="10"/>
  <c r="W604" i="5" s="1"/>
  <c r="E156" i="10"/>
  <c r="O155" i="10"/>
  <c r="AA593" i="5" s="1"/>
  <c r="N155" i="10"/>
  <c r="Y593" i="5" s="1"/>
  <c r="M155" i="10"/>
  <c r="X593" i="5" s="1"/>
  <c r="L155" i="10"/>
  <c r="W593" i="5" s="1"/>
  <c r="E155" i="10"/>
  <c r="O154" i="10"/>
  <c r="AA582" i="5" s="1"/>
  <c r="N154" i="10"/>
  <c r="Y582" i="5" s="1"/>
  <c r="M154" i="10"/>
  <c r="X582" i="5" s="1"/>
  <c r="L154" i="10"/>
  <c r="W582" i="5" s="1"/>
  <c r="E154" i="10"/>
  <c r="O153" i="10"/>
  <c r="AA571" i="5" s="1"/>
  <c r="N153" i="10"/>
  <c r="Y571" i="5" s="1"/>
  <c r="M153" i="10"/>
  <c r="X571" i="5" s="1"/>
  <c r="L153" i="10"/>
  <c r="W571" i="5" s="1"/>
  <c r="E153" i="10"/>
  <c r="O152" i="10"/>
  <c r="AA560" i="5" s="1"/>
  <c r="N152" i="10"/>
  <c r="Y560" i="5" s="1"/>
  <c r="M152" i="10"/>
  <c r="X560" i="5" s="1"/>
  <c r="L152" i="10"/>
  <c r="W560" i="5" s="1"/>
  <c r="E152" i="10"/>
  <c r="O151" i="10"/>
  <c r="AA548" i="5" s="1"/>
  <c r="N151" i="10"/>
  <c r="Y548" i="5" s="1"/>
  <c r="M151" i="10"/>
  <c r="X548" i="5" s="1"/>
  <c r="L151" i="10"/>
  <c r="W548" i="5" s="1"/>
  <c r="E151" i="10"/>
  <c r="O150" i="10"/>
  <c r="AA537" i="5" s="1"/>
  <c r="N150" i="10"/>
  <c r="Y537" i="5" s="1"/>
  <c r="M150" i="10"/>
  <c r="X537" i="5" s="1"/>
  <c r="L150" i="10"/>
  <c r="W537" i="5" s="1"/>
  <c r="E150" i="10"/>
  <c r="O149" i="10"/>
  <c r="AA526" i="5" s="1"/>
  <c r="N149" i="10"/>
  <c r="Y526" i="5" s="1"/>
  <c r="M149" i="10"/>
  <c r="X526" i="5" s="1"/>
  <c r="L149" i="10"/>
  <c r="W526" i="5" s="1"/>
  <c r="E149" i="10"/>
  <c r="O148" i="10"/>
  <c r="AA515" i="5" s="1"/>
  <c r="N148" i="10"/>
  <c r="Y515" i="5" s="1"/>
  <c r="M148" i="10"/>
  <c r="X515" i="5" s="1"/>
  <c r="L148" i="10"/>
  <c r="W515" i="5" s="1"/>
  <c r="E148" i="10"/>
  <c r="O147" i="10"/>
  <c r="AA504" i="5" s="1"/>
  <c r="N147" i="10"/>
  <c r="Y504" i="5" s="1"/>
  <c r="M147" i="10"/>
  <c r="X504" i="5" s="1"/>
  <c r="L147" i="10"/>
  <c r="W504" i="5" s="1"/>
  <c r="E147" i="10"/>
  <c r="O146" i="10"/>
  <c r="AA493" i="5" s="1"/>
  <c r="N146" i="10"/>
  <c r="Y493" i="5" s="1"/>
  <c r="M146" i="10"/>
  <c r="X493" i="5" s="1"/>
  <c r="L146" i="10"/>
  <c r="W493" i="5" s="1"/>
  <c r="E146" i="10"/>
  <c r="O145" i="10"/>
  <c r="AA482" i="5" s="1"/>
  <c r="N145" i="10"/>
  <c r="Y482" i="5" s="1"/>
  <c r="M145" i="10"/>
  <c r="X482" i="5" s="1"/>
  <c r="L145" i="10"/>
  <c r="W482" i="5" s="1"/>
  <c r="E145" i="10"/>
  <c r="O144" i="10"/>
  <c r="AA471" i="5" s="1"/>
  <c r="N144" i="10"/>
  <c r="Y471" i="5" s="1"/>
  <c r="M144" i="10"/>
  <c r="X471" i="5" s="1"/>
  <c r="L144" i="10"/>
  <c r="W471" i="5" s="1"/>
  <c r="E144" i="10"/>
  <c r="O143" i="10"/>
  <c r="AA460" i="5" s="1"/>
  <c r="N143" i="10"/>
  <c r="Y460" i="5" s="1"/>
  <c r="M143" i="10"/>
  <c r="X460" i="5" s="1"/>
  <c r="L143" i="10"/>
  <c r="W460" i="5" s="1"/>
  <c r="E143" i="10"/>
  <c r="O142" i="10"/>
  <c r="AA449" i="5" s="1"/>
  <c r="N142" i="10"/>
  <c r="Y449" i="5" s="1"/>
  <c r="M142" i="10"/>
  <c r="X449" i="5" s="1"/>
  <c r="L142" i="10"/>
  <c r="W449" i="5" s="1"/>
  <c r="E142" i="10"/>
  <c r="O141" i="10"/>
  <c r="AA437" i="5" s="1"/>
  <c r="N141" i="10"/>
  <c r="Y437" i="5" s="1"/>
  <c r="M141" i="10"/>
  <c r="X437" i="5" s="1"/>
  <c r="L141" i="10"/>
  <c r="W437" i="5" s="1"/>
  <c r="E141" i="10"/>
  <c r="O140" i="10"/>
  <c r="AA426" i="5" s="1"/>
  <c r="N140" i="10"/>
  <c r="Y426" i="5" s="1"/>
  <c r="M140" i="10"/>
  <c r="X426" i="5" s="1"/>
  <c r="L140" i="10"/>
  <c r="W426" i="5" s="1"/>
  <c r="E140" i="10"/>
  <c r="O139" i="10"/>
  <c r="AA415" i="5" s="1"/>
  <c r="N139" i="10"/>
  <c r="Y415" i="5" s="1"/>
  <c r="M139" i="10"/>
  <c r="X415" i="5" s="1"/>
  <c r="L139" i="10"/>
  <c r="W415" i="5" s="1"/>
  <c r="E139" i="10"/>
  <c r="O138" i="10"/>
  <c r="AA404" i="5" s="1"/>
  <c r="N138" i="10"/>
  <c r="Y404" i="5" s="1"/>
  <c r="M138" i="10"/>
  <c r="X404" i="5" s="1"/>
  <c r="L138" i="10"/>
  <c r="W404" i="5" s="1"/>
  <c r="E138" i="10"/>
  <c r="O137" i="10"/>
  <c r="AA393" i="5" s="1"/>
  <c r="N137" i="10"/>
  <c r="Y393" i="5" s="1"/>
  <c r="M137" i="10"/>
  <c r="X393" i="5" s="1"/>
  <c r="L137" i="10"/>
  <c r="W393" i="5" s="1"/>
  <c r="E137" i="10"/>
  <c r="O136" i="10"/>
  <c r="AA382" i="5" s="1"/>
  <c r="N136" i="10"/>
  <c r="Y382" i="5" s="1"/>
  <c r="M136" i="10"/>
  <c r="X382" i="5" s="1"/>
  <c r="L136" i="10"/>
  <c r="W382" i="5" s="1"/>
  <c r="E136" i="10"/>
  <c r="O135" i="10"/>
  <c r="AA371" i="5" s="1"/>
  <c r="N135" i="10"/>
  <c r="Y371" i="5" s="1"/>
  <c r="M135" i="10"/>
  <c r="X371" i="5" s="1"/>
  <c r="L135" i="10"/>
  <c r="W371" i="5" s="1"/>
  <c r="E135" i="10"/>
  <c r="O134" i="10"/>
  <c r="AA360" i="5" s="1"/>
  <c r="N134" i="10"/>
  <c r="Y360" i="5" s="1"/>
  <c r="M134" i="10"/>
  <c r="X360" i="5" s="1"/>
  <c r="L134" i="10"/>
  <c r="W360" i="5" s="1"/>
  <c r="E134" i="10"/>
  <c r="O133" i="10"/>
  <c r="AA349" i="5" s="1"/>
  <c r="N133" i="10"/>
  <c r="Y349" i="5" s="1"/>
  <c r="M133" i="10"/>
  <c r="X349" i="5" s="1"/>
  <c r="L133" i="10"/>
  <c r="W349" i="5" s="1"/>
  <c r="E133" i="10"/>
  <c r="O132" i="10"/>
  <c r="AA338" i="5" s="1"/>
  <c r="N132" i="10"/>
  <c r="Y338" i="5" s="1"/>
  <c r="M132" i="10"/>
  <c r="X338" i="5" s="1"/>
  <c r="L132" i="10"/>
  <c r="W338" i="5" s="1"/>
  <c r="E132" i="10"/>
  <c r="O131" i="10"/>
  <c r="AA326" i="5" s="1"/>
  <c r="N131" i="10"/>
  <c r="Y326" i="5" s="1"/>
  <c r="M131" i="10"/>
  <c r="X326" i="5" s="1"/>
  <c r="L131" i="10"/>
  <c r="W326" i="5" s="1"/>
  <c r="E131" i="10"/>
  <c r="O130" i="10"/>
  <c r="AA315" i="5" s="1"/>
  <c r="N130" i="10"/>
  <c r="Y315" i="5" s="1"/>
  <c r="M130" i="10"/>
  <c r="X315" i="5" s="1"/>
  <c r="L130" i="10"/>
  <c r="W315" i="5" s="1"/>
  <c r="E130" i="10"/>
  <c r="O129" i="10"/>
  <c r="AA304" i="5" s="1"/>
  <c r="N129" i="10"/>
  <c r="Y304" i="5" s="1"/>
  <c r="M129" i="10"/>
  <c r="X304" i="5" s="1"/>
  <c r="L129" i="10"/>
  <c r="W304" i="5" s="1"/>
  <c r="E129" i="10"/>
  <c r="O128" i="10"/>
  <c r="AA293" i="5" s="1"/>
  <c r="N128" i="10"/>
  <c r="Y293" i="5" s="1"/>
  <c r="M128" i="10"/>
  <c r="X293" i="5" s="1"/>
  <c r="L128" i="10"/>
  <c r="W293" i="5" s="1"/>
  <c r="E128" i="10"/>
  <c r="O127" i="10"/>
  <c r="AA282" i="5" s="1"/>
  <c r="N127" i="10"/>
  <c r="Y282" i="5" s="1"/>
  <c r="M127" i="10"/>
  <c r="X282" i="5" s="1"/>
  <c r="L127" i="10"/>
  <c r="W282" i="5" s="1"/>
  <c r="E127" i="10"/>
  <c r="O126" i="10"/>
  <c r="AA271" i="5" s="1"/>
  <c r="N126" i="10"/>
  <c r="Y271" i="5" s="1"/>
  <c r="M126" i="10"/>
  <c r="X271" i="5" s="1"/>
  <c r="L126" i="10"/>
  <c r="W271" i="5" s="1"/>
  <c r="E126" i="10"/>
  <c r="O125" i="10"/>
  <c r="AA260" i="5" s="1"/>
  <c r="N125" i="10"/>
  <c r="Y260" i="5" s="1"/>
  <c r="M125" i="10"/>
  <c r="X260" i="5" s="1"/>
  <c r="L125" i="10"/>
  <c r="W260" i="5" s="1"/>
  <c r="E125" i="10"/>
  <c r="O124" i="10"/>
  <c r="AA249" i="5" s="1"/>
  <c r="N124" i="10"/>
  <c r="Y249" i="5" s="1"/>
  <c r="M124" i="10"/>
  <c r="X249" i="5" s="1"/>
  <c r="L124" i="10"/>
  <c r="W249" i="5" s="1"/>
  <c r="E124" i="10"/>
  <c r="O123" i="10"/>
  <c r="AA238" i="5" s="1"/>
  <c r="N123" i="10"/>
  <c r="Y238" i="5" s="1"/>
  <c r="M123" i="10"/>
  <c r="X238" i="5" s="1"/>
  <c r="L123" i="10"/>
  <c r="W238" i="5" s="1"/>
  <c r="E123" i="10"/>
  <c r="O122" i="10"/>
  <c r="AA227" i="5" s="1"/>
  <c r="N122" i="10"/>
  <c r="Y227" i="5" s="1"/>
  <c r="M122" i="10"/>
  <c r="X227" i="5" s="1"/>
  <c r="L122" i="10"/>
  <c r="W227" i="5" s="1"/>
  <c r="E122" i="10"/>
  <c r="O121" i="10"/>
  <c r="AA215" i="5" s="1"/>
  <c r="N121" i="10"/>
  <c r="Y215" i="5" s="1"/>
  <c r="M121" i="10"/>
  <c r="X215" i="5" s="1"/>
  <c r="L121" i="10"/>
  <c r="W215" i="5" s="1"/>
  <c r="E121" i="10"/>
  <c r="O120" i="10"/>
  <c r="AA204" i="5" s="1"/>
  <c r="N120" i="10"/>
  <c r="Y204" i="5" s="1"/>
  <c r="M120" i="10"/>
  <c r="X204" i="5" s="1"/>
  <c r="L120" i="10"/>
  <c r="W204" i="5" s="1"/>
  <c r="E120" i="10"/>
  <c r="O119" i="10"/>
  <c r="AA193" i="5" s="1"/>
  <c r="N119" i="10"/>
  <c r="Y193" i="5" s="1"/>
  <c r="M119" i="10"/>
  <c r="X193" i="5" s="1"/>
  <c r="L119" i="10"/>
  <c r="W193" i="5" s="1"/>
  <c r="E119" i="10"/>
  <c r="O118" i="10"/>
  <c r="AA182" i="5" s="1"/>
  <c r="N118" i="10"/>
  <c r="Y182" i="5" s="1"/>
  <c r="M118" i="10"/>
  <c r="X182" i="5" s="1"/>
  <c r="L118" i="10"/>
  <c r="W182" i="5" s="1"/>
  <c r="E118" i="10"/>
  <c r="O117" i="10"/>
  <c r="AA171" i="5" s="1"/>
  <c r="N117" i="10"/>
  <c r="Y171" i="5" s="1"/>
  <c r="M117" i="10"/>
  <c r="X171" i="5" s="1"/>
  <c r="L117" i="10"/>
  <c r="W171" i="5" s="1"/>
  <c r="E117" i="10"/>
  <c r="O116" i="10"/>
  <c r="AA160" i="5" s="1"/>
  <c r="N116" i="10"/>
  <c r="M116" i="10"/>
  <c r="X160" i="5" s="1"/>
  <c r="L116" i="10"/>
  <c r="W160" i="5" s="1"/>
  <c r="E116" i="10"/>
  <c r="O115" i="10"/>
  <c r="AA149" i="5" s="1"/>
  <c r="N115" i="10"/>
  <c r="Y149" i="5" s="1"/>
  <c r="M115" i="10"/>
  <c r="X149" i="5" s="1"/>
  <c r="L115" i="10"/>
  <c r="W149" i="5" s="1"/>
  <c r="E115" i="10"/>
  <c r="O114" i="10"/>
  <c r="AA138" i="5" s="1"/>
  <c r="N114" i="10"/>
  <c r="Y138" i="5" s="1"/>
  <c r="M114" i="10"/>
  <c r="X138" i="5" s="1"/>
  <c r="L114" i="10"/>
  <c r="W138" i="5" s="1"/>
  <c r="E114" i="10"/>
  <c r="O113" i="10"/>
  <c r="AA127" i="5" s="1"/>
  <c r="N113" i="10"/>
  <c r="Y127" i="5" s="1"/>
  <c r="M113" i="10"/>
  <c r="X127" i="5" s="1"/>
  <c r="L113" i="10"/>
  <c r="W127" i="5" s="1"/>
  <c r="E113" i="10"/>
  <c r="O112" i="10"/>
  <c r="AA116" i="5" s="1"/>
  <c r="N112" i="10"/>
  <c r="Y116" i="5" s="1"/>
  <c r="M112" i="10"/>
  <c r="X116" i="5" s="1"/>
  <c r="L112" i="10"/>
  <c r="W116" i="5" s="1"/>
  <c r="E112" i="10"/>
  <c r="O111" i="10"/>
  <c r="AA104" i="5" s="1"/>
  <c r="N111" i="10"/>
  <c r="Y104" i="5" s="1"/>
  <c r="M111" i="10"/>
  <c r="X104" i="5" s="1"/>
  <c r="L111" i="10"/>
  <c r="W104" i="5" s="1"/>
  <c r="E111" i="10"/>
  <c r="O110" i="10"/>
  <c r="AA93" i="5" s="1"/>
  <c r="N110" i="10"/>
  <c r="Y93" i="5" s="1"/>
  <c r="M110" i="10"/>
  <c r="X93" i="5" s="1"/>
  <c r="L110" i="10"/>
  <c r="E110" i="10"/>
  <c r="O109" i="10"/>
  <c r="AA82" i="5" s="1"/>
  <c r="N109" i="10"/>
  <c r="Y82" i="5" s="1"/>
  <c r="M109" i="10"/>
  <c r="X82" i="5" s="1"/>
  <c r="L109" i="10"/>
  <c r="W82" i="5" s="1"/>
  <c r="E109" i="10"/>
  <c r="O108" i="10"/>
  <c r="AA71" i="5" s="1"/>
  <c r="N108" i="10"/>
  <c r="M108" i="10"/>
  <c r="X71" i="5" s="1"/>
  <c r="L108" i="10"/>
  <c r="W71" i="5" s="1"/>
  <c r="E108" i="10"/>
  <c r="O107" i="10"/>
  <c r="AA60" i="5" s="1"/>
  <c r="N107" i="10"/>
  <c r="Y60" i="5" s="1"/>
  <c r="M107" i="10"/>
  <c r="X60" i="5" s="1"/>
  <c r="L107" i="10"/>
  <c r="W60" i="5" s="1"/>
  <c r="E107" i="10"/>
  <c r="O106" i="10"/>
  <c r="N106" i="10"/>
  <c r="Y49" i="5" s="1"/>
  <c r="M106" i="10"/>
  <c r="X49" i="5" s="1"/>
  <c r="L106" i="10"/>
  <c r="W49" i="5" s="1"/>
  <c r="E106" i="10"/>
  <c r="O105" i="10"/>
  <c r="AA38" i="5" s="1"/>
  <c r="N105" i="10"/>
  <c r="Y38" i="5" s="1"/>
  <c r="M105" i="10"/>
  <c r="L105" i="10"/>
  <c r="W38" i="5" s="1"/>
  <c r="E105" i="10"/>
  <c r="O104" i="10"/>
  <c r="AA27" i="5" s="1"/>
  <c r="N104" i="10"/>
  <c r="Y27" i="5" s="1"/>
  <c r="M104" i="10"/>
  <c r="X27" i="5" s="1"/>
  <c r="L104" i="10"/>
  <c r="W27" i="5" s="1"/>
  <c r="E104" i="10"/>
  <c r="O103" i="10"/>
  <c r="AA16" i="5" s="1"/>
  <c r="N103" i="10"/>
  <c r="Y16" i="5" s="1"/>
  <c r="M103" i="10"/>
  <c r="X16" i="5" s="1"/>
  <c r="L103" i="10"/>
  <c r="W16" i="5" s="1"/>
  <c r="E103" i="10"/>
  <c r="O102" i="10"/>
  <c r="AA5" i="5" s="1"/>
  <c r="N102" i="10"/>
  <c r="Y5" i="5" s="1"/>
  <c r="M102" i="10"/>
  <c r="X5" i="5" s="1"/>
  <c r="L102" i="10"/>
  <c r="E102" i="10"/>
  <c r="O101" i="10"/>
  <c r="AA1991" i="5" s="1"/>
  <c r="N101" i="10"/>
  <c r="Y1991" i="5" s="1"/>
  <c r="M101" i="10"/>
  <c r="X1991" i="5" s="1"/>
  <c r="L101" i="10"/>
  <c r="W1991" i="5" s="1"/>
  <c r="E101" i="10"/>
  <c r="O100" i="10"/>
  <c r="AA1980" i="5" s="1"/>
  <c r="N100" i="10"/>
  <c r="Y1980" i="5" s="1"/>
  <c r="M100" i="10"/>
  <c r="X1980" i="5" s="1"/>
  <c r="L100" i="10"/>
  <c r="W1980" i="5" s="1"/>
  <c r="E100" i="10"/>
  <c r="O99" i="10"/>
  <c r="AA1969" i="5" s="1"/>
  <c r="N99" i="10"/>
  <c r="Y1969" i="5" s="1"/>
  <c r="M99" i="10"/>
  <c r="X1969" i="5" s="1"/>
  <c r="L99" i="10"/>
  <c r="W1969" i="5" s="1"/>
  <c r="E99" i="10"/>
  <c r="O98" i="10"/>
  <c r="AA1958" i="5" s="1"/>
  <c r="N98" i="10"/>
  <c r="Y1958" i="5" s="1"/>
  <c r="M98" i="10"/>
  <c r="X1958" i="5" s="1"/>
  <c r="L98" i="10"/>
  <c r="W1958" i="5" s="1"/>
  <c r="E98" i="10"/>
  <c r="O97" i="10"/>
  <c r="AA1947" i="5" s="1"/>
  <c r="N97" i="10"/>
  <c r="Y1947" i="5" s="1"/>
  <c r="M97" i="10"/>
  <c r="X1947" i="5" s="1"/>
  <c r="L97" i="10"/>
  <c r="W1947" i="5" s="1"/>
  <c r="E97" i="10"/>
  <c r="N96" i="10"/>
  <c r="Y1936" i="5" s="1"/>
  <c r="M96" i="10"/>
  <c r="X1936" i="5" s="1"/>
  <c r="L96" i="10"/>
  <c r="W1936" i="5" s="1"/>
  <c r="E96" i="10"/>
  <c r="O95" i="10"/>
  <c r="AA1925" i="5" s="1"/>
  <c r="N95" i="10"/>
  <c r="Y1925" i="5" s="1"/>
  <c r="M95" i="10"/>
  <c r="X1925" i="5" s="1"/>
  <c r="L95" i="10"/>
  <c r="W1925" i="5" s="1"/>
  <c r="E95" i="10"/>
  <c r="O94" i="10"/>
  <c r="AA1914" i="5" s="1"/>
  <c r="N94" i="10"/>
  <c r="Y1914" i="5" s="1"/>
  <c r="M94" i="10"/>
  <c r="X1914" i="5" s="1"/>
  <c r="L94" i="10"/>
  <c r="W1914" i="5" s="1"/>
  <c r="E94" i="10"/>
  <c r="O93" i="10"/>
  <c r="AA1903" i="5" s="1"/>
  <c r="N93" i="10"/>
  <c r="Y1903" i="5" s="1"/>
  <c r="M93" i="10"/>
  <c r="X1903" i="5" s="1"/>
  <c r="L93" i="10"/>
  <c r="W1903" i="5" s="1"/>
  <c r="E93" i="10"/>
  <c r="O92" i="10"/>
  <c r="AA1892" i="5" s="1"/>
  <c r="N92" i="10"/>
  <c r="Y1892" i="5" s="1"/>
  <c r="M92" i="10"/>
  <c r="X1892" i="5" s="1"/>
  <c r="L92" i="10"/>
  <c r="W1892" i="5" s="1"/>
  <c r="E92" i="10"/>
  <c r="O91" i="10"/>
  <c r="AA1880" i="5" s="1"/>
  <c r="N91" i="10"/>
  <c r="Y1880" i="5" s="1"/>
  <c r="M91" i="10"/>
  <c r="X1880" i="5" s="1"/>
  <c r="L91" i="10"/>
  <c r="W1880" i="5" s="1"/>
  <c r="E91" i="10"/>
  <c r="O90" i="10"/>
  <c r="AA1869" i="5" s="1"/>
  <c r="N90" i="10"/>
  <c r="Y1869" i="5" s="1"/>
  <c r="M90" i="10"/>
  <c r="X1869" i="5" s="1"/>
  <c r="L90" i="10"/>
  <c r="W1869" i="5" s="1"/>
  <c r="E90" i="10"/>
  <c r="O89" i="10"/>
  <c r="AA1858" i="5" s="1"/>
  <c r="N89" i="10"/>
  <c r="Y1858" i="5" s="1"/>
  <c r="M89" i="10"/>
  <c r="X1858" i="5" s="1"/>
  <c r="L89" i="10"/>
  <c r="W1858" i="5" s="1"/>
  <c r="E89" i="10"/>
  <c r="O88" i="10"/>
  <c r="AA1847" i="5" s="1"/>
  <c r="N88" i="10"/>
  <c r="Y1847" i="5" s="1"/>
  <c r="M88" i="10"/>
  <c r="X1847" i="5" s="1"/>
  <c r="L88" i="10"/>
  <c r="W1847" i="5" s="1"/>
  <c r="E88" i="10"/>
  <c r="O87" i="10"/>
  <c r="AA1836" i="5" s="1"/>
  <c r="N87" i="10"/>
  <c r="Y1836" i="5" s="1"/>
  <c r="M87" i="10"/>
  <c r="X1836" i="5" s="1"/>
  <c r="L87" i="10"/>
  <c r="W1836" i="5" s="1"/>
  <c r="E87" i="10"/>
  <c r="N86" i="10"/>
  <c r="Y1825" i="5" s="1"/>
  <c r="M86" i="10"/>
  <c r="X1825" i="5" s="1"/>
  <c r="L86" i="10"/>
  <c r="W1825" i="5" s="1"/>
  <c r="E86" i="10"/>
  <c r="O85" i="10"/>
  <c r="AA1814" i="5" s="1"/>
  <c r="N85" i="10"/>
  <c r="Y1814" i="5" s="1"/>
  <c r="M85" i="10"/>
  <c r="X1814" i="5" s="1"/>
  <c r="L85" i="10"/>
  <c r="W1814" i="5" s="1"/>
  <c r="E85" i="10"/>
  <c r="O84" i="10"/>
  <c r="AA1803" i="5" s="1"/>
  <c r="N84" i="10"/>
  <c r="Y1803" i="5" s="1"/>
  <c r="M84" i="10"/>
  <c r="X1803" i="5" s="1"/>
  <c r="L84" i="10"/>
  <c r="W1803" i="5" s="1"/>
  <c r="E84" i="10"/>
  <c r="O83" i="10"/>
  <c r="AA1792" i="5" s="1"/>
  <c r="N83" i="10"/>
  <c r="Y1792" i="5" s="1"/>
  <c r="M83" i="10"/>
  <c r="X1792" i="5" s="1"/>
  <c r="L83" i="10"/>
  <c r="W1792" i="5" s="1"/>
  <c r="E83" i="10"/>
  <c r="O82" i="10"/>
  <c r="AA1781" i="5" s="1"/>
  <c r="N82" i="10"/>
  <c r="Y1781" i="5" s="1"/>
  <c r="M82" i="10"/>
  <c r="X1781" i="5" s="1"/>
  <c r="L82" i="10"/>
  <c r="W1781" i="5" s="1"/>
  <c r="E82" i="10"/>
  <c r="O81" i="10"/>
  <c r="AA1769" i="5" s="1"/>
  <c r="N81" i="10"/>
  <c r="Y1769" i="5" s="1"/>
  <c r="M81" i="10"/>
  <c r="X1769" i="5" s="1"/>
  <c r="L81" i="10"/>
  <c r="W1769" i="5" s="1"/>
  <c r="E81" i="10"/>
  <c r="O80" i="10"/>
  <c r="AA1758" i="5" s="1"/>
  <c r="N80" i="10"/>
  <c r="Y1758" i="5" s="1"/>
  <c r="M80" i="10"/>
  <c r="X1758" i="5" s="1"/>
  <c r="L80" i="10"/>
  <c r="W1758" i="5" s="1"/>
  <c r="E80" i="10"/>
  <c r="O79" i="10"/>
  <c r="AA1747" i="5" s="1"/>
  <c r="N79" i="10"/>
  <c r="Y1747" i="5" s="1"/>
  <c r="M79" i="10"/>
  <c r="X1747" i="5" s="1"/>
  <c r="L79" i="10"/>
  <c r="W1747" i="5" s="1"/>
  <c r="E79" i="10"/>
  <c r="O78" i="10"/>
  <c r="AA1736" i="5" s="1"/>
  <c r="N78" i="10"/>
  <c r="Y1736" i="5" s="1"/>
  <c r="M78" i="10"/>
  <c r="X1736" i="5" s="1"/>
  <c r="L78" i="10"/>
  <c r="W1736" i="5" s="1"/>
  <c r="E78" i="10"/>
  <c r="O77" i="10"/>
  <c r="AA1725" i="5" s="1"/>
  <c r="N77" i="10"/>
  <c r="Y1725" i="5" s="1"/>
  <c r="M77" i="10"/>
  <c r="X1725" i="5" s="1"/>
  <c r="L77" i="10"/>
  <c r="W1725" i="5" s="1"/>
  <c r="E77" i="10"/>
  <c r="O76" i="10"/>
  <c r="AA1714" i="5" s="1"/>
  <c r="N76" i="10"/>
  <c r="Y1714" i="5" s="1"/>
  <c r="M76" i="10"/>
  <c r="X1714" i="5" s="1"/>
  <c r="L76" i="10"/>
  <c r="W1714" i="5" s="1"/>
  <c r="E76" i="10"/>
  <c r="O75" i="10"/>
  <c r="AA1703" i="5" s="1"/>
  <c r="N75" i="10"/>
  <c r="Y1703" i="5" s="1"/>
  <c r="M75" i="10"/>
  <c r="X1703" i="5" s="1"/>
  <c r="L75" i="10"/>
  <c r="W1703" i="5" s="1"/>
  <c r="E75" i="10"/>
  <c r="O74" i="10"/>
  <c r="AA1692" i="5" s="1"/>
  <c r="N74" i="10"/>
  <c r="Y1692" i="5" s="1"/>
  <c r="M74" i="10"/>
  <c r="X1692" i="5" s="1"/>
  <c r="L74" i="10"/>
  <c r="W1692" i="5" s="1"/>
  <c r="E74" i="10"/>
  <c r="O73" i="10"/>
  <c r="AA1681" i="5" s="1"/>
  <c r="N73" i="10"/>
  <c r="Y1681" i="5" s="1"/>
  <c r="M73" i="10"/>
  <c r="X1681" i="5" s="1"/>
  <c r="L73" i="10"/>
  <c r="W1681" i="5" s="1"/>
  <c r="E73" i="10"/>
  <c r="N72" i="10"/>
  <c r="Y1670" i="5" s="1"/>
  <c r="M72" i="10"/>
  <c r="X1670" i="5" s="1"/>
  <c r="L72" i="10"/>
  <c r="W1670" i="5" s="1"/>
  <c r="E72" i="10"/>
  <c r="O71" i="10"/>
  <c r="AA1658" i="5" s="1"/>
  <c r="N71" i="10"/>
  <c r="Y1658" i="5" s="1"/>
  <c r="M71" i="10"/>
  <c r="X1658" i="5" s="1"/>
  <c r="L71" i="10"/>
  <c r="W1658" i="5" s="1"/>
  <c r="E71" i="10"/>
  <c r="O70" i="10"/>
  <c r="AA1647" i="5" s="1"/>
  <c r="N70" i="10"/>
  <c r="Y1647" i="5" s="1"/>
  <c r="M70" i="10"/>
  <c r="X1647" i="5" s="1"/>
  <c r="L70" i="10"/>
  <c r="W1647" i="5" s="1"/>
  <c r="E70" i="10"/>
  <c r="O69" i="10"/>
  <c r="AA1636" i="5" s="1"/>
  <c r="N69" i="10"/>
  <c r="Y1636" i="5" s="1"/>
  <c r="M69" i="10"/>
  <c r="X1636" i="5" s="1"/>
  <c r="L69" i="10"/>
  <c r="W1636" i="5" s="1"/>
  <c r="E69" i="10"/>
  <c r="O68" i="10"/>
  <c r="AA1625" i="5" s="1"/>
  <c r="N68" i="10"/>
  <c r="Y1625" i="5" s="1"/>
  <c r="M68" i="10"/>
  <c r="X1625" i="5" s="1"/>
  <c r="L68" i="10"/>
  <c r="W1625" i="5" s="1"/>
  <c r="E68" i="10"/>
  <c r="O67" i="10"/>
  <c r="AA1614" i="5" s="1"/>
  <c r="N67" i="10"/>
  <c r="Y1614" i="5" s="1"/>
  <c r="M67" i="10"/>
  <c r="X1614" i="5" s="1"/>
  <c r="L67" i="10"/>
  <c r="W1614" i="5" s="1"/>
  <c r="E67" i="10"/>
  <c r="N66" i="10"/>
  <c r="Y1603" i="5" s="1"/>
  <c r="M66" i="10"/>
  <c r="X1603" i="5" s="1"/>
  <c r="L66" i="10"/>
  <c r="W1603" i="5" s="1"/>
  <c r="E66" i="10"/>
  <c r="O65" i="10"/>
  <c r="AA1592" i="5" s="1"/>
  <c r="N65" i="10"/>
  <c r="Y1592" i="5" s="1"/>
  <c r="M65" i="10"/>
  <c r="X1592" i="5" s="1"/>
  <c r="L65" i="10"/>
  <c r="W1592" i="5" s="1"/>
  <c r="E65" i="10"/>
  <c r="O64" i="10"/>
  <c r="AA1581" i="5" s="1"/>
  <c r="N64" i="10"/>
  <c r="Y1581" i="5" s="1"/>
  <c r="M64" i="10"/>
  <c r="X1581" i="5" s="1"/>
  <c r="L64" i="10"/>
  <c r="W1581" i="5" s="1"/>
  <c r="E64" i="10"/>
  <c r="O63" i="10"/>
  <c r="AA1570" i="5" s="1"/>
  <c r="N63" i="10"/>
  <c r="Y1570" i="5" s="1"/>
  <c r="M63" i="10"/>
  <c r="X1570" i="5" s="1"/>
  <c r="L63" i="10"/>
  <c r="W1570" i="5" s="1"/>
  <c r="E63" i="10"/>
  <c r="O62" i="10"/>
  <c r="AA1559" i="5" s="1"/>
  <c r="N62" i="10"/>
  <c r="Y1559" i="5" s="1"/>
  <c r="M62" i="10"/>
  <c r="X1559" i="5" s="1"/>
  <c r="L62" i="10"/>
  <c r="W1559" i="5" s="1"/>
  <c r="E62" i="10"/>
  <c r="O61" i="10"/>
  <c r="AA1547" i="5" s="1"/>
  <c r="N61" i="10"/>
  <c r="Y1547" i="5" s="1"/>
  <c r="M61" i="10"/>
  <c r="X1547" i="5" s="1"/>
  <c r="L61" i="10"/>
  <c r="W1547" i="5" s="1"/>
  <c r="E61" i="10"/>
  <c r="N60" i="10" s="1"/>
  <c r="Y1536" i="5" s="1"/>
  <c r="O60" i="10"/>
  <c r="AA1536" i="5" s="1"/>
  <c r="M60" i="10"/>
  <c r="X1536" i="5" s="1"/>
  <c r="L60" i="10"/>
  <c r="W1536" i="5" s="1"/>
  <c r="E60" i="10"/>
  <c r="O59" i="10"/>
  <c r="AA1525" i="5" s="1"/>
  <c r="N59" i="10"/>
  <c r="Y1525" i="5" s="1"/>
  <c r="M59" i="10"/>
  <c r="X1525" i="5" s="1"/>
  <c r="L59" i="10"/>
  <c r="W1525" i="5" s="1"/>
  <c r="E59" i="10"/>
  <c r="O58" i="10"/>
  <c r="AA1514" i="5" s="1"/>
  <c r="N58" i="10"/>
  <c r="Y1514" i="5" s="1"/>
  <c r="M58" i="10"/>
  <c r="X1514" i="5" s="1"/>
  <c r="L58" i="10"/>
  <c r="W1514" i="5" s="1"/>
  <c r="E58" i="10"/>
  <c r="O57" i="10"/>
  <c r="AA1503" i="5" s="1"/>
  <c r="N57" i="10"/>
  <c r="Y1503" i="5" s="1"/>
  <c r="M57" i="10"/>
  <c r="X1503" i="5" s="1"/>
  <c r="L57" i="10"/>
  <c r="W1503" i="5" s="1"/>
  <c r="E57" i="10"/>
  <c r="O56" i="10"/>
  <c r="AA1492" i="5" s="1"/>
  <c r="N56" i="10"/>
  <c r="Y1492" i="5" s="1"/>
  <c r="M56" i="10"/>
  <c r="X1492" i="5" s="1"/>
  <c r="L56" i="10"/>
  <c r="W1492" i="5" s="1"/>
  <c r="E56" i="10"/>
  <c r="O55" i="10"/>
  <c r="AA1481" i="5" s="1"/>
  <c r="N55" i="10"/>
  <c r="Y1481" i="5" s="1"/>
  <c r="M55" i="10"/>
  <c r="X1481" i="5" s="1"/>
  <c r="L55" i="10"/>
  <c r="W1481" i="5" s="1"/>
  <c r="E55" i="10"/>
  <c r="O54" i="10"/>
  <c r="AA1470" i="5" s="1"/>
  <c r="L54" i="10"/>
  <c r="W1470" i="5" s="1"/>
  <c r="E54" i="10"/>
  <c r="O53" i="10"/>
  <c r="AA1459" i="5" s="1"/>
  <c r="N53" i="10"/>
  <c r="Y1459" i="5" s="1"/>
  <c r="M53" i="10"/>
  <c r="X1459" i="5" s="1"/>
  <c r="L53" i="10"/>
  <c r="W1459" i="5" s="1"/>
  <c r="E53" i="10"/>
  <c r="O52" i="10"/>
  <c r="AA1448" i="5" s="1"/>
  <c r="N52" i="10"/>
  <c r="Y1448" i="5" s="1"/>
  <c r="M52" i="10"/>
  <c r="X1448" i="5" s="1"/>
  <c r="L52" i="10"/>
  <c r="W1448" i="5" s="1"/>
  <c r="E52" i="10"/>
  <c r="O51" i="10"/>
  <c r="AA1436" i="5" s="1"/>
  <c r="N51" i="10"/>
  <c r="Y1436" i="5" s="1"/>
  <c r="M51" i="10"/>
  <c r="X1436" i="5" s="1"/>
  <c r="L51" i="10"/>
  <c r="W1436" i="5" s="1"/>
  <c r="E51" i="10"/>
  <c r="O50" i="10"/>
  <c r="AA1425" i="5" s="1"/>
  <c r="N50" i="10"/>
  <c r="Y1425" i="5" s="1"/>
  <c r="M50" i="10"/>
  <c r="X1425" i="5" s="1"/>
  <c r="L50" i="10"/>
  <c r="W1425" i="5" s="1"/>
  <c r="E50" i="10"/>
  <c r="O49" i="10"/>
  <c r="AA1414" i="5" s="1"/>
  <c r="N49" i="10"/>
  <c r="Y1414" i="5" s="1"/>
  <c r="M49" i="10"/>
  <c r="X1414" i="5" s="1"/>
  <c r="L49" i="10"/>
  <c r="W1414" i="5" s="1"/>
  <c r="E49" i="10"/>
  <c r="O48" i="10"/>
  <c r="AA1403" i="5" s="1"/>
  <c r="N48" i="10"/>
  <c r="Y1403" i="5" s="1"/>
  <c r="M48" i="10"/>
  <c r="X1403" i="5" s="1"/>
  <c r="L48" i="10"/>
  <c r="W1403" i="5" s="1"/>
  <c r="E48" i="10"/>
  <c r="O47" i="10"/>
  <c r="AA1392" i="5" s="1"/>
  <c r="N47" i="10"/>
  <c r="Y1392" i="5" s="1"/>
  <c r="M47" i="10"/>
  <c r="X1392" i="5" s="1"/>
  <c r="L47" i="10"/>
  <c r="W1392" i="5" s="1"/>
  <c r="E47" i="10"/>
  <c r="O46" i="10"/>
  <c r="AA1381" i="5" s="1"/>
  <c r="N46" i="10"/>
  <c r="Y1381" i="5" s="1"/>
  <c r="M46" i="10"/>
  <c r="X1381" i="5" s="1"/>
  <c r="L46" i="10"/>
  <c r="W1381" i="5" s="1"/>
  <c r="E46" i="10"/>
  <c r="L45" i="10" s="1"/>
  <c r="W1370" i="5" s="1"/>
  <c r="O45" i="10"/>
  <c r="AA1370" i="5" s="1"/>
  <c r="N45" i="10"/>
  <c r="Y1370" i="5" s="1"/>
  <c r="M45" i="10"/>
  <c r="X1370" i="5" s="1"/>
  <c r="E45" i="10"/>
  <c r="O44" i="10"/>
  <c r="AA1359" i="5" s="1"/>
  <c r="N44" i="10"/>
  <c r="Y1359" i="5" s="1"/>
  <c r="M44" i="10"/>
  <c r="X1359" i="5" s="1"/>
  <c r="L44" i="10"/>
  <c r="W1359" i="5" s="1"/>
  <c r="E44" i="10"/>
  <c r="O43" i="10"/>
  <c r="AA1348" i="5" s="1"/>
  <c r="N43" i="10"/>
  <c r="Y1348" i="5" s="1"/>
  <c r="M43" i="10"/>
  <c r="X1348" i="5" s="1"/>
  <c r="L43" i="10"/>
  <c r="W1348" i="5" s="1"/>
  <c r="E43" i="10"/>
  <c r="O42" i="10"/>
  <c r="AA1337" i="5" s="1"/>
  <c r="N42" i="10"/>
  <c r="Y1337" i="5" s="1"/>
  <c r="M42" i="10"/>
  <c r="X1337" i="5" s="1"/>
  <c r="L42" i="10"/>
  <c r="W1337" i="5" s="1"/>
  <c r="E42" i="10"/>
  <c r="P41" i="10"/>
  <c r="O41" i="10"/>
  <c r="AA1325" i="5" s="1"/>
  <c r="N41" i="10"/>
  <c r="Y1325" i="5" s="1"/>
  <c r="M41" i="10"/>
  <c r="X1325" i="5" s="1"/>
  <c r="L41" i="10"/>
  <c r="W1325" i="5" s="1"/>
  <c r="E41" i="10"/>
  <c r="O40" i="10"/>
  <c r="AA1314" i="5" s="1"/>
  <c r="N40" i="10"/>
  <c r="Y1314" i="5" s="1"/>
  <c r="M40" i="10"/>
  <c r="X1314" i="5" s="1"/>
  <c r="L40" i="10"/>
  <c r="W1314" i="5" s="1"/>
  <c r="E40" i="10"/>
  <c r="O39" i="10"/>
  <c r="AA1303" i="5" s="1"/>
  <c r="N39" i="10"/>
  <c r="Y1303" i="5" s="1"/>
  <c r="M39" i="10"/>
  <c r="X1303" i="5" s="1"/>
  <c r="L39" i="10"/>
  <c r="W1303" i="5" s="1"/>
  <c r="E39" i="10"/>
  <c r="O38" i="10"/>
  <c r="AA1292" i="5" s="1"/>
  <c r="N38" i="10"/>
  <c r="Y1292" i="5" s="1"/>
  <c r="M38" i="10"/>
  <c r="X1292" i="5" s="1"/>
  <c r="L38" i="10"/>
  <c r="W1292" i="5" s="1"/>
  <c r="E38" i="10"/>
  <c r="O37" i="10"/>
  <c r="AA1281" i="5" s="1"/>
  <c r="N37" i="10"/>
  <c r="Y1281" i="5" s="1"/>
  <c r="M37" i="10"/>
  <c r="X1281" i="5" s="1"/>
  <c r="L37" i="10"/>
  <c r="W1281" i="5" s="1"/>
  <c r="E37" i="10"/>
  <c r="L36" i="10" s="1"/>
  <c r="W1270" i="5" s="1"/>
  <c r="O36" i="10"/>
  <c r="AA1270" i="5" s="1"/>
  <c r="N36" i="10"/>
  <c r="Y1270" i="5" s="1"/>
  <c r="M36" i="10"/>
  <c r="X1270" i="5" s="1"/>
  <c r="E36" i="10"/>
  <c r="O35" i="10"/>
  <c r="AA1259" i="5" s="1"/>
  <c r="N35" i="10"/>
  <c r="Y1259" i="5" s="1"/>
  <c r="M35" i="10"/>
  <c r="X1259" i="5" s="1"/>
  <c r="L35" i="10"/>
  <c r="W1259" i="5" s="1"/>
  <c r="E35" i="10"/>
  <c r="O34" i="10"/>
  <c r="AA1248" i="5" s="1"/>
  <c r="N34" i="10"/>
  <c r="Y1248" i="5" s="1"/>
  <c r="M34" i="10"/>
  <c r="X1248" i="5" s="1"/>
  <c r="L34" i="10"/>
  <c r="W1248" i="5" s="1"/>
  <c r="E34" i="10"/>
  <c r="O33" i="10"/>
  <c r="AA1237" i="5" s="1"/>
  <c r="N33" i="10"/>
  <c r="Y1237" i="5" s="1"/>
  <c r="M33" i="10"/>
  <c r="X1237" i="5" s="1"/>
  <c r="L33" i="10"/>
  <c r="W1237" i="5" s="1"/>
  <c r="E33" i="10"/>
  <c r="O32" i="10"/>
  <c r="AA1226" i="5" s="1"/>
  <c r="N32" i="10"/>
  <c r="Y1226" i="5" s="1"/>
  <c r="M32" i="10"/>
  <c r="X1226" i="5" s="1"/>
  <c r="L32" i="10"/>
  <c r="W1226" i="5" s="1"/>
  <c r="E32" i="10"/>
  <c r="O31" i="10"/>
  <c r="AA1214" i="5" s="1"/>
  <c r="N31" i="10"/>
  <c r="Y1214" i="5" s="1"/>
  <c r="M31" i="10"/>
  <c r="X1214" i="5" s="1"/>
  <c r="E31" i="10"/>
  <c r="O30" i="10"/>
  <c r="AA1203" i="5" s="1"/>
  <c r="N30" i="10"/>
  <c r="Y1203" i="5" s="1"/>
  <c r="M30" i="10"/>
  <c r="X1203" i="5" s="1"/>
  <c r="L30" i="10"/>
  <c r="W1203" i="5" s="1"/>
  <c r="E30" i="10"/>
  <c r="O29" i="10"/>
  <c r="AA1192" i="5" s="1"/>
  <c r="N29" i="10"/>
  <c r="Y1192" i="5" s="1"/>
  <c r="M29" i="10"/>
  <c r="X1192" i="5" s="1"/>
  <c r="L29" i="10"/>
  <c r="W1192" i="5" s="1"/>
  <c r="E29" i="10"/>
  <c r="N28" i="10" s="1"/>
  <c r="Y1181" i="5" s="1"/>
  <c r="O28" i="10"/>
  <c r="AA1181" i="5" s="1"/>
  <c r="M28" i="10"/>
  <c r="X1181" i="5" s="1"/>
  <c r="L28" i="10"/>
  <c r="W1181" i="5" s="1"/>
  <c r="E28" i="10"/>
  <c r="O27" i="10"/>
  <c r="AA1170" i="5" s="1"/>
  <c r="N27" i="10"/>
  <c r="Y1170" i="5" s="1"/>
  <c r="M27" i="10"/>
  <c r="X1170" i="5" s="1"/>
  <c r="L27" i="10"/>
  <c r="W1170" i="5" s="1"/>
  <c r="E27" i="10"/>
  <c r="O26" i="10"/>
  <c r="AA1159" i="5" s="1"/>
  <c r="N26" i="10"/>
  <c r="Y1159" i="5" s="1"/>
  <c r="M26" i="10"/>
  <c r="X1159" i="5" s="1"/>
  <c r="L26" i="10"/>
  <c r="W1159" i="5" s="1"/>
  <c r="E26" i="10"/>
  <c r="O25" i="10"/>
  <c r="AA1148" i="5" s="1"/>
  <c r="N25" i="10"/>
  <c r="Y1148" i="5" s="1"/>
  <c r="M25" i="10"/>
  <c r="X1148" i="5" s="1"/>
  <c r="L25" i="10"/>
  <c r="W1148" i="5" s="1"/>
  <c r="E25" i="10"/>
  <c r="O24" i="10"/>
  <c r="AA1137" i="5" s="1"/>
  <c r="N24" i="10"/>
  <c r="Y1137" i="5" s="1"/>
  <c r="M24" i="10"/>
  <c r="X1137" i="5" s="1"/>
  <c r="L24" i="10"/>
  <c r="W1137" i="5" s="1"/>
  <c r="E24" i="10"/>
  <c r="O23" i="10"/>
  <c r="AA1126" i="5" s="1"/>
  <c r="N23" i="10"/>
  <c r="Y1126" i="5" s="1"/>
  <c r="M23" i="10"/>
  <c r="X1126" i="5" s="1"/>
  <c r="L23" i="10"/>
  <c r="W1126" i="5" s="1"/>
  <c r="E23" i="10"/>
  <c r="O22" i="10"/>
  <c r="AA1115" i="5" s="1"/>
  <c r="N22" i="10"/>
  <c r="Y1115" i="5" s="1"/>
  <c r="M22" i="10"/>
  <c r="X1115" i="5" s="1"/>
  <c r="L22" i="10"/>
  <c r="W1115" i="5" s="1"/>
  <c r="E22" i="10"/>
  <c r="M21" i="10" s="1"/>
  <c r="X1003" i="5" s="1"/>
  <c r="O21" i="10"/>
  <c r="AA1003" i="5" s="1"/>
  <c r="N21" i="10"/>
  <c r="Y1003" i="5" s="1"/>
  <c r="L21" i="10"/>
  <c r="W1003" i="5" s="1"/>
  <c r="E21" i="10"/>
  <c r="O20" i="10"/>
  <c r="AA892" i="5" s="1"/>
  <c r="N20" i="10"/>
  <c r="Y892" i="5" s="1"/>
  <c r="M20" i="10"/>
  <c r="X892" i="5" s="1"/>
  <c r="L20" i="10"/>
  <c r="W892" i="5" s="1"/>
  <c r="E20" i="10"/>
  <c r="O19" i="10"/>
  <c r="AA781" i="5" s="1"/>
  <c r="N19" i="10"/>
  <c r="Y781" i="5" s="1"/>
  <c r="M19" i="10"/>
  <c r="X781" i="5" s="1"/>
  <c r="L19" i="10"/>
  <c r="W781" i="5" s="1"/>
  <c r="E19" i="10"/>
  <c r="O18" i="10"/>
  <c r="AA670" i="5" s="1"/>
  <c r="N18" i="10"/>
  <c r="Y670" i="5" s="1"/>
  <c r="M18" i="10"/>
  <c r="X670" i="5" s="1"/>
  <c r="L18" i="10"/>
  <c r="W670" i="5" s="1"/>
  <c r="E18" i="10"/>
  <c r="L17" i="10" s="1"/>
  <c r="W559" i="5" s="1"/>
  <c r="O17" i="10"/>
  <c r="AA559" i="5" s="1"/>
  <c r="N17" i="10"/>
  <c r="Y559" i="5" s="1"/>
  <c r="M17" i="10"/>
  <c r="X559" i="5" s="1"/>
  <c r="E17" i="10"/>
  <c r="O16" i="10"/>
  <c r="AA448" i="5" s="1"/>
  <c r="N16" i="10"/>
  <c r="Y448" i="5" s="1"/>
  <c r="M16" i="10"/>
  <c r="X448" i="5" s="1"/>
  <c r="L16" i="10"/>
  <c r="W448" i="5" s="1"/>
  <c r="E16" i="10"/>
  <c r="O15" i="10"/>
  <c r="AA337" i="5" s="1"/>
  <c r="N15" i="10"/>
  <c r="Y337" i="5" s="1"/>
  <c r="M15" i="10"/>
  <c r="X337" i="5" s="1"/>
  <c r="L15" i="10"/>
  <c r="W337" i="5" s="1"/>
  <c r="E15" i="10"/>
  <c r="O14" i="10"/>
  <c r="AA226" i="5" s="1"/>
  <c r="N14" i="10"/>
  <c r="Y226" i="5" s="1"/>
  <c r="M14" i="10"/>
  <c r="X226" i="5" s="1"/>
  <c r="L14" i="10"/>
  <c r="W226" i="5" s="1"/>
  <c r="E14" i="10"/>
  <c r="O13" i="10"/>
  <c r="AA115" i="5" s="1"/>
  <c r="N13" i="10"/>
  <c r="Y115" i="5" s="1"/>
  <c r="M13" i="10"/>
  <c r="X115" i="5" s="1"/>
  <c r="L13" i="10"/>
  <c r="W115" i="5" s="1"/>
  <c r="E13" i="10"/>
  <c r="O12" i="10"/>
  <c r="AA4" i="5" s="1"/>
  <c r="N12" i="10"/>
  <c r="Y4" i="5" s="1"/>
  <c r="M12" i="10"/>
  <c r="X4" i="5" s="1"/>
  <c r="L12" i="10"/>
  <c r="W4" i="5" s="1"/>
  <c r="E12" i="10"/>
  <c r="O11" i="10"/>
  <c r="AA1891" i="5" s="1"/>
  <c r="N11" i="10"/>
  <c r="Y1891" i="5" s="1"/>
  <c r="M11" i="10"/>
  <c r="X1891" i="5" s="1"/>
  <c r="L11" i="10"/>
  <c r="W1891" i="5" s="1"/>
  <c r="E11" i="10"/>
  <c r="L10" i="10" s="1"/>
  <c r="W1780" i="5" s="1"/>
  <c r="O10" i="10"/>
  <c r="AA1780" i="5" s="1"/>
  <c r="N10" i="10"/>
  <c r="Y1780" i="5" s="1"/>
  <c r="M10" i="10"/>
  <c r="X1780" i="5" s="1"/>
  <c r="E10" i="10"/>
  <c r="O9" i="10"/>
  <c r="AA1669" i="5" s="1"/>
  <c r="N9" i="10"/>
  <c r="Y1669" i="5" s="1"/>
  <c r="M9" i="10"/>
  <c r="X1669" i="5" s="1"/>
  <c r="L9" i="10"/>
  <c r="W1669" i="5" s="1"/>
  <c r="E9" i="10"/>
  <c r="O8" i="10"/>
  <c r="AA1558" i="5" s="1"/>
  <c r="N8" i="10"/>
  <c r="Y1558" i="5" s="1"/>
  <c r="M8" i="10"/>
  <c r="X1558" i="5" s="1"/>
  <c r="L8" i="10"/>
  <c r="W1558" i="5" s="1"/>
  <c r="E8" i="10"/>
  <c r="O7" i="10"/>
  <c r="AA1447" i="5" s="1"/>
  <c r="N7" i="10"/>
  <c r="Y1447" i="5" s="1"/>
  <c r="M7" i="10"/>
  <c r="X1447" i="5" s="1"/>
  <c r="L7" i="10"/>
  <c r="W1447" i="5" s="1"/>
  <c r="E7" i="10"/>
  <c r="O6" i="10"/>
  <c r="AA1336" i="5" s="1"/>
  <c r="N6" i="10"/>
  <c r="Y1336" i="5" s="1"/>
  <c r="M6" i="10"/>
  <c r="X1336" i="5" s="1"/>
  <c r="L6" i="10"/>
  <c r="W1336" i="5" s="1"/>
  <c r="E6" i="10"/>
  <c r="O5" i="10"/>
  <c r="AA1225" i="5" s="1"/>
  <c r="N5" i="10"/>
  <c r="Y1225" i="5" s="1"/>
  <c r="M5" i="10"/>
  <c r="X1225" i="5" s="1"/>
  <c r="L5" i="10"/>
  <c r="W1225" i="5" s="1"/>
  <c r="E5" i="10"/>
  <c r="O4" i="10"/>
  <c r="AA1114" i="5" s="1"/>
  <c r="N4" i="10"/>
  <c r="Y1114" i="5" s="1"/>
  <c r="M4" i="10"/>
  <c r="X1114" i="5" s="1"/>
  <c r="L4" i="10"/>
  <c r="W1114" i="5" s="1"/>
  <c r="E4" i="10"/>
  <c r="O3" i="10"/>
  <c r="AA3" i="5" s="1"/>
  <c r="N3" i="10"/>
  <c r="Y3" i="5" s="1"/>
  <c r="M3" i="10"/>
  <c r="X3" i="5" s="1"/>
  <c r="L3" i="10"/>
  <c r="W3" i="5" s="1"/>
  <c r="E3" i="10"/>
  <c r="O2" i="10"/>
  <c r="AA2" i="5" s="1"/>
  <c r="N2" i="10"/>
  <c r="Y2" i="5" s="1"/>
  <c r="M2" i="10"/>
  <c r="X2" i="5" s="1"/>
  <c r="L2" i="10"/>
  <c r="W2" i="5" s="1"/>
  <c r="E2" i="10"/>
  <c r="M270" i="10" s="1"/>
  <c r="X1190" i="5" s="1"/>
  <c r="I101" i="7"/>
  <c r="H101" i="7"/>
  <c r="I100" i="7"/>
  <c r="H100" i="7"/>
  <c r="I99" i="7"/>
  <c r="O2" i="5" s="1"/>
  <c r="H99" i="7"/>
  <c r="I98" i="7"/>
  <c r="H98" i="7"/>
  <c r="N135" i="5" s="1"/>
  <c r="I97" i="7"/>
  <c r="O144" i="5" s="1"/>
  <c r="H97" i="7"/>
  <c r="I96" i="7"/>
  <c r="H96" i="7"/>
  <c r="I95" i="7"/>
  <c r="O31" i="5" s="1"/>
  <c r="H95" i="7"/>
  <c r="I94" i="7"/>
  <c r="H94" i="7"/>
  <c r="I93" i="7"/>
  <c r="O168" i="5" s="1"/>
  <c r="H93" i="7"/>
  <c r="I92" i="7"/>
  <c r="H92" i="7"/>
  <c r="I91" i="7"/>
  <c r="O84" i="5" s="1"/>
  <c r="H91" i="7"/>
  <c r="I90" i="7"/>
  <c r="H90" i="7"/>
  <c r="N247" i="5" s="1"/>
  <c r="I89" i="7"/>
  <c r="O232" i="5" s="1"/>
  <c r="H89" i="7"/>
  <c r="I88" i="7"/>
  <c r="O36" i="5" s="1"/>
  <c r="H88" i="7"/>
  <c r="N82" i="5" s="1"/>
  <c r="I87" i="7"/>
  <c r="O114" i="5" s="1"/>
  <c r="H87" i="7"/>
  <c r="I86" i="7"/>
  <c r="H86" i="7"/>
  <c r="N88" i="5" s="1"/>
  <c r="I85" i="7"/>
  <c r="O176" i="5" s="1"/>
  <c r="H85" i="7"/>
  <c r="I84" i="7"/>
  <c r="O30" i="5" s="1"/>
  <c r="H84" i="7"/>
  <c r="N430" i="5" s="1"/>
  <c r="I83" i="7"/>
  <c r="O34" i="5" s="1"/>
  <c r="H83" i="7"/>
  <c r="N37" i="5" s="1"/>
  <c r="I82" i="7"/>
  <c r="H82" i="7"/>
  <c r="N57" i="5" s="1"/>
  <c r="I81" i="7"/>
  <c r="O17" i="5" s="1"/>
  <c r="H81" i="7"/>
  <c r="N17" i="5" s="1"/>
  <c r="I80" i="7"/>
  <c r="O43" i="5" s="1"/>
  <c r="H80" i="7"/>
  <c r="N43" i="5" s="1"/>
  <c r="I79" i="7"/>
  <c r="H79" i="7"/>
  <c r="I78" i="7"/>
  <c r="H78" i="7"/>
  <c r="I77" i="7"/>
  <c r="O50" i="5" s="1"/>
  <c r="H77" i="7"/>
  <c r="N50" i="5" s="1"/>
  <c r="I76" i="7"/>
  <c r="O3" i="5" s="1"/>
  <c r="H76" i="7"/>
  <c r="N3" i="5" s="1"/>
  <c r="I75" i="7"/>
  <c r="O130" i="5" s="1"/>
  <c r="H75" i="7"/>
  <c r="I74" i="7"/>
  <c r="H74" i="7"/>
  <c r="N48" i="5" s="1"/>
  <c r="I73" i="7"/>
  <c r="O90" i="5" s="1"/>
  <c r="H73" i="7"/>
  <c r="N437" i="5" s="1"/>
  <c r="I72" i="7"/>
  <c r="H72" i="7"/>
  <c r="I71" i="7"/>
  <c r="O7" i="5" s="1"/>
  <c r="H71" i="7"/>
  <c r="I70" i="7"/>
  <c r="H70" i="7"/>
  <c r="N421" i="5" s="1"/>
  <c r="I69" i="7"/>
  <c r="H69" i="7"/>
  <c r="I68" i="7"/>
  <c r="O67" i="5" s="1"/>
  <c r="H68" i="7"/>
  <c r="N67" i="5" s="1"/>
  <c r="I67" i="7"/>
  <c r="H67" i="7"/>
  <c r="I66" i="7"/>
  <c r="H66" i="7"/>
  <c r="N357" i="5" s="1"/>
  <c r="I65" i="7"/>
  <c r="O14" i="5" s="1"/>
  <c r="H65" i="7"/>
  <c r="I64" i="7"/>
  <c r="O22" i="5" s="1"/>
  <c r="H64" i="7"/>
  <c r="N152" i="5" s="1"/>
  <c r="I63" i="7"/>
  <c r="H63" i="7"/>
  <c r="I62" i="7"/>
  <c r="H62" i="7"/>
  <c r="I61" i="7"/>
  <c r="O6" i="5" s="1"/>
  <c r="H61" i="7"/>
  <c r="I60" i="7"/>
  <c r="O53" i="5" s="1"/>
  <c r="H60" i="7"/>
  <c r="N53" i="5" s="1"/>
  <c r="I59" i="7"/>
  <c r="H59" i="7"/>
  <c r="I58" i="7"/>
  <c r="H58" i="7"/>
  <c r="I57" i="7"/>
  <c r="O29" i="5" s="1"/>
  <c r="H57" i="7"/>
  <c r="N29" i="5" s="1"/>
  <c r="I56" i="7"/>
  <c r="O11" i="5" s="1"/>
  <c r="H56" i="7"/>
  <c r="N11" i="5" s="1"/>
  <c r="I55" i="7"/>
  <c r="O47" i="5" s="1"/>
  <c r="H55" i="7"/>
  <c r="I54" i="7"/>
  <c r="H54" i="7"/>
  <c r="I53" i="7"/>
  <c r="H53" i="7"/>
  <c r="N349" i="5" s="1"/>
  <c r="I52" i="7"/>
  <c r="O83" i="5" s="1"/>
  <c r="H52" i="7"/>
  <c r="N83" i="5" s="1"/>
  <c r="I51" i="7"/>
  <c r="H51" i="7"/>
  <c r="I50" i="7"/>
  <c r="H50" i="7"/>
  <c r="N389" i="5" s="1"/>
  <c r="I49" i="7"/>
  <c r="O54" i="5" s="1"/>
  <c r="H49" i="7"/>
  <c r="I48" i="7"/>
  <c r="O59" i="5" s="1"/>
  <c r="H48" i="7"/>
  <c r="N59" i="5" s="1"/>
  <c r="I47" i="7"/>
  <c r="O26" i="5" s="1"/>
  <c r="H47" i="7"/>
  <c r="I46" i="7"/>
  <c r="H46" i="7"/>
  <c r="I45" i="7"/>
  <c r="O46" i="5" s="1"/>
  <c r="H45" i="7"/>
  <c r="I44" i="7"/>
  <c r="H44" i="7"/>
  <c r="I43" i="7"/>
  <c r="H43" i="7"/>
  <c r="I42" i="7"/>
  <c r="H42" i="7"/>
  <c r="N77" i="5" s="1"/>
  <c r="I41" i="7"/>
  <c r="O101" i="5" s="1"/>
  <c r="H41" i="7"/>
  <c r="N101" i="5" s="1"/>
  <c r="I40" i="7"/>
  <c r="H40" i="7"/>
  <c r="N175" i="5" s="1"/>
  <c r="I39" i="7"/>
  <c r="O153" i="5" s="1"/>
  <c r="H39" i="7"/>
  <c r="I38" i="7"/>
  <c r="H38" i="7"/>
  <c r="N493" i="5" s="1"/>
  <c r="I37" i="7"/>
  <c r="O240" i="5" s="1"/>
  <c r="H37" i="7"/>
  <c r="N65" i="5" s="1"/>
  <c r="I36" i="7"/>
  <c r="O75" i="5" s="1"/>
  <c r="H36" i="7"/>
  <c r="N75" i="5" s="1"/>
  <c r="I35" i="7"/>
  <c r="O42" i="5" s="1"/>
  <c r="H35" i="7"/>
  <c r="N5" i="5" s="1"/>
  <c r="I34" i="7"/>
  <c r="H34" i="7"/>
  <c r="I33" i="7"/>
  <c r="H33" i="7"/>
  <c r="I32" i="7"/>
  <c r="H32" i="7"/>
  <c r="N183" i="5" s="1"/>
  <c r="I31" i="7"/>
  <c r="H31" i="7"/>
  <c r="I30" i="7"/>
  <c r="H30" i="7"/>
  <c r="N58" i="5" s="1"/>
  <c r="I29" i="7"/>
  <c r="O272" i="5" s="1"/>
  <c r="H29" i="7"/>
  <c r="I28" i="7"/>
  <c r="H28" i="7"/>
  <c r="I27" i="7"/>
  <c r="O28" i="5" s="1"/>
  <c r="H27" i="7"/>
  <c r="I26" i="7"/>
  <c r="H26" i="7"/>
  <c r="I25" i="7"/>
  <c r="O12" i="5" s="1"/>
  <c r="H25" i="7"/>
  <c r="N12" i="5" s="1"/>
  <c r="I24" i="7"/>
  <c r="O93" i="5" s="1"/>
  <c r="H24" i="7"/>
  <c r="N93" i="5" s="1"/>
  <c r="I23" i="7"/>
  <c r="O85" i="5" s="1"/>
  <c r="H23" i="7"/>
  <c r="N85" i="5" s="1"/>
  <c r="I22" i="7"/>
  <c r="H22" i="7"/>
  <c r="I21" i="7"/>
  <c r="O41" i="5" s="1"/>
  <c r="H21" i="7"/>
  <c r="N41" i="5" s="1"/>
  <c r="I20" i="7"/>
  <c r="H20" i="7"/>
  <c r="N279" i="5" s="1"/>
  <c r="I19" i="7"/>
  <c r="O192" i="5" s="1"/>
  <c r="H19" i="7"/>
  <c r="I18" i="7"/>
  <c r="H18" i="7"/>
  <c r="N98" i="5" s="1"/>
  <c r="I17" i="7"/>
  <c r="O113" i="5" s="1"/>
  <c r="H17" i="7"/>
  <c r="N231" i="5" s="1"/>
  <c r="I16" i="7"/>
  <c r="H16" i="7"/>
  <c r="N271" i="5" s="1"/>
  <c r="I15" i="7"/>
  <c r="H15" i="7"/>
  <c r="I14" i="7"/>
  <c r="H14" i="7"/>
  <c r="I13" i="7"/>
  <c r="O107" i="5" s="1"/>
  <c r="H13" i="7"/>
  <c r="N107" i="5" s="1"/>
  <c r="I12" i="7"/>
  <c r="O68" i="5" s="1"/>
  <c r="H12" i="7"/>
  <c r="N68" i="5" s="1"/>
  <c r="I11" i="7"/>
  <c r="H11" i="7"/>
  <c r="I10" i="7"/>
  <c r="H10" i="7"/>
  <c r="I9" i="7"/>
  <c r="O20" i="5" s="1"/>
  <c r="H9" i="7"/>
  <c r="N20" i="5" s="1"/>
  <c r="I8" i="7"/>
  <c r="H8" i="7"/>
  <c r="I7" i="7"/>
  <c r="H7" i="7"/>
  <c r="I6" i="7"/>
  <c r="H6" i="7"/>
  <c r="I5" i="7"/>
  <c r="H5" i="7"/>
  <c r="I4" i="7"/>
  <c r="O94" i="5" s="1"/>
  <c r="H4" i="7"/>
  <c r="I3" i="7"/>
  <c r="H3" i="7"/>
  <c r="I2" i="7"/>
  <c r="H2" i="7"/>
  <c r="N112" i="5" s="1"/>
  <c r="J501" i="6" a="1"/>
  <c r="J501" i="6" s="1"/>
  <c r="I501" i="6"/>
  <c r="J500" i="6" a="1"/>
  <c r="J500" i="6" s="1"/>
  <c r="I500" i="6"/>
  <c r="J499" i="6" a="1"/>
  <c r="J499" i="6" s="1"/>
  <c r="I499" i="6"/>
  <c r="J498" i="6"/>
  <c r="J498" i="6" a="1"/>
  <c r="I498" i="6"/>
  <c r="J497" i="6" a="1"/>
  <c r="J497" i="6" s="1"/>
  <c r="I497" i="6"/>
  <c r="J496" i="6"/>
  <c r="J496" i="6" a="1"/>
  <c r="I496" i="6"/>
  <c r="J495" i="6" a="1"/>
  <c r="J495" i="6" s="1"/>
  <c r="I495" i="6"/>
  <c r="J494" i="6"/>
  <c r="J494" i="6" a="1"/>
  <c r="I494" i="6"/>
  <c r="J493" i="6" a="1"/>
  <c r="J493" i="6" s="1"/>
  <c r="I493" i="6"/>
  <c r="J492" i="6" a="1"/>
  <c r="J492" i="6" s="1"/>
  <c r="I492" i="6"/>
  <c r="J491" i="6" a="1"/>
  <c r="J491" i="6" s="1"/>
  <c r="I491" i="6"/>
  <c r="J490" i="6"/>
  <c r="J490" i="6" a="1"/>
  <c r="I490" i="6"/>
  <c r="J489" i="6" a="1"/>
  <c r="J489" i="6" s="1"/>
  <c r="I489" i="6"/>
  <c r="J488" i="6"/>
  <c r="J488" i="6" a="1"/>
  <c r="I488" i="6"/>
  <c r="J487" i="6" a="1"/>
  <c r="J487" i="6" s="1"/>
  <c r="I487" i="6"/>
  <c r="J486" i="6"/>
  <c r="J486" i="6" a="1"/>
  <c r="I486" i="6"/>
  <c r="J485" i="6" a="1"/>
  <c r="J485" i="6" s="1"/>
  <c r="I485" i="6"/>
  <c r="J484" i="6" a="1"/>
  <c r="J484" i="6" s="1"/>
  <c r="I484" i="6"/>
  <c r="J483" i="6" a="1"/>
  <c r="J483" i="6" s="1"/>
  <c r="I483" i="6"/>
  <c r="J482" i="6"/>
  <c r="J482" i="6" a="1"/>
  <c r="I482" i="6"/>
  <c r="J481" i="6" a="1"/>
  <c r="J481" i="6" s="1"/>
  <c r="I481" i="6"/>
  <c r="J480" i="6"/>
  <c r="J480" i="6" a="1"/>
  <c r="I480" i="6"/>
  <c r="J479" i="6" a="1"/>
  <c r="J479" i="6" s="1"/>
  <c r="I479" i="6"/>
  <c r="J478" i="6"/>
  <c r="J478" i="6" a="1"/>
  <c r="I478" i="6"/>
  <c r="J477" i="6" a="1"/>
  <c r="J477" i="6" s="1"/>
  <c r="I477" i="6"/>
  <c r="J476" i="6" a="1"/>
  <c r="J476" i="6" s="1"/>
  <c r="I476" i="6"/>
  <c r="J475" i="6" a="1"/>
  <c r="J475" i="6" s="1"/>
  <c r="I475" i="6"/>
  <c r="J474" i="6"/>
  <c r="J474" i="6" a="1"/>
  <c r="I474" i="6"/>
  <c r="J473" i="6" a="1"/>
  <c r="J473" i="6" s="1"/>
  <c r="I473" i="6"/>
  <c r="J472" i="6"/>
  <c r="J472" i="6" a="1"/>
  <c r="I472" i="6"/>
  <c r="J471" i="6" a="1"/>
  <c r="J471" i="6" s="1"/>
  <c r="I471" i="6"/>
  <c r="J470" i="6"/>
  <c r="J470" i="6" a="1"/>
  <c r="I470" i="6"/>
  <c r="J469" i="6" a="1"/>
  <c r="J469" i="6" s="1"/>
  <c r="I469" i="6"/>
  <c r="J468" i="6" a="1"/>
  <c r="J468" i="6" s="1"/>
  <c r="I468" i="6"/>
  <c r="J467" i="6" a="1"/>
  <c r="J467" i="6" s="1"/>
  <c r="I467" i="6"/>
  <c r="J466" i="6"/>
  <c r="J466" i="6" a="1"/>
  <c r="I466" i="6"/>
  <c r="J465" i="6" a="1"/>
  <c r="J465" i="6" s="1"/>
  <c r="I465" i="6"/>
  <c r="J464" i="6"/>
  <c r="J464" i="6" a="1"/>
  <c r="I464" i="6"/>
  <c r="J463" i="6" a="1"/>
  <c r="J463" i="6" s="1"/>
  <c r="I463" i="6"/>
  <c r="J462" i="6"/>
  <c r="J462" i="6" a="1"/>
  <c r="I462" i="6"/>
  <c r="J461" i="6" a="1"/>
  <c r="J461" i="6" s="1"/>
  <c r="I461" i="6"/>
  <c r="J460" i="6" a="1"/>
  <c r="J460" i="6" s="1"/>
  <c r="I460" i="6"/>
  <c r="J459" i="6" a="1"/>
  <c r="J459" i="6" s="1"/>
  <c r="I459" i="6"/>
  <c r="J458" i="6"/>
  <c r="J458" i="6" a="1"/>
  <c r="I458" i="6"/>
  <c r="J457" i="6" a="1"/>
  <c r="J457" i="6" s="1"/>
  <c r="I457" i="6"/>
  <c r="J456" i="6"/>
  <c r="J456" i="6" a="1"/>
  <c r="I456" i="6"/>
  <c r="J455" i="6" a="1"/>
  <c r="J455" i="6" s="1"/>
  <c r="I455" i="6"/>
  <c r="J454" i="6"/>
  <c r="J454" i="6" a="1"/>
  <c r="I454" i="6"/>
  <c r="J453" i="6" a="1"/>
  <c r="J453" i="6" s="1"/>
  <c r="I453" i="6"/>
  <c r="J452" i="6" a="1"/>
  <c r="J452" i="6" s="1"/>
  <c r="I452" i="6"/>
  <c r="J451" i="6" a="1"/>
  <c r="J451" i="6" s="1"/>
  <c r="I451" i="6"/>
  <c r="J450" i="6"/>
  <c r="J450" i="6" a="1"/>
  <c r="I450" i="6"/>
  <c r="J449" i="6" a="1"/>
  <c r="J449" i="6" s="1"/>
  <c r="I449" i="6"/>
  <c r="J448" i="6"/>
  <c r="J448" i="6" a="1"/>
  <c r="I448" i="6"/>
  <c r="J447" i="6" a="1"/>
  <c r="J447" i="6" s="1"/>
  <c r="I447" i="6"/>
  <c r="J446" i="6"/>
  <c r="J446" i="6" a="1"/>
  <c r="I446" i="6"/>
  <c r="J445" i="6" a="1"/>
  <c r="J445" i="6" s="1"/>
  <c r="I445" i="6"/>
  <c r="J444" i="6" a="1"/>
  <c r="J444" i="6" s="1"/>
  <c r="I444" i="6"/>
  <c r="J443" i="6" a="1"/>
  <c r="J443" i="6" s="1"/>
  <c r="I443" i="6"/>
  <c r="J442" i="6"/>
  <c r="J442" i="6" a="1"/>
  <c r="I442" i="6"/>
  <c r="J441" i="6" a="1"/>
  <c r="J441" i="6" s="1"/>
  <c r="I441" i="6"/>
  <c r="J440" i="6"/>
  <c r="J440" i="6" a="1"/>
  <c r="I440" i="6"/>
  <c r="J439" i="6" a="1"/>
  <c r="J439" i="6" s="1"/>
  <c r="I439" i="6"/>
  <c r="J438" i="6"/>
  <c r="J438" i="6" a="1"/>
  <c r="I438" i="6"/>
  <c r="J437" i="6" a="1"/>
  <c r="J437" i="6" s="1"/>
  <c r="I437" i="6"/>
  <c r="J436" i="6" a="1"/>
  <c r="J436" i="6" s="1"/>
  <c r="I436" i="6"/>
  <c r="J435" i="6" a="1"/>
  <c r="J435" i="6" s="1"/>
  <c r="I435" i="6"/>
  <c r="J434" i="6"/>
  <c r="J434" i="6" a="1"/>
  <c r="I434" i="6"/>
  <c r="J433" i="6" a="1"/>
  <c r="J433" i="6" s="1"/>
  <c r="I433" i="6"/>
  <c r="J432" i="6"/>
  <c r="J432" i="6" a="1"/>
  <c r="I432" i="6"/>
  <c r="J431" i="6" a="1"/>
  <c r="J431" i="6" s="1"/>
  <c r="I431" i="6"/>
  <c r="J430" i="6"/>
  <c r="J430" i="6" a="1"/>
  <c r="I430" i="6"/>
  <c r="J429" i="6" a="1"/>
  <c r="J429" i="6" s="1"/>
  <c r="I429" i="6"/>
  <c r="J428" i="6" a="1"/>
  <c r="J428" i="6" s="1"/>
  <c r="I428" i="6"/>
  <c r="J427" i="6" a="1"/>
  <c r="J427" i="6" s="1"/>
  <c r="I427" i="6"/>
  <c r="J426" i="6"/>
  <c r="J426" i="6" a="1"/>
  <c r="I426" i="6"/>
  <c r="J425" i="6" a="1"/>
  <c r="J425" i="6" s="1"/>
  <c r="I425" i="6"/>
  <c r="J424" i="6"/>
  <c r="J424" i="6" a="1"/>
  <c r="I424" i="6"/>
  <c r="J423" i="6" a="1"/>
  <c r="J423" i="6" s="1"/>
  <c r="I423" i="6"/>
  <c r="J422" i="6"/>
  <c r="J422" i="6" a="1"/>
  <c r="I422" i="6"/>
  <c r="J421" i="6" a="1"/>
  <c r="J421" i="6" s="1"/>
  <c r="I421" i="6"/>
  <c r="J420" i="6" a="1"/>
  <c r="J420" i="6" s="1"/>
  <c r="I420" i="6"/>
  <c r="J419" i="6" a="1"/>
  <c r="J419" i="6" s="1"/>
  <c r="I419" i="6"/>
  <c r="J418" i="6"/>
  <c r="J418" i="6" a="1"/>
  <c r="I418" i="6"/>
  <c r="J417" i="6" a="1"/>
  <c r="J417" i="6" s="1"/>
  <c r="I417" i="6"/>
  <c r="J416" i="6"/>
  <c r="J416" i="6" a="1"/>
  <c r="I416" i="6"/>
  <c r="J415" i="6" a="1"/>
  <c r="J415" i="6" s="1"/>
  <c r="I415" i="6"/>
  <c r="J414" i="6"/>
  <c r="J414" i="6" a="1"/>
  <c r="I414" i="6"/>
  <c r="J413" i="6" a="1"/>
  <c r="J413" i="6" s="1"/>
  <c r="I413" i="6"/>
  <c r="J412" i="6" a="1"/>
  <c r="J412" i="6" s="1"/>
  <c r="I412" i="6"/>
  <c r="J411" i="6" a="1"/>
  <c r="J411" i="6" s="1"/>
  <c r="I411" i="6"/>
  <c r="J410" i="6"/>
  <c r="J410" i="6" a="1"/>
  <c r="I410" i="6"/>
  <c r="J409" i="6" a="1"/>
  <c r="J409" i="6" s="1"/>
  <c r="I409" i="6"/>
  <c r="J408" i="6"/>
  <c r="J408" i="6" a="1"/>
  <c r="I408" i="6"/>
  <c r="J407" i="6" a="1"/>
  <c r="J407" i="6" s="1"/>
  <c r="I407" i="6"/>
  <c r="J406" i="6"/>
  <c r="J406" i="6" a="1"/>
  <c r="I406" i="6"/>
  <c r="J405" i="6" a="1"/>
  <c r="J405" i="6" s="1"/>
  <c r="I405" i="6"/>
  <c r="J404" i="6" a="1"/>
  <c r="J404" i="6" s="1"/>
  <c r="I404" i="6"/>
  <c r="J403" i="6" a="1"/>
  <c r="J403" i="6" s="1"/>
  <c r="I403" i="6"/>
  <c r="J402" i="6"/>
  <c r="J402" i="6" a="1"/>
  <c r="I402" i="6"/>
  <c r="J401" i="6" a="1"/>
  <c r="J401" i="6" s="1"/>
  <c r="I401" i="6"/>
  <c r="J400" i="6"/>
  <c r="J400" i="6" a="1"/>
  <c r="I400" i="6"/>
  <c r="J399" i="6" a="1"/>
  <c r="J399" i="6" s="1"/>
  <c r="I399" i="6"/>
  <c r="J398" i="6"/>
  <c r="J398" i="6" a="1"/>
  <c r="I398" i="6"/>
  <c r="J397" i="6" a="1"/>
  <c r="J397" i="6" s="1"/>
  <c r="I397" i="6"/>
  <c r="J396" i="6" a="1"/>
  <c r="J396" i="6" s="1"/>
  <c r="I396" i="6"/>
  <c r="J395" i="6" a="1"/>
  <c r="J395" i="6" s="1"/>
  <c r="I395" i="6"/>
  <c r="J394" i="6"/>
  <c r="J394" i="6" a="1"/>
  <c r="I394" i="6"/>
  <c r="J393" i="6" a="1"/>
  <c r="J393" i="6" s="1"/>
  <c r="I393" i="6"/>
  <c r="J392" i="6"/>
  <c r="J392" i="6" a="1"/>
  <c r="I392" i="6"/>
  <c r="J391" i="6" a="1"/>
  <c r="J391" i="6" s="1"/>
  <c r="I391" i="6"/>
  <c r="J390" i="6"/>
  <c r="J390" i="6" a="1"/>
  <c r="I390" i="6"/>
  <c r="J389" i="6" a="1"/>
  <c r="J389" i="6" s="1"/>
  <c r="I389" i="6"/>
  <c r="J388" i="6" a="1"/>
  <c r="J388" i="6" s="1"/>
  <c r="I388" i="6"/>
  <c r="J387" i="6" a="1"/>
  <c r="J387" i="6" s="1"/>
  <c r="I387" i="6"/>
  <c r="J386" i="6"/>
  <c r="J386" i="6" a="1"/>
  <c r="I386" i="6"/>
  <c r="J385" i="6" a="1"/>
  <c r="J385" i="6" s="1"/>
  <c r="I385" i="6"/>
  <c r="J384" i="6"/>
  <c r="J384" i="6" a="1"/>
  <c r="I384" i="6"/>
  <c r="J383" i="6" a="1"/>
  <c r="J383" i="6" s="1"/>
  <c r="I383" i="6"/>
  <c r="J382" i="6"/>
  <c r="J382" i="6" a="1"/>
  <c r="I382" i="6"/>
  <c r="J381" i="6" a="1"/>
  <c r="J381" i="6" s="1"/>
  <c r="I381" i="6"/>
  <c r="J380" i="6" a="1"/>
  <c r="J380" i="6" s="1"/>
  <c r="I380" i="6"/>
  <c r="J379" i="6" a="1"/>
  <c r="J379" i="6" s="1"/>
  <c r="I379" i="6"/>
  <c r="J378" i="6"/>
  <c r="J378" i="6" a="1"/>
  <c r="I378" i="6"/>
  <c r="J377" i="6" a="1"/>
  <c r="J377" i="6" s="1"/>
  <c r="I377" i="6"/>
  <c r="J376" i="6"/>
  <c r="J376" i="6" a="1"/>
  <c r="I376" i="6"/>
  <c r="J375" i="6" a="1"/>
  <c r="J375" i="6" s="1"/>
  <c r="I375" i="6"/>
  <c r="J374" i="6"/>
  <c r="J374" i="6" a="1"/>
  <c r="I374" i="6"/>
  <c r="J373" i="6" a="1"/>
  <c r="J373" i="6" s="1"/>
  <c r="I373" i="6"/>
  <c r="J372" i="6" a="1"/>
  <c r="J372" i="6" s="1"/>
  <c r="I372" i="6"/>
  <c r="J371" i="6" a="1"/>
  <c r="J371" i="6" s="1"/>
  <c r="I371" i="6"/>
  <c r="J370" i="6"/>
  <c r="J370" i="6" a="1"/>
  <c r="I370" i="6"/>
  <c r="J369" i="6" a="1"/>
  <c r="J369" i="6" s="1"/>
  <c r="I369" i="6"/>
  <c r="J368" i="6"/>
  <c r="J368" i="6" a="1"/>
  <c r="I368" i="6"/>
  <c r="J367" i="6" a="1"/>
  <c r="J367" i="6" s="1"/>
  <c r="I367" i="6"/>
  <c r="J366" i="6"/>
  <c r="J366" i="6" a="1"/>
  <c r="I366" i="6"/>
  <c r="J365" i="6" a="1"/>
  <c r="J365" i="6" s="1"/>
  <c r="I365" i="6"/>
  <c r="J364" i="6" a="1"/>
  <c r="J364" i="6" s="1"/>
  <c r="I364" i="6"/>
  <c r="J363" i="6" a="1"/>
  <c r="J363" i="6" s="1"/>
  <c r="I363" i="6"/>
  <c r="J362" i="6"/>
  <c r="J362" i="6" a="1"/>
  <c r="I362" i="6"/>
  <c r="J361" i="6" a="1"/>
  <c r="J361" i="6" s="1"/>
  <c r="I361" i="6"/>
  <c r="J360" i="6"/>
  <c r="J360" i="6" a="1"/>
  <c r="I360" i="6"/>
  <c r="J359" i="6" a="1"/>
  <c r="J359" i="6" s="1"/>
  <c r="I359" i="6"/>
  <c r="J358" i="6"/>
  <c r="J358" i="6" a="1"/>
  <c r="I358" i="6"/>
  <c r="J357" i="6" a="1"/>
  <c r="J357" i="6" s="1"/>
  <c r="I357" i="6"/>
  <c r="J356" i="6" a="1"/>
  <c r="J356" i="6" s="1"/>
  <c r="I356" i="6"/>
  <c r="J355" i="6" a="1"/>
  <c r="J355" i="6" s="1"/>
  <c r="I355" i="6"/>
  <c r="J354" i="6"/>
  <c r="J354" i="6" a="1"/>
  <c r="I354" i="6"/>
  <c r="J353" i="6" a="1"/>
  <c r="J353" i="6" s="1"/>
  <c r="I353" i="6"/>
  <c r="J352" i="6"/>
  <c r="J352" i="6" a="1"/>
  <c r="I352" i="6"/>
  <c r="J351" i="6" a="1"/>
  <c r="J351" i="6" s="1"/>
  <c r="I351" i="6"/>
  <c r="J350" i="6"/>
  <c r="J350" i="6" a="1"/>
  <c r="I350" i="6"/>
  <c r="J349" i="6" a="1"/>
  <c r="J349" i="6" s="1"/>
  <c r="I349" i="6"/>
  <c r="J348" i="6" a="1"/>
  <c r="J348" i="6" s="1"/>
  <c r="I348" i="6"/>
  <c r="J347" i="6" a="1"/>
  <c r="J347" i="6" s="1"/>
  <c r="I347" i="6"/>
  <c r="J346" i="6"/>
  <c r="J346" i="6" a="1"/>
  <c r="I346" i="6"/>
  <c r="J345" i="6" a="1"/>
  <c r="J345" i="6" s="1"/>
  <c r="I345" i="6"/>
  <c r="J344" i="6"/>
  <c r="J344" i="6" a="1"/>
  <c r="I344" i="6"/>
  <c r="J343" i="6" a="1"/>
  <c r="J343" i="6" s="1"/>
  <c r="I343" i="6"/>
  <c r="J342" i="6"/>
  <c r="J342" i="6" a="1"/>
  <c r="I342" i="6"/>
  <c r="J341" i="6" a="1"/>
  <c r="J341" i="6" s="1"/>
  <c r="I341" i="6"/>
  <c r="J340" i="6" a="1"/>
  <c r="J340" i="6" s="1"/>
  <c r="I340" i="6"/>
  <c r="J339" i="6" a="1"/>
  <c r="J339" i="6" s="1"/>
  <c r="I339" i="6"/>
  <c r="J338" i="6"/>
  <c r="J338" i="6" a="1"/>
  <c r="I338" i="6"/>
  <c r="J337" i="6" a="1"/>
  <c r="J337" i="6" s="1"/>
  <c r="I337" i="6"/>
  <c r="J336" i="6"/>
  <c r="J336" i="6" a="1"/>
  <c r="I336" i="6"/>
  <c r="J335" i="6" a="1"/>
  <c r="J335" i="6" s="1"/>
  <c r="I335" i="6"/>
  <c r="J334" i="6"/>
  <c r="J334" i="6" a="1"/>
  <c r="I334" i="6"/>
  <c r="J333" i="6" a="1"/>
  <c r="J333" i="6" s="1"/>
  <c r="I333" i="6"/>
  <c r="J332" i="6" a="1"/>
  <c r="J332" i="6" s="1"/>
  <c r="I332" i="6"/>
  <c r="J331" i="6" a="1"/>
  <c r="J331" i="6" s="1"/>
  <c r="I331" i="6"/>
  <c r="J330" i="6"/>
  <c r="J330" i="6" a="1"/>
  <c r="I330" i="6"/>
  <c r="J329" i="6" a="1"/>
  <c r="J329" i="6" s="1"/>
  <c r="I329" i="6"/>
  <c r="J328" i="6"/>
  <c r="J328" i="6" a="1"/>
  <c r="I328" i="6"/>
  <c r="J327" i="6" a="1"/>
  <c r="J327" i="6" s="1"/>
  <c r="I327" i="6"/>
  <c r="J326" i="6"/>
  <c r="J326" i="6" a="1"/>
  <c r="I326" i="6"/>
  <c r="J325" i="6" a="1"/>
  <c r="J325" i="6" s="1"/>
  <c r="I325" i="6"/>
  <c r="J324" i="6" a="1"/>
  <c r="J324" i="6" s="1"/>
  <c r="I324" i="6"/>
  <c r="J323" i="6" a="1"/>
  <c r="J323" i="6" s="1"/>
  <c r="I323" i="6"/>
  <c r="J322" i="6"/>
  <c r="J322" i="6" a="1"/>
  <c r="I322" i="6"/>
  <c r="J321" i="6" a="1"/>
  <c r="J321" i="6" s="1"/>
  <c r="I321" i="6"/>
  <c r="J320" i="6"/>
  <c r="J320" i="6" a="1"/>
  <c r="I320" i="6"/>
  <c r="J319" i="6" a="1"/>
  <c r="J319" i="6" s="1"/>
  <c r="I319" i="6"/>
  <c r="J318" i="6"/>
  <c r="J318" i="6" a="1"/>
  <c r="I318" i="6"/>
  <c r="J317" i="6" a="1"/>
  <c r="J317" i="6" s="1"/>
  <c r="I317" i="6"/>
  <c r="J316" i="6" a="1"/>
  <c r="J316" i="6" s="1"/>
  <c r="I316" i="6"/>
  <c r="J315" i="6" a="1"/>
  <c r="J315" i="6" s="1"/>
  <c r="I315" i="6"/>
  <c r="J314" i="6"/>
  <c r="J314" i="6" a="1"/>
  <c r="I314" i="6"/>
  <c r="J313" i="6" a="1"/>
  <c r="J313" i="6" s="1"/>
  <c r="I313" i="6"/>
  <c r="J312" i="6"/>
  <c r="J312" i="6" a="1"/>
  <c r="I312" i="6"/>
  <c r="J311" i="6" a="1"/>
  <c r="J311" i="6" s="1"/>
  <c r="I311" i="6"/>
  <c r="J310" i="6"/>
  <c r="J310" i="6" a="1"/>
  <c r="I310" i="6"/>
  <c r="J309" i="6" a="1"/>
  <c r="J309" i="6" s="1"/>
  <c r="I309" i="6"/>
  <c r="J308" i="6" a="1"/>
  <c r="J308" i="6" s="1"/>
  <c r="I308" i="6"/>
  <c r="J307" i="6" a="1"/>
  <c r="J307" i="6" s="1"/>
  <c r="I307" i="6"/>
  <c r="J306" i="6"/>
  <c r="J306" i="6" a="1"/>
  <c r="I306" i="6"/>
  <c r="J305" i="6" a="1"/>
  <c r="J305" i="6" s="1"/>
  <c r="I305" i="6"/>
  <c r="J304" i="6"/>
  <c r="J304" i="6" a="1"/>
  <c r="I304" i="6"/>
  <c r="J303" i="6" a="1"/>
  <c r="J303" i="6" s="1"/>
  <c r="I303" i="6"/>
  <c r="J302" i="6"/>
  <c r="J302" i="6" a="1"/>
  <c r="I302" i="6"/>
  <c r="J301" i="6" a="1"/>
  <c r="J301" i="6" s="1"/>
  <c r="I301" i="6"/>
  <c r="J300" i="6" a="1"/>
  <c r="J300" i="6" s="1"/>
  <c r="I300" i="6"/>
  <c r="J299" i="6" a="1"/>
  <c r="J299" i="6" s="1"/>
  <c r="I299" i="6"/>
  <c r="J298" i="6"/>
  <c r="J298" i="6" a="1"/>
  <c r="I298" i="6"/>
  <c r="J297" i="6" a="1"/>
  <c r="J297" i="6" s="1"/>
  <c r="I297" i="6"/>
  <c r="J296" i="6"/>
  <c r="J296" i="6" a="1"/>
  <c r="I296" i="6"/>
  <c r="J295" i="6" a="1"/>
  <c r="J295" i="6" s="1"/>
  <c r="I295" i="6"/>
  <c r="J294" i="6"/>
  <c r="J294" i="6" a="1"/>
  <c r="I294" i="6"/>
  <c r="J293" i="6" a="1"/>
  <c r="J293" i="6" s="1"/>
  <c r="I293" i="6"/>
  <c r="J292" i="6" a="1"/>
  <c r="J292" i="6" s="1"/>
  <c r="I292" i="6"/>
  <c r="J291" i="6" a="1"/>
  <c r="J291" i="6" s="1"/>
  <c r="I291" i="6"/>
  <c r="J290" i="6"/>
  <c r="J290" i="6" a="1"/>
  <c r="I290" i="6"/>
  <c r="J289" i="6" a="1"/>
  <c r="J289" i="6" s="1"/>
  <c r="I289" i="6"/>
  <c r="J288" i="6"/>
  <c r="J288" i="6" a="1"/>
  <c r="I288" i="6"/>
  <c r="J287" i="6" a="1"/>
  <c r="J287" i="6" s="1"/>
  <c r="I287" i="6"/>
  <c r="J286" i="6"/>
  <c r="J286" i="6" a="1"/>
  <c r="I286" i="6"/>
  <c r="J285" i="6" a="1"/>
  <c r="J285" i="6" s="1"/>
  <c r="I285" i="6"/>
  <c r="J284" i="6" a="1"/>
  <c r="J284" i="6" s="1"/>
  <c r="I284" i="6"/>
  <c r="J283" i="6" a="1"/>
  <c r="J283" i="6" s="1"/>
  <c r="I283" i="6"/>
  <c r="J282" i="6"/>
  <c r="J282" i="6" a="1"/>
  <c r="I282" i="6"/>
  <c r="J281" i="6" a="1"/>
  <c r="J281" i="6" s="1"/>
  <c r="I281" i="6"/>
  <c r="J280" i="6"/>
  <c r="J280" i="6" a="1"/>
  <c r="I280" i="6"/>
  <c r="J279" i="6" a="1"/>
  <c r="J279" i="6" s="1"/>
  <c r="I279" i="6"/>
  <c r="J278" i="6"/>
  <c r="J278" i="6" a="1"/>
  <c r="I278" i="6"/>
  <c r="J277" i="6" a="1"/>
  <c r="J277" i="6" s="1"/>
  <c r="I277" i="6"/>
  <c r="J276" i="6" a="1"/>
  <c r="J276" i="6" s="1"/>
  <c r="I276" i="6"/>
  <c r="J275" i="6" a="1"/>
  <c r="J275" i="6" s="1"/>
  <c r="I275" i="6"/>
  <c r="J274" i="6"/>
  <c r="J274" i="6" a="1"/>
  <c r="I274" i="6"/>
  <c r="J273" i="6" a="1"/>
  <c r="J273" i="6" s="1"/>
  <c r="I273" i="6"/>
  <c r="J272" i="6"/>
  <c r="J272" i="6" a="1"/>
  <c r="I272" i="6"/>
  <c r="J271" i="6" a="1"/>
  <c r="J271" i="6" s="1"/>
  <c r="I271" i="6"/>
  <c r="J270" i="6"/>
  <c r="J270" i="6" a="1"/>
  <c r="I270" i="6"/>
  <c r="J269" i="6" a="1"/>
  <c r="J269" i="6" s="1"/>
  <c r="I269" i="6"/>
  <c r="J268" i="6" a="1"/>
  <c r="J268" i="6" s="1"/>
  <c r="I268" i="6"/>
  <c r="J267" i="6" a="1"/>
  <c r="J267" i="6" s="1"/>
  <c r="I267" i="6"/>
  <c r="J266" i="6"/>
  <c r="J266" i="6" a="1"/>
  <c r="I266" i="6"/>
  <c r="J265" i="6" a="1"/>
  <c r="J265" i="6" s="1"/>
  <c r="I265" i="6"/>
  <c r="J264" i="6"/>
  <c r="J264" i="6" a="1"/>
  <c r="I264" i="6"/>
  <c r="J263" i="6" a="1"/>
  <c r="J263" i="6" s="1"/>
  <c r="I263" i="6"/>
  <c r="J262" i="6"/>
  <c r="J262" i="6" a="1"/>
  <c r="I262" i="6"/>
  <c r="J261" i="6" a="1"/>
  <c r="J261" i="6" s="1"/>
  <c r="I261" i="6"/>
  <c r="J260" i="6" a="1"/>
  <c r="J260" i="6" s="1"/>
  <c r="I260" i="6"/>
  <c r="J259" i="6" a="1"/>
  <c r="J259" i="6" s="1"/>
  <c r="I259" i="6"/>
  <c r="J258" i="6"/>
  <c r="J258" i="6" a="1"/>
  <c r="I258" i="6"/>
  <c r="J257" i="6" a="1"/>
  <c r="J257" i="6" s="1"/>
  <c r="I257" i="6"/>
  <c r="J256" i="6"/>
  <c r="J256" i="6" a="1"/>
  <c r="I256" i="6"/>
  <c r="J255" i="6" a="1"/>
  <c r="J255" i="6" s="1"/>
  <c r="I255" i="6"/>
  <c r="J254" i="6"/>
  <c r="J254" i="6" a="1"/>
  <c r="I254" i="6"/>
  <c r="J253" i="6" a="1"/>
  <c r="J253" i="6" s="1"/>
  <c r="I253" i="6"/>
  <c r="J252" i="6" a="1"/>
  <c r="J252" i="6" s="1"/>
  <c r="I252" i="6"/>
  <c r="J251" i="6" a="1"/>
  <c r="J251" i="6" s="1"/>
  <c r="I251" i="6"/>
  <c r="J250" i="6"/>
  <c r="J250" i="6" a="1"/>
  <c r="I250" i="6"/>
  <c r="J249" i="6" a="1"/>
  <c r="J249" i="6" s="1"/>
  <c r="I249" i="6"/>
  <c r="J248" i="6"/>
  <c r="J248" i="6" a="1"/>
  <c r="I248" i="6"/>
  <c r="J247" i="6" a="1"/>
  <c r="J247" i="6" s="1"/>
  <c r="I247" i="6"/>
  <c r="J246" i="6"/>
  <c r="J246" i="6" a="1"/>
  <c r="I246" i="6"/>
  <c r="J245" i="6" a="1"/>
  <c r="J245" i="6" s="1"/>
  <c r="I245" i="6"/>
  <c r="J244" i="6" a="1"/>
  <c r="J244" i="6" s="1"/>
  <c r="I244" i="6"/>
  <c r="J243" i="6" a="1"/>
  <c r="J243" i="6" s="1"/>
  <c r="I243" i="6"/>
  <c r="J242" i="6"/>
  <c r="J242" i="6" a="1"/>
  <c r="I242" i="6"/>
  <c r="J241" i="6" a="1"/>
  <c r="J241" i="6" s="1"/>
  <c r="I241" i="6"/>
  <c r="J240" i="6"/>
  <c r="J240" i="6" a="1"/>
  <c r="I240" i="6"/>
  <c r="J239" i="6" a="1"/>
  <c r="J239" i="6" s="1"/>
  <c r="I239" i="6"/>
  <c r="J238" i="6"/>
  <c r="J238" i="6" a="1"/>
  <c r="I238" i="6"/>
  <c r="J237" i="6" a="1"/>
  <c r="J237" i="6" s="1"/>
  <c r="I237" i="6"/>
  <c r="J236" i="6" a="1"/>
  <c r="J236" i="6" s="1"/>
  <c r="I236" i="6"/>
  <c r="J235" i="6" a="1"/>
  <c r="J235" i="6" s="1"/>
  <c r="I235" i="6"/>
  <c r="J234" i="6"/>
  <c r="J234" i="6" a="1"/>
  <c r="I234" i="6"/>
  <c r="J233" i="6" a="1"/>
  <c r="J233" i="6" s="1"/>
  <c r="I233" i="6"/>
  <c r="J232" i="6"/>
  <c r="J232" i="6" a="1"/>
  <c r="I232" i="6"/>
  <c r="J231" i="6" a="1"/>
  <c r="J231" i="6" s="1"/>
  <c r="I231" i="6"/>
  <c r="J230" i="6"/>
  <c r="J230" i="6" a="1"/>
  <c r="I230" i="6"/>
  <c r="J229" i="6" a="1"/>
  <c r="J229" i="6" s="1"/>
  <c r="I229" i="6"/>
  <c r="J228" i="6" a="1"/>
  <c r="J228" i="6" s="1"/>
  <c r="I228" i="6"/>
  <c r="J227" i="6" a="1"/>
  <c r="J227" i="6" s="1"/>
  <c r="I227" i="6"/>
  <c r="J226" i="6"/>
  <c r="J226" i="6" a="1"/>
  <c r="I226" i="6"/>
  <c r="J225" i="6" a="1"/>
  <c r="J225" i="6" s="1"/>
  <c r="I225" i="6"/>
  <c r="J224" i="6"/>
  <c r="J224" i="6" a="1"/>
  <c r="I224" i="6"/>
  <c r="J223" i="6" a="1"/>
  <c r="J223" i="6" s="1"/>
  <c r="I223" i="6"/>
  <c r="J222" i="6"/>
  <c r="J222" i="6" a="1"/>
  <c r="I222" i="6"/>
  <c r="J221" i="6" a="1"/>
  <c r="J221" i="6" s="1"/>
  <c r="I221" i="6"/>
  <c r="J220" i="6" a="1"/>
  <c r="J220" i="6" s="1"/>
  <c r="I220" i="6"/>
  <c r="J219" i="6" a="1"/>
  <c r="J219" i="6" s="1"/>
  <c r="I219" i="6"/>
  <c r="J218" i="6"/>
  <c r="J218" i="6" a="1"/>
  <c r="I218" i="6"/>
  <c r="J217" i="6" a="1"/>
  <c r="J217" i="6" s="1"/>
  <c r="I217" i="6"/>
  <c r="J216" i="6"/>
  <c r="J216" i="6" a="1"/>
  <c r="I216" i="6"/>
  <c r="J215" i="6" a="1"/>
  <c r="J215" i="6" s="1"/>
  <c r="I215" i="6"/>
  <c r="J214" i="6"/>
  <c r="J214" i="6" a="1"/>
  <c r="I214" i="6"/>
  <c r="J213" i="6" a="1"/>
  <c r="J213" i="6" s="1"/>
  <c r="I213" i="6"/>
  <c r="J212" i="6" a="1"/>
  <c r="J212" i="6" s="1"/>
  <c r="I212" i="6"/>
  <c r="J211" i="6" a="1"/>
  <c r="J211" i="6" s="1"/>
  <c r="I211" i="6"/>
  <c r="J210" i="6"/>
  <c r="J210" i="6" a="1"/>
  <c r="I210" i="6"/>
  <c r="J209" i="6" a="1"/>
  <c r="J209" i="6" s="1"/>
  <c r="I209" i="6"/>
  <c r="J208" i="6"/>
  <c r="J208" i="6" a="1"/>
  <c r="I208" i="6"/>
  <c r="J207" i="6" a="1"/>
  <c r="J207" i="6" s="1"/>
  <c r="I207" i="6"/>
  <c r="J206" i="6"/>
  <c r="J206" i="6" a="1"/>
  <c r="I206" i="6"/>
  <c r="J205" i="6" a="1"/>
  <c r="J205" i="6" s="1"/>
  <c r="I205" i="6"/>
  <c r="J204" i="6" a="1"/>
  <c r="J204" i="6" s="1"/>
  <c r="I204" i="6"/>
  <c r="J203" i="6" a="1"/>
  <c r="J203" i="6" s="1"/>
  <c r="I203" i="6"/>
  <c r="J202" i="6"/>
  <c r="J202" i="6" a="1"/>
  <c r="I202" i="6"/>
  <c r="J201" i="6" a="1"/>
  <c r="J201" i="6" s="1"/>
  <c r="I201" i="6"/>
  <c r="J200" i="6"/>
  <c r="J200" i="6" a="1"/>
  <c r="I200" i="6"/>
  <c r="J199" i="6" a="1"/>
  <c r="J199" i="6" s="1"/>
  <c r="I199" i="6"/>
  <c r="J198" i="6"/>
  <c r="J198" i="6" a="1"/>
  <c r="I198" i="6"/>
  <c r="J197" i="6" a="1"/>
  <c r="J197" i="6" s="1"/>
  <c r="I197" i="6"/>
  <c r="J196" i="6" a="1"/>
  <c r="J196" i="6" s="1"/>
  <c r="I196" i="6"/>
  <c r="J195" i="6" a="1"/>
  <c r="J195" i="6" s="1"/>
  <c r="I195" i="6"/>
  <c r="J194" i="6"/>
  <c r="J194" i="6" a="1"/>
  <c r="I194" i="6"/>
  <c r="J193" i="6" a="1"/>
  <c r="J193" i="6" s="1"/>
  <c r="I193" i="6"/>
  <c r="J192" i="6"/>
  <c r="J192" i="6" a="1"/>
  <c r="I192" i="6"/>
  <c r="J191" i="6" a="1"/>
  <c r="J191" i="6" s="1"/>
  <c r="I191" i="6"/>
  <c r="J190" i="6"/>
  <c r="J190" i="6" a="1"/>
  <c r="I190" i="6"/>
  <c r="J189" i="6" a="1"/>
  <c r="J189" i="6" s="1"/>
  <c r="I189" i="6"/>
  <c r="J188" i="6" a="1"/>
  <c r="J188" i="6" s="1"/>
  <c r="I188" i="6"/>
  <c r="J187" i="6" a="1"/>
  <c r="J187" i="6" s="1"/>
  <c r="I187" i="6"/>
  <c r="J186" i="6"/>
  <c r="J186" i="6" a="1"/>
  <c r="I186" i="6"/>
  <c r="J185" i="6" a="1"/>
  <c r="J185" i="6" s="1"/>
  <c r="I185" i="6"/>
  <c r="J184" i="6"/>
  <c r="J184" i="6" a="1"/>
  <c r="I184" i="6"/>
  <c r="J183" i="6" a="1"/>
  <c r="J183" i="6" s="1"/>
  <c r="I183" i="6"/>
  <c r="J182" i="6"/>
  <c r="J182" i="6" a="1"/>
  <c r="I182" i="6"/>
  <c r="J181" i="6" a="1"/>
  <c r="J181" i="6" s="1"/>
  <c r="I181" i="6"/>
  <c r="J180" i="6" a="1"/>
  <c r="J180" i="6" s="1"/>
  <c r="I180" i="6"/>
  <c r="J179" i="6" a="1"/>
  <c r="J179" i="6" s="1"/>
  <c r="I179" i="6"/>
  <c r="J178" i="6"/>
  <c r="J178" i="6" a="1"/>
  <c r="I178" i="6"/>
  <c r="J177" i="6" a="1"/>
  <c r="J177" i="6" s="1"/>
  <c r="I177" i="6"/>
  <c r="J176" i="6"/>
  <c r="J176" i="6" a="1"/>
  <c r="I176" i="6"/>
  <c r="J175" i="6" a="1"/>
  <c r="J175" i="6" s="1"/>
  <c r="I175" i="6"/>
  <c r="J174" i="6"/>
  <c r="J174" i="6" a="1"/>
  <c r="I174" i="6"/>
  <c r="J173" i="6" a="1"/>
  <c r="J173" i="6" s="1"/>
  <c r="I173" i="6"/>
  <c r="J172" i="6" a="1"/>
  <c r="J172" i="6" s="1"/>
  <c r="I172" i="6"/>
  <c r="J171" i="6" a="1"/>
  <c r="J171" i="6" s="1"/>
  <c r="I171" i="6"/>
  <c r="J170" i="6"/>
  <c r="J170" i="6" a="1"/>
  <c r="I170" i="6"/>
  <c r="J169" i="6" a="1"/>
  <c r="J169" i="6" s="1"/>
  <c r="I169" i="6"/>
  <c r="J168" i="6"/>
  <c r="J168" i="6" a="1"/>
  <c r="I168" i="6"/>
  <c r="J167" i="6" a="1"/>
  <c r="J167" i="6" s="1"/>
  <c r="I167" i="6"/>
  <c r="J166" i="6"/>
  <c r="J166" i="6" a="1"/>
  <c r="I166" i="6"/>
  <c r="J165" i="6" a="1"/>
  <c r="J165" i="6" s="1"/>
  <c r="I165" i="6"/>
  <c r="J164" i="6" a="1"/>
  <c r="J164" i="6" s="1"/>
  <c r="I164" i="6"/>
  <c r="J163" i="6" a="1"/>
  <c r="J163" i="6" s="1"/>
  <c r="I163" i="6"/>
  <c r="J162" i="6"/>
  <c r="J162" i="6" a="1"/>
  <c r="I162" i="6"/>
  <c r="J161" i="6" a="1"/>
  <c r="J161" i="6" s="1"/>
  <c r="I161" i="6"/>
  <c r="J160" i="6"/>
  <c r="J160" i="6" a="1"/>
  <c r="I160" i="6"/>
  <c r="J159" i="6" a="1"/>
  <c r="J159" i="6" s="1"/>
  <c r="I159" i="6"/>
  <c r="J158" i="6"/>
  <c r="J158" i="6" a="1"/>
  <c r="I158" i="6"/>
  <c r="J157" i="6" a="1"/>
  <c r="J157" i="6" s="1"/>
  <c r="I157" i="6"/>
  <c r="J156" i="6" a="1"/>
  <c r="J156" i="6" s="1"/>
  <c r="I156" i="6"/>
  <c r="J155" i="6" a="1"/>
  <c r="J155" i="6" s="1"/>
  <c r="I155" i="6"/>
  <c r="J154" i="6"/>
  <c r="J154" i="6" a="1"/>
  <c r="I154" i="6"/>
  <c r="J153" i="6" a="1"/>
  <c r="J153" i="6" s="1"/>
  <c r="I153" i="6"/>
  <c r="J152" i="6"/>
  <c r="J152" i="6" a="1"/>
  <c r="I152" i="6"/>
  <c r="J151" i="6" a="1"/>
  <c r="J151" i="6" s="1"/>
  <c r="I151" i="6"/>
  <c r="J150" i="6"/>
  <c r="J150" i="6" a="1"/>
  <c r="I150" i="6"/>
  <c r="J149" i="6" a="1"/>
  <c r="J149" i="6" s="1"/>
  <c r="I149" i="6"/>
  <c r="J148" i="6" a="1"/>
  <c r="J148" i="6" s="1"/>
  <c r="I148" i="6"/>
  <c r="J147" i="6" a="1"/>
  <c r="J147" i="6" s="1"/>
  <c r="I147" i="6"/>
  <c r="J146" i="6"/>
  <c r="J146" i="6" a="1"/>
  <c r="I146" i="6"/>
  <c r="J145" i="6" a="1"/>
  <c r="J145" i="6" s="1"/>
  <c r="I145" i="6"/>
  <c r="J144" i="6"/>
  <c r="J144" i="6" a="1"/>
  <c r="I144" i="6"/>
  <c r="J143" i="6" a="1"/>
  <c r="J143" i="6" s="1"/>
  <c r="I143" i="6"/>
  <c r="J142" i="6"/>
  <c r="J142" i="6" a="1"/>
  <c r="I142" i="6"/>
  <c r="J141" i="6" a="1"/>
  <c r="J141" i="6" s="1"/>
  <c r="I141" i="6"/>
  <c r="J140" i="6" a="1"/>
  <c r="J140" i="6" s="1"/>
  <c r="I140" i="6"/>
  <c r="J139" i="6" a="1"/>
  <c r="J139" i="6" s="1"/>
  <c r="I139" i="6"/>
  <c r="J138" i="6"/>
  <c r="J138" i="6" a="1"/>
  <c r="I138" i="6"/>
  <c r="J137" i="6" a="1"/>
  <c r="J137" i="6" s="1"/>
  <c r="I137" i="6"/>
  <c r="J136" i="6"/>
  <c r="J136" i="6" a="1"/>
  <c r="I136" i="6"/>
  <c r="J135" i="6" a="1"/>
  <c r="J135" i="6" s="1"/>
  <c r="I135" i="6"/>
  <c r="J134" i="6"/>
  <c r="J134" i="6" a="1"/>
  <c r="I134" i="6"/>
  <c r="J133" i="6" a="1"/>
  <c r="J133" i="6" s="1"/>
  <c r="I133" i="6"/>
  <c r="J132" i="6" a="1"/>
  <c r="J132" i="6" s="1"/>
  <c r="I132" i="6"/>
  <c r="J131" i="6" a="1"/>
  <c r="J131" i="6" s="1"/>
  <c r="I131" i="6"/>
  <c r="J130" i="6"/>
  <c r="J130" i="6" a="1"/>
  <c r="I130" i="6"/>
  <c r="J129" i="6" a="1"/>
  <c r="J129" i="6" s="1"/>
  <c r="I129" i="6"/>
  <c r="J128" i="6"/>
  <c r="J128" i="6" a="1"/>
  <c r="I128" i="6"/>
  <c r="J127" i="6" a="1"/>
  <c r="J127" i="6" s="1"/>
  <c r="I127" i="6"/>
  <c r="J126" i="6"/>
  <c r="J126" i="6" a="1"/>
  <c r="I126" i="6"/>
  <c r="J125" i="6" a="1"/>
  <c r="J125" i="6" s="1"/>
  <c r="I125" i="6"/>
  <c r="J124" i="6" a="1"/>
  <c r="J124" i="6" s="1"/>
  <c r="I124" i="6"/>
  <c r="J123" i="6" a="1"/>
  <c r="J123" i="6" s="1"/>
  <c r="I123" i="6"/>
  <c r="J122" i="6"/>
  <c r="J122" i="6" a="1"/>
  <c r="I122" i="6"/>
  <c r="J121" i="6" a="1"/>
  <c r="J121" i="6" s="1"/>
  <c r="I121" i="6"/>
  <c r="J120" i="6"/>
  <c r="J120" i="6" a="1"/>
  <c r="I120" i="6"/>
  <c r="J119" i="6" a="1"/>
  <c r="J119" i="6" s="1"/>
  <c r="I119" i="6"/>
  <c r="J118" i="6"/>
  <c r="J118" i="6" a="1"/>
  <c r="I118" i="6"/>
  <c r="J117" i="6" a="1"/>
  <c r="J117" i="6" s="1"/>
  <c r="I117" i="6"/>
  <c r="J116" i="6" a="1"/>
  <c r="J116" i="6" s="1"/>
  <c r="I116" i="6"/>
  <c r="J115" i="6" a="1"/>
  <c r="J115" i="6" s="1"/>
  <c r="I115" i="6"/>
  <c r="J114" i="6"/>
  <c r="J114" i="6" a="1"/>
  <c r="I114" i="6"/>
  <c r="J113" i="6" a="1"/>
  <c r="J113" i="6" s="1"/>
  <c r="I113" i="6"/>
  <c r="J112" i="6"/>
  <c r="J112" i="6" a="1"/>
  <c r="I112" i="6"/>
  <c r="J111" i="6" a="1"/>
  <c r="J111" i="6" s="1"/>
  <c r="I111" i="6"/>
  <c r="J110" i="6"/>
  <c r="J110" i="6" a="1"/>
  <c r="I110" i="6"/>
  <c r="J109" i="6" a="1"/>
  <c r="J109" i="6" s="1"/>
  <c r="I109" i="6"/>
  <c r="J108" i="6" a="1"/>
  <c r="J108" i="6" s="1"/>
  <c r="I108" i="6"/>
  <c r="J107" i="6" a="1"/>
  <c r="J107" i="6" s="1"/>
  <c r="I107" i="6"/>
  <c r="J106" i="6"/>
  <c r="J106" i="6" a="1"/>
  <c r="I106" i="6"/>
  <c r="J105" i="6" a="1"/>
  <c r="J105" i="6" s="1"/>
  <c r="I105" i="6"/>
  <c r="J104" i="6"/>
  <c r="J104" i="6" a="1"/>
  <c r="I104" i="6"/>
  <c r="J103" i="6" a="1"/>
  <c r="J103" i="6" s="1"/>
  <c r="I103" i="6"/>
  <c r="J102" i="6"/>
  <c r="J102" i="6" a="1"/>
  <c r="I102" i="6"/>
  <c r="J101" i="6" a="1"/>
  <c r="J101" i="6" s="1"/>
  <c r="I101" i="6"/>
  <c r="J100" i="6" a="1"/>
  <c r="J100" i="6" s="1"/>
  <c r="I100" i="6"/>
  <c r="J99" i="6" a="1"/>
  <c r="J99" i="6" s="1"/>
  <c r="I99" i="6"/>
  <c r="J98" i="6"/>
  <c r="J98" i="6" a="1"/>
  <c r="I98" i="6"/>
  <c r="J97" i="6" a="1"/>
  <c r="J97" i="6" s="1"/>
  <c r="I97" i="6"/>
  <c r="J96" i="6"/>
  <c r="J96" i="6" a="1"/>
  <c r="I96" i="6"/>
  <c r="J95" i="6" a="1"/>
  <c r="J95" i="6" s="1"/>
  <c r="I95" i="6"/>
  <c r="J94" i="6"/>
  <c r="J94" i="6" a="1"/>
  <c r="I94" i="6"/>
  <c r="J93" i="6" a="1"/>
  <c r="J93" i="6" s="1"/>
  <c r="I93" i="6"/>
  <c r="J92" i="6" a="1"/>
  <c r="J92" i="6" s="1"/>
  <c r="I92" i="6"/>
  <c r="J91" i="6" a="1"/>
  <c r="J91" i="6" s="1"/>
  <c r="I91" i="6"/>
  <c r="J90" i="6"/>
  <c r="J90" i="6" a="1"/>
  <c r="I90" i="6"/>
  <c r="J89" i="6" a="1"/>
  <c r="J89" i="6" s="1"/>
  <c r="I89" i="6"/>
  <c r="J88" i="6"/>
  <c r="J88" i="6" a="1"/>
  <c r="I88" i="6"/>
  <c r="J87" i="6" a="1"/>
  <c r="J87" i="6" s="1"/>
  <c r="I87" i="6"/>
  <c r="J86" i="6"/>
  <c r="J86" i="6" a="1"/>
  <c r="I86" i="6"/>
  <c r="J85" i="6" a="1"/>
  <c r="J85" i="6" s="1"/>
  <c r="I85" i="6"/>
  <c r="J84" i="6" a="1"/>
  <c r="J84" i="6" s="1"/>
  <c r="I84" i="6"/>
  <c r="J83" i="6" a="1"/>
  <c r="J83" i="6" s="1"/>
  <c r="I83" i="6"/>
  <c r="J82" i="6"/>
  <c r="J82" i="6" a="1"/>
  <c r="I82" i="6"/>
  <c r="J81" i="6" a="1"/>
  <c r="J81" i="6" s="1"/>
  <c r="I81" i="6"/>
  <c r="J80" i="6"/>
  <c r="J80" i="6" a="1"/>
  <c r="I80" i="6"/>
  <c r="J79" i="6" a="1"/>
  <c r="J79" i="6" s="1"/>
  <c r="I79" i="6"/>
  <c r="J78" i="6"/>
  <c r="J78" i="6" a="1"/>
  <c r="I78" i="6"/>
  <c r="J77" i="6" a="1"/>
  <c r="J77" i="6" s="1"/>
  <c r="I77" i="6"/>
  <c r="J76" i="6" a="1"/>
  <c r="J76" i="6" s="1"/>
  <c r="I76" i="6"/>
  <c r="J75" i="6" a="1"/>
  <c r="J75" i="6" s="1"/>
  <c r="I75" i="6"/>
  <c r="J74" i="6"/>
  <c r="J74" i="6" a="1"/>
  <c r="I74" i="6"/>
  <c r="J73" i="6" a="1"/>
  <c r="J73" i="6" s="1"/>
  <c r="I73" i="6"/>
  <c r="J72" i="6"/>
  <c r="J72" i="6" a="1"/>
  <c r="I72" i="6"/>
  <c r="J71" i="6" a="1"/>
  <c r="J71" i="6" s="1"/>
  <c r="I71" i="6"/>
  <c r="J70" i="6"/>
  <c r="J70" i="6" a="1"/>
  <c r="I70" i="6"/>
  <c r="J69" i="6" a="1"/>
  <c r="J69" i="6" s="1"/>
  <c r="I69" i="6"/>
  <c r="J68" i="6" a="1"/>
  <c r="J68" i="6" s="1"/>
  <c r="I68" i="6"/>
  <c r="J67" i="6" a="1"/>
  <c r="J67" i="6" s="1"/>
  <c r="I67" i="6"/>
  <c r="J66" i="6"/>
  <c r="J66" i="6" a="1"/>
  <c r="I66" i="6"/>
  <c r="J65" i="6" a="1"/>
  <c r="J65" i="6" s="1"/>
  <c r="I65" i="6"/>
  <c r="J64" i="6"/>
  <c r="J64" i="6" a="1"/>
  <c r="I64" i="6"/>
  <c r="J63" i="6" a="1"/>
  <c r="J63" i="6" s="1"/>
  <c r="I63" i="6"/>
  <c r="J62" i="6"/>
  <c r="J62" i="6" a="1"/>
  <c r="I62" i="6"/>
  <c r="J61" i="6" a="1"/>
  <c r="J61" i="6" s="1"/>
  <c r="I61" i="6"/>
  <c r="J60" i="6" a="1"/>
  <c r="J60" i="6" s="1"/>
  <c r="I60" i="6"/>
  <c r="J59" i="6" a="1"/>
  <c r="J59" i="6" s="1"/>
  <c r="I59" i="6"/>
  <c r="J58" i="6"/>
  <c r="J58" i="6" a="1"/>
  <c r="I58" i="6"/>
  <c r="J57" i="6" a="1"/>
  <c r="J57" i="6" s="1"/>
  <c r="I57" i="6"/>
  <c r="J56" i="6"/>
  <c r="J56" i="6" a="1"/>
  <c r="I56" i="6"/>
  <c r="J55" i="6" a="1"/>
  <c r="J55" i="6" s="1"/>
  <c r="I55" i="6"/>
  <c r="J54" i="6"/>
  <c r="J54" i="6" a="1"/>
  <c r="I54" i="6"/>
  <c r="J53" i="6" a="1"/>
  <c r="J53" i="6" s="1"/>
  <c r="I53" i="6"/>
  <c r="J52" i="6" a="1"/>
  <c r="J52" i="6" s="1"/>
  <c r="I52" i="6"/>
  <c r="J51" i="6" a="1"/>
  <c r="J51" i="6" s="1"/>
  <c r="I51" i="6"/>
  <c r="J50" i="6"/>
  <c r="J50" i="6" a="1"/>
  <c r="I50" i="6"/>
  <c r="J49" i="6" a="1"/>
  <c r="J49" i="6" s="1"/>
  <c r="I49" i="6"/>
  <c r="J48" i="6"/>
  <c r="J48" i="6" a="1"/>
  <c r="I48" i="6"/>
  <c r="J47" i="6" a="1"/>
  <c r="J47" i="6" s="1"/>
  <c r="I47" i="6"/>
  <c r="J46" i="6"/>
  <c r="J46" i="6" a="1"/>
  <c r="I46" i="6"/>
  <c r="J45" i="6" a="1"/>
  <c r="J45" i="6" s="1"/>
  <c r="I45" i="6"/>
  <c r="J44" i="6" a="1"/>
  <c r="J44" i="6" s="1"/>
  <c r="I44" i="6"/>
  <c r="J43" i="6" a="1"/>
  <c r="J43" i="6" s="1"/>
  <c r="I43" i="6"/>
  <c r="J42" i="6"/>
  <c r="J42" i="6" a="1"/>
  <c r="I42" i="6"/>
  <c r="J41" i="6" a="1"/>
  <c r="J41" i="6" s="1"/>
  <c r="I41" i="6"/>
  <c r="J40" i="6"/>
  <c r="J40" i="6" a="1"/>
  <c r="I40" i="6"/>
  <c r="J39" i="6" a="1"/>
  <c r="J39" i="6" s="1"/>
  <c r="I39" i="6"/>
  <c r="J38" i="6"/>
  <c r="J38" i="6" a="1"/>
  <c r="I38" i="6"/>
  <c r="J37" i="6" a="1"/>
  <c r="J37" i="6" s="1"/>
  <c r="I37" i="6"/>
  <c r="J36" i="6" a="1"/>
  <c r="J36" i="6" s="1"/>
  <c r="I36" i="6"/>
  <c r="J35" i="6" a="1"/>
  <c r="J35" i="6" s="1"/>
  <c r="I35" i="6"/>
  <c r="J34" i="6"/>
  <c r="J34" i="6" a="1"/>
  <c r="I34" i="6"/>
  <c r="J33" i="6" a="1"/>
  <c r="J33" i="6" s="1"/>
  <c r="I33" i="6"/>
  <c r="J32" i="6"/>
  <c r="J32" i="6" a="1"/>
  <c r="I32" i="6"/>
  <c r="J31" i="6" a="1"/>
  <c r="J31" i="6" s="1"/>
  <c r="I31" i="6"/>
  <c r="J30" i="6"/>
  <c r="J30" i="6" a="1"/>
  <c r="I30" i="6"/>
  <c r="J29" i="6" a="1"/>
  <c r="J29" i="6" s="1"/>
  <c r="I29" i="6"/>
  <c r="J28" i="6" a="1"/>
  <c r="J28" i="6" s="1"/>
  <c r="I28" i="6"/>
  <c r="J27" i="6" a="1"/>
  <c r="J27" i="6" s="1"/>
  <c r="I27" i="6"/>
  <c r="J26" i="6"/>
  <c r="J26" i="6" a="1"/>
  <c r="I26" i="6"/>
  <c r="J25" i="6" a="1"/>
  <c r="J25" i="6" s="1"/>
  <c r="I25" i="6"/>
  <c r="J24" i="6"/>
  <c r="J24" i="6" a="1"/>
  <c r="I24" i="6"/>
  <c r="J23" i="6" a="1"/>
  <c r="J23" i="6" s="1"/>
  <c r="I23" i="6"/>
  <c r="J22" i="6"/>
  <c r="J22" i="6" a="1"/>
  <c r="I22" i="6"/>
  <c r="J21" i="6" a="1"/>
  <c r="J21" i="6" s="1"/>
  <c r="I21" i="6"/>
  <c r="J20" i="6" a="1"/>
  <c r="J20" i="6" s="1"/>
  <c r="I20" i="6"/>
  <c r="J19" i="6" a="1"/>
  <c r="J19" i="6" s="1"/>
  <c r="I19" i="6"/>
  <c r="J18" i="6"/>
  <c r="J18" i="6" a="1"/>
  <c r="I18" i="6"/>
  <c r="J17" i="6" a="1"/>
  <c r="J17" i="6" s="1"/>
  <c r="I17" i="6"/>
  <c r="J16" i="6"/>
  <c r="J16" i="6" a="1"/>
  <c r="I16" i="6"/>
  <c r="J15" i="6" a="1"/>
  <c r="J15" i="6" s="1"/>
  <c r="I15" i="6"/>
  <c r="J14" i="6"/>
  <c r="J14" i="6" a="1"/>
  <c r="I14" i="6"/>
  <c r="J13" i="6" a="1"/>
  <c r="J13" i="6" s="1"/>
  <c r="I13" i="6"/>
  <c r="J12" i="6" a="1"/>
  <c r="J12" i="6" s="1"/>
  <c r="I12" i="6"/>
  <c r="J11" i="6" a="1"/>
  <c r="J11" i="6" s="1"/>
  <c r="I11" i="6"/>
  <c r="J10" i="6"/>
  <c r="J10" i="6" a="1"/>
  <c r="I10" i="6"/>
  <c r="J9" i="6" a="1"/>
  <c r="J9" i="6" s="1"/>
  <c r="I9" i="6"/>
  <c r="J8" i="6"/>
  <c r="J8" i="6" a="1"/>
  <c r="I8" i="6"/>
  <c r="J7" i="6" a="1"/>
  <c r="J7" i="6" s="1"/>
  <c r="I7" i="6"/>
  <c r="J6" i="6"/>
  <c r="J6" i="6" a="1"/>
  <c r="I6" i="6"/>
  <c r="J5" i="6" a="1"/>
  <c r="J5" i="6" s="1"/>
  <c r="I5" i="6"/>
  <c r="J4" i="6" a="1"/>
  <c r="J4" i="6" s="1"/>
  <c r="I4" i="6"/>
  <c r="J3" i="6" a="1"/>
  <c r="J3" i="6" s="1"/>
  <c r="I3" i="6"/>
  <c r="J2" i="6" a="1"/>
  <c r="J2" i="6" s="1"/>
  <c r="I2" i="6"/>
  <c r="N1636" i="5" l="1"/>
  <c r="N1587" i="5"/>
  <c r="N1576" i="5"/>
  <c r="N1501" i="5"/>
  <c r="N1283" i="5"/>
  <c r="N1259" i="5"/>
  <c r="N1227" i="5"/>
  <c r="N1148" i="5"/>
  <c r="N1079" i="5"/>
  <c r="N1023" i="5"/>
  <c r="N840" i="5"/>
  <c r="N909" i="5"/>
  <c r="N819" i="5"/>
  <c r="N625" i="5"/>
  <c r="N529" i="5"/>
  <c r="N812" i="5"/>
  <c r="N194" i="5"/>
  <c r="N323" i="5"/>
  <c r="N1884" i="5"/>
  <c r="N1571" i="5"/>
  <c r="N1549" i="5"/>
  <c r="N1399" i="5"/>
  <c r="N1249" i="5"/>
  <c r="N704" i="5"/>
  <c r="N487" i="5"/>
  <c r="N296" i="5"/>
  <c r="N297" i="5"/>
  <c r="N1807" i="5"/>
  <c r="N1539" i="5"/>
  <c r="N1451" i="5"/>
  <c r="N1245" i="5"/>
  <c r="N1495" i="5"/>
  <c r="N1425" i="5"/>
  <c r="N1081" i="5"/>
  <c r="N746" i="5"/>
  <c r="N789" i="5"/>
  <c r="N690" i="5"/>
  <c r="N229" i="5"/>
  <c r="N1885" i="5"/>
  <c r="N1838" i="5"/>
  <c r="N1670" i="5"/>
  <c r="N1290" i="5"/>
  <c r="N1147" i="5"/>
  <c r="N930" i="5"/>
  <c r="N1003" i="5"/>
  <c r="N903" i="5"/>
  <c r="N976" i="5"/>
  <c r="N832" i="5"/>
  <c r="N1098" i="5"/>
  <c r="N1059" i="5"/>
  <c r="N823" i="5"/>
  <c r="N732" i="5"/>
  <c r="N332" i="5"/>
  <c r="N344" i="5"/>
  <c r="N309" i="5"/>
  <c r="N1967" i="5"/>
  <c r="N1883" i="5"/>
  <c r="N1867" i="5"/>
  <c r="N1750" i="5"/>
  <c r="N1871" i="5"/>
  <c r="N1779" i="5"/>
  <c r="N1624" i="5"/>
  <c r="N1560" i="5"/>
  <c r="N1550" i="5"/>
  <c r="N1506" i="5"/>
  <c r="N1174" i="5"/>
  <c r="N1175" i="5"/>
  <c r="N1018" i="5"/>
  <c r="N1026" i="5"/>
  <c r="N837" i="5"/>
  <c r="N651" i="5"/>
  <c r="N676" i="5"/>
  <c r="N395" i="5"/>
  <c r="N147" i="5"/>
  <c r="O23" i="5"/>
  <c r="N86" i="5"/>
  <c r="N716" i="5"/>
  <c r="N1997" i="5"/>
  <c r="N1721" i="5"/>
  <c r="N1741" i="5"/>
  <c r="N1676" i="5"/>
  <c r="N1475" i="5"/>
  <c r="N1274" i="5"/>
  <c r="N1178" i="5"/>
  <c r="N1083" i="5"/>
  <c r="N1072" i="5"/>
  <c r="N1017" i="5"/>
  <c r="N1041" i="5"/>
  <c r="N877" i="5"/>
  <c r="N743" i="5"/>
  <c r="N664" i="5"/>
  <c r="N448" i="5"/>
  <c r="N451" i="5"/>
  <c r="N62" i="5"/>
  <c r="O71" i="5"/>
  <c r="N102" i="5"/>
  <c r="N120" i="5"/>
  <c r="N129" i="5"/>
  <c r="O264" i="5"/>
  <c r="O1366" i="5"/>
  <c r="O1464" i="5"/>
  <c r="O1183" i="5"/>
  <c r="O971" i="5"/>
  <c r="O941" i="5"/>
  <c r="O779" i="5"/>
  <c r="O805" i="5"/>
  <c r="O701" i="5"/>
  <c r="O322" i="5"/>
  <c r="O140" i="5"/>
  <c r="O1902" i="5"/>
  <c r="O1680" i="5"/>
  <c r="O1740" i="5"/>
  <c r="O1315" i="5"/>
  <c r="O1477" i="5"/>
  <c r="O1431" i="5"/>
  <c r="O981" i="5"/>
  <c r="O871" i="5"/>
  <c r="O555" i="5"/>
  <c r="O551" i="5"/>
  <c r="O418" i="5"/>
  <c r="O379" i="5"/>
  <c r="O1777" i="5"/>
  <c r="O1771" i="5"/>
  <c r="O1593" i="5"/>
  <c r="O1665" i="5"/>
  <c r="O1482" i="5"/>
  <c r="O1267" i="5"/>
  <c r="O1165" i="5"/>
  <c r="O1442" i="5"/>
  <c r="O1162" i="5"/>
  <c r="O920" i="5"/>
  <c r="O879" i="5"/>
  <c r="O918" i="5"/>
  <c r="O734" i="5"/>
  <c r="O728" i="5"/>
  <c r="O282" i="5"/>
  <c r="O236" i="5"/>
  <c r="O118" i="5"/>
  <c r="O1576" i="5"/>
  <c r="O1636" i="5"/>
  <c r="O1587" i="5"/>
  <c r="O1501" i="5"/>
  <c r="O1283" i="5"/>
  <c r="O1259" i="5"/>
  <c r="O1227" i="5"/>
  <c r="O1148" i="5"/>
  <c r="O1023" i="5"/>
  <c r="O909" i="5"/>
  <c r="O1079" i="5"/>
  <c r="O819" i="5"/>
  <c r="O812" i="5"/>
  <c r="O799" i="5"/>
  <c r="O840" i="5"/>
  <c r="O529" i="5"/>
  <c r="O625" i="5"/>
  <c r="O194" i="5"/>
  <c r="O323" i="5"/>
  <c r="O1992" i="5"/>
  <c r="O1847" i="5"/>
  <c r="O1813" i="5"/>
  <c r="O1754" i="5"/>
  <c r="O1714" i="5"/>
  <c r="O1734" i="5"/>
  <c r="O1713" i="5"/>
  <c r="O1553" i="5"/>
  <c r="O1481" i="5"/>
  <c r="O1523" i="5"/>
  <c r="O1342" i="5"/>
  <c r="O826" i="5"/>
  <c r="O758" i="5"/>
  <c r="O580" i="5"/>
  <c r="O645" i="5"/>
  <c r="O577" i="5"/>
  <c r="O433" i="5"/>
  <c r="O383" i="5"/>
  <c r="O111" i="5"/>
  <c r="O1997" i="5"/>
  <c r="O1721" i="5"/>
  <c r="O1741" i="5"/>
  <c r="O1676" i="5"/>
  <c r="O1475" i="5"/>
  <c r="O1274" i="5"/>
  <c r="O1178" i="5"/>
  <c r="O1072" i="5"/>
  <c r="O1041" i="5"/>
  <c r="O1017" i="5"/>
  <c r="O877" i="5"/>
  <c r="O1083" i="5"/>
  <c r="O743" i="5"/>
  <c r="O664" i="5"/>
  <c r="O448" i="5"/>
  <c r="O451" i="5"/>
  <c r="O1935" i="5"/>
  <c r="O1790" i="5"/>
  <c r="O1804" i="5"/>
  <c r="O1823" i="5"/>
  <c r="O1551" i="5"/>
  <c r="O1427" i="5"/>
  <c r="O1460" i="5"/>
  <c r="O1415" i="5"/>
  <c r="O1266" i="5"/>
  <c r="O1156" i="5"/>
  <c r="O853" i="5"/>
  <c r="O563" i="5"/>
  <c r="O547" i="5"/>
  <c r="O648" i="5"/>
  <c r="O328" i="5"/>
  <c r="O164" i="5"/>
  <c r="O1884" i="5"/>
  <c r="O1571" i="5"/>
  <c r="O1549" i="5"/>
  <c r="O1249" i="5"/>
  <c r="O1399" i="5"/>
  <c r="O704" i="5"/>
  <c r="O487" i="5"/>
  <c r="O297" i="5"/>
  <c r="O1955" i="5"/>
  <c r="O1621" i="5"/>
  <c r="O1435" i="5"/>
  <c r="O1408" i="5"/>
  <c r="O1262" i="5"/>
  <c r="O1094" i="5"/>
  <c r="O820" i="5"/>
  <c r="O846" i="5"/>
  <c r="O658" i="5"/>
  <c r="O515" i="5"/>
  <c r="O622" i="5"/>
  <c r="O559" i="5"/>
  <c r="O493" i="5"/>
  <c r="O325" i="5"/>
  <c r="O287" i="5"/>
  <c r="O239" i="5"/>
  <c r="O207" i="5"/>
  <c r="O1994" i="5"/>
  <c r="O1860" i="5"/>
  <c r="O1872" i="5"/>
  <c r="O1743" i="5"/>
  <c r="O1760" i="5"/>
  <c r="O1639" i="5"/>
  <c r="O1492" i="5"/>
  <c r="O1360" i="5"/>
  <c r="O1385" i="5"/>
  <c r="O1378" i="5"/>
  <c r="O1076" i="5"/>
  <c r="O991" i="5"/>
  <c r="O594" i="5"/>
  <c r="O589" i="5"/>
  <c r="O606" i="5"/>
  <c r="O616" i="5"/>
  <c r="O380" i="5"/>
  <c r="O486" i="5"/>
  <c r="O329" i="5"/>
  <c r="O260" i="5"/>
  <c r="O1807" i="5"/>
  <c r="O1495" i="5"/>
  <c r="O1539" i="5"/>
  <c r="O1451" i="5"/>
  <c r="O1425" i="5"/>
  <c r="O1245" i="5"/>
  <c r="O1081" i="5"/>
  <c r="O746" i="5"/>
  <c r="O789" i="5"/>
  <c r="O690" i="5"/>
  <c r="O229" i="5"/>
  <c r="O1897" i="5"/>
  <c r="O1998" i="5"/>
  <c r="O1826" i="5"/>
  <c r="O1583" i="5"/>
  <c r="O1662" i="5"/>
  <c r="O1210" i="5"/>
  <c r="O1131" i="5"/>
  <c r="O1149" i="5"/>
  <c r="O1038" i="5"/>
  <c r="O627" i="5"/>
  <c r="O604" i="5"/>
  <c r="O607" i="5"/>
  <c r="O360" i="5"/>
  <c r="O425" i="5"/>
  <c r="O569" i="5"/>
  <c r="O389" i="5"/>
  <c r="O358" i="5"/>
  <c r="O275" i="5"/>
  <c r="O284" i="5"/>
  <c r="O351" i="5"/>
  <c r="O1898" i="5"/>
  <c r="O1926" i="5"/>
  <c r="O1781" i="5"/>
  <c r="O1544" i="5"/>
  <c r="O1448" i="5"/>
  <c r="O1400" i="5"/>
  <c r="O1062" i="5"/>
  <c r="O1104" i="5"/>
  <c r="O578" i="5"/>
  <c r="O560" i="5"/>
  <c r="O251" i="5"/>
  <c r="O117" i="5"/>
  <c r="O1895" i="5"/>
  <c r="O1980" i="5"/>
  <c r="O1841" i="5"/>
  <c r="O1656" i="5"/>
  <c r="O1561" i="5"/>
  <c r="O1524" i="5"/>
  <c r="O1558" i="5"/>
  <c r="O1390" i="5"/>
  <c r="O1129" i="5"/>
  <c r="O1063" i="5"/>
  <c r="O956" i="5"/>
  <c r="O1052" i="5"/>
  <c r="O961" i="5"/>
  <c r="O922" i="5"/>
  <c r="O628" i="5"/>
  <c r="O768" i="5"/>
  <c r="O717" i="5"/>
  <c r="O792" i="5"/>
  <c r="O508" i="5"/>
  <c r="O462" i="5"/>
  <c r="O197" i="5"/>
  <c r="O1838" i="5"/>
  <c r="O1885" i="5"/>
  <c r="O1670" i="5"/>
  <c r="O1290" i="5"/>
  <c r="O1147" i="5"/>
  <c r="O1003" i="5"/>
  <c r="O976" i="5"/>
  <c r="O1098" i="5"/>
  <c r="O1059" i="5"/>
  <c r="O903" i="5"/>
  <c r="O732" i="5"/>
  <c r="O823" i="5"/>
  <c r="O832" i="5"/>
  <c r="O344" i="5"/>
  <c r="O930" i="5"/>
  <c r="O332" i="5"/>
  <c r="O309" i="5"/>
  <c r="O311" i="5"/>
  <c r="O295" i="5"/>
  <c r="O199" i="5"/>
  <c r="O1906" i="5"/>
  <c r="O1618" i="5"/>
  <c r="O1555" i="5"/>
  <c r="O1238" i="5"/>
  <c r="O1488" i="5"/>
  <c r="O1188" i="5"/>
  <c r="O1068" i="5"/>
  <c r="O1102" i="5"/>
  <c r="O923" i="5"/>
  <c r="O988" i="5"/>
  <c r="O834" i="5"/>
  <c r="O754" i="5"/>
  <c r="O967" i="5"/>
  <c r="O838" i="5"/>
  <c r="O642" i="5"/>
  <c r="O579" i="5"/>
  <c r="O357" i="5"/>
  <c r="O157" i="5"/>
  <c r="O1795" i="5"/>
  <c r="O1849" i="5"/>
  <c r="O1837" i="5"/>
  <c r="O1820" i="5"/>
  <c r="O1675" i="5"/>
  <c r="O1704" i="5"/>
  <c r="O1444" i="5"/>
  <c r="O1397" i="5"/>
  <c r="O1273" i="5"/>
  <c r="O1261" i="5"/>
  <c r="O1169" i="5"/>
  <c r="O1075" i="5"/>
  <c r="O1095" i="5"/>
  <c r="O711" i="5"/>
  <c r="O516" i="5"/>
  <c r="O410" i="5"/>
  <c r="O421" i="5"/>
  <c r="O1845" i="5"/>
  <c r="O1874" i="5"/>
  <c r="O1727" i="5"/>
  <c r="O1647" i="5"/>
  <c r="O1681" i="5"/>
  <c r="O1565" i="5"/>
  <c r="O1489" i="5"/>
  <c r="O1438" i="5"/>
  <c r="O1440" i="5"/>
  <c r="O1402" i="5"/>
  <c r="O1115" i="5"/>
  <c r="O1133" i="5"/>
  <c r="O1135" i="5"/>
  <c r="O894" i="5"/>
  <c r="O770" i="5"/>
  <c r="O996" i="5"/>
  <c r="O455" i="5"/>
  <c r="O242" i="5"/>
  <c r="O1922" i="5"/>
  <c r="O1816" i="5"/>
  <c r="O1864" i="5"/>
  <c r="O1933" i="5"/>
  <c r="O1751" i="5"/>
  <c r="O1736" i="5"/>
  <c r="O1861" i="5"/>
  <c r="O1700" i="5"/>
  <c r="O1607" i="5"/>
  <c r="O1529" i="5"/>
  <c r="O1393" i="5"/>
  <c r="O1318" i="5"/>
  <c r="O1140" i="5"/>
  <c r="O1225" i="5"/>
  <c r="O1113" i="5"/>
  <c r="O1012" i="5"/>
  <c r="O652" i="5"/>
  <c r="O677" i="5"/>
  <c r="O605" i="5"/>
  <c r="O630" i="5"/>
  <c r="O138" i="5"/>
  <c r="O254" i="5"/>
  <c r="O198" i="5"/>
  <c r="O143" i="5"/>
  <c r="O1794" i="5"/>
  <c r="O1643" i="5"/>
  <c r="O1677" i="5"/>
  <c r="O1239" i="5"/>
  <c r="O1240" i="5"/>
  <c r="O1282" i="5"/>
  <c r="O1251" i="5"/>
  <c r="O1322" i="5"/>
  <c r="O1051" i="5"/>
  <c r="O773" i="5"/>
  <c r="O669" i="5"/>
  <c r="O450" i="5"/>
  <c r="O498" i="5"/>
  <c r="O381" i="5"/>
  <c r="O324" i="5"/>
  <c r="O261" i="5"/>
  <c r="O1848" i="5"/>
  <c r="O1752" i="5"/>
  <c r="O1788" i="5"/>
  <c r="O1511" i="5"/>
  <c r="O1401" i="5"/>
  <c r="O1208" i="5"/>
  <c r="O1300" i="5"/>
  <c r="O1108" i="5"/>
  <c r="O1024" i="5"/>
  <c r="O851" i="5"/>
  <c r="O617" i="5"/>
  <c r="O417" i="5"/>
  <c r="O298" i="5"/>
  <c r="O250" i="5"/>
  <c r="O110" i="5"/>
  <c r="O1954" i="5"/>
  <c r="O1990" i="5"/>
  <c r="O1836" i="5"/>
  <c r="O1812" i="5"/>
  <c r="O1789" i="5"/>
  <c r="O1653" i="5"/>
  <c r="O1573" i="5"/>
  <c r="O1538" i="5"/>
  <c r="O1469" i="5"/>
  <c r="O1533" i="5"/>
  <c r="O1509" i="5"/>
  <c r="O1293" i="5"/>
  <c r="O1410" i="5"/>
  <c r="O1121" i="5"/>
  <c r="O880" i="5"/>
  <c r="O611" i="5"/>
  <c r="O495" i="5"/>
  <c r="O356" i="5"/>
  <c r="O445" i="5"/>
  <c r="O226" i="5"/>
  <c r="O302" i="5"/>
  <c r="O247" i="5"/>
  <c r="O1967" i="5"/>
  <c r="O1883" i="5"/>
  <c r="O1867" i="5"/>
  <c r="O1871" i="5"/>
  <c r="O1750" i="5"/>
  <c r="O1779" i="5"/>
  <c r="O1624" i="5"/>
  <c r="O1560" i="5"/>
  <c r="O1550" i="5"/>
  <c r="O1174" i="5"/>
  <c r="O1175" i="5"/>
  <c r="O1506" i="5"/>
  <c r="O1018" i="5"/>
  <c r="O837" i="5"/>
  <c r="O1026" i="5"/>
  <c r="O651" i="5"/>
  <c r="O676" i="5"/>
  <c r="O395" i="5"/>
  <c r="O373" i="5"/>
  <c r="O147" i="5"/>
  <c r="O255" i="5"/>
  <c r="O223" i="5"/>
  <c r="O1970" i="5"/>
  <c r="O1887" i="5"/>
  <c r="O1866" i="5"/>
  <c r="O1604" i="5"/>
  <c r="O1546" i="5"/>
  <c r="O1047" i="5"/>
  <c r="O825" i="5"/>
  <c r="O911" i="5"/>
  <c r="O739" i="5"/>
  <c r="O828" i="5"/>
  <c r="O610" i="5"/>
  <c r="O887" i="5"/>
  <c r="O595" i="5"/>
  <c r="O509" i="5"/>
  <c r="O339" i="5"/>
  <c r="O135" i="5"/>
  <c r="O86" i="10"/>
  <c r="AA1825" i="5" s="1"/>
  <c r="N13" i="5"/>
  <c r="N21" i="5"/>
  <c r="O38" i="5"/>
  <c r="N45" i="5"/>
  <c r="N61" i="5"/>
  <c r="O62" i="5"/>
  <c r="N69" i="5"/>
  <c r="O70" i="5"/>
  <c r="O78" i="5"/>
  <c r="O86" i="5"/>
  <c r="O102" i="5"/>
  <c r="O108" i="5"/>
  <c r="O120" i="5"/>
  <c r="O129" i="5"/>
  <c r="O137" i="5"/>
  <c r="O160" i="5"/>
  <c r="N215" i="5"/>
  <c r="N311" i="5"/>
  <c r="N365" i="5"/>
  <c r="N453" i="5"/>
  <c r="N528" i="5"/>
  <c r="N1902" i="5"/>
  <c r="N1740" i="5"/>
  <c r="N1680" i="5"/>
  <c r="N1431" i="5"/>
  <c r="N1315" i="5"/>
  <c r="N1477" i="5"/>
  <c r="N981" i="5"/>
  <c r="N871" i="5"/>
  <c r="N551" i="5"/>
  <c r="N555" i="5"/>
  <c r="N418" i="5"/>
  <c r="N379" i="5"/>
  <c r="N1992" i="5"/>
  <c r="N1734" i="5"/>
  <c r="N1813" i="5"/>
  <c r="N1847" i="5"/>
  <c r="N1754" i="5"/>
  <c r="N1713" i="5"/>
  <c r="N1714" i="5"/>
  <c r="N1523" i="5"/>
  <c r="N1553" i="5"/>
  <c r="N1481" i="5"/>
  <c r="N1342" i="5"/>
  <c r="N826" i="5"/>
  <c r="N758" i="5"/>
  <c r="N577" i="5"/>
  <c r="N580" i="5"/>
  <c r="N645" i="5"/>
  <c r="N383" i="5"/>
  <c r="N433" i="5"/>
  <c r="N288" i="5"/>
  <c r="N1994" i="5"/>
  <c r="N1872" i="5"/>
  <c r="N1860" i="5"/>
  <c r="N1743" i="5"/>
  <c r="N1760" i="5"/>
  <c r="N1639" i="5"/>
  <c r="N1378" i="5"/>
  <c r="N1492" i="5"/>
  <c r="N1360" i="5"/>
  <c r="N1385" i="5"/>
  <c r="N1076" i="5"/>
  <c r="N991" i="5"/>
  <c r="N594" i="5"/>
  <c r="N589" i="5"/>
  <c r="N606" i="5"/>
  <c r="N486" i="5"/>
  <c r="N616" i="5"/>
  <c r="N380" i="5"/>
  <c r="N329" i="5"/>
  <c r="N260" i="5"/>
  <c r="N1926" i="5"/>
  <c r="N1898" i="5"/>
  <c r="N1781" i="5"/>
  <c r="N1544" i="5"/>
  <c r="N1448" i="5"/>
  <c r="N1400" i="5"/>
  <c r="N1104" i="5"/>
  <c r="N1062" i="5"/>
  <c r="N578" i="5"/>
  <c r="N560" i="5"/>
  <c r="N251" i="5"/>
  <c r="N117" i="5"/>
  <c r="N1849" i="5"/>
  <c r="N1837" i="5"/>
  <c r="N1820" i="5"/>
  <c r="N1795" i="5"/>
  <c r="N1675" i="5"/>
  <c r="N1704" i="5"/>
  <c r="N1444" i="5"/>
  <c r="N1397" i="5"/>
  <c r="N1261" i="5"/>
  <c r="N1273" i="5"/>
  <c r="N1169" i="5"/>
  <c r="N1075" i="5"/>
  <c r="N1095" i="5"/>
  <c r="N711" i="5"/>
  <c r="N516" i="5"/>
  <c r="N410" i="5"/>
  <c r="N1864" i="5"/>
  <c r="N1816" i="5"/>
  <c r="N1933" i="5"/>
  <c r="N1922" i="5"/>
  <c r="N1861" i="5"/>
  <c r="N1751" i="5"/>
  <c r="N1736" i="5"/>
  <c r="N1700" i="5"/>
  <c r="N1607" i="5"/>
  <c r="N1529" i="5"/>
  <c r="N1393" i="5"/>
  <c r="N1225" i="5"/>
  <c r="N1140" i="5"/>
  <c r="N1318" i="5"/>
  <c r="N1113" i="5"/>
  <c r="N1012" i="5"/>
  <c r="N652" i="5"/>
  <c r="N677" i="5"/>
  <c r="N605" i="5"/>
  <c r="N630" i="5"/>
  <c r="N370" i="5"/>
  <c r="N138" i="5"/>
  <c r="N254" i="5"/>
  <c r="N198" i="5"/>
  <c r="N1990" i="5"/>
  <c r="N1954" i="5"/>
  <c r="N1836" i="5"/>
  <c r="N1812" i="5"/>
  <c r="N1789" i="5"/>
  <c r="N1573" i="5"/>
  <c r="N1533" i="5"/>
  <c r="N1509" i="5"/>
  <c r="N1653" i="5"/>
  <c r="N1538" i="5"/>
  <c r="N1410" i="5"/>
  <c r="N1469" i="5"/>
  <c r="N1293" i="5"/>
  <c r="N1121" i="5"/>
  <c r="N880" i="5"/>
  <c r="N611" i="5"/>
  <c r="N495" i="5"/>
  <c r="N356" i="5"/>
  <c r="N226" i="5"/>
  <c r="N445" i="5"/>
  <c r="N302" i="5"/>
  <c r="N54" i="10"/>
  <c r="Y1470" i="5" s="1"/>
  <c r="O39" i="5"/>
  <c r="N78" i="5"/>
  <c r="O87" i="5"/>
  <c r="O1975" i="5"/>
  <c r="O1903" i="5"/>
  <c r="O1877" i="5"/>
  <c r="O1859" i="5"/>
  <c r="O1630" i="5"/>
  <c r="O1487" i="5"/>
  <c r="O1281" i="5"/>
  <c r="O1186" i="5"/>
  <c r="O1161" i="5"/>
  <c r="O1073" i="5"/>
  <c r="O1138" i="5"/>
  <c r="O902" i="5"/>
  <c r="O686" i="5"/>
  <c r="O510" i="5"/>
  <c r="O528" i="5"/>
  <c r="O585" i="5"/>
  <c r="O273" i="5"/>
  <c r="O202" i="5"/>
  <c r="O299" i="5"/>
  <c r="O259" i="5"/>
  <c r="O166" i="5"/>
  <c r="N1986" i="5"/>
  <c r="N1858" i="5"/>
  <c r="N1642" i="5"/>
  <c r="N1517" i="5"/>
  <c r="N1005" i="5"/>
  <c r="N989" i="5"/>
  <c r="N1176" i="5"/>
  <c r="N951" i="5"/>
  <c r="N814" i="5"/>
  <c r="N634" i="5"/>
  <c r="N796" i="5"/>
  <c r="N608" i="5"/>
  <c r="N700" i="5"/>
  <c r="N266" i="5"/>
  <c r="N1768" i="5"/>
  <c r="N1786" i="5"/>
  <c r="N1705" i="5"/>
  <c r="N1375" i="5"/>
  <c r="N1457" i="5"/>
  <c r="N1226" i="5"/>
  <c r="N1170" i="5"/>
  <c r="N1292" i="5"/>
  <c r="N1087" i="5"/>
  <c r="N866" i="5"/>
  <c r="N1036" i="5"/>
  <c r="N952" i="5"/>
  <c r="N712" i="5"/>
  <c r="N713" i="5"/>
  <c r="N548" i="5"/>
  <c r="N321" i="5"/>
  <c r="N258" i="5"/>
  <c r="N369" i="5"/>
  <c r="N1945" i="5"/>
  <c r="N1911" i="5"/>
  <c r="N1711" i="5"/>
  <c r="N1575" i="5"/>
  <c r="N1577" i="5"/>
  <c r="N1557" i="5"/>
  <c r="N1319" i="5"/>
  <c r="N1309" i="5"/>
  <c r="N1207" i="5"/>
  <c r="N1021" i="5"/>
  <c r="N1260" i="5"/>
  <c r="N1055" i="5"/>
  <c r="N925" i="5"/>
  <c r="N601" i="5"/>
  <c r="N934" i="5"/>
  <c r="N505" i="5"/>
  <c r="N523" i="5"/>
  <c r="N1912" i="5"/>
  <c r="N1931" i="5"/>
  <c r="N1839" i="5"/>
  <c r="N1857" i="5"/>
  <c r="N1658" i="5"/>
  <c r="N1622" i="5"/>
  <c r="N1512" i="5"/>
  <c r="N1362" i="5"/>
  <c r="N1456" i="5"/>
  <c r="N1255" i="5"/>
  <c r="N1203" i="5"/>
  <c r="N999" i="5"/>
  <c r="N856" i="5"/>
  <c r="N766" i="5"/>
  <c r="N554" i="5"/>
  <c r="N571" i="5"/>
  <c r="N517" i="5"/>
  <c r="N458" i="5"/>
  <c r="N476" i="5"/>
  <c r="N513" i="5"/>
  <c r="N245" i="5"/>
  <c r="N134" i="5"/>
  <c r="N1896" i="5"/>
  <c r="N1880" i="5"/>
  <c r="N1835" i="5"/>
  <c r="N1814" i="5"/>
  <c r="N1597" i="5"/>
  <c r="N1528" i="5"/>
  <c r="N1412" i="5"/>
  <c r="N1222" i="5"/>
  <c r="N1271" i="5"/>
  <c r="N1199" i="5"/>
  <c r="N1177" i="5"/>
  <c r="N1651" i="5"/>
  <c r="N1155" i="5"/>
  <c r="N882" i="5"/>
  <c r="N1011" i="5"/>
  <c r="N943" i="5"/>
  <c r="N895" i="5"/>
  <c r="N769" i="5"/>
  <c r="N629" i="5"/>
  <c r="N565" i="5"/>
  <c r="N552" i="5"/>
  <c r="N375" i="5"/>
  <c r="N338" i="5"/>
  <c r="N192" i="5"/>
  <c r="N241" i="5"/>
  <c r="N124" i="5"/>
  <c r="N142" i="5"/>
  <c r="N1979" i="5"/>
  <c r="N1818" i="5"/>
  <c r="N1769" i="5"/>
  <c r="N1633" i="5"/>
  <c r="N1613" i="5"/>
  <c r="N1504" i="5"/>
  <c r="N1436" i="5"/>
  <c r="N1429" i="5"/>
  <c r="N1333" i="5"/>
  <c r="N1331" i="5"/>
  <c r="N1298" i="5"/>
  <c r="N1187" i="5"/>
  <c r="N1107" i="5"/>
  <c r="N914" i="5"/>
  <c r="N907" i="5"/>
  <c r="N666" i="5"/>
  <c r="N897" i="5"/>
  <c r="N564" i="5"/>
  <c r="N584" i="5"/>
  <c r="N137" i="5"/>
  <c r="N1988" i="5"/>
  <c r="N1928" i="5"/>
  <c r="N1957" i="5"/>
  <c r="N1806" i="5"/>
  <c r="N1748" i="5"/>
  <c r="N1648" i="5"/>
  <c r="N1595" i="5"/>
  <c r="N1445" i="5"/>
  <c r="N1285" i="5"/>
  <c r="N1201" i="5"/>
  <c r="N1006" i="5"/>
  <c r="N898" i="5"/>
  <c r="N848" i="5"/>
  <c r="N854" i="5"/>
  <c r="N822" i="5"/>
  <c r="N620" i="5"/>
  <c r="N478" i="5"/>
  <c r="N464" i="5"/>
  <c r="N459" i="5"/>
  <c r="N306" i="5"/>
  <c r="N252" i="5"/>
  <c r="N1985" i="5"/>
  <c r="N1635" i="5"/>
  <c r="N1428" i="5"/>
  <c r="N1388" i="5"/>
  <c r="N1359" i="5"/>
  <c r="N1349" i="5"/>
  <c r="N1236" i="5"/>
  <c r="N1089" i="5"/>
  <c r="N912" i="5"/>
  <c r="N447" i="5"/>
  <c r="N521" i="5"/>
  <c r="N307" i="5"/>
  <c r="N318" i="5"/>
  <c r="N1855" i="5"/>
  <c r="N1891" i="5"/>
  <c r="N1852" i="5"/>
  <c r="N1744" i="5"/>
  <c r="N1916" i="5"/>
  <c r="N1892" i="5"/>
  <c r="N1690" i="5"/>
  <c r="N1370" i="5"/>
  <c r="N1314" i="5"/>
  <c r="N1117" i="5"/>
  <c r="N883" i="5"/>
  <c r="N904" i="5"/>
  <c r="N786" i="5"/>
  <c r="N710" i="5"/>
  <c r="N953" i="5"/>
  <c r="N660" i="5"/>
  <c r="N631" i="5"/>
  <c r="N536" i="5"/>
  <c r="N403" i="5"/>
  <c r="N406" i="5"/>
  <c r="N1809" i="5"/>
  <c r="N1905" i="5"/>
  <c r="N1766" i="5"/>
  <c r="N1746" i="5"/>
  <c r="N1667" i="5"/>
  <c r="N1605" i="5"/>
  <c r="N1640" i="5"/>
  <c r="N1632" i="5"/>
  <c r="N1416" i="5"/>
  <c r="N1254" i="5"/>
  <c r="N1191" i="5"/>
  <c r="N1377" i="5"/>
  <c r="N1202" i="5"/>
  <c r="N1324" i="5"/>
  <c r="N1299" i="5"/>
  <c r="N1067" i="5"/>
  <c r="N1417" i="5"/>
  <c r="N917" i="5"/>
  <c r="N785" i="5"/>
  <c r="N761" i="5"/>
  <c r="N827" i="5"/>
  <c r="N763" i="5"/>
  <c r="N798" i="5"/>
  <c r="N623" i="5"/>
  <c r="N153" i="5"/>
  <c r="N139" i="5"/>
  <c r="N246" i="5"/>
  <c r="N1865" i="5"/>
  <c r="N1773" i="5"/>
  <c r="N1699" i="5"/>
  <c r="N1696" i="5"/>
  <c r="N1638" i="5"/>
  <c r="N1373" i="5"/>
  <c r="N1221" i="5"/>
  <c r="N1291" i="5"/>
  <c r="N1216" i="5"/>
  <c r="N1101" i="5"/>
  <c r="N1172" i="5"/>
  <c r="N863" i="5"/>
  <c r="N830" i="5"/>
  <c r="N558" i="5"/>
  <c r="N177" i="5"/>
  <c r="N592" i="5"/>
  <c r="N206" i="5"/>
  <c r="N1854" i="5"/>
  <c r="N1842" i="5"/>
  <c r="N1703" i="5"/>
  <c r="N1463" i="5"/>
  <c r="N1308" i="5"/>
  <c r="N1168" i="5"/>
  <c r="N1035" i="5"/>
  <c r="N1105" i="5"/>
  <c r="N972" i="5"/>
  <c r="N881" i="5"/>
  <c r="N755" i="5"/>
  <c r="N473" i="5"/>
  <c r="N376" i="5"/>
  <c r="N390" i="5"/>
  <c r="N203" i="5"/>
  <c r="N1805" i="5"/>
  <c r="N1480" i="5"/>
  <c r="N1394" i="5"/>
  <c r="N1503" i="5"/>
  <c r="N1439" i="5"/>
  <c r="N1114" i="5"/>
  <c r="N1045" i="5"/>
  <c r="N1048" i="5"/>
  <c r="N900" i="5"/>
  <c r="N793" i="5"/>
  <c r="N626" i="5"/>
  <c r="N522" i="5"/>
  <c r="N740" i="5"/>
  <c r="N440" i="5"/>
  <c r="N201" i="5"/>
  <c r="N317" i="5"/>
  <c r="N165" i="5"/>
  <c r="N1910" i="5"/>
  <c r="N1603" i="5"/>
  <c r="N1237" i="5"/>
  <c r="N906" i="5"/>
  <c r="N1086" i="5"/>
  <c r="N888" i="5"/>
  <c r="N727" i="5"/>
  <c r="N684" i="5"/>
  <c r="N590" i="5"/>
  <c r="N472" i="5"/>
  <c r="N393" i="5"/>
  <c r="N150" i="5"/>
  <c r="N1886" i="5"/>
  <c r="N1641" i="5"/>
  <c r="N1389" i="5"/>
  <c r="N1326" i="5"/>
  <c r="N1339" i="5"/>
  <c r="N1100" i="5"/>
  <c r="N1284" i="5"/>
  <c r="N1212" i="5"/>
  <c r="N1071" i="5"/>
  <c r="N1070" i="5"/>
  <c r="N1050" i="5"/>
  <c r="N694" i="5"/>
  <c r="N371" i="5"/>
  <c r="N243" i="5"/>
  <c r="N1948" i="5"/>
  <c r="N1737" i="5"/>
  <c r="N1710" i="5"/>
  <c r="N1628" i="5"/>
  <c r="N1242" i="5"/>
  <c r="N1141" i="5"/>
  <c r="N1144" i="5"/>
  <c r="N1112" i="5"/>
  <c r="N1016" i="5"/>
  <c r="N1046" i="5"/>
  <c r="N1009" i="5"/>
  <c r="N974" i="5"/>
  <c r="N679" i="5"/>
  <c r="N576" i="5"/>
  <c r="N346" i="5"/>
  <c r="N292" i="5"/>
  <c r="N125" i="5"/>
  <c r="N1968" i="5"/>
  <c r="N1927" i="5"/>
  <c r="N1810" i="5"/>
  <c r="N1693" i="5"/>
  <c r="N1526" i="5"/>
  <c r="N1213" i="5"/>
  <c r="N1302" i="5"/>
  <c r="N1163" i="5"/>
  <c r="N1142" i="5"/>
  <c r="N927" i="5"/>
  <c r="N562" i="5"/>
  <c r="N636" i="5"/>
  <c r="N670" i="5"/>
  <c r="N583" i="5"/>
  <c r="N427" i="5"/>
  <c r="N334" i="5"/>
  <c r="N133" i="5"/>
  <c r="N174" i="5"/>
  <c r="N1909" i="5"/>
  <c r="N1797" i="5"/>
  <c r="N1775" i="5"/>
  <c r="N1459" i="5"/>
  <c r="N1363" i="5"/>
  <c r="N1321" i="5"/>
  <c r="N1379" i="5"/>
  <c r="N1250" i="5"/>
  <c r="N1150" i="5"/>
  <c r="N946" i="5"/>
  <c r="N1137" i="5"/>
  <c r="N760" i="5"/>
  <c r="N737" i="5"/>
  <c r="N683" i="5"/>
  <c r="N708" i="5"/>
  <c r="N582" i="5"/>
  <c r="N396" i="5"/>
  <c r="N218" i="5"/>
  <c r="N1950" i="5"/>
  <c r="N1944" i="5"/>
  <c r="N1783" i="5"/>
  <c r="N1767" i="5"/>
  <c r="N1764" i="5"/>
  <c r="N1599" i="5"/>
  <c r="N1434" i="5"/>
  <c r="N1411" i="5"/>
  <c r="N1472" i="5"/>
  <c r="N1310" i="5"/>
  <c r="N1295" i="5"/>
  <c r="N1060" i="5"/>
  <c r="N1143" i="5"/>
  <c r="N1042" i="5"/>
  <c r="N963" i="5"/>
  <c r="N884" i="5"/>
  <c r="N936" i="5"/>
  <c r="N929" i="5"/>
  <c r="N829" i="5"/>
  <c r="N618" i="5"/>
  <c r="N693" i="5"/>
  <c r="N130" i="5"/>
  <c r="N485" i="5"/>
  <c r="N1918" i="5"/>
  <c r="N1689" i="5"/>
  <c r="N1542" i="5"/>
  <c r="N1625" i="5"/>
  <c r="N1610" i="5"/>
  <c r="N1404" i="5"/>
  <c r="N1257" i="5"/>
  <c r="N1243" i="5"/>
  <c r="N1200" i="5"/>
  <c r="N1077" i="5"/>
  <c r="N1192" i="5"/>
  <c r="N800" i="5"/>
  <c r="N1027" i="5"/>
  <c r="N1066" i="5"/>
  <c r="N343" i="5"/>
  <c r="N314" i="5"/>
  <c r="N2001" i="5"/>
  <c r="N1919" i="5"/>
  <c r="N1946" i="5"/>
  <c r="N1940" i="5"/>
  <c r="N1923" i="5"/>
  <c r="N1563" i="5"/>
  <c r="N1672" i="5"/>
  <c r="N1534" i="5"/>
  <c r="N1420" i="5"/>
  <c r="N1537" i="5"/>
  <c r="N1092" i="5"/>
  <c r="N970" i="5"/>
  <c r="N939" i="5"/>
  <c r="N994" i="5"/>
  <c r="N568" i="5"/>
  <c r="N672" i="5"/>
  <c r="N186" i="5"/>
  <c r="N454" i="5"/>
  <c r="N342" i="5"/>
  <c r="N1982" i="5"/>
  <c r="N1868" i="5"/>
  <c r="N1873" i="5"/>
  <c r="N1901" i="5"/>
  <c r="N1663" i="5"/>
  <c r="N1619" i="5"/>
  <c r="N1361" i="5"/>
  <c r="N1382" i="5"/>
  <c r="N1220" i="5"/>
  <c r="N530" i="5"/>
  <c r="N596" i="5"/>
  <c r="N114" i="5"/>
  <c r="N171" i="5"/>
  <c r="N277" i="5"/>
  <c r="N1759" i="5"/>
  <c r="N1592" i="5"/>
  <c r="N1547" i="5"/>
  <c r="N1437" i="5"/>
  <c r="N1455" i="5"/>
  <c r="N1182" i="5"/>
  <c r="N1470" i="5"/>
  <c r="N1316" i="5"/>
  <c r="N1193" i="5"/>
  <c r="N1111" i="5"/>
  <c r="N1106" i="5"/>
  <c r="N808" i="5"/>
  <c r="N844" i="5"/>
  <c r="N659" i="5"/>
  <c r="N804" i="5"/>
  <c r="N534" i="5"/>
  <c r="N518" i="5"/>
  <c r="N937" i="5"/>
  <c r="N470" i="5"/>
  <c r="N439" i="5"/>
  <c r="N399" i="5"/>
  <c r="N331" i="5"/>
  <c r="N444" i="5"/>
  <c r="N225" i="5"/>
  <c r="N155" i="5"/>
  <c r="N316" i="5"/>
  <c r="N1844" i="5"/>
  <c r="N1581" i="5"/>
  <c r="N1426" i="5"/>
  <c r="N1467" i="5"/>
  <c r="N1327" i="5"/>
  <c r="N1353" i="5"/>
  <c r="N1301" i="5"/>
  <c r="N729" i="5"/>
  <c r="N821" i="5"/>
  <c r="N615" i="5"/>
  <c r="N432" i="5"/>
  <c r="N783" i="5"/>
  <c r="N492" i="5"/>
  <c r="N304" i="5"/>
  <c r="N384" i="5"/>
  <c r="N1936" i="5"/>
  <c r="N1725" i="5"/>
  <c r="N1582" i="5"/>
  <c r="N1580" i="5"/>
  <c r="N1407" i="5"/>
  <c r="N1215" i="5"/>
  <c r="N1307" i="5"/>
  <c r="N839" i="5"/>
  <c r="N681" i="5"/>
  <c r="N538" i="5"/>
  <c r="N539" i="5"/>
  <c r="N497" i="5"/>
  <c r="N426" i="5"/>
  <c r="N386" i="5"/>
  <c r="N387" i="5"/>
  <c r="N280" i="5"/>
  <c r="N398" i="5"/>
  <c r="N301" i="5"/>
  <c r="L31" i="10"/>
  <c r="W1214" i="5" s="1"/>
  <c r="N4" i="5"/>
  <c r="O5" i="5"/>
  <c r="O13" i="5"/>
  <c r="O21" i="5"/>
  <c r="N28" i="5"/>
  <c r="N36" i="5"/>
  <c r="O37" i="5"/>
  <c r="N44" i="5"/>
  <c r="O45" i="5"/>
  <c r="N52" i="5"/>
  <c r="N60" i="5"/>
  <c r="O61" i="5"/>
  <c r="O69" i="5"/>
  <c r="N76" i="5"/>
  <c r="O77" i="5"/>
  <c r="N84" i="5"/>
  <c r="N92" i="5"/>
  <c r="N100" i="5"/>
  <c r="N111" i="5"/>
  <c r="N128" i="5"/>
  <c r="O224" i="5"/>
  <c r="O256" i="5"/>
  <c r="O288" i="5"/>
  <c r="O320" i="5"/>
  <c r="O354" i="5"/>
  <c r="N461" i="5"/>
  <c r="O1768" i="5"/>
  <c r="O1786" i="5"/>
  <c r="O1705" i="5"/>
  <c r="O1457" i="5"/>
  <c r="O1375" i="5"/>
  <c r="O1226" i="5"/>
  <c r="O1170" i="5"/>
  <c r="O1292" i="5"/>
  <c r="O1036" i="5"/>
  <c r="O1087" i="5"/>
  <c r="O952" i="5"/>
  <c r="O713" i="5"/>
  <c r="O866" i="5"/>
  <c r="O548" i="5"/>
  <c r="O712" i="5"/>
  <c r="O321" i="5"/>
  <c r="O258" i="5"/>
  <c r="O369" i="5"/>
  <c r="O1896" i="5"/>
  <c r="O1880" i="5"/>
  <c r="O1835" i="5"/>
  <c r="O1651" i="5"/>
  <c r="O1814" i="5"/>
  <c r="O1597" i="5"/>
  <c r="O1528" i="5"/>
  <c r="O1412" i="5"/>
  <c r="O1222" i="5"/>
  <c r="O1271" i="5"/>
  <c r="O1199" i="5"/>
  <c r="O1155" i="5"/>
  <c r="O1177" i="5"/>
  <c r="O1011" i="5"/>
  <c r="O943" i="5"/>
  <c r="O769" i="5"/>
  <c r="O895" i="5"/>
  <c r="O629" i="5"/>
  <c r="O565" i="5"/>
  <c r="O552" i="5"/>
  <c r="O241" i="5"/>
  <c r="O882" i="5"/>
  <c r="O124" i="5"/>
  <c r="O142" i="5"/>
  <c r="O375" i="5"/>
  <c r="O1985" i="5"/>
  <c r="O1635" i="5"/>
  <c r="O1428" i="5"/>
  <c r="O1349" i="5"/>
  <c r="O1388" i="5"/>
  <c r="O1359" i="5"/>
  <c r="O1236" i="5"/>
  <c r="O1089" i="5"/>
  <c r="O912" i="5"/>
  <c r="O521" i="5"/>
  <c r="O447" i="5"/>
  <c r="O307" i="5"/>
  <c r="O318" i="5"/>
  <c r="O1905" i="5"/>
  <c r="O1809" i="5"/>
  <c r="O1766" i="5"/>
  <c r="O1746" i="5"/>
  <c r="O1667" i="5"/>
  <c r="O1640" i="5"/>
  <c r="O1632" i="5"/>
  <c r="O1605" i="5"/>
  <c r="O1416" i="5"/>
  <c r="O1417" i="5"/>
  <c r="O1377" i="5"/>
  <c r="O1254" i="5"/>
  <c r="O1191" i="5"/>
  <c r="O1202" i="5"/>
  <c r="O1324" i="5"/>
  <c r="O1299" i="5"/>
  <c r="O1067" i="5"/>
  <c r="O917" i="5"/>
  <c r="O785" i="5"/>
  <c r="O761" i="5"/>
  <c r="O827" i="5"/>
  <c r="O763" i="5"/>
  <c r="O798" i="5"/>
  <c r="O623" i="5"/>
  <c r="O139" i="5"/>
  <c r="O246" i="5"/>
  <c r="O1805" i="5"/>
  <c r="O1503" i="5"/>
  <c r="O1480" i="5"/>
  <c r="O1439" i="5"/>
  <c r="O1394" i="5"/>
  <c r="O1048" i="5"/>
  <c r="O900" i="5"/>
  <c r="O1114" i="5"/>
  <c r="O1045" i="5"/>
  <c r="O793" i="5"/>
  <c r="O740" i="5"/>
  <c r="O626" i="5"/>
  <c r="O522" i="5"/>
  <c r="O440" i="5"/>
  <c r="O201" i="5"/>
  <c r="O317" i="5"/>
  <c r="O165" i="5"/>
  <c r="O1886" i="5"/>
  <c r="O1339" i="5"/>
  <c r="O1389" i="5"/>
  <c r="O1641" i="5"/>
  <c r="O1326" i="5"/>
  <c r="O1284" i="5"/>
  <c r="O1212" i="5"/>
  <c r="O1100" i="5"/>
  <c r="O1070" i="5"/>
  <c r="O1050" i="5"/>
  <c r="O1071" i="5"/>
  <c r="O694" i="5"/>
  <c r="O371" i="5"/>
  <c r="O243" i="5"/>
  <c r="O446" i="5"/>
  <c r="O1909" i="5"/>
  <c r="O1775" i="5"/>
  <c r="O1797" i="5"/>
  <c r="O1459" i="5"/>
  <c r="O1379" i="5"/>
  <c r="O1363" i="5"/>
  <c r="O1321" i="5"/>
  <c r="O1250" i="5"/>
  <c r="O1150" i="5"/>
  <c r="O1137" i="5"/>
  <c r="O737" i="5"/>
  <c r="O708" i="5"/>
  <c r="O683" i="5"/>
  <c r="O946" i="5"/>
  <c r="O582" i="5"/>
  <c r="O760" i="5"/>
  <c r="O396" i="5"/>
  <c r="O218" i="5"/>
  <c r="O303" i="5"/>
  <c r="O1918" i="5"/>
  <c r="O1689" i="5"/>
  <c r="O1625" i="5"/>
  <c r="O1542" i="5"/>
  <c r="O1610" i="5"/>
  <c r="O1404" i="5"/>
  <c r="O1200" i="5"/>
  <c r="O1192" i="5"/>
  <c r="O1257" i="5"/>
  <c r="O1243" i="5"/>
  <c r="O1077" i="5"/>
  <c r="O1066" i="5"/>
  <c r="O1027" i="5"/>
  <c r="O800" i="5"/>
  <c r="O314" i="5"/>
  <c r="O343" i="5"/>
  <c r="O159" i="5"/>
  <c r="O1873" i="5"/>
  <c r="O1868" i="5"/>
  <c r="O1982" i="5"/>
  <c r="O1901" i="5"/>
  <c r="O1663" i="5"/>
  <c r="O1619" i="5"/>
  <c r="O1382" i="5"/>
  <c r="O1361" i="5"/>
  <c r="O1220" i="5"/>
  <c r="O596" i="5"/>
  <c r="O530" i="5"/>
  <c r="O171" i="5"/>
  <c r="O277" i="5"/>
  <c r="O1844" i="5"/>
  <c r="O1581" i="5"/>
  <c r="O1467" i="5"/>
  <c r="O1353" i="5"/>
  <c r="O1327" i="5"/>
  <c r="O1426" i="5"/>
  <c r="O1301" i="5"/>
  <c r="O729" i="5"/>
  <c r="O783" i="5"/>
  <c r="O821" i="5"/>
  <c r="O615" i="5"/>
  <c r="O432" i="5"/>
  <c r="O384" i="5"/>
  <c r="O492" i="5"/>
  <c r="O72" i="10"/>
  <c r="AA1670" i="5" s="1"/>
  <c r="O96" i="10"/>
  <c r="AA1936" i="5" s="1"/>
  <c r="O4" i="5"/>
  <c r="N19" i="5"/>
  <c r="N27" i="5"/>
  <c r="N35" i="5"/>
  <c r="O44" i="5"/>
  <c r="N51" i="5"/>
  <c r="O52" i="5"/>
  <c r="O60" i="5"/>
  <c r="O76" i="5"/>
  <c r="N91" i="5"/>
  <c r="O92" i="5"/>
  <c r="N99" i="5"/>
  <c r="O100" i="5"/>
  <c r="O122" i="5"/>
  <c r="O128" i="5"/>
  <c r="N207" i="5"/>
  <c r="N239" i="5"/>
  <c r="N303" i="5"/>
  <c r="N326" i="5"/>
  <c r="O378" i="5"/>
  <c r="N2" i="5"/>
  <c r="N10" i="5"/>
  <c r="N18" i="5"/>
  <c r="O19" i="5"/>
  <c r="N26" i="5"/>
  <c r="O27" i="5"/>
  <c r="N34" i="5"/>
  <c r="O35" i="5"/>
  <c r="N42" i="5"/>
  <c r="O51" i="5"/>
  <c r="N66" i="5"/>
  <c r="N74" i="5"/>
  <c r="N90" i="5"/>
  <c r="O91" i="5"/>
  <c r="O99" i="5"/>
  <c r="N106" i="5"/>
  <c r="N113" i="5"/>
  <c r="N119" i="5"/>
  <c r="N136" i="5"/>
  <c r="N143" i="5"/>
  <c r="N159" i="5"/>
  <c r="O184" i="5"/>
  <c r="O216" i="5"/>
  <c r="O248" i="5"/>
  <c r="O280" i="5"/>
  <c r="O312" i="5"/>
  <c r="O338" i="5"/>
  <c r="N373" i="5"/>
  <c r="N799" i="5"/>
  <c r="O1986" i="5"/>
  <c r="O1858" i="5"/>
  <c r="O1642" i="5"/>
  <c r="O1517" i="5"/>
  <c r="O1176" i="5"/>
  <c r="O989" i="5"/>
  <c r="O1005" i="5"/>
  <c r="O796" i="5"/>
  <c r="O951" i="5"/>
  <c r="O814" i="5"/>
  <c r="O634" i="5"/>
  <c r="O700" i="5"/>
  <c r="O608" i="5"/>
  <c r="O266" i="5"/>
  <c r="O326" i="5"/>
  <c r="O1931" i="5"/>
  <c r="O1912" i="5"/>
  <c r="O1857" i="5"/>
  <c r="O1839" i="5"/>
  <c r="O1658" i="5"/>
  <c r="O1622" i="5"/>
  <c r="O1456" i="5"/>
  <c r="O1255" i="5"/>
  <c r="O1362" i="5"/>
  <c r="O1203" i="5"/>
  <c r="O1512" i="5"/>
  <c r="O856" i="5"/>
  <c r="O999" i="5"/>
  <c r="O766" i="5"/>
  <c r="O554" i="5"/>
  <c r="O571" i="5"/>
  <c r="O517" i="5"/>
  <c r="O458" i="5"/>
  <c r="O476" i="5"/>
  <c r="O513" i="5"/>
  <c r="O245" i="5"/>
  <c r="O134" i="5"/>
  <c r="O1988" i="5"/>
  <c r="O1957" i="5"/>
  <c r="O1928" i="5"/>
  <c r="O1806" i="5"/>
  <c r="O1648" i="5"/>
  <c r="O1748" i="5"/>
  <c r="O1595" i="5"/>
  <c r="O1445" i="5"/>
  <c r="O1285" i="5"/>
  <c r="O1006" i="5"/>
  <c r="O1201" i="5"/>
  <c r="O898" i="5"/>
  <c r="O854" i="5"/>
  <c r="O822" i="5"/>
  <c r="O620" i="5"/>
  <c r="O464" i="5"/>
  <c r="O459" i="5"/>
  <c r="O848" i="5"/>
  <c r="O478" i="5"/>
  <c r="O306" i="5"/>
  <c r="O252" i="5"/>
  <c r="O1865" i="5"/>
  <c r="O1773" i="5"/>
  <c r="O1699" i="5"/>
  <c r="O1696" i="5"/>
  <c r="O1638" i="5"/>
  <c r="O1373" i="5"/>
  <c r="O1216" i="5"/>
  <c r="O1291" i="5"/>
  <c r="O1172" i="5"/>
  <c r="O1101" i="5"/>
  <c r="O1221" i="5"/>
  <c r="O863" i="5"/>
  <c r="O830" i="5"/>
  <c r="O558" i="5"/>
  <c r="O592" i="5"/>
  <c r="O177" i="5"/>
  <c r="O206" i="5"/>
  <c r="O1927" i="5"/>
  <c r="O1968" i="5"/>
  <c r="O1810" i="5"/>
  <c r="O1693" i="5"/>
  <c r="O1526" i="5"/>
  <c r="O1302" i="5"/>
  <c r="O1213" i="5"/>
  <c r="O1163" i="5"/>
  <c r="O1142" i="5"/>
  <c r="O927" i="5"/>
  <c r="O562" i="5"/>
  <c r="O636" i="5"/>
  <c r="O670" i="5"/>
  <c r="O583" i="5"/>
  <c r="O427" i="5"/>
  <c r="O133" i="5"/>
  <c r="O174" i="5"/>
  <c r="N261" i="10"/>
  <c r="Y1180" i="5" s="1"/>
  <c r="N1742" i="5"/>
  <c r="N1778" i="5"/>
  <c r="N1598" i="5"/>
  <c r="N1717" i="5"/>
  <c r="N1527" i="5"/>
  <c r="N1332" i="5"/>
  <c r="N1441" i="5"/>
  <c r="N1288" i="5"/>
  <c r="N916" i="5"/>
  <c r="N778" i="5"/>
  <c r="N619" i="5"/>
  <c r="N416" i="5"/>
  <c r="N428" i="5"/>
  <c r="N212" i="5"/>
  <c r="N180" i="5"/>
  <c r="N1993" i="5"/>
  <c r="N1924" i="5"/>
  <c r="N1660" i="5"/>
  <c r="N1620" i="5"/>
  <c r="N1629" i="5"/>
  <c r="N1387" i="5"/>
  <c r="N1304" i="5"/>
  <c r="N1224" i="5"/>
  <c r="N1019" i="5"/>
  <c r="N857" i="5"/>
  <c r="N801" i="5"/>
  <c r="N730" i="5"/>
  <c r="N945" i="5"/>
  <c r="N852" i="5"/>
  <c r="N657" i="5"/>
  <c r="N544" i="5"/>
  <c r="N178" i="5"/>
  <c r="N238" i="5"/>
  <c r="N1612" i="5"/>
  <c r="N1664" i="5"/>
  <c r="N1661" i="5"/>
  <c r="N1498" i="5"/>
  <c r="N1337" i="5"/>
  <c r="N1275" i="5"/>
  <c r="N1139" i="5"/>
  <c r="N978" i="5"/>
  <c r="N957" i="5"/>
  <c r="N885" i="5"/>
  <c r="N714" i="5"/>
  <c r="N913" i="5"/>
  <c r="N519" i="5"/>
  <c r="N496" i="5"/>
  <c r="N815" i="5"/>
  <c r="N335" i="5"/>
  <c r="N170" i="5"/>
  <c r="N220" i="5"/>
  <c r="N353" i="5"/>
  <c r="N214" i="5"/>
  <c r="N2000" i="5"/>
  <c r="N1920" i="5"/>
  <c r="N1899" i="5"/>
  <c r="N1726" i="5"/>
  <c r="N1572" i="5"/>
  <c r="N1514" i="5"/>
  <c r="N1317" i="5"/>
  <c r="N1122" i="5"/>
  <c r="N1124" i="5"/>
  <c r="N1119" i="5"/>
  <c r="N915" i="5"/>
  <c r="N1025" i="5"/>
  <c r="N935" i="5"/>
  <c r="N697" i="5"/>
  <c r="N782" i="5"/>
  <c r="N702" i="5"/>
  <c r="N695" i="5"/>
  <c r="N685" i="5"/>
  <c r="N482" i="5"/>
  <c r="N347" i="5"/>
  <c r="N340" i="5"/>
  <c r="N265" i="5"/>
  <c r="N161" i="5"/>
  <c r="N148" i="5"/>
  <c r="N337" i="5"/>
  <c r="N213" i="5"/>
  <c r="N1929" i="5"/>
  <c r="N1869" i="5"/>
  <c r="N1692" i="5"/>
  <c r="N1678" i="5"/>
  <c r="N1507" i="5"/>
  <c r="N1485" i="5"/>
  <c r="N1432" i="5"/>
  <c r="N1320" i="5"/>
  <c r="N1355" i="5"/>
  <c r="N1211" i="5"/>
  <c r="N1232" i="5"/>
  <c r="N1053" i="5"/>
  <c r="N1080" i="5"/>
  <c r="N890" i="5"/>
  <c r="N749" i="5"/>
  <c r="N725" i="5"/>
  <c r="N667" i="5"/>
  <c r="N756" i="5"/>
  <c r="N668" i="5"/>
  <c r="N330" i="5"/>
  <c r="N276" i="5"/>
  <c r="N172" i="5"/>
  <c r="N345" i="5"/>
  <c r="N1907" i="5"/>
  <c r="N1870" i="5"/>
  <c r="N1782" i="5"/>
  <c r="N1774" i="5"/>
  <c r="N1843" i="5"/>
  <c r="N1730" i="5"/>
  <c r="N1707" i="5"/>
  <c r="N1787" i="5"/>
  <c r="N1494" i="5"/>
  <c r="N1483" i="5"/>
  <c r="N1473" i="5"/>
  <c r="N1184" i="5"/>
  <c r="N867" i="5"/>
  <c r="N984" i="5"/>
  <c r="N964" i="5"/>
  <c r="N678" i="5"/>
  <c r="N484" i="5"/>
  <c r="N436" i="5"/>
  <c r="N420" i="5"/>
  <c r="N116" i="5"/>
  <c r="N141" i="5"/>
  <c r="N1894" i="5"/>
  <c r="N1963" i="5"/>
  <c r="N1825" i="5"/>
  <c r="N1817" i="5"/>
  <c r="N1652" i="5"/>
  <c r="N1627" i="5"/>
  <c r="N1712" i="5"/>
  <c r="N1521" i="5"/>
  <c r="N1269" i="5"/>
  <c r="N1422" i="5"/>
  <c r="N1409" i="5"/>
  <c r="N1296" i="5"/>
  <c r="N1091" i="5"/>
  <c r="N1029" i="5"/>
  <c r="N1015" i="5"/>
  <c r="N992" i="5"/>
  <c r="N949" i="5"/>
  <c r="N926" i="5"/>
  <c r="N650" i="5"/>
  <c r="N646" i="5"/>
  <c r="N831" i="5"/>
  <c r="N520" i="5"/>
  <c r="N193" i="5"/>
  <c r="N624" i="5"/>
  <c r="N162" i="5"/>
  <c r="N244" i="5"/>
  <c r="N1958" i="5"/>
  <c r="N1649" i="5"/>
  <c r="N1706" i="5"/>
  <c r="N1531" i="5"/>
  <c r="N1279" i="5"/>
  <c r="N1264" i="5"/>
  <c r="N1241" i="5"/>
  <c r="N1276" i="5"/>
  <c r="N1127" i="5"/>
  <c r="N750" i="5"/>
  <c r="N791" i="5"/>
  <c r="N415" i="5"/>
  <c r="N249" i="5"/>
  <c r="N350" i="5"/>
  <c r="N123" i="5"/>
  <c r="N385" i="5"/>
  <c r="N1991" i="5"/>
  <c r="N1973" i="5"/>
  <c r="N1832" i="5"/>
  <c r="N1796" i="5"/>
  <c r="N1657" i="5"/>
  <c r="N1609" i="5"/>
  <c r="N1452" i="5"/>
  <c r="N1198" i="5"/>
  <c r="N1244" i="5"/>
  <c r="N1153" i="5"/>
  <c r="N1014" i="5"/>
  <c r="N960" i="5"/>
  <c r="N715" i="5"/>
  <c r="N741" i="5"/>
  <c r="N602" i="5"/>
  <c r="N549" i="5"/>
  <c r="N504" i="5"/>
  <c r="N407" i="5"/>
  <c r="N391" i="5"/>
  <c r="N456" i="5"/>
  <c r="N320" i="5"/>
  <c r="N211" i="5"/>
  <c r="N361" i="5"/>
  <c r="N1900" i="5"/>
  <c r="N1917" i="5"/>
  <c r="N1615" i="5"/>
  <c r="N1419" i="5"/>
  <c r="N1356" i="5"/>
  <c r="N1151" i="5"/>
  <c r="N899" i="5"/>
  <c r="N973" i="5"/>
  <c r="N649" i="5"/>
  <c r="N807" i="5"/>
  <c r="N572" i="5"/>
  <c r="N305" i="5"/>
  <c r="N477" i="5"/>
  <c r="N190" i="5"/>
  <c r="N1934" i="5"/>
  <c r="N1964" i="5"/>
  <c r="N1893" i="5"/>
  <c r="N1965" i="5"/>
  <c r="N1645" i="5"/>
  <c r="N1588" i="5"/>
  <c r="N1466" i="5"/>
  <c r="N1380" i="5"/>
  <c r="N1357" i="5"/>
  <c r="N1233" i="5"/>
  <c r="N1061" i="5"/>
  <c r="N1160" i="5"/>
  <c r="N1204" i="5"/>
  <c r="N1118" i="5"/>
  <c r="N849" i="5"/>
  <c r="N614" i="5"/>
  <c r="N764" i="5"/>
  <c r="N442" i="5"/>
  <c r="N372" i="5"/>
  <c r="N208" i="5"/>
  <c r="N469" i="5"/>
  <c r="N278" i="5"/>
  <c r="N1984" i="5"/>
  <c r="N1981" i="5"/>
  <c r="N1856" i="5"/>
  <c r="N1697" i="5"/>
  <c r="N1352" i="5"/>
  <c r="N1430" i="5"/>
  <c r="N1103" i="5"/>
  <c r="N1088" i="5"/>
  <c r="N962" i="5"/>
  <c r="N1065" i="5"/>
  <c r="N1044" i="5"/>
  <c r="N818" i="5"/>
  <c r="N843" i="5"/>
  <c r="N845" i="5"/>
  <c r="N471" i="5"/>
  <c r="N408" i="5"/>
  <c r="N490" i="5"/>
  <c r="N438" i="5"/>
  <c r="N228" i="5"/>
  <c r="N230" i="5"/>
  <c r="N1913" i="5"/>
  <c r="N1815" i="5"/>
  <c r="N1840" i="5"/>
  <c r="N1834" i="5"/>
  <c r="N1646" i="5"/>
  <c r="N1763" i="5"/>
  <c r="N1669" i="5"/>
  <c r="N1354" i="5"/>
  <c r="N1345" i="5"/>
  <c r="N1194" i="5"/>
  <c r="N1097" i="5"/>
  <c r="N833" i="5"/>
  <c r="N995" i="5"/>
  <c r="N682" i="5"/>
  <c r="N950" i="5"/>
  <c r="N687" i="5"/>
  <c r="N671" i="5"/>
  <c r="N494" i="5"/>
  <c r="N290" i="5"/>
  <c r="N703" i="5"/>
  <c r="N270" i="5"/>
  <c r="N1802" i="5"/>
  <c r="N1735" i="5"/>
  <c r="N1590" i="5"/>
  <c r="N1418" i="5"/>
  <c r="N1346" i="5"/>
  <c r="N1476" i="5"/>
  <c r="N1166" i="5"/>
  <c r="N1217" i="5"/>
  <c r="N1235" i="5"/>
  <c r="N1228" i="5"/>
  <c r="N1196" i="5"/>
  <c r="N955" i="5"/>
  <c r="N928" i="5"/>
  <c r="N753" i="5"/>
  <c r="N1001" i="5"/>
  <c r="N797" i="5"/>
  <c r="N586" i="5"/>
  <c r="N556" i="5"/>
  <c r="N969" i="5"/>
  <c r="N362" i="5"/>
  <c r="N286" i="5"/>
  <c r="N1956" i="5"/>
  <c r="N1738" i="5"/>
  <c r="N1756" i="5"/>
  <c r="N1541" i="5"/>
  <c r="N1554" i="5"/>
  <c r="N1458" i="5"/>
  <c r="N1386" i="5"/>
  <c r="N1403" i="5"/>
  <c r="N1471" i="5"/>
  <c r="N1478" i="5"/>
  <c r="N1328" i="5"/>
  <c r="N1313" i="5"/>
  <c r="N1130" i="5"/>
  <c r="N1040" i="5"/>
  <c r="N824" i="5"/>
  <c r="N802" i="5"/>
  <c r="N1002" i="5"/>
  <c r="N653" i="5"/>
  <c r="N600" i="5"/>
  <c r="N179" i="5"/>
  <c r="N108" i="5"/>
  <c r="N1821" i="5"/>
  <c r="N1770" i="5"/>
  <c r="N1724" i="5"/>
  <c r="N1490" i="5"/>
  <c r="N1474" i="5"/>
  <c r="N1099" i="5"/>
  <c r="N997" i="5"/>
  <c r="N947" i="5"/>
  <c r="N836" i="5"/>
  <c r="N526" i="5"/>
  <c r="N502" i="5"/>
  <c r="N527" i="5"/>
  <c r="N336" i="5"/>
  <c r="N1914" i="5"/>
  <c r="N1890" i="5"/>
  <c r="N1882" i="5"/>
  <c r="N1757" i="5"/>
  <c r="N1716" i="5"/>
  <c r="N1510" i="5"/>
  <c r="N1484" i="5"/>
  <c r="N1158" i="5"/>
  <c r="N1082" i="5"/>
  <c r="N745" i="5"/>
  <c r="N698" i="5"/>
  <c r="N865" i="5"/>
  <c r="N719" i="5"/>
  <c r="N489" i="5"/>
  <c r="N368" i="5"/>
  <c r="N267" i="5"/>
  <c r="N285" i="5"/>
  <c r="N1959" i="5"/>
  <c r="N1673" i="5"/>
  <c r="N1606" i="5"/>
  <c r="N1584" i="5"/>
  <c r="N1520" i="5"/>
  <c r="N1626" i="5"/>
  <c r="N1190" i="5"/>
  <c r="N1223" i="5"/>
  <c r="N1305" i="5"/>
  <c r="N1234" i="5"/>
  <c r="N1136" i="5"/>
  <c r="N570" i="5"/>
  <c r="N449" i="5"/>
  <c r="N474" i="5"/>
  <c r="N443" i="5"/>
  <c r="N268" i="5"/>
  <c r="N181" i="5"/>
  <c r="N1799" i="5"/>
  <c r="N1889" i="5"/>
  <c r="N1753" i="5"/>
  <c r="N1801" i="5"/>
  <c r="N1722" i="5"/>
  <c r="N1688" i="5"/>
  <c r="N1578" i="5"/>
  <c r="N1586" i="5"/>
  <c r="N1330" i="5"/>
  <c r="N1167" i="5"/>
  <c r="N1334" i="5"/>
  <c r="N1306" i="5"/>
  <c r="N1325" i="5"/>
  <c r="N1154" i="5"/>
  <c r="N1057" i="5"/>
  <c r="N993" i="5"/>
  <c r="N1054" i="5"/>
  <c r="N870" i="5"/>
  <c r="N817" i="5"/>
  <c r="N901" i="5"/>
  <c r="N613" i="5"/>
  <c r="N581" i="5"/>
  <c r="N543" i="5"/>
  <c r="N481" i="5"/>
  <c r="N363" i="5"/>
  <c r="N281" i="5"/>
  <c r="N315" i="5"/>
  <c r="N300" i="5"/>
  <c r="N397" i="5"/>
  <c r="N221" i="5"/>
  <c r="N1761" i="5"/>
  <c r="N1686" i="5"/>
  <c r="N1543" i="5"/>
  <c r="N1733" i="5"/>
  <c r="N1413" i="5"/>
  <c r="N1253" i="5"/>
  <c r="N1181" i="5"/>
  <c r="N1173" i="5"/>
  <c r="N1294" i="5"/>
  <c r="N1049" i="5"/>
  <c r="N736" i="5"/>
  <c r="N705" i="5"/>
  <c r="N977" i="5"/>
  <c r="N757" i="5"/>
  <c r="N507" i="5"/>
  <c r="N435" i="5"/>
  <c r="N374" i="5"/>
  <c r="N308" i="5"/>
  <c r="O1793" i="5"/>
  <c r="O1784" i="5"/>
  <c r="O1791" i="5"/>
  <c r="O1462" i="5"/>
  <c r="O1449" i="5"/>
  <c r="O1246" i="5"/>
  <c r="O1265" i="5"/>
  <c r="O980" i="5"/>
  <c r="O944" i="5"/>
  <c r="O873" i="5"/>
  <c r="O975" i="5"/>
  <c r="O720" i="5"/>
  <c r="O575" i="5"/>
  <c r="O441" i="5"/>
  <c r="O500" i="5"/>
  <c r="O1942" i="5"/>
  <c r="O1564" i="5"/>
  <c r="O1340" i="5"/>
  <c r="O1164" i="5"/>
  <c r="O1132" i="5"/>
  <c r="O1093" i="5"/>
  <c r="O1085" i="5"/>
  <c r="O998" i="5"/>
  <c r="O1033" i="5"/>
  <c r="O747" i="5"/>
  <c r="O716" i="5"/>
  <c r="O718" i="5"/>
  <c r="O847" i="5"/>
  <c r="O632" i="5"/>
  <c r="O480" i="5"/>
  <c r="O402" i="5"/>
  <c r="O313" i="5"/>
  <c r="O271" i="5"/>
  <c r="O1993" i="5"/>
  <c r="O1924" i="5"/>
  <c r="O1660" i="5"/>
  <c r="O1629" i="5"/>
  <c r="O1620" i="5"/>
  <c r="O1387" i="5"/>
  <c r="O1304" i="5"/>
  <c r="O1224" i="5"/>
  <c r="O945" i="5"/>
  <c r="O857" i="5"/>
  <c r="O801" i="5"/>
  <c r="O730" i="5"/>
  <c r="O1019" i="5"/>
  <c r="O852" i="5"/>
  <c r="O544" i="5"/>
  <c r="O657" i="5"/>
  <c r="O178" i="5"/>
  <c r="O238" i="5"/>
  <c r="O1851" i="5"/>
  <c r="O1579" i="5"/>
  <c r="O1515" i="5"/>
  <c r="O1414" i="5"/>
  <c r="O1423" i="5"/>
  <c r="O1096" i="5"/>
  <c r="O1031" i="5"/>
  <c r="O722" i="5"/>
  <c r="O771" i="5"/>
  <c r="O759" i="5"/>
  <c r="O621" i="5"/>
  <c r="O663" i="5"/>
  <c r="O364" i="5"/>
  <c r="O146" i="5"/>
  <c r="O366" i="5"/>
  <c r="O237" i="5"/>
  <c r="O183" i="5"/>
  <c r="O1929" i="5"/>
  <c r="O1869" i="5"/>
  <c r="O1692" i="5"/>
  <c r="O1678" i="5"/>
  <c r="O1507" i="5"/>
  <c r="O1355" i="5"/>
  <c r="O1485" i="5"/>
  <c r="O1432" i="5"/>
  <c r="O1320" i="5"/>
  <c r="O1232" i="5"/>
  <c r="O1211" i="5"/>
  <c r="O1080" i="5"/>
  <c r="O1053" i="5"/>
  <c r="O756" i="5"/>
  <c r="O890" i="5"/>
  <c r="O725" i="5"/>
  <c r="O667" i="5"/>
  <c r="O668" i="5"/>
  <c r="O749" i="5"/>
  <c r="O276" i="5"/>
  <c r="O172" i="5"/>
  <c r="O345" i="5"/>
  <c r="O330" i="5"/>
  <c r="O175" i="5"/>
  <c r="O1963" i="5"/>
  <c r="O1825" i="5"/>
  <c r="O1817" i="5"/>
  <c r="O1894" i="5"/>
  <c r="O1712" i="5"/>
  <c r="O1652" i="5"/>
  <c r="O1627" i="5"/>
  <c r="O1521" i="5"/>
  <c r="O1422" i="5"/>
  <c r="O1409" i="5"/>
  <c r="O1296" i="5"/>
  <c r="O1269" i="5"/>
  <c r="O949" i="5"/>
  <c r="O1029" i="5"/>
  <c r="O926" i="5"/>
  <c r="O1091" i="5"/>
  <c r="O1015" i="5"/>
  <c r="O992" i="5"/>
  <c r="O831" i="5"/>
  <c r="O650" i="5"/>
  <c r="O646" i="5"/>
  <c r="O624" i="5"/>
  <c r="O520" i="5"/>
  <c r="O193" i="5"/>
  <c r="O162" i="5"/>
  <c r="O244" i="5"/>
  <c r="O1991" i="5"/>
  <c r="O1973" i="5"/>
  <c r="O1832" i="5"/>
  <c r="O1796" i="5"/>
  <c r="O1657" i="5"/>
  <c r="O1609" i="5"/>
  <c r="O1452" i="5"/>
  <c r="O1198" i="5"/>
  <c r="O1244" i="5"/>
  <c r="O1014" i="5"/>
  <c r="O1153" i="5"/>
  <c r="O960" i="5"/>
  <c r="O715" i="5"/>
  <c r="O741" i="5"/>
  <c r="O602" i="5"/>
  <c r="O549" i="5"/>
  <c r="O504" i="5"/>
  <c r="O456" i="5"/>
  <c r="O453" i="5"/>
  <c r="O211" i="5"/>
  <c r="O361" i="5"/>
  <c r="O407" i="5"/>
  <c r="O391" i="5"/>
  <c r="O1964" i="5"/>
  <c r="O1965" i="5"/>
  <c r="O1893" i="5"/>
  <c r="O1934" i="5"/>
  <c r="O1645" i="5"/>
  <c r="O1588" i="5"/>
  <c r="O1357" i="5"/>
  <c r="O1380" i="5"/>
  <c r="O1466" i="5"/>
  <c r="O1204" i="5"/>
  <c r="O1061" i="5"/>
  <c r="O1118" i="5"/>
  <c r="O1160" i="5"/>
  <c r="O1233" i="5"/>
  <c r="O849" i="5"/>
  <c r="O764" i="5"/>
  <c r="O614" i="5"/>
  <c r="O442" i="5"/>
  <c r="O372" i="5"/>
  <c r="O469" i="5"/>
  <c r="O278" i="5"/>
  <c r="O1802" i="5"/>
  <c r="O1735" i="5"/>
  <c r="O1590" i="5"/>
  <c r="O1476" i="5"/>
  <c r="O1166" i="5"/>
  <c r="O1418" i="5"/>
  <c r="O1346" i="5"/>
  <c r="O1235" i="5"/>
  <c r="O1228" i="5"/>
  <c r="O1196" i="5"/>
  <c r="O1217" i="5"/>
  <c r="O1001" i="5"/>
  <c r="O955" i="5"/>
  <c r="O928" i="5"/>
  <c r="O969" i="5"/>
  <c r="O753" i="5"/>
  <c r="O586" i="5"/>
  <c r="O797" i="5"/>
  <c r="O556" i="5"/>
  <c r="O365" i="5"/>
  <c r="O286" i="5"/>
  <c r="O1914" i="5"/>
  <c r="O1890" i="5"/>
  <c r="O1757" i="5"/>
  <c r="O1716" i="5"/>
  <c r="O1882" i="5"/>
  <c r="O1510" i="5"/>
  <c r="O1484" i="5"/>
  <c r="O1158" i="5"/>
  <c r="O1082" i="5"/>
  <c r="O865" i="5"/>
  <c r="O745" i="5"/>
  <c r="O698" i="5"/>
  <c r="O719" i="5"/>
  <c r="O368" i="5"/>
  <c r="O489" i="5"/>
  <c r="O267" i="5"/>
  <c r="O285" i="5"/>
  <c r="O1889" i="5"/>
  <c r="O1801" i="5"/>
  <c r="O1753" i="5"/>
  <c r="O1799" i="5"/>
  <c r="O1722" i="5"/>
  <c r="O1688" i="5"/>
  <c r="O1578" i="5"/>
  <c r="O1586" i="5"/>
  <c r="O1330" i="5"/>
  <c r="O1167" i="5"/>
  <c r="O1334" i="5"/>
  <c r="O1306" i="5"/>
  <c r="O1325" i="5"/>
  <c r="O1054" i="5"/>
  <c r="O1057" i="5"/>
  <c r="O993" i="5"/>
  <c r="O901" i="5"/>
  <c r="O817" i="5"/>
  <c r="O1154" i="5"/>
  <c r="O613" i="5"/>
  <c r="O581" i="5"/>
  <c r="O543" i="5"/>
  <c r="O481" i="5"/>
  <c r="O870" i="5"/>
  <c r="O363" i="5"/>
  <c r="O397" i="5"/>
  <c r="O281" i="5"/>
  <c r="O315" i="5"/>
  <c r="O300" i="5"/>
  <c r="O221" i="5"/>
  <c r="O66" i="10"/>
  <c r="AA1603" i="5" s="1"/>
  <c r="N9" i="5"/>
  <c r="O10" i="5"/>
  <c r="O18" i="5"/>
  <c r="N25" i="5"/>
  <c r="N33" i="5"/>
  <c r="N49" i="5"/>
  <c r="O58" i="5"/>
  <c r="O66" i="5"/>
  <c r="N73" i="5"/>
  <c r="O74" i="5"/>
  <c r="N81" i="5"/>
  <c r="O82" i="5"/>
  <c r="N89" i="5"/>
  <c r="N97" i="5"/>
  <c r="O98" i="5"/>
  <c r="N105" i="5"/>
  <c r="O106" i="5"/>
  <c r="O136" i="5"/>
  <c r="O145" i="5"/>
  <c r="O152" i="5"/>
  <c r="N167" i="5"/>
  <c r="N199" i="5"/>
  <c r="N263" i="5"/>
  <c r="N295" i="5"/>
  <c r="O362" i="5"/>
  <c r="N405" i="5"/>
  <c r="N1777" i="5"/>
  <c r="N1771" i="5"/>
  <c r="N1665" i="5"/>
  <c r="N1593" i="5"/>
  <c r="N1482" i="5"/>
  <c r="N1442" i="5"/>
  <c r="N1267" i="5"/>
  <c r="N1162" i="5"/>
  <c r="N1165" i="5"/>
  <c r="N879" i="5"/>
  <c r="N920" i="5"/>
  <c r="N728" i="5"/>
  <c r="N918" i="5"/>
  <c r="N734" i="5"/>
  <c r="N282" i="5"/>
  <c r="N236" i="5"/>
  <c r="N118" i="5"/>
  <c r="N1935" i="5"/>
  <c r="N1823" i="5"/>
  <c r="N1804" i="5"/>
  <c r="N1790" i="5"/>
  <c r="N1551" i="5"/>
  <c r="N1427" i="5"/>
  <c r="N1460" i="5"/>
  <c r="N1415" i="5"/>
  <c r="N1266" i="5"/>
  <c r="N1156" i="5"/>
  <c r="N853" i="5"/>
  <c r="N648" i="5"/>
  <c r="N563" i="5"/>
  <c r="N547" i="5"/>
  <c r="N328" i="5"/>
  <c r="N164" i="5"/>
  <c r="N1980" i="5"/>
  <c r="N1895" i="5"/>
  <c r="N1841" i="5"/>
  <c r="N1558" i="5"/>
  <c r="N1656" i="5"/>
  <c r="N1561" i="5"/>
  <c r="N1524" i="5"/>
  <c r="N1390" i="5"/>
  <c r="N1063" i="5"/>
  <c r="N1129" i="5"/>
  <c r="N922" i="5"/>
  <c r="N956" i="5"/>
  <c r="N792" i="5"/>
  <c r="N768" i="5"/>
  <c r="N961" i="5"/>
  <c r="N717" i="5"/>
  <c r="N628" i="5"/>
  <c r="N508" i="5"/>
  <c r="N462" i="5"/>
  <c r="N1052" i="5"/>
  <c r="N197" i="5"/>
  <c r="O1945" i="5"/>
  <c r="O1911" i="5"/>
  <c r="O1711" i="5"/>
  <c r="O1575" i="5"/>
  <c r="O1577" i="5"/>
  <c r="O1319" i="5"/>
  <c r="O1207" i="5"/>
  <c r="O1557" i="5"/>
  <c r="O1260" i="5"/>
  <c r="O1309" i="5"/>
  <c r="O1055" i="5"/>
  <c r="O1021" i="5"/>
  <c r="O925" i="5"/>
  <c r="O934" i="5"/>
  <c r="O523" i="5"/>
  <c r="O505" i="5"/>
  <c r="O601" i="5"/>
  <c r="O1979" i="5"/>
  <c r="O1818" i="5"/>
  <c r="O1769" i="5"/>
  <c r="O1633" i="5"/>
  <c r="O1613" i="5"/>
  <c r="O1331" i="5"/>
  <c r="O1436" i="5"/>
  <c r="O1429" i="5"/>
  <c r="O1504" i="5"/>
  <c r="O1333" i="5"/>
  <c r="O1298" i="5"/>
  <c r="O1187" i="5"/>
  <c r="O1107" i="5"/>
  <c r="O907" i="5"/>
  <c r="O897" i="5"/>
  <c r="O666" i="5"/>
  <c r="O914" i="5"/>
  <c r="O584" i="5"/>
  <c r="O564" i="5"/>
  <c r="O1891" i="5"/>
  <c r="O1852" i="5"/>
  <c r="O1916" i="5"/>
  <c r="O1892" i="5"/>
  <c r="O1855" i="5"/>
  <c r="O1744" i="5"/>
  <c r="O1690" i="5"/>
  <c r="O1370" i="5"/>
  <c r="O1314" i="5"/>
  <c r="O1117" i="5"/>
  <c r="O883" i="5"/>
  <c r="O904" i="5"/>
  <c r="O953" i="5"/>
  <c r="O786" i="5"/>
  <c r="O710" i="5"/>
  <c r="O660" i="5"/>
  <c r="O631" i="5"/>
  <c r="O536" i="5"/>
  <c r="O403" i="5"/>
  <c r="O406" i="5"/>
  <c r="O1842" i="5"/>
  <c r="O1854" i="5"/>
  <c r="O1703" i="5"/>
  <c r="O1168" i="5"/>
  <c r="O1463" i="5"/>
  <c r="O1308" i="5"/>
  <c r="O1105" i="5"/>
  <c r="O1035" i="5"/>
  <c r="O972" i="5"/>
  <c r="O881" i="5"/>
  <c r="O755" i="5"/>
  <c r="O376" i="5"/>
  <c r="O473" i="5"/>
  <c r="O405" i="5"/>
  <c r="O390" i="5"/>
  <c r="O203" i="5"/>
  <c r="O1910" i="5"/>
  <c r="O1603" i="5"/>
  <c r="O1086" i="5"/>
  <c r="O1237" i="5"/>
  <c r="O888" i="5"/>
  <c r="O906" i="5"/>
  <c r="O727" i="5"/>
  <c r="O684" i="5"/>
  <c r="O590" i="5"/>
  <c r="O472" i="5"/>
  <c r="O393" i="5"/>
  <c r="O150" i="5"/>
  <c r="O151" i="5"/>
  <c r="O1948" i="5"/>
  <c r="O1737" i="5"/>
  <c r="O1628" i="5"/>
  <c r="O1710" i="5"/>
  <c r="O1242" i="5"/>
  <c r="O1141" i="5"/>
  <c r="O1046" i="5"/>
  <c r="O1144" i="5"/>
  <c r="O1112" i="5"/>
  <c r="O1016" i="5"/>
  <c r="O1009" i="5"/>
  <c r="O974" i="5"/>
  <c r="O679" i="5"/>
  <c r="O576" i="5"/>
  <c r="O292" i="5"/>
  <c r="O125" i="5"/>
  <c r="O1944" i="5"/>
  <c r="O1950" i="5"/>
  <c r="O1783" i="5"/>
  <c r="O1767" i="5"/>
  <c r="O1764" i="5"/>
  <c r="O1599" i="5"/>
  <c r="O1411" i="5"/>
  <c r="O1472" i="5"/>
  <c r="O1310" i="5"/>
  <c r="O1295" i="5"/>
  <c r="O1434" i="5"/>
  <c r="O1143" i="5"/>
  <c r="O1042" i="5"/>
  <c r="O963" i="5"/>
  <c r="O884" i="5"/>
  <c r="O1060" i="5"/>
  <c r="O936" i="5"/>
  <c r="O929" i="5"/>
  <c r="O829" i="5"/>
  <c r="O618" i="5"/>
  <c r="O693" i="5"/>
  <c r="O485" i="5"/>
  <c r="O2001" i="5"/>
  <c r="O1946" i="5"/>
  <c r="O1923" i="5"/>
  <c r="O1919" i="5"/>
  <c r="O1940" i="5"/>
  <c r="O1672" i="5"/>
  <c r="O1534" i="5"/>
  <c r="O1563" i="5"/>
  <c r="O1537" i="5"/>
  <c r="O1420" i="5"/>
  <c r="O1092" i="5"/>
  <c r="O939" i="5"/>
  <c r="O994" i="5"/>
  <c r="O970" i="5"/>
  <c r="O672" i="5"/>
  <c r="O568" i="5"/>
  <c r="O341" i="5"/>
  <c r="O186" i="5"/>
  <c r="O454" i="5"/>
  <c r="O342" i="5"/>
  <c r="O1759" i="5"/>
  <c r="O1592" i="5"/>
  <c r="O1547" i="5"/>
  <c r="O1437" i="5"/>
  <c r="O1470" i="5"/>
  <c r="O1455" i="5"/>
  <c r="O1182" i="5"/>
  <c r="O1316" i="5"/>
  <c r="O1193" i="5"/>
  <c r="O1106" i="5"/>
  <c r="O1111" i="5"/>
  <c r="O937" i="5"/>
  <c r="O844" i="5"/>
  <c r="O804" i="5"/>
  <c r="O659" i="5"/>
  <c r="O534" i="5"/>
  <c r="O518" i="5"/>
  <c r="O808" i="5"/>
  <c r="O331" i="5"/>
  <c r="O444" i="5"/>
  <c r="O225" i="5"/>
  <c r="O155" i="5"/>
  <c r="O316" i="5"/>
  <c r="O399" i="5"/>
  <c r="O470" i="5"/>
  <c r="O439" i="5"/>
  <c r="O1936" i="5"/>
  <c r="O1725" i="5"/>
  <c r="O1580" i="5"/>
  <c r="O1582" i="5"/>
  <c r="O1407" i="5"/>
  <c r="O1215" i="5"/>
  <c r="O1307" i="5"/>
  <c r="O839" i="5"/>
  <c r="O539" i="5"/>
  <c r="O681" i="5"/>
  <c r="O497" i="5"/>
  <c r="O426" i="5"/>
  <c r="O538" i="5"/>
  <c r="O387" i="5"/>
  <c r="O398" i="5"/>
  <c r="O301" i="5"/>
  <c r="N1791" i="5"/>
  <c r="N1793" i="5"/>
  <c r="N1784" i="5"/>
  <c r="N1246" i="5"/>
  <c r="N1265" i="5"/>
  <c r="N1462" i="5"/>
  <c r="N1449" i="5"/>
  <c r="N980" i="5"/>
  <c r="N975" i="5"/>
  <c r="N944" i="5"/>
  <c r="N720" i="5"/>
  <c r="N873" i="5"/>
  <c r="N500" i="5"/>
  <c r="N575" i="5"/>
  <c r="N441" i="5"/>
  <c r="N1952" i="5"/>
  <c r="N1961" i="5"/>
  <c r="N1732" i="5"/>
  <c r="N1671" i="5"/>
  <c r="N1562" i="5"/>
  <c r="N1335" i="5"/>
  <c r="N1258" i="5"/>
  <c r="N546" i="5"/>
  <c r="N635" i="5"/>
  <c r="N772" i="5"/>
  <c r="N524" i="5"/>
  <c r="N283" i="5"/>
  <c r="N1974" i="5"/>
  <c r="N1822" i="5"/>
  <c r="N1749" i="5"/>
  <c r="N1568" i="5"/>
  <c r="N1499" i="5"/>
  <c r="N1479" i="5"/>
  <c r="N1450" i="5"/>
  <c r="N1197" i="5"/>
  <c r="N1303" i="5"/>
  <c r="N1268" i="5"/>
  <c r="N776" i="5"/>
  <c r="N738" i="5"/>
  <c r="N869" i="5"/>
  <c r="N726" i="5"/>
  <c r="N553" i="5"/>
  <c r="N675" i="5"/>
  <c r="N533" i="5"/>
  <c r="N503" i="5"/>
  <c r="N429" i="5"/>
  <c r="N253" i="5"/>
  <c r="N1942" i="5"/>
  <c r="N1564" i="5"/>
  <c r="N1340" i="5"/>
  <c r="N1164" i="5"/>
  <c r="N1132" i="5"/>
  <c r="N1093" i="5"/>
  <c r="N1085" i="5"/>
  <c r="N998" i="5"/>
  <c r="N747" i="5"/>
  <c r="N718" i="5"/>
  <c r="N847" i="5"/>
  <c r="N1033" i="5"/>
  <c r="N632" i="5"/>
  <c r="N480" i="5"/>
  <c r="N402" i="5"/>
  <c r="N313" i="5"/>
  <c r="N1851" i="5"/>
  <c r="N1579" i="5"/>
  <c r="N1515" i="5"/>
  <c r="N1423" i="5"/>
  <c r="N1031" i="5"/>
  <c r="N1096" i="5"/>
  <c r="N722" i="5"/>
  <c r="N771" i="5"/>
  <c r="N1414" i="5"/>
  <c r="N759" i="5"/>
  <c r="N621" i="5"/>
  <c r="N663" i="5"/>
  <c r="N364" i="5"/>
  <c r="N146" i="5"/>
  <c r="N366" i="5"/>
  <c r="N237" i="5"/>
  <c r="O1961" i="5"/>
  <c r="O1952" i="5"/>
  <c r="O1732" i="5"/>
  <c r="O1671" i="5"/>
  <c r="O1562" i="5"/>
  <c r="O1258" i="5"/>
  <c r="O1335" i="5"/>
  <c r="O772" i="5"/>
  <c r="O635" i="5"/>
  <c r="O524" i="5"/>
  <c r="O546" i="5"/>
  <c r="O283" i="5"/>
  <c r="O1974" i="5"/>
  <c r="O1822" i="5"/>
  <c r="O1749" i="5"/>
  <c r="O1568" i="5"/>
  <c r="O1499" i="5"/>
  <c r="O1303" i="5"/>
  <c r="O1450" i="5"/>
  <c r="O1479" i="5"/>
  <c r="O1268" i="5"/>
  <c r="O1197" i="5"/>
  <c r="O869" i="5"/>
  <c r="O738" i="5"/>
  <c r="O726" i="5"/>
  <c r="O675" i="5"/>
  <c r="O533" i="5"/>
  <c r="O503" i="5"/>
  <c r="O776" i="5"/>
  <c r="O553" i="5"/>
  <c r="O429" i="5"/>
  <c r="O253" i="5"/>
  <c r="O1742" i="5"/>
  <c r="O1778" i="5"/>
  <c r="O1717" i="5"/>
  <c r="O1598" i="5"/>
  <c r="O1527" i="5"/>
  <c r="O1441" i="5"/>
  <c r="O1288" i="5"/>
  <c r="O1332" i="5"/>
  <c r="O916" i="5"/>
  <c r="O778" i="5"/>
  <c r="O619" i="5"/>
  <c r="O416" i="5"/>
  <c r="O428" i="5"/>
  <c r="O212" i="5"/>
  <c r="O180" i="5"/>
  <c r="O279" i="5"/>
  <c r="O1661" i="5"/>
  <c r="O1664" i="5"/>
  <c r="O1612" i="5"/>
  <c r="O1498" i="5"/>
  <c r="O1337" i="5"/>
  <c r="O1275" i="5"/>
  <c r="O1139" i="5"/>
  <c r="O957" i="5"/>
  <c r="O885" i="5"/>
  <c r="O913" i="5"/>
  <c r="O714" i="5"/>
  <c r="O815" i="5"/>
  <c r="O978" i="5"/>
  <c r="O519" i="5"/>
  <c r="O496" i="5"/>
  <c r="O335" i="5"/>
  <c r="O170" i="5"/>
  <c r="O220" i="5"/>
  <c r="O353" i="5"/>
  <c r="O214" i="5"/>
  <c r="O2000" i="5"/>
  <c r="O1899" i="5"/>
  <c r="O1920" i="5"/>
  <c r="O1726" i="5"/>
  <c r="O1572" i="5"/>
  <c r="O1514" i="5"/>
  <c r="O1317" i="5"/>
  <c r="O1124" i="5"/>
  <c r="O1025" i="5"/>
  <c r="O1122" i="5"/>
  <c r="O915" i="5"/>
  <c r="O1119" i="5"/>
  <c r="O697" i="5"/>
  <c r="O935" i="5"/>
  <c r="O782" i="5"/>
  <c r="O695" i="5"/>
  <c r="O685" i="5"/>
  <c r="O702" i="5"/>
  <c r="O482" i="5"/>
  <c r="O347" i="5"/>
  <c r="O340" i="5"/>
  <c r="O265" i="5"/>
  <c r="O161" i="5"/>
  <c r="O148" i="5"/>
  <c r="O337" i="5"/>
  <c r="O213" i="5"/>
  <c r="O191" i="5"/>
  <c r="O1907" i="5"/>
  <c r="O1870" i="5"/>
  <c r="O1843" i="5"/>
  <c r="O1782" i="5"/>
  <c r="O1774" i="5"/>
  <c r="O1730" i="5"/>
  <c r="O1787" i="5"/>
  <c r="O1707" i="5"/>
  <c r="O1494" i="5"/>
  <c r="O1483" i="5"/>
  <c r="O1473" i="5"/>
  <c r="O1184" i="5"/>
  <c r="O867" i="5"/>
  <c r="O984" i="5"/>
  <c r="O964" i="5"/>
  <c r="O678" i="5"/>
  <c r="O484" i="5"/>
  <c r="O436" i="5"/>
  <c r="O420" i="5"/>
  <c r="O116" i="5"/>
  <c r="O141" i="5"/>
  <c r="O1958" i="5"/>
  <c r="O1706" i="5"/>
  <c r="O1649" i="5"/>
  <c r="O1531" i="5"/>
  <c r="O1279" i="5"/>
  <c r="O1264" i="5"/>
  <c r="O1241" i="5"/>
  <c r="O1276" i="5"/>
  <c r="O1127" i="5"/>
  <c r="O750" i="5"/>
  <c r="O791" i="5"/>
  <c r="O249" i="5"/>
  <c r="O415" i="5"/>
  <c r="O350" i="5"/>
  <c r="O123" i="5"/>
  <c r="O385" i="5"/>
  <c r="O167" i="5"/>
  <c r="O1917" i="5"/>
  <c r="O1900" i="5"/>
  <c r="O1615" i="5"/>
  <c r="O1419" i="5"/>
  <c r="O1356" i="5"/>
  <c r="O1151" i="5"/>
  <c r="O899" i="5"/>
  <c r="O973" i="5"/>
  <c r="O807" i="5"/>
  <c r="O572" i="5"/>
  <c r="O649" i="5"/>
  <c r="O477" i="5"/>
  <c r="O305" i="5"/>
  <c r="O190" i="5"/>
  <c r="O1981" i="5"/>
  <c r="O1984" i="5"/>
  <c r="O1856" i="5"/>
  <c r="O1697" i="5"/>
  <c r="O1430" i="5"/>
  <c r="O1352" i="5"/>
  <c r="O1088" i="5"/>
  <c r="O1065" i="5"/>
  <c r="O818" i="5"/>
  <c r="O1044" i="5"/>
  <c r="O843" i="5"/>
  <c r="O845" i="5"/>
  <c r="O1103" i="5"/>
  <c r="O471" i="5"/>
  <c r="O408" i="5"/>
  <c r="O962" i="5"/>
  <c r="O490" i="5"/>
  <c r="O438" i="5"/>
  <c r="O228" i="5"/>
  <c r="O230" i="5"/>
  <c r="O1913" i="5"/>
  <c r="O1840" i="5"/>
  <c r="O1834" i="5"/>
  <c r="O1815" i="5"/>
  <c r="O1763" i="5"/>
  <c r="O1669" i="5"/>
  <c r="O1646" i="5"/>
  <c r="O1345" i="5"/>
  <c r="O1354" i="5"/>
  <c r="O1194" i="5"/>
  <c r="O1097" i="5"/>
  <c r="O995" i="5"/>
  <c r="O950" i="5"/>
  <c r="O833" i="5"/>
  <c r="O703" i="5"/>
  <c r="O682" i="5"/>
  <c r="O687" i="5"/>
  <c r="O671" i="5"/>
  <c r="O290" i="5"/>
  <c r="O494" i="5"/>
  <c r="O270" i="5"/>
  <c r="O263" i="5"/>
  <c r="O1956" i="5"/>
  <c r="O1738" i="5"/>
  <c r="O1756" i="5"/>
  <c r="O1403" i="5"/>
  <c r="O1541" i="5"/>
  <c r="O1554" i="5"/>
  <c r="O1478" i="5"/>
  <c r="O1328" i="5"/>
  <c r="O1313" i="5"/>
  <c r="O1471" i="5"/>
  <c r="O1458" i="5"/>
  <c r="O1386" i="5"/>
  <c r="O1040" i="5"/>
  <c r="O1130" i="5"/>
  <c r="O1002" i="5"/>
  <c r="O802" i="5"/>
  <c r="O824" i="5"/>
  <c r="O653" i="5"/>
  <c r="O600" i="5"/>
  <c r="O179" i="5"/>
  <c r="O1821" i="5"/>
  <c r="O1770" i="5"/>
  <c r="O1724" i="5"/>
  <c r="O1490" i="5"/>
  <c r="O1474" i="5"/>
  <c r="O947" i="5"/>
  <c r="O1099" i="5"/>
  <c r="O836" i="5"/>
  <c r="O997" i="5"/>
  <c r="O526" i="5"/>
  <c r="O527" i="5"/>
  <c r="O502" i="5"/>
  <c r="O336" i="5"/>
  <c r="O430" i="5"/>
  <c r="O1959" i="5"/>
  <c r="O1673" i="5"/>
  <c r="O1606" i="5"/>
  <c r="O1584" i="5"/>
  <c r="O1626" i="5"/>
  <c r="O1520" i="5"/>
  <c r="O1190" i="5"/>
  <c r="O1223" i="5"/>
  <c r="O1305" i="5"/>
  <c r="O1234" i="5"/>
  <c r="O1136" i="5"/>
  <c r="O570" i="5"/>
  <c r="O449" i="5"/>
  <c r="O474" i="5"/>
  <c r="O443" i="5"/>
  <c r="O268" i="5"/>
  <c r="O181" i="5"/>
  <c r="O127" i="5"/>
  <c r="O1761" i="5"/>
  <c r="O1733" i="5"/>
  <c r="O1686" i="5"/>
  <c r="O1543" i="5"/>
  <c r="O1413" i="5"/>
  <c r="O1294" i="5"/>
  <c r="O1253" i="5"/>
  <c r="O1181" i="5"/>
  <c r="O1173" i="5"/>
  <c r="O1049" i="5"/>
  <c r="O977" i="5"/>
  <c r="O705" i="5"/>
  <c r="O757" i="5"/>
  <c r="O507" i="5"/>
  <c r="O736" i="5"/>
  <c r="O435" i="5"/>
  <c r="O374" i="5"/>
  <c r="O308" i="5"/>
  <c r="N1969" i="5"/>
  <c r="N1941" i="5"/>
  <c r="N1972" i="5"/>
  <c r="N1798" i="5"/>
  <c r="N1708" i="5"/>
  <c r="N1685" i="5"/>
  <c r="N1518" i="5"/>
  <c r="N1376" i="5"/>
  <c r="N1007" i="5"/>
  <c r="N1008" i="5"/>
  <c r="N979" i="5"/>
  <c r="N990" i="5"/>
  <c r="N639" i="5"/>
  <c r="N591" i="5"/>
  <c r="N751" i="5"/>
  <c r="N187" i="5"/>
  <c r="N182" i="5"/>
  <c r="N1312" i="5"/>
  <c r="N1037" i="5"/>
  <c r="N860" i="5"/>
  <c r="N1058" i="5"/>
  <c r="N1369" i="5"/>
  <c r="N706" i="5"/>
  <c r="N878" i="5"/>
  <c r="N644" i="5"/>
  <c r="N574" i="5"/>
  <c r="N457" i="5"/>
  <c r="N264" i="5"/>
  <c r="N333" i="5"/>
  <c r="N1808" i="5"/>
  <c r="N1602" i="5"/>
  <c r="N1601" i="5"/>
  <c r="N1384" i="5"/>
  <c r="N1206" i="5"/>
  <c r="N1272" i="5"/>
  <c r="N1516" i="5"/>
  <c r="N924" i="5"/>
  <c r="N965" i="5"/>
  <c r="N968" i="5"/>
  <c r="N842" i="5"/>
  <c r="N593" i="5"/>
  <c r="N775" i="5"/>
  <c r="N599" i="5"/>
  <c r="N392" i="5"/>
  <c r="N434" i="5"/>
  <c r="N422" i="5"/>
  <c r="N195" i="5"/>
  <c r="N1908" i="5"/>
  <c r="N1674" i="5"/>
  <c r="N1666" i="5"/>
  <c r="N1695" i="5"/>
  <c r="N1623" i="5"/>
  <c r="N1536" i="5"/>
  <c r="N1569" i="5"/>
  <c r="N1447" i="5"/>
  <c r="N1424" i="5"/>
  <c r="N1347" i="5"/>
  <c r="N1278" i="5"/>
  <c r="N1287" i="5"/>
  <c r="N1157" i="5"/>
  <c r="N932" i="5"/>
  <c r="N1134" i="5"/>
  <c r="N985" i="5"/>
  <c r="N733" i="5"/>
  <c r="N673" i="5"/>
  <c r="N691" i="5"/>
  <c r="N603" i="5"/>
  <c r="N699" i="5"/>
  <c r="N169" i="5"/>
  <c r="N210" i="5"/>
  <c r="N122" i="5"/>
  <c r="N401" i="5"/>
  <c r="N1976" i="5"/>
  <c r="N1995" i="5"/>
  <c r="N1978" i="5"/>
  <c r="N1925" i="5"/>
  <c r="N1829" i="5"/>
  <c r="N1863" i="5"/>
  <c r="N1772" i="5"/>
  <c r="N1611" i="5"/>
  <c r="N1570" i="5"/>
  <c r="N1338" i="5"/>
  <c r="N1548" i="5"/>
  <c r="N1508" i="5"/>
  <c r="N1209" i="5"/>
  <c r="N1219" i="5"/>
  <c r="N954" i="5"/>
  <c r="N855" i="5"/>
  <c r="N794" i="5"/>
  <c r="N787" i="5"/>
  <c r="N1034" i="5"/>
  <c r="N655" i="5"/>
  <c r="N256" i="5"/>
  <c r="N184" i="5"/>
  <c r="N189" i="5"/>
  <c r="N1879" i="5"/>
  <c r="N1668" i="5"/>
  <c r="N1600" i="5"/>
  <c r="N1348" i="5"/>
  <c r="N1500" i="5"/>
  <c r="N1395" i="5"/>
  <c r="N1195" i="5"/>
  <c r="N588" i="5"/>
  <c r="N535" i="5"/>
  <c r="N394" i="5"/>
  <c r="N419" i="5"/>
  <c r="N468" i="5"/>
  <c r="N412" i="5"/>
  <c r="N1999" i="5"/>
  <c r="N1800" i="5"/>
  <c r="N1828" i="5"/>
  <c r="N1566" i="5"/>
  <c r="N1585" i="5"/>
  <c r="N1280" i="5"/>
  <c r="N1289" i="5"/>
  <c r="N1128" i="5"/>
  <c r="N1030" i="5"/>
  <c r="N744" i="5"/>
  <c r="N809" i="5"/>
  <c r="N781" i="5"/>
  <c r="N638" i="5"/>
  <c r="N488" i="5"/>
  <c r="N409" i="5"/>
  <c r="N411" i="5"/>
  <c r="N272" i="5"/>
  <c r="N767" i="5"/>
  <c r="N780" i="5"/>
  <c r="N205" i="5"/>
  <c r="N149" i="5"/>
  <c r="N1983" i="5"/>
  <c r="N1977" i="5"/>
  <c r="N1937" i="5"/>
  <c r="N1876" i="5"/>
  <c r="N1811" i="5"/>
  <c r="N1827" i="5"/>
  <c r="N1682" i="5"/>
  <c r="N1731" i="5"/>
  <c r="N1679" i="5"/>
  <c r="N1559" i="5"/>
  <c r="N1398" i="5"/>
  <c r="N1230" i="5"/>
  <c r="N1263" i="5"/>
  <c r="N1446" i="5"/>
  <c r="N816" i="5"/>
  <c r="N835" i="5"/>
  <c r="N813" i="5"/>
  <c r="N765" i="5"/>
  <c r="N647" i="5"/>
  <c r="N501" i="5"/>
  <c r="N465" i="5"/>
  <c r="N352" i="5"/>
  <c r="N227" i="5"/>
  <c r="N126" i="5"/>
  <c r="N1943" i="5"/>
  <c r="N1496" i="5"/>
  <c r="N1297" i="5"/>
  <c r="N1179" i="5"/>
  <c r="N1180" i="5"/>
  <c r="N1032" i="5"/>
  <c r="N1110" i="5"/>
  <c r="N1090" i="5"/>
  <c r="N940" i="5"/>
  <c r="N905" i="5"/>
  <c r="N506" i="5"/>
  <c r="N567" i="5"/>
  <c r="N248" i="5"/>
  <c r="N240" i="5"/>
  <c r="N188" i="5"/>
  <c r="N293" i="5"/>
  <c r="N1966" i="5"/>
  <c r="N1930" i="5"/>
  <c r="N1831" i="5"/>
  <c r="N1729" i="5"/>
  <c r="N1556" i="5"/>
  <c r="N1535" i="5"/>
  <c r="N1617" i="5"/>
  <c r="N1594" i="5"/>
  <c r="N1350" i="5"/>
  <c r="N1218" i="5"/>
  <c r="N1145" i="5"/>
  <c r="N892" i="5"/>
  <c r="N1433" i="5"/>
  <c r="N872" i="5"/>
  <c r="N841" i="5"/>
  <c r="N721" i="5"/>
  <c r="N707" i="5"/>
  <c r="N893" i="5"/>
  <c r="N742" i="5"/>
  <c r="N514" i="5"/>
  <c r="N587" i="5"/>
  <c r="N724" i="5"/>
  <c r="N479" i="5"/>
  <c r="N423" i="5"/>
  <c r="N359" i="5"/>
  <c r="N531" i="5"/>
  <c r="N499" i="5"/>
  <c r="N640" i="5"/>
  <c r="N233" i="5"/>
  <c r="N115" i="5"/>
  <c r="N204" i="5"/>
  <c r="N1962" i="5"/>
  <c r="N1830" i="5"/>
  <c r="N1853" i="5"/>
  <c r="N1684" i="5"/>
  <c r="N1505" i="5"/>
  <c r="N1461" i="5"/>
  <c r="N1381" i="5"/>
  <c r="N1329" i="5"/>
  <c r="N1069" i="5"/>
  <c r="N1126" i="5"/>
  <c r="N931" i="5"/>
  <c r="N868" i="5"/>
  <c r="N942" i="5"/>
  <c r="N806" i="5"/>
  <c r="N665" i="5"/>
  <c r="N966" i="5"/>
  <c r="N788" i="5"/>
  <c r="N612" i="5"/>
  <c r="N512" i="5"/>
  <c r="N291" i="5"/>
  <c r="N688" i="5"/>
  <c r="N1989" i="5"/>
  <c r="N1687" i="5"/>
  <c r="N1525" i="5"/>
  <c r="N1453" i="5"/>
  <c r="N1205" i="5"/>
  <c r="N1465" i="5"/>
  <c r="N919" i="5"/>
  <c r="N723" i="5"/>
  <c r="N431" i="5"/>
  <c r="N424" i="5"/>
  <c r="N460" i="5"/>
  <c r="N1960" i="5"/>
  <c r="N1987" i="5"/>
  <c r="N1776" i="5"/>
  <c r="N1368" i="5"/>
  <c r="N1277" i="5"/>
  <c r="N1231" i="5"/>
  <c r="N1256" i="5"/>
  <c r="N1371" i="5"/>
  <c r="N983" i="5"/>
  <c r="N1043" i="5"/>
  <c r="N987" i="5"/>
  <c r="N709" i="5"/>
  <c r="N154" i="5"/>
  <c r="N158" i="5"/>
  <c r="N1650" i="5"/>
  <c r="N1608" i="5"/>
  <c r="N1502" i="5"/>
  <c r="N1530" i="5"/>
  <c r="N1396" i="5"/>
  <c r="N1247" i="5"/>
  <c r="N874" i="5"/>
  <c r="N859" i="5"/>
  <c r="N696" i="5"/>
  <c r="N862" i="5"/>
  <c r="N803" i="5"/>
  <c r="N774" i="5"/>
  <c r="N540" i="5"/>
  <c r="N637" i="5"/>
  <c r="N573" i="5"/>
  <c r="N545" i="5"/>
  <c r="N222" i="5"/>
  <c r="N1953" i="5"/>
  <c r="N1875" i="5"/>
  <c r="N1728" i="5"/>
  <c r="N1715" i="5"/>
  <c r="N1644" i="5"/>
  <c r="N1519" i="5"/>
  <c r="N1392" i="5"/>
  <c r="N1336" i="5"/>
  <c r="N1497" i="5"/>
  <c r="N1374" i="5"/>
  <c r="N1064" i="5"/>
  <c r="N1056" i="5"/>
  <c r="N875" i="5"/>
  <c r="N1074" i="5"/>
  <c r="N910" i="5"/>
  <c r="N597" i="5"/>
  <c r="N557" i="5"/>
  <c r="N541" i="5"/>
  <c r="N662" i="5"/>
  <c r="N598" i="5"/>
  <c r="N566" i="5"/>
  <c r="N466" i="5"/>
  <c r="N257" i="5"/>
  <c r="N217" i="5"/>
  <c r="N413" i="5"/>
  <c r="N235" i="5"/>
  <c r="N156" i="5"/>
  <c r="N1949" i="5"/>
  <c r="N1932" i="5"/>
  <c r="N1659" i="5"/>
  <c r="N1634" i="5"/>
  <c r="N1522" i="5"/>
  <c r="N1367" i="5"/>
  <c r="N1323" i="5"/>
  <c r="N1252" i="5"/>
  <c r="N858" i="5"/>
  <c r="N948" i="5"/>
  <c r="N986" i="5"/>
  <c r="N982" i="5"/>
  <c r="N811" i="5"/>
  <c r="N467" i="5"/>
  <c r="N388" i="5"/>
  <c r="N289" i="5"/>
  <c r="N209" i="5"/>
  <c r="N377" i="5"/>
  <c r="N1904" i="5"/>
  <c r="N1921" i="5"/>
  <c r="N1878" i="5"/>
  <c r="N1747" i="5"/>
  <c r="N1739" i="5"/>
  <c r="N1720" i="5"/>
  <c r="N1637" i="5"/>
  <c r="N1723" i="5"/>
  <c r="N1372" i="5"/>
  <c r="N1125" i="5"/>
  <c r="N1159" i="5"/>
  <c r="N1120" i="5"/>
  <c r="N1078" i="5"/>
  <c r="N876" i="5"/>
  <c r="N896" i="5"/>
  <c r="N864" i="5"/>
  <c r="N752" i="5"/>
  <c r="N921" i="5"/>
  <c r="N777" i="5"/>
  <c r="N790" i="5"/>
  <c r="N674" i="5"/>
  <c r="N643" i="5"/>
  <c r="N511" i="5"/>
  <c r="N1939" i="5"/>
  <c r="N1850" i="5"/>
  <c r="N1698" i="5"/>
  <c r="N1683" i="5"/>
  <c r="N1792" i="5"/>
  <c r="N1616" i="5"/>
  <c r="N1545" i="5"/>
  <c r="N1532" i="5"/>
  <c r="N1341" i="5"/>
  <c r="N1004" i="5"/>
  <c r="N762" i="5"/>
  <c r="N689" i="5"/>
  <c r="N550" i="5"/>
  <c r="N355" i="5"/>
  <c r="N404" i="5"/>
  <c r="N185" i="5"/>
  <c r="N262" i="5"/>
  <c r="N1574" i="5"/>
  <c r="N1491" i="5"/>
  <c r="N1343" i="5"/>
  <c r="N1229" i="5"/>
  <c r="N1248" i="5"/>
  <c r="N1171" i="5"/>
  <c r="N1146" i="5"/>
  <c r="N1010" i="5"/>
  <c r="N908" i="5"/>
  <c r="N958" i="5"/>
  <c r="N731" i="5"/>
  <c r="N525" i="5"/>
  <c r="N378" i="5"/>
  <c r="N348" i="5"/>
  <c r="N1915" i="5"/>
  <c r="N1846" i="5"/>
  <c r="N1718" i="5"/>
  <c r="N1719" i="5"/>
  <c r="N1364" i="5"/>
  <c r="N1383" i="5"/>
  <c r="N1270" i="5"/>
  <c r="N1123" i="5"/>
  <c r="N1084" i="5"/>
  <c r="N1152" i="5"/>
  <c r="N1028" i="5"/>
  <c r="N959" i="5"/>
  <c r="N850" i="5"/>
  <c r="N795" i="5"/>
  <c r="N861" i="5"/>
  <c r="N400" i="5"/>
  <c r="N483" i="5"/>
  <c r="N748" i="5"/>
  <c r="N1888" i="5"/>
  <c r="N1881" i="5"/>
  <c r="N1819" i="5"/>
  <c r="N1758" i="5"/>
  <c r="N1745" i="5"/>
  <c r="N1702" i="5"/>
  <c r="N1694" i="5"/>
  <c r="N1596" i="5"/>
  <c r="N1591" i="5"/>
  <c r="N1391" i="5"/>
  <c r="N1189" i="5"/>
  <c r="N1311" i="5"/>
  <c r="N1116" i="5"/>
  <c r="N1039" i="5"/>
  <c r="N938" i="5"/>
  <c r="N933" i="5"/>
  <c r="N692" i="5"/>
  <c r="N654" i="5"/>
  <c r="N463" i="5"/>
  <c r="N475" i="5"/>
  <c r="N656" i="5"/>
  <c r="N176" i="5"/>
  <c r="N274" i="5"/>
  <c r="N163" i="5"/>
  <c r="N269" i="5"/>
  <c r="N173" i="5"/>
  <c r="N1951" i="5"/>
  <c r="N1862" i="5"/>
  <c r="N1824" i="5"/>
  <c r="N1655" i="5"/>
  <c r="N1567" i="5"/>
  <c r="N1486" i="5"/>
  <c r="N1365" i="5"/>
  <c r="N1286" i="5"/>
  <c r="N1406" i="5"/>
  <c r="N1000" i="5"/>
  <c r="N537" i="5"/>
  <c r="N232" i="5"/>
  <c r="N382" i="5"/>
  <c r="N132" i="5"/>
  <c r="N109" i="5"/>
  <c r="N294" i="5"/>
  <c r="N1938" i="5"/>
  <c r="N1971" i="5"/>
  <c r="N1785" i="5"/>
  <c r="N1803" i="5"/>
  <c r="N1654" i="5"/>
  <c r="N1755" i="5"/>
  <c r="N1709" i="5"/>
  <c r="N1589" i="5"/>
  <c r="N1701" i="5"/>
  <c r="N1493" i="5"/>
  <c r="N1513" i="5"/>
  <c r="N1421" i="5"/>
  <c r="N1405" i="5"/>
  <c r="N1358" i="5"/>
  <c r="N1185" i="5"/>
  <c r="N784" i="5"/>
  <c r="N810" i="5"/>
  <c r="N641" i="5"/>
  <c r="N452" i="5"/>
  <c r="N168" i="5"/>
  <c r="N327" i="5"/>
  <c r="N219" i="5"/>
  <c r="N131" i="5"/>
  <c r="N1833" i="5"/>
  <c r="N1691" i="5"/>
  <c r="N1631" i="5"/>
  <c r="N1443" i="5"/>
  <c r="N1468" i="5"/>
  <c r="N1454" i="5"/>
  <c r="N1013" i="5"/>
  <c r="N886" i="5"/>
  <c r="N633" i="5"/>
  <c r="N661" i="5"/>
  <c r="N542" i="5"/>
  <c r="N367" i="5"/>
  <c r="N680" i="5"/>
  <c r="N735" i="5"/>
  <c r="N310" i="5"/>
  <c r="N1996" i="5"/>
  <c r="N1765" i="5"/>
  <c r="N1762" i="5"/>
  <c r="N1780" i="5"/>
  <c r="N1947" i="5"/>
  <c r="N1614" i="5"/>
  <c r="N1552" i="5"/>
  <c r="N1540" i="5"/>
  <c r="N1351" i="5"/>
  <c r="N1344" i="5"/>
  <c r="N1214" i="5"/>
  <c r="N1109" i="5"/>
  <c r="N891" i="5"/>
  <c r="N1020" i="5"/>
  <c r="N889" i="5"/>
  <c r="N1022" i="5"/>
  <c r="N609" i="5"/>
  <c r="N561" i="5"/>
  <c r="N532" i="5"/>
  <c r="N491" i="5"/>
  <c r="N234" i="5"/>
  <c r="N196" i="5"/>
  <c r="N8" i="5"/>
  <c r="O9" i="5"/>
  <c r="N16" i="5"/>
  <c r="N24" i="5"/>
  <c r="O25" i="5"/>
  <c r="N32" i="5"/>
  <c r="O33" i="5"/>
  <c r="N40" i="5"/>
  <c r="O49" i="5"/>
  <c r="N56" i="5"/>
  <c r="O57" i="5"/>
  <c r="N64" i="5"/>
  <c r="O65" i="5"/>
  <c r="N72" i="5"/>
  <c r="O73" i="5"/>
  <c r="N80" i="5"/>
  <c r="O81" i="5"/>
  <c r="O89" i="5"/>
  <c r="N96" i="5"/>
  <c r="O97" i="5"/>
  <c r="N104" i="5"/>
  <c r="O105" i="5"/>
  <c r="N121" i="5"/>
  <c r="N127" i="5"/>
  <c r="O208" i="5"/>
  <c r="O304" i="5"/>
  <c r="O334" i="5"/>
  <c r="O386" i="5"/>
  <c r="N1464" i="5"/>
  <c r="N1366" i="5"/>
  <c r="N1183" i="5"/>
  <c r="N971" i="5"/>
  <c r="N941" i="5"/>
  <c r="N779" i="5"/>
  <c r="N805" i="5"/>
  <c r="N701" i="5"/>
  <c r="N354" i="5"/>
  <c r="N312" i="5"/>
  <c r="N216" i="5"/>
  <c r="N145" i="5"/>
  <c r="N322" i="5"/>
  <c r="N140" i="5"/>
  <c r="N1975" i="5"/>
  <c r="N1859" i="5"/>
  <c r="N1903" i="5"/>
  <c r="N1877" i="5"/>
  <c r="N1630" i="5"/>
  <c r="N1487" i="5"/>
  <c r="N1281" i="5"/>
  <c r="N1186" i="5"/>
  <c r="N1138" i="5"/>
  <c r="N1073" i="5"/>
  <c r="N1161" i="5"/>
  <c r="N902" i="5"/>
  <c r="N585" i="5"/>
  <c r="N686" i="5"/>
  <c r="N510" i="5"/>
  <c r="N273" i="5"/>
  <c r="N202" i="5"/>
  <c r="N299" i="5"/>
  <c r="N259" i="5"/>
  <c r="N166" i="5"/>
  <c r="N1955" i="5"/>
  <c r="N1621" i="5"/>
  <c r="N1435" i="5"/>
  <c r="N1408" i="5"/>
  <c r="N1262" i="5"/>
  <c r="N1094" i="5"/>
  <c r="N846" i="5"/>
  <c r="N658" i="5"/>
  <c r="N820" i="5"/>
  <c r="N622" i="5"/>
  <c r="N559" i="5"/>
  <c r="N515" i="5"/>
  <c r="N325" i="5"/>
  <c r="N1998" i="5"/>
  <c r="N1897" i="5"/>
  <c r="N1826" i="5"/>
  <c r="N1662" i="5"/>
  <c r="N1583" i="5"/>
  <c r="N1210" i="5"/>
  <c r="N1131" i="5"/>
  <c r="N1149" i="5"/>
  <c r="N1038" i="5"/>
  <c r="N569" i="5"/>
  <c r="N627" i="5"/>
  <c r="N604" i="5"/>
  <c r="N607" i="5"/>
  <c r="N351" i="5"/>
  <c r="N425" i="5"/>
  <c r="N360" i="5"/>
  <c r="N358" i="5"/>
  <c r="N275" i="5"/>
  <c r="N284" i="5"/>
  <c r="N1906" i="5"/>
  <c r="N1555" i="5"/>
  <c r="N1618" i="5"/>
  <c r="N1488" i="5"/>
  <c r="N1238" i="5"/>
  <c r="N1068" i="5"/>
  <c r="N1188" i="5"/>
  <c r="N923" i="5"/>
  <c r="N1102" i="5"/>
  <c r="N967" i="5"/>
  <c r="N834" i="5"/>
  <c r="N754" i="5"/>
  <c r="N988" i="5"/>
  <c r="N838" i="5"/>
  <c r="N642" i="5"/>
  <c r="N579" i="5"/>
  <c r="N157" i="5"/>
  <c r="N1845" i="5"/>
  <c r="N1874" i="5"/>
  <c r="N1727" i="5"/>
  <c r="N1681" i="5"/>
  <c r="N1647" i="5"/>
  <c r="N1565" i="5"/>
  <c r="N1402" i="5"/>
  <c r="N1440" i="5"/>
  <c r="N1489" i="5"/>
  <c r="N1438" i="5"/>
  <c r="N1115" i="5"/>
  <c r="N1133" i="5"/>
  <c r="N1135" i="5"/>
  <c r="N996" i="5"/>
  <c r="N894" i="5"/>
  <c r="N770" i="5"/>
  <c r="N455" i="5"/>
  <c r="N242" i="5"/>
  <c r="N1794" i="5"/>
  <c r="N1643" i="5"/>
  <c r="N1677" i="5"/>
  <c r="N1322" i="5"/>
  <c r="N1239" i="5"/>
  <c r="N1240" i="5"/>
  <c r="N1282" i="5"/>
  <c r="N1251" i="5"/>
  <c r="N1051" i="5"/>
  <c r="N773" i="5"/>
  <c r="N498" i="5"/>
  <c r="N669" i="5"/>
  <c r="N450" i="5"/>
  <c r="N324" i="5"/>
  <c r="N261" i="5"/>
  <c r="N1848" i="5"/>
  <c r="N1752" i="5"/>
  <c r="N1788" i="5"/>
  <c r="N1511" i="5"/>
  <c r="N1108" i="5"/>
  <c r="N1208" i="5"/>
  <c r="N1024" i="5"/>
  <c r="N1300" i="5"/>
  <c r="N1401" i="5"/>
  <c r="N851" i="5"/>
  <c r="N617" i="5"/>
  <c r="N417" i="5"/>
  <c r="N200" i="5"/>
  <c r="N298" i="5"/>
  <c r="N250" i="5"/>
  <c r="N110" i="5"/>
  <c r="N1970" i="5"/>
  <c r="N1866" i="5"/>
  <c r="N1887" i="5"/>
  <c r="N1604" i="5"/>
  <c r="N1546" i="5"/>
  <c r="N1047" i="5"/>
  <c r="N911" i="5"/>
  <c r="N887" i="5"/>
  <c r="N825" i="5"/>
  <c r="N739" i="5"/>
  <c r="N828" i="5"/>
  <c r="N610" i="5"/>
  <c r="N595" i="5"/>
  <c r="N509" i="5"/>
  <c r="N339" i="5"/>
  <c r="N224" i="5"/>
  <c r="O1969" i="5"/>
  <c r="O1941" i="5"/>
  <c r="O1972" i="5"/>
  <c r="O1798" i="5"/>
  <c r="O1708" i="5"/>
  <c r="O1685" i="5"/>
  <c r="O1518" i="5"/>
  <c r="O1376" i="5"/>
  <c r="O990" i="5"/>
  <c r="O1008" i="5"/>
  <c r="O979" i="5"/>
  <c r="O1007" i="5"/>
  <c r="O751" i="5"/>
  <c r="O639" i="5"/>
  <c r="O591" i="5"/>
  <c r="O187" i="5"/>
  <c r="O182" i="5"/>
  <c r="O1312" i="5"/>
  <c r="O1369" i="5"/>
  <c r="O860" i="5"/>
  <c r="O1058" i="5"/>
  <c r="O1037" i="5"/>
  <c r="O706" i="5"/>
  <c r="O878" i="5"/>
  <c r="O644" i="5"/>
  <c r="O574" i="5"/>
  <c r="O457" i="5"/>
  <c r="O333" i="5"/>
  <c r="O1808" i="5"/>
  <c r="O1601" i="5"/>
  <c r="O1602" i="5"/>
  <c r="O1516" i="5"/>
  <c r="O1384" i="5"/>
  <c r="O1206" i="5"/>
  <c r="O1272" i="5"/>
  <c r="O924" i="5"/>
  <c r="O965" i="5"/>
  <c r="O968" i="5"/>
  <c r="O842" i="5"/>
  <c r="O775" i="5"/>
  <c r="O599" i="5"/>
  <c r="O392" i="5"/>
  <c r="O434" i="5"/>
  <c r="O593" i="5"/>
  <c r="O422" i="5"/>
  <c r="O195" i="5"/>
  <c r="O1908" i="5"/>
  <c r="O1674" i="5"/>
  <c r="O1666" i="5"/>
  <c r="O1695" i="5"/>
  <c r="O1623" i="5"/>
  <c r="O1569" i="5"/>
  <c r="O1536" i="5"/>
  <c r="O1347" i="5"/>
  <c r="O1424" i="5"/>
  <c r="O1278" i="5"/>
  <c r="O1287" i="5"/>
  <c r="O1447" i="5"/>
  <c r="O1157" i="5"/>
  <c r="O1134" i="5"/>
  <c r="O932" i="5"/>
  <c r="O985" i="5"/>
  <c r="O699" i="5"/>
  <c r="O691" i="5"/>
  <c r="O603" i="5"/>
  <c r="O733" i="5"/>
  <c r="O673" i="5"/>
  <c r="O401" i="5"/>
  <c r="O169" i="5"/>
  <c r="O210" i="5"/>
  <c r="O231" i="5"/>
  <c r="O119" i="5"/>
  <c r="O1976" i="5"/>
  <c r="O1978" i="5"/>
  <c r="O1995" i="5"/>
  <c r="O1925" i="5"/>
  <c r="O1829" i="5"/>
  <c r="O1772" i="5"/>
  <c r="O1863" i="5"/>
  <c r="O1611" i="5"/>
  <c r="O1570" i="5"/>
  <c r="O1548" i="5"/>
  <c r="O1508" i="5"/>
  <c r="O1338" i="5"/>
  <c r="O1219" i="5"/>
  <c r="O1209" i="5"/>
  <c r="O1034" i="5"/>
  <c r="O794" i="5"/>
  <c r="O787" i="5"/>
  <c r="O954" i="5"/>
  <c r="O855" i="5"/>
  <c r="O655" i="5"/>
  <c r="O189" i="5"/>
  <c r="O215" i="5"/>
  <c r="O1879" i="5"/>
  <c r="O1668" i="5"/>
  <c r="O1600" i="5"/>
  <c r="O1500" i="5"/>
  <c r="O1395" i="5"/>
  <c r="O1348" i="5"/>
  <c r="O1195" i="5"/>
  <c r="O588" i="5"/>
  <c r="O535" i="5"/>
  <c r="O419" i="5"/>
  <c r="O468" i="5"/>
  <c r="O412" i="5"/>
  <c r="O394" i="5"/>
  <c r="O1999" i="5"/>
  <c r="O1800" i="5"/>
  <c r="O1828" i="5"/>
  <c r="O1566" i="5"/>
  <c r="O1585" i="5"/>
  <c r="O1280" i="5"/>
  <c r="O1289" i="5"/>
  <c r="O1030" i="5"/>
  <c r="O1128" i="5"/>
  <c r="O809" i="5"/>
  <c r="O780" i="5"/>
  <c r="O767" i="5"/>
  <c r="O781" i="5"/>
  <c r="O638" i="5"/>
  <c r="O488" i="5"/>
  <c r="O409" i="5"/>
  <c r="O744" i="5"/>
  <c r="O411" i="5"/>
  <c r="O205" i="5"/>
  <c r="O149" i="5"/>
  <c r="O1983" i="5"/>
  <c r="O1977" i="5"/>
  <c r="O1937" i="5"/>
  <c r="O1876" i="5"/>
  <c r="O1827" i="5"/>
  <c r="O1811" i="5"/>
  <c r="O1731" i="5"/>
  <c r="O1682" i="5"/>
  <c r="O1679" i="5"/>
  <c r="O1559" i="5"/>
  <c r="O1446" i="5"/>
  <c r="O1398" i="5"/>
  <c r="O1230" i="5"/>
  <c r="O1263" i="5"/>
  <c r="O835" i="5"/>
  <c r="O816" i="5"/>
  <c r="O501" i="5"/>
  <c r="O813" i="5"/>
  <c r="O765" i="5"/>
  <c r="O647" i="5"/>
  <c r="O352" i="5"/>
  <c r="O465" i="5"/>
  <c r="O227" i="5"/>
  <c r="O126" i="5"/>
  <c r="O1943" i="5"/>
  <c r="O1496" i="5"/>
  <c r="O1297" i="5"/>
  <c r="O1179" i="5"/>
  <c r="O1180" i="5"/>
  <c r="O1110" i="5"/>
  <c r="O1032" i="5"/>
  <c r="O1090" i="5"/>
  <c r="O940" i="5"/>
  <c r="O905" i="5"/>
  <c r="O567" i="5"/>
  <c r="O506" i="5"/>
  <c r="O461" i="5"/>
  <c r="O188" i="5"/>
  <c r="O293" i="5"/>
  <c r="O414" i="5"/>
  <c r="O1930" i="5"/>
  <c r="O1966" i="5"/>
  <c r="O1831" i="5"/>
  <c r="O1729" i="5"/>
  <c r="O1556" i="5"/>
  <c r="O1617" i="5"/>
  <c r="O1535" i="5"/>
  <c r="O1594" i="5"/>
  <c r="O1433" i="5"/>
  <c r="O1350" i="5"/>
  <c r="O1218" i="5"/>
  <c r="O1145" i="5"/>
  <c r="O892" i="5"/>
  <c r="O893" i="5"/>
  <c r="O872" i="5"/>
  <c r="O841" i="5"/>
  <c r="O721" i="5"/>
  <c r="O707" i="5"/>
  <c r="O724" i="5"/>
  <c r="O742" i="5"/>
  <c r="O587" i="5"/>
  <c r="O531" i="5"/>
  <c r="O499" i="5"/>
  <c r="O640" i="5"/>
  <c r="O479" i="5"/>
  <c r="O514" i="5"/>
  <c r="O233" i="5"/>
  <c r="O115" i="5"/>
  <c r="O204" i="5"/>
  <c r="O423" i="5"/>
  <c r="O359" i="5"/>
  <c r="O1962" i="5"/>
  <c r="O1853" i="5"/>
  <c r="O1830" i="5"/>
  <c r="O1684" i="5"/>
  <c r="O1505" i="5"/>
  <c r="O1461" i="5"/>
  <c r="O1381" i="5"/>
  <c r="O1329" i="5"/>
  <c r="O1069" i="5"/>
  <c r="O1126" i="5"/>
  <c r="O931" i="5"/>
  <c r="O868" i="5"/>
  <c r="O966" i="5"/>
  <c r="O942" i="5"/>
  <c r="O788" i="5"/>
  <c r="O806" i="5"/>
  <c r="O612" i="5"/>
  <c r="O688" i="5"/>
  <c r="O512" i="5"/>
  <c r="O665" i="5"/>
  <c r="O291" i="5"/>
  <c r="O1989" i="5"/>
  <c r="O1687" i="5"/>
  <c r="O1525" i="5"/>
  <c r="O1453" i="5"/>
  <c r="O1465" i="5"/>
  <c r="O1205" i="5"/>
  <c r="O723" i="5"/>
  <c r="O919" i="5"/>
  <c r="O424" i="5"/>
  <c r="O460" i="5"/>
  <c r="O431" i="5"/>
  <c r="O1987" i="5"/>
  <c r="O1960" i="5"/>
  <c r="O1776" i="5"/>
  <c r="O1371" i="5"/>
  <c r="O1368" i="5"/>
  <c r="O1231" i="5"/>
  <c r="O1256" i="5"/>
  <c r="O1277" i="5"/>
  <c r="O983" i="5"/>
  <c r="O1043" i="5"/>
  <c r="O987" i="5"/>
  <c r="O709" i="5"/>
  <c r="O349" i="5"/>
  <c r="O154" i="5"/>
  <c r="O158" i="5"/>
  <c r="O1650" i="5"/>
  <c r="O1608" i="5"/>
  <c r="O1502" i="5"/>
  <c r="O1530" i="5"/>
  <c r="O1247" i="5"/>
  <c r="O1396" i="5"/>
  <c r="O859" i="5"/>
  <c r="O874" i="5"/>
  <c r="O862" i="5"/>
  <c r="O803" i="5"/>
  <c r="O774" i="5"/>
  <c r="O637" i="5"/>
  <c r="O573" i="5"/>
  <c r="O696" i="5"/>
  <c r="O540" i="5"/>
  <c r="O545" i="5"/>
  <c r="O222" i="5"/>
  <c r="O1953" i="5"/>
  <c r="O1875" i="5"/>
  <c r="O1728" i="5"/>
  <c r="O1715" i="5"/>
  <c r="O1644" i="5"/>
  <c r="O1519" i="5"/>
  <c r="O1497" i="5"/>
  <c r="O1374" i="5"/>
  <c r="O1392" i="5"/>
  <c r="O1336" i="5"/>
  <c r="O1064" i="5"/>
  <c r="O1056" i="5"/>
  <c r="O875" i="5"/>
  <c r="O1074" i="5"/>
  <c r="O910" i="5"/>
  <c r="O597" i="5"/>
  <c r="O557" i="5"/>
  <c r="O541" i="5"/>
  <c r="O662" i="5"/>
  <c r="O598" i="5"/>
  <c r="O566" i="5"/>
  <c r="O466" i="5"/>
  <c r="O413" i="5"/>
  <c r="O257" i="5"/>
  <c r="O217" i="5"/>
  <c r="O235" i="5"/>
  <c r="O156" i="5"/>
  <c r="O1949" i="5"/>
  <c r="O1932" i="5"/>
  <c r="O1634" i="5"/>
  <c r="O1659" i="5"/>
  <c r="O1323" i="5"/>
  <c r="O1522" i="5"/>
  <c r="O1367" i="5"/>
  <c r="O1252" i="5"/>
  <c r="O982" i="5"/>
  <c r="O948" i="5"/>
  <c r="O986" i="5"/>
  <c r="O811" i="5"/>
  <c r="O858" i="5"/>
  <c r="O467" i="5"/>
  <c r="O388" i="5"/>
  <c r="O289" i="5"/>
  <c r="O209" i="5"/>
  <c r="O377" i="5"/>
  <c r="O1921" i="5"/>
  <c r="O1904" i="5"/>
  <c r="O1878" i="5"/>
  <c r="O1720" i="5"/>
  <c r="O1747" i="5"/>
  <c r="O1739" i="5"/>
  <c r="O1723" i="5"/>
  <c r="O1637" i="5"/>
  <c r="O1372" i="5"/>
  <c r="O1125" i="5"/>
  <c r="O1078" i="5"/>
  <c r="O1159" i="5"/>
  <c r="O1120" i="5"/>
  <c r="O876" i="5"/>
  <c r="O896" i="5"/>
  <c r="O864" i="5"/>
  <c r="O921" i="5"/>
  <c r="O777" i="5"/>
  <c r="O790" i="5"/>
  <c r="O674" i="5"/>
  <c r="O643" i="5"/>
  <c r="O752" i="5"/>
  <c r="O511" i="5"/>
  <c r="O1939" i="5"/>
  <c r="O1850" i="5"/>
  <c r="O1792" i="5"/>
  <c r="O1698" i="5"/>
  <c r="O1683" i="5"/>
  <c r="O1616" i="5"/>
  <c r="O1545" i="5"/>
  <c r="O1532" i="5"/>
  <c r="O1341" i="5"/>
  <c r="O1004" i="5"/>
  <c r="O762" i="5"/>
  <c r="O550" i="5"/>
  <c r="O689" i="5"/>
  <c r="O355" i="5"/>
  <c r="O404" i="5"/>
  <c r="O437" i="5"/>
  <c r="O185" i="5"/>
  <c r="O262" i="5"/>
  <c r="O319" i="5"/>
  <c r="O1574" i="5"/>
  <c r="O1491" i="5"/>
  <c r="O1248" i="5"/>
  <c r="O1171" i="5"/>
  <c r="O1229" i="5"/>
  <c r="O1343" i="5"/>
  <c r="O1010" i="5"/>
  <c r="O908" i="5"/>
  <c r="O958" i="5"/>
  <c r="O1146" i="5"/>
  <c r="O731" i="5"/>
  <c r="O525" i="5"/>
  <c r="O348" i="5"/>
  <c r="O1915" i="5"/>
  <c r="O1846" i="5"/>
  <c r="O1719" i="5"/>
  <c r="O1718" i="5"/>
  <c r="O1383" i="5"/>
  <c r="O1270" i="5"/>
  <c r="O1364" i="5"/>
  <c r="O1123" i="5"/>
  <c r="O1084" i="5"/>
  <c r="O1152" i="5"/>
  <c r="O1028" i="5"/>
  <c r="O861" i="5"/>
  <c r="O959" i="5"/>
  <c r="O850" i="5"/>
  <c r="O795" i="5"/>
  <c r="O748" i="5"/>
  <c r="O400" i="5"/>
  <c r="O483" i="5"/>
  <c r="O1881" i="5"/>
  <c r="O1888" i="5"/>
  <c r="O1819" i="5"/>
  <c r="O1758" i="5"/>
  <c r="O1745" i="5"/>
  <c r="O1596" i="5"/>
  <c r="O1702" i="5"/>
  <c r="O1591" i="5"/>
  <c r="O1694" i="5"/>
  <c r="O1311" i="5"/>
  <c r="O1391" i="5"/>
  <c r="O1116" i="5"/>
  <c r="O1189" i="5"/>
  <c r="O933" i="5"/>
  <c r="O1039" i="5"/>
  <c r="O938" i="5"/>
  <c r="O692" i="5"/>
  <c r="O654" i="5"/>
  <c r="O656" i="5"/>
  <c r="O463" i="5"/>
  <c r="O475" i="5"/>
  <c r="O274" i="5"/>
  <c r="O163" i="5"/>
  <c r="O269" i="5"/>
  <c r="O173" i="5"/>
  <c r="O1951" i="5"/>
  <c r="O1824" i="5"/>
  <c r="O1862" i="5"/>
  <c r="O1655" i="5"/>
  <c r="O1567" i="5"/>
  <c r="O1365" i="5"/>
  <c r="O1406" i="5"/>
  <c r="O1286" i="5"/>
  <c r="O1486" i="5"/>
  <c r="O1000" i="5"/>
  <c r="O537" i="5"/>
  <c r="O382" i="5"/>
  <c r="O132" i="5"/>
  <c r="O109" i="5"/>
  <c r="O294" i="5"/>
  <c r="O1938" i="5"/>
  <c r="O1971" i="5"/>
  <c r="O1803" i="5"/>
  <c r="O1785" i="5"/>
  <c r="O1755" i="5"/>
  <c r="O1709" i="5"/>
  <c r="O1701" i="5"/>
  <c r="O1589" i="5"/>
  <c r="O1654" i="5"/>
  <c r="O1513" i="5"/>
  <c r="O1493" i="5"/>
  <c r="O1421" i="5"/>
  <c r="O1405" i="5"/>
  <c r="O1358" i="5"/>
  <c r="O1185" i="5"/>
  <c r="O810" i="5"/>
  <c r="O784" i="5"/>
  <c r="O641" i="5"/>
  <c r="O452" i="5"/>
  <c r="O327" i="5"/>
  <c r="O219" i="5"/>
  <c r="O131" i="5"/>
  <c r="O1833" i="5"/>
  <c r="O1691" i="5"/>
  <c r="O1631" i="5"/>
  <c r="O1443" i="5"/>
  <c r="O1468" i="5"/>
  <c r="O1454" i="5"/>
  <c r="O886" i="5"/>
  <c r="O1013" i="5"/>
  <c r="O735" i="5"/>
  <c r="O661" i="5"/>
  <c r="O542" i="5"/>
  <c r="O680" i="5"/>
  <c r="O633" i="5"/>
  <c r="O310" i="5"/>
  <c r="O367" i="5"/>
  <c r="O1996" i="5"/>
  <c r="O1947" i="5"/>
  <c r="O1762" i="5"/>
  <c r="O1765" i="5"/>
  <c r="O1780" i="5"/>
  <c r="O1614" i="5"/>
  <c r="O1552" i="5"/>
  <c r="O1540" i="5"/>
  <c r="O1344" i="5"/>
  <c r="O1214" i="5"/>
  <c r="O1351" i="5"/>
  <c r="O1109" i="5"/>
  <c r="O1022" i="5"/>
  <c r="O891" i="5"/>
  <c r="O1020" i="5"/>
  <c r="O889" i="5"/>
  <c r="O609" i="5"/>
  <c r="O561" i="5"/>
  <c r="O491" i="5"/>
  <c r="O532" i="5"/>
  <c r="O234" i="5"/>
  <c r="O196" i="5"/>
  <c r="M54" i="10"/>
  <c r="X1470" i="5" s="1"/>
  <c r="N7" i="5"/>
  <c r="O8" i="5"/>
  <c r="N15" i="5"/>
  <c r="O16" i="5"/>
  <c r="N23" i="5"/>
  <c r="O24" i="5"/>
  <c r="N31" i="5"/>
  <c r="O32" i="5"/>
  <c r="N39" i="5"/>
  <c r="O40" i="5"/>
  <c r="N47" i="5"/>
  <c r="O48" i="5"/>
  <c r="N55" i="5"/>
  <c r="O56" i="5"/>
  <c r="N63" i="5"/>
  <c r="O64" i="5"/>
  <c r="N71" i="5"/>
  <c r="O72" i="5"/>
  <c r="N79" i="5"/>
  <c r="O80" i="5"/>
  <c r="N87" i="5"/>
  <c r="O88" i="5"/>
  <c r="N95" i="5"/>
  <c r="O96" i="5"/>
  <c r="N103" i="5"/>
  <c r="O104" i="5"/>
  <c r="O112" i="5"/>
  <c r="O121" i="5"/>
  <c r="N191" i="5"/>
  <c r="N223" i="5"/>
  <c r="N255" i="5"/>
  <c r="N287" i="5"/>
  <c r="N319" i="5"/>
  <c r="O346" i="5"/>
  <c r="N381" i="5"/>
  <c r="N414" i="5"/>
  <c r="N446" i="5"/>
  <c r="E8" i="11"/>
  <c r="E9" i="11"/>
  <c r="E5" i="11"/>
  <c r="E7" i="11"/>
  <c r="E11" i="11"/>
  <c r="E3" i="11"/>
  <c r="E4" i="11"/>
  <c r="E6" i="11"/>
  <c r="E10"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<sst xmlns="http://schemas.openxmlformats.org/spreadsheetml/2006/main" count="36412" uniqueCount="4052">
  <si>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</si>
  <si>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</si>
  <si>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</si>
  <si>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</si>
  <si>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</si>
  <si>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</si>
  <si>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</si>
  <si>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</si>
  <si>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</si>
  <si>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</si>
  <si>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</si>
  <si>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</si>
  <si>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</si>
  <si>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</si>
  <si>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</si>
  <si>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</si>
  <si>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</si>
  <si>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</si>
  <si>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</si>
  <si>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</si>
  <si>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</si>
  <si>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</si>
  <si>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</si>
  <si>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</si>
  <si>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</si>
  <si>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</si>
  <si>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</si>
  <si>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</si>
  <si>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</si>
  <si>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</si>
  <si>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</si>
  <si>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</si>
  <si>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</si>
  <si>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</si>
  <si>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</si>
  <si>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</si>
  <si>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</si>
  <si>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</si>
  <si>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</si>
  <si>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</si>
  <si>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</si>
  <si>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</si>
  <si>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</si>
  <si>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</si>
  <si>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</si>
  <si>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</si>
  <si>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</si>
  <si>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</si>
  <si>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</si>
  <si>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</si>
  <si>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</si>
  <si>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</si>
  <si>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</si>
  <si>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</si>
  <si>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</si>
  <si>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</si>
  <si>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</si>
  <si>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</si>
  <si>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</si>
  <si>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</si>
  <si>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</si>
  <si>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</si>
  <si>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</si>
  <si>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</si>
  <si>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</si>
  <si>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</si>
  <si>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</si>
  <si>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</si>
  <si>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</si>
  <si>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</si>
  <si>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</si>
  <si>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</si>
  <si>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</si>
  <si>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</si>
  <si>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</si>
  <si>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</si>
  <si>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</si>
  <si>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</si>
  <si>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</si>
  <si>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</si>
  <si>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</si>
  <si>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</si>
  <si>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</si>
  <si>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</si>
  <si>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</si>
  <si>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</si>
  <si>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</si>
  <si>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</si>
  <si>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</si>
  <si>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</si>
  <si>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</si>
  <si>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</si>
  <si>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</si>
  <si>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</si>
  <si>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</si>
  <si>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</si>
  <si>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</si>
  <si>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</si>
  <si>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</si>
  <si>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</si>
  <si>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</si>
  <si>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</si>
  <si>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</si>
  <si>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</si>
  <si>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</si>
  <si>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</si>
  <si>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</si>
  <si>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</si>
  <si>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</si>
  <si>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</si>
  <si>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</si>
  <si>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</si>
  <si>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</si>
  <si>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</si>
  <si>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</si>
  <si>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</si>
  <si>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</si>
  <si>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</si>
  <si>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</si>
  <si>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</si>
  <si>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</si>
  <si>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</si>
  <si>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</si>
  <si>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</si>
  <si>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</si>
  <si>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</si>
  <si>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</si>
  <si>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</si>
  <si>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</si>
  <si>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</si>
  <si>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</si>
  <si>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</si>
  <si>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</si>
  <si>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</si>
  <si>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</si>
  <si>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</si>
  <si>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</si>
  <si>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</si>
  <si>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</si>
  <si>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</si>
  <si>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</si>
  <si>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</si>
  <si>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</si>
  <si>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</si>
  <si>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</si>
  <si>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</si>
  <si>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</si>
  <si>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</si>
  <si>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</si>
  <si>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</si>
  <si>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</si>
  <si>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</si>
  <si>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</si>
  <si>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</si>
  <si>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</si>
  <si>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</si>
  <si>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</si>
  <si>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</si>
  <si>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</si>
  <si>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</si>
  <si>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</si>
  <si>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</si>
  <si>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</si>
  <si>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</si>
  <si>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</si>
  <si>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</si>
  <si>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</si>
  <si>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</si>
  <si>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</si>
  <si>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</si>
  <si>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</si>
  <si>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</si>
  <si>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</si>
  <si>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</si>
  <si>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</si>
  <si>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</si>
  <si>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</si>
  <si>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</si>
  <si>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</si>
  <si>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</si>
  <si>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</si>
  <si>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</si>
  <si>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</si>
  <si>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</si>
  <si>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</si>
  <si>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</si>
  <si>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</si>
  <si>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</si>
  <si>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</si>
  <si>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</si>
  <si>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</si>
  <si>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</si>
  <si>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</si>
  <si>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</si>
  <si>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</si>
  <si>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</si>
  <si>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</si>
  <si>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</si>
  <si>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</si>
  <si>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</si>
  <si>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</si>
  <si>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</si>
  <si>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</si>
  <si>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</si>
  <si>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</si>
  <si>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</si>
  <si>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</si>
  <si>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</si>
  <si>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</si>
  <si>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</si>
  <si>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</si>
  <si>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</si>
  <si>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</si>
  <si>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</si>
  <si>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</si>
  <si>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</si>
  <si>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</si>
  <si>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</si>
  <si>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</si>
  <si>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</si>
  <si>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</si>
  <si>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</si>
  <si>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</si>
  <si>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</si>
  <si>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</si>
  <si>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</si>
  <si>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</si>
  <si>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</si>
  <si>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</si>
  <si>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</si>
  <si>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</si>
  <si>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</si>
  <si>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</si>
  <si>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</si>
  <si>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</si>
  <si>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</si>
  <si>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</si>
  <si>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</si>
  <si>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</si>
  <si>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</si>
  <si>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</si>
  <si>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</si>
  <si>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</si>
  <si>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</si>
  <si>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</si>
  <si>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</si>
  <si>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</si>
  <si>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</si>
  <si>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</si>
  <si>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</si>
  <si>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</si>
  <si>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</si>
  <si>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</si>
  <si>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</si>
  <si>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</si>
  <si>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</si>
  <si>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</si>
  <si>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</si>
  <si>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</si>
  <si>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</si>
  <si>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</si>
  <si>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</si>
  <si>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</si>
  <si>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</si>
  <si>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</si>
  <si>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</si>
  <si>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</si>
  <si>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</si>
  <si>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</si>
  <si>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</si>
  <si>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</si>
  <si>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</si>
  <si>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</si>
  <si>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</si>
  <si>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</si>
  <si>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</si>
  <si>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</si>
  <si>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</si>
  <si>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</si>
  <si>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</si>
  <si>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</si>
  <si>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</si>
  <si>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</si>
  <si>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</si>
  <si>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</si>
  <si>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</si>
  <si>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</si>
  <si>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</si>
  <si>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</si>
  <si>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</si>
  <si>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</si>
  <si>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</si>
  <si>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</si>
  <si>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</si>
  <si>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</si>
  <si>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</si>
  <si>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</si>
  <si>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</si>
  <si>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</si>
  <si>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</si>
  <si>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</si>
  <si>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</si>
  <si>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</si>
  <si>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</si>
  <si>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</si>
  <si>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</si>
  <si>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</si>
  <si>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</si>
  <si>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</si>
  <si>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</si>
  <si>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</si>
  <si>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</si>
  <si>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</si>
  <si>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</si>
  <si>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</si>
  <si>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</si>
  <si>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</si>
  <si>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</si>
  <si>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</si>
  <si>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</si>
  <si>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</si>
  <si>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</si>
  <si>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</si>
  <si>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</si>
  <si>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</si>
  <si>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</si>
  <si>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</si>
  <si>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</si>
  <si>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</si>
  <si>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</si>
  <si>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</si>
  <si>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</si>
  <si>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</si>
  <si>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</si>
  <si>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</si>
  <si>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</si>
  <si>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</si>
  <si>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</si>
  <si>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</si>
  <si>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</si>
  <si>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</si>
  <si>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</si>
  <si>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</si>
  <si>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</si>
  <si>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</si>
  <si>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</si>
  <si>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</si>
  <si>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</si>
  <si>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</si>
  <si>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</si>
  <si>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</si>
  <si>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</si>
  <si>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</si>
  <si>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</si>
  <si>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</si>
  <si>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</si>
  <si>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</si>
  <si>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</si>
  <si>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</si>
  <si>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</si>
  <si>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</si>
  <si>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</si>
  <si>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</si>
  <si>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</si>
  <si>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</si>
  <si>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</si>
  <si>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</si>
  <si>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</si>
  <si>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</si>
  <si>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</si>
  <si>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</si>
  <si>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</si>
  <si>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</si>
  <si>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</si>
  <si>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</si>
  <si>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</si>
  <si>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</si>
  <si>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</si>
  <si>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</si>
  <si>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</si>
  <si>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</si>
  <si>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</si>
  <si>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</si>
  <si>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</si>
  <si>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</si>
  <si>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</si>
  <si>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</si>
  <si>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</si>
  <si>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</si>
  <si>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</si>
  <si>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</si>
  <si>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</si>
  <si>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</si>
  <si>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</si>
  <si>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</si>
  <si>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</si>
  <si>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</si>
  <si>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</si>
  <si>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</si>
  <si>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</si>
  <si>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</si>
  <si>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</si>
  <si>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</si>
  <si>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</si>
  <si>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</si>
  <si>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</si>
  <si>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</si>
  <si>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</si>
  <si>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</si>
  <si>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</si>
  <si>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</si>
  <si>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</si>
  <si>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</si>
  <si>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</si>
  <si>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</si>
  <si>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</si>
  <si>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</si>
  <si>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</si>
  <si>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</si>
  <si>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</si>
  <si>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</si>
  <si>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</si>
  <si>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</si>
  <si>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</si>
  <si>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</si>
  <si>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</si>
  <si>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</si>
  <si>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</si>
  <si>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</si>
  <si>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</si>
  <si>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</si>
  <si>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</si>
  <si>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</si>
  <si>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</si>
  <si>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</si>
  <si>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</si>
  <si>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</si>
  <si>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</si>
  <si>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</si>
  <si>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</si>
  <si>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</si>
  <si>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</si>
  <si>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</si>
  <si>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</si>
  <si>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</si>
  <si>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</si>
  <si>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</si>
  <si>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</si>
  <si>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</si>
  <si>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</si>
  <si>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</si>
  <si>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</si>
  <si>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</si>
  <si>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</si>
  <si>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</si>
  <si>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</si>
  <si>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</si>
  <si>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</si>
  <si>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</si>
  <si>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</si>
  <si>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</si>
  <si>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</si>
  <si>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</si>
  <si>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</si>
  <si>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</si>
  <si>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</si>
  <si>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</si>
  <si>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</si>
  <si>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</si>
  <si>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</si>
  <si>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</si>
  <si>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</si>
  <si>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</si>
  <si>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</si>
  <si>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</si>
  <si>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</si>
  <si>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</si>
  <si>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</si>
  <si>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</si>
  <si>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</si>
  <si>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</si>
  <si>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</si>
  <si>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</si>
  <si>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</si>
  <si>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</si>
  <si>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</si>
  <si>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</si>
  <si>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</si>
  <si>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</si>
  <si>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</si>
  <si>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</si>
  <si>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</si>
  <si>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</si>
  <si>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</si>
  <si>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</si>
  <si>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</si>
  <si>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</si>
  <si>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</si>
  <si>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</si>
  <si>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</si>
  <si>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</si>
  <si>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</si>
  <si>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</si>
  <si>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</si>
  <si>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</si>
  <si>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</si>
  <si>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</si>
  <si>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</si>
  <si>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</si>
  <si>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</si>
  <si>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</si>
  <si>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</si>
  <si>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</si>
  <si>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</si>
  <si>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</si>
  <si>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</si>
  <si>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</si>
  <si>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</si>
  <si>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</si>
  <si>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</si>
  <si>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</si>
  <si>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</si>
  <si>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</si>
  <si>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</si>
  <si>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</si>
  <si>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</si>
  <si>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</si>
  <si>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</si>
  <si>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</si>
  <si>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</si>
  <si>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</si>
  <si>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</si>
  <si>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</si>
  <si>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</si>
  <si>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</si>
  <si>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</si>
  <si>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</si>
  <si>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</si>
  <si>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</si>
  <si>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</si>
  <si>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</si>
  <si>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</si>
  <si>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</si>
  <si>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</si>
  <si>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</si>
  <si>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</si>
  <si>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</si>
  <si>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</si>
  <si>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</si>
  <si>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</si>
  <si>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</si>
  <si>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</si>
  <si>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</si>
  <si>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</si>
  <si>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</si>
  <si>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</si>
  <si>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</si>
  <si>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</si>
  <si>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</si>
  <si>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</si>
  <si>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</si>
  <si>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</si>
  <si>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</si>
  <si>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</si>
  <si>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</si>
  <si>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</si>
  <si>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</si>
  <si>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</si>
  <si>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</si>
  <si>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</si>
  <si>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</si>
  <si>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</si>
  <si>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</si>
  <si>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</si>
  <si>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</si>
  <si>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</si>
  <si>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</si>
  <si>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</si>
  <si>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</si>
  <si>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</si>
  <si>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</si>
  <si>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</si>
  <si>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</si>
  <si>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</si>
  <si>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</si>
  <si>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</si>
  <si>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</si>
  <si>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</si>
  <si>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</si>
  <si>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</si>
  <si>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</si>
  <si>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</si>
  <si>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</si>
  <si>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</si>
  <si>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</si>
  <si>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</si>
  <si>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</si>
  <si>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</si>
  <si>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</si>
  <si>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</si>
  <si>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</si>
  <si>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</si>
  <si>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</si>
  <si>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</si>
  <si>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</si>
  <si>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</si>
  <si>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</si>
  <si>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</si>
  <si>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</si>
  <si>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</si>
  <si>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</si>
  <si>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</si>
  <si>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</si>
  <si>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</si>
  <si>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</si>
  <si>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</si>
  <si>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</si>
  <si>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</si>
  <si>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</si>
  <si>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</si>
  <si>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</si>
  <si>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</si>
  <si>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</si>
  <si>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</si>
  <si>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</si>
  <si>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</si>
  <si>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</si>
  <si>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</si>
  <si>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</si>
  <si>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</si>
  <si>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</si>
  <si>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</si>
  <si>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</si>
  <si>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</si>
  <si>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</si>
  <si>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</si>
  <si>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</si>
  <si>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</si>
  <si>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</si>
  <si>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</si>
  <si>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</si>
  <si>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</si>
  <si>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</si>
  <si>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</si>
  <si>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</si>
  <si>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</si>
  <si>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</si>
  <si>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</si>
  <si>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</si>
  <si>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</si>
  <si>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</si>
  <si>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</si>
  <si>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</si>
  <si>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</si>
  <si>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</si>
  <si>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</si>
  <si>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</si>
  <si>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</si>
  <si>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</si>
  <si>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</si>
  <si>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</si>
  <si>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</si>
  <si>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</si>
  <si>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</si>
  <si>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</si>
  <si>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</si>
  <si>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</si>
  <si>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</si>
  <si>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</si>
  <si>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</si>
  <si>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</si>
  <si>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</si>
  <si>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</si>
  <si>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</si>
  <si>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</si>
  <si>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</si>
  <si>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</si>
  <si>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</si>
  <si>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</si>
  <si>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</si>
  <si>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</si>
  <si>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</si>
  <si>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</si>
  <si>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</si>
  <si>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</si>
  <si>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</si>
  <si>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</si>
  <si>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</si>
  <si>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</si>
  <si>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</si>
  <si>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</si>
  <si>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</si>
  <si>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</si>
  <si>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</si>
  <si>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</si>
  <si>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</si>
  <si>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</si>
  <si>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</si>
  <si>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</si>
  <si>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</si>
  <si>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</si>
  <si>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</si>
  <si>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</si>
  <si>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</si>
  <si>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</si>
  <si>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</si>
  <si>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</si>
  <si>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</si>
  <si>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</si>
  <si>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</si>
  <si>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</si>
  <si>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</si>
  <si>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</si>
  <si>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</si>
  <si>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</si>
  <si>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</si>
  <si>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</si>
  <si>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</si>
  <si>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</si>
  <si>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</si>
  <si>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</si>
  <si>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</si>
  <si>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</si>
  <si>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</si>
  <si>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</si>
  <si>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</si>
  <si>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</si>
  <si>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</si>
  <si>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</si>
  <si>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</si>
  <si>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</si>
  <si>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</si>
  <si>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</si>
  <si>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</si>
  <si>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</si>
  <si>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</si>
  <si>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</si>
  <si>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</si>
  <si>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</si>
  <si>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</si>
  <si>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</si>
  <si>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</si>
  <si>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</si>
  <si>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</si>
  <si>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</si>
  <si>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</si>
  <si>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</si>
  <si>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</si>
  <si>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</si>
  <si>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</si>
  <si>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</si>
  <si>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</si>
  <si>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</si>
  <si>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</si>
  <si>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</si>
  <si>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</si>
  <si>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</si>
  <si>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</si>
  <si>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</si>
  <si>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</si>
  <si>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</si>
  <si>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</si>
  <si>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</si>
  <si>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</si>
  <si>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</si>
  <si>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</si>
  <si>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</si>
  <si>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</si>
  <si>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</si>
  <si>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</si>
  <si>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</si>
  <si>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</si>
  <si>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</si>
  <si>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</si>
  <si>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</si>
  <si>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</si>
  <si>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</si>
  <si>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</si>
  <si>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</si>
  <si>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</si>
  <si>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</si>
  <si>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</si>
  <si>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</si>
  <si>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</si>
  <si>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</si>
  <si>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</si>
  <si>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</si>
  <si>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</si>
  <si>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</si>
  <si>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</si>
  <si>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</si>
  <si>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</si>
  <si>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</si>
  <si>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</si>
  <si>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</si>
  <si>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</si>
  <si>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</si>
  <si>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</si>
  <si>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</si>
  <si>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</si>
  <si>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</si>
  <si>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</si>
  <si>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</si>
  <si>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</si>
  <si>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</si>
  <si>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</si>
  <si>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</si>
  <si>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</si>
  <si>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</si>
  <si>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</si>
  <si>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</si>
  <si>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</si>
  <si>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</si>
  <si>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</si>
  <si>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</si>
  <si>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</si>
  <si>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</si>
  <si>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</si>
  <si>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</si>
  <si>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</si>
  <si>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</si>
  <si>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</si>
  <si>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</si>
  <si>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</si>
  <si>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</si>
  <si>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</si>
  <si>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</si>
  <si>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</si>
  <si>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</si>
  <si>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</si>
  <si>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</si>
  <si>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</si>
  <si>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</si>
  <si>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</si>
  <si>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</si>
  <si>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</si>
  <si>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</si>
  <si>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</si>
  <si>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</si>
  <si>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</si>
  <si>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</si>
  <si>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</si>
  <si>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</si>
  <si>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</si>
  <si>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</si>
  <si>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</si>
  <si>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</si>
  <si>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</si>
  <si>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</si>
  <si>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</si>
  <si>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</si>
  <si>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</si>
  <si>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</si>
  <si>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</si>
  <si>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</si>
  <si>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</si>
  <si>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</si>
  <si>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</si>
  <si>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</si>
  <si>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</si>
  <si>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</si>
  <si>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</si>
  <si>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</si>
  <si>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</si>
  <si>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</si>
  <si>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</si>
  <si>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</si>
  <si>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</si>
  <si>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</si>
  <si>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</si>
  <si>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</si>
  <si>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</si>
  <si>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</si>
  <si>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</si>
  <si>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</si>
  <si>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</si>
  <si>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</si>
  <si>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</si>
  <si>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</si>
  <si>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</si>
  <si>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</si>
  <si>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</si>
  <si>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</si>
  <si>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</si>
  <si>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</si>
  <si>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</si>
  <si>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</si>
  <si>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</si>
  <si>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</si>
  <si>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</si>
  <si>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</si>
  <si>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</si>
  <si>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</si>
  <si>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</si>
  <si>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</si>
  <si>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</si>
  <si>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</si>
  <si>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</si>
  <si>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</si>
  <si>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</si>
  <si>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</si>
  <si>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</si>
  <si>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</si>
  <si>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</si>
  <si>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</si>
  <si>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</si>
  <si>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</si>
  <si>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</si>
  <si>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</si>
  <si>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</si>
  <si>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</si>
  <si>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</si>
  <si>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</si>
  <si>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</si>
  <si>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</si>
  <si>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</si>
  <si>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</si>
  <si>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</si>
  <si>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</si>
  <si>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</si>
  <si>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</si>
  <si>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</si>
  <si>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</si>
  <si>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</si>
  <si>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</si>
  <si>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</si>
  <si>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</si>
  <si>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</si>
  <si>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</si>
  <si>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</si>
  <si>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</si>
  <si>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</si>
  <si>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</si>
  <si>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</si>
  <si>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</si>
  <si>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</si>
  <si>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</si>
  <si>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</si>
  <si>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</si>
  <si>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</si>
  <si>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</si>
  <si>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</si>
  <si>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</si>
  <si>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</si>
  <si>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</si>
  <si>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</si>
  <si>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</si>
  <si>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</si>
  <si>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</si>
  <si>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</si>
  <si>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</si>
  <si>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</si>
  <si>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</si>
  <si>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</si>
  <si>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</si>
  <si>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</si>
  <si>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</si>
  <si>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</si>
  <si>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</si>
  <si>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</si>
  <si>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</si>
  <si>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</si>
  <si>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</si>
  <si>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</si>
  <si>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</si>
  <si>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</si>
  <si>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</si>
  <si>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</si>
  <si>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</si>
  <si>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</si>
  <si>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</si>
  <si>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</si>
  <si>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</si>
  <si>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</si>
  <si>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</si>
  <si>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</si>
  <si>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</si>
  <si>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</si>
  <si>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</si>
  <si>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</si>
  <si>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</si>
  <si>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</si>
  <si>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</si>
  <si>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</si>
  <si>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</si>
  <si>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</si>
  <si>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</si>
  <si>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</si>
  <si>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</si>
  <si>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</si>
  <si>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</si>
  <si>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</si>
  <si>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</si>
  <si>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</si>
  <si>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</si>
  <si>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</si>
  <si>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</si>
  <si>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</si>
  <si>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</si>
  <si>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</si>
  <si>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</si>
  <si>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</si>
  <si>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</si>
  <si>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</si>
  <si>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</si>
  <si>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</si>
  <si>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</si>
  <si>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</si>
  <si>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</si>
  <si>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</si>
  <si>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</si>
  <si>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</si>
  <si>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</si>
  <si>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</si>
  <si>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</si>
  <si>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</si>
  <si>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</si>
  <si>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</si>
  <si>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</si>
  <si>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</si>
  <si>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</si>
  <si>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</si>
  <si>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</si>
  <si>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</si>
  <si>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</si>
  <si>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</si>
  <si>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</si>
  <si>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</si>
  <si>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</si>
  <si>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</si>
  <si>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</si>
  <si>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</si>
  <si>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</si>
  <si>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</si>
  <si>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</si>
  <si>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</si>
  <si>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</si>
  <si>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</si>
  <si>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</si>
  <si>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</si>
  <si>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</si>
  <si>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</si>
  <si>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</si>
  <si>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</si>
  <si>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</si>
  <si>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</si>
  <si>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</si>
  <si>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</si>
  <si>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</si>
  <si>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</si>
  <si>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</si>
  <si>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</si>
  <si>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</si>
  <si>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</si>
  <si>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</si>
  <si>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</si>
  <si>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</si>
  <si>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</si>
  <si>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</si>
  <si>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</si>
  <si>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</si>
  <si>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</si>
  <si>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</si>
  <si>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</si>
  <si>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</si>
  <si>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</si>
  <si>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</si>
  <si>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</si>
  <si>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</si>
  <si>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</si>
  <si>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</si>
  <si>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</si>
  <si>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</si>
  <si>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</si>
  <si>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</si>
  <si>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</si>
  <si>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</si>
  <si>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</si>
  <si>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</si>
  <si>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</si>
  <si>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</si>
  <si>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</si>
  <si>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</si>
  <si>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</si>
  <si>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</si>
  <si>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</si>
  <si>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</si>
  <si>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</si>
  <si>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</si>
  <si>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</si>
  <si>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</si>
  <si>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</si>
  <si>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</si>
  <si>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</si>
  <si>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</si>
  <si>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</si>
  <si>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</si>
  <si>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</si>
  <si>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</si>
  <si>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</si>
  <si>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</si>
  <si>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</si>
  <si>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</si>
  <si>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</si>
  <si>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</si>
  <si>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</si>
  <si>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</si>
  <si>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</si>
  <si>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</si>
  <si>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</si>
  <si>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</si>
  <si>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</si>
  <si>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</si>
  <si>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</si>
  <si>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</si>
  <si>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</si>
  <si>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</si>
  <si>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</si>
  <si>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</si>
  <si>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</si>
  <si>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</si>
  <si>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</si>
  <si>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</si>
  <si>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</si>
  <si>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</si>
  <si>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</si>
  <si>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</si>
  <si>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</si>
  <si>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</si>
  <si>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</si>
  <si>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</si>
  <si>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</si>
  <si>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</si>
  <si>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</si>
  <si>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</si>
  <si>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</si>
  <si>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</si>
  <si>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</si>
  <si>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</si>
  <si>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</si>
  <si>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</si>
  <si>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</si>
  <si>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</si>
  <si>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</si>
  <si>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</si>
  <si>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</si>
  <si>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</si>
  <si>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</si>
  <si>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</si>
  <si>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</si>
  <si>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</si>
  <si>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</si>
  <si>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</si>
  <si>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</si>
  <si>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</si>
  <si>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</si>
  <si>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</si>
  <si>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</si>
  <si>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</si>
  <si>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</si>
  <si>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</si>
  <si>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</si>
  <si>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</si>
  <si>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</si>
  <si>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</si>
  <si>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</si>
  <si>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</si>
  <si>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</si>
  <si>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</si>
  <si>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</si>
  <si>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</si>
  <si>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</si>
  <si>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</si>
  <si>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</si>
  <si>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</si>
  <si>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</si>
  <si>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</si>
  <si>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</si>
  <si>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</si>
  <si>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</si>
  <si>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</si>
  <si>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</si>
  <si>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</si>
  <si>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</si>
  <si>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</si>
  <si>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</si>
  <si>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</si>
  <si>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</si>
  <si>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</si>
  <si>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</si>
  <si>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</si>
  <si>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</si>
  <si>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</si>
  <si>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</si>
  <si>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</si>
  <si>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</si>
  <si>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</si>
  <si>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</si>
  <si>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</si>
  <si>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</si>
  <si>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</si>
  <si>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</si>
  <si>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</si>
  <si>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</si>
  <si>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</si>
  <si>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</si>
  <si>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</si>
  <si>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</si>
  <si>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</si>
  <si>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</si>
  <si>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</si>
  <si>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</si>
  <si>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</si>
  <si>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</si>
  <si>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</si>
  <si>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</si>
  <si>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</si>
  <si>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</si>
  <si>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</si>
  <si>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</si>
  <si>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</si>
  <si>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</si>
  <si>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</si>
  <si>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</si>
  <si>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</si>
  <si>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</si>
  <si>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</si>
  <si>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</si>
  <si>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</si>
  <si>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</si>
  <si>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</si>
  <si>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</si>
  <si>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</si>
  <si>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</si>
  <si>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</si>
  <si>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</si>
  <si>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</si>
  <si>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</si>
  <si>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</si>
  <si>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</si>
  <si>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</si>
  <si>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</si>
  <si>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</si>
  <si>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</si>
  <si>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</si>
  <si>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</si>
  <si>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</si>
  <si>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</si>
  <si>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</si>
  <si>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</si>
  <si>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</si>
  <si>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</si>
  <si>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</si>
  <si>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</si>
  <si>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</si>
  <si>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</si>
  <si>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</si>
  <si>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</si>
  <si>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</si>
  <si>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</si>
  <si>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</si>
  <si>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</si>
  <si>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</si>
  <si>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</si>
  <si>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</si>
  <si>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</si>
  <si>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</si>
  <si>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</si>
  <si>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</si>
  <si>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</si>
  <si>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</si>
  <si>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</si>
  <si>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</si>
  <si>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</si>
  <si>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</si>
  <si>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</si>
  <si>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</si>
  <si>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</si>
  <si>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</si>
  <si>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</si>
  <si>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</si>
  <si>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</si>
  <si>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</si>
  <si>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</si>
  <si>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</si>
  <si>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</si>
  <si>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</si>
  <si>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</si>
  <si>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</si>
  <si>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</si>
  <si>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</si>
  <si>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</si>
  <si>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</si>
  <si>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</si>
  <si>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</si>
  <si>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</si>
  <si>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</si>
  <si>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</si>
  <si>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</si>
  <si>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</si>
  <si>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</si>
  <si>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</si>
  <si>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</si>
  <si>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</si>
  <si>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</si>
  <si>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</si>
  <si>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</si>
  <si>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</si>
  <si>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</si>
  <si>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</si>
  <si>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</si>
  <si>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</si>
  <si>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</si>
  <si>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</si>
  <si>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</si>
  <si>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</si>
  <si>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</si>
  <si>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</si>
  <si>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</si>
  <si>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</si>
  <si>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</si>
  <si>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</si>
  <si>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</si>
  <si>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</si>
  <si>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</si>
  <si>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</si>
  <si>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</si>
  <si>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</si>
  <si>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</si>
  <si>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</si>
  <si>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</si>
  <si>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</si>
  <si>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</si>
  <si>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</si>
  <si>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</si>
  <si>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</si>
  <si>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</si>
  <si>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</si>
  <si>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</si>
  <si>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</si>
  <si>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</si>
  <si>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</si>
  <si>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</si>
  <si>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</si>
  <si>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</si>
  <si>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</si>
  <si>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</si>
  <si>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</si>
  <si>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</si>
  <si>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</si>
  <si>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</si>
  <si>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</si>
  <si>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</si>
  <si>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</si>
  <si>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</si>
  <si>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</si>
  <si>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</si>
  <si>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</si>
  <si>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</si>
  <si>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</si>
  <si>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</si>
  <si>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</si>
  <si>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</si>
  <si>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</si>
  <si>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</si>
  <si>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</si>
  <si>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</si>
  <si>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</si>
  <si>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</si>
  <si>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</si>
  <si>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</si>
  <si>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</si>
  <si>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</si>
  <si>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</si>
  <si>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</si>
  <si>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</si>
  <si>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</si>
  <si>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</si>
  <si>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</si>
  <si>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</si>
  <si>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</si>
  <si>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</si>
  <si>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</si>
  <si>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</si>
  <si>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</si>
  <si>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</si>
  <si>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</si>
  <si>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</si>
  <si>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</si>
  <si>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</si>
  <si>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</si>
  <si>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</si>
  <si>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</si>
  <si>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</si>
  <si>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</si>
  <si>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</si>
  <si>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</si>
  <si>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</si>
  <si>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</si>
  <si>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</si>
  <si>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</si>
  <si>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</si>
  <si>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</si>
  <si>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</si>
  <si>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</si>
  <si>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</si>
  <si>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</si>
  <si>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</si>
  <si>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</si>
  <si>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</si>
  <si>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</si>
  <si>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</si>
  <si>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</si>
  <si>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</si>
  <si>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</si>
  <si>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</si>
  <si>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</si>
  <si>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</si>
  <si>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</si>
  <si>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</si>
  <si>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</si>
  <si>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</si>
  <si>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</si>
  <si>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</si>
  <si>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</si>
  <si>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</si>
  <si>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</si>
  <si>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</si>
  <si>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</si>
  <si>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</si>
  <si>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</si>
  <si>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</si>
  <si>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</si>
  <si>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</si>
  <si>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</si>
  <si>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</si>
  <si>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</si>
  <si>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</si>
  <si>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</si>
  <si>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</si>
  <si>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</si>
  <si>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</si>
  <si>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</si>
  <si>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</si>
  <si>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</si>
  <si>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</si>
  <si>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</si>
  <si>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</si>
  <si>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</si>
  <si>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</si>
  <si>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</si>
  <si>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</si>
  <si>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</si>
  <si>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</si>
  <si>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</si>
  <si>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</si>
  <si>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</si>
  <si>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</si>
  <si>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</si>
  <si>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</si>
  <si>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</si>
  <si>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</si>
  <si>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</si>
  <si>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</si>
  <si>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</si>
  <si>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</si>
  <si>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</si>
  <si>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</si>
  <si>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</si>
  <si>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</si>
  <si>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</si>
  <si>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</si>
  <si>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</si>
  <si>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</si>
  <si>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</si>
  <si>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</si>
  <si>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</si>
  <si>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</si>
  <si>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</si>
  <si>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</si>
  <si>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</si>
  <si>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</si>
  <si>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</si>
  <si>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</si>
  <si>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</si>
  <si>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</si>
  <si>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</si>
  <si>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</si>
  <si>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</si>
  <si>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</si>
  <si>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</si>
  <si>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</si>
  <si>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</si>
  <si>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</si>
  <si>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</si>
  <si>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</si>
  <si>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</si>
  <si>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</si>
  <si>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</si>
  <si>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</si>
  <si>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</si>
  <si>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</si>
  <si>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</si>
  <si>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</si>
  <si>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</si>
  <si>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</si>
  <si>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</si>
  <si>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</si>
  <si>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</si>
  <si>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</si>
  <si>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</si>
  <si>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</si>
  <si>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</si>
  <si>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</si>
  <si>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</si>
  <si>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</si>
  <si>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</si>
  <si>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</si>
  <si>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</si>
  <si>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</si>
  <si>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</si>
  <si>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</si>
  <si>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</si>
  <si>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</si>
  <si>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</si>
  <si>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</si>
  <si>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</si>
  <si>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</si>
  <si>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</si>
  <si>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</si>
  <si>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</si>
  <si>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</si>
  <si>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</si>
  <si>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</si>
  <si>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</si>
  <si>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</si>
  <si>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</si>
  <si>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</si>
  <si>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</si>
  <si>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</si>
  <si>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</si>
  <si>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</si>
  <si>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</si>
  <si>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</si>
  <si>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</si>
  <si>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</si>
  <si>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</si>
  <si>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</si>
  <si>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</si>
  <si>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</si>
  <si>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</si>
  <si>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</si>
  <si>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</si>
  <si>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</si>
  <si>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</si>
  <si>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</si>
  <si>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</si>
  <si>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</si>
  <si>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</si>
  <si>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</si>
  <si>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</si>
  <si>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</si>
  <si>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</si>
  <si>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</si>
  <si>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</si>
  <si>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</si>
  <si>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</si>
  <si>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</si>
  <si>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</si>
  <si>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</si>
  <si>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</si>
  <si>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</si>
  <si>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</si>
  <si>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</si>
  <si>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</si>
  <si>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</si>
  <si>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</si>
  <si>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</si>
  <si>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</si>
  <si>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</si>
  <si>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</si>
  <si>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</si>
  <si>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</si>
  <si>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</si>
  <si>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</si>
  <si>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</si>
  <si>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</si>
  <si>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</si>
  <si>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</si>
  <si>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</si>
  <si>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</si>
  <si>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</si>
  <si>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</si>
  <si>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</si>
  <si>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</si>
  <si>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</si>
  <si>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</si>
  <si>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</si>
  <si>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</si>
  <si>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</si>
  <si>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</si>
  <si>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</si>
  <si>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</si>
  <si>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</si>
  <si>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</si>
  <si>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</si>
  <si>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</si>
  <si>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</si>
  <si>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</si>
  <si>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</si>
  <si>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</si>
  <si>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</si>
  <si>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</si>
  <si>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</si>
  <si>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</si>
  <si>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</si>
  <si>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</si>
  <si>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</si>
  <si>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</si>
  <si>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</si>
  <si>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</si>
  <si>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</si>
  <si>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</si>
  <si>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</si>
  <si>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</si>
  <si>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</si>
  <si>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</si>
  <si>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</si>
  <si>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</si>
  <si>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</si>
  <si>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</si>
  <si>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</si>
  <si>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</si>
  <si>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</si>
  <si>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</si>
  <si>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</si>
  <si>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</si>
  <si>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</si>
  <si>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</si>
  <si>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</si>
  <si>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</si>
  <si>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</si>
  <si>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</si>
  <si>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</si>
  <si>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</si>
  <si>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</si>
  <si>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</si>
  <si>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</si>
  <si>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</si>
  <si>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</si>
  <si>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</si>
  <si>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</si>
  <si>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</si>
  <si>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</si>
  <si>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</si>
  <si>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</si>
  <si>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</si>
  <si>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</si>
  <si>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</si>
  <si>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</si>
  <si>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</si>
  <si>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</si>
  <si>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</si>
  <si>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</si>
  <si>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</si>
  <si>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</si>
  <si>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</si>
  <si>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</si>
  <si>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</si>
  <si>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</si>
  <si>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</si>
  <si>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</si>
  <si>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</si>
  <si>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</si>
  <si>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</si>
  <si>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</si>
  <si>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</si>
  <si>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</si>
  <si>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</si>
  <si>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</si>
  <si>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</si>
  <si>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</si>
  <si>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</si>
  <si>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</si>
  <si>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</si>
  <si>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</si>
  <si>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</si>
  <si>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</si>
  <si>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</si>
  <si>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</si>
  <si>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</si>
  <si>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</si>
  <si>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</si>
  <si>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</si>
  <si>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</si>
  <si>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</si>
  <si>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</si>
  <si>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</si>
  <si>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</si>
  <si>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</si>
  <si>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</si>
  <si>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</si>
  <si>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</si>
  <si>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</si>
  <si>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</si>
  <si>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</si>
  <si>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</si>
  <si>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</si>
  <si>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</si>
  <si>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</si>
  <si>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</si>
  <si>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</si>
  <si>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</si>
  <si>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</si>
  <si>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</si>
  <si>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</si>
  <si>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</si>
  <si>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</si>
  <si>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</si>
  <si>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</si>
  <si>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</si>
  <si>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</si>
  <si>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</si>
  <si>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</si>
  <si>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</si>
  <si>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</si>
  <si>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</si>
  <si>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</si>
  <si>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</si>
  <si>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</si>
  <si>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</si>
  <si>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</si>
  <si>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</si>
  <si>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</si>
  <si>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</si>
  <si>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</si>
  <si>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</si>
  <si>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</si>
  <si>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</si>
  <si>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</si>
  <si>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</si>
  <si>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</si>
  <si>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</si>
  <si>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</si>
  <si>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</si>
  <si>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</si>
  <si>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</si>
  <si>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</si>
  <si>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</si>
  <si>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</si>
  <si>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</si>
  <si>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</si>
  <si>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</si>
  <si>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</si>
  <si>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</si>
  <si>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</si>
  <si>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</si>
  <si>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</si>
  <si>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</si>
  <si>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</si>
  <si>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</si>
  <si>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</si>
  <si>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</si>
  <si>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</si>
  <si>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</si>
  <si>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</si>
  <si>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</si>
  <si>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</si>
  <si>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</si>
  <si>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</si>
  <si>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</si>
  <si>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</si>
  <si>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</si>
  <si>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</si>
  <si>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</si>
  <si>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</si>
  <si>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</si>
  <si>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</si>
  <si>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</si>
  <si>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</si>
  <si>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</si>
  <si>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</si>
  <si>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</si>
  <si>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</si>
  <si>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</si>
  <si>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</si>
  <si>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</si>
  <si>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</si>
  <si>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</si>
  <si>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</si>
  <si>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</si>
  <si>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</si>
  <si>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</si>
  <si>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</si>
  <si>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</si>
  <si>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</si>
  <si>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</si>
  <si>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</si>
  <si>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</si>
  <si>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</si>
  <si>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</si>
  <si>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</si>
  <si>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</si>
  <si>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</si>
  <si>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</si>
  <si>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</si>
  <si>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</si>
  <si>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</si>
  <si>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</si>
  <si>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</si>
  <si>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</si>
  <si>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</si>
  <si>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</si>
  <si>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</si>
  <si>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</si>
  <si>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</si>
  <si>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</si>
  <si>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</si>
  <si>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</si>
  <si>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</si>
  <si>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</si>
  <si>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</si>
  <si>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</si>
  <si>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</si>
  <si>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</si>
  <si>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</si>
  <si>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</si>
  <si>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</si>
  <si>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</si>
  <si>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</si>
  <si>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</si>
  <si>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</si>
  <si>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</si>
  <si>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</si>
  <si>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</si>
  <si>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</si>
  <si>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</si>
  <si>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</si>
  <si>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</si>
  <si>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</si>
  <si>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</si>
  <si>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</si>
  <si>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</si>
  <si>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</si>
  <si>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</si>
  <si>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</si>
  <si>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</si>
  <si>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</si>
  <si>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</si>
  <si>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</si>
  <si>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</si>
  <si>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</si>
  <si>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</si>
  <si>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</si>
  <si>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</si>
  <si>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</si>
  <si>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</si>
  <si>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</si>
  <si>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</si>
  <si>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</si>
  <si>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</si>
  <si>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</si>
  <si>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</si>
  <si>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</si>
  <si>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</si>
  <si>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</si>
  <si>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</si>
  <si>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</si>
  <si>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</si>
  <si>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</si>
  <si>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</si>
  <si>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</si>
  <si>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</si>
  <si>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</si>
  <si>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</si>
  <si>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</si>
  <si>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</si>
  <si>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</si>
  <si>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</si>
  <si>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</si>
  <si>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</si>
  <si>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</si>
  <si>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</si>
  <si>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</si>
  <si>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</si>
  <si>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</si>
  <si>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</si>
  <si>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</si>
  <si>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</si>
  <si>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</si>
  <si>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</si>
  <si>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</si>
  <si>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</si>
  <si>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</si>
  <si>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</si>
  <si>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</si>
  <si>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</si>
  <si>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</si>
  <si>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</si>
  <si>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</si>
  <si>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</si>
  <si>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</si>
  <si>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</si>
  <si>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</si>
  <si>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</si>
  <si>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</si>
  <si>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</si>
  <si>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</si>
  <si>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</si>
  <si>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</si>
  <si>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</si>
  <si>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</si>
  <si>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</si>
  <si>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</si>
  <si>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</si>
  <si>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</si>
  <si>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</si>
  <si>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</si>
  <si>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</si>
  <si>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</si>
  <si>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</si>
  <si>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</si>
  <si>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</si>
  <si>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</si>
  <si>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</si>
  <si>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</si>
  <si>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</si>
  <si>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</si>
  <si>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</si>
  <si>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</si>
  <si>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</si>
  <si>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</si>
  <si>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</si>
  <si>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</si>
  <si>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</si>
  <si>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</si>
  <si>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</si>
  <si>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</si>
  <si>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</si>
  <si>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</si>
  <si>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</si>
  <si>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</si>
  <si>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</si>
  <si>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</si>
  <si>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</si>
  <si>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</si>
  <si>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</si>
  <si>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</si>
  <si>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</si>
  <si>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</si>
  <si>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</si>
  <si>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</si>
  <si>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</si>
  <si>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</si>
  <si>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</si>
  <si>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</si>
  <si>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</si>
  <si>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</si>
  <si>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</si>
  <si>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</si>
  <si>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</si>
  <si>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</si>
  <si>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</si>
  <si>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</si>
  <si>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</si>
  <si>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</si>
  <si>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</si>
  <si>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</si>
  <si>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</si>
  <si>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</si>
  <si>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</si>
  <si>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</si>
  <si>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</si>
  <si>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</si>
  <si>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</si>
  <si>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</si>
  <si>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</si>
  <si>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</si>
  <si>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</si>
  <si>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</si>
  <si>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</si>
  <si>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</si>
  <si>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</si>
  <si>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</si>
  <si>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</si>
  <si>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</si>
  <si>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</si>
  <si>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</si>
  <si>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</si>
  <si>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</si>
  <si>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</si>
  <si>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</si>
  <si>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</si>
  <si>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</si>
  <si>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</si>
  <si>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</si>
  <si>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</si>
  <si>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</si>
  <si>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</si>
  <si>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</si>
  <si>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</si>
  <si>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</si>
  <si>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</si>
  <si>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</si>
  <si>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</si>
  <si>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</si>
  <si>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</si>
  <si>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</si>
  <si>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</si>
  <si>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</si>
  <si>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</si>
  <si>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</si>
  <si>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</si>
  <si>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</si>
  <si>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</si>
  <si>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</si>
  <si>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</si>
  <si>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</si>
  <si>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</si>
  <si>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</si>
  <si>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</si>
  <si>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</si>
  <si>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</si>
  <si>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</si>
  <si>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</si>
  <si>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</si>
  <si>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</si>
  <si>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</si>
  <si>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</si>
  <si>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</si>
  <si>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</si>
  <si>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</si>
  <si>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</si>
  <si>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</si>
  <si>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</si>
  <si>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</si>
  <si>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</si>
  <si>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</si>
  <si>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</si>
  <si>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</si>
  <si>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</si>
  <si>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</si>
  <si>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</si>
  <si>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</si>
  <si>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</si>
  <si>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</si>
  <si>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</si>
  <si>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</si>
  <si>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</si>
  <si>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</si>
  <si>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</si>
  <si>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</si>
  <si>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</si>
  <si>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</si>
  <si>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</si>
  <si>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</si>
  <si>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</si>
  <si>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</si>
  <si>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</si>
  <si>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</si>
  <si>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</si>
  <si>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</si>
  <si>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</si>
  <si>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</si>
  <si>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</si>
  <si>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</si>
  <si>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</si>
  <si>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</si>
  <si>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</si>
  <si>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</si>
  <si>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</si>
  <si>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</si>
  <si>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</si>
  <si>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</si>
  <si>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</si>
  <si>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</si>
  <si>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</si>
  <si>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</si>
  <si>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</si>
  <si>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</si>
  <si>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</si>
  <si>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</si>
  <si>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</si>
  <si>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</si>
  <si>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</si>
  <si>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</si>
  <si>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</si>
  <si>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</si>
  <si>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</si>
  <si>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</si>
  <si>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</si>
  <si>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</si>
  <si>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</si>
  <si>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</si>
  <si>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</si>
  <si>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</si>
  <si>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</si>
  <si>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</si>
  <si>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</si>
  <si>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</si>
  <si>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</si>
  <si>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</si>
  <si>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</si>
  <si>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</si>
  <si>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</si>
  <si>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</si>
  <si>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</si>
  <si>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</si>
  <si>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</si>
  <si>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</si>
  <si>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</si>
  <si>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</si>
  <si>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</si>
  <si>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</si>
  <si>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</si>
  <si>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</si>
  <si>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</si>
  <si>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</si>
  <si>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</si>
  <si>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</si>
  <si>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</si>
  <si>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</si>
  <si>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</si>
  <si>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</si>
  <si>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</si>
  <si>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</si>
  <si>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</si>
  <si>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</si>
  <si>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</si>
  <si>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</si>
  <si>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</si>
  <si>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</si>
  <si>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</si>
  <si>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</si>
  <si>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</si>
  <si>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</si>
  <si>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</si>
  <si>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</si>
  <si>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</si>
  <si>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</si>
  <si>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</si>
  <si>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</si>
  <si>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</si>
  <si>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</si>
  <si>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</si>
  <si>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</si>
  <si>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</si>
  <si>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</si>
  <si>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</si>
  <si>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</si>
  <si>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</si>
  <si>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</si>
  <si>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</si>
  <si>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</si>
  <si>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</si>
  <si>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</si>
  <si>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</si>
  <si>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</si>
  <si>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</si>
  <si>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</si>
  <si>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</si>
  <si>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</si>
  <si>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</si>
  <si>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</si>
  <si>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</si>
  <si>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</si>
  <si>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</si>
  <si>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</si>
  <si>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</si>
  <si>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</si>
  <si>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</si>
  <si>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</si>
  <si>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</si>
  <si>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</si>
  <si>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</si>
  <si>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</si>
  <si>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</si>
  <si>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</si>
  <si>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</si>
  <si>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</si>
  <si>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</si>
  <si>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</si>
  <si>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</si>
  <si>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</si>
  <si>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</si>
  <si>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</si>
  <si>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</si>
  <si>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</si>
  <si>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</si>
  <si>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</si>
  <si>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</si>
  <si>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</si>
  <si>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</si>
  <si>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</si>
  <si>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</si>
  <si>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</si>
  <si>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</si>
  <si>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</si>
  <si>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</si>
  <si>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</si>
  <si>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</si>
  <si>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</si>
  <si>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</si>
  <si>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</si>
  <si>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</si>
  <si>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</si>
  <si>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</si>
  <si>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</si>
  <si>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</si>
  <si>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</si>
  <si>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</si>
  <si>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</si>
  <si>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</si>
  <si>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</si>
  <si>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</si>
  <si>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</si>
  <si>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</si>
  <si>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</si>
  <si>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</si>
  <si>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</si>
  <si>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</si>
  <si>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</si>
  <si>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</si>
  <si>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</si>
  <si>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</si>
  <si>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</si>
  <si>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</si>
  <si>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</si>
  <si>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</si>
  <si>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</si>
  <si>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</si>
  <si>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</si>
  <si>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</si>
  <si>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</si>
  <si>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</si>
  <si>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</si>
  <si>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</si>
  <si>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</si>
  <si>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</si>
  <si>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</si>
  <si>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</si>
  <si>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</si>
  <si>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</si>
  <si>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</si>
  <si>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</si>
  <si>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</si>
  <si>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</si>
  <si>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</si>
  <si>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</si>
  <si>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</si>
  <si>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</si>
  <si>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</si>
  <si>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</si>
  <si>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</si>
  <si>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</si>
  <si>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</si>
  <si>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</si>
  <si>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</si>
  <si>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</si>
  <si>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</si>
  <si>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</si>
  <si>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</si>
  <si>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</si>
  <si>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</si>
  <si>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</si>
  <si>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</si>
  <si>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</si>
  <si>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</si>
  <si>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</si>
  <si>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</si>
  <si>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</si>
  <si>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</si>
  <si>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</si>
  <si>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</si>
  <si>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</si>
  <si>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</si>
  <si>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</si>
  <si>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</si>
  <si>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</si>
  <si>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</si>
  <si>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</si>
  <si>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</si>
  <si>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</si>
  <si>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</si>
  <si>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</si>
  <si>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</si>
  <si>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</si>
  <si>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</si>
  <si>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</si>
  <si>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</si>
  <si>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</si>
  <si>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</si>
  <si>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</si>
  <si>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</si>
  <si>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</si>
  <si>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</si>
  <si>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</si>
  <si>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</si>
  <si>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</si>
  <si>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</si>
  <si>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</si>
  <si>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</si>
  <si>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</si>
  <si>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</si>
  <si>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</si>
  <si>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</si>
  <si>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</si>
  <si>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</si>
  <si>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</si>
  <si>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</si>
  <si>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</si>
  <si>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</si>
  <si>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</si>
  <si>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</si>
  <si>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</si>
  <si>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</si>
  <si>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</si>
  <si>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</si>
  <si>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</si>
  <si>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</si>
  <si>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</si>
  <si>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</si>
  <si>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</si>
  <si>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</si>
  <si>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</si>
  <si>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</si>
  <si>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</si>
  <si>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</si>
  <si>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</si>
  <si>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</si>
  <si>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</si>
  <si>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</si>
  <si>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</si>
  <si>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</si>
  <si>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</si>
  <si>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</si>
  <si>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</si>
  <si>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</si>
  <si>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</si>
  <si>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</si>
  <si>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</si>
  <si>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</si>
  <si>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</si>
  <si>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</si>
  <si>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</si>
  <si>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</si>
  <si>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</si>
  <si>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</si>
  <si>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</si>
  <si>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</si>
  <si>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</si>
  <si>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</si>
  <si>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</si>
  <si>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</si>
  <si>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</si>
  <si>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</si>
  <si>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</si>
  <si>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</si>
  <si>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</si>
  <si>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</si>
  <si>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</si>
  <si>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</si>
  <si>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</si>
  <si>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</si>
  <si>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</si>
  <si>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</si>
  <si>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</si>
  <si>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</si>
  <si>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</si>
  <si>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</si>
  <si>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</si>
  <si>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</si>
  <si>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</si>
  <si>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</si>
  <si>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</si>
  <si>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</si>
  <si>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</si>
  <si>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</si>
  <si>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</si>
  <si>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</si>
  <si>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</si>
  <si>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</si>
  <si>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</si>
  <si>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</si>
  <si>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</si>
  <si>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</si>
  <si>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</si>
  <si>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</si>
  <si>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</si>
  <si>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</si>
  <si>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</si>
  <si>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</si>
  <si>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</si>
  <si>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</si>
  <si>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</si>
  <si>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</si>
  <si>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</si>
  <si>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</si>
  <si>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</si>
  <si>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</si>
  <si>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</si>
  <si>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</si>
  <si>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</si>
  <si>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</si>
  <si>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</si>
  <si>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</si>
  <si>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</si>
  <si>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</si>
  <si>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</si>
  <si>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</si>
  <si>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</si>
  <si>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</si>
  <si>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</si>
  <si>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</si>
  <si>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</si>
  <si>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</si>
  <si>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</si>
  <si>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</si>
  <si>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</si>
  <si>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</si>
  <si>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</si>
  <si>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</si>
  <si>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</si>
  <si>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</si>
  <si>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</si>
  <si>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</si>
  <si>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</si>
  <si>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</si>
  <si>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</si>
  <si>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</si>
  <si>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</si>
  <si>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</si>
  <si>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</si>
  <si>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</si>
  <si>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</si>
  <si>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</si>
  <si>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</si>
  <si>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</si>
  <si>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</si>
  <si>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</si>
  <si>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</si>
  <si>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</si>
  <si>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</si>
  <si>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</si>
  <si>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</si>
  <si>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</si>
  <si>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</si>
  <si>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</si>
  <si>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</si>
  <si>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</si>
  <si>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</si>
  <si>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</si>
  <si>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</si>
  <si>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</si>
  <si>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</si>
  <si>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</si>
  <si>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</si>
  <si>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</si>
  <si>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</si>
  <si>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</si>
  <si>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</si>
  <si>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</si>
  <si>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</si>
  <si>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</si>
  <si>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</si>
  <si>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</si>
  <si>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</si>
  <si>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</si>
  <si>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</si>
  <si>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</si>
  <si>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</si>
  <si>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</si>
  <si>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</si>
  <si>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</si>
  <si>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</si>
  <si>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</si>
  <si>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</si>
  <si>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</si>
  <si>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</si>
  <si>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</si>
  <si>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</si>
  <si>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</si>
  <si>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</si>
  <si>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</si>
  <si>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</si>
  <si>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</si>
  <si>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</si>
  <si>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</si>
  <si>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</si>
  <si>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</si>
  <si>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</si>
  <si>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</si>
  <si>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</si>
  <si>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</si>
  <si>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</si>
  <si>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</si>
  <si>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</si>
  <si>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</si>
  <si>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</si>
  <si>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</si>
  <si>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</si>
  <si>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</si>
  <si>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</si>
  <si>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</si>
  <si>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</si>
  <si>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</si>
  <si>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</si>
  <si>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</si>
  <si>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</si>
  <si>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</si>
  <si>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</si>
  <si>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</si>
  <si>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</si>
  <si>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</si>
  <si>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</si>
  <si>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</si>
  <si>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</si>
  <si>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</si>
  <si>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</si>
  <si>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</si>
  <si>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</si>
  <si>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</si>
  <si>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</si>
  <si>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</si>
  <si>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</si>
  <si>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</si>
  <si>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</si>
  <si>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</si>
  <si>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</si>
  <si>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</si>
  <si>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</si>
  <si>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</si>
  <si>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</si>
  <si>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</si>
  <si>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</si>
  <si>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</si>
  <si>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</si>
  <si>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</si>
  <si>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</si>
  <si>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</si>
  <si>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</si>
  <si>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</si>
  <si>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</si>
  <si>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</si>
  <si>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</si>
  <si>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</si>
  <si>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</si>
  <si>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</si>
  <si>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</si>
  <si>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</si>
  <si>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</si>
  <si>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</si>
  <si>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</si>
  <si>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</si>
  <si>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</si>
  <si>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</si>
  <si>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</si>
  <si>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</si>
  <si>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</si>
  <si>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</si>
  <si>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</si>
  <si>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</si>
  <si>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</si>
  <si>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</si>
  <si>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</si>
  <si>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</si>
  <si>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</si>
  <si>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</si>
  <si>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</si>
  <si>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</si>
  <si>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</si>
  <si>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</si>
  <si>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</si>
  <si>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</si>
  <si>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</si>
  <si>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</si>
  <si>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</si>
  <si>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</si>
  <si>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</si>
  <si>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</si>
  <si>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</si>
  <si>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</si>
  <si>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</si>
  <si>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</si>
  <si>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</si>
  <si>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</si>
  <si>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</si>
  <si>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</si>
  <si>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</si>
  <si>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</si>
  <si>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</si>
  <si>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</si>
  <si>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</si>
  <si>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</si>
  <si>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</si>
  <si>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</si>
  <si>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</si>
  <si>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</si>
  <si>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</si>
  <si>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</si>
  <si>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</si>
  <si>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</si>
  <si>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</si>
  <si>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</si>
  <si>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</si>
  <si>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</si>
  <si>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</si>
  <si>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</si>
  <si>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</si>
  <si>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</si>
  <si>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</si>
  <si>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</si>
  <si>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</si>
  <si>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</si>
  <si>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</si>
  <si>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</si>
  <si>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</si>
  <si>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</si>
  <si>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</si>
  <si>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</si>
  <si>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</si>
  <si>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</si>
  <si>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</si>
  <si>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</si>
  <si>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</si>
  <si>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</si>
  <si>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</si>
  <si>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</si>
  <si>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</si>
  <si>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</si>
  <si>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</si>
  <si>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</si>
  <si>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</si>
  <si>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</si>
  <si>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</si>
  <si>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</si>
  <si>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</si>
  <si>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</si>
  <si>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</si>
  <si>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</si>
  <si>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</si>
  <si>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</si>
  <si>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</si>
  <si>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</si>
  <si>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</si>
  <si>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</si>
  <si>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</si>
  <si>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</si>
  <si>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</si>
  <si>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</si>
  <si>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</si>
  <si>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</si>
  <si>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</si>
  <si>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</si>
  <si>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</si>
  <si>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</si>
  <si>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</si>
  <si>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</si>
  <si>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</si>
  <si>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</si>
  <si>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</si>
  <si>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</si>
  <si>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</si>
  <si>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</si>
  <si>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</si>
  <si>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</si>
  <si>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</si>
  <si>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</si>
  <si>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</si>
  <si>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</si>
  <si>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</si>
  <si>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</si>
  <si>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</si>
  <si>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</si>
  <si>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</si>
  <si>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</si>
  <si>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</si>
  <si>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</si>
  <si>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</si>
  <si>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</si>
  <si>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</si>
  <si>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</si>
  <si>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</si>
  <si>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</si>
  <si>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</si>
  <si>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</si>
  <si>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</si>
  <si>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</si>
  <si>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</si>
  <si>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</si>
  <si>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</si>
  <si>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</si>
  <si>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</si>
  <si>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</si>
  <si>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</si>
  <si>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</si>
  <si>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</si>
  <si>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</si>
  <si>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</si>
  <si>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</si>
  <si>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</si>
  <si>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</si>
  <si>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</si>
  <si>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</si>
  <si>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</si>
  <si>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</si>
  <si>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</si>
  <si>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</si>
  <si>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</si>
  <si>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</si>
  <si>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</si>
  <si>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</si>
  <si>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</si>
  <si>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</si>
  <si>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</si>
  <si>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</si>
  <si>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</si>
  <si>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</si>
  <si>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</si>
  <si>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</si>
  <si>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</si>
  <si>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</si>
  <si>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</si>
  <si>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</si>
  <si>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</si>
  <si>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</si>
  <si>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</si>
  <si>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</si>
  <si>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</si>
  <si>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</si>
  <si>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</si>
  <si>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</si>
  <si>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</si>
  <si>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</si>
  <si>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</si>
  <si>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</si>
  <si>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</si>
  <si>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</si>
  <si>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</si>
  <si>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</si>
  <si>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</si>
  <si>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</si>
  <si>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</si>
  <si>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</si>
  <si>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</si>
  <si>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</si>
  <si>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</si>
  <si>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</si>
  <si>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</si>
  <si>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</si>
  <si>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</si>
  <si>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</si>
  <si>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</si>
  <si>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</si>
  <si>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</si>
  <si>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</si>
  <si>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</si>
  <si>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</si>
  <si>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</si>
  <si>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</si>
  <si>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</si>
  <si>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</si>
  <si>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</si>
  <si>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</si>
  <si>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</si>
  <si>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</si>
  <si>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</si>
  <si>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</si>
  <si>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</si>
  <si>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</si>
  <si>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</si>
  <si>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</si>
  <si>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</si>
  <si>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</si>
  <si>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</si>
  <si>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</si>
  <si>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</si>
  <si>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</si>
  <si>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</si>
  <si>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</si>
  <si>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</si>
  <si>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</si>
  <si>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</si>
  <si>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</si>
  <si>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</si>
  <si>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</si>
  <si>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</si>
  <si>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</si>
  <si>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</si>
  <si>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</si>
  <si>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</si>
  <si>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</si>
  <si>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</si>
  <si>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</si>
  <si>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</si>
  <si>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</si>
  <si>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</si>
  <si>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</si>
  <si>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</si>
  <si>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</si>
  <si>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</si>
  <si>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</si>
  <si>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</si>
  <si>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</si>
  <si>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</si>
  <si>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</si>
  <si>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</si>
  <si>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</si>
  <si>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</si>
  <si>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</si>
  <si>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</si>
  <si>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</si>
  <si>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</si>
  <si>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</si>
  <si>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</si>
  <si>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</si>
  <si>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</si>
  <si>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</si>
  <si>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</si>
  <si>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</si>
  <si>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</si>
  <si>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</si>
  <si>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</si>
  <si>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</si>
  <si>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</si>
  <si>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</si>
  <si>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</si>
  <si>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</si>
  <si>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</si>
  <si>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</si>
  <si>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</si>
  <si>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</si>
  <si>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</si>
  <si>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</si>
  <si>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</si>
  <si>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</si>
  <si>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</si>
  <si>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</si>
  <si>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</si>
  <si>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</si>
  <si>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</si>
  <si>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</si>
  <si>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</si>
  <si>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</si>
  <si>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</si>
  <si>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</si>
  <si>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</si>
  <si>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</si>
  <si>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</si>
  <si>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</si>
  <si>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</si>
  <si>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</si>
  <si>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</si>
  <si>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</si>
  <si>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</si>
  <si>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</si>
  <si>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</si>
  <si>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</si>
  <si>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</si>
  <si>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</si>
  <si>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</si>
  <si>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</si>
  <si>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</si>
  <si>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</si>
  <si>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</si>
  <si>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</si>
  <si>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</si>
  <si>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</si>
  <si>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</si>
  <si>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</si>
  <si>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</si>
  <si>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</si>
  <si>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</si>
  <si>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</si>
  <si>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</si>
  <si>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</si>
  <si>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</si>
  <si>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</si>
  <si>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</si>
  <si>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</si>
  <si>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</si>
  <si>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</si>
  <si>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</si>
  <si>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</si>
  <si>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</si>
  <si>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</si>
  <si>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</si>
  <si>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</si>
  <si>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</si>
  <si>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</si>
  <si>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</si>
  <si>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</si>
  <si>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</si>
  <si>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</si>
  <si>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</si>
  <si>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</si>
  <si>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</si>
  <si>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</si>
  <si>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</si>
  <si>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</si>
  <si>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</si>
  <si>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</si>
  <si>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</si>
  <si>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</si>
  <si>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</si>
  <si>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</si>
  <si>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</si>
  <si>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</si>
  <si>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</si>
  <si>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</si>
  <si>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</si>
  <si>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</si>
  <si>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</si>
  <si>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</si>
  <si>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</si>
  <si>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</si>
  <si>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</si>
  <si>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</si>
  <si>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</si>
  <si>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</si>
  <si>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</si>
  <si>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</si>
  <si>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</si>
  <si>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</si>
  <si>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</si>
  <si>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</si>
  <si>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</si>
  <si>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</si>
  <si>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</si>
  <si>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</si>
  <si>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</si>
  <si>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</si>
  <si>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</si>
  <si>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</si>
  <si>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</si>
  <si>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</si>
  <si>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</si>
  <si>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</si>
  <si>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</si>
  <si>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</si>
  <si>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</si>
  <si>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</si>
  <si>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</si>
  <si>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</si>
  <si>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</si>
  <si>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</si>
  <si>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</si>
  <si>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</si>
  <si>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</si>
  <si>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</si>
  <si>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</si>
  <si>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</si>
  <si>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</si>
  <si>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</si>
  <si>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</si>
  <si>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</si>
  <si>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</si>
  <si>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</si>
  <si>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</si>
  <si>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</si>
  <si>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</si>
  <si>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</si>
  <si>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</si>
  <si>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</si>
  <si>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</si>
  <si>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</si>
  <si>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</si>
  <si>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</si>
  <si>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</si>
  <si>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</si>
  <si>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</si>
  <si>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</si>
  <si>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</si>
  <si>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</si>
  <si>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</si>
  <si>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</si>
  <si>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</si>
  <si>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</si>
  <si>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</si>
  <si>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</si>
  <si>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</si>
  <si>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</si>
  <si>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</si>
  <si>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</si>
  <si>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</si>
  <si>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</si>
  <si>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</si>
  <si>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</si>
  <si>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</si>
  <si>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</si>
  <si>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</si>
  <si>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</si>
  <si>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</si>
  <si>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</si>
  <si>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</si>
  <si>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</si>
  <si>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</si>
  <si>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</si>
  <si>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</si>
  <si>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</si>
  <si>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</si>
  <si>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</si>
  <si>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</si>
  <si>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</si>
  <si>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</si>
  <si>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</si>
  <si>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</si>
  <si>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</si>
  <si>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</si>
  <si>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</si>
  <si>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</si>
  <si>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</si>
  <si>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</si>
  <si>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</si>
  <si>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</si>
  <si>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</si>
  <si>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</si>
  <si>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</si>
  <si>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</si>
  <si>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</si>
  <si>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</si>
  <si>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</si>
  <si>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</si>
  <si>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</si>
  <si>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</si>
  <si>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</si>
  <si>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</si>
  <si>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</si>
  <si>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</si>
  <si>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</si>
  <si>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</si>
  <si>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</si>
  <si>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</si>
  <si>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</si>
  <si>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</si>
  <si>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</si>
  <si>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</si>
  <si>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</si>
  <si>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</si>
  <si>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</si>
  <si>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</si>
  <si>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</si>
  <si>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</si>
  <si>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</si>
  <si>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</si>
  <si>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</si>
  <si>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</si>
  <si>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</si>
  <si>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</si>
  <si>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</si>
  <si>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</si>
  <si>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</si>
  <si>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</si>
  <si>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</si>
  <si>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</si>
  <si>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</si>
  <si>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</si>
  <si>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</si>
  <si>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</si>
  <si>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</si>
  <si>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</si>
  <si>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</si>
  <si>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</si>
  <si>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</si>
  <si>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</si>
  <si>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</si>
  <si>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</si>
  <si>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</si>
  <si>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</si>
  <si>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</si>
  <si>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</si>
  <si>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</si>
  <si>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</si>
  <si>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</si>
  <si>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</si>
  <si>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</si>
  <si>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</si>
  <si>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</si>
  <si>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</si>
  <si>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</si>
  <si>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</si>
  <si>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</si>
  <si>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</si>
  <si>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</si>
  <si>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</si>
  <si>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</si>
  <si>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</si>
  <si>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</si>
  <si>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</si>
  <si>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</si>
  <si>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</si>
  <si>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</si>
  <si>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</si>
  <si>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</si>
  <si>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</si>
  <si>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</si>
  <si>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</si>
  <si>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</si>
  <si>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</si>
  <si>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</si>
  <si>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</si>
  <si>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</si>
  <si>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</si>
  <si>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</si>
  <si>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</si>
  <si>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</si>
  <si>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</si>
  <si>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</si>
  <si>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</si>
  <si>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</si>
  <si>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</si>
  <si>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</si>
  <si>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</si>
  <si>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</si>
  <si>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</si>
  <si>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</si>
  <si>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</si>
  <si>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</si>
  <si>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</si>
  <si>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</si>
  <si>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</si>
  <si>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</si>
  <si>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</si>
  <si>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</si>
  <si>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</si>
  <si>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</si>
  <si>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</si>
  <si>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</si>
  <si>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</si>
  <si>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</si>
  <si>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</si>
  <si>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</si>
  <si>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</si>
  <si>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</si>
  <si>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</si>
  <si>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</si>
  <si>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</si>
  <si>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</si>
  <si>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</si>
  <si>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</si>
  <si>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</si>
  <si>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</si>
  <si>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</si>
  <si>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</si>
  <si>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</si>
  <si>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</si>
  <si>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</si>
  <si>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</si>
  <si>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</si>
  <si>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</si>
  <si>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</si>
  <si>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</si>
  <si>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</si>
  <si>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</si>
  <si>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</si>
  <si>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</si>
  <si>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</si>
  <si>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</si>
  <si>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</si>
  <si>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</si>
  <si>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</si>
  <si>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</si>
  <si>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</si>
  <si>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</si>
  <si>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</si>
  <si>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</si>
  <si>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</si>
  <si>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</si>
  <si>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</si>
  <si>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</si>
  <si>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</si>
  <si>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</si>
  <si>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</si>
  <si>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</si>
  <si>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</si>
  <si>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</si>
  <si>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</si>
  <si>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</si>
  <si>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</si>
  <si>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</si>
  <si>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</si>
  <si>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</si>
  <si>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</si>
  <si>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</si>
  <si>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</si>
  <si>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</si>
  <si>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</si>
  <si>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</si>
  <si>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</si>
  <si>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</si>
  <si>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</si>
  <si>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</si>
  <si>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</si>
  <si>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</si>
  <si>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</si>
  <si>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</si>
  <si>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</si>
  <si>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</si>
  <si>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</si>
  <si>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</si>
  <si>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</si>
  <si>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</si>
  <si>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</si>
  <si>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</si>
  <si>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</si>
  <si>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</si>
  <si>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</si>
  <si>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</si>
  <si>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</si>
  <si>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</si>
  <si>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</si>
  <si>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</si>
  <si>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</si>
  <si>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</si>
  <si>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</si>
  <si>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</si>
  <si>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</si>
  <si>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</si>
  <si>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</si>
  <si>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</si>
  <si>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</si>
  <si>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</si>
  <si>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</si>
  <si>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</si>
  <si>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</si>
  <si>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</si>
  <si>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</si>
  <si>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</si>
  <si>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</si>
  <si>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</si>
  <si>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</si>
  <si>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</si>
  <si>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</si>
  <si>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</si>
  <si>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</si>
  <si>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</si>
  <si>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</si>
  <si>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</si>
  <si>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</si>
  <si>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</si>
  <si>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</si>
  <si>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</si>
  <si>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</si>
  <si>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</si>
  <si>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</si>
  <si>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</si>
  <si>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</si>
  <si>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</si>
  <si>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</si>
  <si>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</si>
  <si>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</si>
  <si>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</si>
  <si>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</si>
  <si>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</si>
  <si>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</si>
  <si>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</si>
  <si>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</si>
  <si>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</si>
  <si>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</si>
  <si>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</si>
  <si>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</si>
  <si>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</si>
  <si>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</si>
  <si>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</si>
  <si>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</si>
  <si>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</si>
  <si>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</si>
  <si>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</si>
  <si>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</si>
  <si>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</si>
  <si>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</si>
  <si>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</si>
  <si>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</si>
  <si>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</si>
  <si>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</si>
  <si>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</si>
  <si>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</si>
  <si>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</si>
  <si>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</si>
  <si>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</si>
  <si>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</si>
  <si>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</si>
  <si>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</si>
  <si>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</si>
  <si>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</si>
  <si>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</si>
  <si>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</si>
  <si>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</si>
  <si>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</si>
  <si>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</si>
  <si>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</si>
  <si>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</si>
  <si>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</si>
  <si>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</si>
  <si>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</si>
  <si>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</si>
  <si>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</si>
  <si>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</si>
  <si>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</si>
  <si>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</si>
  <si>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</si>
  <si>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</si>
  <si>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</si>
  <si>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</si>
  <si>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</si>
  <si>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</si>
  <si>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</si>
  <si>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</si>
  <si>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</si>
  <si>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</si>
  <si>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</si>
  <si>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</si>
  <si>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</si>
  <si>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</si>
  <si>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</si>
  <si>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</si>
  <si>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</si>
  <si>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</si>
  <si>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</si>
  <si>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</si>
  <si>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</si>
  <si>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</si>
  <si>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</si>
  <si>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</si>
  <si>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</si>
  <si>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</si>
  <si>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</si>
  <si>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</si>
  <si>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</si>
  <si>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</si>
  <si>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</si>
  <si>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</si>
  <si>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</si>
  <si>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</si>
  <si>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</si>
  <si>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</si>
  <si>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</si>
  <si>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</si>
  <si>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</si>
  <si>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</si>
  <si>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</si>
  <si>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</si>
  <si>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</si>
  <si>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</si>
  <si>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</si>
  <si>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</si>
  <si>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</si>
  <si>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</si>
  <si>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</si>
  <si>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</si>
  <si>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</si>
  <si>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</si>
  <si>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</si>
  <si>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</si>
  <si>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</si>
  <si>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</si>
  <si>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</si>
  <si>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</si>
  <si>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</si>
  <si>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</si>
  <si>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</si>
  <si>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</si>
  <si>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</si>
  <si>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</si>
  <si>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</si>
  <si>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</si>
  <si>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</si>
  <si>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</si>
  <si>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</si>
  <si>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</si>
  <si>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</si>
  <si>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</si>
  <si>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</si>
  <si>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</si>
  <si>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</si>
  <si>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</si>
  <si>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</si>
  <si>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</si>
  <si>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</si>
  <si>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</si>
  <si>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</si>
  <si>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</si>
  <si>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</si>
  <si>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</si>
  <si>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</si>
  <si>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</si>
  <si>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</si>
  <si>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</si>
  <si>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</si>
  <si>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</si>
  <si>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</si>
  <si>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</si>
  <si>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</si>
  <si>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</si>
  <si>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</si>
  <si>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</si>
  <si>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</si>
  <si>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</si>
  <si>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</si>
  <si>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</si>
  <si>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</si>
  <si>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</si>
  <si>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</si>
  <si>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</si>
  <si>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</si>
  <si>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</si>
  <si>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</si>
  <si>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</si>
  <si>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</si>
  <si>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</si>
  <si>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</si>
  <si>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</si>
  <si>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</si>
  <si>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</si>
  <si>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</si>
  <si>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</si>
  <si>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</si>
  <si>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</si>
  <si>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</si>
  <si>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</si>
  <si>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</si>
  <si>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</si>
  <si>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</si>
  <si>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</si>
  <si>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</si>
  <si>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</si>
  <si>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</si>
  <si>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</si>
  <si>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</si>
  <si>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</si>
  <si>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</si>
  <si>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</si>
  <si>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</si>
  <si>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</si>
  <si>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</si>
  <si>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</si>
  <si>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</si>
  <si>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</si>
  <si>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</si>
  <si>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</si>
  <si>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</si>
  <si>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</si>
  <si>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</si>
  <si>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</si>
  <si>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</si>
  <si>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</si>
  <si>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</si>
  <si>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</si>
  <si>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</si>
  <si>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</si>
  <si>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</si>
  <si>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</si>
  <si>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</si>
  <si>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</si>
  <si>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</si>
  <si>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</si>
  <si>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</si>
  <si>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</si>
  <si>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</si>
  <si>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</si>
  <si>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</si>
  <si>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</si>
  <si>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</si>
  <si>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</si>
  <si>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</si>
  <si>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</si>
  <si>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</si>
  <si>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</si>
  <si>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</si>
  <si>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</si>
  <si>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</si>
  <si>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</si>
  <si>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</si>
  <si>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</si>
  <si>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</si>
  <si>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</si>
  <si>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</si>
  <si>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</si>
  <si>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</si>
  <si>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</si>
  <si>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</si>
  <si>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</si>
  <si>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</si>
  <si>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</si>
  <si>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</si>
  <si>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</si>
  <si>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</si>
  <si>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</si>
  <si>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</si>
  <si>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</si>
  <si>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</si>
  <si>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</si>
  <si>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</si>
  <si>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</si>
  <si>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</si>
  <si>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</si>
  <si>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</si>
  <si>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</si>
  <si>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</si>
  <si>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</si>
  <si>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</si>
  <si>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</si>
  <si>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</si>
  <si>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</si>
  <si>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</si>
  <si>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</si>
  <si>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</si>
  <si>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</si>
  <si>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</si>
  <si>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</si>
  <si>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</si>
  <si>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</si>
  <si>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</si>
  <si>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</si>
  <si>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</si>
  <si>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</si>
  <si>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</si>
  <si>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</si>
  <si>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</si>
  <si>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</si>
  <si>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</si>
  <si>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</si>
  <si>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</si>
  <si>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</si>
  <si>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</si>
  <si>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</si>
  <si>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</si>
  <si>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</si>
  <si>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</si>
  <si>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</si>
  <si>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</si>
  <si>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</si>
  <si>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</si>
  <si>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</si>
  <si>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</si>
  <si>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</si>
  <si>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</si>
  <si>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</si>
  <si>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</si>
  <si>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</si>
  <si>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</si>
  <si>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</si>
  <si>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</si>
  <si>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</si>
  <si>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</si>
  <si>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</si>
  <si>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</si>
  <si>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</si>
  <si>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</si>
  <si>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</si>
  <si>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</si>
  <si>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</si>
  <si>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</si>
  <si>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</si>
  <si>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</si>
  <si>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</si>
  <si>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</si>
  <si>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</si>
  <si>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</si>
  <si>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</si>
  <si>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</si>
  <si>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</si>
  <si>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</si>
  <si>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</si>
  <si>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</si>
  <si>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</si>
  <si>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</si>
  <si>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</si>
  <si>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</si>
  <si>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</si>
  <si>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</si>
  <si>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</si>
  <si>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</si>
  <si>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</si>
  <si>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</si>
  <si>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</si>
  <si>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</si>
  <si>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</si>
  <si>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</si>
  <si>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</si>
  <si>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</si>
  <si>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</si>
  <si>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</si>
  <si>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</si>
  <si>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</si>
  <si>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</si>
  <si>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</si>
  <si>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</si>
  <si>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</si>
  <si>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</si>
  <si>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</si>
  <si>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</si>
  <si>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</si>
  <si>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</si>
  <si>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</si>
  <si>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</si>
  <si>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</si>
  <si>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</si>
  <si>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</si>
  <si>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</si>
  <si>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</si>
  <si>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</si>
  <si>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</si>
  <si>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</si>
  <si>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</si>
  <si>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</si>
  <si>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</si>
  <si>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</si>
  <si>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</si>
  <si>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</si>
  <si>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</si>
  <si>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</si>
  <si>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</si>
  <si>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</si>
  <si>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</si>
  <si>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</si>
  <si>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</si>
  <si>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</si>
  <si>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</si>
  <si>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</si>
  <si>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</si>
  <si>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</si>
  <si>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</si>
  <si>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</si>
  <si>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</si>
  <si>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</si>
  <si>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</si>
  <si>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</si>
  <si>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</si>
  <si>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</si>
  <si>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</si>
  <si>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</si>
  <si>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</si>
  <si>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</si>
  <si>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</si>
  <si>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</si>
  <si>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</si>
  <si>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</si>
  <si>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</si>
  <si>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</si>
  <si>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</si>
  <si>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</si>
  <si>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</si>
  <si>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</si>
  <si>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</si>
  <si>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</si>
  <si>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</si>
  <si>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</si>
  <si>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</si>
  <si>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</si>
  <si>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</si>
  <si>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</si>
  <si>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</si>
  <si>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</si>
  <si>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</si>
  <si>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</si>
  <si>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</si>
  <si>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</si>
  <si>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</si>
  <si>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</si>
  <si>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</si>
  <si>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</si>
  <si>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</si>
  <si>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</si>
  <si>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</si>
  <si>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</si>
  <si>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</si>
  <si>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</si>
  <si>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</si>
  <si>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</si>
  <si>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</si>
  <si>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</si>
  <si>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</si>
  <si>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</si>
  <si>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</si>
  <si>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</si>
  <si>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</si>
  <si>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</si>
  <si>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</si>
  <si>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</si>
  <si>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</si>
  <si>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</si>
  <si>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</si>
  <si>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</si>
  <si>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</si>
  <si>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</si>
  <si>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</si>
  <si>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</si>
  <si>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</si>
  <si>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</si>
  <si>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</si>
  <si>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</si>
  <si>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</si>
  <si>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</si>
  <si>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</si>
  <si>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</si>
  <si>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</si>
  <si>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</si>
  <si>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</si>
  <si>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</si>
  <si>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</si>
  <si>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</si>
  <si>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</si>
  <si>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</si>
  <si>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</si>
  <si>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</si>
  <si>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</si>
  <si>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</si>
  <si>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</si>
  <si>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</si>
  <si>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</si>
  <si>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</si>
  <si>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</si>
  <si>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</si>
  <si>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</si>
  <si>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</si>
  <si>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</si>
  <si>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</si>
  <si>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</si>
  <si>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</si>
  <si>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</si>
  <si>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</si>
  <si>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</si>
  <si>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</si>
  <si>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</si>
  <si>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</si>
  <si>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</si>
  <si>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</si>
  <si>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</si>
  <si>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</si>
  <si>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</si>
  <si>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</si>
  <si>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</si>
  <si>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</si>
  <si>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</si>
  <si>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</si>
  <si>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</si>
  <si>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</si>
  <si>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</si>
  <si>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</si>
  <si>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</si>
  <si>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</si>
  <si>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</si>
  <si>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</si>
  <si>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</si>
  <si>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</si>
  <si>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</si>
  <si>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</si>
  <si>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</si>
  <si>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</si>
  <si>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</si>
  <si>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</si>
  <si>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</si>
  <si>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</si>
  <si>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</si>
  <si>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</si>
  <si>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</si>
  <si>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</si>
  <si>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</si>
  <si>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</si>
  <si>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</si>
  <si>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</si>
  <si>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</si>
  <si>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</si>
  <si>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</si>
  <si>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</si>
  <si>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</si>
  <si>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</si>
  <si>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</si>
  <si>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</si>
  <si>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</si>
  <si>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</si>
  <si>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</si>
  <si>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</si>
  <si>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</si>
  <si>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</si>
  <si>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</si>
  <si>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</si>
  <si>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</si>
  <si>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</si>
  <si>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</si>
  <si>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</si>
  <si>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</si>
  <si>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</si>
  <si>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</si>
  <si>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</si>
  <si>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</si>
  <si>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</si>
  <si>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</si>
  <si>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</si>
  <si>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</si>
  <si>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</si>
  <si>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</si>
  <si>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</si>
  <si>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</si>
  <si>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</si>
  <si>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</si>
  <si>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</si>
  <si>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</si>
  <si>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</si>
  <si>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</si>
  <si>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</si>
  <si>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</si>
  <si>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</si>
  <si>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</si>
  <si>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</si>
  <si>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</si>
  <si>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</si>
  <si>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</si>
  <si>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</si>
  <si>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</si>
  <si>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</si>
  <si>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</si>
  <si>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</si>
  <si>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</si>
  <si>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</si>
  <si>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</si>
  <si>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</si>
  <si>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</si>
  <si>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</si>
  <si>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</si>
  <si>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</si>
  <si>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</si>
  <si>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</si>
  <si>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</si>
  <si>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</si>
  <si>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</si>
  <si>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</si>
  <si>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</si>
  <si>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</si>
  <si>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</si>
  <si>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</si>
  <si>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</si>
  <si>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</si>
  <si>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</si>
  <si>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</si>
  <si>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</si>
  <si>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</si>
  <si>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</si>
  <si>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</si>
  <si>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</si>
  <si>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</si>
  <si>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</si>
  <si>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</si>
  <si>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</si>
  <si>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</si>
  <si>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</si>
  <si>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</si>
  <si>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</si>
  <si>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</si>
  <si>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</si>
  <si>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</si>
  <si>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</si>
  <si>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</si>
  <si>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</si>
  <si>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</si>
  <si>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</si>
  <si>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</si>
  <si>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</si>
  <si>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</si>
  <si>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</si>
  <si>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</si>
  <si>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</si>
  <si>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</si>
  <si>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</si>
  <si>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</si>
  <si>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</si>
  <si>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</si>
  <si>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</si>
  <si>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</si>
  <si>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</si>
  <si>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</si>
  <si>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</si>
  <si>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</si>
  <si>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</si>
  <si>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</si>
  <si>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</si>
  <si>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</si>
  <si>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</si>
  <si>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</si>
  <si>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</si>
  <si>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</si>
  <si>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</si>
  <si>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</si>
  <si>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</si>
  <si>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</si>
  <si>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</si>
  <si>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</si>
  <si>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</si>
  <si>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</si>
  <si>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</si>
  <si>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</si>
  <si>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</si>
  <si>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</si>
  <si>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</si>
  <si>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</si>
  <si>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</si>
  <si>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</si>
  <si>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</si>
  <si>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</si>
  <si>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</si>
  <si>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</si>
  <si>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</si>
  <si>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</si>
  <si>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</si>
  <si>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</si>
  <si>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</si>
  <si>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</si>
  <si>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</si>
  <si>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</si>
  <si>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</si>
  <si>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</si>
  <si>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</si>
  <si>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</si>
  <si>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</si>
  <si>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</si>
  <si>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</si>
  <si>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</si>
  <si>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</si>
  <si>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</si>
  <si>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</si>
  <si>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</si>
  <si>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</si>
  <si>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</si>
  <si>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</si>
  <si>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</si>
  <si>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</si>
  <si>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</si>
  <si>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</si>
  <si>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</si>
  <si>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</si>
  <si>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</si>
  <si>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</si>
  <si>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</si>
  <si>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</si>
  <si>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</si>
  <si>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</si>
  <si>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</si>
  <si>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</si>
  <si>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</si>
  <si>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</si>
  <si>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</si>
  <si>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</si>
  <si>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</si>
  <si>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</si>
  <si>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</si>
  <si>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</si>
  <si>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</si>
  <si>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</si>
  <si>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</si>
  <si>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</si>
  <si>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</si>
  <si>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</si>
  <si>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</si>
  <si>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</si>
  <si>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</si>
  <si>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</si>
  <si>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</si>
  <si>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</si>
  <si>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</si>
  <si>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</si>
  <si>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</si>
  <si>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</si>
  <si>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</si>
  <si>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</si>
  <si>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</si>
  <si>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</si>
  <si>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hj</t>
  </si>
  <si>
    <t>City2</t>
  </si>
  <si>
    <t>Total number Of Sales in Online</t>
  </si>
  <si>
    <t>Total number Of Sales in Outlet</t>
  </si>
  <si>
    <t>Total number Of Sales in Flagship</t>
  </si>
  <si>
    <t>Number of Purchase by Male customer</t>
  </si>
  <si>
    <t>Number of Purchase by Female customer</t>
  </si>
  <si>
    <t>Number of Customer From North Region</t>
  </si>
  <si>
    <t>Average No of Sales in Store 1</t>
  </si>
  <si>
    <t>Mean</t>
  </si>
  <si>
    <t>Standard Error</t>
  </si>
  <si>
    <t>Median</t>
  </si>
  <si>
    <t>Mode</t>
  </si>
  <si>
    <t>Standard Deviation</t>
  </si>
  <si>
    <t>Sample Variance</t>
  </si>
  <si>
    <t>Kurtosis</t>
  </si>
  <si>
    <t>Skewness</t>
  </si>
  <si>
    <t>Range</t>
  </si>
  <si>
    <t>Minimum</t>
  </si>
  <si>
    <t>Maximum</t>
  </si>
  <si>
    <t>Sum</t>
  </si>
  <si>
    <t>Count</t>
  </si>
  <si>
    <t>Total Sales</t>
  </si>
  <si>
    <t>Row Labels</t>
  </si>
  <si>
    <t>Grand Total</t>
  </si>
  <si>
    <t>Sum of Total_Amount</t>
  </si>
  <si>
    <t>2023</t>
  </si>
  <si>
    <t>2024</t>
  </si>
  <si>
    <t>2025</t>
  </si>
  <si>
    <t>Jan</t>
  </si>
  <si>
    <t>Mar</t>
  </si>
  <si>
    <t>Apr</t>
  </si>
  <si>
    <t>May</t>
  </si>
  <si>
    <t>Jun</t>
  </si>
  <si>
    <t>Jul</t>
  </si>
  <si>
    <t>Aug</t>
  </si>
  <si>
    <t>Sep</t>
  </si>
  <si>
    <t>Oct</t>
  </si>
  <si>
    <t>Nov</t>
  </si>
  <si>
    <t>Dec</t>
  </si>
  <si>
    <t>Feb</t>
  </si>
  <si>
    <t>Count of Loyalty_Level</t>
  </si>
  <si>
    <t>Average of Total_Amount</t>
  </si>
  <si>
    <t>Average of Discount</t>
  </si>
  <si>
    <t xml:space="preserve">E-Commerce Sales Insights And Analysis    </t>
  </si>
  <si>
    <t>Region Wise Total Percentage of Sales</t>
  </si>
  <si>
    <r>
      <rPr>
        <b/>
        <sz val="14"/>
        <color theme="1"/>
        <rFont val=" AT Allowe"/>
      </rPr>
      <t>Gender wise Total Number of Sale</t>
    </r>
    <r>
      <rPr>
        <sz val="14"/>
        <color theme="1"/>
        <rFont val=" AT Allowe"/>
      </rPr>
      <t>s</t>
    </r>
  </si>
  <si>
    <t xml:space="preserve">Store wise Average Number of Sales  </t>
  </si>
  <si>
    <t>Payment Method Wise Average Of Discount</t>
  </si>
  <si>
    <t>Date wise Total Number Of Sales</t>
  </si>
  <si>
    <t>State wise Loyaly Level</t>
  </si>
  <si>
    <t>Summary</t>
  </si>
  <si>
    <t xml:space="preserve">I created pivot table and created charts for </t>
  </si>
  <si>
    <t xml:space="preserve">gender wise sales, payment method wise sales, </t>
  </si>
  <si>
    <t>Date wise sales, state wise loyalty, region wise sales, store wise sales</t>
  </si>
  <si>
    <t>Mean of quantity</t>
  </si>
  <si>
    <t>Mode of Quantity</t>
  </si>
  <si>
    <t>columns  from the other sheet</t>
  </si>
  <si>
    <t>1)use vlookup to bring</t>
  </si>
  <si>
    <t>2) used text formula to makes rupees in unit price</t>
  </si>
  <si>
    <t xml:space="preserve">                     1) I find summary statistics using analysis toolpak</t>
  </si>
  <si>
    <t>Quantity Corrected</t>
  </si>
  <si>
    <t>Unit Price Corrected</t>
  </si>
  <si>
    <t>Discount Corrected</t>
  </si>
  <si>
    <t>Total Amount Corrected</t>
  </si>
  <si>
    <t>Cost Corrected</t>
  </si>
  <si>
    <t>Stock Corrected</t>
  </si>
  <si>
    <t>Product id</t>
  </si>
  <si>
    <t>1)Cost and Stock finded by if formula</t>
  </si>
  <si>
    <t>Name Corrected</t>
  </si>
  <si>
    <t>Loyaly Level Corrected</t>
  </si>
  <si>
    <t xml:space="preserve">1)I use trim and proper formula to correct the name </t>
  </si>
  <si>
    <t>2)I use if, index, match formula to take mode for loyalty level</t>
  </si>
  <si>
    <r>
      <t>3</t>
    </r>
    <r>
      <rPr>
        <b/>
        <sz val="11"/>
        <color theme="1"/>
        <rFont val="Calibri"/>
        <family val="2"/>
        <scheme val="minor"/>
      </rPr>
      <t xml:space="preserve">) C-1486, C-1491, C-1496,… are corrected by using find and replace </t>
    </r>
  </si>
  <si>
    <t>2)P3,P16 change to PROD3, PROD16 by find and replace</t>
  </si>
  <si>
    <t xml:space="preserve">1)use if, iferror, averageif to find quantity, unit price, </t>
  </si>
  <si>
    <t>discount, total amount of missing values</t>
  </si>
  <si>
    <t>4)Cost and Stock finded by if formula</t>
  </si>
  <si>
    <t>5)P3,P16 change to PROD3, PROD16 by find and replace</t>
  </si>
  <si>
    <t xml:space="preserve">6)use if, iferror, averageif to find quantity, unit price, </t>
  </si>
  <si>
    <t>7) used text formula to makes rupees in unit price</t>
  </si>
  <si>
    <t>8) I find summary statistics using analysis toolpak</t>
  </si>
  <si>
    <t>9)use vlookup to bring</t>
  </si>
  <si>
    <t>10) used text formula to makes rupees in unit price</t>
  </si>
  <si>
    <t xml:space="preserve">11)I created pivot table and created charts for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</si>
</sst>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 #,##0.00"/>
    <numFmt numFmtId="166" formatCode="0.0%"/>
    <numFmt numFmtId="167" formatCode="0.0"/>
  </numFmts>
  <fonts count="16" x14ac:knownFonts="1">
    <font>
      <sz val="11"/>
      <color theme="1"/>
      <name val="Calibri"/>
      <family val="2"/>
      <scheme val="minor"/>
    </font>
    <font>
      <b/>
      <sz val="11"/>
      <name val="Calibri"/>
    </font>
    <font>
      <b/>
      <sz val="11"/>
      <color theme="0"/>
      <name val="Calibri"/>
      <family val="2"/>
      <scheme val="minor"/>
    </font>
    <font>
      <b/>
      <sz val="11"/>
      <color theme="1"/>
      <name val="Calibri"/>
      <family val="2"/>
      <scheme val="minor"/>
    </font>
    <font>
      <b/>
      <sz val="11"/>
      <color theme="8" tint="0.79998168889431442"/>
      <name val="Calibri"/>
      <family val="2"/>
    </font>
    <font>
      <b/>
      <i/>
      <sz val="14"/>
      <color theme="1"/>
      <name val="Calibri"/>
      <family val="2"/>
      <scheme val="minor"/>
    </font>
    <font>
      <b/>
      <sz val="14"/>
      <color theme="0"/>
      <name val="Calibri"/>
      <family val="2"/>
      <scheme val="minor"/>
    </font>
    <font>
      <b/>
      <sz val="28"/>
      <color theme="1"/>
      <name val="Montserrat Black"/>
    </font>
    <font>
      <sz val="14"/>
      <color theme="1"/>
      <name val=" AT Allowe"/>
    </font>
    <font>
      <b/>
      <sz val="14"/>
      <color theme="1"/>
      <name val=" AT Allowe"/>
    </font>
    <font>
      <b/>
      <sz val="12"/>
      <color theme="1"/>
      <name val=" AT Allowe"/>
    </font>
    <font>
      <b/>
      <sz val="11"/>
      <name val="Calibri"/>
      <family val="2"/>
    </font>
    <font>
      <b/>
      <sz val="11"/>
      <color theme="0"/>
      <name val="Calibri"/>
      <family val="2"/>
    </font>
    <font>
      <b/>
      <sz val="11"/>
      <color theme="3" tint="0.79998168889431442"/>
      <name val="Calibri"/>
      <family val="2"/>
    </font>
    <font>
      <sz val="11"/>
      <color theme="3" tint="0.79998168889431442"/>
      <name val="Calibri"/>
      <family val="2"/>
      <scheme val="minor"/>
    </font>
    <font>
      <sz val="11"/>
      <color theme="3" tint="-0.499984740745262"/>
      <name val="Calibri"/>
      <family val="2"/>
      <scheme val="minor"/>
    </font>
  </fonts>
  <fills count="10">
    <fill>
      <patternFill patternType="none"/>
    </fill>
    <fill>
      <patternFill patternType="gray125"/>
    </fill>
    <fill>
      <patternFill patternType="solid">
        <fgColor theme="3"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vertical="center"/>
    </xf>
    <xf numFmtId="49" fontId="0" fillId="0" borderId="0" xfId="0" applyNumberFormat="1"/>
    <xf numFmtId="49"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1" fontId="0" fillId="0" borderId="0" xfId="0" applyNumberFormat="1"/>
    <xf numFmtId="0" fontId="1" fillId="0" borderId="3" xfId="0" applyFont="1" applyBorder="1" applyAlignment="1">
      <alignment horizontal="center" vertical="top"/>
    </xf>
    <xf numFmtId="2" fontId="0" fillId="0" borderId="0" xfId="0" applyNumberFormat="1"/>
    <xf numFmtId="0" fontId="0" fillId="0" borderId="0" xfId="0" applyAlignment="1">
      <alignment horizontal="center" vertical="center"/>
    </xf>
    <xf numFmtId="165" fontId="0" fillId="0" borderId="0" xfId="0" applyNumberFormat="1" applyAlignment="1">
      <alignment horizontal="center" vertical="center"/>
    </xf>
    <xf numFmtId="49" fontId="0" fillId="0" borderId="0" xfId="0" applyNumberFormat="1"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4" fillId="2" borderId="2" xfId="0" applyFont="1" applyFill="1" applyBorder="1" applyAlignment="1">
      <alignment horizontal="center" vertical="center"/>
    </xf>
    <xf numFmtId="166" fontId="0" fillId="0" borderId="0" xfId="0" applyNumberFormat="1" applyAlignment="1">
      <alignment vertical="center"/>
    </xf>
    <xf numFmtId="0" fontId="0" fillId="0" borderId="4" xfId="0" applyBorder="1"/>
    <xf numFmtId="0" fontId="5" fillId="3" borderId="5" xfId="0" applyFont="1" applyFill="1" applyBorder="1" applyAlignment="1">
      <alignment horizontal="center"/>
    </xf>
    <xf numFmtId="0" fontId="6" fillId="4" borderId="0" xfId="0" applyFont="1" applyFill="1" applyAlignment="1">
      <alignment horizontal="center"/>
    </xf>
    <xf numFmtId="0" fontId="0" fillId="4" borderId="0" xfId="0" applyFill="1"/>
    <xf numFmtId="0" fontId="3" fillId="0" borderId="0" xfId="0" applyFont="1"/>
    <xf numFmtId="0" fontId="3" fillId="0" borderId="4" xfId="0" applyFont="1" applyBorder="1"/>
    <xf numFmtId="0" fontId="0" fillId="5" borderId="0" xfId="0" applyFill="1"/>
    <xf numFmtId="1" fontId="2" fillId="6" borderId="0" xfId="0" applyNumberFormat="1" applyFont="1" applyFill="1"/>
    <xf numFmtId="0" fontId="2" fillId="6" borderId="0" xfId="0" applyFont="1" applyFill="1"/>
    <xf numFmtId="167" fontId="2" fillId="6"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0" fillId="7" borderId="0" xfId="0" applyFill="1"/>
    <xf numFmtId="0" fontId="0" fillId="8" borderId="0" xfId="0" applyFill="1"/>
    <xf numFmtId="0" fontId="7" fillId="8" borderId="0" xfId="0" applyFont="1" applyFill="1"/>
    <xf numFmtId="0" fontId="0" fillId="0" borderId="0" xfId="0" applyNumberFormat="1"/>
    <xf numFmtId="0" fontId="8" fillId="7" borderId="0" xfId="0" applyFont="1" applyFill="1"/>
    <xf numFmtId="0" fontId="9" fillId="7" borderId="0" xfId="0" applyFont="1" applyFill="1"/>
    <xf numFmtId="0" fontId="10" fillId="7" borderId="0" xfId="0" applyFont="1" applyFill="1"/>
    <xf numFmtId="0" fontId="3" fillId="7" borderId="0" xfId="0" applyFont="1" applyFill="1"/>
    <xf numFmtId="0" fontId="11" fillId="7" borderId="3" xfId="0" applyFont="1" applyFill="1" applyBorder="1" applyAlignment="1">
      <alignment horizontal="center" vertical="top"/>
    </xf>
    <xf numFmtId="2" fontId="0" fillId="7" borderId="0" xfId="0" applyNumberFormat="1" applyFill="1"/>
    <xf numFmtId="0" fontId="12" fillId="9" borderId="3" xfId="0" applyFont="1" applyFill="1" applyBorder="1" applyAlignment="1">
      <alignment horizontal="center" vertical="top"/>
    </xf>
    <xf numFmtId="0" fontId="11" fillId="0" borderId="1" xfId="0" applyFont="1" applyBorder="1" applyAlignment="1">
      <alignment horizontal="center" vertical="top"/>
    </xf>
    <xf numFmtId="1" fontId="0" fillId="7" borderId="0" xfId="0" applyNumberFormat="1" applyFill="1"/>
    <xf numFmtId="2" fontId="2" fillId="9" borderId="0" xfId="0" applyNumberFormat="1" applyFont="1" applyFill="1"/>
    <xf numFmtId="0" fontId="13" fillId="2" borderId="2" xfId="0"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2" fontId="15" fillId="0" borderId="0" xfId="0" applyNumberFormat="1" applyFont="1" applyAlignment="1">
      <alignment horizontal="center" vertical="center"/>
    </xf>
    <xf numFmtId="166" fontId="15" fillId="0" borderId="0" xfId="0" applyNumberFormat="1" applyFont="1" applyAlignment="1">
      <alignment horizontal="center" vertical="center"/>
    </xf>
  </cellXfs>
  <cellStyles count="1">
    <cellStyle name="Normal" xfId="0" builtinId="0"/>
  </cellStyles>
  <dxfs count="35">
    <dxf>
      <fill>
        <gradientFill degree="90">
          <stop position="0">
            <color theme="0"/>
          </stop>
          <stop position="1">
            <color theme="2" tint="-9.8025452436902985E-2"/>
          </stop>
        </gradientFill>
      </fill>
    </dxf>
    <dxf>
      <fill>
        <gradientFill degree="90">
          <stop position="0">
            <color theme="2" tint="-9.8025452436902985E-2"/>
          </stop>
          <stop position="1">
            <color theme="2" tint="-0.49803155613879818"/>
          </stop>
        </gradientFill>
      </fill>
    </dxf>
    <dxf>
      <fill>
        <gradientFill degree="90">
          <stop position="0">
            <color rgb="FFFFC000"/>
          </stop>
          <stop position="1">
            <color rgb="FFFFFF00"/>
          </stop>
        </gradientFill>
      </fill>
    </dxf>
    <dxf>
      <fill>
        <gradientFill degree="90">
          <stop position="0">
            <color theme="0"/>
          </stop>
          <stop position="1">
            <color theme="0" tint="-0.34900967436750391"/>
          </stop>
        </gradientFill>
      </fill>
    </dxf>
    <dxf>
      <font>
        <strike val="0"/>
        <outline val="0"/>
        <shadow val="0"/>
        <u val="none"/>
        <vertAlign val="baseline"/>
        <sz val="11"/>
        <color theme="3" tint="-0.499984740745262"/>
        <name val="Calibri"/>
        <family val="2"/>
        <scheme val="minor"/>
      </font>
      <numFmt numFmtId="166" formatCode="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3" tint="-0.499984740745262"/>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border outline="0">
        <top style="thin">
          <color auto="1"/>
        </top>
      </border>
    </dxf>
    <dxf>
      <alignment horizontal="general"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8" tint="0.79998168889431442"/>
        <name val="Calibri"/>
        <family val="2"/>
        <scheme val="none"/>
      </font>
      <fill>
        <patternFill patternType="solid">
          <fgColor indexed="64"/>
          <bgColor theme="3"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Module end AssignmentEcommerce_Sales_Dataset_.xlsx]Pivot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Genderwise</a:t>
            </a:r>
            <a:r>
              <a:rPr lang="en-IN" baseline="0"/>
              <a:t> Total Number of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Table'!$A$4:$A$6</c:f>
              <c:strCache>
                <c:ptCount val="2"/>
                <c:pt idx="0">
                  <c:v>Female</c:v>
                </c:pt>
                <c:pt idx="1">
                  <c:v>Male</c:v>
                </c:pt>
              </c:strCache>
            </c:strRef>
          </c:cat>
          <c:val>
            <c:numRef>
              <c:f>'Pivot Table'!$B$4:$B$6</c:f>
              <c:numCache>
                <c:formatCode>0.00</c:formatCode>
                <c:ptCount val="2"/>
                <c:pt idx="0">
                  <c:v>1231444.2297999992</c:v>
                </c:pt>
                <c:pt idx="1">
                  <c:v>943206.93872384587</c:v>
                </c:pt>
              </c:numCache>
            </c:numRef>
          </c:val>
          <c:extLst>
            <c:ext xmlns:c16="http://schemas.microsoft.com/office/drawing/2014/chart" uri="{C3380CC4-5D6E-409C-BE32-E72D297353CC}">
              <c16:uniqueId val="{00000000-CA6F-49EC-BF19-DA9FD1777E45}"/>
            </c:ext>
          </c:extLst>
        </c:ser>
        <c:dLbls>
          <c:showLegendKey val="0"/>
          <c:showVal val="0"/>
          <c:showCatName val="0"/>
          <c:showSerName val="0"/>
          <c:showPercent val="0"/>
          <c:showBubbleSize val="0"/>
        </c:dLbls>
        <c:gapWidth val="150"/>
        <c:shape val="box"/>
        <c:axId val="487672767"/>
        <c:axId val="487660287"/>
        <c:axId val="0"/>
      </c:bar3DChart>
      <c:catAx>
        <c:axId val="48767276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0287"/>
        <c:crosses val="autoZero"/>
        <c:auto val="1"/>
        <c:lblAlgn val="ctr"/>
        <c:lblOffset val="100"/>
        <c:noMultiLvlLbl val="0"/>
      </c:catAx>
      <c:valAx>
        <c:axId val="487660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Module end AssignmentEcommerce_Sales_Dataset_.xlsx]Pivot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Region Wise Total Percentage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8000"/>
            </a:schemeClr>
          </a:solidFill>
          <a:ln w="25400">
            <a:solidFill>
              <a:schemeClr val="lt1"/>
            </a:solidFill>
          </a:ln>
          <a:effectLst/>
          <a:sp3d contourW="25400">
            <a:contourClr>
              <a:schemeClr val="lt1"/>
            </a:contourClr>
          </a:sp3d>
        </c:spPr>
      </c:pivotFmt>
      <c:pivotFmt>
        <c:idx val="2"/>
        <c:spPr>
          <a:solidFill>
            <a:schemeClr val="accent5">
              <a:shade val="86000"/>
            </a:schemeClr>
          </a:solidFill>
          <a:ln w="25400">
            <a:solidFill>
              <a:schemeClr val="lt1"/>
            </a:solidFill>
          </a:ln>
          <a:effectLst/>
          <a:sp3d contourW="25400">
            <a:contourClr>
              <a:schemeClr val="lt1"/>
            </a:contourClr>
          </a:sp3d>
        </c:spPr>
      </c:pivotFmt>
      <c:pivotFmt>
        <c:idx val="3"/>
        <c:spPr>
          <a:solidFill>
            <a:schemeClr val="accent5">
              <a:tint val="86000"/>
            </a:schemeClr>
          </a:solidFill>
          <a:ln w="25400">
            <a:solidFill>
              <a:schemeClr val="lt1"/>
            </a:solidFill>
          </a:ln>
          <a:effectLst/>
          <a:sp3d contourW="25400">
            <a:contourClr>
              <a:schemeClr val="lt1"/>
            </a:contourClr>
          </a:sp3d>
        </c:spPr>
      </c:pivotFmt>
      <c:pivotFmt>
        <c:idx val="4"/>
        <c:spPr>
          <a:solidFill>
            <a:schemeClr val="accent5">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solidFill>
                <a:schemeClr val="accent5">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AFE-4857-9A8D-032E3950D658}"/>
              </c:ext>
            </c:extLst>
          </c:dPt>
          <c:dPt>
            <c:idx val="1"/>
            <c:bubble3D val="0"/>
            <c:spPr>
              <a:solidFill>
                <a:schemeClr val="accent5">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AFE-4857-9A8D-032E3950D658}"/>
              </c:ext>
            </c:extLst>
          </c:dPt>
          <c:dPt>
            <c:idx val="2"/>
            <c:bubble3D val="0"/>
            <c:spPr>
              <a:solidFill>
                <a:schemeClr val="accent5">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AFE-4857-9A8D-032E3950D658}"/>
              </c:ext>
            </c:extLst>
          </c:dPt>
          <c:dPt>
            <c:idx val="3"/>
            <c:bubble3D val="0"/>
            <c:spPr>
              <a:solidFill>
                <a:schemeClr val="accent5">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AFE-4857-9A8D-032E3950D6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Table'!$A$12:$A$16</c:f>
              <c:strCache>
                <c:ptCount val="4"/>
                <c:pt idx="0">
                  <c:v>East</c:v>
                </c:pt>
                <c:pt idx="1">
                  <c:v>North</c:v>
                </c:pt>
                <c:pt idx="2">
                  <c:v>South</c:v>
                </c:pt>
                <c:pt idx="3">
                  <c:v>West</c:v>
                </c:pt>
              </c:strCache>
            </c:strRef>
          </c:cat>
          <c:val>
            <c:numRef>
              <c:f>'Pivot Table'!$B$12:$B$16</c:f>
              <c:numCache>
                <c:formatCode>0.00</c:formatCode>
                <c:ptCount val="4"/>
                <c:pt idx="0">
                  <c:v>622009.12437000056</c:v>
                </c:pt>
                <c:pt idx="1">
                  <c:v>646752.54245384561</c:v>
                </c:pt>
                <c:pt idx="2">
                  <c:v>635213.09570000041</c:v>
                </c:pt>
                <c:pt idx="3">
                  <c:v>270676.40600000002</c:v>
                </c:pt>
              </c:numCache>
            </c:numRef>
          </c:val>
          <c:extLst>
            <c:ext xmlns:c16="http://schemas.microsoft.com/office/drawing/2014/chart" uri="{C3380CC4-5D6E-409C-BE32-E72D297353CC}">
              <c16:uniqueId val="{00000000-268A-400E-9319-6703609F5B9D}"/>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wise Average</a:t>
            </a:r>
            <a:r>
              <a:rPr lang="en-US" baseline="0"/>
              <a:t> Number of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Table'!$A$21:$A$41</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Table'!$B$21:$B$41</c:f>
              <c:numCache>
                <c:formatCode>0.00</c:formatCode>
                <c:ptCount val="20"/>
                <c:pt idx="0">
                  <c:v>1057.3652329545455</c:v>
                </c:pt>
                <c:pt idx="1">
                  <c:v>1164.8442715686272</c:v>
                </c:pt>
                <c:pt idx="2">
                  <c:v>1251.7437984251969</c:v>
                </c:pt>
                <c:pt idx="3">
                  <c:v>1080.5075150943394</c:v>
                </c:pt>
                <c:pt idx="4">
                  <c:v>1075.6609543478264</c:v>
                </c:pt>
                <c:pt idx="5">
                  <c:v>1053.8202226415092</c:v>
                </c:pt>
                <c:pt idx="6">
                  <c:v>1204.2260157894739</c:v>
                </c:pt>
                <c:pt idx="7">
                  <c:v>987.19574128823001</c:v>
                </c:pt>
                <c:pt idx="8">
                  <c:v>993.45766190476172</c:v>
                </c:pt>
                <c:pt idx="9">
                  <c:v>1128.2979024226802</c:v>
                </c:pt>
                <c:pt idx="10">
                  <c:v>1111.2231966083914</c:v>
                </c:pt>
                <c:pt idx="11">
                  <c:v>1096.5949868421055</c:v>
                </c:pt>
                <c:pt idx="12">
                  <c:v>1001.8867025000001</c:v>
                </c:pt>
                <c:pt idx="13">
                  <c:v>1075.1128638297876</c:v>
                </c:pt>
                <c:pt idx="14">
                  <c:v>1000.3643462962965</c:v>
                </c:pt>
                <c:pt idx="15">
                  <c:v>1118.4029821052627</c:v>
                </c:pt>
                <c:pt idx="16">
                  <c:v>1146.8999895833333</c:v>
                </c:pt>
                <c:pt idx="17">
                  <c:v>915.46833548387099</c:v>
                </c:pt>
                <c:pt idx="18">
                  <c:v>1049.2535368421052</c:v>
                </c:pt>
                <c:pt idx="19">
                  <c:v>1168.2922060000001</c:v>
                </c:pt>
              </c:numCache>
            </c:numRef>
          </c:val>
          <c:extLst>
            <c:ext xmlns:c16="http://schemas.microsoft.com/office/drawing/2014/chart" uri="{C3380CC4-5D6E-409C-BE32-E72D297353CC}">
              <c16:uniqueId val="{00000000-8704-4EB9-8224-F86970C458F7}"/>
            </c:ext>
          </c:extLst>
        </c:ser>
        <c:dLbls>
          <c:showLegendKey val="0"/>
          <c:showVal val="0"/>
          <c:showCatName val="0"/>
          <c:showSerName val="0"/>
          <c:showPercent val="0"/>
          <c:showBubbleSize val="0"/>
        </c:dLbls>
        <c:gapWidth val="219"/>
        <c:overlap val="-27"/>
        <c:axId val="487833999"/>
        <c:axId val="487834959"/>
      </c:barChart>
      <c:catAx>
        <c:axId val="48783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4959"/>
        <c:crosses val="autoZero"/>
        <c:auto val="1"/>
        <c:lblAlgn val="ctr"/>
        <c:lblOffset val="100"/>
        <c:noMultiLvlLbl val="0"/>
      </c:catAx>
      <c:valAx>
        <c:axId val="4878349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Wise Average Of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Table'!$E$3</c:f>
              <c:strCache>
                <c:ptCount val="1"/>
                <c:pt idx="0">
                  <c:v>Total</c:v>
                </c:pt>
              </c:strCache>
            </c:strRef>
          </c:tx>
          <c:spPr>
            <a:solidFill>
              <a:schemeClr val="accent1"/>
            </a:solidFill>
            <a:ln>
              <a:noFill/>
            </a:ln>
            <a:effectLst/>
            <a:sp3d/>
          </c:spPr>
          <c:invertIfNegative val="0"/>
          <c:cat>
            <c:strRef>
              <c:f>'Pivot Table'!$D$4:$D$7</c:f>
              <c:strCache>
                <c:ptCount val="3"/>
                <c:pt idx="0">
                  <c:v>COD</c:v>
                </c:pt>
                <c:pt idx="1">
                  <c:v>Credit Card</c:v>
                </c:pt>
                <c:pt idx="2">
                  <c:v>PayPal</c:v>
                </c:pt>
              </c:strCache>
            </c:strRef>
          </c:cat>
          <c:val>
            <c:numRef>
              <c:f>'Pivot Table'!$E$4:$E$7</c:f>
              <c:numCache>
                <c:formatCode>0.0%</c:formatCode>
                <c:ptCount val="3"/>
                <c:pt idx="0">
                  <c:v>0.14853030303030304</c:v>
                </c:pt>
                <c:pt idx="1">
                  <c:v>0.15047439442706689</c:v>
                </c:pt>
                <c:pt idx="2">
                  <c:v>0.14556919170545923</c:v>
                </c:pt>
              </c:numCache>
            </c:numRef>
          </c:val>
          <c:extLst>
            <c:ext xmlns:c16="http://schemas.microsoft.com/office/drawing/2014/chart" uri="{C3380CC4-5D6E-409C-BE32-E72D297353CC}">
              <c16:uniqueId val="{00000000-6A83-4155-91E4-DC61B2465533}"/>
            </c:ext>
          </c:extLst>
        </c:ser>
        <c:dLbls>
          <c:showLegendKey val="0"/>
          <c:showVal val="0"/>
          <c:showCatName val="0"/>
          <c:showSerName val="0"/>
          <c:showPercent val="0"/>
          <c:showBubbleSize val="0"/>
        </c:dLbls>
        <c:gapWidth val="150"/>
        <c:shape val="box"/>
        <c:axId val="437713039"/>
        <c:axId val="437713999"/>
        <c:axId val="0"/>
      </c:bar3DChart>
      <c:catAx>
        <c:axId val="43771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13999"/>
        <c:crosses val="autoZero"/>
        <c:auto val="1"/>
        <c:lblAlgn val="ctr"/>
        <c:lblOffset val="100"/>
        <c:noMultiLvlLbl val="0"/>
      </c:catAx>
      <c:valAx>
        <c:axId val="4377139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1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wise Total Number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Table'!$D$12:$D$49</c:f>
              <c:multiLvlStrCache>
                <c:ptCount val="25"/>
                <c:lvl>
                  <c:pt idx="0">
                    <c:v>2024</c:v>
                  </c:pt>
                  <c:pt idx="1">
                    <c:v>2025</c:v>
                  </c:pt>
                  <c:pt idx="2">
                    <c:v>2024</c:v>
                  </c:pt>
                  <c:pt idx="3">
                    <c:v>2025</c:v>
                  </c:pt>
                  <c:pt idx="4">
                    <c:v>2024</c:v>
                  </c:pt>
                  <c:pt idx="5">
                    <c:v>2025</c:v>
                  </c:pt>
                  <c:pt idx="6">
                    <c:v>2024</c:v>
                  </c:pt>
                  <c:pt idx="7">
                    <c:v>2025</c:v>
                  </c:pt>
                  <c:pt idx="8">
                    <c:v>2024</c:v>
                  </c:pt>
                  <c:pt idx="9">
                    <c:v>2025</c:v>
                  </c:pt>
                  <c:pt idx="10">
                    <c:v>2024</c:v>
                  </c:pt>
                  <c:pt idx="11">
                    <c:v>2025</c:v>
                  </c:pt>
                  <c:pt idx="12">
                    <c:v>2024</c:v>
                  </c:pt>
                  <c:pt idx="13">
                    <c:v>2025</c:v>
                  </c:pt>
                  <c:pt idx="14">
                    <c:v>2024</c:v>
                  </c:pt>
                  <c:pt idx="15">
                    <c:v>2025</c:v>
                  </c:pt>
                  <c:pt idx="16">
                    <c:v>2024</c:v>
                  </c:pt>
                  <c:pt idx="17">
                    <c:v>2025</c:v>
                  </c:pt>
                  <c:pt idx="18">
                    <c:v>2023</c:v>
                  </c:pt>
                  <c:pt idx="19">
                    <c:v>2024</c:v>
                  </c:pt>
                  <c:pt idx="20">
                    <c:v>2025</c:v>
                  </c:pt>
                  <c:pt idx="21">
                    <c:v>2023</c:v>
                  </c:pt>
                  <c:pt idx="22">
                    <c:v>2024</c:v>
                  </c:pt>
                  <c:pt idx="23">
                    <c:v>2023</c:v>
                  </c:pt>
                  <c:pt idx="24">
                    <c:v>2024</c:v>
                  </c:pt>
                </c:lvl>
                <c:lvl>
                  <c:pt idx="0">
                    <c:v>Jan</c:v>
                  </c:pt>
                  <c:pt idx="2">
                    <c:v>Feb</c:v>
                  </c:pt>
                  <c:pt idx="4">
                    <c:v>Mar</c:v>
                  </c:pt>
                  <c:pt idx="6">
                    <c:v>Apr</c:v>
                  </c:pt>
                  <c:pt idx="8">
                    <c:v>May</c:v>
                  </c:pt>
                  <c:pt idx="10">
                    <c:v>Jun</c:v>
                  </c:pt>
                  <c:pt idx="12">
                    <c:v>Jul</c:v>
                  </c:pt>
                  <c:pt idx="14">
                    <c:v>Aug</c:v>
                  </c:pt>
                  <c:pt idx="16">
                    <c:v>Sep</c:v>
                  </c:pt>
                  <c:pt idx="18">
                    <c:v>Oct</c:v>
                  </c:pt>
                  <c:pt idx="21">
                    <c:v>Nov</c:v>
                  </c:pt>
                  <c:pt idx="23">
                    <c:v>Dec</c:v>
                  </c:pt>
                </c:lvl>
              </c:multiLvlStrCache>
            </c:multiLvlStrRef>
          </c:cat>
          <c:val>
            <c:numRef>
              <c:f>'Pivot Table'!$E$12:$E$49</c:f>
              <c:numCache>
                <c:formatCode>0.00</c:formatCode>
                <c:ptCount val="25"/>
                <c:pt idx="0">
                  <c:v>82463.041900000011</c:v>
                </c:pt>
                <c:pt idx="1">
                  <c:v>91986.098099999988</c:v>
                </c:pt>
                <c:pt idx="2">
                  <c:v>83018.279399999985</c:v>
                </c:pt>
                <c:pt idx="3">
                  <c:v>72055.659699999946</c:v>
                </c:pt>
                <c:pt idx="4">
                  <c:v>103115.65929999998</c:v>
                </c:pt>
                <c:pt idx="5">
                  <c:v>107588.86269999995</c:v>
                </c:pt>
                <c:pt idx="6">
                  <c:v>90470.73089999998</c:v>
                </c:pt>
                <c:pt idx="7">
                  <c:v>102393.30439999999</c:v>
                </c:pt>
                <c:pt idx="8">
                  <c:v>57825.221400000002</c:v>
                </c:pt>
                <c:pt idx="9">
                  <c:v>88686.741500000004</c:v>
                </c:pt>
                <c:pt idx="10">
                  <c:v>97004.00469999999</c:v>
                </c:pt>
                <c:pt idx="11">
                  <c:v>65636.011800000022</c:v>
                </c:pt>
                <c:pt idx="12">
                  <c:v>93582.268800000005</c:v>
                </c:pt>
                <c:pt idx="13">
                  <c:v>101723.20422692307</c:v>
                </c:pt>
                <c:pt idx="14">
                  <c:v>92278.142634999997</c:v>
                </c:pt>
                <c:pt idx="15">
                  <c:v>99833.21669999999</c:v>
                </c:pt>
                <c:pt idx="16">
                  <c:v>99677.256399999969</c:v>
                </c:pt>
                <c:pt idx="17">
                  <c:v>88546.101935000013</c:v>
                </c:pt>
                <c:pt idx="18">
                  <c:v>45132.743699999992</c:v>
                </c:pt>
                <c:pt idx="19">
                  <c:v>102567.64670000001</c:v>
                </c:pt>
                <c:pt idx="20">
                  <c:v>38467.816300000006</c:v>
                </c:pt>
                <c:pt idx="21">
                  <c:v>84402.868700000006</c:v>
                </c:pt>
                <c:pt idx="22">
                  <c:v>102983.29950000002</c:v>
                </c:pt>
                <c:pt idx="23">
                  <c:v>94335.116626923089</c:v>
                </c:pt>
                <c:pt idx="24">
                  <c:v>88877.870500000034</c:v>
                </c:pt>
              </c:numCache>
            </c:numRef>
          </c:val>
          <c:smooth val="0"/>
          <c:extLst>
            <c:ext xmlns:c16="http://schemas.microsoft.com/office/drawing/2014/chart" uri="{C3380CC4-5D6E-409C-BE32-E72D297353CC}">
              <c16:uniqueId val="{00000000-A0FA-492F-8359-E8FD2C1AE38F}"/>
            </c:ext>
          </c:extLst>
        </c:ser>
        <c:dLbls>
          <c:showLegendKey val="0"/>
          <c:showVal val="0"/>
          <c:showCatName val="0"/>
          <c:showSerName val="0"/>
          <c:showPercent val="0"/>
          <c:showBubbleSize val="0"/>
        </c:dLbls>
        <c:marker val="1"/>
        <c:smooth val="0"/>
        <c:axId val="1626769903"/>
        <c:axId val="1626770383"/>
      </c:lineChart>
      <c:catAx>
        <c:axId val="16267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70383"/>
        <c:crosses val="autoZero"/>
        <c:auto val="1"/>
        <c:lblAlgn val="ctr"/>
        <c:lblOffset val="100"/>
        <c:noMultiLvlLbl val="0"/>
      </c:catAx>
      <c:valAx>
        <c:axId val="162677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Table!PivotTable6</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State wise Loyaly Level</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alpha val="70000"/>
              </a:schemeClr>
            </a:solidFill>
            <a:ln>
              <a:noFill/>
            </a:ln>
            <a:effectLst/>
          </c:spPr>
          <c:invertIfNegative val="0"/>
          <c:cat>
            <c:strRef>
              <c:f>'Pivot Table'!$H$4:$H$54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Table'!$I$4:$I$54</c:f>
              <c:numCache>
                <c:formatCode>General</c:formatCode>
                <c:ptCount val="50"/>
                <c:pt idx="0">
                  <c:v>46</c:v>
                </c:pt>
                <c:pt idx="1">
                  <c:v>41</c:v>
                </c:pt>
                <c:pt idx="2">
                  <c:v>41</c:v>
                </c:pt>
                <c:pt idx="3">
                  <c:v>26</c:v>
                </c:pt>
                <c:pt idx="4">
                  <c:v>53</c:v>
                </c:pt>
                <c:pt idx="5">
                  <c:v>8</c:v>
                </c:pt>
                <c:pt idx="6">
                  <c:v>55</c:v>
                </c:pt>
                <c:pt idx="7">
                  <c:v>32</c:v>
                </c:pt>
                <c:pt idx="8">
                  <c:v>52</c:v>
                </c:pt>
                <c:pt idx="9">
                  <c:v>50</c:v>
                </c:pt>
                <c:pt idx="10">
                  <c:v>32</c:v>
                </c:pt>
                <c:pt idx="11">
                  <c:v>11</c:v>
                </c:pt>
                <c:pt idx="12">
                  <c:v>30</c:v>
                </c:pt>
                <c:pt idx="13">
                  <c:v>39</c:v>
                </c:pt>
                <c:pt idx="14">
                  <c:v>47</c:v>
                </c:pt>
                <c:pt idx="15">
                  <c:v>47</c:v>
                </c:pt>
                <c:pt idx="16">
                  <c:v>25</c:v>
                </c:pt>
                <c:pt idx="17">
                  <c:v>39</c:v>
                </c:pt>
                <c:pt idx="18">
                  <c:v>36</c:v>
                </c:pt>
                <c:pt idx="19">
                  <c:v>28</c:v>
                </c:pt>
                <c:pt idx="20">
                  <c:v>21</c:v>
                </c:pt>
                <c:pt idx="21">
                  <c:v>45</c:v>
                </c:pt>
                <c:pt idx="22">
                  <c:v>40</c:v>
                </c:pt>
                <c:pt idx="23">
                  <c:v>23</c:v>
                </c:pt>
                <c:pt idx="24">
                  <c:v>34</c:v>
                </c:pt>
                <c:pt idx="25">
                  <c:v>37</c:v>
                </c:pt>
                <c:pt idx="26">
                  <c:v>22</c:v>
                </c:pt>
                <c:pt idx="27">
                  <c:v>55</c:v>
                </c:pt>
                <c:pt idx="28">
                  <c:v>57</c:v>
                </c:pt>
                <c:pt idx="29">
                  <c:v>55</c:v>
                </c:pt>
                <c:pt idx="30">
                  <c:v>42</c:v>
                </c:pt>
                <c:pt idx="31">
                  <c:v>57</c:v>
                </c:pt>
                <c:pt idx="32">
                  <c:v>49</c:v>
                </c:pt>
                <c:pt idx="33">
                  <c:v>42</c:v>
                </c:pt>
                <c:pt idx="34">
                  <c:v>54</c:v>
                </c:pt>
                <c:pt idx="35">
                  <c:v>54</c:v>
                </c:pt>
                <c:pt idx="36">
                  <c:v>52</c:v>
                </c:pt>
                <c:pt idx="37">
                  <c:v>46</c:v>
                </c:pt>
                <c:pt idx="38">
                  <c:v>29</c:v>
                </c:pt>
                <c:pt idx="39">
                  <c:v>34</c:v>
                </c:pt>
                <c:pt idx="40">
                  <c:v>40</c:v>
                </c:pt>
                <c:pt idx="41">
                  <c:v>51</c:v>
                </c:pt>
                <c:pt idx="42">
                  <c:v>22</c:v>
                </c:pt>
                <c:pt idx="43">
                  <c:v>38</c:v>
                </c:pt>
                <c:pt idx="44">
                  <c:v>60</c:v>
                </c:pt>
                <c:pt idx="45">
                  <c:v>47</c:v>
                </c:pt>
                <c:pt idx="46">
                  <c:v>43</c:v>
                </c:pt>
                <c:pt idx="47">
                  <c:v>51</c:v>
                </c:pt>
                <c:pt idx="48">
                  <c:v>39</c:v>
                </c:pt>
                <c:pt idx="49">
                  <c:v>23</c:v>
                </c:pt>
              </c:numCache>
            </c:numRef>
          </c:val>
          <c:extLst>
            <c:ext xmlns:c16="http://schemas.microsoft.com/office/drawing/2014/chart" uri="{C3380CC4-5D6E-409C-BE32-E72D297353CC}">
              <c16:uniqueId val="{00000000-001D-4920-B564-E8EB86186788}"/>
            </c:ext>
          </c:extLst>
        </c:ser>
        <c:dLbls>
          <c:showLegendKey val="0"/>
          <c:showVal val="0"/>
          <c:showCatName val="0"/>
          <c:showSerName val="0"/>
          <c:showPercent val="0"/>
          <c:showBubbleSize val="0"/>
        </c:dLbls>
        <c:gapWidth val="80"/>
        <c:overlap val="25"/>
        <c:axId val="1365265503"/>
        <c:axId val="1365264543"/>
      </c:barChart>
      <c:catAx>
        <c:axId val="1365265503"/>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65264543"/>
        <c:crosses val="autoZero"/>
        <c:auto val="1"/>
        <c:lblAlgn val="ctr"/>
        <c:lblOffset val="100"/>
        <c:noMultiLvlLbl val="0"/>
      </c:catAx>
      <c:valAx>
        <c:axId val="13652645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526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Module end AssignmentEcommerce_Sales_Dataset_.xlsx]Pivot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Genderwise</a:t>
            </a:r>
            <a:r>
              <a:rPr lang="en-IN" baseline="0"/>
              <a:t> Total Number of Sales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Table'!$A$4:$A$6</c:f>
              <c:strCache>
                <c:ptCount val="2"/>
                <c:pt idx="0">
                  <c:v>Female</c:v>
                </c:pt>
                <c:pt idx="1">
                  <c:v>Male</c:v>
                </c:pt>
              </c:strCache>
            </c:strRef>
          </c:cat>
          <c:val>
            <c:numRef>
              <c:f>'Pivot Table'!$B$4:$B$6</c:f>
              <c:numCache>
                <c:formatCode>0.00</c:formatCode>
                <c:ptCount val="2"/>
                <c:pt idx="0">
                  <c:v>1231444.2297999992</c:v>
                </c:pt>
                <c:pt idx="1">
                  <c:v>943206.93872384587</c:v>
                </c:pt>
              </c:numCache>
            </c:numRef>
          </c:val>
          <c:extLst>
            <c:ext xmlns:c16="http://schemas.microsoft.com/office/drawing/2014/chart" uri="{C3380CC4-5D6E-409C-BE32-E72D297353CC}">
              <c16:uniqueId val="{00000000-5DE6-45F1-8E01-3D17D78F2A92}"/>
            </c:ext>
          </c:extLst>
        </c:ser>
        <c:dLbls>
          <c:showLegendKey val="0"/>
          <c:showVal val="0"/>
          <c:showCatName val="0"/>
          <c:showSerName val="0"/>
          <c:showPercent val="0"/>
          <c:showBubbleSize val="0"/>
        </c:dLbls>
        <c:gapWidth val="150"/>
        <c:shape val="box"/>
        <c:axId val="487672767"/>
        <c:axId val="487660287"/>
        <c:axId val="0"/>
      </c:bar3DChart>
      <c:catAx>
        <c:axId val="48767276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0287"/>
        <c:crosses val="autoZero"/>
        <c:auto val="1"/>
        <c:lblAlgn val="ctr"/>
        <c:lblOffset val="100"/>
        <c:noMultiLvlLbl val="0"/>
      </c:catAx>
      <c:valAx>
        <c:axId val="4876602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Module end AssignmentEcommerce_Sales_Dataset_.xlsx]Pivot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 Wise Total Percentage of Sales</a:t>
            </a:r>
          </a:p>
        </c:rich>
      </c:tx>
      <c:layout>
        <c:manualLayout>
          <c:xMode val="edge"/>
          <c:yMode val="edge"/>
          <c:x val="0.41705149783827145"/>
          <c:y val="4.77564844653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hade val="58000"/>
            </a:schemeClr>
          </a:solidFill>
          <a:ln w="25400">
            <a:solidFill>
              <a:schemeClr val="lt1"/>
            </a:solidFill>
          </a:ln>
          <a:effectLst/>
          <a:sp3d contourW="25400">
            <a:contourClr>
              <a:schemeClr val="lt1"/>
            </a:contourClr>
          </a:sp3d>
        </c:spPr>
      </c:pivotFmt>
      <c:pivotFmt>
        <c:idx val="2"/>
        <c:spPr>
          <a:solidFill>
            <a:schemeClr val="accent5">
              <a:shade val="86000"/>
            </a:schemeClr>
          </a:solidFill>
          <a:ln w="25400">
            <a:solidFill>
              <a:schemeClr val="lt1"/>
            </a:solidFill>
          </a:ln>
          <a:effectLst/>
          <a:sp3d contourW="25400">
            <a:contourClr>
              <a:schemeClr val="lt1"/>
            </a:contourClr>
          </a:sp3d>
        </c:spPr>
      </c:pivotFmt>
      <c:pivotFmt>
        <c:idx val="3"/>
        <c:spPr>
          <a:solidFill>
            <a:schemeClr val="accent5">
              <a:tint val="86000"/>
            </a:schemeClr>
          </a:solidFill>
          <a:ln w="25400">
            <a:solidFill>
              <a:schemeClr val="lt1"/>
            </a:solidFill>
          </a:ln>
          <a:effectLst/>
          <a:sp3d contourW="25400">
            <a:contourClr>
              <a:schemeClr val="lt1"/>
            </a:contourClr>
          </a:sp3d>
        </c:spPr>
      </c:pivotFmt>
      <c:pivotFmt>
        <c:idx val="4"/>
        <c:spPr>
          <a:solidFill>
            <a:schemeClr val="accent5">
              <a:tint val="58000"/>
            </a:schemeClr>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hade val="58000"/>
            </a:schemeClr>
          </a:solidFill>
          <a:ln w="25400">
            <a:solidFill>
              <a:schemeClr val="lt1"/>
            </a:solidFill>
          </a:ln>
          <a:effectLst/>
          <a:sp3d contourW="25400">
            <a:contourClr>
              <a:schemeClr val="lt1"/>
            </a:contourClr>
          </a:sp3d>
        </c:spPr>
      </c:pivotFmt>
      <c:pivotFmt>
        <c:idx val="7"/>
        <c:spPr>
          <a:solidFill>
            <a:schemeClr val="accent5">
              <a:shade val="86000"/>
            </a:schemeClr>
          </a:solidFill>
          <a:ln w="25400">
            <a:solidFill>
              <a:schemeClr val="lt1"/>
            </a:solidFill>
          </a:ln>
          <a:effectLst/>
          <a:sp3d contourW="25400">
            <a:contourClr>
              <a:schemeClr val="lt1"/>
            </a:contourClr>
          </a:sp3d>
        </c:spPr>
      </c:pivotFmt>
      <c:pivotFmt>
        <c:idx val="8"/>
        <c:spPr>
          <a:solidFill>
            <a:schemeClr val="accent5">
              <a:tint val="86000"/>
            </a:schemeClr>
          </a:solidFill>
          <a:ln w="25400">
            <a:solidFill>
              <a:schemeClr val="lt1"/>
            </a:solidFill>
          </a:ln>
          <a:effectLst/>
          <a:sp3d contourW="25400">
            <a:contourClr>
              <a:schemeClr val="lt1"/>
            </a:contourClr>
          </a:sp3d>
        </c:spPr>
      </c:pivotFmt>
      <c:pivotFmt>
        <c:idx val="9"/>
        <c:spPr>
          <a:solidFill>
            <a:schemeClr val="accent5">
              <a:tint val="58000"/>
            </a:schemeClr>
          </a:solidFill>
          <a:ln w="25400">
            <a:solidFill>
              <a:schemeClr val="lt1"/>
            </a:solidFill>
          </a:ln>
          <a:effectLst/>
          <a:sp3d contourW="25400">
            <a:contourClr>
              <a:schemeClr val="lt1"/>
            </a:contourClr>
          </a:sp3d>
        </c:spPr>
      </c:pivotFmt>
      <c:pivotFmt>
        <c:idx val="10"/>
        <c:spPr>
          <a:solidFill>
            <a:schemeClr val="accent5"/>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hade val="58000"/>
            </a:schemeClr>
          </a:solidFill>
          <a:ln w="25400">
            <a:solidFill>
              <a:schemeClr val="lt1"/>
            </a:solidFill>
          </a:ln>
          <a:effectLst/>
          <a:sp3d contourW="25400">
            <a:contourClr>
              <a:schemeClr val="lt1"/>
            </a:contourClr>
          </a:sp3d>
        </c:spPr>
      </c:pivotFmt>
      <c:pivotFmt>
        <c:idx val="12"/>
        <c:spPr>
          <a:solidFill>
            <a:schemeClr val="accent5">
              <a:shade val="86000"/>
            </a:schemeClr>
          </a:solidFill>
          <a:ln w="25400">
            <a:solidFill>
              <a:schemeClr val="lt1"/>
            </a:solidFill>
          </a:ln>
          <a:effectLst/>
          <a:sp3d contourW="25400">
            <a:contourClr>
              <a:schemeClr val="lt1"/>
            </a:contourClr>
          </a:sp3d>
        </c:spPr>
      </c:pivotFmt>
      <c:pivotFmt>
        <c:idx val="13"/>
        <c:spPr>
          <a:solidFill>
            <a:schemeClr val="accent5">
              <a:tint val="86000"/>
            </a:schemeClr>
          </a:solidFill>
          <a:ln w="25400">
            <a:solidFill>
              <a:schemeClr val="lt1"/>
            </a:solidFill>
          </a:ln>
          <a:effectLst/>
          <a:sp3d contourW="25400">
            <a:contourClr>
              <a:schemeClr val="lt1"/>
            </a:contourClr>
          </a:sp3d>
        </c:spPr>
      </c:pivotFmt>
      <c:pivotFmt>
        <c:idx val="14"/>
        <c:spPr>
          <a:solidFill>
            <a:schemeClr val="accent5">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Table'!$B$11</c:f>
              <c:strCache>
                <c:ptCount val="1"/>
                <c:pt idx="0">
                  <c:v>Total</c:v>
                </c:pt>
              </c:strCache>
            </c:strRef>
          </c:tx>
          <c:dPt>
            <c:idx val="0"/>
            <c:bubble3D val="0"/>
            <c:spPr>
              <a:solidFill>
                <a:schemeClr val="accent5">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2A-449C-8D48-6D718825917E}"/>
              </c:ext>
            </c:extLst>
          </c:dPt>
          <c:dPt>
            <c:idx val="1"/>
            <c:bubble3D val="0"/>
            <c:spPr>
              <a:solidFill>
                <a:schemeClr val="accent5">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C2A-449C-8D48-6D718825917E}"/>
              </c:ext>
            </c:extLst>
          </c:dPt>
          <c:dPt>
            <c:idx val="2"/>
            <c:bubble3D val="0"/>
            <c:spPr>
              <a:solidFill>
                <a:schemeClr val="accent5">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C2A-449C-8D48-6D718825917E}"/>
              </c:ext>
            </c:extLst>
          </c:dPt>
          <c:dPt>
            <c:idx val="3"/>
            <c:bubble3D val="0"/>
            <c:spPr>
              <a:solidFill>
                <a:schemeClr val="accent5">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BC2A-449C-8D48-6D71882591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Table'!$A$12:$A$16</c:f>
              <c:strCache>
                <c:ptCount val="4"/>
                <c:pt idx="0">
                  <c:v>East</c:v>
                </c:pt>
                <c:pt idx="1">
                  <c:v>North</c:v>
                </c:pt>
                <c:pt idx="2">
                  <c:v>South</c:v>
                </c:pt>
                <c:pt idx="3">
                  <c:v>West</c:v>
                </c:pt>
              </c:strCache>
            </c:strRef>
          </c:cat>
          <c:val>
            <c:numRef>
              <c:f>'Pivot Table'!$B$12:$B$16</c:f>
              <c:numCache>
                <c:formatCode>0.00</c:formatCode>
                <c:ptCount val="4"/>
                <c:pt idx="0">
                  <c:v>622009.12437000056</c:v>
                </c:pt>
                <c:pt idx="1">
                  <c:v>646752.54245384561</c:v>
                </c:pt>
                <c:pt idx="2">
                  <c:v>635213.09570000041</c:v>
                </c:pt>
                <c:pt idx="3">
                  <c:v>270676.40600000002</c:v>
                </c:pt>
              </c:numCache>
            </c:numRef>
          </c:val>
          <c:extLst>
            <c:ext xmlns:c16="http://schemas.microsoft.com/office/drawing/2014/chart" uri="{C3380CC4-5D6E-409C-BE32-E72D297353CC}">
              <c16:uniqueId val="{00000008-BC2A-449C-8D48-6D718825917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wise Average</a:t>
            </a:r>
            <a:r>
              <a:rPr lang="en-US" baseline="0"/>
              <a:t> Number of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Table'!$A$21:$A$41</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'Pivot Table'!$B$21:$B$41</c:f>
              <c:numCache>
                <c:formatCode>0.00</c:formatCode>
                <c:ptCount val="20"/>
                <c:pt idx="0">
                  <c:v>1057.3652329545455</c:v>
                </c:pt>
                <c:pt idx="1">
                  <c:v>1164.8442715686272</c:v>
                </c:pt>
                <c:pt idx="2">
                  <c:v>1251.7437984251969</c:v>
                </c:pt>
                <c:pt idx="3">
                  <c:v>1080.5075150943394</c:v>
                </c:pt>
                <c:pt idx="4">
                  <c:v>1075.6609543478264</c:v>
                </c:pt>
                <c:pt idx="5">
                  <c:v>1053.8202226415092</c:v>
                </c:pt>
                <c:pt idx="6">
                  <c:v>1204.2260157894739</c:v>
                </c:pt>
                <c:pt idx="7">
                  <c:v>987.19574128823001</c:v>
                </c:pt>
                <c:pt idx="8">
                  <c:v>993.45766190476172</c:v>
                </c:pt>
                <c:pt idx="9">
                  <c:v>1128.2979024226802</c:v>
                </c:pt>
                <c:pt idx="10">
                  <c:v>1111.2231966083914</c:v>
                </c:pt>
                <c:pt idx="11">
                  <c:v>1096.5949868421055</c:v>
                </c:pt>
                <c:pt idx="12">
                  <c:v>1001.8867025000001</c:v>
                </c:pt>
                <c:pt idx="13">
                  <c:v>1075.1128638297876</c:v>
                </c:pt>
                <c:pt idx="14">
                  <c:v>1000.3643462962965</c:v>
                </c:pt>
                <c:pt idx="15">
                  <c:v>1118.4029821052627</c:v>
                </c:pt>
                <c:pt idx="16">
                  <c:v>1146.8999895833333</c:v>
                </c:pt>
                <c:pt idx="17">
                  <c:v>915.46833548387099</c:v>
                </c:pt>
                <c:pt idx="18">
                  <c:v>1049.2535368421052</c:v>
                </c:pt>
                <c:pt idx="19">
                  <c:v>1168.2922060000001</c:v>
                </c:pt>
              </c:numCache>
            </c:numRef>
          </c:val>
          <c:extLst>
            <c:ext xmlns:c16="http://schemas.microsoft.com/office/drawing/2014/chart" uri="{C3380CC4-5D6E-409C-BE32-E72D297353CC}">
              <c16:uniqueId val="{00000000-6B8E-4F29-BD2D-3B321FC46BE8}"/>
            </c:ext>
          </c:extLst>
        </c:ser>
        <c:dLbls>
          <c:showLegendKey val="0"/>
          <c:showVal val="0"/>
          <c:showCatName val="0"/>
          <c:showSerName val="0"/>
          <c:showPercent val="0"/>
          <c:showBubbleSize val="0"/>
        </c:dLbls>
        <c:gapWidth val="219"/>
        <c:overlap val="-27"/>
        <c:axId val="487833999"/>
        <c:axId val="487834959"/>
      </c:barChart>
      <c:catAx>
        <c:axId val="48783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4959"/>
        <c:crosses val="autoZero"/>
        <c:auto val="1"/>
        <c:lblAlgn val="ctr"/>
        <c:lblOffset val="100"/>
        <c:noMultiLvlLbl val="0"/>
      </c:catAx>
      <c:valAx>
        <c:axId val="4878349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3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 Wise Average Of Discount</a:t>
            </a:r>
          </a:p>
        </c:rich>
      </c:tx>
      <c:layout>
        <c:manualLayout>
          <c:xMode val="edge"/>
          <c:yMode val="edge"/>
          <c:x val="0.11001931516356912"/>
          <c:y val="0.103562399785720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89677476821503"/>
          <c:y val="0.39002663819388644"/>
          <c:w val="0.79412283391888583"/>
          <c:h val="0.40623429135432837"/>
        </c:manualLayout>
      </c:layout>
      <c:bar3DChart>
        <c:barDir val="col"/>
        <c:grouping val="stacked"/>
        <c:varyColors val="0"/>
        <c:ser>
          <c:idx val="0"/>
          <c:order val="0"/>
          <c:tx>
            <c:strRef>
              <c:f>'Pivot Table'!$E$3</c:f>
              <c:strCache>
                <c:ptCount val="1"/>
                <c:pt idx="0">
                  <c:v>Total</c:v>
                </c:pt>
              </c:strCache>
            </c:strRef>
          </c:tx>
          <c:spPr>
            <a:solidFill>
              <a:schemeClr val="accent1"/>
            </a:solidFill>
            <a:ln>
              <a:noFill/>
            </a:ln>
            <a:effectLst/>
            <a:sp3d/>
          </c:spPr>
          <c:invertIfNegative val="0"/>
          <c:cat>
            <c:strRef>
              <c:f>'Pivot Table'!$D$4:$D$7</c:f>
              <c:strCache>
                <c:ptCount val="3"/>
                <c:pt idx="0">
                  <c:v>COD</c:v>
                </c:pt>
                <c:pt idx="1">
                  <c:v>Credit Card</c:v>
                </c:pt>
                <c:pt idx="2">
                  <c:v>PayPal</c:v>
                </c:pt>
              </c:strCache>
            </c:strRef>
          </c:cat>
          <c:val>
            <c:numRef>
              <c:f>'Pivot Table'!$E$4:$E$7</c:f>
              <c:numCache>
                <c:formatCode>0.0%</c:formatCode>
                <c:ptCount val="3"/>
                <c:pt idx="0">
                  <c:v>0.14853030303030304</c:v>
                </c:pt>
                <c:pt idx="1">
                  <c:v>0.15047439442706689</c:v>
                </c:pt>
                <c:pt idx="2">
                  <c:v>0.14556919170545923</c:v>
                </c:pt>
              </c:numCache>
            </c:numRef>
          </c:val>
          <c:extLst>
            <c:ext xmlns:c16="http://schemas.microsoft.com/office/drawing/2014/chart" uri="{C3380CC4-5D6E-409C-BE32-E72D297353CC}">
              <c16:uniqueId val="{00000000-F216-4E54-818C-82A04B6FEEDA}"/>
            </c:ext>
          </c:extLst>
        </c:ser>
        <c:dLbls>
          <c:showLegendKey val="0"/>
          <c:showVal val="0"/>
          <c:showCatName val="0"/>
          <c:showSerName val="0"/>
          <c:showPercent val="0"/>
          <c:showBubbleSize val="0"/>
        </c:dLbls>
        <c:gapWidth val="150"/>
        <c:shape val="box"/>
        <c:axId val="437713039"/>
        <c:axId val="437713999"/>
        <c:axId val="0"/>
      </c:bar3DChart>
      <c:catAx>
        <c:axId val="437713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13999"/>
        <c:crosses val="autoZero"/>
        <c:auto val="1"/>
        <c:lblAlgn val="ctr"/>
        <c:lblOffset val="100"/>
        <c:noMultiLvlLbl val="0"/>
      </c:catAx>
      <c:valAx>
        <c:axId val="4377139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1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wise Total Number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Table'!$D$12:$D$49</c:f>
              <c:multiLvlStrCache>
                <c:ptCount val="25"/>
                <c:lvl>
                  <c:pt idx="0">
                    <c:v>2024</c:v>
                  </c:pt>
                  <c:pt idx="1">
                    <c:v>2025</c:v>
                  </c:pt>
                  <c:pt idx="2">
                    <c:v>2024</c:v>
                  </c:pt>
                  <c:pt idx="3">
                    <c:v>2025</c:v>
                  </c:pt>
                  <c:pt idx="4">
                    <c:v>2024</c:v>
                  </c:pt>
                  <c:pt idx="5">
                    <c:v>2025</c:v>
                  </c:pt>
                  <c:pt idx="6">
                    <c:v>2024</c:v>
                  </c:pt>
                  <c:pt idx="7">
                    <c:v>2025</c:v>
                  </c:pt>
                  <c:pt idx="8">
                    <c:v>2024</c:v>
                  </c:pt>
                  <c:pt idx="9">
                    <c:v>2025</c:v>
                  </c:pt>
                  <c:pt idx="10">
                    <c:v>2024</c:v>
                  </c:pt>
                  <c:pt idx="11">
                    <c:v>2025</c:v>
                  </c:pt>
                  <c:pt idx="12">
                    <c:v>2024</c:v>
                  </c:pt>
                  <c:pt idx="13">
                    <c:v>2025</c:v>
                  </c:pt>
                  <c:pt idx="14">
                    <c:v>2024</c:v>
                  </c:pt>
                  <c:pt idx="15">
                    <c:v>2025</c:v>
                  </c:pt>
                  <c:pt idx="16">
                    <c:v>2024</c:v>
                  </c:pt>
                  <c:pt idx="17">
                    <c:v>2025</c:v>
                  </c:pt>
                  <c:pt idx="18">
                    <c:v>2023</c:v>
                  </c:pt>
                  <c:pt idx="19">
                    <c:v>2024</c:v>
                  </c:pt>
                  <c:pt idx="20">
                    <c:v>2025</c:v>
                  </c:pt>
                  <c:pt idx="21">
                    <c:v>2023</c:v>
                  </c:pt>
                  <c:pt idx="22">
                    <c:v>2024</c:v>
                  </c:pt>
                  <c:pt idx="23">
                    <c:v>2023</c:v>
                  </c:pt>
                  <c:pt idx="24">
                    <c:v>2024</c:v>
                  </c:pt>
                </c:lvl>
                <c:lvl>
                  <c:pt idx="0">
                    <c:v>Jan</c:v>
                  </c:pt>
                  <c:pt idx="2">
                    <c:v>Feb</c:v>
                  </c:pt>
                  <c:pt idx="4">
                    <c:v>Mar</c:v>
                  </c:pt>
                  <c:pt idx="6">
                    <c:v>Apr</c:v>
                  </c:pt>
                  <c:pt idx="8">
                    <c:v>May</c:v>
                  </c:pt>
                  <c:pt idx="10">
                    <c:v>Jun</c:v>
                  </c:pt>
                  <c:pt idx="12">
                    <c:v>Jul</c:v>
                  </c:pt>
                  <c:pt idx="14">
                    <c:v>Aug</c:v>
                  </c:pt>
                  <c:pt idx="16">
                    <c:v>Sep</c:v>
                  </c:pt>
                  <c:pt idx="18">
                    <c:v>Oct</c:v>
                  </c:pt>
                  <c:pt idx="21">
                    <c:v>Nov</c:v>
                  </c:pt>
                  <c:pt idx="23">
                    <c:v>Dec</c:v>
                  </c:pt>
                </c:lvl>
              </c:multiLvlStrCache>
            </c:multiLvlStrRef>
          </c:cat>
          <c:val>
            <c:numRef>
              <c:f>'Pivot Table'!$E$12:$E$49</c:f>
              <c:numCache>
                <c:formatCode>0.00</c:formatCode>
                <c:ptCount val="25"/>
                <c:pt idx="0">
                  <c:v>82463.041900000011</c:v>
                </c:pt>
                <c:pt idx="1">
                  <c:v>91986.098099999988</c:v>
                </c:pt>
                <c:pt idx="2">
                  <c:v>83018.279399999985</c:v>
                </c:pt>
                <c:pt idx="3">
                  <c:v>72055.659699999946</c:v>
                </c:pt>
                <c:pt idx="4">
                  <c:v>103115.65929999998</c:v>
                </c:pt>
                <c:pt idx="5">
                  <c:v>107588.86269999995</c:v>
                </c:pt>
                <c:pt idx="6">
                  <c:v>90470.73089999998</c:v>
                </c:pt>
                <c:pt idx="7">
                  <c:v>102393.30439999999</c:v>
                </c:pt>
                <c:pt idx="8">
                  <c:v>57825.221400000002</c:v>
                </c:pt>
                <c:pt idx="9">
                  <c:v>88686.741500000004</c:v>
                </c:pt>
                <c:pt idx="10">
                  <c:v>97004.00469999999</c:v>
                </c:pt>
                <c:pt idx="11">
                  <c:v>65636.011800000022</c:v>
                </c:pt>
                <c:pt idx="12">
                  <c:v>93582.268800000005</c:v>
                </c:pt>
                <c:pt idx="13">
                  <c:v>101723.20422692307</c:v>
                </c:pt>
                <c:pt idx="14">
                  <c:v>92278.142634999997</c:v>
                </c:pt>
                <c:pt idx="15">
                  <c:v>99833.21669999999</c:v>
                </c:pt>
                <c:pt idx="16">
                  <c:v>99677.256399999969</c:v>
                </c:pt>
                <c:pt idx="17">
                  <c:v>88546.101935000013</c:v>
                </c:pt>
                <c:pt idx="18">
                  <c:v>45132.743699999992</c:v>
                </c:pt>
                <c:pt idx="19">
                  <c:v>102567.64670000001</c:v>
                </c:pt>
                <c:pt idx="20">
                  <c:v>38467.816300000006</c:v>
                </c:pt>
                <c:pt idx="21">
                  <c:v>84402.868700000006</c:v>
                </c:pt>
                <c:pt idx="22">
                  <c:v>102983.29950000002</c:v>
                </c:pt>
                <c:pt idx="23">
                  <c:v>94335.116626923089</c:v>
                </c:pt>
                <c:pt idx="24">
                  <c:v>88877.870500000034</c:v>
                </c:pt>
              </c:numCache>
            </c:numRef>
          </c:val>
          <c:smooth val="0"/>
          <c:extLst>
            <c:ext xmlns:c16="http://schemas.microsoft.com/office/drawing/2014/chart" uri="{C3380CC4-5D6E-409C-BE32-E72D297353CC}">
              <c16:uniqueId val="{00000000-5311-4CE3-9E3A-CF0E191A041E}"/>
            </c:ext>
          </c:extLst>
        </c:ser>
        <c:dLbls>
          <c:showLegendKey val="0"/>
          <c:showVal val="0"/>
          <c:showCatName val="0"/>
          <c:showSerName val="0"/>
          <c:showPercent val="0"/>
          <c:showBubbleSize val="0"/>
        </c:dLbls>
        <c:marker val="1"/>
        <c:smooth val="0"/>
        <c:axId val="1626769903"/>
        <c:axId val="1626770383"/>
      </c:lineChart>
      <c:catAx>
        <c:axId val="16267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70383"/>
        <c:crosses val="autoZero"/>
        <c:auto val="1"/>
        <c:lblAlgn val="ctr"/>
        <c:lblOffset val="100"/>
        <c:noMultiLvlLbl val="0"/>
      </c:catAx>
      <c:valAx>
        <c:axId val="162677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7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AssignmentEcommerce_Sales_Dataset_.xlsx]Pivot Table!PivotTable6</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State wise Loyaly Level</a:t>
            </a:r>
          </a:p>
        </c:rich>
      </c:tx>
      <c:layout>
        <c:manualLayout>
          <c:xMode val="edge"/>
          <c:yMode val="edge"/>
          <c:x val="0.30665522422599156"/>
          <c:y val="7.631480822319095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80964609483572E-2"/>
          <c:y val="0.24805933276500822"/>
          <c:w val="0.90236851964372888"/>
          <c:h val="0.34099976630647144"/>
        </c:manualLayout>
      </c:layout>
      <c:barChart>
        <c:barDir val="col"/>
        <c:grouping val="clustered"/>
        <c:varyColors val="0"/>
        <c:ser>
          <c:idx val="0"/>
          <c:order val="0"/>
          <c:tx>
            <c:strRef>
              <c:f>'Pivot Table'!$I$3</c:f>
              <c:strCache>
                <c:ptCount val="1"/>
                <c:pt idx="0">
                  <c:v>Total</c:v>
                </c:pt>
              </c:strCache>
            </c:strRef>
          </c:tx>
          <c:spPr>
            <a:solidFill>
              <a:schemeClr val="accent1">
                <a:alpha val="70000"/>
              </a:schemeClr>
            </a:solidFill>
            <a:ln>
              <a:noFill/>
            </a:ln>
            <a:effectLst/>
          </c:spPr>
          <c:invertIfNegative val="0"/>
          <c:cat>
            <c:strRef>
              <c:f>'Pivot Table'!$H$4:$H$54</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Table'!$I$4:$I$54</c:f>
              <c:numCache>
                <c:formatCode>General</c:formatCode>
                <c:ptCount val="50"/>
                <c:pt idx="0">
                  <c:v>46</c:v>
                </c:pt>
                <c:pt idx="1">
                  <c:v>41</c:v>
                </c:pt>
                <c:pt idx="2">
                  <c:v>41</c:v>
                </c:pt>
                <c:pt idx="3">
                  <c:v>26</c:v>
                </c:pt>
                <c:pt idx="4">
                  <c:v>53</c:v>
                </c:pt>
                <c:pt idx="5">
                  <c:v>8</c:v>
                </c:pt>
                <c:pt idx="6">
                  <c:v>55</c:v>
                </c:pt>
                <c:pt idx="7">
                  <c:v>32</c:v>
                </c:pt>
                <c:pt idx="8">
                  <c:v>52</c:v>
                </c:pt>
                <c:pt idx="9">
                  <c:v>50</c:v>
                </c:pt>
                <c:pt idx="10">
                  <c:v>32</c:v>
                </c:pt>
                <c:pt idx="11">
                  <c:v>11</c:v>
                </c:pt>
                <c:pt idx="12">
                  <c:v>30</c:v>
                </c:pt>
                <c:pt idx="13">
                  <c:v>39</c:v>
                </c:pt>
                <c:pt idx="14">
                  <c:v>47</c:v>
                </c:pt>
                <c:pt idx="15">
                  <c:v>47</c:v>
                </c:pt>
                <c:pt idx="16">
                  <c:v>25</c:v>
                </c:pt>
                <c:pt idx="17">
                  <c:v>39</c:v>
                </c:pt>
                <c:pt idx="18">
                  <c:v>36</c:v>
                </c:pt>
                <c:pt idx="19">
                  <c:v>28</c:v>
                </c:pt>
                <c:pt idx="20">
                  <c:v>21</c:v>
                </c:pt>
                <c:pt idx="21">
                  <c:v>45</c:v>
                </c:pt>
                <c:pt idx="22">
                  <c:v>40</c:v>
                </c:pt>
                <c:pt idx="23">
                  <c:v>23</c:v>
                </c:pt>
                <c:pt idx="24">
                  <c:v>34</c:v>
                </c:pt>
                <c:pt idx="25">
                  <c:v>37</c:v>
                </c:pt>
                <c:pt idx="26">
                  <c:v>22</c:v>
                </c:pt>
                <c:pt idx="27">
                  <c:v>55</c:v>
                </c:pt>
                <c:pt idx="28">
                  <c:v>57</c:v>
                </c:pt>
                <c:pt idx="29">
                  <c:v>55</c:v>
                </c:pt>
                <c:pt idx="30">
                  <c:v>42</c:v>
                </c:pt>
                <c:pt idx="31">
                  <c:v>57</c:v>
                </c:pt>
                <c:pt idx="32">
                  <c:v>49</c:v>
                </c:pt>
                <c:pt idx="33">
                  <c:v>42</c:v>
                </c:pt>
                <c:pt idx="34">
                  <c:v>54</c:v>
                </c:pt>
                <c:pt idx="35">
                  <c:v>54</c:v>
                </c:pt>
                <c:pt idx="36">
                  <c:v>52</c:v>
                </c:pt>
                <c:pt idx="37">
                  <c:v>46</c:v>
                </c:pt>
                <c:pt idx="38">
                  <c:v>29</c:v>
                </c:pt>
                <c:pt idx="39">
                  <c:v>34</c:v>
                </c:pt>
                <c:pt idx="40">
                  <c:v>40</c:v>
                </c:pt>
                <c:pt idx="41">
                  <c:v>51</c:v>
                </c:pt>
                <c:pt idx="42">
                  <c:v>22</c:v>
                </c:pt>
                <c:pt idx="43">
                  <c:v>38</c:v>
                </c:pt>
                <c:pt idx="44">
                  <c:v>60</c:v>
                </c:pt>
                <c:pt idx="45">
                  <c:v>47</c:v>
                </c:pt>
                <c:pt idx="46">
                  <c:v>43</c:v>
                </c:pt>
                <c:pt idx="47">
                  <c:v>51</c:v>
                </c:pt>
                <c:pt idx="48">
                  <c:v>39</c:v>
                </c:pt>
                <c:pt idx="49">
                  <c:v>23</c:v>
                </c:pt>
              </c:numCache>
            </c:numRef>
          </c:val>
          <c:extLst>
            <c:ext xmlns:c16="http://schemas.microsoft.com/office/drawing/2014/chart" uri="{C3380CC4-5D6E-409C-BE32-E72D297353CC}">
              <c16:uniqueId val="{00000000-8D41-4845-8139-8A0680373B90}"/>
            </c:ext>
          </c:extLst>
        </c:ser>
        <c:dLbls>
          <c:showLegendKey val="0"/>
          <c:showVal val="0"/>
          <c:showCatName val="0"/>
          <c:showSerName val="0"/>
          <c:showPercent val="0"/>
          <c:showBubbleSize val="0"/>
        </c:dLbls>
        <c:gapWidth val="80"/>
        <c:overlap val="25"/>
        <c:axId val="1365265503"/>
        <c:axId val="1365264543"/>
      </c:barChart>
      <c:catAx>
        <c:axId val="1365265503"/>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65264543"/>
        <c:crosses val="autoZero"/>
        <c:auto val="1"/>
        <c:lblAlgn val="ctr"/>
        <c:lblOffset val="100"/>
        <c:noMultiLvlLbl val="0"/>
      </c:catAx>
      <c:valAx>
        <c:axId val="13652645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6526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161925</xdr:colOff>
      <xdr:row>2</xdr:row>
      <xdr:rowOff>24765</xdr:rowOff>
    </xdr:from>
    <xdr:to>
      <xdr:col>16</xdr:col>
      <xdr:colOff>468630</xdr:colOff>
      <xdr:row>16</xdr:row>
      <xdr:rowOff>100965</xdr:rowOff>
    </xdr:to>
    <xdr:graphicFrame macro="">
      <xdr:nvGraphicFramePr>
        <xdr:cNvPr id="2" name="Chart 1">
          <a:extLst>
            <a:ext uri="{FF2B5EF4-FFF2-40B4-BE49-F238E27FC236}">
              <a16:creationId xmlns:a16="http://schemas.microsoft.com/office/drawing/2014/main" id="{0FED2728-4AC6-4991-166A-BBA8AA40B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144780</xdr:colOff>
      <xdr:row>16</xdr:row>
      <xdr:rowOff>179070</xdr:rowOff>
    </xdr:from>
    <xdr:to>
      <xdr:col>16</xdr:col>
      <xdr:colOff>441960</xdr:colOff>
      <xdr:row>31</xdr:row>
      <xdr:rowOff>165735</xdr:rowOff>
    </xdr:to>
    <xdr:graphicFrame macro="">
      <xdr:nvGraphicFramePr>
        <xdr:cNvPr id="3" name="Chart 2">
          <a:extLst>
            <a:ext uri="{FF2B5EF4-FFF2-40B4-BE49-F238E27FC236}">
              <a16:creationId xmlns:a16="http://schemas.microsoft.com/office/drawing/2014/main" id="{491BED85-136D-22A2-2E93-29B79DA13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152189</xdr:colOff>
      <xdr:row>32</xdr:row>
      <xdr:rowOff>83608</xdr:rowOff>
    </xdr:from>
    <xdr:to>
      <xdr:col>16</xdr:col>
      <xdr:colOff>444500</xdr:colOff>
      <xdr:row>51</xdr:row>
      <xdr:rowOff>178858</xdr:rowOff>
    </xdr:to>
    <xdr:graphicFrame macro="">
      <xdr:nvGraphicFramePr>
        <xdr:cNvPr id="5" name="Chart 4">
          <a:extLst>
            <a:ext uri="{FF2B5EF4-FFF2-40B4-BE49-F238E27FC236}">
              <a16:creationId xmlns:a16="http://schemas.microsoft.com/office/drawing/2014/main" id="{30DF80F9-2F57-527F-7652-2BE327660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517158</xdr:colOff>
      <xdr:row>2</xdr:row>
      <xdr:rowOff>42009</xdr:rowOff>
    </xdr:from>
    <xdr:to>
      <xdr:col>24</xdr:col>
      <xdr:colOff>212358</xdr:colOff>
      <xdr:row>16</xdr:row>
      <xdr:rowOff>95851</xdr:rowOff>
    </xdr:to>
    <xdr:graphicFrame macro="">
      <xdr:nvGraphicFramePr>
        <xdr:cNvPr id="7" name="Chart 6">
          <a:extLst>
            <a:ext uri="{FF2B5EF4-FFF2-40B4-BE49-F238E27FC236}">
              <a16:creationId xmlns:a16="http://schemas.microsoft.com/office/drawing/2014/main" id="{2F72E9EF-126A-2B9F-AEB1-0FC3EE109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505326</xdr:colOff>
      <xdr:row>17</xdr:row>
      <xdr:rowOff>16041</xdr:rowOff>
    </xdr:from>
    <xdr:to>
      <xdr:col>26</xdr:col>
      <xdr:colOff>441158</xdr:colOff>
      <xdr:row>31</xdr:row>
      <xdr:rowOff>176462</xdr:rowOff>
    </xdr:to>
    <xdr:graphicFrame macro="">
      <xdr:nvGraphicFramePr>
        <xdr:cNvPr id="4" name="Chart 3">
          <a:extLst>
            <a:ext uri="{FF2B5EF4-FFF2-40B4-BE49-F238E27FC236}">
              <a16:creationId xmlns:a16="http://schemas.microsoft.com/office/drawing/2014/main" id="{DAE02F3C-2870-6E79-3266-A5ACB9630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521367</xdr:colOff>
      <xdr:row>32</xdr:row>
      <xdr:rowOff>64169</xdr:rowOff>
    </xdr:from>
    <xdr:to>
      <xdr:col>26</xdr:col>
      <xdr:colOff>457200</xdr:colOff>
      <xdr:row>51</xdr:row>
      <xdr:rowOff>176463</xdr:rowOff>
    </xdr:to>
    <xdr:graphicFrame macro="">
      <xdr:nvGraphicFramePr>
        <xdr:cNvPr id="6" name="Chart 5">
          <a:extLst>
            <a:ext uri="{FF2B5EF4-FFF2-40B4-BE49-F238E27FC236}">
              <a16:creationId xmlns:a16="http://schemas.microsoft.com/office/drawing/2014/main" id="{905EC1A1-DAF6-1AB9-DE8D-DE5E726A5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3</xdr:row>
      <xdr:rowOff>12435</xdr:rowOff>
    </xdr:from>
    <xdr:to>
      <xdr:col>10</xdr:col>
      <xdr:colOff>64770</xdr:colOff>
      <xdr:row>14</xdr:row>
      <xdr:rowOff>167641</xdr:rowOff>
    </xdr:to>
    <xdr:graphicFrame macro="">
      <xdr:nvGraphicFramePr>
        <xdr:cNvPr id="2" name="Chart 1">
          <a:extLst>
            <a:ext uri="{FF2B5EF4-FFF2-40B4-BE49-F238E27FC236}">
              <a16:creationId xmlns:a16="http://schemas.microsoft.com/office/drawing/2014/main" id="{CBF30804-9936-4505-9945-B45033B87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4744</xdr:colOff>
      <xdr:row>14</xdr:row>
      <xdr:rowOff>168444</xdr:rowOff>
    </xdr:from>
    <xdr:to>
      <xdr:col>9</xdr:col>
      <xdr:colOff>228600</xdr:colOff>
      <xdr:row>26</xdr:row>
      <xdr:rowOff>42713</xdr:rowOff>
    </xdr:to>
    <xdr:graphicFrame macro="">
      <xdr:nvGraphicFramePr>
        <xdr:cNvPr id="3" name="Chart 2">
          <a:extLst>
            <a:ext uri="{FF2B5EF4-FFF2-40B4-BE49-F238E27FC236}">
              <a16:creationId xmlns:a16="http://schemas.microsoft.com/office/drawing/2014/main" id="{9A94D454-E8CB-4D82-804C-A81E52B18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559138</xdr:colOff>
      <xdr:row>14</xdr:row>
      <xdr:rowOff>162738</xdr:rowOff>
    </xdr:from>
    <xdr:to>
      <xdr:col>24</xdr:col>
      <xdr:colOff>320040</xdr:colOff>
      <xdr:row>26</xdr:row>
      <xdr:rowOff>83820</xdr:rowOff>
    </xdr:to>
    <xdr:graphicFrame macro="">
      <xdr:nvGraphicFramePr>
        <xdr:cNvPr id="4" name="Chart 3">
          <a:extLst>
            <a:ext uri="{FF2B5EF4-FFF2-40B4-BE49-F238E27FC236}">
              <a16:creationId xmlns:a16="http://schemas.microsoft.com/office/drawing/2014/main" id="{3447D10F-4E9A-4CE8-825F-EE320AF04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243462</xdr:colOff>
      <xdr:row>1</xdr:row>
      <xdr:rowOff>494293</xdr:rowOff>
    </xdr:from>
    <xdr:to>
      <xdr:col>24</xdr:col>
      <xdr:colOff>541020</xdr:colOff>
      <xdr:row>14</xdr:row>
      <xdr:rowOff>167641</xdr:rowOff>
    </xdr:to>
    <xdr:graphicFrame macro="">
      <xdr:nvGraphicFramePr>
        <xdr:cNvPr id="5" name="Chart 4">
          <a:extLst>
            <a:ext uri="{FF2B5EF4-FFF2-40B4-BE49-F238E27FC236}">
              <a16:creationId xmlns:a16="http://schemas.microsoft.com/office/drawing/2014/main" id="{489B18DB-D098-4584-9047-941EDB1C0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70848</xdr:colOff>
      <xdr:row>1</xdr:row>
      <xdr:rowOff>485772</xdr:rowOff>
    </xdr:from>
    <xdr:to>
      <xdr:col>19</xdr:col>
      <xdr:colOff>228599</xdr:colOff>
      <xdr:row>14</xdr:row>
      <xdr:rowOff>167639</xdr:rowOff>
    </xdr:to>
    <xdr:graphicFrame macro="">
      <xdr:nvGraphicFramePr>
        <xdr:cNvPr id="6" name="Chart 5">
          <a:extLst>
            <a:ext uri="{FF2B5EF4-FFF2-40B4-BE49-F238E27FC236}">
              <a16:creationId xmlns:a16="http://schemas.microsoft.com/office/drawing/2014/main" id="{C3C94241-BA38-42AF-AEEC-94F17D38A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240239</xdr:colOff>
      <xdr:row>14</xdr:row>
      <xdr:rowOff>166903</xdr:rowOff>
    </xdr:from>
    <xdr:to>
      <xdr:col>18</xdr:col>
      <xdr:colOff>548640</xdr:colOff>
      <xdr:row>26</xdr:row>
      <xdr:rowOff>99060</xdr:rowOff>
    </xdr:to>
    <xdr:graphicFrame macro="">
      <xdr:nvGraphicFramePr>
        <xdr:cNvPr id="7" name="Chart 6">
          <a:extLst>
            <a:ext uri="{FF2B5EF4-FFF2-40B4-BE49-F238E27FC236}">
              <a16:creationId xmlns:a16="http://schemas.microsoft.com/office/drawing/2014/main" id="{9FCF28B3-7206-45FA-997E-C7CB146E3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7621</xdr:rowOff>
    </xdr:from>
    <xdr:to>
      <xdr:col>3</xdr:col>
      <xdr:colOff>0</xdr:colOff>
      <xdr:row>12</xdr:row>
      <xdr:rowOff>129541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C38F35D-B29D-D063-2609-4C2BD0E162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50292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160020</xdr:rowOff>
    </xdr:from>
    <xdr:to>
      <xdr:col>3</xdr:col>
      <xdr:colOff>0</xdr:colOff>
      <xdr:row>26</xdr:row>
      <xdr:rowOff>68580</xdr:rowOff>
    </xdr:to>
    <mc:AlternateContent xmlns:mc="http://schemas.openxmlformats.org/markup-compatibility/2006">
      <mc:Choice xmlns:a14="http://schemas.microsoft.com/office/drawing/2010/main" Requires="a14">
        <xdr:graphicFrame macro="">
          <xdr:nvGraphicFramePr>
            <xdr:cNvPr id="9" name="Brand">
              <a:extLst>
                <a:ext uri="{FF2B5EF4-FFF2-40B4-BE49-F238E27FC236}">
                  <a16:creationId xmlns:a16="http://schemas.microsoft.com/office/drawing/2014/main" id="{86C4FD5E-7FB3-D546-3A0A-5C286CCE650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0" y="2301240"/>
              <a:ext cx="182880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er" refreshedDate="46045.348867592591" createdVersion="8" refreshedVersion="8" minRefreshableVersion="3" recordCount="2000" xr:uid="{DC1F4A18-E750-4239-BA5A-22711CEB237D}">
  <cacheSource type="worksheet">
    <worksheetSource name="Table1"/>
  </cacheSource>
  <cacheFields count="30">
    <cacheField name="Customer_ID" numFmtId="0">
      <sharedItems/>
    </cacheField>
    <cacheField name="Name" numFmtId="0">
      <sharedItems/>
    </cacheField>
    <cacheField name="Age" numFmtId="0">
      <sharedItems count="47">
        <s v="55"/>
        <s v="63"/>
        <s v="21"/>
        <s v="20"/>
        <s v="27"/>
        <s v="29"/>
        <s v="46"/>
        <s v="58"/>
        <s v="54"/>
        <s v="28"/>
        <s v="53"/>
        <s v="26"/>
        <s v="50"/>
        <s v="64"/>
        <s v="39"/>
        <s v="41"/>
        <s v="19"/>
        <s v="42"/>
        <s v="56"/>
        <s v="36"/>
        <s v="45"/>
        <s v="30"/>
        <s v="59"/>
        <s v="34"/>
        <s v="22"/>
        <s v="61"/>
        <s v="24"/>
        <s v="43"/>
        <s v="23"/>
        <s v="38"/>
        <s v="44"/>
        <s v="60"/>
        <s v="62"/>
        <s v="37"/>
        <s v="25"/>
        <s v="47"/>
        <s v="52"/>
        <s v="31"/>
        <s v="40"/>
        <s v="35"/>
        <s v="18"/>
        <s v="32"/>
        <s v="51"/>
        <s v="48"/>
        <s v="33"/>
        <s v="49"/>
        <s v="57"/>
      </sharedItems>
    </cacheField>
    <cacheField name="Gender" numFmtId="0">
      <sharedItems count="2">
        <s v="Male"/>
        <s v="Female"/>
      </sharedItems>
    </cacheField>
    <cacheField name="City" numFmtId="0">
      <sharedItems/>
    </cacheField>
    <cacheField name="State" numFmtId="0">
      <sharedItems count="50">
        <s v="Wyoming"/>
        <s v="Vermont"/>
        <s v="Nevada"/>
        <s v="New York"/>
        <s v="Minnesota"/>
        <s v="West Virginia"/>
        <s v="Maine"/>
        <s v="Oregon"/>
        <s v="Pennsylvania"/>
        <s v="South Carolina"/>
        <s v="North Carolina"/>
        <s v="Texas"/>
        <s v="Indiana"/>
        <s v="California"/>
        <s v="Iowa"/>
        <s v="New Jersey"/>
        <s v="South Dakota"/>
        <s v="Washington"/>
        <s v="Kentucky"/>
        <s v="Alaska"/>
        <s v="New Hampshire"/>
        <s v="Oklahoma"/>
        <s v="Illinois"/>
        <s v="Florida"/>
        <s v="Arkansas"/>
        <s v="Tennessee"/>
        <s v="Rhode Island"/>
        <s v="Alabama"/>
        <s v="North Dakota"/>
        <s v="Michigan"/>
        <s v="Massachusetts"/>
        <s v="Georgia"/>
        <s v="New Mexico"/>
        <s v="Connecticut"/>
        <s v="Utah"/>
        <s v="Ohio"/>
        <s v="Virginia"/>
        <s v="Arizona"/>
        <s v="Missouri"/>
        <s v="Montana"/>
        <s v="Wisconsin"/>
        <s v="Nebraska"/>
        <s v="Maryland"/>
        <s v="Delaware"/>
        <s v="Mississippi"/>
        <s v="Kansas"/>
        <s v="Idaho"/>
        <s v="Hawaii"/>
        <s v="Colorado"/>
        <s v="Louisiana"/>
      </sharedItems>
    </cacheField>
    <cacheField name="Country" numFmtId="0">
      <sharedItems/>
    </cacheField>
    <cacheField name="Loyalty_Level" numFmtId="0">
      <sharedItems count="5">
        <s v="Gold"/>
        <s v="Silver"/>
        <s v="Platinum"/>
        <s v="Bronze"/>
        <s v=""/>
      </sharedItems>
    </cacheField>
    <cacheField name="Product_ID" numFmtId="0">
      <sharedItems/>
    </cacheField>
    <cacheField name="Product_Name" numFmtId="0">
      <sharedItems count="100">
        <s v="Cricket Bat"/>
        <s v="Bluetooth Car Audio System"/>
        <s v="Foldable Camping Chair"/>
        <s v="Modern Wall Clock"/>
        <s v="Men's Hair Styling Gel"/>
        <s v="Men's Sports Shorts"/>
        <s v="Shin Guards – Adult"/>
        <s v="Brother Laser Printer"/>
        <s v="Sports Stopwatch Pro"/>
        <s v="Men's Formal Shirt"/>
        <s v="Women's Ankle Boots"/>
        <s v="Organic Sunscreen Lotion"/>
        <s v="Wireless Bluetooth Earbuds"/>
        <s v="Women's Scarf Set"/>
        <s v="Decorative Lamp Shade"/>
        <s v="Badminton Racket Set"/>
        <s v="Men's Casual Sneakers"/>
        <s v="LED Table Lamp"/>
        <s v="Luxury Perfume Spray"/>
        <s v="Laptop Cooling Pad"/>
        <s v="Men's Track Pants"/>
        <s v="Gaming Mechanical Keyboard"/>
        <s v="Rugby Ball"/>
        <s v="High-Grip Football"/>
        <s v="Wall-Mounted Spice Rack"/>
        <s v="Ceramic Plant Pot"/>
        <s v="Fitness Resistance Bands"/>
        <s v="USB-C Laptop Charger"/>
        <s v="Sports Stopwatch Basic"/>
        <s v="Soccer Training Cone Set"/>
        <s v="Kitchen Cutting Board"/>
        <s v="Adjustable Jump Rope"/>
        <s v="Knee Support Brace"/>
        <s v="Essential Oil Diffuser"/>
        <s v="USB External Hard Drive"/>
        <s v="Professional Jump Rope"/>
        <s v="Womens Cotton Scarf"/>
        <s v="Makeup Brush Set"/>
        <s v="Stainless Steel Cutlery Set"/>
        <s v="Microwave Oven"/>
        <s v="Sports Stopwatch Timer"/>
        <s v="Men's Winter Jacket"/>
        <s v="4K Home Projector"/>
        <s v="Sports Water Hydration Pack"/>
        <s v="Bedroom Table Lamp"/>
        <s v="Wireless Mouse"/>
        <s v="Women's Hair Dryer Brush"/>
        <s v="Ceramic Kitchen Bowl Set"/>
        <s v="LED Bedside Lamp"/>
        <s v="Tennis Ball 3-Pack"/>
        <s v="Noise-Canceling Headphones"/>
        <s v="Portable Bluetooth Speaker"/>
        <s v="Boxing Hand Wraps"/>
        <s v="Face Foundation Kit"/>
        <s v="Multi-Purpose Storage Box"/>
        <s v="Matte Lipstick Set"/>
        <s v="Wooden Bookshelf"/>
        <s v="Hair Repair Oil Treatment"/>
        <s v="Women's Yoga Pants"/>
        <s v="Carbon Fiber Tennis Racket"/>
        <s v="Women's Casual Hoodie"/>
        <s v="Hydrating Face Cleanser"/>
        <s v="Fabric Sofa Throw Blanket"/>
        <s v="Beard Grooming Kit"/>
        <s v="Foam Roller"/>
        <s v="Portable Power Bank"/>
        <s v="Car Dashboard Phone Holder"/>
        <s v="Women's High Heels"/>
        <s v="HD Smart TV Stick"/>
        <s v="Outdoor Sports Water Bottle"/>
        <s v="Women's Beanie Hat"/>
        <s v="Smart Home WiFi Camera"/>
        <s v="Basketball"/>
        <s v="Gaming Mouse Pad XL"/>
        <s v="Adjustable Dumbbells 20kg"/>
        <s v="USB-C Fast Charger"/>
        <s v="Women's Formal Blazer"/>
        <s v="Decorative Floor Vase"/>
        <s v="HDMI Cable – 2m"/>
        <s v="WiFi Mesh Router"/>
        <s v="Men's Roll-On Perfume"/>
        <s v="Wireless Bluetooth Speaker"/>
        <s v="Yoga Exercise Mat"/>
        <s v="Women's Denim Jeans"/>
        <s v="Men's Running Jacket"/>
        <s v="Hair Strengthening Shampoo"/>
        <s v="Stainless Steel Cookware Set"/>
        <s v="Premium Blanket Throw"/>
        <s v="Women's Summer Dress"/>
        <s v="Vitamin E Body Lotion"/>
        <s v="Sports Wrist Sweatbands"/>
        <s v="Men's Leather Belt"/>
        <s v="Kitchen Storage Rack"/>
        <s v="Men's Graphic T-Shirt"/>
        <s v="Decorative Wall Mirror"/>
        <s v="Herbal Face Moisturizer"/>
        <s v="Vitamin C Face Serum"/>
        <s v="Wooden Nightstand"/>
        <s v="Adjustable Dumbbell Set"/>
        <s v="Smart LED Light Strip"/>
      </sharedItems>
    </cacheField>
    <cacheField name="Category" numFmtId="0">
      <sharedItems count="5">
        <s v="Sports"/>
        <s v="Electronics"/>
        <s v="Home"/>
        <s v="Beauty"/>
        <s v="Clothing"/>
      </sharedItems>
    </cacheField>
    <cacheField name="Sub_Category" numFmtId="0">
      <sharedItems count="23">
        <s v="Team Sports"/>
        <s v="Audio"/>
        <s v="Outdoor"/>
        <s v="Decor"/>
        <s v="Haircare"/>
        <s v="Bottoms"/>
        <s v="Computer"/>
        <s v="Accessories"/>
        <s v="Tops"/>
        <s v="Footwear"/>
        <s v="Skincare"/>
        <s v="Lighting"/>
        <s v="Equipment"/>
        <s v="Fragrance"/>
        <s v="Kitchen"/>
        <s v="Fitness"/>
        <s v="Makeup"/>
        <s v="Appliances"/>
        <s v="Outerwear"/>
        <s v="Storage"/>
        <s v="Furniture"/>
        <s v="Grooming"/>
        <s v="Mobile"/>
      </sharedItems>
    </cacheField>
    <cacheField name="Brand" numFmtId="0">
      <sharedItems count="100">
        <s v="Khan LLC"/>
        <s v="Bruce-Bowen"/>
        <s v="Cook Ltd"/>
        <s v="Weiss-Watson"/>
        <s v="Cline-Mccarthy"/>
        <s v="Fitzpatrick Ltd"/>
        <s v="French Ltd"/>
        <s v="Hunt Inc"/>
        <s v="Thompson-French"/>
        <s v="Moon, Mora and Santos"/>
        <s v="Poole PLC"/>
        <s v="Anderson-Riley"/>
        <s v="Perez-Johnston"/>
        <s v="Brown and Sons"/>
        <s v="Ramirez-Hanson"/>
        <s v="Robinson-Brown"/>
        <s v="Hogan-Lee"/>
        <s v="Harrell LLC"/>
        <s v="Gibson, Green and Lopez"/>
        <s v="Murray, Gould and Ware"/>
        <s v="Hamilton, Woods and Walker"/>
        <s v="Lucero LLC"/>
        <s v="Harris Inc"/>
        <s v="Bridges, Banks and Cummings"/>
        <s v="Allison Ltd"/>
        <s v="Hatfield, Baird and Torres"/>
        <s v="Reese-Watson"/>
        <s v="Martin LLC"/>
        <s v="Wilson Group"/>
        <s v="Ford, Murphy and Wilson"/>
        <s v="Taylor, Dodson and Johnston"/>
        <s v="Cox Inc"/>
        <s v="May-Reese"/>
        <s v="Hernandez Inc"/>
        <s v="Robinson Inc"/>
        <s v="Davis PLC"/>
        <s v="Shepherd-Gould"/>
        <s v="Cook Inc"/>
        <s v="Stevens, Fernandez and Martin"/>
        <s v="Green, Powell and Palmer"/>
        <s v="Burns-Hansen"/>
        <s v="Kelly, Smith and Perez"/>
        <s v="Thomas LLC"/>
        <s v="Sims-Smith"/>
        <s v="Jones LLC"/>
        <s v="Larson Ltd"/>
        <s v="Torres, Spencer and Potter"/>
        <s v="Hamilton Group"/>
        <s v="Aguilar, Horton and Lewis"/>
        <s v="Lopez LLC"/>
        <s v="Taylor-Hart"/>
        <s v="Flores-King"/>
        <s v="Smith-King"/>
        <s v="Taylor-Elliott"/>
        <s v="Gardner-Montes"/>
        <s v="Zhang Inc"/>
        <s v="Collins-Stephenson"/>
        <s v="Hopkins Ltd"/>
        <s v="Gonzales-Davis"/>
        <s v="Flores, Pineda and Rodriguez"/>
        <s v="Sims Inc"/>
        <s v="Butler Group"/>
        <s v="Hoffman Group"/>
        <s v="Erickson-Green"/>
        <s v="Atkinson, Camacho and Oliver"/>
        <s v="Cummings and Sons"/>
        <s v="Byrd, Stewart and Valdez"/>
        <s v="Smith-Charles"/>
        <s v="Gibson, Hobbs and Weaver"/>
        <s v="Soto-Ellis"/>
        <s v="Richardson-Carrillo"/>
        <s v="Holmes LLC"/>
        <s v="Nolan-Snow"/>
        <s v="Sharp, Taylor and Rodriguez"/>
        <s v="Montgomery, Benton and Miller"/>
        <s v="Dawson-Perkins"/>
        <s v="Phillips and Sons"/>
        <s v="Khan, Jones and Paul"/>
        <s v="Bautista, Green and Hale"/>
        <s v="White, Reeves and Woods"/>
        <s v="Sullivan and Sons"/>
        <s v="Reed-Schmidt"/>
        <s v="Carroll, Long and Mendoza"/>
        <s v="Guerra-Hendrix"/>
        <s v="Pineda Ltd"/>
        <s v="Rice LLC"/>
        <s v="Campbell Ltd"/>
        <s v="Hernandez, Kennedy and Porter"/>
        <s v="Smith-Mills"/>
        <s v="Hoffman-Williams"/>
        <s v="Olsen-Daniels"/>
        <s v="Baldwin, Garza and Gonzalez"/>
        <s v="Duran Group"/>
        <s v="Terry-Moore"/>
        <s v="Luna, Anderson and Bowman"/>
        <s v="Davidson PLC"/>
        <s v="Griffin Ltd"/>
        <s v="Wolfe, Ross and Hester"/>
        <s v="Hill PLC"/>
        <s v="Flores-Davis"/>
      </sharedItems>
    </cacheField>
    <cacheField name="Cost" numFmtId="165">
      <sharedItems containsSemiMixedTypes="0" containsString="0" containsNumber="1" minValue="17.309999999999999" maxValue="495.72"/>
    </cacheField>
    <cacheField name="Stock" numFmtId="165">
      <sharedItems containsSemiMixedTypes="0" containsString="0" containsNumber="1" minValue="57" maxValue="496"/>
    </cacheField>
    <cacheField name="Store_ID" numFmtId="0">
      <sharedItems/>
    </cacheField>
    <cacheField name="Store_Name" numFmtId="0">
      <sharedItems count="20">
        <s v="Johnson-Wright"/>
        <s v="Holloway Ltd"/>
        <s v="Mcdonald Inc"/>
        <s v="Gray Ltd"/>
        <s v="Black-Horn"/>
        <s v="Hill, Wagner and Ballard"/>
        <s v="Martinez, Adkins and Johnson"/>
        <s v="Bean, Jones and Park"/>
        <s v="Gardner, Humphrey and Contreras"/>
        <s v="Moore, Padilla and Butler"/>
        <s v="Guerrero-Schmitt"/>
        <s v="Alexander Group"/>
        <s v="Frederick-Wright"/>
        <s v="Benson-Elliott"/>
        <s v="Thomas, Bridges and Harris"/>
        <s v="Martinez-Mullins"/>
        <s v="Rivera-Warner"/>
        <s v="Aguirre-Keller"/>
        <s v="Mann-Austin"/>
        <s v="Shelton PLC"/>
      </sharedItems>
    </cacheField>
    <cacheField name="Region" numFmtId="0">
      <sharedItems count="4">
        <s v="North"/>
        <s v="South"/>
        <s v="East"/>
        <s v="West"/>
      </sharedItems>
    </cacheField>
    <cacheField name="City2" numFmtId="0">
      <sharedItems count="20">
        <s v="Hoodberg"/>
        <s v="Bensonhaven"/>
        <s v="Christopherland"/>
        <s v="New Michaelchester"/>
        <s v="North Nancyview"/>
        <s v="East Davidville"/>
        <s v="Danielmouth"/>
        <s v="Thompsonborough"/>
        <s v="Johnsonville"/>
        <s v="East Johnstad"/>
        <s v="East Stevechester"/>
        <s v="Port Sharon"/>
        <s v="New Jimmymouth"/>
        <s v="Port Josephberg"/>
        <s v="Sabrinatown"/>
        <s v="Williamsfurt"/>
        <s v="Washingtonfurt"/>
        <s v="Lake Michael"/>
        <s v="Vasquezborough"/>
        <s v="East Jenniferstad"/>
      </sharedItems>
    </cacheField>
    <cacheField name="Store_Type" numFmtId="0">
      <sharedItems/>
    </cacheField>
    <cacheField name="Sales_ID" numFmtId="0">
      <sharedItems count="2000">
        <s v="SALE0"/>
        <s v="SALE1"/>
        <s v="SALE10"/>
        <s v="SALE100"/>
        <s v="SALE1000"/>
        <s v="SALE1001"/>
        <s v="SALE1002"/>
        <s v="SALE1003"/>
        <s v="SALE1004"/>
        <s v="SALE1005"/>
        <s v="SALE1006"/>
        <s v="SALE1007"/>
        <s v="SALE1008"/>
        <s v="SALE1009"/>
        <s v="SALE101"/>
        <s v="SALE1010"/>
        <s v="SALE1011"/>
        <s v="SALE1012"/>
        <s v="SALE1013"/>
        <s v="SALE1014"/>
        <s v="SALE1015"/>
        <s v="SALE1016"/>
        <s v="SALE1017"/>
        <s v="SALE1018"/>
        <s v="SALE1019"/>
        <s v="SALE102"/>
        <s v="SALE1020"/>
        <s v="SALE1021"/>
        <s v="SALE1022"/>
        <s v="SALE1023"/>
        <s v="SALE1024"/>
        <s v="SALE1025"/>
        <s v="SALE1026"/>
        <s v="SALE1027"/>
        <s v="SALE1028"/>
        <s v="SALE1029"/>
        <s v="SALE103"/>
        <s v="SALE1030"/>
        <s v="SALE1031"/>
        <s v="SALE1032"/>
        <s v="SALE1033"/>
        <s v="SALE1034"/>
        <s v="SALE1035"/>
        <s v="SALE1036"/>
        <s v="SALE1037"/>
        <s v="SALE1038"/>
        <s v="SALE1039"/>
        <s v="SALE104"/>
        <s v="SALE1040"/>
        <s v="SALE1041"/>
        <s v="SALE1042"/>
        <s v="SALE1043"/>
        <s v="SALE1044"/>
        <s v="SALE1045"/>
        <s v="SALE1046"/>
        <s v="SALE1047"/>
        <s v="SALE1048"/>
        <s v="SALE1049"/>
        <s v="SALE105"/>
        <s v="SALE1050"/>
        <s v="SALE1051"/>
        <s v="SALE1052"/>
        <s v="SALE1053"/>
        <s v="SALE1054"/>
        <s v="SALE1055"/>
        <s v="SALE1056"/>
        <s v="SALE1057"/>
        <s v="SALE1058"/>
        <s v="SALE1059"/>
        <s v="SALE106"/>
        <s v="SALE1060"/>
        <s v="SALE1061"/>
        <s v="SALE1062"/>
        <s v="SALE1063"/>
        <s v="SALE1064"/>
        <s v="SALE1065"/>
        <s v="SALE1066"/>
        <s v="SALE1067"/>
        <s v="SALE1068"/>
        <s v="SALE1069"/>
        <s v="SALE107"/>
        <s v="SALE1070"/>
        <s v="SALE1071"/>
        <s v="SALE1072"/>
        <s v="SALE1073"/>
        <s v="SALE1074"/>
        <s v="SALE1075"/>
        <s v="SALE1076"/>
        <s v="SALE1077"/>
        <s v="SALE1078"/>
        <s v="SALE1079"/>
        <s v="SALE108"/>
        <s v="SALE1080"/>
        <s v="SALE1081"/>
        <s v="SALE1082"/>
        <s v="SALE1083"/>
        <s v="SALE1084"/>
        <s v="SALE1085"/>
        <s v="SALE1086"/>
        <s v="SALE1087"/>
        <s v="SALE1088"/>
        <s v="SALE1089"/>
        <s v="SALE109"/>
        <s v="SALE1090"/>
        <s v="SALE1091"/>
        <s v="SALE1092"/>
        <s v="SALE1093"/>
        <s v="SALE1094"/>
        <s v="SALE1095"/>
        <s v="SALE1096"/>
        <s v="SALE1097"/>
        <s v="SALE1098"/>
        <s v="SALE1099"/>
        <s v="SALE11"/>
        <s v="SALE110"/>
        <s v="SALE1100"/>
        <s v="SALE1101"/>
        <s v="SALE1102"/>
        <s v="SALE1103"/>
        <s v="SALE1104"/>
        <s v="SALE1105"/>
        <s v="SALE1106"/>
        <s v="SALE1107"/>
        <s v="SALE1108"/>
        <s v="SALE1109"/>
        <s v="SALE111"/>
        <s v="SALE1110"/>
        <s v="SALE1111"/>
        <s v="SALE1112"/>
        <s v="SALE1113"/>
        <s v="SALE1114"/>
        <s v="SALE1115"/>
        <s v="SALE1116"/>
        <s v="SALE1117"/>
        <s v="SALE1118"/>
        <s v="SALE1119"/>
        <s v="SALE112"/>
        <s v="SALE1120"/>
        <s v="SALE1121"/>
        <s v="SALE1122"/>
        <s v="SALE1123"/>
        <s v="SALE1124"/>
        <s v="SALE1125"/>
        <s v="SALE1126"/>
        <s v="SALE1127"/>
        <s v="SALE1128"/>
        <s v="SALE1129"/>
        <s v="SALE113"/>
        <s v="SALE1130"/>
        <s v="SALE1131"/>
        <s v="SALE1132"/>
        <s v="SALE1133"/>
        <s v="SALE1134"/>
        <s v="SALE1135"/>
        <s v="SALE1136"/>
        <s v="SALE1137"/>
        <s v="SALE1138"/>
        <s v="SALE1139"/>
        <s v="SALE114"/>
        <s v="SALE1140"/>
        <s v="SALE1141"/>
        <s v="SALE1142"/>
        <s v="SALE1143"/>
        <s v="SALE1144"/>
        <s v="SALE1145"/>
        <s v="SALE1146"/>
        <s v="SALE1147"/>
        <s v="SALE1148"/>
        <s v="SALE1149"/>
        <s v="SALE115"/>
        <s v="SALE1150"/>
        <s v="SALE1151"/>
        <s v="SALE1152"/>
        <s v="SALE1153"/>
        <s v="SALE1154"/>
        <s v="SALE1155"/>
        <s v="SALE1156"/>
        <s v="SALE1157"/>
        <s v="SALE1158"/>
        <s v="SALE1159"/>
        <s v="SALE116"/>
        <s v="SALE1160"/>
        <s v="SALE1161"/>
        <s v="SALE1162"/>
        <s v="SALE1163"/>
        <s v="SALE1164"/>
        <s v="SALE1165"/>
        <s v="SALE1166"/>
        <s v="SALE1167"/>
        <s v="SALE1168"/>
        <s v="SALE1169"/>
        <s v="SALE117"/>
        <s v="SALE1170"/>
        <s v="SALE1171"/>
        <s v="SALE1172"/>
        <s v="SALE1173"/>
        <s v="SALE1174"/>
        <s v="SALE1175"/>
        <s v="SALE1176"/>
        <s v="SALE1177"/>
        <s v="SALE1178"/>
        <s v="SALE1179"/>
        <s v="SALE118"/>
        <s v="SALE1180"/>
        <s v="SALE1181"/>
        <s v="SALE1182"/>
        <s v="SALE1183"/>
        <s v="SALE1184"/>
        <s v="SALE1185"/>
        <s v="SALE1186"/>
        <s v="SALE1187"/>
        <s v="SALE1188"/>
        <s v="SALE1189"/>
        <s v="SALE119"/>
        <s v="SALE1190"/>
        <s v="SALE1191"/>
        <s v="SALE1192"/>
        <s v="SALE1193"/>
        <s v="SALE1194"/>
        <s v="SALE1195"/>
        <s v="SALE1196"/>
        <s v="SALE1197"/>
        <s v="SALE1198"/>
        <s v="SALE1199"/>
        <s v="SALE12"/>
        <s v="SALE120"/>
        <s v="SALE1200"/>
        <s v="SALE1201"/>
        <s v="SALE1202"/>
        <s v="SALE1203"/>
        <s v="SALE1204"/>
        <s v="SALE1205"/>
        <s v="SALE1206"/>
        <s v="SALE1207"/>
        <s v="SALE1208"/>
        <s v="SALE1209"/>
        <s v="SALE121"/>
        <s v="SALE1210"/>
        <s v="SALE1211"/>
        <s v="SALE1212"/>
        <s v="SALE1213"/>
        <s v="SALE1214"/>
        <s v="SALE1215"/>
        <s v="SALE1216"/>
        <s v="SALE1217"/>
        <s v="SALE1218"/>
        <s v="SALE1219"/>
        <s v="SALE122"/>
        <s v="SALE1220"/>
        <s v="SALE1221"/>
        <s v="SALE1222"/>
        <s v="SALE1223"/>
        <s v="SALE1224"/>
        <s v="SALE1225"/>
        <s v="SALE1226"/>
        <s v="SALE1227"/>
        <s v="SALE1228"/>
        <s v="SALE1229"/>
        <s v="SALE123"/>
        <s v="SALE1230"/>
        <s v="SALE1231"/>
        <s v="SALE1232"/>
        <s v="SALE1233"/>
        <s v="SALE1234"/>
        <s v="SALE1235"/>
        <s v="SALE1236"/>
        <s v="SALE1237"/>
        <s v="SALE1238"/>
        <s v="SALE1239"/>
        <s v="SALE124"/>
        <s v="SALE1240"/>
        <s v="SALE1241"/>
        <s v="SALE1242"/>
        <s v="SALE1243"/>
        <s v="SALE1244"/>
        <s v="SALE1245"/>
        <s v="SALE1246"/>
        <s v="SALE1247"/>
        <s v="SALE1248"/>
        <s v="SALE1249"/>
        <s v="SALE125"/>
        <s v="SALE1250"/>
        <s v="SALE1251"/>
        <s v="SALE1252"/>
        <s v="SALE1253"/>
        <s v="SALE1254"/>
        <s v="SALE1255"/>
        <s v="SALE1256"/>
        <s v="SALE1257"/>
        <s v="SALE1258"/>
        <s v="SALE1259"/>
        <s v="SALE126"/>
        <s v="SALE1260"/>
        <s v="SALE1261"/>
        <s v="SALE1262"/>
        <s v="SALE1263"/>
        <s v="SALE1264"/>
        <s v="SALE1265"/>
        <s v="SALE1266"/>
        <s v="SALE1267"/>
        <s v="SALE1268"/>
        <s v="SALE1269"/>
        <s v="SALE127"/>
        <s v="SALE1270"/>
        <s v="SALE1271"/>
        <s v="SALE1272"/>
        <s v="SALE1273"/>
        <s v="SALE1274"/>
        <s v="SALE1275"/>
        <s v="SALE1276"/>
        <s v="SALE1277"/>
        <s v="SALE1278"/>
        <s v="SALE1279"/>
        <s v="SALE128"/>
        <s v="SALE1280"/>
        <s v="SALE1281"/>
        <s v="SALE1282"/>
        <s v="SALE1283"/>
        <s v="SALE1284"/>
        <s v="SALE1285"/>
        <s v="SALE1286"/>
        <s v="SALE1287"/>
        <s v="SALE1288"/>
        <s v="SALE1289"/>
        <s v="SALE129"/>
        <s v="SALE1290"/>
        <s v="SALE1291"/>
        <s v="SALE1292"/>
        <s v="SALE1293"/>
        <s v="SALE1294"/>
        <s v="SALE1295"/>
        <s v="SALE1296"/>
        <s v="SALE1297"/>
        <s v="SALE1298"/>
        <s v="SALE1299"/>
        <s v="SALE13"/>
        <s v="SALE130"/>
        <s v="SALE1300"/>
        <s v="SALE1301"/>
        <s v="SALE1302"/>
        <s v="SALE1303"/>
        <s v="SALE1304"/>
        <s v="SALE1305"/>
        <s v="SALE1306"/>
        <s v="SALE1307"/>
        <s v="SALE1308"/>
        <s v="SALE1309"/>
        <s v="SALE131"/>
        <s v="SALE1310"/>
        <s v="SALE1311"/>
        <s v="SALE1312"/>
        <s v="SALE1313"/>
        <s v="SALE1314"/>
        <s v="SALE1315"/>
        <s v="SALE1316"/>
        <s v="SALE1317"/>
        <s v="SALE1318"/>
        <s v="SALE1319"/>
        <s v="SALE132"/>
        <s v="SALE1320"/>
        <s v="SALE1321"/>
        <s v="SALE1322"/>
        <s v="SALE1323"/>
        <s v="SALE1324"/>
        <s v="SALE1325"/>
        <s v="SALE1326"/>
        <s v="SALE1327"/>
        <s v="SALE1328"/>
        <s v="SALE1329"/>
        <s v="SALE133"/>
        <s v="SALE1330"/>
        <s v="SALE1331"/>
        <s v="SALE1332"/>
        <s v="SALE1333"/>
        <s v="SALE1334"/>
        <s v="SALE1335"/>
        <s v="SALE1336"/>
        <s v="SALE1337"/>
        <s v="SALE1338"/>
        <s v="SALE1339"/>
        <s v="SALE134"/>
        <s v="SALE1340"/>
        <s v="SALE1341"/>
        <s v="SALE1342"/>
        <s v="SALE1343"/>
        <s v="SALE1344"/>
        <s v="SALE1345"/>
        <s v="SALE1346"/>
        <s v="SALE1347"/>
        <s v="SALE1348"/>
        <s v="SALE1349"/>
        <s v="SALE135"/>
        <s v="SALE1350"/>
        <s v="SALE1351"/>
        <s v="SALE1352"/>
        <s v="SALE1353"/>
        <s v="SALE1354"/>
        <s v="SALE1355"/>
        <s v="SALE1356"/>
        <s v="SALE1357"/>
        <s v="SALE1358"/>
        <s v="SALE1359"/>
        <s v="SALE136"/>
        <s v="SALE1360"/>
        <s v="SALE1361"/>
        <s v="SALE1362"/>
        <s v="SALE1363"/>
        <s v="SALE1364"/>
        <s v="SALE1365"/>
        <s v="SALE1366"/>
        <s v="SALE1367"/>
        <s v="SALE1368"/>
        <s v="SALE1369"/>
        <s v="SALE137"/>
        <s v="SALE1370"/>
        <s v="SALE1371"/>
        <s v="SALE1372"/>
        <s v="SALE1373"/>
        <s v="SALE1374"/>
        <s v="SALE1375"/>
        <s v="SALE1376"/>
        <s v="SALE1377"/>
        <s v="SALE1378"/>
        <s v="SALE1379"/>
        <s v="SALE138"/>
        <s v="SALE1380"/>
        <s v="SALE1381"/>
        <s v="SALE1382"/>
        <s v="SALE1383"/>
        <s v="SALE1384"/>
        <s v="SALE1385"/>
        <s v="SALE1386"/>
        <s v="SALE1387"/>
        <s v="SALE1388"/>
        <s v="SALE1389"/>
        <s v="SALE139"/>
        <s v="SALE1390"/>
        <s v="SALE1391"/>
        <s v="SALE1392"/>
        <s v="SALE1393"/>
        <s v="SALE1394"/>
        <s v="SALE1395"/>
        <s v="SALE1396"/>
        <s v="SALE1397"/>
        <s v="SALE1398"/>
        <s v="SALE1399"/>
        <s v="SALE14"/>
        <s v="SALE140"/>
        <s v="SALE1400"/>
        <s v="SALE1401"/>
        <s v="SALE1402"/>
        <s v="SALE1403"/>
        <s v="SALE1404"/>
        <s v="SALE1405"/>
        <s v="SALE1406"/>
        <s v="SALE1407"/>
        <s v="SALE1408"/>
        <s v="SALE1409"/>
        <s v="SALE141"/>
        <s v="SALE1410"/>
        <s v="SALE1411"/>
        <s v="SALE1412"/>
        <s v="SALE1413"/>
        <s v="SALE1414"/>
        <s v="SALE1415"/>
        <s v="SALE1416"/>
        <s v="SALE1417"/>
        <s v="SALE1418"/>
        <s v="SALE1419"/>
        <s v="SALE142"/>
        <s v="SALE1420"/>
        <s v="SALE1421"/>
        <s v="SALE1422"/>
        <s v="SALE1423"/>
        <s v="SALE1424"/>
        <s v="SALE1425"/>
        <s v="SALE1426"/>
        <s v="SALE1427"/>
        <s v="SALE1428"/>
        <s v="SALE1429"/>
        <s v="SALE143"/>
        <s v="SALE1430"/>
        <s v="SALE1431"/>
        <s v="SALE1432"/>
        <s v="SALE1433"/>
        <s v="SALE1434"/>
        <s v="SALE1435"/>
        <s v="SALE1436"/>
        <s v="SALE1437"/>
        <s v="SALE1438"/>
        <s v="SALE1439"/>
        <s v="SALE144"/>
        <s v="SALE1440"/>
        <s v="SALE1441"/>
        <s v="SALE1442"/>
        <s v="SALE1443"/>
        <s v="SALE1444"/>
        <s v="SALE1445"/>
        <s v="SALE1446"/>
        <s v="SALE1447"/>
        <s v="SALE1448"/>
        <s v="SALE1449"/>
        <s v="SALE145"/>
        <s v="SALE1450"/>
        <s v="SALE1451"/>
        <s v="SALE1452"/>
        <s v="SALE1453"/>
        <s v="SALE1454"/>
        <s v="SALE1455"/>
        <s v="SALE1456"/>
        <s v="SALE1457"/>
        <s v="SALE1458"/>
        <s v="SALE1459"/>
        <s v="SALE146"/>
        <s v="SALE1460"/>
        <s v="SALE1461"/>
        <s v="SALE1462"/>
        <s v="SALE1463"/>
        <s v="SALE1464"/>
        <s v="SALE1465"/>
        <s v="SALE1466"/>
        <s v="SALE1467"/>
        <s v="SALE1468"/>
        <s v="SALE1469"/>
        <s v="SALE147"/>
        <s v="SALE1470"/>
        <s v="SALE1471"/>
        <s v="SALE1472"/>
        <s v="SALE1473"/>
        <s v="SALE1474"/>
        <s v="SALE1475"/>
        <s v="SALE1476"/>
        <s v="SALE1477"/>
        <s v="SALE1478"/>
        <s v="SALE1479"/>
        <s v="SALE148"/>
        <s v="SALE1480"/>
        <s v="SALE1481"/>
        <s v="SALE1482"/>
        <s v="SALE1483"/>
        <s v="SALE1484"/>
        <s v="SALE1485"/>
        <s v="SALE1486"/>
        <s v="SALE1487"/>
        <s v="SALE1488"/>
        <s v="SALE1489"/>
        <s v="SALE149"/>
        <s v="SALE1490"/>
        <s v="SALE1491"/>
        <s v="SALE1492"/>
        <s v="SALE1493"/>
        <s v="SALE1494"/>
        <s v="SALE1495"/>
        <s v="SALE1496"/>
        <s v="SALE1497"/>
        <s v="SALE1498"/>
        <s v="SALE1499"/>
        <s v="SALE15"/>
        <s v="SALE150"/>
        <s v="SALE1500"/>
        <s v="SALE1501"/>
        <s v="SALE1502"/>
        <s v="SALE1503"/>
        <s v="SALE1504"/>
        <s v="SALE1505"/>
        <s v="SALE1506"/>
        <s v="SALE1507"/>
        <s v="SALE1508"/>
        <s v="SALE1509"/>
        <s v="SALE151"/>
        <s v="SALE1510"/>
        <s v="SALE1511"/>
        <s v="SALE1512"/>
        <s v="SALE1513"/>
        <s v="SALE1514"/>
        <s v="SALE1515"/>
        <s v="SALE1516"/>
        <s v="SALE1517"/>
        <s v="SALE1518"/>
        <s v="SALE1519"/>
        <s v="SALE152"/>
        <s v="SALE1520"/>
        <s v="SALE1521"/>
        <s v="SALE1522"/>
        <s v="SALE1523"/>
        <s v="SALE1524"/>
        <s v="SALE1525"/>
        <s v="SALE1526"/>
        <s v="SALE1527"/>
        <s v="SALE1528"/>
        <s v="SALE1529"/>
        <s v="SALE153"/>
        <s v="SALE1530"/>
        <s v="SALE1531"/>
        <s v="SALE1532"/>
        <s v="SALE1533"/>
        <s v="SALE1534"/>
        <s v="SALE1535"/>
        <s v="SALE1536"/>
        <s v="SALE1537"/>
        <s v="SALE1538"/>
        <s v="SALE1539"/>
        <s v="SALE154"/>
        <s v="SALE1540"/>
        <s v="SALE1541"/>
        <s v="SALE1542"/>
        <s v="SALE1543"/>
        <s v="SALE1544"/>
        <s v="SALE1545"/>
        <s v="SALE1546"/>
        <s v="SALE1547"/>
        <s v="SALE1548"/>
        <s v="SALE1549"/>
        <s v="SALE155"/>
        <s v="SALE1550"/>
        <s v="SALE1551"/>
        <s v="SALE1552"/>
        <s v="SALE1553"/>
        <s v="SALE1554"/>
        <s v="SALE1555"/>
        <s v="SALE1556"/>
        <s v="SALE1557"/>
        <s v="SALE1558"/>
        <s v="SALE1559"/>
        <s v="SALE156"/>
        <s v="SALE1560"/>
        <s v="SALE1561"/>
        <s v="SALE1562"/>
        <s v="SALE1563"/>
        <s v="SALE1564"/>
        <s v="SALE1565"/>
        <s v="SALE1566"/>
        <s v="SALE1567"/>
        <s v="SALE1568"/>
        <s v="SALE1569"/>
        <s v="SALE157"/>
        <s v="SALE1570"/>
        <s v="SALE1571"/>
        <s v="SALE1572"/>
        <s v="SALE1573"/>
        <s v="SALE1574"/>
        <s v="SALE1575"/>
        <s v="SALE1576"/>
        <s v="SALE1577"/>
        <s v="SALE1578"/>
        <s v="SALE1579"/>
        <s v="SALE158"/>
        <s v="SALE1580"/>
        <s v="SALE1581"/>
        <s v="SALE1582"/>
        <s v="SALE1583"/>
        <s v="SALE1584"/>
        <s v="SALE1585"/>
        <s v="SALE1586"/>
        <s v="SALE1587"/>
        <s v="SALE1588"/>
        <s v="SALE1589"/>
        <s v="SALE159"/>
        <s v="SALE1590"/>
        <s v="SALE1591"/>
        <s v="SALE1592"/>
        <s v="SALE1593"/>
        <s v="SALE1594"/>
        <s v="SALE1595"/>
        <s v="SALE1596"/>
        <s v="SALE1597"/>
        <s v="SALE1598"/>
        <s v="SALE1599"/>
        <s v="SALE16"/>
        <s v="SALE160"/>
        <s v="SALE1600"/>
        <s v="SALE1601"/>
        <s v="SALE1602"/>
        <s v="SALE1603"/>
        <s v="SALE1604"/>
        <s v="SALE1605"/>
        <s v="SALE1606"/>
        <s v="SALE1607"/>
        <s v="SALE1608"/>
        <s v="SALE1609"/>
        <s v="SALE161"/>
        <s v="SALE1610"/>
        <s v="SALE1611"/>
        <s v="SALE1612"/>
        <s v="SALE1613"/>
        <s v="SALE1614"/>
        <s v="SALE1615"/>
        <s v="SALE1616"/>
        <s v="SALE1617"/>
        <s v="SALE1618"/>
        <s v="SALE1619"/>
        <s v="SALE162"/>
        <s v="SALE1620"/>
        <s v="SALE1621"/>
        <s v="SALE1622"/>
        <s v="SALE1623"/>
        <s v="SALE1624"/>
        <s v="SALE1625"/>
        <s v="SALE1626"/>
        <s v="SALE1627"/>
        <s v="SALE1628"/>
        <s v="SALE1629"/>
        <s v="SALE163"/>
        <s v="SALE1630"/>
        <s v="SALE1631"/>
        <s v="SALE1632"/>
        <s v="SALE1633"/>
        <s v="SALE1634"/>
        <s v="SALE1635"/>
        <s v="SALE1636"/>
        <s v="SALE1637"/>
        <s v="SALE1638"/>
        <s v="SALE1639"/>
        <s v="SALE164"/>
        <s v="SALE1640"/>
        <s v="SALE1641"/>
        <s v="SALE1642"/>
        <s v="SALE1643"/>
        <s v="SALE1644"/>
        <s v="SALE1645"/>
        <s v="SALE1646"/>
        <s v="SALE1647"/>
        <s v="SALE1648"/>
        <s v="SALE1649"/>
        <s v="SALE165"/>
        <s v="SALE1650"/>
        <s v="SALE1651"/>
        <s v="SALE1652"/>
        <s v="SALE1653"/>
        <s v="SALE1654"/>
        <s v="SALE1655"/>
        <s v="SALE1656"/>
        <s v="SALE1657"/>
        <s v="SALE1658"/>
        <s v="SALE1659"/>
        <s v="SALE166"/>
        <s v="SALE1660"/>
        <s v="SALE1661"/>
        <s v="SALE1662"/>
        <s v="SALE1663"/>
        <s v="SALE1664"/>
        <s v="SALE1665"/>
        <s v="SALE1666"/>
        <s v="SALE1667"/>
        <s v="SALE1668"/>
        <s v="SALE1669"/>
        <s v="SALE167"/>
        <s v="SALE1670"/>
        <s v="SALE1671"/>
        <s v="SALE1672"/>
        <s v="SALE1673"/>
        <s v="SALE1674"/>
        <s v="SALE1675"/>
        <s v="SALE1676"/>
        <s v="SALE1677"/>
        <s v="SALE1678"/>
        <s v="SALE1679"/>
        <s v="SALE168"/>
        <s v="SALE1680"/>
        <s v="SALE1681"/>
        <s v="SALE1682"/>
        <s v="SALE1683"/>
        <s v="SALE1684"/>
        <s v="SALE1685"/>
        <s v="SALE1686"/>
        <s v="SALE1687"/>
        <s v="SALE1688"/>
        <s v="SALE1689"/>
        <s v="SALE169"/>
        <s v="SALE1690"/>
        <s v="SALE1691"/>
        <s v="SALE1692"/>
        <s v="SALE1693"/>
        <s v="SALE1694"/>
        <s v="SALE1695"/>
        <s v="SALE1696"/>
        <s v="SALE1697"/>
        <s v="SALE1698"/>
        <s v="SALE1699"/>
        <s v="SALE17"/>
        <s v="SALE170"/>
        <s v="SALE1700"/>
        <s v="SALE1701"/>
        <s v="SALE1702"/>
        <s v="SALE1703"/>
        <s v="SALE1704"/>
        <s v="SALE1705"/>
        <s v="SALE1706"/>
        <s v="SALE1707"/>
        <s v="SALE1708"/>
        <s v="SALE1709"/>
        <s v="SALE171"/>
        <s v="SALE1710"/>
        <s v="SALE1711"/>
        <s v="SALE1712"/>
        <s v="SALE1713"/>
        <s v="SALE1714"/>
        <s v="SALE1715"/>
        <s v="SALE1716"/>
        <s v="SALE1717"/>
        <s v="SALE1718"/>
        <s v="SALE1719"/>
        <s v="SALE172"/>
        <s v="SALE1720"/>
        <s v="SALE1721"/>
        <s v="SALE1722"/>
        <s v="SALE1723"/>
        <s v="SALE1724"/>
        <s v="SALE1725"/>
        <s v="SALE1726"/>
        <s v="SALE1727"/>
        <s v="SALE1728"/>
        <s v="SALE1729"/>
        <s v="SALE173"/>
        <s v="SALE1730"/>
        <s v="SALE1731"/>
        <s v="SALE1732"/>
        <s v="SALE1733"/>
        <s v="SALE1734"/>
        <s v="SALE1735"/>
        <s v="SALE1736"/>
        <s v="SALE1737"/>
        <s v="SALE1738"/>
        <s v="SALE1739"/>
        <s v="SALE174"/>
        <s v="SALE1740"/>
        <s v="SALE1741"/>
        <s v="SALE1742"/>
        <s v="SALE1743"/>
        <s v="SALE1744"/>
        <s v="SALE1745"/>
        <s v="SALE1746"/>
        <s v="SALE1747"/>
        <s v="SALE1748"/>
        <s v="SALE1749"/>
        <s v="SALE175"/>
        <s v="SALE1750"/>
        <s v="SALE1751"/>
        <s v="SALE1752"/>
        <s v="SALE1753"/>
        <s v="SALE1754"/>
        <s v="SALE1755"/>
        <s v="SALE1756"/>
        <s v="SALE1757"/>
        <s v="SALE1758"/>
        <s v="SALE1759"/>
        <s v="SALE176"/>
        <s v="SALE1760"/>
        <s v="SALE1761"/>
        <s v="SALE1762"/>
        <s v="SALE1763"/>
        <s v="SALE1764"/>
        <s v="SALE1765"/>
        <s v="SALE1766"/>
        <s v="SALE1767"/>
        <s v="SALE1768"/>
        <s v="SALE1769"/>
        <s v="SALE177"/>
        <s v="SALE1770"/>
        <s v="SALE1771"/>
        <s v="SALE1772"/>
        <s v="SALE1773"/>
        <s v="SALE1774"/>
        <s v="SALE1775"/>
        <s v="SALE1776"/>
        <s v="SALE1777"/>
        <s v="SALE1778"/>
        <s v="SALE1779"/>
        <s v="SALE178"/>
        <s v="SALE1780"/>
        <s v="SALE1781"/>
        <s v="SALE1782"/>
        <s v="SALE1783"/>
        <s v="SALE1784"/>
        <s v="SALE1785"/>
        <s v="SALE1786"/>
        <s v="SALE1787"/>
        <s v="SALE1788"/>
        <s v="SALE1789"/>
        <s v="SALE179"/>
        <s v="SALE1790"/>
        <s v="SALE1791"/>
        <s v="SALE1792"/>
        <s v="SALE1793"/>
        <s v="SALE1794"/>
        <s v="SALE1795"/>
        <s v="SALE1796"/>
        <s v="SALE1797"/>
        <s v="SALE1798"/>
        <s v="SALE1799"/>
        <s v="SALE18"/>
        <s v="SALE180"/>
        <s v="SALE1800"/>
        <s v="SALE1801"/>
        <s v="SALE1802"/>
        <s v="SALE1803"/>
        <s v="SALE1804"/>
        <s v="SALE1805"/>
        <s v="SALE1806"/>
        <s v="SALE1807"/>
        <s v="SALE1808"/>
        <s v="SALE1809"/>
        <s v="SALE181"/>
        <s v="SALE1810"/>
        <s v="SALE1811"/>
        <s v="SALE1812"/>
        <s v="SALE1813"/>
        <s v="SALE1814"/>
        <s v="SALE1815"/>
        <s v="SALE1816"/>
        <s v="SALE1817"/>
        <s v="SALE1818"/>
        <s v="SALE1819"/>
        <s v="SALE182"/>
        <s v="SALE1820"/>
        <s v="SALE1821"/>
        <s v="SALE1822"/>
        <s v="SALE1823"/>
        <s v="SALE1824"/>
        <s v="SALE1825"/>
        <s v="SALE1826"/>
        <s v="SALE1827"/>
        <s v="SALE1828"/>
        <s v="SALE1829"/>
        <s v="SALE183"/>
        <s v="SALE1830"/>
        <s v="SALE1831"/>
        <s v="SALE1832"/>
        <s v="SALE1833"/>
        <s v="SALE1834"/>
        <s v="SALE1835"/>
        <s v="SALE1836"/>
        <s v="SALE1837"/>
        <s v="SALE1838"/>
        <s v="SALE1839"/>
        <s v="SALE184"/>
        <s v="SALE1840"/>
        <s v="SALE1841"/>
        <s v="SALE1842"/>
        <s v="SALE1843"/>
        <s v="SALE1844"/>
        <s v="SALE1845"/>
        <s v="SALE1846"/>
        <s v="SALE1847"/>
        <s v="SALE1848"/>
        <s v="SALE1849"/>
        <s v="SALE185"/>
        <s v="SALE1850"/>
        <s v="SALE1851"/>
        <s v="SALE1852"/>
        <s v="SALE1853"/>
        <s v="SALE1854"/>
        <s v="SALE1855"/>
        <s v="SALE1856"/>
        <s v="SALE1857"/>
        <s v="SALE1858"/>
        <s v="SALE1859"/>
        <s v="SALE186"/>
        <s v="SALE1860"/>
        <s v="SALE1861"/>
        <s v="SALE1862"/>
        <s v="SALE1863"/>
        <s v="SALE1864"/>
        <s v="SALE1865"/>
        <s v="SALE1866"/>
        <s v="SALE1867"/>
        <s v="SALE1868"/>
        <s v="SALE1869"/>
        <s v="SALE187"/>
        <s v="SALE1870"/>
        <s v="SALE1871"/>
        <s v="SALE1872"/>
        <s v="SALE1873"/>
        <s v="SALE1874"/>
        <s v="SALE1875"/>
        <s v="SALE1876"/>
        <s v="SALE1877"/>
        <s v="SALE1878"/>
        <s v="SALE1879"/>
        <s v="SALE188"/>
        <s v="SALE1880"/>
        <s v="SALE1881"/>
        <s v="SALE1882"/>
        <s v="SALE1883"/>
        <s v="SALE1884"/>
        <s v="SALE1885"/>
        <s v="SALE1886"/>
        <s v="SALE1887"/>
        <s v="SALE1888"/>
        <s v="SALE1889"/>
        <s v="SALE189"/>
        <s v="SALE1890"/>
        <s v="SALE1891"/>
        <s v="SALE1892"/>
        <s v="SALE1893"/>
        <s v="SALE1894"/>
        <s v="SALE1895"/>
        <s v="SALE1896"/>
        <s v="SALE1897"/>
        <s v="SALE1898"/>
        <s v="SALE1899"/>
        <s v="SALE19"/>
        <s v="SALE190"/>
        <s v="SALE1900"/>
        <s v="SALE1901"/>
        <s v="SALE1902"/>
        <s v="SALE1903"/>
        <s v="SALE1904"/>
        <s v="SALE1905"/>
        <s v="SALE1906"/>
        <s v="SALE1907"/>
        <s v="SALE1908"/>
        <s v="SALE1909"/>
        <s v="SALE191"/>
        <s v="SALE1910"/>
        <s v="SALE1911"/>
        <s v="SALE1912"/>
        <s v="SALE1913"/>
        <s v="SALE1914"/>
        <s v="SALE1915"/>
        <s v="SALE1916"/>
        <s v="SALE1917"/>
        <s v="SALE1918"/>
        <s v="SALE1919"/>
        <s v="SALE192"/>
        <s v="SALE1920"/>
        <s v="SALE1921"/>
        <s v="SALE1922"/>
        <s v="SALE1923"/>
        <s v="SALE1924"/>
        <s v="SALE1925"/>
        <s v="SALE1926"/>
        <s v="SALE1927"/>
        <s v="SALE1928"/>
        <s v="SALE1929"/>
        <s v="SALE193"/>
        <s v="SALE1930"/>
        <s v="SALE1931"/>
        <s v="SALE1932"/>
        <s v="SALE1933"/>
        <s v="SALE1934"/>
        <s v="SALE1935"/>
        <s v="SALE1936"/>
        <s v="SALE1937"/>
        <s v="SALE1938"/>
        <s v="SALE1939"/>
        <s v="SALE194"/>
        <s v="SALE1940"/>
        <s v="SALE1941"/>
        <s v="SALE1942"/>
        <s v="SALE1943"/>
        <s v="SALE1944"/>
        <s v="SALE1945"/>
        <s v="SALE1946"/>
        <s v="SALE1947"/>
        <s v="SALE1948"/>
        <s v="SALE1949"/>
        <s v="SALE195"/>
        <s v="SALE1950"/>
        <s v="SALE1951"/>
        <s v="SALE1952"/>
        <s v="SALE1953"/>
        <s v="SALE1954"/>
        <s v="SALE1955"/>
        <s v="SALE1956"/>
        <s v="SALE1957"/>
        <s v="SALE1958"/>
        <s v="SALE1959"/>
        <s v="SALE196"/>
        <s v="SALE1960"/>
        <s v="SALE1961"/>
        <s v="SALE1962"/>
        <s v="SALE1963"/>
        <s v="SALE1964"/>
        <s v="SALE1965"/>
        <s v="SALE1966"/>
        <s v="SALE1967"/>
        <s v="SALE1968"/>
        <s v="SALE1969"/>
        <s v="SALE197"/>
        <s v="SALE1970"/>
        <s v="SALE1971"/>
        <s v="SALE1972"/>
        <s v="SALE1973"/>
        <s v="SALE1974"/>
        <s v="SALE1975"/>
        <s v="SALE1976"/>
        <s v="SALE1977"/>
        <s v="SALE1978"/>
        <s v="SALE1979"/>
        <s v="SALE198"/>
        <s v="SALE1980"/>
        <s v="SALE1981"/>
        <s v="SALE1982"/>
        <s v="SALE1983"/>
        <s v="SALE1984"/>
        <s v="SALE1985"/>
        <s v="SALE1986"/>
        <s v="SALE1987"/>
        <s v="SALE1988"/>
        <s v="SALE1989"/>
        <s v="SALE199"/>
        <s v="SALE1990"/>
        <s v="SALE1991"/>
        <s v="SALE1992"/>
        <s v="SALE1993"/>
        <s v="SALE1994"/>
        <s v="SALE1995"/>
        <s v="SALE1996"/>
        <s v="SALE1997"/>
        <s v="SALE1998"/>
        <s v="SALE1999"/>
        <s v="SALE2"/>
        <s v="SALE20"/>
        <s v="SALE200"/>
        <s v="SALE201"/>
        <s v="SALE202"/>
        <s v="SALE203"/>
        <s v="SALE204"/>
        <s v="SALE205"/>
        <s v="SALE206"/>
        <s v="SALE207"/>
        <s v="SALE208"/>
        <s v="SALE209"/>
        <s v="SALE21"/>
        <s v="SALE210"/>
        <s v="SALE211"/>
        <s v="SALE212"/>
        <s v="SALE213"/>
        <s v="SALE214"/>
        <s v="SALE215"/>
        <s v="SALE216"/>
        <s v="SALE217"/>
        <s v="SALE218"/>
        <s v="SALE219"/>
        <s v="SALE22"/>
        <s v="SALE220"/>
        <s v="SALE221"/>
        <s v="SALE222"/>
        <s v="SALE223"/>
        <s v="SALE224"/>
        <s v="SALE225"/>
        <s v="SALE226"/>
        <s v="SALE227"/>
        <s v="SALE228"/>
        <s v="SALE229"/>
        <s v="SALE23"/>
        <s v="SALE230"/>
        <s v="SALE231"/>
        <s v="SALE232"/>
        <s v="SALE233"/>
        <s v="SALE234"/>
        <s v="SALE235"/>
        <s v="SALE236"/>
        <s v="SALE237"/>
        <s v="SALE238"/>
        <s v="SALE239"/>
        <s v="SALE24"/>
        <s v="SALE240"/>
        <s v="SALE241"/>
        <s v="SALE242"/>
        <s v="SALE243"/>
        <s v="SALE244"/>
        <s v="SALE245"/>
        <s v="SALE246"/>
        <s v="SALE247"/>
        <s v="SALE248"/>
        <s v="SALE249"/>
        <s v="SALE25"/>
        <s v="SALE250"/>
        <s v="SALE251"/>
        <s v="SALE252"/>
        <s v="SALE253"/>
        <s v="SALE254"/>
        <s v="SALE255"/>
        <s v="SALE256"/>
        <s v="SALE257"/>
        <s v="SALE258"/>
        <s v="SALE259"/>
        <s v="SALE26"/>
        <s v="SALE260"/>
        <s v="SALE261"/>
        <s v="SALE262"/>
        <s v="SALE263"/>
        <s v="SALE264"/>
        <s v="SALE265"/>
        <s v="SALE266"/>
        <s v="SALE267"/>
        <s v="SALE268"/>
        <s v="SALE269"/>
        <s v="SALE27"/>
        <s v="SALE270"/>
        <s v="SALE271"/>
        <s v="SALE272"/>
        <s v="SALE273"/>
        <s v="SALE274"/>
        <s v="SALE275"/>
        <s v="SALE276"/>
        <s v="SALE277"/>
        <s v="SALE278"/>
        <s v="SALE279"/>
        <s v="SALE28"/>
        <s v="SALE280"/>
        <s v="SALE281"/>
        <s v="SALE282"/>
        <s v="SALE283"/>
        <s v="SALE284"/>
        <s v="SALE285"/>
        <s v="SALE286"/>
        <s v="SALE287"/>
        <s v="SALE288"/>
        <s v="SALE289"/>
        <s v="SALE29"/>
        <s v="SALE290"/>
        <s v="SALE291"/>
        <s v="SALE292"/>
        <s v="SALE293"/>
        <s v="SALE294"/>
        <s v="SALE295"/>
        <s v="SALE296"/>
        <s v="SALE297"/>
        <s v="SALE298"/>
        <s v="SALE299"/>
        <s v="SALE3"/>
        <s v="SALE30"/>
        <s v="SALE300"/>
        <s v="SALE301"/>
        <s v="SALE302"/>
        <s v="SALE303"/>
        <s v="SALE304"/>
        <s v="SALE305"/>
        <s v="SALE306"/>
        <s v="SALE307"/>
        <s v="SALE308"/>
        <s v="SALE309"/>
        <s v="SALE31"/>
        <s v="SALE310"/>
        <s v="SALE311"/>
        <s v="SALE312"/>
        <s v="SALE313"/>
        <s v="SALE314"/>
        <s v="SALE315"/>
        <s v="SALE316"/>
        <s v="SALE317"/>
        <s v="SALE318"/>
        <s v="SALE319"/>
        <s v="SALE32"/>
        <s v="SALE320"/>
        <s v="SALE321"/>
        <s v="SALE322"/>
        <s v="SALE323"/>
        <s v="SALE324"/>
        <s v="SALE325"/>
        <s v="SALE326"/>
        <s v="SALE327"/>
        <s v="SALE328"/>
        <s v="SALE329"/>
        <s v="SALE33"/>
        <s v="SALE330"/>
        <s v="SALE331"/>
        <s v="SALE332"/>
        <s v="SALE333"/>
        <s v="SALE334"/>
        <s v="SALE335"/>
        <s v="SALE336"/>
        <s v="SALE337"/>
        <s v="SALE338"/>
        <s v="SALE339"/>
        <s v="SALE34"/>
        <s v="SALE340"/>
        <s v="SALE341"/>
        <s v="SALE342"/>
        <s v="SALE343"/>
        <s v="SALE344"/>
        <s v="SALE345"/>
        <s v="SALE346"/>
        <s v="SALE347"/>
        <s v="SALE348"/>
        <s v="SALE349"/>
        <s v="SALE35"/>
        <s v="SALE350"/>
        <s v="SALE351"/>
        <s v="SALE352"/>
        <s v="SALE353"/>
        <s v="SALE354"/>
        <s v="SALE355"/>
        <s v="SALE356"/>
        <s v="SALE357"/>
        <s v="SALE358"/>
        <s v="SALE359"/>
        <s v="SALE36"/>
        <s v="SALE360"/>
        <s v="SALE361"/>
        <s v="SALE362"/>
        <s v="SALE363"/>
        <s v="SALE364"/>
        <s v="SALE365"/>
        <s v="SALE366"/>
        <s v="SALE367"/>
        <s v="SALE368"/>
        <s v="SALE369"/>
        <s v="SALE37"/>
        <s v="SALE370"/>
        <s v="SALE371"/>
        <s v="SALE372"/>
        <s v="SALE373"/>
        <s v="SALE374"/>
        <s v="SALE375"/>
        <s v="SALE376"/>
        <s v="SALE377"/>
        <s v="SALE378"/>
        <s v="SALE379"/>
        <s v="SALE38"/>
        <s v="SALE380"/>
        <s v="SALE381"/>
        <s v="SALE382"/>
        <s v="SALE383"/>
        <s v="SALE384"/>
        <s v="SALE385"/>
        <s v="SALE386"/>
        <s v="SALE387"/>
        <s v="SALE388"/>
        <s v="SALE389"/>
        <s v="SALE39"/>
        <s v="SALE390"/>
        <s v="SALE391"/>
        <s v="SALE392"/>
        <s v="SALE393"/>
        <s v="SALE394"/>
        <s v="SALE395"/>
        <s v="SALE396"/>
        <s v="SALE397"/>
        <s v="SALE398"/>
        <s v="SALE399"/>
        <s v="SALE4"/>
        <s v="SALE40"/>
        <s v="SALE400"/>
        <s v="SALE401"/>
        <s v="SALE402"/>
        <s v="SALE403"/>
        <s v="SALE404"/>
        <s v="SALE405"/>
        <s v="SALE406"/>
        <s v="SALE407"/>
        <s v="SALE408"/>
        <s v="SALE409"/>
        <s v="SALE41"/>
        <s v="SALE410"/>
        <s v="SALE411"/>
        <s v="SALE412"/>
        <s v="SALE413"/>
        <s v="SALE414"/>
        <s v="SALE415"/>
        <s v="SALE416"/>
        <s v="SALE417"/>
        <s v="SALE418"/>
        <s v="SALE419"/>
        <s v="SALE42"/>
        <s v="SALE420"/>
        <s v="SALE421"/>
        <s v="SALE422"/>
        <s v="SALE423"/>
        <s v="SALE424"/>
        <s v="SALE425"/>
        <s v="SALE426"/>
        <s v="SALE427"/>
        <s v="SALE428"/>
        <s v="SALE429"/>
        <s v="SALE43"/>
        <s v="SALE430"/>
        <s v="SALE431"/>
        <s v="SALE432"/>
        <s v="SALE433"/>
        <s v="SALE434"/>
        <s v="SALE435"/>
        <s v="SALE436"/>
        <s v="SALE437"/>
        <s v="SALE438"/>
        <s v="SALE439"/>
        <s v="SALE44"/>
        <s v="SALE440"/>
        <s v="SALE441"/>
        <s v="SALE442"/>
        <s v="SALE443"/>
        <s v="SALE444"/>
        <s v="SALE445"/>
        <s v="SALE446"/>
        <s v="SALE447"/>
        <s v="SALE448"/>
        <s v="SALE449"/>
        <s v="SALE45"/>
        <s v="SALE450"/>
        <s v="SALE451"/>
        <s v="SALE452"/>
        <s v="SALE453"/>
        <s v="SALE454"/>
        <s v="SALE455"/>
        <s v="SALE456"/>
        <s v="SALE457"/>
        <s v="SALE458"/>
        <s v="SALE459"/>
        <s v="SALE46"/>
        <s v="SALE460"/>
        <s v="SALE461"/>
        <s v="SALE462"/>
        <s v="SALE463"/>
        <s v="SALE464"/>
        <s v="SALE465"/>
        <s v="SALE466"/>
        <s v="SALE467"/>
        <s v="SALE468"/>
        <s v="SALE469"/>
        <s v="SALE47"/>
        <s v="SALE470"/>
        <s v="SALE471"/>
        <s v="SALE472"/>
        <s v="SALE473"/>
        <s v="SALE474"/>
        <s v="SALE475"/>
        <s v="SALE476"/>
        <s v="SALE477"/>
        <s v="SALE478"/>
        <s v="SALE479"/>
        <s v="SALE48"/>
        <s v="SALE480"/>
        <s v="SALE481"/>
        <s v="SALE482"/>
        <s v="SALE483"/>
        <s v="SALE484"/>
        <s v="SALE485"/>
        <s v="SALE486"/>
        <s v="SALE487"/>
        <s v="SALE488"/>
        <s v="SALE489"/>
        <s v="SALE49"/>
        <s v="SALE490"/>
        <s v="SALE491"/>
        <s v="SALE492"/>
        <s v="SALE493"/>
        <s v="SALE494"/>
        <s v="SALE495"/>
        <s v="SALE496"/>
        <s v="SALE497"/>
        <s v="SALE498"/>
        <s v="SALE499"/>
        <s v="SALE5"/>
        <s v="SALE50"/>
        <s v="SALE500"/>
        <s v="SALE501"/>
        <s v="SALE502"/>
        <s v="SALE503"/>
        <s v="SALE504"/>
        <s v="SALE505"/>
        <s v="SALE506"/>
        <s v="SALE507"/>
        <s v="SALE508"/>
        <s v="SALE509"/>
        <s v="SALE51"/>
        <s v="SALE510"/>
        <s v="SALE511"/>
        <s v="SALE512"/>
        <s v="SALE513"/>
        <s v="SALE514"/>
        <s v="SALE515"/>
        <s v="SALE516"/>
        <s v="SALE517"/>
        <s v="SALE518"/>
        <s v="SALE519"/>
        <s v="SALE52"/>
        <s v="SALE520"/>
        <s v="SALE521"/>
        <s v="SALE522"/>
        <s v="SALE523"/>
        <s v="SALE524"/>
        <s v="SALE525"/>
        <s v="SALE526"/>
        <s v="SALE527"/>
        <s v="SALE528"/>
        <s v="SALE529"/>
        <s v="SALE53"/>
        <s v="SALE530"/>
        <s v="SALE531"/>
        <s v="SALE532"/>
        <s v="SALE533"/>
        <s v="SALE534"/>
        <s v="SALE535"/>
        <s v="SALE536"/>
        <s v="SALE537"/>
        <s v="SALE538"/>
        <s v="SALE539"/>
        <s v="SALE54"/>
        <s v="SALE540"/>
        <s v="SALE541"/>
        <s v="SALE542"/>
        <s v="SALE543"/>
        <s v="SALE544"/>
        <s v="SALE545"/>
        <s v="SALE546"/>
        <s v="SALE547"/>
        <s v="SALE548"/>
        <s v="SALE549"/>
        <s v="SALE55"/>
        <s v="SALE550"/>
        <s v="SALE551"/>
        <s v="SALE552"/>
        <s v="SALE553"/>
        <s v="SALE554"/>
        <s v="SALE555"/>
        <s v="SALE556"/>
        <s v="SALE557"/>
        <s v="SALE558"/>
        <s v="SALE559"/>
        <s v="SALE56"/>
        <s v="SALE560"/>
        <s v="SALE561"/>
        <s v="SALE562"/>
        <s v="SALE563"/>
        <s v="SALE564"/>
        <s v="SALE565"/>
        <s v="SALE566"/>
        <s v="SALE567"/>
        <s v="SALE568"/>
        <s v="SALE569"/>
        <s v="SALE57"/>
        <s v="SALE570"/>
        <s v="SALE571"/>
        <s v="SALE572"/>
        <s v="SALE573"/>
        <s v="SALE574"/>
        <s v="SALE575"/>
        <s v="SALE576"/>
        <s v="SALE577"/>
        <s v="SALE578"/>
        <s v="SALE579"/>
        <s v="SALE58"/>
        <s v="SALE580"/>
        <s v="SALE581"/>
        <s v="SALE582"/>
        <s v="SALE583"/>
        <s v="SALE584"/>
        <s v="SALE585"/>
        <s v="SALE586"/>
        <s v="SALE587"/>
        <s v="SALE588"/>
        <s v="SALE589"/>
        <s v="SALE59"/>
        <s v="SALE590"/>
        <s v="SALE591"/>
        <s v="SALE592"/>
        <s v="SALE593"/>
        <s v="SALE594"/>
        <s v="SALE595"/>
        <s v="SALE596"/>
        <s v="SALE597"/>
        <s v="SALE598"/>
        <s v="SALE599"/>
        <s v="SALE6"/>
        <s v="SALE60"/>
        <s v="SALE600"/>
        <s v="SALE601"/>
        <s v="SALE602"/>
        <s v="SALE603"/>
        <s v="SALE604"/>
        <s v="SALE605"/>
        <s v="SALE606"/>
        <s v="SALE607"/>
        <s v="SALE608"/>
        <s v="SALE609"/>
        <s v="SALE61"/>
        <s v="SALE610"/>
        <s v="SALE611"/>
        <s v="SALE612"/>
        <s v="SALE613"/>
        <s v="SALE614"/>
        <s v="SALE615"/>
        <s v="SALE616"/>
        <s v="SALE617"/>
        <s v="SALE618"/>
        <s v="SALE619"/>
        <s v="SALE62"/>
        <s v="SALE620"/>
        <s v="SALE621"/>
        <s v="SALE622"/>
        <s v="SALE623"/>
        <s v="SALE624"/>
        <s v="SALE625"/>
        <s v="SALE626"/>
        <s v="SALE627"/>
        <s v="SALE628"/>
        <s v="SALE629"/>
        <s v="SALE63"/>
        <s v="SALE630"/>
        <s v="SALE631"/>
        <s v="SALE632"/>
        <s v="SALE633"/>
        <s v="SALE634"/>
        <s v="SALE635"/>
        <s v="SALE636"/>
        <s v="SALE637"/>
        <s v="SALE638"/>
        <s v="SALE639"/>
        <s v="SALE64"/>
        <s v="SALE640"/>
        <s v="SALE641"/>
        <s v="SALE642"/>
        <s v="SALE643"/>
        <s v="SALE644"/>
        <s v="SALE645"/>
        <s v="SALE646"/>
        <s v="SALE647"/>
        <s v="SALE648"/>
        <s v="SALE649"/>
        <s v="SALE65"/>
        <s v="SALE650"/>
        <s v="SALE651"/>
        <s v="SALE652"/>
        <s v="SALE653"/>
        <s v="SALE654"/>
        <s v="SALE655"/>
        <s v="SALE656"/>
        <s v="SALE657"/>
        <s v="SALE658"/>
        <s v="SALE659"/>
        <s v="SALE66"/>
        <s v="SALE660"/>
        <s v="SALE661"/>
        <s v="SALE662"/>
        <s v="SALE663"/>
        <s v="SALE664"/>
        <s v="SALE665"/>
        <s v="SALE666"/>
        <s v="SALE667"/>
        <s v="SALE668"/>
        <s v="SALE669"/>
        <s v="SALE67"/>
        <s v="SALE670"/>
        <s v="SALE671"/>
        <s v="SALE672"/>
        <s v="SALE673"/>
        <s v="SALE674"/>
        <s v="SALE675"/>
        <s v="SALE676"/>
        <s v="SALE677"/>
        <s v="SALE678"/>
        <s v="SALE679"/>
        <s v="SALE68"/>
        <s v="SALE680"/>
        <s v="SALE681"/>
        <s v="SALE682"/>
        <s v="SALE683"/>
        <s v="SALE684"/>
        <s v="SALE685"/>
        <s v="SALE686"/>
        <s v="SALE687"/>
        <s v="SALE688"/>
        <s v="SALE689"/>
        <s v="SALE69"/>
        <s v="SALE690"/>
        <s v="SALE691"/>
        <s v="SALE692"/>
        <s v="SALE693"/>
        <s v="SALE694"/>
        <s v="SALE695"/>
        <s v="SALE696"/>
        <s v="SALE697"/>
        <s v="SALE698"/>
        <s v="SALE699"/>
        <s v="SALE7"/>
        <s v="SALE70"/>
        <s v="SALE700"/>
        <s v="SALE701"/>
        <s v="SALE702"/>
        <s v="SALE703"/>
        <s v="SALE704"/>
        <s v="SALE705"/>
        <s v="SALE706"/>
        <s v="SALE707"/>
        <s v="SALE708"/>
        <s v="SALE709"/>
        <s v="SALE71"/>
        <s v="SALE710"/>
        <s v="SALE711"/>
        <s v="SALE712"/>
        <s v="SALE713"/>
        <s v="SALE714"/>
        <s v="SALE715"/>
        <s v="SALE716"/>
        <s v="SALE717"/>
        <s v="SALE718"/>
        <s v="SALE719"/>
        <s v="SALE72"/>
        <s v="SALE720"/>
        <s v="SALE721"/>
        <s v="SALE722"/>
        <s v="SALE723"/>
        <s v="SALE724"/>
        <s v="SALE725"/>
        <s v="SALE726"/>
        <s v="SALE727"/>
        <s v="SALE728"/>
        <s v="SALE729"/>
        <s v="SALE73"/>
        <s v="SALE730"/>
        <s v="SALE731"/>
        <s v="SALE732"/>
        <s v="SALE733"/>
        <s v="SALE734"/>
        <s v="SALE735"/>
        <s v="SALE736"/>
        <s v="SALE737"/>
        <s v="SALE738"/>
        <s v="SALE739"/>
        <s v="SALE74"/>
        <s v="SALE740"/>
        <s v="SALE741"/>
        <s v="SALE742"/>
        <s v="SALE743"/>
        <s v="SALE744"/>
        <s v="SALE745"/>
        <s v="SALE746"/>
        <s v="SALE747"/>
        <s v="SALE748"/>
        <s v="SALE749"/>
        <s v="SALE75"/>
        <s v="SALE750"/>
        <s v="SALE751"/>
        <s v="SALE752"/>
        <s v="SALE753"/>
        <s v="SALE754"/>
        <s v="SALE755"/>
        <s v="SALE756"/>
        <s v="SALE757"/>
        <s v="SALE758"/>
        <s v="SALE759"/>
        <s v="SALE76"/>
        <s v="SALE760"/>
        <s v="SALE761"/>
        <s v="SALE762"/>
        <s v="SALE763"/>
        <s v="SALE764"/>
        <s v="SALE765"/>
        <s v="SALE766"/>
        <s v="SALE767"/>
        <s v="SALE768"/>
        <s v="SALE769"/>
        <s v="SALE77"/>
        <s v="SALE770"/>
        <s v="SALE771"/>
        <s v="SALE772"/>
        <s v="SALE773"/>
        <s v="SALE774"/>
        <s v="SALE775"/>
        <s v="SALE776"/>
        <s v="SALE777"/>
        <s v="SALE778"/>
        <s v="SALE779"/>
        <s v="SALE78"/>
        <s v="SALE780"/>
        <s v="SALE781"/>
        <s v="SALE782"/>
        <s v="SALE783"/>
        <s v="SALE784"/>
        <s v="SALE785"/>
        <s v="SALE786"/>
        <s v="SALE787"/>
        <s v="SALE788"/>
        <s v="SALE789"/>
        <s v="SALE79"/>
        <s v="SALE790"/>
        <s v="SALE791"/>
        <s v="SALE792"/>
        <s v="SALE793"/>
        <s v="SALE794"/>
        <s v="SALE795"/>
        <s v="SALE796"/>
        <s v="SALE797"/>
        <s v="SALE798"/>
        <s v="SALE799"/>
        <s v="SALE8"/>
        <s v="SALE80"/>
        <s v="SALE800"/>
        <s v="SALE801"/>
        <s v="SALE802"/>
        <s v="SALE803"/>
        <s v="SALE804"/>
        <s v="SALE805"/>
        <s v="SALE806"/>
        <s v="SALE807"/>
        <s v="SALE808"/>
        <s v="SALE809"/>
        <s v="SALE81"/>
        <s v="SALE810"/>
        <s v="SALE811"/>
        <s v="SALE812"/>
        <s v="SALE813"/>
        <s v="SALE814"/>
        <s v="SALE815"/>
        <s v="SALE816"/>
        <s v="SALE817"/>
        <s v="SALE818"/>
        <s v="SALE819"/>
        <s v="SALE82"/>
        <s v="SALE820"/>
        <s v="SALE821"/>
        <s v="SALE822"/>
        <s v="SALE823"/>
        <s v="SALE824"/>
        <s v="SALE825"/>
        <s v="SALE826"/>
        <s v="SALE827"/>
        <s v="SALE828"/>
        <s v="SALE829"/>
        <s v="SALE83"/>
        <s v="SALE830"/>
        <s v="SALE831"/>
        <s v="SALE832"/>
        <s v="SALE833"/>
        <s v="SALE834"/>
        <s v="SALE835"/>
        <s v="SALE836"/>
        <s v="SALE837"/>
        <s v="SALE838"/>
        <s v="SALE839"/>
        <s v="SALE84"/>
        <s v="SALE840"/>
        <s v="SALE841"/>
        <s v="SALE842"/>
        <s v="SALE843"/>
        <s v="SALE844"/>
        <s v="SALE845"/>
        <s v="SALE846"/>
        <s v="SALE847"/>
        <s v="SALE848"/>
        <s v="SALE849"/>
        <s v="SALE85"/>
        <s v="SALE850"/>
        <s v="SALE851"/>
        <s v="SALE852"/>
        <s v="SALE853"/>
        <s v="SALE854"/>
        <s v="SALE855"/>
        <s v="SALE856"/>
        <s v="SALE857"/>
        <s v="SALE858"/>
        <s v="SALE859"/>
        <s v="SALE86"/>
        <s v="SALE860"/>
        <s v="SALE861"/>
        <s v="SALE862"/>
        <s v="SALE863"/>
        <s v="SALE864"/>
        <s v="SALE865"/>
        <s v="SALE866"/>
        <s v="SALE867"/>
        <s v="SALE868"/>
        <s v="SALE869"/>
        <s v="SALE87"/>
        <s v="SALE870"/>
        <s v="SALE871"/>
        <s v="SALE872"/>
        <s v="SALE873"/>
        <s v="SALE874"/>
        <s v="SALE875"/>
        <s v="SALE876"/>
        <s v="SALE877"/>
        <s v="SALE878"/>
        <s v="SALE879"/>
        <s v="SALE88"/>
        <s v="SALE880"/>
        <s v="SALE881"/>
        <s v="SALE882"/>
        <s v="SALE883"/>
        <s v="SALE884"/>
        <s v="SALE885"/>
        <s v="SALE886"/>
        <s v="SALE887"/>
        <s v="SALE888"/>
        <s v="SALE889"/>
        <s v="SALE89"/>
        <s v="SALE890"/>
        <s v="SALE891"/>
        <s v="SALE892"/>
        <s v="SALE893"/>
        <s v="SALE894"/>
        <s v="SALE895"/>
        <s v="SALE896"/>
        <s v="SALE897"/>
        <s v="SALE898"/>
        <s v="SALE899"/>
        <s v="SALE9"/>
        <s v="SALE90"/>
        <s v="SALE900"/>
        <s v="SALE901"/>
        <s v="SALE902"/>
        <s v="SALE903"/>
        <s v="SALE904"/>
        <s v="SALE905"/>
        <s v="SALE906"/>
        <s v="SALE907"/>
        <s v="SALE908"/>
        <s v="SALE909"/>
        <s v="SALE91"/>
        <s v="SALE910"/>
        <s v="SALE911"/>
        <s v="SALE912"/>
        <s v="SALE913"/>
        <s v="SALE914"/>
        <s v="SALE915"/>
        <s v="SALE916"/>
        <s v="SALE917"/>
        <s v="SALE918"/>
        <s v="SALE919"/>
        <s v="SALE92"/>
        <s v="SALE920"/>
        <s v="SALE921"/>
        <s v="SALE922"/>
        <s v="SALE923"/>
        <s v="SALE924"/>
        <s v="SALE925"/>
        <s v="SALE926"/>
        <s v="SALE927"/>
        <s v="SALE928"/>
        <s v="SALE929"/>
        <s v="SALE93"/>
        <s v="SALE930"/>
        <s v="SALE931"/>
        <s v="SALE932"/>
        <s v="SALE933"/>
        <s v="SALE934"/>
        <s v="SALE935"/>
        <s v="SALE936"/>
        <s v="SALE937"/>
        <s v="SALE938"/>
        <s v="SALE939"/>
        <s v="SALE94"/>
        <s v="SALE940"/>
        <s v="SALE941"/>
        <s v="SALE942"/>
        <s v="SALE943"/>
        <s v="SALE944"/>
        <s v="SALE945"/>
        <s v="SALE946"/>
        <s v="SALE947"/>
        <s v="SALE948"/>
        <s v="SALE949"/>
        <s v="SALE95"/>
        <s v="SALE950"/>
        <s v="SALE951"/>
        <s v="SALE952"/>
        <s v="SALE953"/>
        <s v="SALE954"/>
        <s v="SALE955"/>
        <s v="SALE956"/>
        <s v="SALE957"/>
        <s v="SALE958"/>
        <s v="SALE959"/>
        <s v="SALE96"/>
        <s v="SALE960"/>
        <s v="SALE961"/>
        <s v="SALE962"/>
        <s v="SALE963"/>
        <s v="SALE964"/>
        <s v="SALE965"/>
        <s v="SALE966"/>
        <s v="SALE967"/>
        <s v="SALE968"/>
        <s v="SALE969"/>
        <s v="SALE97"/>
        <s v="SALE970"/>
        <s v="SALE971"/>
        <s v="SALE972"/>
        <s v="SALE973"/>
        <s v="SALE974"/>
        <s v="SALE975"/>
        <s v="SALE976"/>
        <s v="SALE977"/>
        <s v="SALE978"/>
        <s v="SALE979"/>
        <s v="SALE98"/>
        <s v="SALE980"/>
        <s v="SALE981"/>
        <s v="SALE982"/>
        <s v="SALE983"/>
        <s v="SALE984"/>
        <s v="SALE985"/>
        <s v="SALE986"/>
        <s v="SALE987"/>
        <s v="SALE988"/>
        <s v="SALE989"/>
        <s v="SALE99"/>
        <s v="SALE990"/>
        <s v="SALE991"/>
        <s v="SALE992"/>
        <s v="SALE993"/>
        <s v="SALE994"/>
        <s v="SALE995"/>
        <s v="SALE996"/>
        <s v="SALE997"/>
        <s v="SALE998"/>
        <s v="SALE999"/>
      </sharedItems>
    </cacheField>
    <cacheField name="Order_Date" numFmtId="14">
      <sharedItems containsSemiMixedTypes="0" containsNonDate="0" containsDate="1" containsString="0" minDate="2023-10-14T00:00:00" maxDate="2025-10-14T00:00:00" count="683">
        <d v="2024-07-07T00:00:00"/>
        <d v="2023-12-25T00:00:00"/>
        <d v="2024-02-13T00:00:00"/>
        <d v="2025-01-20T00:00:00"/>
        <d v="2024-06-13T00:00:00"/>
        <d v="2025-04-29T00:00:00"/>
        <d v="2024-10-01T00:00:00"/>
        <d v="2024-09-07T00:00:00"/>
        <d v="2025-06-26T00:00:00"/>
        <d v="2024-04-23T00:00:00"/>
        <d v="2025-09-18T00:00:00"/>
        <d v="2023-10-18T00:00:00"/>
        <d v="2023-11-29T00:00:00"/>
        <d v="2025-03-24T00:00:00"/>
        <d v="2024-06-10T00:00:00"/>
        <d v="2025-09-08T00:00:00"/>
        <d v="2024-11-05T00:00:00"/>
        <d v="2024-08-31T00:00:00"/>
        <d v="2024-06-16T00:00:00"/>
        <d v="2025-01-24T00:00:00"/>
        <d v="2025-03-09T00:00:00"/>
        <d v="2024-06-18T00:00:00"/>
        <d v="2025-06-29T00:00:00"/>
        <d v="2025-06-15T00:00:00"/>
        <d v="2025-03-17T00:00:00"/>
        <d v="2024-09-17T00:00:00"/>
        <d v="2024-01-31T00:00:00"/>
        <d v="2024-05-03T00:00:00"/>
        <d v="2024-12-18T00:00:00"/>
        <d v="2025-07-07T00:00:00"/>
        <d v="2024-03-03T00:00:00"/>
        <d v="2025-03-04T00:00:00"/>
        <d v="2023-12-18T00:00:00"/>
        <d v="2024-05-10T00:00:00"/>
        <d v="2024-02-15T00:00:00"/>
        <d v="2024-09-29T00:00:00"/>
        <d v="2025-09-07T00:00:00"/>
        <d v="2024-05-12T00:00:00"/>
        <d v="2025-03-03T00:00:00"/>
        <d v="2023-11-20T00:00:00"/>
        <d v="2024-07-06T00:00:00"/>
        <d v="2025-03-11T00:00:00"/>
        <d v="2024-04-12T00:00:00"/>
        <d v="2025-04-26T00:00:00"/>
        <d v="2025-05-02T00:00:00"/>
        <d v="2024-04-18T00:00:00"/>
        <d v="2024-08-16T00:00:00"/>
        <d v="2024-02-08T00:00:00"/>
        <d v="2025-07-23T00:00:00"/>
        <d v="2025-05-04T00:00:00"/>
        <d v="2025-09-06T00:00:00"/>
        <d v="2023-11-21T00:00:00"/>
        <d v="2023-11-27T00:00:00"/>
        <d v="2025-06-10T00:00:00"/>
        <d v="2025-05-29T00:00:00"/>
        <d v="2023-12-28T00:00:00"/>
        <d v="2025-05-06T00:00:00"/>
        <d v="2024-04-03T00:00:00"/>
        <d v="2023-10-15T00:00:00"/>
        <d v="2025-08-09T00:00:00"/>
        <d v="2024-07-30T00:00:00"/>
        <d v="2024-09-16T00:00:00"/>
        <d v="2025-07-12T00:00:00"/>
        <d v="2024-05-29T00:00:00"/>
        <d v="2024-05-19T00:00:00"/>
        <d v="2025-08-04T00:00:00"/>
        <d v="2024-12-03T00:00:00"/>
        <d v="2023-10-23T00:00:00"/>
        <d v="2025-08-22T00:00:00"/>
        <d v="2025-05-20T00:00:00"/>
        <d v="2024-09-19T00:00:00"/>
        <d v="2025-02-16T00:00:00"/>
        <d v="2024-09-10T00:00:00"/>
        <d v="2025-03-20T00:00:00"/>
        <d v="2024-11-12T00:00:00"/>
        <d v="2024-02-12T00:00:00"/>
        <d v="2025-02-02T00:00:00"/>
        <d v="2024-07-08T00:00:00"/>
        <d v="2024-02-01T00:00:00"/>
        <d v="2024-10-11T00:00:00"/>
        <d v="2023-10-16T00:00:00"/>
        <d v="2024-12-27T00:00:00"/>
        <d v="2023-11-11T00:00:00"/>
        <d v="2024-05-16T00:00:00"/>
        <d v="2024-10-28T00:00:00"/>
        <d v="2024-03-19T00:00:00"/>
        <d v="2025-08-13T00:00:00"/>
        <d v="2024-05-08T00:00:00"/>
        <d v="2025-05-08T00:00:00"/>
        <d v="2024-03-10T00:00:00"/>
        <d v="2025-02-14T00:00:00"/>
        <d v="2025-08-02T00:00:00"/>
        <d v="2024-08-27T00:00:00"/>
        <d v="2024-01-20T00:00:00"/>
        <d v="2024-10-02T00:00:00"/>
        <d v="2023-11-09T00:00:00"/>
        <d v="2023-12-24T00:00:00"/>
        <d v="2025-01-29T00:00:00"/>
        <d v="2025-03-22T00:00:00"/>
        <d v="2025-06-16T00:00:00"/>
        <d v="2025-07-29T00:00:00"/>
        <d v="2024-10-13T00:00:00"/>
        <d v="2024-10-10T00:00:00"/>
        <d v="2025-06-08T00:00:00"/>
        <d v="2024-11-24T00:00:00"/>
        <d v="2025-02-07T00:00:00"/>
        <d v="2024-10-31T00:00:00"/>
        <d v="2025-07-31T00:00:00"/>
        <d v="2024-12-05T00:00:00"/>
        <d v="2025-05-24T00:00:00"/>
        <d v="2025-07-13T00:00:00"/>
        <d v="2024-03-28T00:00:00"/>
        <d v="2024-12-15T00:00:00"/>
        <d v="2025-07-04T00:00:00"/>
        <d v="2024-06-25T00:00:00"/>
        <d v="2023-10-29T00:00:00"/>
        <d v="2025-01-04T00:00:00"/>
        <d v="2025-02-13T00:00:00"/>
        <d v="2024-06-05T00:00:00"/>
        <d v="2024-04-05T00:00:00"/>
        <d v="2025-05-21T00:00:00"/>
        <d v="2024-12-26T00:00:00"/>
        <d v="2024-01-25T00:00:00"/>
        <d v="2025-08-19T00:00:00"/>
        <d v="2025-05-14T00:00:00"/>
        <d v="2023-10-20T00:00:00"/>
        <d v="2024-08-06T00:00:00"/>
        <d v="2025-01-30T00:00:00"/>
        <d v="2023-12-11T00:00:00"/>
        <d v="2025-02-17T00:00:00"/>
        <d v="2024-06-03T00:00:00"/>
        <d v="2024-10-14T00:00:00"/>
        <d v="2025-09-10T00:00:00"/>
        <d v="2024-06-04T00:00:00"/>
        <d v="2024-01-16T00:00:00"/>
        <d v="2025-06-09T00:00:00"/>
        <d v="2024-08-05T00:00:00"/>
        <d v="2025-04-06T00:00:00"/>
        <d v="2024-05-01T00:00:00"/>
        <d v="2024-08-08T00:00:00"/>
        <d v="2025-04-17T00:00:00"/>
        <d v="2025-03-30T00:00:00"/>
        <d v="2024-12-21T00:00:00"/>
        <d v="2024-05-31T00:00:00"/>
        <d v="2025-03-06T00:00:00"/>
        <d v="2025-10-10T00:00:00"/>
        <d v="2024-08-14T00:00:00"/>
        <d v="2024-07-09T00:00:00"/>
        <d v="2024-05-04T00:00:00"/>
        <d v="2024-01-10T00:00:00"/>
        <d v="2024-05-21T00:00:00"/>
        <d v="2025-06-13T00:00:00"/>
        <d v="2024-08-04T00:00:00"/>
        <d v="2025-07-16T00:00:00"/>
        <d v="2024-10-04T00:00:00"/>
        <d v="2025-09-25T00:00:00"/>
        <d v="2024-03-01T00:00:00"/>
        <d v="2024-06-11T00:00:00"/>
        <d v="2025-09-24T00:00:00"/>
        <d v="2025-02-06T00:00:00"/>
        <d v="2024-10-22T00:00:00"/>
        <d v="2024-09-21T00:00:00"/>
        <d v="2025-09-23T00:00:00"/>
        <d v="2025-06-03T00:00:00"/>
        <d v="2024-09-24T00:00:00"/>
        <d v="2025-08-12T00:00:00"/>
        <d v="2024-03-16T00:00:00"/>
        <d v="2025-06-24T00:00:00"/>
        <d v="2024-05-26T00:00:00"/>
        <d v="2025-02-03T00:00:00"/>
        <d v="2024-08-02T00:00:00"/>
        <d v="2025-02-01T00:00:00"/>
        <d v="2024-02-24T00:00:00"/>
        <d v="2024-09-14T00:00:00"/>
        <d v="2025-08-31T00:00:00"/>
        <d v="2024-01-17T00:00:00"/>
        <d v="2024-02-14T00:00:00"/>
        <d v="2023-10-14T00:00:00"/>
        <d v="2025-03-26T00:00:00"/>
        <d v="2025-10-02T00:00:00"/>
        <d v="2024-06-19T00:00:00"/>
        <d v="2024-10-03T00:00:00"/>
        <d v="2024-04-15T00:00:00"/>
        <d v="2024-03-02T00:00:00"/>
        <d v="2024-02-21T00:00:00"/>
        <d v="2024-01-30T00:00:00"/>
        <d v="2024-12-24T00:00:00"/>
        <d v="2024-08-01T00:00:00"/>
        <d v="2025-08-28T00:00:00"/>
        <d v="2024-11-06T00:00:00"/>
        <d v="2024-08-26T00:00:00"/>
        <d v="2025-03-13T00:00:00"/>
        <d v="2025-10-06T00:00:00"/>
        <d v="2024-11-26T00:00:00"/>
        <d v="2025-01-27T00:00:00"/>
        <d v="2024-04-13T00:00:00"/>
        <d v="2024-03-31T00:00:00"/>
        <d v="2025-09-19T00:00:00"/>
        <d v="2024-08-24T00:00:00"/>
        <d v="2023-12-14T00:00:00"/>
        <d v="2024-01-22T00:00:00"/>
        <d v="2024-03-26T00:00:00"/>
        <d v="2024-03-20T00:00:00"/>
        <d v="2023-11-22T00:00:00"/>
        <d v="2025-02-05T00:00:00"/>
        <d v="2025-07-24T00:00:00"/>
        <d v="2024-09-23T00:00:00"/>
        <d v="2024-06-29T00:00:00"/>
        <d v="2025-06-01T00:00:00"/>
        <d v="2025-07-11T00:00:00"/>
        <d v="2023-12-21T00:00:00"/>
        <d v="2024-09-25T00:00:00"/>
        <d v="2025-09-05T00:00:00"/>
        <d v="2025-08-17T00:00:00"/>
        <d v="2023-10-17T00:00:00"/>
        <d v="2024-04-02T00:00:00"/>
        <d v="2025-08-11T00:00:00"/>
        <d v="2025-10-03T00:00:00"/>
        <d v="2024-02-23T00:00:00"/>
        <d v="2025-01-17T00:00:00"/>
        <d v="2024-10-07T00:00:00"/>
        <d v="2024-08-22T00:00:00"/>
        <d v="2024-07-16T00:00:00"/>
        <d v="2025-09-12T00:00:00"/>
        <d v="2025-04-24T00:00:00"/>
        <d v="2024-11-23T00:00:00"/>
        <d v="2025-04-30T00:00:00"/>
        <d v="2025-05-09T00:00:00"/>
        <d v="2025-02-04T00:00:00"/>
        <d v="2025-01-12T00:00:00"/>
        <d v="2024-01-08T00:00:00"/>
        <d v="2025-08-24T00:00:00"/>
        <d v="2023-12-07T00:00:00"/>
        <d v="2024-06-24T00:00:00"/>
        <d v="2024-11-02T00:00:00"/>
        <d v="2025-07-09T00:00:00"/>
        <d v="2023-11-05T00:00:00"/>
        <d v="2024-09-08T00:00:00"/>
        <d v="2024-04-20T00:00:00"/>
        <d v="2025-01-14T00:00:00"/>
        <d v="2024-07-15T00:00:00"/>
        <d v="2025-08-15T00:00:00"/>
        <d v="2025-08-20T00:00:00"/>
        <d v="2023-11-23T00:00:00"/>
        <d v="2024-07-18T00:00:00"/>
        <d v="2024-12-02T00:00:00"/>
        <d v="2024-05-14T00:00:00"/>
        <d v="2023-11-01T00:00:00"/>
        <d v="2025-09-16T00:00:00"/>
        <d v="2024-11-13T00:00:00"/>
        <d v="2024-04-10T00:00:00"/>
        <d v="2025-08-07T00:00:00"/>
        <d v="2025-04-25T00:00:00"/>
        <d v="2025-03-23T00:00:00"/>
        <d v="2023-12-12T00:00:00"/>
        <d v="2024-08-20T00:00:00"/>
        <d v="2024-02-25T00:00:00"/>
        <d v="2024-02-06T00:00:00"/>
        <d v="2025-05-10T00:00:00"/>
        <d v="2025-06-02T00:00:00"/>
        <d v="2024-12-19T00:00:00"/>
        <d v="2025-04-02T00:00:00"/>
        <d v="2024-09-02T00:00:00"/>
        <d v="2025-03-07T00:00:00"/>
        <d v="2024-03-25T00:00:00"/>
        <d v="2025-02-21T00:00:00"/>
        <d v="2024-04-06T00:00:00"/>
        <d v="2023-10-22T00:00:00"/>
        <d v="2023-12-26T00:00:00"/>
        <d v="2024-06-08T00:00:00"/>
        <d v="2025-08-06T00:00:00"/>
        <d v="2024-07-22T00:00:00"/>
        <d v="2024-07-05T00:00:00"/>
        <d v="2024-05-06T00:00:00"/>
        <d v="2023-11-02T00:00:00"/>
        <d v="2024-11-20T00:00:00"/>
        <d v="2025-04-27T00:00:00"/>
        <d v="2024-12-25T00:00:00"/>
        <d v="2025-09-02T00:00:00"/>
        <d v="2024-04-19T00:00:00"/>
        <d v="2024-06-01T00:00:00"/>
        <d v="2025-03-01T00:00:00"/>
        <d v="2024-08-19T00:00:00"/>
        <d v="2023-11-04T00:00:00"/>
        <d v="2023-10-24T00:00:00"/>
        <d v="2025-06-30T00:00:00"/>
        <d v="2025-08-14T00:00:00"/>
        <d v="2025-01-05T00:00:00"/>
        <d v="2025-05-11T00:00:00"/>
        <d v="2024-04-01T00:00:00"/>
        <d v="2024-01-13T00:00:00"/>
        <d v="2024-02-04T00:00:00"/>
        <d v="2024-07-25T00:00:00"/>
        <d v="2024-09-09T00:00:00"/>
        <d v="2023-12-08T00:00:00"/>
        <d v="2023-12-01T00:00:00"/>
        <d v="2023-11-03T00:00:00"/>
        <d v="2025-01-16T00:00:00"/>
        <d v="2024-09-30T00:00:00"/>
        <d v="2024-12-20T00:00:00"/>
        <d v="2024-09-04T00:00:00"/>
        <d v="2025-09-21T00:00:00"/>
        <d v="2025-06-19T00:00:00"/>
        <d v="2025-07-17T00:00:00"/>
        <d v="2024-03-11T00:00:00"/>
        <d v="2023-11-19T00:00:00"/>
        <d v="2025-01-02T00:00:00"/>
        <d v="2025-09-27T00:00:00"/>
        <d v="2024-03-22T00:00:00"/>
        <d v="2024-08-25T00:00:00"/>
        <d v="2025-08-03T00:00:00"/>
        <d v="2025-08-25T00:00:00"/>
        <d v="2024-02-09T00:00:00"/>
        <d v="2023-11-28T00:00:00"/>
        <d v="2025-04-04T00:00:00"/>
        <d v="2025-07-20T00:00:00"/>
        <d v="2024-08-28T00:00:00"/>
        <d v="2023-11-14T00:00:00"/>
        <d v="2025-04-10T00:00:00"/>
        <d v="2025-09-14T00:00:00"/>
        <d v="2024-05-20T00:00:00"/>
        <d v="2024-04-14T00:00:00"/>
        <d v="2024-07-26T00:00:00"/>
        <d v="2024-08-30T00:00:00"/>
        <d v="2025-05-26T00:00:00"/>
        <d v="2025-01-10T00:00:00"/>
        <d v="2024-12-30T00:00:00"/>
        <d v="2024-10-24T00:00:00"/>
        <d v="2024-04-27T00:00:00"/>
        <d v="2024-03-23T00:00:00"/>
        <d v="2023-12-22T00:00:00"/>
        <d v="2024-12-29T00:00:00"/>
        <d v="2025-07-30T00:00:00"/>
        <d v="2025-04-09T00:00:00"/>
        <d v="2024-02-16T00:00:00"/>
        <d v="2024-02-27T00:00:00"/>
        <d v="2024-03-17T00:00:00"/>
        <d v="2023-11-13T00:00:00"/>
        <d v="2024-10-12T00:00:00"/>
        <d v="2025-03-28T00:00:00"/>
        <d v="2024-06-15T00:00:00"/>
        <d v="2025-06-21T00:00:00"/>
        <d v="2023-11-25T00:00:00"/>
        <d v="2024-12-23T00:00:00"/>
        <d v="2024-03-27T00:00:00"/>
        <d v="2024-12-12T00:00:00"/>
        <d v="2023-12-17T00:00:00"/>
        <d v="2024-02-29T00:00:00"/>
        <d v="2023-12-30T00:00:00"/>
        <d v="2025-01-22T00:00:00"/>
        <d v="2024-01-05T00:00:00"/>
        <d v="2025-03-02T00:00:00"/>
        <d v="2025-04-13T00:00:00"/>
        <d v="2024-11-07T00:00:00"/>
        <d v="2025-04-08T00:00:00"/>
        <d v="2024-06-30T00:00:00"/>
        <d v="2024-09-22T00:00:00"/>
        <d v="2024-08-23T00:00:00"/>
        <d v="2024-10-08T00:00:00"/>
        <d v="2025-05-30T00:00:00"/>
        <d v="2025-01-07T00:00:00"/>
        <d v="2024-12-07T00:00:00"/>
        <d v="2024-09-13T00:00:00"/>
        <d v="2025-05-27T00:00:00"/>
        <d v="2023-12-03T00:00:00"/>
        <d v="2025-06-22T00:00:00"/>
        <d v="2025-06-06T00:00:00"/>
        <d v="2024-10-06T00:00:00"/>
        <d v="2025-04-11T00:00:00"/>
        <d v="2024-07-21T00:00:00"/>
        <d v="2024-08-18T00:00:00"/>
        <d v="2024-01-14T00:00:00"/>
        <d v="2024-08-29T00:00:00"/>
        <d v="2025-04-16T00:00:00"/>
        <d v="2025-10-13T00:00:00"/>
        <d v="2025-09-29T00:00:00"/>
        <d v="2024-11-30T00:00:00"/>
        <d v="2023-11-10T00:00:00"/>
        <d v="2025-08-21T00:00:00"/>
        <d v="2025-05-19T00:00:00"/>
        <d v="2025-08-26T00:00:00"/>
        <d v="2025-01-19T00:00:00"/>
        <d v="2024-11-21T00:00:00"/>
        <d v="2024-03-05T00:00:00"/>
        <d v="2024-11-09T00:00:00"/>
        <d v="2024-08-12T00:00:00"/>
        <d v="2024-01-18T00:00:00"/>
        <d v="2024-03-24T00:00:00"/>
        <d v="2024-05-23T00:00:00"/>
        <d v="2025-07-26T00:00:00"/>
        <d v="2024-06-06T00:00:00"/>
        <d v="2024-07-29T00:00:00"/>
        <d v="2023-10-31T00:00:00"/>
        <d v="2024-01-01T00:00:00"/>
        <d v="2024-09-20T00:00:00"/>
        <d v="2025-06-14T00:00:00"/>
        <d v="2024-10-25T00:00:00"/>
        <d v="2024-12-10T00:00:00"/>
        <d v="2024-11-22T00:00:00"/>
        <d v="2024-10-21T00:00:00"/>
        <d v="2025-04-18T00:00:00"/>
        <d v="2024-10-29T00:00:00"/>
        <d v="2025-07-22T00:00:00"/>
        <d v="2025-09-22T00:00:00"/>
        <d v="2024-07-04T00:00:00"/>
        <d v="2024-07-31T00:00:00"/>
        <d v="2025-01-01T00:00:00"/>
        <d v="2024-02-22T00:00:00"/>
        <d v="2024-02-07T00:00:00"/>
        <d v="2025-01-15T00:00:00"/>
        <d v="2024-05-22T00:00:00"/>
        <d v="2024-11-17T00:00:00"/>
        <d v="2025-09-28T00:00:00"/>
        <d v="2025-01-31T00:00:00"/>
        <d v="2025-04-28T00:00:00"/>
        <d v="2025-09-26T00:00:00"/>
        <d v="2025-07-01T00:00:00"/>
        <d v="2025-06-11T00:00:00"/>
        <d v="2024-09-18T00:00:00"/>
        <d v="2025-03-29T00:00:00"/>
        <d v="2025-03-08T00:00:00"/>
        <d v="2024-11-10T00:00:00"/>
        <d v="2025-10-04T00:00:00"/>
        <d v="2024-10-17T00:00:00"/>
        <d v="2024-03-21T00:00:00"/>
        <d v="2025-05-12T00:00:00"/>
        <d v="2024-06-09T00:00:00"/>
        <d v="2024-02-03T00:00:00"/>
        <d v="2024-06-22T00:00:00"/>
        <d v="2024-11-16T00:00:00"/>
        <d v="2025-01-11T00:00:00"/>
        <d v="2024-01-09T00:00:00"/>
        <d v="2024-07-23T00:00:00"/>
        <d v="2024-03-04T00:00:00"/>
        <d v="2023-11-26T00:00:00"/>
        <d v="2025-08-18T00:00:00"/>
        <d v="2025-09-13T00:00:00"/>
        <d v="2023-10-25T00:00:00"/>
        <d v="2025-05-18T00:00:00"/>
        <d v="2024-06-27T00:00:00"/>
        <d v="2024-04-08T00:00:00"/>
        <d v="2024-01-29T00:00:00"/>
        <d v="2024-09-11T00:00:00"/>
        <d v="2023-12-16T00:00:00"/>
        <d v="2025-04-22T00:00:00"/>
        <d v="2025-08-16T00:00:00"/>
        <d v="2025-03-05T00:00:00"/>
        <d v="2024-08-07T00:00:00"/>
        <d v="2024-02-19T00:00:00"/>
        <d v="2024-05-18T00:00:00"/>
        <d v="2024-09-12T00:00:00"/>
        <d v="2024-01-03T00:00:00"/>
        <d v="2024-06-23T00:00:00"/>
        <d v="2025-02-20T00:00:00"/>
        <d v="2025-03-19T00:00:00"/>
        <d v="2023-11-07T00:00:00"/>
        <d v="2023-12-09T00:00:00"/>
        <d v="2024-01-19T00:00:00"/>
        <d v="2024-05-28T00:00:00"/>
        <d v="2024-01-02T00:00:00"/>
        <d v="2025-07-05T00:00:00"/>
        <d v="2025-07-28T00:00:00"/>
        <d v="2024-09-26T00:00:00"/>
        <d v="2024-12-11T00:00:00"/>
        <d v="2025-04-12T00:00:00"/>
        <d v="2025-05-13T00:00:00"/>
        <d v="2024-07-02T00:00:00"/>
        <d v="2025-04-14T00:00:00"/>
        <d v="2024-03-12T00:00:00"/>
        <d v="2024-09-01T00:00:00"/>
        <d v="2024-06-02T00:00:00"/>
        <d v="2024-07-17T00:00:00"/>
        <d v="2024-08-11T00:00:00"/>
        <d v="2025-01-18T00:00:00"/>
        <d v="2024-02-11T00:00:00"/>
        <d v="2024-08-17T00:00:00"/>
        <d v="2025-03-18T00:00:00"/>
        <d v="2025-05-01T00:00:00"/>
        <d v="2025-02-27T00:00:00"/>
        <d v="2024-07-19T00:00:00"/>
        <d v="2023-12-05T00:00:00"/>
        <d v="2024-11-28T00:00:00"/>
        <d v="2025-01-28T00:00:00"/>
        <d v="2024-01-23T00:00:00"/>
        <d v="2024-09-27T00:00:00"/>
        <d v="2025-07-25T00:00:00"/>
        <d v="2025-05-15T00:00:00"/>
        <d v="2024-05-13T00:00:00"/>
        <d v="2025-08-29T00:00:00"/>
        <d v="2024-10-16T00:00:00"/>
        <d v="2024-11-14T00:00:00"/>
        <d v="2024-12-28T00:00:00"/>
        <d v="2025-01-13T00:00:00"/>
        <d v="2024-07-14T00:00:00"/>
        <d v="2024-08-03T00:00:00"/>
        <d v="2023-12-15T00:00:00"/>
        <d v="2024-01-28T00:00:00"/>
        <d v="2025-06-23T00:00:00"/>
        <d v="2025-09-15T00:00:00"/>
        <d v="2024-03-08T00:00:00"/>
        <d v="2025-06-04T00:00:00"/>
        <d v="2024-06-12T00:00:00"/>
        <d v="2025-08-08T00:00:00"/>
        <d v="2024-10-27T00:00:00"/>
        <d v="2024-03-18T00:00:00"/>
        <d v="2024-08-13T00:00:00"/>
        <d v="2025-03-25T00:00:00"/>
        <d v="2024-05-15T00:00:00"/>
        <d v="2025-10-11T00:00:00"/>
        <d v="2024-07-13T00:00:00"/>
        <d v="2024-07-01T00:00:00"/>
        <d v="2025-02-22T00:00:00"/>
        <d v="2023-12-29T00:00:00"/>
        <d v="2025-09-30T00:00:00"/>
        <d v="2025-10-05T00:00:00"/>
        <d v="2024-01-21T00:00:00"/>
        <d v="2025-07-02T00:00:00"/>
        <d v="2025-09-03T00:00:00"/>
        <d v="2024-02-05T00:00:00"/>
        <d v="2024-02-18T00:00:00"/>
        <d v="2025-07-15T00:00:00"/>
        <d v="2025-02-28T00:00:00"/>
        <d v="2024-03-13T00:00:00"/>
        <d v="2025-04-05T00:00:00"/>
        <d v="2024-12-09T00:00:00"/>
        <d v="2024-11-04T00:00:00"/>
        <d v="2025-09-04T00:00:00"/>
        <d v="2025-09-09T00:00:00"/>
        <d v="2025-05-17T00:00:00"/>
        <d v="2024-09-03T00:00:00"/>
        <d v="2024-07-28T00:00:00"/>
        <d v="2024-04-26T00:00:00"/>
        <d v="2025-03-14T00:00:00"/>
        <d v="2025-03-15T00:00:00"/>
        <d v="2024-10-19T00:00:00"/>
        <d v="2024-04-29T00:00:00"/>
        <d v="2024-04-22T00:00:00"/>
        <d v="2024-07-20T00:00:00"/>
        <d v="2024-05-11T00:00:00"/>
        <d v="2025-05-03T00:00:00"/>
        <d v="2024-08-21T00:00:00"/>
        <d v="2024-08-10T00:00:00"/>
        <d v="2024-01-27T00:00:00"/>
        <d v="2025-02-26T00:00:00"/>
        <d v="2025-06-17T00:00:00"/>
        <d v="2025-05-16T00:00:00"/>
        <d v="2024-11-11T00:00:00"/>
        <d v="2024-11-18T00:00:00"/>
        <d v="2024-12-13T00:00:00"/>
        <d v="2025-04-23T00:00:00"/>
        <d v="2025-01-08T00:00:00"/>
        <d v="2023-10-28T00:00:00"/>
        <d v="2024-09-28T00:00:00"/>
        <d v="2024-11-19T00:00:00"/>
        <d v="2025-01-09T00:00:00"/>
        <d v="2024-12-22T00:00:00"/>
        <d v="2024-07-27T00:00:00"/>
        <d v="2024-03-14T00:00:00"/>
        <d v="2023-10-30T00:00:00"/>
        <d v="2024-06-07T00:00:00"/>
        <d v="2025-07-06T00:00:00"/>
        <d v="2023-12-04T00:00:00"/>
        <d v="2024-06-17T00:00:00"/>
        <d v="2025-04-03T00:00:00"/>
        <d v="2024-12-14T00:00:00"/>
        <d v="2024-07-24T00:00:00"/>
        <d v="2025-10-12T00:00:00"/>
        <d v="2023-10-26T00:00:00"/>
        <d v="2025-04-07T00:00:00"/>
        <d v="2024-04-24T00:00:00"/>
        <d v="2024-02-26T00:00:00"/>
        <d v="2025-09-17T00:00:00"/>
        <d v="2025-07-08T00:00:00"/>
        <d v="2025-04-21T00:00:00"/>
        <d v="2024-08-09T00:00:00"/>
        <d v="2025-02-18T00:00:00"/>
        <d v="2025-02-25T00:00:00"/>
        <d v="2025-06-18T00:00:00"/>
        <d v="2025-06-28T00:00:00"/>
        <d v="2024-05-25T00:00:00"/>
        <d v="2024-07-10T00:00:00"/>
        <d v="2024-04-04T00:00:00"/>
        <d v="2024-01-11T00:00:00"/>
        <d v="2025-07-18T00:00:00"/>
        <d v="2024-07-12T00:00:00"/>
        <d v="2024-10-18T00:00:00"/>
        <d v="2025-06-05T00:00:00"/>
        <d v="2024-11-15T00:00:00"/>
        <d v="2024-04-07T00:00:00"/>
        <d v="2024-02-17T00:00:00"/>
        <d v="2025-01-06T00:00:00"/>
        <d v="2025-08-10T00:00:00"/>
        <d v="2024-11-01T00:00:00"/>
        <d v="2024-03-29T00:00:00"/>
        <d v="2024-04-25T00:00:00"/>
        <d v="2025-06-07T00:00:00"/>
        <d v="2024-08-15T00:00:00"/>
        <d v="2024-01-12T00:00:00"/>
        <d v="2023-10-19T00:00:00"/>
        <d v="2024-11-27T00:00:00"/>
        <d v="2024-09-06T00:00:00"/>
        <d v="2025-04-01T00:00:00"/>
        <d v="2024-11-25T00:00:00"/>
        <d v="2024-04-16T00:00:00"/>
        <d v="2025-02-24T00:00:00"/>
        <d v="2024-06-26T00:00:00"/>
        <d v="2025-02-23T00:00:00"/>
        <d v="2023-12-06T00:00:00"/>
        <d v="2025-08-23T00:00:00"/>
        <d v="2024-01-06T00:00:00"/>
        <d v="2024-10-15T00:00:00"/>
        <d v="2023-10-21T00:00:00"/>
        <d v="2025-02-11T00:00:00"/>
        <d v="2025-10-09T00:00:00"/>
        <d v="2024-01-24T00:00:00"/>
        <d v="2024-10-05T00:00:00"/>
        <d v="2023-12-10T00:00:00"/>
        <d v="2023-12-19T00:00:00"/>
        <d v="2025-10-08T00:00:00"/>
        <d v="2024-10-26T00:00:00"/>
        <d v="2025-02-12T00:00:00"/>
        <d v="2024-10-09T00:00:00"/>
        <d v="2025-03-10T00:00:00"/>
        <d v="2024-12-06T00:00:00"/>
        <d v="2023-11-08T00:00:00"/>
        <d v="2023-12-20T00:00:00"/>
        <d v="2025-09-11T00:00:00"/>
        <d v="2023-12-31T00:00:00"/>
        <d v="2024-12-01T00:00:00"/>
        <d v="2025-08-30T00:00:00"/>
        <d v="2024-01-15T00:00:00"/>
        <d v="2025-04-15T00:00:00"/>
        <d v="2025-04-19T00:00:00"/>
        <d v="2024-06-14T00:00:00"/>
        <d v="2025-02-09T00:00:00"/>
        <d v="2023-12-27T00:00:00"/>
        <d v="2024-01-04T00:00:00"/>
        <d v="2023-11-30T00:00:00"/>
        <d v="2023-12-23T00:00:00"/>
        <d v="2024-03-09T00:00:00"/>
        <d v="2023-12-13T00:00:00"/>
        <d v="2024-02-28T00:00:00"/>
        <d v="2024-03-06T00:00:00"/>
        <d v="2023-11-06T00:00:00"/>
        <d v="2024-05-09T00:00:00"/>
        <d v="2024-12-16T00:00:00"/>
        <d v="2024-02-10T00:00:00"/>
        <d v="2025-07-21T00:00:00"/>
        <d v="2025-07-19T00:00:00"/>
        <d v="2023-11-18T00:00:00"/>
        <d v="2024-05-17T00:00:00"/>
        <d v="2024-11-29T00:00:00"/>
        <d v="2024-12-31T00:00:00"/>
        <d v="2025-03-31T00:00:00"/>
        <d v="2025-05-23T00:00:00"/>
        <d v="2023-11-24T00:00:00"/>
        <d v="2025-01-26T00:00:00"/>
        <d v="2025-08-01T00:00:00"/>
        <d v="2024-05-02T00:00:00"/>
        <d v="2025-07-03T00:00:00"/>
        <d v="2025-02-10T00:00:00"/>
        <d v="2025-03-12T00:00:00"/>
        <d v="2023-11-12T00:00:00"/>
        <d v="2025-01-21T00:00:00"/>
        <d v="2024-07-11T00:00:00"/>
        <d v="2025-08-05T00:00:00"/>
        <d v="2024-04-30T00:00:00"/>
        <d v="2025-04-20T00:00:00"/>
        <d v="2024-10-23T00:00:00"/>
        <d v="2025-01-03T00:00:00"/>
        <d v="2025-07-10T00:00:00"/>
        <d v="2023-11-17T00:00:00"/>
        <d v="2025-02-08T00:00:00"/>
        <d v="2025-05-07T00:00:00"/>
        <d v="2025-05-22T00:00:00"/>
        <d v="2024-12-04T00:00:00"/>
        <d v="2024-06-28T00:00:00"/>
        <d v="2024-01-26T00:00:00"/>
        <d v="2024-10-30T00:00:00"/>
        <d v="2024-04-17T00:00:00"/>
        <d v="2025-01-25T00:00:00"/>
        <d v="2025-03-21T00:00:00"/>
        <d v="2025-05-28T00:00:00"/>
      </sharedItems>
      <fieldGroup par="29"/>
    </cacheField>
    <cacheField name="Quantity" numFmtId="1">
      <sharedItems containsSemiMixedTypes="0" containsString="0" containsNumber="1" minValue="1" maxValue="4"/>
    </cacheField>
    <cacheField name="Unit_Price" numFmtId="2">
      <sharedItems count="856">
        <s v="₹218"/>
        <s v="₹104"/>
        <s v="₹279"/>
        <s v="₹402"/>
        <s v="₹910"/>
        <s v="₹594"/>
        <s v="₹909"/>
        <s v="₹997"/>
        <s v="₹523"/>
        <s v="₹261"/>
        <s v="₹645"/>
        <s v="₹542"/>
        <s v="₹395"/>
        <s v="₹56"/>
        <s v="₹360"/>
        <s v="₹203"/>
        <s v="₹358"/>
        <s v="₹86"/>
        <s v="₹929"/>
        <s v="₹93"/>
        <s v="₹139"/>
        <s v="₹156"/>
        <s v="₹115"/>
        <s v="₹825"/>
        <s v="₹472"/>
        <s v="₹964"/>
        <s v="₹238"/>
        <s v="₹757"/>
        <s v="₹160"/>
        <s v="₹330"/>
        <s v="₹234"/>
        <s v="₹774"/>
        <s v="₹74"/>
        <s v="₹859"/>
        <s v="₹762"/>
        <s v="₹925"/>
        <s v="₹329"/>
        <s v="₹35"/>
        <s v="₹664"/>
        <s v="₹409"/>
        <s v="₹461"/>
        <s v="₹760"/>
        <s v="₹689"/>
        <s v="₹258"/>
        <s v="₹314"/>
        <s v="₹336"/>
        <s v="₹880"/>
        <s v="₹202"/>
        <s v="₹485"/>
        <s v="₹552"/>
        <s v="₹377"/>
        <s v="₹189"/>
        <s v="₹272"/>
        <s v="₹209"/>
        <s v="₹814"/>
        <s v="₹144"/>
        <s v="₹837"/>
        <s v="₹418"/>
        <s v="₹152"/>
        <s v="₹961"/>
        <s v="₹476"/>
        <s v="₹133"/>
        <s v="₹471"/>
        <s v="₹720"/>
        <s v="₹100"/>
        <s v="₹901"/>
        <s v="₹682"/>
        <s v="₹838"/>
        <s v="₹816"/>
        <s v="₹654"/>
        <s v="₹528"/>
        <s v="₹37"/>
        <s v="₹706"/>
        <s v="₹994"/>
        <s v="₹165"/>
        <s v="₹606"/>
        <s v="₹904"/>
        <s v="₹526"/>
        <s v="₹695"/>
        <s v="₹754"/>
        <s v="₹66"/>
        <s v="₹892"/>
        <s v="₹255"/>
        <s v="₹605"/>
        <s v="₹624"/>
        <s v="₹575"/>
        <s v="₹769"/>
        <s v="₹227"/>
        <s v="₹815"/>
        <s v="₹128"/>
        <s v="₹793"/>
        <s v="₹436"/>
        <s v="₹850"/>
        <s v="₹405"/>
        <s v="₹718"/>
        <s v="₹205"/>
        <s v="₹106"/>
        <s v="₹376"/>
        <s v="₹714"/>
        <s v="₹632"/>
        <s v="₹845"/>
        <s v="₹576"/>
        <s v="₹908"/>
        <s v="₹99"/>
        <s v="₹374"/>
        <s v="₹248"/>
        <s v="₹784"/>
        <s v="₹287"/>
        <s v="₹240"/>
        <s v="₹71"/>
        <s v="₹324"/>
        <s v="₹244"/>
        <s v="₹922"/>
        <s v="₹326"/>
        <s v="₹809"/>
        <s v="₹826"/>
        <s v="₹846"/>
        <s v="₹631"/>
        <s v="₹937"/>
        <s v="₹644"/>
        <s v="₹630"/>
        <s v="₹122"/>
        <s v="₹550"/>
        <s v="₹278"/>
        <s v="₹724"/>
        <s v="₹725"/>
        <s v="₹962"/>
        <s v="₹949"/>
        <s v="₹21"/>
        <s v="₹820"/>
        <s v="₹701"/>
        <s v="₹456"/>
        <s v="₹291"/>
        <s v="₹464"/>
        <s v="₹242"/>
        <s v="₹48"/>
        <s v="₹805"/>
        <s v="₹848"/>
        <s v="₹282"/>
        <s v="₹569"/>
        <s v="₹270"/>
        <s v="₹267"/>
        <s v="₹438"/>
        <s v="₹87"/>
        <s v="₹181"/>
        <s v="₹453"/>
        <s v="₹629"/>
        <s v="₹257"/>
        <s v="₹731"/>
        <s v="₹697"/>
        <s v="₹68"/>
        <s v="₹803"/>
        <s v="₹595"/>
        <s v="₹844"/>
        <s v="₹101"/>
        <s v="₹923"/>
        <s v="₹931"/>
        <s v="₹867"/>
        <s v="₹817"/>
        <s v="₹20"/>
        <s v="₹235"/>
        <s v="₹745"/>
        <s v="₹382"/>
        <s v="₹269"/>
        <s v="₹771"/>
        <s v="₹59"/>
        <s v="₹913"/>
        <s v="₹792"/>
        <s v="₹91"/>
        <s v="₹459"/>
        <s v="₹168"/>
        <s v="₹392"/>
        <s v="₹480"/>
        <s v="₹425"/>
        <s v="₹499"/>
        <s v="₹698"/>
        <s v="₹935"/>
        <s v="₹621"/>
        <s v="₹852"/>
        <s v="₹876"/>
        <s v="₹717"/>
        <s v="₹871"/>
        <s v="₹515"/>
        <s v="₹199"/>
        <s v="₹976"/>
        <s v="₹705"/>
        <s v="₹166"/>
        <s v="₹429"/>
        <s v="₹540"/>
        <s v="₹580"/>
        <s v="₹478"/>
        <s v="₹243"/>
        <s v="₹519"/>
        <s v="₹750"/>
        <s v="₹294"/>
        <s v="₹584"/>
        <s v="₹635"/>
        <s v="₹873"/>
        <s v="₹744"/>
        <s v="₹530"/>
        <s v="₹972"/>
        <s v="₹198"/>
        <s v="₹566"/>
        <s v="₹983"/>
        <s v="₹955"/>
        <s v="₹597"/>
        <s v="₹581"/>
        <s v="₹154"/>
        <s v="₹432"/>
        <s v="₹271"/>
        <s v="₹328"/>
        <s v="₹885"/>
        <s v="₹41"/>
        <s v="₹64"/>
        <s v="₹889"/>
        <s v="₹145"/>
        <s v="₹898"/>
        <s v="₹642"/>
        <s v="₹451"/>
        <s v="₹441"/>
        <s v="₹378"/>
        <s v="₹457"/>
        <s v="₹683"/>
        <s v="₹727"/>
        <s v="₹108"/>
        <s v="₹39"/>
        <s v="₹484"/>
        <s v="₹335"/>
        <s v="₹665"/>
        <s v="₹190"/>
        <s v="₹94"/>
        <s v="₹729"/>
        <s v="₹823"/>
        <s v="₹327"/>
        <s v="₹930"/>
        <s v="₹44"/>
        <s v="₹126"/>
        <s v="₹861"/>
        <s v="₹162"/>
        <s v="₹348"/>
        <s v="₹416"/>
        <s v="₹148"/>
        <s v="₹938"/>
        <s v="₹518"/>
        <s v="₹98"/>
        <s v="₹875"/>
        <s v="₹842"/>
        <s v="₹121"/>
        <s v="₹176"/>
        <s v="₹593"/>
        <s v="₹662"/>
        <s v="₹996"/>
        <s v="₹800"/>
        <s v="₹118"/>
        <s v="₹223"/>
        <s v="₹919"/>
        <s v="₹905"/>
        <s v="₹295"/>
        <s v="₹252"/>
        <s v="₹883"/>
        <s v="₹306"/>
        <s v="₹742"/>
        <s v="₹310"/>
        <s v="₹993"/>
        <s v="₹756"/>
        <s v="₹450"/>
        <s v="₹779"/>
        <s v="₹749"/>
        <s v="₹225"/>
        <s v="₹505"/>
        <s v="₹623"/>
        <s v="₹531"/>
        <s v="₹907"/>
        <s v="₹117"/>
        <s v="₹783"/>
        <s v="₹690"/>
        <s v="₹40"/>
        <s v="₹539"/>
        <s v="₹543"/>
        <s v="₹547"/>
        <s v="₹853"/>
        <s v="₹317"/>
        <s v="₹942"/>
        <s v="₹893"/>
        <s v="₹349"/>
        <s v="₹748"/>
        <s v="₹439"/>
        <s v="₹146"/>
        <s v="₹38"/>
        <s v="₹512"/>
        <s v="₹489"/>
        <s v="₹298"/>
        <s v="₹520"/>
        <s v="₹341"/>
        <s v="₹180"/>
        <s v="₹944"/>
        <s v="₹985"/>
        <s v="₹217"/>
        <s v="₹950"/>
        <s v="₹708"/>
        <s v="₹477"/>
        <s v="₹627"/>
        <s v="₹207"/>
        <s v="₹529"/>
        <s v="₹351"/>
        <s v="₹129"/>
        <s v="₹385"/>
        <s v="₹661"/>
        <s v="₹195"/>
        <s v="₹177"/>
        <s v="₹863"/>
        <s v="₹55"/>
        <s v="₹356"/>
        <s v="₹807"/>
        <s v="₹73"/>
        <s v="₹684"/>
        <s v="₹763"/>
        <s v="₹722"/>
        <s v="₹613"/>
        <s v="₹841"/>
        <s v="₹637"/>
        <s v="₹732"/>
        <s v="₹183"/>
        <s v="₹899"/>
        <s v="₹577"/>
        <s v="₹973"/>
        <s v="₹136"/>
        <s v="₹510"/>
        <s v="₹882"/>
        <s v="₹142"/>
        <s v="₹84"/>
        <s v="₹849"/>
        <s v="₹460"/>
        <s v="₹886"/>
        <s v="₹789"/>
        <s v="₹571"/>
        <s v="₹311"/>
        <s v="₹256"/>
        <s v="₹373"/>
        <s v="₹24"/>
        <s v="₹186"/>
        <s v="₹246"/>
        <s v="₹608"/>
        <s v="₹150"/>
        <s v="₹57"/>
        <s v="₹995"/>
        <s v="₹591"/>
        <s v="₹546"/>
        <s v="₹455"/>
        <s v="₹700"/>
        <s v="₹741"/>
        <s v="₹250"/>
        <s v="₹716"/>
        <s v="₹998"/>
        <s v="₹174"/>
        <s v="₹847"/>
        <s v="₹493"/>
        <s v="₹112"/>
        <s v="₹414"/>
        <s v="₹643"/>
        <s v="₹560"/>
        <s v="₹759"/>
        <s v="₹403"/>
        <s v="₹479"/>
        <s v="₹600"/>
        <s v="₹114"/>
        <s v="₹677"/>
        <s v="₹363"/>
        <s v="₹795"/>
        <s v="₹504"/>
        <s v="₹169"/>
        <s v="₹254"/>
        <s v="₹628"/>
        <s v="₹511"/>
        <s v="₹170"/>
        <s v="₹975"/>
        <s v="₹558"/>
        <s v="₹410"/>
        <s v="₹836"/>
        <s v="₹462"/>
        <s v="₹361"/>
        <s v="₹765"/>
        <s v="₹304"/>
        <s v="₹641"/>
        <s v="₹611"/>
        <s v="₹210"/>
        <s v="₹130"/>
        <s v="₹237"/>
        <s v="₹897"/>
        <s v="₹679"/>
        <s v="₹158"/>
        <s v="₹602"/>
        <s v="₹46"/>
        <s v="₹164"/>
        <s v="₹537"/>
        <s v="₹342"/>
        <s v="₹561"/>
        <s v="₹977"/>
        <s v="₹761"/>
        <s v="₹948"/>
        <s v="₹821"/>
        <s v="₹43"/>
        <s v="₹582"/>
        <s v="₹228"/>
        <s v="₹916"/>
        <s v="₹229"/>
        <s v="₹589"/>
        <s v="₹696"/>
        <s v="₹652"/>
        <s v="₹440"/>
        <s v="₹918"/>
        <s v="₹862"/>
        <s v="₹588"/>
        <s v="₹917"/>
        <s v="₹97"/>
        <s v="₹513"/>
        <s v="₹688"/>
        <s v="₹770"/>
        <s v="₹492"/>
        <s v="₹316"/>
        <s v="₹959"/>
        <s v="₹737"/>
        <s v="₹524"/>
        <s v="₹259"/>
        <s v="₹936"/>
        <s v="₹481"/>
        <s v="₹458"/>
        <s v="₹535"/>
        <s v="₹171"/>
        <s v="₹798"/>
        <s v="₹634"/>
        <s v="₹559"/>
        <s v="₹860"/>
        <s v="₹109"/>
        <s v="₹578"/>
        <s v="₹768"/>
        <s v="₹617"/>
        <s v="₹470"/>
        <s v="₹616"/>
        <s v="₹657"/>
        <s v="₹592"/>
        <s v="₹62"/>
        <s v="₹934"/>
        <s v="₹615"/>
        <s v="₹790"/>
        <s v="₹103"/>
        <s v="₹393"/>
        <s v="₹753"/>
        <s v="₹345"/>
        <s v="₹313"/>
        <s v="₹856"/>
        <s v="₹305"/>
        <s v="₹831"/>
        <s v="₹986"/>
        <s v="₹54"/>
        <s v="₹47"/>
        <s v="₹388"/>
        <s v="₹887"/>
        <s v="₹333"/>
        <s v="₹548"/>
        <s v="₹135"/>
        <s v="₹579"/>
        <s v="₹466"/>
        <s v="₹676"/>
        <s v="₹719"/>
        <s v="₹284"/>
        <s v="₹704"/>
        <s v="₹83"/>
        <s v="₹822"/>
        <s v="₹785"/>
        <s v="₹406"/>
        <s v="₹599"/>
        <s v="₹659"/>
        <s v="₹216"/>
        <s v="₹61"/>
        <s v="₹681"/>
        <s v="₹877"/>
        <s v="₹141"/>
        <s v="₹764"/>
        <s v="₹565"/>
        <s v="₹811"/>
        <s v="₹102"/>
        <s v="₹999"/>
        <s v="₹452"/>
        <s v="₹870"/>
        <s v="₹337"/>
        <s v="₹780"/>
        <s v="₹781"/>
        <s v="₹896"/>
        <s v="₹906"/>
        <s v="₹63"/>
        <s v="₹639"/>
        <s v="₹475"/>
        <s v="₹369"/>
        <s v="₹422"/>
        <s v="₹325"/>
        <s v="₹570"/>
        <s v="₹224"/>
        <s v="₹463"/>
        <s v="₹60"/>
        <s v="₹110"/>
        <s v="₹506"/>
        <s v="₹488"/>
        <s v="₹443"/>
        <s v="₹590"/>
        <s v="₹194"/>
        <s v="₹340"/>
        <s v="₹797"/>
        <s v="₹544"/>
        <s v="₹45"/>
        <s v="₹827"/>
        <s v="₹292"/>
        <s v="₹702"/>
        <s v="₹379"/>
        <s v="₹92"/>
        <s v="₹196"/>
        <s v="₹834"/>
        <s v="₹666"/>
        <s v="₹556"/>
        <s v="₹982"/>
        <s v="₹869"/>
        <s v="₹344"/>
        <s v="₹208"/>
        <s v="₹119"/>
        <s v="₹415"/>
        <s v="₹943"/>
        <s v="₹830"/>
        <s v="₹711"/>
        <s v="₹343"/>
        <s v="₹95"/>
        <s v="₹75"/>
        <s v="₹622"/>
        <s v="₹78"/>
        <s v="₹939"/>
        <s v="₹673"/>
        <s v="₹76"/>
        <s v="₹984"/>
        <s v="₹111"/>
        <s v="₹67"/>
        <s v="₹980"/>
        <s v="₹407"/>
        <s v="₹503"/>
        <s v="₹707"/>
        <s v="₹963"/>
        <s v="₹884"/>
        <s v="₹766"/>
        <s v="₹772"/>
        <s v="₹509"/>
        <s v="₹746"/>
        <s v="₹346"/>
        <s v="₹828"/>
        <s v="₹482"/>
        <s v="₹864"/>
        <s v="₹89"/>
        <s v="₹507"/>
        <s v="₹331"/>
        <s v="₹940"/>
        <s v="₹31"/>
        <s v="₹389"/>
        <s v="₹715"/>
        <s v="₹353"/>
        <s v="₹433"/>
        <s v="₹840"/>
        <s v="₹857"/>
        <s v="₹253"/>
        <s v="₹300"/>
        <s v="₹289"/>
        <s v="₹79"/>
        <s v="₹968"/>
        <s v="₹738"/>
        <s v="₹521"/>
        <s v="₹299"/>
        <s v="₹609"/>
        <s v="₹214"/>
        <s v="₹687"/>
        <s v="₹404"/>
        <s v="₹522"/>
        <s v="₹879"/>
        <s v="₹161"/>
        <s v="₹362"/>
        <s v="₹650"/>
        <s v="₹953"/>
        <s v="₹954"/>
        <s v="₹124"/>
        <s v="₹646"/>
        <s v="₹587"/>
        <s v="₹401"/>
        <s v="₹658"/>
        <s v="₹34"/>
        <s v="₹960"/>
        <s v="₹486"/>
        <s v="₹604"/>
        <s v="₹204"/>
        <s v="₹469"/>
        <s v="₹596"/>
        <s v="₹612"/>
        <s v="₹25"/>
        <s v="₹167"/>
        <s v="₹858"/>
        <s v="₹163"/>
        <s v="₹967"/>
        <s v="₹874"/>
        <s v="₹140"/>
        <s v="₹307"/>
        <s v="₹185"/>
        <s v="₹127"/>
        <s v="₹835"/>
        <s v="₹839"/>
        <s v="₹549"/>
        <s v="₹201"/>
        <s v="₹260"/>
        <s v="₹397"/>
        <s v="₹614"/>
        <s v="₹620"/>
        <s v="₹42"/>
        <s v="₹386"/>
        <s v="₹625"/>
        <s v="₹660"/>
        <s v="₹153"/>
        <s v="₹444"/>
        <s v="₹445"/>
        <s v="₹52"/>
        <s v="₹979"/>
        <s v="₹989"/>
        <s v="₹958"/>
        <s v="₹262"/>
        <s v="₹30"/>
        <s v="₹619"/>
        <s v="₹788"/>
        <s v="₹339"/>
        <s v="₹447"/>
        <s v="₹728"/>
        <s v="₹212"/>
        <s v="₹88"/>
        <s v="₹355"/>
        <s v="₹411"/>
        <s v="₹946"/>
        <s v="₹981"/>
        <s v="₹914"/>
        <s v="₹249"/>
        <s v="₹268"/>
        <s v="₹26"/>
        <s v="₹541"/>
        <s v="₹494"/>
        <s v="₹412"/>
        <s v="₹843"/>
        <s v="₹686"/>
        <s v="₹723"/>
        <s v="₹586"/>
        <s v="₹636"/>
        <s v="₹354"/>
        <s v="₹563"/>
        <s v="₹752"/>
        <s v="₹120"/>
        <s v="₹147"/>
        <s v="₹359"/>
        <s v="₹398"/>
        <s v="₹213"/>
        <s v="₹113"/>
        <s v="₹685"/>
        <s v="₹945"/>
        <s v="₹408"/>
        <s v="₹776"/>
        <s v="₹318"/>
        <s v="₹435"/>
        <s v="₹928"/>
        <s v="₹585"/>
        <s v="₹1,000"/>
        <s v="₹384"/>
        <s v="₹990"/>
        <s v="₹947"/>
        <s v="₹321"/>
        <s v="₹394"/>
        <s v="₹895"/>
        <s v="₹878"/>
        <s v="₹72"/>
        <s v="₹680"/>
        <s v="₹553"/>
        <s v="₹903"/>
        <s v="₹640"/>
        <s v="₹468"/>
        <s v="₹747"/>
        <s v="₹105"/>
        <s v="₹610"/>
        <s v="₹872"/>
        <s v="₹323"/>
        <s v="₹286"/>
        <s v="₹134"/>
        <s v="₹350"/>
        <s v="₹808"/>
        <s v="₹545"/>
        <s v="₹703"/>
        <s v="₹231"/>
        <s v="₹626"/>
        <s v="₹804"/>
        <s v="₹865"/>
        <s v="₹149"/>
        <s v="₹138"/>
        <s v="₹978"/>
        <s v="₹123"/>
        <s v="₹564"/>
        <s v="₹517"/>
        <s v="₹573"/>
        <s v="₹399"/>
        <s v="₹125"/>
        <s v="₹188"/>
        <s v="₹693"/>
        <s v="₹280"/>
        <s v="₹85"/>
        <s v="₹290"/>
        <s v="₹691"/>
        <s v="₹159"/>
        <s v="₹670"/>
        <s v="₹678"/>
        <s v="₹740"/>
        <s v="₹496"/>
        <s v="₹241"/>
        <s v="₹735"/>
        <s v="₹603"/>
        <s v="₹601"/>
        <s v="₹276"/>
        <s v="₹991"/>
        <s v="₹309"/>
        <s v="₹734"/>
        <s v="₹22"/>
        <s v="₹651"/>
        <s v="₹221"/>
        <s v="₹371"/>
        <s v="₹970"/>
        <s v="₹782"/>
        <s v="₹915"/>
        <s v="₹206"/>
        <s v="₹824"/>
        <s v="₹926"/>
        <s v="₹288"/>
        <s v="₹483"/>
        <s v="₹65"/>
        <s v="₹758"/>
        <s v="₹551"/>
        <s v="₹527"/>
        <s v="₹226"/>
        <s v="₹285"/>
        <s v="₹829"/>
        <s v="₹911"/>
        <s v="₹812"/>
        <s v="₹810"/>
        <s v="₹419"/>
        <s v="₹851"/>
        <s v="₹881"/>
        <s v="₹514"/>
        <s v="₹941"/>
        <s v="₹709"/>
        <s v="₹791"/>
        <s v="₹956"/>
        <s v="₹264"/>
        <s v="₹107"/>
        <s v="₹302"/>
        <s v="₹192"/>
        <s v="₹77"/>
        <s v="₹370"/>
        <s v="₹854"/>
        <s v="₹467"/>
        <s v="₹58"/>
        <s v="₹900"/>
        <s v="₹818"/>
        <s v="₹428"/>
        <s v="₹534"/>
        <s v="₹442"/>
        <s v="₹178"/>
        <s v="₹90"/>
        <s v="₹352"/>
        <s v="₹366"/>
        <s v="₹500"/>
        <s v="₹813"/>
        <s v="₹508"/>
        <s v="₹733"/>
        <s v="₹157"/>
        <s v="₹251"/>
        <s v="₹951"/>
        <s v="₹971"/>
        <s v="₹927"/>
        <s v="₹375"/>
        <s v="₹921"/>
        <s v="₹266"/>
        <s v="₹648"/>
        <s v="₹151"/>
        <s v="₹172"/>
        <s v="₹866"/>
        <s v="₹80"/>
        <s v="₹567"/>
        <s v="₹888"/>
        <s v="₹987"/>
        <s v="₹638"/>
        <s v="₹332"/>
        <s v="₹143"/>
        <s v="₹801"/>
        <s v="₹301"/>
        <s v="₹413"/>
        <s v="₹669"/>
        <s v="₹347"/>
        <s v="₹446"/>
        <s v="₹263"/>
        <s v="₹668"/>
        <s v="₹974"/>
        <s v="₹554"/>
        <s v="₹806"/>
        <s v="₹29"/>
        <s v="₹966"/>
        <s v="₹230"/>
        <s v="₹81"/>
        <s v="₹448"/>
        <s v="₹868"/>
        <s v="₹568"/>
        <s v="₹672"/>
        <s v="₹281"/>
        <s v="₹319"/>
        <s v="₹423"/>
        <s v="₹334"/>
        <s v="₹516"/>
        <s v="₹315"/>
        <s v="₹364"/>
        <s v="₹699"/>
        <s v="₹28"/>
        <s v="₹583"/>
        <s v="₹220"/>
        <s v="₹598"/>
        <s v="₹247"/>
        <s v="₹675"/>
        <s v="₹449"/>
        <s v="₹649"/>
        <s v="₹380"/>
        <s v="₹924"/>
        <s v="₹667"/>
        <s v="₹891"/>
        <s v="₹175"/>
        <s v="₹992"/>
        <s v="₹465"/>
        <s v="₹694"/>
        <s v="₹434"/>
        <s v="₹222"/>
        <s v="₹491"/>
        <s v="₹215"/>
        <s v="₹184"/>
        <s v="₹32"/>
        <s v="₹969"/>
        <s v="₹533"/>
        <s v="₹182"/>
        <s v="₹372"/>
        <s v="₹663"/>
        <s v="₹437"/>
        <s v="₹23"/>
        <s v="₹855"/>
        <s v="₹233"/>
        <s v="₹532"/>
        <s v="₹274"/>
        <s v="₹490"/>
      </sharedItems>
    </cacheField>
    <cacheField name="Discount" numFmtId="166">
      <sharedItems containsSemiMixedTypes="0" containsString="0" containsNumber="1" minValue="0" maxValue="0.3"/>
    </cacheField>
    <cacheField name="Payment_Type" numFmtId="0">
      <sharedItems count="3">
        <s v="Credit Card"/>
        <s v="PayPal"/>
        <s v="COD"/>
      </sharedItems>
    </cacheField>
    <cacheField name="Total_Amount" numFmtId="2">
      <sharedItems containsSemiMixedTypes="0" containsString="0" containsNumber="1" minValue="18.459" maxValue="3908.2428"/>
    </cacheField>
    <cacheField name="Months (Order_Date)" numFmtId="0" databaseField="0">
      <fieldGroup base="2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21">
        <rangePr groupBy="quarters" startDate="2023-10-14T00:00:00" endDate="2025-10-14T00:00:00"/>
        <groupItems count="6">
          <s v="&lt;14-10-2023"/>
          <s v="Qtr1"/>
          <s v="Qtr2"/>
          <s v="Qtr3"/>
          <s v="Qtr4"/>
          <s v="&gt;14-10-2025"/>
        </groupItems>
      </fieldGroup>
    </cacheField>
    <cacheField name="Years (Order_Date)" numFmtId="0" databaseField="0">
      <fieldGroup base="2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995202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UST1409"/>
    <s v="Sarah Smith"/>
    <x v="0"/>
    <x v="0"/>
    <s v="Kathleenport"/>
    <x v="0"/>
    <s v="USA"/>
    <x v="0"/>
    <s v="PROD97"/>
    <x v="0"/>
    <x v="0"/>
    <x v="0"/>
    <x v="0"/>
    <n v="245.98"/>
    <n v="471"/>
    <s v="STORE3"/>
    <x v="0"/>
    <x v="0"/>
    <x v="0"/>
    <s v="Outlet"/>
    <x v="0"/>
    <x v="0"/>
    <n v="1"/>
    <x v="0"/>
    <n v="0.09"/>
    <x v="0"/>
    <n v="198.41640000000001"/>
  </r>
  <r>
    <s v="CUST1467"/>
    <s v="Michael Foley"/>
    <x v="1"/>
    <x v="1"/>
    <s v="Oneillfurt"/>
    <x v="1"/>
    <s v="USA"/>
    <x v="0"/>
    <s v="PROD74"/>
    <x v="1"/>
    <x v="1"/>
    <x v="1"/>
    <x v="1"/>
    <n v="403.71"/>
    <n v="159"/>
    <s v="STORE17"/>
    <x v="1"/>
    <x v="0"/>
    <x v="1"/>
    <s v="Flagship"/>
    <x v="1"/>
    <x v="1"/>
    <n v="3"/>
    <x v="1"/>
    <n v="0.27"/>
    <x v="1"/>
    <n v="228.7893"/>
  </r>
  <r>
    <s v="CUST1065"/>
    <s v="Michael Thomas"/>
    <x v="2"/>
    <x v="1"/>
    <s v="Woodmouth"/>
    <x v="2"/>
    <s v="USA"/>
    <x v="1"/>
    <s v="PROD24"/>
    <x v="2"/>
    <x v="0"/>
    <x v="2"/>
    <x v="2"/>
    <n v="166.06"/>
    <n v="340"/>
    <s v="STORE14"/>
    <x v="2"/>
    <x v="1"/>
    <x v="2"/>
    <s v="Outlet"/>
    <x v="2"/>
    <x v="2"/>
    <n v="1"/>
    <x v="2"/>
    <n v="7.0000000000000007E-2"/>
    <x v="0"/>
    <n v="259.1259"/>
  </r>
  <r>
    <s v="CUST1369"/>
    <s v="Gregory Allen"/>
    <x v="3"/>
    <x v="1"/>
    <s v="West Bruce"/>
    <x v="1"/>
    <s v="USA"/>
    <x v="2"/>
    <s v="PROD33"/>
    <x v="3"/>
    <x v="2"/>
    <x v="3"/>
    <x v="3"/>
    <n v="179.77"/>
    <n v="305"/>
    <s v="STORE5"/>
    <x v="3"/>
    <x v="0"/>
    <x v="3"/>
    <s v="Outlet"/>
    <x v="3"/>
    <x v="3"/>
    <n v="2"/>
    <x v="3"/>
    <n v="0.18"/>
    <x v="0"/>
    <n v="658.46"/>
  </r>
  <r>
    <s v="CUST1190"/>
    <s v="Christopher Stewart"/>
    <x v="2"/>
    <x v="0"/>
    <s v="Amandaside"/>
    <x v="3"/>
    <s v="USA"/>
    <x v="3"/>
    <s v="PROD59"/>
    <x v="4"/>
    <x v="3"/>
    <x v="4"/>
    <x v="4"/>
    <n v="17.309999999999999"/>
    <n v="399"/>
    <s v="STORE2"/>
    <x v="4"/>
    <x v="1"/>
    <x v="4"/>
    <s v="Outlet"/>
    <x v="4"/>
    <x v="4"/>
    <n v="2"/>
    <x v="4"/>
    <n v="0.27"/>
    <x v="0"/>
    <n v="1327.8846000000001"/>
  </r>
  <r>
    <s v="CUST1052"/>
    <s v="Debra Liu"/>
    <x v="0"/>
    <x v="0"/>
    <s v="South Timtown"/>
    <x v="4"/>
    <s v="USA"/>
    <x v="3"/>
    <s v="PROD69"/>
    <x v="5"/>
    <x v="4"/>
    <x v="5"/>
    <x v="5"/>
    <n v="218.22"/>
    <n v="224"/>
    <s v="STORE14"/>
    <x v="2"/>
    <x v="1"/>
    <x v="2"/>
    <s v="Outlet"/>
    <x v="5"/>
    <x v="5"/>
    <n v="4"/>
    <x v="5"/>
    <n v="0.24"/>
    <x v="1"/>
    <n v="1805.2736"/>
  </r>
  <r>
    <s v="CUST1109"/>
    <s v="Amy Walker"/>
    <x v="4"/>
    <x v="0"/>
    <s v="Smithland"/>
    <x v="5"/>
    <s v="USA"/>
    <x v="1"/>
    <s v="PROD73"/>
    <x v="6"/>
    <x v="0"/>
    <x v="0"/>
    <x v="6"/>
    <n v="107.06"/>
    <n v="359"/>
    <s v="STORE10"/>
    <x v="5"/>
    <x v="2"/>
    <x v="5"/>
    <s v="Online"/>
    <x v="6"/>
    <x v="6"/>
    <n v="3"/>
    <x v="6"/>
    <n v="0.23"/>
    <x v="2"/>
    <n v="2100.0441000000001"/>
  </r>
  <r>
    <s v="CUST1399"/>
    <s v="John Donaldson"/>
    <x v="4"/>
    <x v="0"/>
    <s v="New Edward"/>
    <x v="6"/>
    <s v="USA"/>
    <x v="3"/>
    <s v="PROD24"/>
    <x v="2"/>
    <x v="0"/>
    <x v="2"/>
    <x v="2"/>
    <n v="166.06"/>
    <n v="340"/>
    <s v="STORE1"/>
    <x v="6"/>
    <x v="0"/>
    <x v="6"/>
    <s v="Flagship"/>
    <x v="7"/>
    <x v="7"/>
    <n v="4"/>
    <x v="7"/>
    <n v="0.24"/>
    <x v="1"/>
    <n v="3030.424"/>
  </r>
  <r>
    <s v="CUST1300"/>
    <s v="Matthew Avery"/>
    <x v="5"/>
    <x v="0"/>
    <s v="Lake Melissashire"/>
    <x v="7"/>
    <s v="USA"/>
    <x v="1"/>
    <s v="PROD0"/>
    <x v="7"/>
    <x v="1"/>
    <x v="6"/>
    <x v="7"/>
    <n v="112.42"/>
    <n v="416"/>
    <s v="STORE17"/>
    <x v="1"/>
    <x v="0"/>
    <x v="1"/>
    <s v="Flagship"/>
    <x v="8"/>
    <x v="8"/>
    <n v="1"/>
    <x v="8"/>
    <n v="0.06"/>
    <x v="2"/>
    <n v="491.32860000000011"/>
  </r>
  <r>
    <s v="CUST1194"/>
    <s v="Ashley Ferguson"/>
    <x v="6"/>
    <x v="0"/>
    <s v="Sarahmouth"/>
    <x v="8"/>
    <s v="USA"/>
    <x v="0"/>
    <s v="PROD54"/>
    <x v="8"/>
    <x v="0"/>
    <x v="7"/>
    <x v="8"/>
    <n v="434.84"/>
    <n v="185"/>
    <s v="STORE3"/>
    <x v="0"/>
    <x v="0"/>
    <x v="0"/>
    <s v="Outlet"/>
    <x v="9"/>
    <x v="9"/>
    <n v="3"/>
    <x v="9"/>
    <n v="0.12"/>
    <x v="1"/>
    <n v="689.17200000000014"/>
  </r>
  <r>
    <s v="CUST1087"/>
    <s v="Melissa Duffy Md"/>
    <x v="7"/>
    <x v="1"/>
    <s v="East Jenna"/>
    <x v="9"/>
    <s v="USA"/>
    <x v="3"/>
    <s v="PROD23"/>
    <x v="9"/>
    <x v="4"/>
    <x v="8"/>
    <x v="9"/>
    <n v="265.73266666666666"/>
    <n v="360"/>
    <s v="STORE17"/>
    <x v="1"/>
    <x v="0"/>
    <x v="1"/>
    <s v="Flagship"/>
    <x v="10"/>
    <x v="10"/>
    <n v="3"/>
    <x v="10"/>
    <n v="0.01"/>
    <x v="2"/>
    <n v="1914.8480999999999"/>
  </r>
  <r>
    <s v="CUST1198"/>
    <s v="Wanda Snyder"/>
    <x v="8"/>
    <x v="0"/>
    <s v="Frostmouth"/>
    <x v="1"/>
    <s v="USA"/>
    <x v="3"/>
    <s v="PROD75"/>
    <x v="10"/>
    <x v="4"/>
    <x v="9"/>
    <x v="10"/>
    <n v="158.13999999999999"/>
    <n v="82"/>
    <s v="STORE2"/>
    <x v="4"/>
    <x v="1"/>
    <x v="4"/>
    <s v="Outlet"/>
    <x v="11"/>
    <x v="11"/>
    <n v="2"/>
    <x v="11"/>
    <n v="0.26"/>
    <x v="1"/>
    <n v="801.44959999999992"/>
  </r>
  <r>
    <s v="CUST1426"/>
    <s v="Jeanette Nichols"/>
    <x v="9"/>
    <x v="0"/>
    <s v="Aguilarland"/>
    <x v="10"/>
    <s v="USA"/>
    <x v="2"/>
    <s v="PROD63"/>
    <x v="11"/>
    <x v="3"/>
    <x v="10"/>
    <x v="11"/>
    <n v="266.86"/>
    <n v="458"/>
    <s v="STORE10"/>
    <x v="5"/>
    <x v="2"/>
    <x v="5"/>
    <s v="Online"/>
    <x v="12"/>
    <x v="12"/>
    <n v="1"/>
    <x v="12"/>
    <n v="0.09"/>
    <x v="1"/>
    <n v="359.61380000000003"/>
  </r>
  <r>
    <s v="CUST1100"/>
    <s v="Diane Watson"/>
    <x v="10"/>
    <x v="1"/>
    <s v="North Codyport"/>
    <x v="11"/>
    <s v="USA"/>
    <x v="2"/>
    <s v="PROD8"/>
    <x v="12"/>
    <x v="1"/>
    <x v="1"/>
    <x v="12"/>
    <n v="439.07"/>
    <n v="142"/>
    <s v="STORE8"/>
    <x v="7"/>
    <x v="3"/>
    <x v="7"/>
    <s v="Online"/>
    <x v="13"/>
    <x v="13"/>
    <n v="4"/>
    <x v="13"/>
    <n v="0.17"/>
    <x v="0"/>
    <n v="187.14840000000001"/>
  </r>
  <r>
    <s v="CUST1084"/>
    <s v="Christy Hoffman"/>
    <x v="11"/>
    <x v="1"/>
    <s v="Garyberg"/>
    <x v="12"/>
    <s v="USA"/>
    <x v="2"/>
    <s v="PROD25"/>
    <x v="13"/>
    <x v="4"/>
    <x v="7"/>
    <x v="13"/>
    <n v="174.02"/>
    <n v="268"/>
    <s v="STORE13"/>
    <x v="8"/>
    <x v="2"/>
    <x v="8"/>
    <s v="Flagship"/>
    <x v="14"/>
    <x v="14"/>
    <n v="3"/>
    <x v="14"/>
    <n v="0.17"/>
    <x v="1"/>
    <n v="895.30439999999999"/>
  </r>
  <r>
    <s v="CUST1209"/>
    <s v="Joan Johnson"/>
    <x v="12"/>
    <x v="1"/>
    <s v="Lake Josephport"/>
    <x v="6"/>
    <s v="USA"/>
    <x v="2"/>
    <s v="PROD79"/>
    <x v="14"/>
    <x v="2"/>
    <x v="11"/>
    <x v="14"/>
    <n v="228.53"/>
    <n v="469"/>
    <s v="STORE9"/>
    <x v="9"/>
    <x v="1"/>
    <x v="9"/>
    <s v="Flagship"/>
    <x v="15"/>
    <x v="15"/>
    <n v="4"/>
    <x v="15"/>
    <n v="0.06"/>
    <x v="2"/>
    <n v="761.73839999999996"/>
  </r>
  <r>
    <s v="CUST1004"/>
    <s v="Caroline Collins"/>
    <x v="13"/>
    <x v="1"/>
    <s v="Nicholasshire"/>
    <x v="13"/>
    <s v="USA"/>
    <x v="1"/>
    <s v="PROD81"/>
    <x v="15"/>
    <x v="0"/>
    <x v="12"/>
    <x v="15"/>
    <n v="285.54000000000002"/>
    <n v="358"/>
    <s v="STORE5"/>
    <x v="3"/>
    <x v="0"/>
    <x v="3"/>
    <s v="Outlet"/>
    <x v="16"/>
    <x v="16"/>
    <n v="2"/>
    <x v="16"/>
    <n v="0.05"/>
    <x v="1"/>
    <n v="680.88400000000001"/>
  </r>
  <r>
    <s v="CUST1072"/>
    <s v="Tonya Burch"/>
    <x v="14"/>
    <x v="1"/>
    <s v="Olsonhaven"/>
    <x v="14"/>
    <s v="USA"/>
    <x v="0"/>
    <s v="PROD37"/>
    <x v="16"/>
    <x v="4"/>
    <x v="9"/>
    <x v="16"/>
    <n v="353.47"/>
    <n v="214"/>
    <s v="STORE18"/>
    <x v="10"/>
    <x v="2"/>
    <x v="10"/>
    <s v="Flagship"/>
    <x v="17"/>
    <x v="17"/>
    <n v="4"/>
    <x v="17"/>
    <n v="0.28000000000000003"/>
    <x v="2"/>
    <n v="246.5856"/>
  </r>
  <r>
    <s v="CUST1185"/>
    <s v="Brent Rivas"/>
    <x v="8"/>
    <x v="1"/>
    <s v="North Kellyberg"/>
    <x v="15"/>
    <s v="USA"/>
    <x v="2"/>
    <s v="PROD7"/>
    <x v="17"/>
    <x v="2"/>
    <x v="11"/>
    <x v="17"/>
    <n v="218.86"/>
    <n v="170"/>
    <s v="STORE17"/>
    <x v="1"/>
    <x v="0"/>
    <x v="1"/>
    <s v="Flagship"/>
    <x v="18"/>
    <x v="18"/>
    <n v="4"/>
    <x v="18"/>
    <n v="0.23"/>
    <x v="1"/>
    <n v="2862.1208000000001"/>
  </r>
  <r>
    <s v="CUST1309"/>
    <s v="Stacy Collins"/>
    <x v="15"/>
    <x v="1"/>
    <s v="Randychester"/>
    <x v="13"/>
    <s v="USA"/>
    <x v="3"/>
    <s v="PROD60"/>
    <x v="18"/>
    <x v="3"/>
    <x v="13"/>
    <x v="18"/>
    <n v="482.75"/>
    <n v="444"/>
    <s v="STORE13"/>
    <x v="8"/>
    <x v="2"/>
    <x v="8"/>
    <s v="Flagship"/>
    <x v="19"/>
    <x v="19"/>
    <n v="2"/>
    <x v="19"/>
    <n v="0.14000000000000001"/>
    <x v="2"/>
    <n v="159.3408"/>
  </r>
  <r>
    <s v="CUST1248"/>
    <s v="Nicholas Webb"/>
    <x v="16"/>
    <x v="0"/>
    <s v="Lake Timothy"/>
    <x v="2"/>
    <s v="USA"/>
    <x v="0"/>
    <s v="PROD62"/>
    <x v="19"/>
    <x v="1"/>
    <x v="6"/>
    <x v="19"/>
    <n v="86.42"/>
    <n v="222"/>
    <s v="STORE4"/>
    <x v="11"/>
    <x v="1"/>
    <x v="11"/>
    <s v="Online"/>
    <x v="20"/>
    <x v="20"/>
    <n v="4"/>
    <x v="20"/>
    <n v="0.28999999999999998"/>
    <x v="2"/>
    <n v="394.90199999999999"/>
  </r>
  <r>
    <s v="CUST1140"/>
    <s v="Patty Francis"/>
    <x v="1"/>
    <x v="1"/>
    <s v="South Brooke"/>
    <x v="8"/>
    <s v="USA"/>
    <x v="0"/>
    <s v="PROD53"/>
    <x v="20"/>
    <x v="4"/>
    <x v="5"/>
    <x v="20"/>
    <n v="386.56"/>
    <n v="125"/>
    <s v="STORE4"/>
    <x v="11"/>
    <x v="1"/>
    <x v="11"/>
    <s v="Online"/>
    <x v="21"/>
    <x v="21"/>
    <n v="3"/>
    <x v="21"/>
    <n v="0.03"/>
    <x v="2"/>
    <n v="453.58170000000001"/>
  </r>
  <r>
    <s v="CUST1442"/>
    <s v="Kelli Smith"/>
    <x v="17"/>
    <x v="1"/>
    <s v="North Maryfort"/>
    <x v="7"/>
    <s v="USA"/>
    <x v="3"/>
    <s v="PROD34"/>
    <x v="21"/>
    <x v="1"/>
    <x v="6"/>
    <x v="21"/>
    <n v="419.28"/>
    <n v="86"/>
    <s v="STORE16"/>
    <x v="12"/>
    <x v="3"/>
    <x v="12"/>
    <s v="Flagship"/>
    <x v="22"/>
    <x v="22"/>
    <n v="4"/>
    <x v="22"/>
    <n v="0.03"/>
    <x v="2"/>
    <n v="447.82960000000003"/>
  </r>
  <r>
    <s v="CUST1122"/>
    <s v="Michael Chang"/>
    <x v="12"/>
    <x v="0"/>
    <s v="Kathrynport"/>
    <x v="10"/>
    <s v="USA"/>
    <x v="2"/>
    <s v="PROD52"/>
    <x v="22"/>
    <x v="0"/>
    <x v="0"/>
    <x v="22"/>
    <n v="212.26"/>
    <n v="82"/>
    <s v="STORE6"/>
    <x v="13"/>
    <x v="2"/>
    <x v="13"/>
    <s v="Online"/>
    <x v="23"/>
    <x v="23"/>
    <n v="3"/>
    <x v="5"/>
    <n v="0.08"/>
    <x v="0"/>
    <n v="1638.3912"/>
  </r>
  <r>
    <s v="CUST1353"/>
    <s v="   Laura Green"/>
    <x v="18"/>
    <x v="1"/>
    <s v="Westbury"/>
    <x v="7"/>
    <s v="USA"/>
    <x v="2"/>
    <s v="PROD45"/>
    <x v="23"/>
    <x v="0"/>
    <x v="0"/>
    <x v="23"/>
    <n v="318.91000000000003"/>
    <n v="114"/>
    <s v="STORE4"/>
    <x v="11"/>
    <x v="1"/>
    <x v="11"/>
    <s v="Online"/>
    <x v="24"/>
    <x v="24"/>
    <n v="2"/>
    <x v="23"/>
    <n v="0.2"/>
    <x v="0"/>
    <n v="1320.0640000000001"/>
  </r>
  <r>
    <s v="CUST1097"/>
    <s v="David Cobb"/>
    <x v="19"/>
    <x v="0"/>
    <s v="Lake Thomas"/>
    <x v="16"/>
    <s v="USA"/>
    <x v="1"/>
    <s v="PROD80"/>
    <x v="24"/>
    <x v="2"/>
    <x v="14"/>
    <x v="24"/>
    <n v="143.43"/>
    <n v="58"/>
    <s v="STORE12"/>
    <x v="14"/>
    <x v="0"/>
    <x v="14"/>
    <s v="Online"/>
    <x v="25"/>
    <x v="25"/>
    <n v="2"/>
    <x v="24"/>
    <n v="0.24"/>
    <x v="1"/>
    <n v="717.25760000000002"/>
  </r>
  <r>
    <s v="CUST1464"/>
    <s v="David Pierce"/>
    <x v="20"/>
    <x v="1"/>
    <s v="Grayland"/>
    <x v="17"/>
    <s v="USA"/>
    <x v="2"/>
    <s v="PROD25"/>
    <x v="13"/>
    <x v="4"/>
    <x v="7"/>
    <x v="13"/>
    <n v="174.02"/>
    <n v="268"/>
    <s v="STORE13"/>
    <x v="8"/>
    <x v="2"/>
    <x v="8"/>
    <s v="Flagship"/>
    <x v="26"/>
    <x v="26"/>
    <n v="1"/>
    <x v="25"/>
    <n v="0.14000000000000001"/>
    <x v="1"/>
    <n v="828.83359999999993"/>
  </r>
  <r>
    <s v="CUST1292"/>
    <s v="Ricardo Jones"/>
    <x v="21"/>
    <x v="0"/>
    <s v="Danielland"/>
    <x v="4"/>
    <s v="USA"/>
    <x v="1"/>
    <s v="PROD55"/>
    <x v="25"/>
    <x v="2"/>
    <x v="3"/>
    <x v="25"/>
    <n v="81.75"/>
    <n v="226.05"/>
    <s v="STORE6"/>
    <x v="13"/>
    <x v="2"/>
    <x v="13"/>
    <s v="Online"/>
    <x v="27"/>
    <x v="27"/>
    <n v="1"/>
    <x v="26"/>
    <n v="0.12"/>
    <x v="1"/>
    <n v="209.65119999999999"/>
  </r>
  <r>
    <s v="CUST1457"/>
    <s v="Christina Robertson"/>
    <x v="22"/>
    <x v="0"/>
    <s v="Hubbardborough"/>
    <x v="18"/>
    <s v="USA"/>
    <x v="2"/>
    <s v="PROD82"/>
    <x v="26"/>
    <x v="0"/>
    <x v="15"/>
    <x v="26"/>
    <n v="152.91999999999999"/>
    <n v="281"/>
    <s v="STORE16"/>
    <x v="12"/>
    <x v="3"/>
    <x v="12"/>
    <s v="Flagship"/>
    <x v="28"/>
    <x v="28"/>
    <n v="1"/>
    <x v="27"/>
    <n v="0.04"/>
    <x v="1"/>
    <n v="726.36479999999995"/>
  </r>
  <r>
    <s v="CUST1019"/>
    <s v="Michael Torres"/>
    <x v="6"/>
    <x v="1"/>
    <s v="Gonzalezfort"/>
    <x v="15"/>
    <s v="USA"/>
    <x v="2"/>
    <s v="PROD93"/>
    <x v="27"/>
    <x v="1"/>
    <x v="6"/>
    <x v="27"/>
    <n v="377.52"/>
    <n v="485"/>
    <s v="STORE7"/>
    <x v="15"/>
    <x v="1"/>
    <x v="15"/>
    <s v="Online"/>
    <x v="29"/>
    <x v="29"/>
    <n v="3"/>
    <x v="28"/>
    <n v="0.22"/>
    <x v="0"/>
    <n v="373.83839999999998"/>
  </r>
  <r>
    <s v="CUST1368"/>
    <s v="Miranda King"/>
    <x v="23"/>
    <x v="1"/>
    <s v="West Mathew"/>
    <x v="3"/>
    <s v="USA"/>
    <x v="2"/>
    <s v="PROD95"/>
    <x v="28"/>
    <x v="0"/>
    <x v="7"/>
    <x v="28"/>
    <n v="60.65"/>
    <n v="75"/>
    <s v="STORE8"/>
    <x v="7"/>
    <x v="3"/>
    <x v="7"/>
    <s v="Online"/>
    <x v="30"/>
    <x v="30"/>
    <n v="1"/>
    <x v="29"/>
    <n v="0.14000000000000001"/>
    <x v="2"/>
    <n v="283.7484"/>
  </r>
  <r>
    <s v="CUST1060"/>
    <s v="Dr. David Smith"/>
    <x v="24"/>
    <x v="1"/>
    <s v="Schmidtchester"/>
    <x v="19"/>
    <s v="USA"/>
    <x v="1"/>
    <s v="PROD17"/>
    <x v="29"/>
    <x v="0"/>
    <x v="7"/>
    <x v="29"/>
    <n v="144.53"/>
    <n v="367"/>
    <s v="STORE8"/>
    <x v="7"/>
    <x v="3"/>
    <x v="7"/>
    <s v="Online"/>
    <x v="31"/>
    <x v="31"/>
    <n v="1"/>
    <x v="30"/>
    <n v="0.11"/>
    <x v="1"/>
    <n v="208.3134"/>
  </r>
  <r>
    <s v="CUST1317"/>
    <s v="Tiffany Williams"/>
    <x v="13"/>
    <x v="1"/>
    <s v="Richardsport"/>
    <x v="20"/>
    <s v="USA"/>
    <x v="0"/>
    <s v="PROD81"/>
    <x v="15"/>
    <x v="0"/>
    <x v="12"/>
    <x v="15"/>
    <n v="285.54000000000002"/>
    <n v="358"/>
    <s v="STORE0"/>
    <x v="16"/>
    <x v="2"/>
    <x v="16"/>
    <s v="Flagship"/>
    <x v="32"/>
    <x v="32"/>
    <n v="2"/>
    <x v="31"/>
    <n v="0.16"/>
    <x v="1"/>
    <n v="1299.9000000000001"/>
  </r>
  <r>
    <s v="CUST1436"/>
    <s v="Sharon Simpson"/>
    <x v="25"/>
    <x v="0"/>
    <s v="South Michellebury"/>
    <x v="16"/>
    <s v="USA"/>
    <x v="0"/>
    <s v="PROD52"/>
    <x v="22"/>
    <x v="0"/>
    <x v="0"/>
    <x v="22"/>
    <n v="212.26"/>
    <n v="82"/>
    <s v="STORE18"/>
    <x v="10"/>
    <x v="2"/>
    <x v="10"/>
    <s v="Flagship"/>
    <x v="33"/>
    <x v="33"/>
    <n v="1"/>
    <x v="32"/>
    <n v="0.04"/>
    <x v="0"/>
    <n v="70.924799999999991"/>
  </r>
  <r>
    <s v="CUST1005"/>
    <s v="Christine Vaughn"/>
    <x v="26"/>
    <x v="0"/>
    <s v="East Amandamouth"/>
    <x v="7"/>
    <s v="USA"/>
    <x v="3"/>
    <s v="PROD86"/>
    <x v="30"/>
    <x v="2"/>
    <x v="14"/>
    <x v="30"/>
    <n v="176.07"/>
    <n v="82"/>
    <s v="STORE18"/>
    <x v="10"/>
    <x v="2"/>
    <x v="10"/>
    <s v="Flagship"/>
    <x v="34"/>
    <x v="34"/>
    <n v="1"/>
    <x v="33"/>
    <n v="0.16"/>
    <x v="1"/>
    <n v="721.8119999999999"/>
  </r>
  <r>
    <s v="CUST1129"/>
    <s v="Jessica Mitchell"/>
    <x v="27"/>
    <x v="1"/>
    <s v="Matthewbury"/>
    <x v="16"/>
    <s v="USA"/>
    <x v="1"/>
    <s v="PROD81"/>
    <x v="15"/>
    <x v="0"/>
    <x v="12"/>
    <x v="15"/>
    <n v="285.54000000000002"/>
    <n v="358"/>
    <s v="STORE6"/>
    <x v="13"/>
    <x v="2"/>
    <x v="13"/>
    <s v="Online"/>
    <x v="35"/>
    <x v="35"/>
    <n v="4"/>
    <x v="34"/>
    <n v="0.05"/>
    <x v="0"/>
    <n v="2897.233999999999"/>
  </r>
  <r>
    <s v="CUST1182"/>
    <s v="Melissa Hamilton"/>
    <x v="28"/>
    <x v="1"/>
    <s v="Hutchinsonville"/>
    <x v="21"/>
    <s v="USA"/>
    <x v="1"/>
    <s v="PROD34"/>
    <x v="21"/>
    <x v="1"/>
    <x v="6"/>
    <x v="21"/>
    <n v="419.28"/>
    <n v="86"/>
    <s v="STORE4"/>
    <x v="11"/>
    <x v="1"/>
    <x v="11"/>
    <s v="Online"/>
    <x v="36"/>
    <x v="36"/>
    <n v="4"/>
    <x v="35"/>
    <n v="0.19"/>
    <x v="1"/>
    <n v="2997.615600000001"/>
  </r>
  <r>
    <s v="CUST1124"/>
    <s v="Donald Lee"/>
    <x v="11"/>
    <x v="0"/>
    <s v="Wongberg"/>
    <x v="22"/>
    <s v="USA"/>
    <x v="3"/>
    <s v="PROD73"/>
    <x v="6"/>
    <x v="0"/>
    <x v="0"/>
    <x v="6"/>
    <n v="107.06"/>
    <n v="359"/>
    <s v="STORE0"/>
    <x v="16"/>
    <x v="2"/>
    <x v="16"/>
    <s v="Flagship"/>
    <x v="37"/>
    <x v="37"/>
    <n v="1"/>
    <x v="36"/>
    <n v="0.2"/>
    <x v="2"/>
    <n v="262.80799999999999"/>
  </r>
  <r>
    <s v="CUST1274"/>
    <s v="Sarah Lane"/>
    <x v="29"/>
    <x v="0"/>
    <s v="Edwardborough"/>
    <x v="1"/>
    <s v="USA"/>
    <x v="1"/>
    <s v="PROD44"/>
    <x v="31"/>
    <x v="0"/>
    <x v="15"/>
    <x v="31"/>
    <n v="167.12"/>
    <n v="316"/>
    <s v="STORE4"/>
    <x v="11"/>
    <x v="1"/>
    <x v="11"/>
    <s v="Online"/>
    <x v="38"/>
    <x v="38"/>
    <n v="1"/>
    <x v="37"/>
    <n v="0.04"/>
    <x v="2"/>
    <n v="33.129600000000003"/>
  </r>
  <r>
    <s v="CUST1105"/>
    <s v="Lance Baker"/>
    <x v="12"/>
    <x v="1"/>
    <s v="Port Victoria"/>
    <x v="23"/>
    <s v="USA"/>
    <x v="0"/>
    <s v="PROD19"/>
    <x v="32"/>
    <x v="0"/>
    <x v="12"/>
    <x v="32"/>
    <n v="21.34"/>
    <n v="65"/>
    <s v="STORE11"/>
    <x v="17"/>
    <x v="1"/>
    <x v="17"/>
    <s v="Online"/>
    <x v="39"/>
    <x v="39"/>
    <n v="3"/>
    <x v="38"/>
    <n v="0.06"/>
    <x v="2"/>
    <n v="1871.7185999999999"/>
  </r>
  <r>
    <s v="CUST1246"/>
    <s v="Mary Russell"/>
    <x v="7"/>
    <x v="0"/>
    <s v="South Regina"/>
    <x v="24"/>
    <s v="USA"/>
    <x v="3"/>
    <s v="PROD33"/>
    <x v="3"/>
    <x v="2"/>
    <x v="3"/>
    <x v="3"/>
    <n v="179.77"/>
    <n v="305"/>
    <s v="STORE9"/>
    <x v="9"/>
    <x v="1"/>
    <x v="9"/>
    <s v="Flagship"/>
    <x v="40"/>
    <x v="40"/>
    <n v="1"/>
    <x v="39"/>
    <n v="0.13"/>
    <x v="1"/>
    <n v="356.18669999999997"/>
  </r>
  <r>
    <s v="CUST1092"/>
    <s v="Robert Jackson"/>
    <x v="30"/>
    <x v="1"/>
    <s v="Lake Brandy"/>
    <x v="25"/>
    <s v="USA"/>
    <x v="2"/>
    <s v="PROD78"/>
    <x v="33"/>
    <x v="2"/>
    <x v="3"/>
    <x v="33"/>
    <n v="325.26"/>
    <n v="400"/>
    <s v="STORE3"/>
    <x v="0"/>
    <x v="0"/>
    <x v="0"/>
    <s v="Outlet"/>
    <x v="41"/>
    <x v="41"/>
    <n v="3"/>
    <x v="40"/>
    <n v="0.11"/>
    <x v="1"/>
    <n v="1230.9501"/>
  </r>
  <r>
    <s v="CUST1368"/>
    <s v="Miranda King"/>
    <x v="23"/>
    <x v="1"/>
    <s v="West Mathew"/>
    <x v="3"/>
    <s v="USA"/>
    <x v="2"/>
    <s v="PROD19"/>
    <x v="32"/>
    <x v="0"/>
    <x v="12"/>
    <x v="32"/>
    <n v="21.34"/>
    <n v="65"/>
    <s v="STORE14"/>
    <x v="2"/>
    <x v="1"/>
    <x v="2"/>
    <s v="Outlet"/>
    <x v="42"/>
    <x v="42"/>
    <n v="2"/>
    <x v="41"/>
    <n v="0.02"/>
    <x v="2"/>
    <n v="1489.8743999999999"/>
  </r>
  <r>
    <s v="CUST1278"/>
    <s v="Stephen Fowler"/>
    <x v="17"/>
    <x v="1"/>
    <s v="Port Mariastad"/>
    <x v="26"/>
    <s v="USA"/>
    <x v="2"/>
    <s v="PROD23"/>
    <x v="9"/>
    <x v="4"/>
    <x v="8"/>
    <x v="9"/>
    <n v="265.73266666666666"/>
    <n v="360"/>
    <s v="STORE1"/>
    <x v="6"/>
    <x v="0"/>
    <x v="6"/>
    <s v="Flagship"/>
    <x v="43"/>
    <x v="43"/>
    <n v="3"/>
    <x v="42"/>
    <n v="0.12"/>
    <x v="1"/>
    <n v="1818.3263999999999"/>
  </r>
  <r>
    <s v="CUST1159"/>
    <s v="Brian Choi"/>
    <x v="6"/>
    <x v="1"/>
    <s v="Floydton"/>
    <x v="15"/>
    <s v="USA"/>
    <x v="0"/>
    <s v="PROD43"/>
    <x v="34"/>
    <x v="1"/>
    <x v="6"/>
    <x v="34"/>
    <n v="253.33"/>
    <n v="266"/>
    <s v="STORE9"/>
    <x v="9"/>
    <x v="1"/>
    <x v="9"/>
    <s v="Flagship"/>
    <x v="44"/>
    <x v="44"/>
    <n v="2"/>
    <x v="43"/>
    <n v="0.05"/>
    <x v="0"/>
    <n v="489.78199999999993"/>
  </r>
  <r>
    <s v="CUST1052"/>
    <s v="Debra Liu"/>
    <x v="0"/>
    <x v="0"/>
    <s v="South Timtown"/>
    <x v="4"/>
    <s v="USA"/>
    <x v="3"/>
    <s v="PROD53"/>
    <x v="20"/>
    <x v="4"/>
    <x v="5"/>
    <x v="20"/>
    <n v="386.56"/>
    <n v="125"/>
    <s v="STORE7"/>
    <x v="15"/>
    <x v="1"/>
    <x v="15"/>
    <s v="Online"/>
    <x v="45"/>
    <x v="45"/>
    <n v="2"/>
    <x v="44"/>
    <n v="0.19"/>
    <x v="2"/>
    <n v="509.14980000000008"/>
  </r>
  <r>
    <s v="CUST1155"/>
    <s v="Curtis Haynes"/>
    <x v="31"/>
    <x v="1"/>
    <s v="Estradaside"/>
    <x v="14"/>
    <s v="USA"/>
    <x v="0"/>
    <s v="PROD72"/>
    <x v="35"/>
    <x v="0"/>
    <x v="15"/>
    <x v="35"/>
    <n v="477.61"/>
    <n v="300"/>
    <s v="STORE14"/>
    <x v="2"/>
    <x v="1"/>
    <x v="2"/>
    <s v="Outlet"/>
    <x v="46"/>
    <x v="46"/>
    <n v="3"/>
    <x v="45"/>
    <n v="0.01"/>
    <x v="1"/>
    <n v="998.18729999999994"/>
  </r>
  <r>
    <s v="CUST1029"/>
    <s v="David Arnold"/>
    <x v="8"/>
    <x v="1"/>
    <s v="East Jennifer"/>
    <x v="13"/>
    <s v="USA"/>
    <x v="1"/>
    <s v="PROD86"/>
    <x v="30"/>
    <x v="2"/>
    <x v="14"/>
    <x v="30"/>
    <n v="176.07"/>
    <n v="82"/>
    <s v="STORE11"/>
    <x v="17"/>
    <x v="1"/>
    <x v="17"/>
    <s v="Online"/>
    <x v="47"/>
    <x v="47"/>
    <n v="2"/>
    <x v="46"/>
    <n v="7.0000000000000007E-2"/>
    <x v="2"/>
    <n v="1636.1117999999999"/>
  </r>
  <r>
    <s v="CUST1002"/>
    <s v="Dr. Benjamin Price"/>
    <x v="5"/>
    <x v="1"/>
    <s v="Kylebury"/>
    <x v="27"/>
    <s v="USA"/>
    <x v="2"/>
    <s v="PROD75"/>
    <x v="10"/>
    <x v="4"/>
    <x v="9"/>
    <x v="10"/>
    <n v="158.13999999999999"/>
    <n v="82"/>
    <s v="STORE17"/>
    <x v="1"/>
    <x v="0"/>
    <x v="1"/>
    <s v="Flagship"/>
    <x v="48"/>
    <x v="48"/>
    <n v="3"/>
    <x v="47"/>
    <n v="0.23"/>
    <x v="1"/>
    <n v="466.78170000000011"/>
  </r>
  <r>
    <s v="CUST1310"/>
    <s v="Kara Dodson"/>
    <x v="3"/>
    <x v="0"/>
    <s v="Joelside"/>
    <x v="1"/>
    <s v="USA"/>
    <x v="1"/>
    <s v="PROD17"/>
    <x v="29"/>
    <x v="0"/>
    <x v="7"/>
    <x v="29"/>
    <n v="144.53"/>
    <n v="367"/>
    <s v="STORE8"/>
    <x v="7"/>
    <x v="3"/>
    <x v="7"/>
    <s v="Online"/>
    <x v="49"/>
    <x v="49"/>
    <n v="2"/>
    <x v="48"/>
    <n v="0.28000000000000003"/>
    <x v="0"/>
    <n v="698.76"/>
  </r>
  <r>
    <s v="CUST1171"/>
    <s v="Amy Wilson"/>
    <x v="30"/>
    <x v="1"/>
    <s v="Morrisburgh"/>
    <x v="12"/>
    <s v="USA"/>
    <x v="2"/>
    <s v="PROD75"/>
    <x v="10"/>
    <x v="4"/>
    <x v="9"/>
    <x v="10"/>
    <n v="158.13999999999999"/>
    <n v="82"/>
    <s v="STORE10"/>
    <x v="5"/>
    <x v="2"/>
    <x v="5"/>
    <s v="Online"/>
    <x v="50"/>
    <x v="50"/>
    <n v="4"/>
    <x v="49"/>
    <n v="0.1"/>
    <x v="1"/>
    <n v="1988.568"/>
  </r>
  <r>
    <s v="CUST1107"/>
    <s v="Erica Carney"/>
    <x v="32"/>
    <x v="1"/>
    <s v="North Justin"/>
    <x v="28"/>
    <s v="USA"/>
    <x v="2"/>
    <s v="PROD58"/>
    <x v="36"/>
    <x v="4"/>
    <x v="7"/>
    <x v="36"/>
    <n v="113.83"/>
    <n v="485"/>
    <s v="STORE17"/>
    <x v="1"/>
    <x v="0"/>
    <x v="1"/>
    <s v="Flagship"/>
    <x v="51"/>
    <x v="51"/>
    <n v="4"/>
    <x v="50"/>
    <n v="0.22"/>
    <x v="2"/>
    <n v="1177.0512000000001"/>
  </r>
  <r>
    <s v="CUST1053"/>
    <s v="Sharon Brown"/>
    <x v="33"/>
    <x v="1"/>
    <s v="East Andrea"/>
    <x v="29"/>
    <s v="USA"/>
    <x v="0"/>
    <s v="PROD47"/>
    <x v="37"/>
    <x v="3"/>
    <x v="16"/>
    <x v="37"/>
    <n v="250.41615384615383"/>
    <n v="431"/>
    <s v="STORE19"/>
    <x v="18"/>
    <x v="2"/>
    <x v="18"/>
    <s v="Online"/>
    <x v="52"/>
    <x v="52"/>
    <n v="4"/>
    <x v="51"/>
    <n v="0.1"/>
    <x v="2"/>
    <n v="680.65200000000004"/>
  </r>
  <r>
    <s v="CUST1499"/>
    <s v="Philip Pennington"/>
    <x v="4"/>
    <x v="1"/>
    <s v="East Valerieview"/>
    <x v="7"/>
    <s v="USA"/>
    <x v="2"/>
    <s v="PROD30"/>
    <x v="38"/>
    <x v="2"/>
    <x v="14"/>
    <x v="38"/>
    <n v="19.52"/>
    <n v="57"/>
    <s v="STORE4"/>
    <x v="11"/>
    <x v="1"/>
    <x v="11"/>
    <s v="Online"/>
    <x v="53"/>
    <x v="53"/>
    <n v="3"/>
    <x v="52"/>
    <n v="0.01"/>
    <x v="0"/>
    <n v="808.64189999999996"/>
  </r>
  <r>
    <s v="CUST1264"/>
    <s v="Matthew Payne"/>
    <x v="34"/>
    <x v="0"/>
    <s v="Grahamfurt"/>
    <x v="0"/>
    <s v="USA"/>
    <x v="0"/>
    <s v="PROD92"/>
    <x v="39"/>
    <x v="2"/>
    <x v="17"/>
    <x v="39"/>
    <n v="447.43"/>
    <n v="191"/>
    <s v="STORE11"/>
    <x v="17"/>
    <x v="1"/>
    <x v="17"/>
    <s v="Online"/>
    <x v="54"/>
    <x v="54"/>
    <n v="1"/>
    <x v="53"/>
    <n v="0.28000000000000003"/>
    <x v="1"/>
    <n v="150.76079999999999"/>
  </r>
  <r>
    <s v="CUST1053"/>
    <s v="Sharon Brown"/>
    <x v="33"/>
    <x v="1"/>
    <s v="East Andrea"/>
    <x v="29"/>
    <s v="USA"/>
    <x v="0"/>
    <s v="PROD80"/>
    <x v="24"/>
    <x v="2"/>
    <x v="14"/>
    <x v="24"/>
    <n v="143.43"/>
    <n v="58"/>
    <s v="STORE9"/>
    <x v="9"/>
    <x v="1"/>
    <x v="9"/>
    <s v="Flagship"/>
    <x v="55"/>
    <x v="55"/>
    <n v="1"/>
    <x v="54"/>
    <n v="0.23"/>
    <x v="0"/>
    <n v="626.67989999999998"/>
  </r>
  <r>
    <s v="CUST1257"/>
    <s v="Christopher David"/>
    <x v="17"/>
    <x v="0"/>
    <s v="Karenmouth"/>
    <x v="30"/>
    <s v="USA"/>
    <x v="1"/>
    <s v="PROD28"/>
    <x v="40"/>
    <x v="0"/>
    <x v="7"/>
    <x v="40"/>
    <n v="38.76"/>
    <n v="137"/>
    <s v="STORE0"/>
    <x v="16"/>
    <x v="2"/>
    <x v="16"/>
    <s v="Flagship"/>
    <x v="56"/>
    <x v="56"/>
    <n v="1"/>
    <x v="55"/>
    <n v="0.19"/>
    <x v="1"/>
    <n v="116.39700000000001"/>
  </r>
  <r>
    <s v="CUST1470"/>
    <s v="Manuel Fisher"/>
    <x v="2"/>
    <x v="1"/>
    <s v="Kanebury"/>
    <x v="20"/>
    <s v="USA"/>
    <x v="0"/>
    <s v="PROD46"/>
    <x v="41"/>
    <x v="4"/>
    <x v="18"/>
    <x v="41"/>
    <n v="167.34"/>
    <n v="296"/>
    <s v="STORE1"/>
    <x v="6"/>
    <x v="0"/>
    <x v="6"/>
    <s v="Flagship"/>
    <x v="57"/>
    <x v="57"/>
    <n v="4"/>
    <x v="56"/>
    <n v="0.05"/>
    <x v="1"/>
    <n v="3181.8919999999998"/>
  </r>
  <r>
    <s v="CUST1002"/>
    <s v="Dr. Benjamin Price"/>
    <x v="5"/>
    <x v="1"/>
    <s v="Kylebury"/>
    <x v="27"/>
    <s v="USA"/>
    <x v="2"/>
    <s v="PROD79"/>
    <x v="14"/>
    <x v="2"/>
    <x v="11"/>
    <x v="14"/>
    <n v="228.53"/>
    <n v="469"/>
    <s v="STORE17"/>
    <x v="1"/>
    <x v="0"/>
    <x v="1"/>
    <s v="Flagship"/>
    <x v="58"/>
    <x v="58"/>
    <n v="2"/>
    <x v="57"/>
    <n v="0.28000000000000003"/>
    <x v="0"/>
    <n v="602.25120000000004"/>
  </r>
  <r>
    <s v="CUST1120"/>
    <s v="Jacob Hopkins"/>
    <x v="30"/>
    <x v="1"/>
    <s v="Lake Tylerfort"/>
    <x v="8"/>
    <s v="USA"/>
    <x v="2"/>
    <s v="PROD15"/>
    <x v="42"/>
    <x v="1"/>
    <x v="17"/>
    <x v="42"/>
    <n v="465.34"/>
    <n v="301"/>
    <s v="STORE19"/>
    <x v="18"/>
    <x v="2"/>
    <x v="18"/>
    <s v="Online"/>
    <x v="59"/>
    <x v="59"/>
    <n v="1"/>
    <x v="58"/>
    <n v="0.16"/>
    <x v="2"/>
    <n v="127.3944"/>
  </r>
  <r>
    <s v="CUST1499"/>
    <s v="Philip Pennington"/>
    <x v="4"/>
    <x v="1"/>
    <s v="East Valerieview"/>
    <x v="7"/>
    <s v="USA"/>
    <x v="2"/>
    <s v="PROD44"/>
    <x v="31"/>
    <x v="0"/>
    <x v="15"/>
    <x v="31"/>
    <n v="167.12"/>
    <n v="316"/>
    <s v="STORE8"/>
    <x v="7"/>
    <x v="3"/>
    <x v="7"/>
    <s v="Online"/>
    <x v="60"/>
    <x v="31"/>
    <n v="3"/>
    <x v="59"/>
    <n v="0.02"/>
    <x v="1"/>
    <n v="2826.5160000000001"/>
  </r>
  <r>
    <s v="CUST1370"/>
    <s v="James Holloway Jr."/>
    <x v="20"/>
    <x v="0"/>
    <s v="Millston"/>
    <x v="12"/>
    <s v="USA"/>
    <x v="1"/>
    <s v="PROD74"/>
    <x v="1"/>
    <x v="1"/>
    <x v="1"/>
    <x v="1"/>
    <n v="403.71"/>
    <n v="159"/>
    <s v="STORE18"/>
    <x v="10"/>
    <x v="2"/>
    <x v="10"/>
    <s v="Flagship"/>
    <x v="61"/>
    <x v="60"/>
    <n v="4"/>
    <x v="60"/>
    <n v="0.19"/>
    <x v="1"/>
    <n v="1542.1751999999999"/>
  </r>
  <r>
    <s v="CUST1380"/>
    <s v="Shelley Ponce"/>
    <x v="28"/>
    <x v="0"/>
    <s v="South Cassandrachester"/>
    <x v="26"/>
    <s v="USA"/>
    <x v="0"/>
    <s v="PROD38"/>
    <x v="43"/>
    <x v="0"/>
    <x v="2"/>
    <x v="43"/>
    <n v="135.61000000000001"/>
    <n v="394"/>
    <s v="STORE15"/>
    <x v="19"/>
    <x v="0"/>
    <x v="19"/>
    <s v="Flagship"/>
    <x v="62"/>
    <x v="61"/>
    <n v="4"/>
    <x v="61"/>
    <n v="0.12"/>
    <x v="0"/>
    <n v="467.77280000000002"/>
  </r>
  <r>
    <s v="CUST1437"/>
    <s v="Melinda Rivera"/>
    <x v="35"/>
    <x v="1"/>
    <s v="East Davidmouth"/>
    <x v="20"/>
    <s v="USA"/>
    <x v="2"/>
    <s v="PROD35"/>
    <x v="44"/>
    <x v="2"/>
    <x v="11"/>
    <x v="44"/>
    <n v="382.22"/>
    <n v="329"/>
    <s v="STORE12"/>
    <x v="14"/>
    <x v="0"/>
    <x v="14"/>
    <s v="Online"/>
    <x v="63"/>
    <x v="62"/>
    <n v="3"/>
    <x v="62"/>
    <n v="0"/>
    <x v="1"/>
    <n v="1413.93"/>
  </r>
  <r>
    <s v="CUST1464"/>
    <s v="David Pierce"/>
    <x v="20"/>
    <x v="1"/>
    <s v="Grayland"/>
    <x v="17"/>
    <s v="USA"/>
    <x v="2"/>
    <s v="PROD76"/>
    <x v="45"/>
    <x v="1"/>
    <x v="6"/>
    <x v="45"/>
    <n v="392.89"/>
    <n v="320"/>
    <s v="STORE14"/>
    <x v="2"/>
    <x v="1"/>
    <x v="2"/>
    <s v="Outlet"/>
    <x v="64"/>
    <x v="63"/>
    <n v="2"/>
    <x v="63"/>
    <n v="0.26"/>
    <x v="0"/>
    <n v="1066.0735999999999"/>
  </r>
  <r>
    <s v="CUST1075"/>
    <s v="Rhonda Morales"/>
    <x v="25"/>
    <x v="1"/>
    <s v="Lake Barryfurt"/>
    <x v="13"/>
    <s v="USA"/>
    <x v="0"/>
    <s v="PROD66"/>
    <x v="46"/>
    <x v="3"/>
    <x v="4"/>
    <x v="46"/>
    <n v="340.39"/>
    <n v="177"/>
    <s v="STORE18"/>
    <x v="10"/>
    <x v="2"/>
    <x v="10"/>
    <s v="Flagship"/>
    <x v="65"/>
    <x v="64"/>
    <n v="4"/>
    <x v="64"/>
    <n v="0.11"/>
    <x v="2"/>
    <n v="355.71519999999998"/>
  </r>
  <r>
    <s v="CUST1067"/>
    <s v="Amber Mcclain"/>
    <x v="7"/>
    <x v="0"/>
    <s v="Brendaburgh"/>
    <x v="23"/>
    <s v="USA"/>
    <x v="1"/>
    <s v="PROD10"/>
    <x v="47"/>
    <x v="2"/>
    <x v="14"/>
    <x v="47"/>
    <n v="298.86"/>
    <n v="308"/>
    <s v="STORE3"/>
    <x v="0"/>
    <x v="0"/>
    <x v="0"/>
    <s v="Outlet"/>
    <x v="66"/>
    <x v="65"/>
    <n v="3"/>
    <x v="65"/>
    <n v="0.11"/>
    <x v="2"/>
    <n v="2404.6821"/>
  </r>
  <r>
    <s v="CUST1442"/>
    <s v="Kelli Smith"/>
    <x v="17"/>
    <x v="1"/>
    <s v="North Maryfort"/>
    <x v="7"/>
    <s v="USA"/>
    <x v="3"/>
    <s v="PROD46"/>
    <x v="41"/>
    <x v="4"/>
    <x v="18"/>
    <x v="41"/>
    <n v="167.34"/>
    <n v="296"/>
    <s v="STORE8"/>
    <x v="7"/>
    <x v="3"/>
    <x v="7"/>
    <s v="Online"/>
    <x v="67"/>
    <x v="66"/>
    <n v="1"/>
    <x v="66"/>
    <n v="0.11"/>
    <x v="1"/>
    <n v="606.73080000000004"/>
  </r>
  <r>
    <s v="CUST1009"/>
    <s v="Ms. Maria Leach"/>
    <x v="13"/>
    <x v="0"/>
    <s v="Melissashire"/>
    <x v="8"/>
    <s v="USA"/>
    <x v="2"/>
    <s v="PROD78"/>
    <x v="33"/>
    <x v="2"/>
    <x v="3"/>
    <x v="33"/>
    <n v="325.26"/>
    <n v="400"/>
    <s v="STORE13"/>
    <x v="8"/>
    <x v="2"/>
    <x v="8"/>
    <s v="Flagship"/>
    <x v="68"/>
    <x v="67"/>
    <n v="2"/>
    <x v="67"/>
    <n v="0.3"/>
    <x v="0"/>
    <n v="1173.508"/>
  </r>
  <r>
    <s v="CUST1269"/>
    <s v="Tyrone Olson"/>
    <x v="20"/>
    <x v="1"/>
    <s v="Emilytown"/>
    <x v="13"/>
    <s v="USA"/>
    <x v="1"/>
    <s v="PROD19"/>
    <x v="32"/>
    <x v="0"/>
    <x v="12"/>
    <x v="32"/>
    <n v="21.34"/>
    <n v="65"/>
    <s v="STORE18"/>
    <x v="10"/>
    <x v="2"/>
    <x v="10"/>
    <s v="Flagship"/>
    <x v="69"/>
    <x v="68"/>
    <n v="3"/>
    <x v="49"/>
    <n v="0.03"/>
    <x v="2"/>
    <n v="1605.5052000000001"/>
  </r>
  <r>
    <s v="CUST1194"/>
    <s v="Ashley Ferguson"/>
    <x v="6"/>
    <x v="0"/>
    <s v="Sarahmouth"/>
    <x v="8"/>
    <s v="USA"/>
    <x v="0"/>
    <s v="PROD87"/>
    <x v="48"/>
    <x v="2"/>
    <x v="11"/>
    <x v="48"/>
    <n v="371.38"/>
    <n v="220"/>
    <s v="STORE12"/>
    <x v="14"/>
    <x v="0"/>
    <x v="14"/>
    <s v="Online"/>
    <x v="70"/>
    <x v="69"/>
    <n v="2"/>
    <x v="68"/>
    <n v="0.27"/>
    <x v="0"/>
    <n v="1191.6812"/>
  </r>
  <r>
    <s v="CUST1380"/>
    <s v="Shelley Ponce"/>
    <x v="28"/>
    <x v="0"/>
    <s v="South Cassandrachester"/>
    <x v="26"/>
    <s v="USA"/>
    <x v="0"/>
    <s v="PROD61"/>
    <x v="49"/>
    <x v="0"/>
    <x v="12"/>
    <x v="49"/>
    <n v="103.45"/>
    <n v="465"/>
    <s v="STORE7"/>
    <x v="15"/>
    <x v="1"/>
    <x v="15"/>
    <s v="Online"/>
    <x v="71"/>
    <x v="70"/>
    <n v="2"/>
    <x v="69"/>
    <n v="0.27"/>
    <x v="1"/>
    <n v="955.01519999999994"/>
  </r>
  <r>
    <s v="CUST1105"/>
    <s v="Lance Baker"/>
    <x v="12"/>
    <x v="1"/>
    <s v="Port Victoria"/>
    <x v="23"/>
    <s v="USA"/>
    <x v="0"/>
    <s v="PROD73"/>
    <x v="6"/>
    <x v="0"/>
    <x v="0"/>
    <x v="6"/>
    <n v="107.06"/>
    <n v="359"/>
    <s v="STORE13"/>
    <x v="8"/>
    <x v="2"/>
    <x v="8"/>
    <s v="Flagship"/>
    <x v="72"/>
    <x v="57"/>
    <n v="4"/>
    <x v="70"/>
    <n v="0.2"/>
    <x v="1"/>
    <n v="1690.3040000000001"/>
  </r>
  <r>
    <s v="CUST1221"/>
    <s v="Lisa Young"/>
    <x v="29"/>
    <x v="0"/>
    <s v="Maybury"/>
    <x v="31"/>
    <s v="USA"/>
    <x v="2"/>
    <s v="PROD34"/>
    <x v="21"/>
    <x v="1"/>
    <x v="6"/>
    <x v="21"/>
    <n v="419.28"/>
    <n v="86"/>
    <s v="STORE7"/>
    <x v="15"/>
    <x v="1"/>
    <x v="15"/>
    <s v="Online"/>
    <x v="73"/>
    <x v="71"/>
    <n v="4"/>
    <x v="71"/>
    <n v="7.0000000000000007E-2"/>
    <x v="2"/>
    <n v="136.5984"/>
  </r>
  <r>
    <s v="CUST1370"/>
    <s v="James Holloway Jr."/>
    <x v="20"/>
    <x v="0"/>
    <s v="Millston"/>
    <x v="12"/>
    <s v="USA"/>
    <x v="1"/>
    <s v="PROD78"/>
    <x v="33"/>
    <x v="2"/>
    <x v="3"/>
    <x v="33"/>
    <n v="325.26"/>
    <n v="400"/>
    <s v="STORE19"/>
    <x v="18"/>
    <x v="2"/>
    <x v="18"/>
    <s v="Online"/>
    <x v="74"/>
    <x v="72"/>
    <n v="2"/>
    <x v="72"/>
    <n v="0.1"/>
    <x v="1"/>
    <n v="1270.7460000000001"/>
  </r>
  <r>
    <s v="CUST1023"/>
    <s v="Jonathan Steele"/>
    <x v="36"/>
    <x v="1"/>
    <s v="Molinabury"/>
    <x v="7"/>
    <s v="USA"/>
    <x v="1"/>
    <s v="PROD40"/>
    <x v="50"/>
    <x v="1"/>
    <x v="1"/>
    <x v="50"/>
    <n v="38.520000000000003"/>
    <n v="378"/>
    <s v="STORE1"/>
    <x v="6"/>
    <x v="0"/>
    <x v="6"/>
    <s v="Flagship"/>
    <x v="75"/>
    <x v="73"/>
    <n v="2"/>
    <x v="73"/>
    <n v="0.01"/>
    <x v="1"/>
    <n v="1968.6941999999999"/>
  </r>
  <r>
    <s v="CUST1421"/>
    <s v="Holly Robinson"/>
    <x v="20"/>
    <x v="1"/>
    <s v="East Amy"/>
    <x v="17"/>
    <s v="USA"/>
    <x v="2"/>
    <s v="PROD92"/>
    <x v="39"/>
    <x v="2"/>
    <x v="17"/>
    <x v="39"/>
    <n v="447.43"/>
    <n v="191"/>
    <s v="STORE18"/>
    <x v="10"/>
    <x v="2"/>
    <x v="10"/>
    <s v="Flagship"/>
    <x v="76"/>
    <x v="74"/>
    <n v="1"/>
    <x v="6"/>
    <n v="0.11"/>
    <x v="0"/>
    <n v="809.04560000000004"/>
  </r>
  <r>
    <s v="CUST1349"/>
    <s v="Heather Valenzuela"/>
    <x v="37"/>
    <x v="0"/>
    <s v="New Angiefurt"/>
    <x v="19"/>
    <s v="USA"/>
    <x v="3"/>
    <s v="PROD34"/>
    <x v="21"/>
    <x v="1"/>
    <x v="6"/>
    <x v="21"/>
    <n v="419.28"/>
    <n v="86"/>
    <s v="STORE11"/>
    <x v="17"/>
    <x v="1"/>
    <x v="17"/>
    <s v="Online"/>
    <x v="77"/>
    <x v="75"/>
    <n v="1"/>
    <x v="74"/>
    <n v="0.12"/>
    <x v="1"/>
    <n v="144.9624"/>
  </r>
  <r>
    <s v="CUST1062"/>
    <s v="James Bean"/>
    <x v="12"/>
    <x v="0"/>
    <s v="Stevensonton"/>
    <x v="32"/>
    <s v="USA"/>
    <x v="3"/>
    <s v="PROD37"/>
    <x v="16"/>
    <x v="4"/>
    <x v="9"/>
    <x v="16"/>
    <n v="353.47"/>
    <n v="214"/>
    <s v="STORE7"/>
    <x v="15"/>
    <x v="1"/>
    <x v="15"/>
    <s v="Online"/>
    <x v="78"/>
    <x v="76"/>
    <n v="2"/>
    <x v="75"/>
    <n v="0.16"/>
    <x v="2"/>
    <n v="1018.668"/>
  </r>
  <r>
    <s v="CUST1163"/>
    <s v="Joseph Jones"/>
    <x v="2"/>
    <x v="0"/>
    <s v="North Matthew"/>
    <x v="22"/>
    <s v="USA"/>
    <x v="3"/>
    <s v="PROD98"/>
    <x v="51"/>
    <x v="1"/>
    <x v="1"/>
    <x v="51"/>
    <n v="431.67"/>
    <n v="73"/>
    <s v="STORE4"/>
    <x v="11"/>
    <x v="1"/>
    <x v="11"/>
    <s v="Online"/>
    <x v="79"/>
    <x v="77"/>
    <n v="3"/>
    <x v="76"/>
    <n v="0.09"/>
    <x v="0"/>
    <n v="2468.4387000000002"/>
  </r>
  <r>
    <s v="CUST1338"/>
    <s v="Jasmine Snyder"/>
    <x v="6"/>
    <x v="1"/>
    <s v="Hudsonfort"/>
    <x v="33"/>
    <s v="USA"/>
    <x v="1"/>
    <s v="PROD86"/>
    <x v="30"/>
    <x v="2"/>
    <x v="14"/>
    <x v="30"/>
    <n v="176.07"/>
    <n v="82"/>
    <s v="STORE7"/>
    <x v="15"/>
    <x v="1"/>
    <x v="15"/>
    <s v="Online"/>
    <x v="80"/>
    <x v="78"/>
    <n v="4"/>
    <x v="77"/>
    <n v="0.02"/>
    <x v="1"/>
    <n v="2060.3912"/>
  </r>
  <r>
    <s v="CUST1151"/>
    <s v="Michael Davies"/>
    <x v="34"/>
    <x v="1"/>
    <s v="Lake Stevenfort"/>
    <x v="7"/>
    <s v="USA"/>
    <x v="0"/>
    <s v="PROD50"/>
    <x v="52"/>
    <x v="0"/>
    <x v="15"/>
    <x v="52"/>
    <n v="190.29"/>
    <n v="260"/>
    <s v="STORE2"/>
    <x v="4"/>
    <x v="1"/>
    <x v="4"/>
    <s v="Outlet"/>
    <x v="81"/>
    <x v="79"/>
    <n v="4"/>
    <x v="78"/>
    <n v="0.18"/>
    <x v="2"/>
    <n v="2278.3208"/>
  </r>
  <r>
    <s v="CUST1225"/>
    <s v="Elizabeth Stanley"/>
    <x v="6"/>
    <x v="1"/>
    <s v="Bethanyton"/>
    <x v="34"/>
    <s v="USA"/>
    <x v="2"/>
    <s v="PROD89"/>
    <x v="53"/>
    <x v="3"/>
    <x v="16"/>
    <x v="53"/>
    <n v="183.04"/>
    <n v="457"/>
    <s v="STORE2"/>
    <x v="4"/>
    <x v="1"/>
    <x v="4"/>
    <s v="Outlet"/>
    <x v="82"/>
    <x v="80"/>
    <n v="4"/>
    <x v="79"/>
    <n v="0.24"/>
    <x v="0"/>
    <n v="2291.6432"/>
  </r>
  <r>
    <s v="CUST1197"/>
    <s v="Andrea Jacobs"/>
    <x v="20"/>
    <x v="1"/>
    <s v="Christopherland"/>
    <x v="4"/>
    <s v="USA"/>
    <x v="2"/>
    <s v="PROD21"/>
    <x v="54"/>
    <x v="2"/>
    <x v="19"/>
    <x v="54"/>
    <n v="123.46"/>
    <n v="76"/>
    <s v="STORE8"/>
    <x v="7"/>
    <x v="3"/>
    <x v="7"/>
    <s v="Online"/>
    <x v="83"/>
    <x v="81"/>
    <n v="1"/>
    <x v="80"/>
    <n v="0.02"/>
    <x v="0"/>
    <n v="64.895600000000002"/>
  </r>
  <r>
    <s v="CUST1337"/>
    <s v="Carol Lewis"/>
    <x v="38"/>
    <x v="1"/>
    <s v="Ryanport"/>
    <x v="10"/>
    <s v="USA"/>
    <x v="3"/>
    <s v="PROD64"/>
    <x v="55"/>
    <x v="3"/>
    <x v="16"/>
    <x v="55"/>
    <n v="299.11"/>
    <n v="118"/>
    <s v="STORE14"/>
    <x v="2"/>
    <x v="1"/>
    <x v="2"/>
    <s v="Outlet"/>
    <x v="84"/>
    <x v="82"/>
    <n v="2"/>
    <x v="81"/>
    <n v="0.28999999999999998"/>
    <x v="2"/>
    <n v="1266.356"/>
  </r>
  <r>
    <s v="CUST1363"/>
    <s v="Elizabeth Smith"/>
    <x v="28"/>
    <x v="0"/>
    <s v="Murphytown"/>
    <x v="35"/>
    <s v="USA"/>
    <x v="3"/>
    <s v="PROD75"/>
    <x v="10"/>
    <x v="4"/>
    <x v="9"/>
    <x v="10"/>
    <n v="158.13999999999999"/>
    <n v="82"/>
    <s v="STORE9"/>
    <x v="9"/>
    <x v="1"/>
    <x v="9"/>
    <s v="Flagship"/>
    <x v="85"/>
    <x v="83"/>
    <n v="4"/>
    <x v="82"/>
    <n v="0.03"/>
    <x v="2"/>
    <n v="991.26239999999996"/>
  </r>
  <r>
    <s v="CUST1301"/>
    <s v="Ryan Kane"/>
    <x v="12"/>
    <x v="0"/>
    <s v="West Bruceburgh"/>
    <x v="36"/>
    <s v="USA"/>
    <x v="0"/>
    <s v="PROD84"/>
    <x v="56"/>
    <x v="2"/>
    <x v="20"/>
    <x v="56"/>
    <n v="388.46"/>
    <n v="208"/>
    <s v="STORE17"/>
    <x v="1"/>
    <x v="0"/>
    <x v="1"/>
    <s v="Flagship"/>
    <x v="86"/>
    <x v="84"/>
    <n v="4"/>
    <x v="83"/>
    <n v="0.28000000000000003"/>
    <x v="1"/>
    <n v="1742.0255999999999"/>
  </r>
  <r>
    <s v="CUST1045"/>
    <s v="Jordan Jackson Dds"/>
    <x v="8"/>
    <x v="0"/>
    <s v="North Johnview"/>
    <x v="37"/>
    <s v="USA"/>
    <x v="0"/>
    <s v="PROD33"/>
    <x v="3"/>
    <x v="2"/>
    <x v="3"/>
    <x v="3"/>
    <n v="179.77"/>
    <n v="305"/>
    <s v="STORE17"/>
    <x v="1"/>
    <x v="0"/>
    <x v="1"/>
    <s v="Flagship"/>
    <x v="87"/>
    <x v="85"/>
    <n v="3"/>
    <x v="84"/>
    <n v="0.13"/>
    <x v="2"/>
    <n v="1628.1702"/>
  </r>
  <r>
    <s v="CUST1138"/>
    <s v="Sean Roth"/>
    <x v="27"/>
    <x v="0"/>
    <s v="Lake Michael"/>
    <x v="36"/>
    <s v="USA"/>
    <x v="0"/>
    <s v="PROD71"/>
    <x v="57"/>
    <x v="3"/>
    <x v="4"/>
    <x v="57"/>
    <n v="214.32"/>
    <n v="383"/>
    <s v="STORE16"/>
    <x v="12"/>
    <x v="3"/>
    <x v="12"/>
    <s v="Flagship"/>
    <x v="88"/>
    <x v="86"/>
    <n v="3"/>
    <x v="85"/>
    <n v="0.12"/>
    <x v="2"/>
    <n v="1518.6335999999999"/>
  </r>
  <r>
    <s v="CUST1414"/>
    <s v="Melissa Valentine"/>
    <x v="39"/>
    <x v="1"/>
    <s v="East Patriciafort"/>
    <x v="38"/>
    <s v="USA"/>
    <x v="0"/>
    <s v="PROD4"/>
    <x v="58"/>
    <x v="4"/>
    <x v="5"/>
    <x v="58"/>
    <n v="306.45999999999998"/>
    <n v="487"/>
    <s v="STORE11"/>
    <x v="17"/>
    <x v="1"/>
    <x v="17"/>
    <s v="Online"/>
    <x v="89"/>
    <x v="59"/>
    <n v="1"/>
    <x v="86"/>
    <n v="0.16"/>
    <x v="0"/>
    <n v="646.29599999999994"/>
  </r>
  <r>
    <s v="CUST1329"/>
    <s v="Victor Mcintosh"/>
    <x v="32"/>
    <x v="1"/>
    <s v="Tiffanyshire"/>
    <x v="4"/>
    <s v="USA"/>
    <x v="3"/>
    <s v="PROD4"/>
    <x v="58"/>
    <x v="4"/>
    <x v="5"/>
    <x v="58"/>
    <n v="306.45999999999998"/>
    <n v="487"/>
    <s v="STORE17"/>
    <x v="1"/>
    <x v="0"/>
    <x v="1"/>
    <s v="Flagship"/>
    <x v="90"/>
    <x v="87"/>
    <n v="1"/>
    <x v="87"/>
    <n v="0.13"/>
    <x v="2"/>
    <n v="197.7336"/>
  </r>
  <r>
    <s v="CUST1041"/>
    <s v="James Gibbs"/>
    <x v="2"/>
    <x v="0"/>
    <s v="Mooneyshire"/>
    <x v="19"/>
    <s v="USA"/>
    <x v="2"/>
    <s v="PROD22"/>
    <x v="59"/>
    <x v="0"/>
    <x v="12"/>
    <x v="59"/>
    <n v="484.62"/>
    <n v="432"/>
    <s v="STORE13"/>
    <x v="8"/>
    <x v="2"/>
    <x v="8"/>
    <s v="Flagship"/>
    <x v="91"/>
    <x v="88"/>
    <n v="3"/>
    <x v="88"/>
    <n v="0.03"/>
    <x v="0"/>
    <n v="2372.5230000000001"/>
  </r>
  <r>
    <s v="CUST1051"/>
    <s v="Sarah Rodgers"/>
    <x v="28"/>
    <x v="1"/>
    <s v="New Julia"/>
    <x v="5"/>
    <s v="USA"/>
    <x v="0"/>
    <s v="PROD2"/>
    <x v="60"/>
    <x v="4"/>
    <x v="18"/>
    <x v="60"/>
    <n v="265.73266666666666"/>
    <n v="352"/>
    <s v="STORE17"/>
    <x v="1"/>
    <x v="0"/>
    <x v="1"/>
    <s v="Flagship"/>
    <x v="92"/>
    <x v="89"/>
    <n v="4"/>
    <x v="89"/>
    <n v="0.15"/>
    <x v="0"/>
    <n v="433.77199999999999"/>
  </r>
  <r>
    <s v="CUST1418"/>
    <s v="Luke Parks"/>
    <x v="31"/>
    <x v="1"/>
    <s v="West Mario"/>
    <x v="20"/>
    <s v="USA"/>
    <x v="1"/>
    <s v="PROD44"/>
    <x v="31"/>
    <x v="0"/>
    <x v="15"/>
    <x v="31"/>
    <n v="167.12"/>
    <n v="316"/>
    <s v="STORE3"/>
    <x v="0"/>
    <x v="0"/>
    <x v="0"/>
    <s v="Outlet"/>
    <x v="93"/>
    <x v="90"/>
    <n v="1"/>
    <x v="90"/>
    <n v="0.09"/>
    <x v="0"/>
    <n v="721.8211"/>
  </r>
  <r>
    <s v="CUST1301"/>
    <s v="Ryan Kane"/>
    <x v="12"/>
    <x v="0"/>
    <s v="West Bruceburgh"/>
    <x v="36"/>
    <s v="USA"/>
    <x v="0"/>
    <s v="PROD83"/>
    <x v="61"/>
    <x v="3"/>
    <x v="10"/>
    <x v="61"/>
    <n v="250.41615384615383"/>
    <n v="159"/>
    <s v="STORE12"/>
    <x v="14"/>
    <x v="0"/>
    <x v="14"/>
    <s v="Online"/>
    <x v="94"/>
    <x v="91"/>
    <n v="3"/>
    <x v="91"/>
    <n v="0.03"/>
    <x v="1"/>
    <n v="1267.6251"/>
  </r>
  <r>
    <s v="CUST1385"/>
    <s v="Tammy Brennan"/>
    <x v="31"/>
    <x v="0"/>
    <s v="Lake Brandontown"/>
    <x v="9"/>
    <s v="USA"/>
    <x v="0"/>
    <s v="PROD29"/>
    <x v="62"/>
    <x v="2"/>
    <x v="3"/>
    <x v="62"/>
    <n v="218.48"/>
    <n v="276"/>
    <s v="STORE16"/>
    <x v="12"/>
    <x v="3"/>
    <x v="12"/>
    <s v="Flagship"/>
    <x v="95"/>
    <x v="92"/>
    <n v="1"/>
    <x v="92"/>
    <n v="0.28999999999999998"/>
    <x v="1"/>
    <n v="603.54259999999988"/>
  </r>
  <r>
    <s v="CUST1347"/>
    <s v="Justin Mason Dds"/>
    <x v="14"/>
    <x v="1"/>
    <s v="Peggystad"/>
    <x v="33"/>
    <s v="USA"/>
    <x v="0"/>
    <s v="PROD16"/>
    <x v="63"/>
    <x v="3"/>
    <x v="21"/>
    <x v="63"/>
    <n v="337.42"/>
    <n v="256"/>
    <s v="STORE16"/>
    <x v="12"/>
    <x v="3"/>
    <x v="12"/>
    <s v="Flagship"/>
    <x v="96"/>
    <x v="47"/>
    <n v="2"/>
    <x v="79"/>
    <n v="0.17"/>
    <x v="1"/>
    <n v="1251.5072"/>
  </r>
  <r>
    <s v="CUST1488"/>
    <s v="Zachary Andrade"/>
    <x v="28"/>
    <x v="1"/>
    <s v="South Davidport"/>
    <x v="13"/>
    <s v="USA"/>
    <x v="2"/>
    <s v="PROD4"/>
    <x v="58"/>
    <x v="4"/>
    <x v="5"/>
    <x v="58"/>
    <n v="306.45999999999998"/>
    <n v="487"/>
    <s v="STORE13"/>
    <x v="8"/>
    <x v="2"/>
    <x v="8"/>
    <s v="Flagship"/>
    <x v="97"/>
    <x v="93"/>
    <n v="3"/>
    <x v="39"/>
    <n v="0.27"/>
    <x v="1"/>
    <n v="895.68809999999996"/>
  </r>
  <r>
    <s v="CUST1285"/>
    <s v="Donna Guerra"/>
    <x v="6"/>
    <x v="1"/>
    <s v="North Robert"/>
    <x v="30"/>
    <s v="USA"/>
    <x v="1"/>
    <s v="PROD57"/>
    <x v="64"/>
    <x v="0"/>
    <x v="15"/>
    <x v="64"/>
    <n v="30.62"/>
    <n v="138"/>
    <s v="STORE5"/>
    <x v="3"/>
    <x v="0"/>
    <x v="3"/>
    <s v="Outlet"/>
    <x v="98"/>
    <x v="94"/>
    <n v="3"/>
    <x v="93"/>
    <n v="0.22"/>
    <x v="1"/>
    <n v="946.53000000000009"/>
  </r>
  <r>
    <s v="CUST1380"/>
    <s v="Shelley Ponce"/>
    <x v="28"/>
    <x v="0"/>
    <s v="South Cassandrachester"/>
    <x v="26"/>
    <s v="USA"/>
    <x v="0"/>
    <s v="PROD39"/>
    <x v="65"/>
    <x v="1"/>
    <x v="22"/>
    <x v="65"/>
    <n v="326.06"/>
    <n v="301"/>
    <s v="STORE3"/>
    <x v="0"/>
    <x v="0"/>
    <x v="0"/>
    <s v="Outlet"/>
    <x v="99"/>
    <x v="95"/>
    <n v="3"/>
    <x v="94"/>
    <n v="0.17"/>
    <x v="2"/>
    <n v="1787.3469"/>
  </r>
  <r>
    <s v="CUST1251"/>
    <s v="Tyler Garner"/>
    <x v="13"/>
    <x v="0"/>
    <s v="Port Coreyfort"/>
    <x v="27"/>
    <s v="USA"/>
    <x v="1"/>
    <s v="PROD84"/>
    <x v="56"/>
    <x v="2"/>
    <x v="20"/>
    <x v="56"/>
    <n v="388.46"/>
    <n v="208"/>
    <s v="STORE1"/>
    <x v="6"/>
    <x v="0"/>
    <x v="6"/>
    <s v="Flagship"/>
    <x v="100"/>
    <x v="96"/>
    <n v="3"/>
    <x v="95"/>
    <n v="0.14000000000000001"/>
    <x v="0"/>
    <n v="528.3066"/>
  </r>
  <r>
    <s v="CUST1039"/>
    <s v="Tonya Reynolds"/>
    <x v="0"/>
    <x v="1"/>
    <s v="Darleneton"/>
    <x v="29"/>
    <s v="USA"/>
    <x v="0"/>
    <s v="PROD48"/>
    <x v="66"/>
    <x v="1"/>
    <x v="7"/>
    <x v="66"/>
    <n v="177.98"/>
    <n v="103"/>
    <s v="STORE18"/>
    <x v="10"/>
    <x v="2"/>
    <x v="10"/>
    <s v="Flagship"/>
    <x v="101"/>
    <x v="97"/>
    <n v="4"/>
    <x v="96"/>
    <n v="0.28000000000000003"/>
    <x v="2"/>
    <n v="305.94240000000002"/>
  </r>
  <r>
    <s v="CUST1214"/>
    <s v="Eric Todd"/>
    <x v="25"/>
    <x v="0"/>
    <s v="Danielstad"/>
    <x v="39"/>
    <s v="USA"/>
    <x v="0"/>
    <s v="PROD91"/>
    <x v="67"/>
    <x v="4"/>
    <x v="9"/>
    <x v="67"/>
    <n v="438.25"/>
    <n v="496"/>
    <s v="STORE0"/>
    <x v="16"/>
    <x v="2"/>
    <x v="16"/>
    <s v="Flagship"/>
    <x v="102"/>
    <x v="98"/>
    <n v="3"/>
    <x v="97"/>
    <n v="0.09"/>
    <x v="2"/>
    <n v="1027.7357999999999"/>
  </r>
  <r>
    <s v="CUST1325"/>
    <s v="Andrew Smith"/>
    <x v="31"/>
    <x v="0"/>
    <s v="East Matthew"/>
    <x v="40"/>
    <s v="USA"/>
    <x v="3"/>
    <s v="PROD66"/>
    <x v="46"/>
    <x v="3"/>
    <x v="4"/>
    <x v="46"/>
    <n v="340.39"/>
    <n v="177"/>
    <s v="STORE5"/>
    <x v="3"/>
    <x v="0"/>
    <x v="3"/>
    <s v="Outlet"/>
    <x v="103"/>
    <x v="99"/>
    <n v="2"/>
    <x v="86"/>
    <n v="0.11"/>
    <x v="1"/>
    <n v="1369.6744000000001"/>
  </r>
  <r>
    <s v="CUST1255"/>
    <s v="Damon Perez"/>
    <x v="2"/>
    <x v="0"/>
    <s v="Jasonton"/>
    <x v="35"/>
    <s v="USA"/>
    <x v="0"/>
    <s v="PROD57"/>
    <x v="64"/>
    <x v="0"/>
    <x v="15"/>
    <x v="64"/>
    <n v="30.62"/>
    <n v="138"/>
    <s v="STORE13"/>
    <x v="8"/>
    <x v="2"/>
    <x v="8"/>
    <s v="Flagship"/>
    <x v="104"/>
    <x v="100"/>
    <n v="2"/>
    <x v="98"/>
    <n v="0.14000000000000001"/>
    <x v="0"/>
    <n v="1228.4412"/>
  </r>
  <r>
    <s v="CUST1271"/>
    <s v="Daisy Johnson Dds"/>
    <x v="13"/>
    <x v="0"/>
    <s v="North Stephanie"/>
    <x v="41"/>
    <s v="USA"/>
    <x v="2"/>
    <s v="PROD11"/>
    <x v="68"/>
    <x v="1"/>
    <x v="7"/>
    <x v="68"/>
    <n v="449.4"/>
    <n v="274.7"/>
    <s v="STORE15"/>
    <x v="19"/>
    <x v="0"/>
    <x v="19"/>
    <s v="Flagship"/>
    <x v="105"/>
    <x v="101"/>
    <n v="4"/>
    <x v="99"/>
    <n v="0.25"/>
    <x v="1"/>
    <n v="1896.72"/>
  </r>
  <r>
    <s v="CUST1161"/>
    <s v="Cynthia Morris"/>
    <x v="40"/>
    <x v="1"/>
    <s v="Hessmouth"/>
    <x v="37"/>
    <s v="USA"/>
    <x v="1"/>
    <s v="PROD78"/>
    <x v="33"/>
    <x v="2"/>
    <x v="3"/>
    <x v="33"/>
    <n v="325.26"/>
    <n v="400"/>
    <s v="STORE3"/>
    <x v="0"/>
    <x v="0"/>
    <x v="0"/>
    <s v="Outlet"/>
    <x v="106"/>
    <x v="102"/>
    <n v="2"/>
    <x v="100"/>
    <n v="0.18"/>
    <x v="1"/>
    <n v="1386.2428"/>
  </r>
  <r>
    <s v="CUST1497"/>
    <s v="Sarah Marsh"/>
    <x v="35"/>
    <x v="1"/>
    <s v="Port William"/>
    <x v="3"/>
    <s v="USA"/>
    <x v="0"/>
    <s v="PROD87"/>
    <x v="48"/>
    <x v="2"/>
    <x v="11"/>
    <x v="48"/>
    <n v="371.38"/>
    <n v="220"/>
    <s v="STORE13"/>
    <x v="8"/>
    <x v="2"/>
    <x v="8"/>
    <s v="Flagship"/>
    <x v="107"/>
    <x v="103"/>
    <n v="1"/>
    <x v="101"/>
    <n v="0.17"/>
    <x v="0"/>
    <n v="478.03019999999998"/>
  </r>
  <r>
    <s v="CUST1251"/>
    <s v="Tyler Garner"/>
    <x v="13"/>
    <x v="0"/>
    <s v="Port Coreyfort"/>
    <x v="27"/>
    <s v="USA"/>
    <x v="1"/>
    <s v="PROD84"/>
    <x v="56"/>
    <x v="2"/>
    <x v="20"/>
    <x v="56"/>
    <n v="388.46"/>
    <n v="208"/>
    <s v="STORE15"/>
    <x v="19"/>
    <x v="0"/>
    <x v="19"/>
    <s v="Flagship"/>
    <x v="108"/>
    <x v="104"/>
    <n v="1"/>
    <x v="102"/>
    <n v="0.26"/>
    <x v="2"/>
    <n v="671.89779999999996"/>
  </r>
  <r>
    <s v="CUST1266"/>
    <s v="Cynthia Payne"/>
    <x v="41"/>
    <x v="1"/>
    <s v="South Gina"/>
    <x v="18"/>
    <s v="USA"/>
    <x v="3"/>
    <s v="PROD20"/>
    <x v="69"/>
    <x v="0"/>
    <x v="7"/>
    <x v="69"/>
    <n v="131.51"/>
    <n v="281.95833333333331"/>
    <s v="STORE12"/>
    <x v="14"/>
    <x v="0"/>
    <x v="14"/>
    <s v="Online"/>
    <x v="109"/>
    <x v="105"/>
    <n v="1"/>
    <x v="103"/>
    <n v="0.08"/>
    <x v="2"/>
    <n v="91.402000000000001"/>
  </r>
  <r>
    <s v="CUST1071"/>
    <s v="Andrea Perez"/>
    <x v="25"/>
    <x v="1"/>
    <s v="South Shaun"/>
    <x v="32"/>
    <s v="USA"/>
    <x v="0"/>
    <s v="PROD0"/>
    <x v="7"/>
    <x v="1"/>
    <x v="6"/>
    <x v="7"/>
    <n v="112.42"/>
    <n v="416"/>
    <s v="STORE3"/>
    <x v="0"/>
    <x v="0"/>
    <x v="0"/>
    <s v="Outlet"/>
    <x v="110"/>
    <x v="106"/>
    <n v="2"/>
    <x v="104"/>
    <n v="0.21"/>
    <x v="2"/>
    <n v="591.58360000000005"/>
  </r>
  <r>
    <s v="CUST1481"/>
    <s v="Bryan Tran"/>
    <x v="2"/>
    <x v="0"/>
    <s v="Kelseybury"/>
    <x v="31"/>
    <s v="USA"/>
    <x v="0"/>
    <s v="PROD15"/>
    <x v="42"/>
    <x v="1"/>
    <x v="17"/>
    <x v="42"/>
    <n v="465.34"/>
    <n v="301"/>
    <s v="STORE15"/>
    <x v="19"/>
    <x v="0"/>
    <x v="19"/>
    <s v="Flagship"/>
    <x v="111"/>
    <x v="107"/>
    <n v="3"/>
    <x v="105"/>
    <n v="0.24"/>
    <x v="2"/>
    <n v="566.42039999999997"/>
  </r>
  <r>
    <s v="CUST1468"/>
    <s v="Gregory Curtis"/>
    <x v="20"/>
    <x v="0"/>
    <s v="Bergermouth"/>
    <x v="1"/>
    <s v="USA"/>
    <x v="3"/>
    <s v="PROD85"/>
    <x v="70"/>
    <x v="4"/>
    <x v="7"/>
    <x v="70"/>
    <n v="119.57"/>
    <n v="210"/>
    <s v="STORE1"/>
    <x v="6"/>
    <x v="0"/>
    <x v="6"/>
    <s v="Flagship"/>
    <x v="112"/>
    <x v="108"/>
    <n v="1"/>
    <x v="106"/>
    <n v="0.14000000000000001"/>
    <x v="2"/>
    <n v="674.63560000000007"/>
  </r>
  <r>
    <s v="CUST1320"/>
    <s v="Jessica Gonzalez"/>
    <x v="23"/>
    <x v="1"/>
    <s v="South Darrenland"/>
    <x v="14"/>
    <s v="USA"/>
    <x v="3"/>
    <s v="PROD39"/>
    <x v="65"/>
    <x v="1"/>
    <x v="22"/>
    <x v="65"/>
    <n v="326.06"/>
    <n v="301"/>
    <s v="STORE1"/>
    <x v="6"/>
    <x v="0"/>
    <x v="6"/>
    <s v="Flagship"/>
    <x v="113"/>
    <x v="109"/>
    <n v="4"/>
    <x v="107"/>
    <n v="0.17"/>
    <x v="0"/>
    <n v="952.57439999999997"/>
  </r>
  <r>
    <s v="CUST1007"/>
    <s v="Daniel Boyd"/>
    <x v="5"/>
    <x v="1"/>
    <s v="West Pamelafurt"/>
    <x v="5"/>
    <s v="USA"/>
    <x v="3"/>
    <s v="PROD42"/>
    <x v="71"/>
    <x v="1"/>
    <x v="7"/>
    <x v="71"/>
    <n v="450.71"/>
    <n v="389"/>
    <s v="STORE8"/>
    <x v="7"/>
    <x v="3"/>
    <x v="7"/>
    <s v="Online"/>
    <x v="114"/>
    <x v="110"/>
    <n v="4"/>
    <x v="108"/>
    <n v="0.08"/>
    <x v="0"/>
    <n v="882.57440000000008"/>
  </r>
  <r>
    <s v="CUST1259"/>
    <s v="Beth Allen"/>
    <x v="41"/>
    <x v="1"/>
    <s v="South Kathrynmouth"/>
    <x v="21"/>
    <s v="USA"/>
    <x v="1"/>
    <s v="PROD52"/>
    <x v="22"/>
    <x v="0"/>
    <x v="0"/>
    <x v="22"/>
    <n v="212.26"/>
    <n v="82"/>
    <s v="STORE10"/>
    <x v="5"/>
    <x v="2"/>
    <x v="5"/>
    <s v="Online"/>
    <x v="115"/>
    <x v="111"/>
    <n v="3"/>
    <x v="109"/>
    <n v="0.27"/>
    <x v="2"/>
    <n v="155.22720000000001"/>
  </r>
  <r>
    <s v="CUST1110"/>
    <s v="Ashley Griffin"/>
    <x v="38"/>
    <x v="1"/>
    <s v="New Dawnton"/>
    <x v="42"/>
    <s v="USA"/>
    <x v="0"/>
    <s v="PROD8"/>
    <x v="12"/>
    <x v="1"/>
    <x v="1"/>
    <x v="12"/>
    <n v="439.07"/>
    <n v="142"/>
    <s v="STORE1"/>
    <x v="6"/>
    <x v="0"/>
    <x v="6"/>
    <s v="Flagship"/>
    <x v="116"/>
    <x v="112"/>
    <n v="3"/>
    <x v="110"/>
    <n v="0.16"/>
    <x v="2"/>
    <n v="817.21080000000006"/>
  </r>
  <r>
    <s v="CUST1141"/>
    <s v="Cristian Wright"/>
    <x v="21"/>
    <x v="0"/>
    <s v="Port Denise"/>
    <x v="13"/>
    <s v="USA"/>
    <x v="3"/>
    <s v="PROD15"/>
    <x v="42"/>
    <x v="1"/>
    <x v="17"/>
    <x v="42"/>
    <n v="465.34"/>
    <n v="301"/>
    <s v="STORE3"/>
    <x v="0"/>
    <x v="0"/>
    <x v="0"/>
    <s v="Outlet"/>
    <x v="117"/>
    <x v="113"/>
    <n v="4"/>
    <x v="111"/>
    <n v="0.02"/>
    <x v="1"/>
    <n v="956.16639999999995"/>
  </r>
  <r>
    <s v="CUST1375"/>
    <s v="Joshua Bell"/>
    <x v="11"/>
    <x v="0"/>
    <s v="Port Richardshire"/>
    <x v="4"/>
    <s v="USA"/>
    <x v="2"/>
    <s v="PROD28"/>
    <x v="40"/>
    <x v="0"/>
    <x v="7"/>
    <x v="40"/>
    <n v="38.76"/>
    <n v="137"/>
    <s v="STORE13"/>
    <x v="8"/>
    <x v="2"/>
    <x v="8"/>
    <s v="Flagship"/>
    <x v="118"/>
    <x v="52"/>
    <n v="1"/>
    <x v="38"/>
    <n v="0"/>
    <x v="0"/>
    <n v="664.35"/>
  </r>
  <r>
    <s v="CUST1384"/>
    <s v="Andrew Mason"/>
    <x v="36"/>
    <x v="1"/>
    <s v="North Michael"/>
    <x v="14"/>
    <s v="USA"/>
    <x v="3"/>
    <s v="PROD21"/>
    <x v="54"/>
    <x v="2"/>
    <x v="19"/>
    <x v="54"/>
    <n v="123.46"/>
    <n v="76"/>
    <s v="STORE10"/>
    <x v="5"/>
    <x v="2"/>
    <x v="5"/>
    <s v="Online"/>
    <x v="119"/>
    <x v="114"/>
    <n v="2"/>
    <x v="0"/>
    <n v="0.19"/>
    <x v="1"/>
    <n v="353.27339999999998"/>
  </r>
  <r>
    <s v="CUST1383"/>
    <s v="Kristine Higgins"/>
    <x v="4"/>
    <x v="1"/>
    <s v="Jennifertown"/>
    <x v="9"/>
    <s v="USA"/>
    <x v="1"/>
    <s v="PROD15"/>
    <x v="42"/>
    <x v="1"/>
    <x v="17"/>
    <x v="42"/>
    <n v="465.34"/>
    <n v="301"/>
    <s v="STORE3"/>
    <x v="0"/>
    <x v="0"/>
    <x v="0"/>
    <s v="Outlet"/>
    <x v="120"/>
    <x v="115"/>
    <n v="4"/>
    <x v="112"/>
    <n v="0.27"/>
    <x v="0"/>
    <n v="2691.7435999999998"/>
  </r>
  <r>
    <s v="CUST1168"/>
    <s v="Daniel Contreras"/>
    <x v="19"/>
    <x v="1"/>
    <s v="Robertview"/>
    <x v="23"/>
    <s v="USA"/>
    <x v="2"/>
    <s v="PROD50"/>
    <x v="52"/>
    <x v="0"/>
    <x v="15"/>
    <x v="52"/>
    <n v="190.29"/>
    <n v="260"/>
    <s v="STORE1"/>
    <x v="6"/>
    <x v="0"/>
    <x v="6"/>
    <s v="Flagship"/>
    <x v="121"/>
    <x v="116"/>
    <n v="3"/>
    <x v="113"/>
    <n v="0.22"/>
    <x v="2"/>
    <n v="763.30799999999999"/>
  </r>
  <r>
    <s v="CUST1458"/>
    <s v="Kelly Garrett"/>
    <x v="32"/>
    <x v="1"/>
    <s v="Port Taylorberg"/>
    <x v="8"/>
    <s v="USA"/>
    <x v="1"/>
    <s v="PROD17"/>
    <x v="29"/>
    <x v="0"/>
    <x v="7"/>
    <x v="29"/>
    <n v="144.53"/>
    <n v="367"/>
    <s v="STORE19"/>
    <x v="18"/>
    <x v="2"/>
    <x v="18"/>
    <s v="Online"/>
    <x v="122"/>
    <x v="117"/>
    <n v="1"/>
    <x v="111"/>
    <n v="0.09"/>
    <x v="1"/>
    <n v="222.26750000000001"/>
  </r>
  <r>
    <s v="CUST1369"/>
    <s v="Gregory Allen"/>
    <x v="3"/>
    <x v="1"/>
    <s v="West Bruce"/>
    <x v="1"/>
    <s v="USA"/>
    <x v="2"/>
    <s v="PROD61"/>
    <x v="49"/>
    <x v="0"/>
    <x v="12"/>
    <x v="49"/>
    <n v="103.45"/>
    <n v="465"/>
    <s v="STORE10"/>
    <x v="5"/>
    <x v="2"/>
    <x v="5"/>
    <s v="Online"/>
    <x v="123"/>
    <x v="118"/>
    <n v="3"/>
    <x v="114"/>
    <n v="0.12"/>
    <x v="2"/>
    <n v="2135.4168"/>
  </r>
  <r>
    <s v="CUST1338"/>
    <s v="Jasmine Snyder"/>
    <x v="6"/>
    <x v="1"/>
    <s v="Hudsonfort"/>
    <x v="33"/>
    <s v="USA"/>
    <x v="1"/>
    <s v="PROD31"/>
    <x v="72"/>
    <x v="0"/>
    <x v="0"/>
    <x v="72"/>
    <n v="204.39"/>
    <n v="281"/>
    <s v="STORE2"/>
    <x v="4"/>
    <x v="1"/>
    <x v="4"/>
    <s v="Outlet"/>
    <x v="124"/>
    <x v="119"/>
    <n v="3"/>
    <x v="115"/>
    <n v="0"/>
    <x v="1"/>
    <n v="2478.4499999999998"/>
  </r>
  <r>
    <s v="CUST1119"/>
    <s v="Michael Jones"/>
    <x v="38"/>
    <x v="0"/>
    <s v="North Edwardton"/>
    <x v="25"/>
    <s v="USA"/>
    <x v="3"/>
    <s v="PROD90"/>
    <x v="73"/>
    <x v="1"/>
    <x v="7"/>
    <x v="73"/>
    <n v="340.14"/>
    <n v="361"/>
    <s v="STORE3"/>
    <x v="0"/>
    <x v="0"/>
    <x v="0"/>
    <s v="Outlet"/>
    <x v="125"/>
    <x v="120"/>
    <n v="2"/>
    <x v="116"/>
    <n v="0.01"/>
    <x v="1"/>
    <n v="1674.5057999999999"/>
  </r>
  <r>
    <s v="CUST1187"/>
    <s v="Dr. Suzanne Bullock"/>
    <x v="31"/>
    <x v="1"/>
    <s v="Lake Blaketon"/>
    <x v="27"/>
    <s v="USA"/>
    <x v="2"/>
    <s v="PROD24"/>
    <x v="2"/>
    <x v="0"/>
    <x v="2"/>
    <x v="2"/>
    <n v="166.06"/>
    <n v="340"/>
    <s v="STORE19"/>
    <x v="18"/>
    <x v="2"/>
    <x v="18"/>
    <s v="Online"/>
    <x v="126"/>
    <x v="121"/>
    <n v="3"/>
    <x v="117"/>
    <n v="0.24"/>
    <x v="0"/>
    <n v="1439.136"/>
  </r>
  <r>
    <s v="CUST1274"/>
    <s v="Sarah Lane"/>
    <x v="29"/>
    <x v="0"/>
    <s v="Edwardborough"/>
    <x v="1"/>
    <s v="USA"/>
    <x v="1"/>
    <s v="PROD58"/>
    <x v="36"/>
    <x v="4"/>
    <x v="7"/>
    <x v="36"/>
    <n v="113.83"/>
    <n v="485"/>
    <s v="STORE10"/>
    <x v="5"/>
    <x v="2"/>
    <x v="5"/>
    <s v="Online"/>
    <x v="127"/>
    <x v="122"/>
    <n v="1"/>
    <x v="118"/>
    <n v="7.0000000000000007E-2"/>
    <x v="0"/>
    <n v="871.41929999999991"/>
  </r>
  <r>
    <s v="CUST1151"/>
    <s v="Michael Davies"/>
    <x v="34"/>
    <x v="1"/>
    <s v="Lake Stevenfort"/>
    <x v="7"/>
    <s v="USA"/>
    <x v="0"/>
    <s v="PROD73"/>
    <x v="6"/>
    <x v="0"/>
    <x v="0"/>
    <x v="6"/>
    <n v="107.06"/>
    <n v="359"/>
    <s v="STORE5"/>
    <x v="3"/>
    <x v="0"/>
    <x v="3"/>
    <s v="Outlet"/>
    <x v="128"/>
    <x v="122"/>
    <n v="2"/>
    <x v="119"/>
    <n v="0.04"/>
    <x v="1"/>
    <n v="1236.48"/>
  </r>
  <r>
    <s v="CUST1094"/>
    <s v="David Patterson"/>
    <x v="27"/>
    <x v="1"/>
    <s v="New Amyport"/>
    <x v="2"/>
    <s v="USA"/>
    <x v="0"/>
    <s v="PROD91"/>
    <x v="67"/>
    <x v="4"/>
    <x v="9"/>
    <x v="67"/>
    <n v="438.25"/>
    <n v="496"/>
    <s v="STORE5"/>
    <x v="3"/>
    <x v="0"/>
    <x v="3"/>
    <s v="Outlet"/>
    <x v="129"/>
    <x v="123"/>
    <n v="3"/>
    <x v="120"/>
    <n v="0.05"/>
    <x v="0"/>
    <n v="1794.3030000000001"/>
  </r>
  <r>
    <s v="CUST1466"/>
    <s v="Cynthia Parrish"/>
    <x v="40"/>
    <x v="0"/>
    <s v="Espinozaberg"/>
    <x v="4"/>
    <s v="USA"/>
    <x v="1"/>
    <s v="PROD87"/>
    <x v="48"/>
    <x v="2"/>
    <x v="11"/>
    <x v="48"/>
    <n v="371.38"/>
    <n v="220"/>
    <s v="STORE2"/>
    <x v="4"/>
    <x v="1"/>
    <x v="4"/>
    <s v="Outlet"/>
    <x v="130"/>
    <x v="124"/>
    <n v="2"/>
    <x v="121"/>
    <n v="0.18"/>
    <x v="2"/>
    <n v="199.2928"/>
  </r>
  <r>
    <s v="CUST1401"/>
    <s v="Terry Moses"/>
    <x v="42"/>
    <x v="1"/>
    <s v="Leahmouth"/>
    <x v="2"/>
    <s v="USA"/>
    <x v="2"/>
    <s v="PROD65"/>
    <x v="74"/>
    <x v="0"/>
    <x v="15"/>
    <x v="74"/>
    <n v="240.63"/>
    <n v="423"/>
    <s v="STORE19"/>
    <x v="18"/>
    <x v="2"/>
    <x v="18"/>
    <s v="Online"/>
    <x v="131"/>
    <x v="87"/>
    <n v="2"/>
    <x v="122"/>
    <n v="7.0000000000000007E-2"/>
    <x v="1"/>
    <n v="1022.6838"/>
  </r>
  <r>
    <s v="CUST1140"/>
    <s v="Patty Francis"/>
    <x v="1"/>
    <x v="1"/>
    <s v="South Brooke"/>
    <x v="8"/>
    <s v="USA"/>
    <x v="0"/>
    <s v="PROD13"/>
    <x v="75"/>
    <x v="1"/>
    <x v="7"/>
    <x v="75"/>
    <n v="242.23"/>
    <n v="453"/>
    <s v="STORE8"/>
    <x v="7"/>
    <x v="3"/>
    <x v="7"/>
    <s v="Online"/>
    <x v="132"/>
    <x v="125"/>
    <n v="3"/>
    <x v="123"/>
    <n v="0.03"/>
    <x v="0"/>
    <n v="810.08579999999995"/>
  </r>
  <r>
    <s v="CUST1437"/>
    <s v="Melinda Rivera"/>
    <x v="35"/>
    <x v="1"/>
    <s v="East Davidmouth"/>
    <x v="20"/>
    <s v="USA"/>
    <x v="2"/>
    <s v="PROD96"/>
    <x v="76"/>
    <x v="4"/>
    <x v="18"/>
    <x v="76"/>
    <n v="358.47"/>
    <n v="143"/>
    <s v="STORE3"/>
    <x v="0"/>
    <x v="0"/>
    <x v="0"/>
    <s v="Outlet"/>
    <x v="133"/>
    <x v="126"/>
    <n v="4"/>
    <x v="124"/>
    <n v="0.03"/>
    <x v="1"/>
    <n v="2807.8008"/>
  </r>
  <r>
    <s v="CUST1205"/>
    <s v="Michelle Carpenter"/>
    <x v="30"/>
    <x v="1"/>
    <s v="Lake Danielleton"/>
    <x v="15"/>
    <s v="USA"/>
    <x v="0"/>
    <s v="PROD72"/>
    <x v="35"/>
    <x v="0"/>
    <x v="15"/>
    <x v="35"/>
    <n v="477.61"/>
    <n v="300"/>
    <s v="STORE9"/>
    <x v="9"/>
    <x v="1"/>
    <x v="9"/>
    <s v="Flagship"/>
    <x v="134"/>
    <x v="127"/>
    <n v="1"/>
    <x v="125"/>
    <n v="0.15"/>
    <x v="1"/>
    <n v="616.029"/>
  </r>
  <r>
    <s v="CUST1455"/>
    <s v="Tyler Weber"/>
    <x v="8"/>
    <x v="0"/>
    <s v="East Yvette"/>
    <x v="22"/>
    <s v="USA"/>
    <x v="0"/>
    <s v="PROD21"/>
    <x v="54"/>
    <x v="2"/>
    <x v="19"/>
    <x v="54"/>
    <n v="123.46"/>
    <n v="76"/>
    <s v="STORE4"/>
    <x v="11"/>
    <x v="1"/>
    <x v="11"/>
    <s v="Online"/>
    <x v="135"/>
    <x v="128"/>
    <n v="2"/>
    <x v="126"/>
    <n v="0.25"/>
    <x v="1"/>
    <n v="1442.76"/>
  </r>
  <r>
    <s v="CUST1087"/>
    <s v="Melissa Duffy Md"/>
    <x v="7"/>
    <x v="1"/>
    <s v="East Jenna"/>
    <x v="9"/>
    <s v="USA"/>
    <x v="3"/>
    <s v="PROD76"/>
    <x v="45"/>
    <x v="1"/>
    <x v="6"/>
    <x v="45"/>
    <n v="392.89"/>
    <n v="320"/>
    <s v="STORE13"/>
    <x v="8"/>
    <x v="2"/>
    <x v="8"/>
    <s v="Flagship"/>
    <x v="136"/>
    <x v="129"/>
    <n v="3"/>
    <x v="127"/>
    <n v="0.28999999999999998"/>
    <x v="0"/>
    <n v="2020.7097000000001"/>
  </r>
  <r>
    <s v="CUST1020"/>
    <s v="Bridget Allen"/>
    <x v="22"/>
    <x v="0"/>
    <s v="Lake Shaneburgh"/>
    <x v="43"/>
    <s v="USA"/>
    <x v="1"/>
    <s v="PROD37"/>
    <x v="16"/>
    <x v="4"/>
    <x v="9"/>
    <x v="16"/>
    <n v="353.47"/>
    <n v="214"/>
    <s v="STORE16"/>
    <x v="12"/>
    <x v="3"/>
    <x v="12"/>
    <s v="Flagship"/>
    <x v="137"/>
    <x v="130"/>
    <n v="4"/>
    <x v="128"/>
    <n v="0.18"/>
    <x v="2"/>
    <n v="69.273600000000002"/>
  </r>
  <r>
    <s v="CUST1319"/>
    <s v="Casey Simpson"/>
    <x v="8"/>
    <x v="0"/>
    <s v="West Mathewside"/>
    <x v="44"/>
    <s v="USA"/>
    <x v="2"/>
    <s v="PROD0"/>
    <x v="7"/>
    <x v="1"/>
    <x v="6"/>
    <x v="7"/>
    <n v="112.42"/>
    <n v="416"/>
    <s v="STORE4"/>
    <x v="11"/>
    <x v="1"/>
    <x v="11"/>
    <s v="Online"/>
    <x v="138"/>
    <x v="131"/>
    <n v="3"/>
    <x v="129"/>
    <n v="0.08"/>
    <x v="1"/>
    <n v="2263.0068000000001"/>
  </r>
  <r>
    <s v="CUST1294"/>
    <s v="Lisa Chandler"/>
    <x v="5"/>
    <x v="0"/>
    <s v="Port Richard"/>
    <x v="39"/>
    <s v="USA"/>
    <x v="2"/>
    <s v="PROD42"/>
    <x v="71"/>
    <x v="1"/>
    <x v="7"/>
    <x v="71"/>
    <n v="450.71"/>
    <n v="389"/>
    <s v="STORE0"/>
    <x v="16"/>
    <x v="2"/>
    <x v="16"/>
    <s v="Flagship"/>
    <x v="139"/>
    <x v="20"/>
    <n v="2"/>
    <x v="130"/>
    <n v="0.18"/>
    <x v="0"/>
    <n v="1149.558"/>
  </r>
  <r>
    <s v="CUST1141"/>
    <s v="Cristian Wright"/>
    <x v="21"/>
    <x v="0"/>
    <s v="Port Denise"/>
    <x v="13"/>
    <s v="USA"/>
    <x v="3"/>
    <s v="PROD17"/>
    <x v="29"/>
    <x v="0"/>
    <x v="7"/>
    <x v="29"/>
    <n v="144.53"/>
    <n v="367"/>
    <s v="STORE14"/>
    <x v="2"/>
    <x v="1"/>
    <x v="2"/>
    <s v="Outlet"/>
    <x v="140"/>
    <x v="132"/>
    <n v="2"/>
    <x v="131"/>
    <n v="0.12"/>
    <x v="0"/>
    <n v="803.22879999999998"/>
  </r>
  <r>
    <s v="CUST1361"/>
    <s v="Natalie Johnson"/>
    <x v="13"/>
    <x v="0"/>
    <s v="New Jessechester"/>
    <x v="12"/>
    <s v="USA"/>
    <x v="2"/>
    <s v="PROD76"/>
    <x v="45"/>
    <x v="1"/>
    <x v="6"/>
    <x v="45"/>
    <n v="392.89"/>
    <n v="320"/>
    <s v="STORE14"/>
    <x v="2"/>
    <x v="1"/>
    <x v="2"/>
    <s v="Outlet"/>
    <x v="141"/>
    <x v="133"/>
    <n v="3"/>
    <x v="132"/>
    <n v="0.3"/>
    <x v="0"/>
    <n v="611.20500000000004"/>
  </r>
  <r>
    <s v="CUST1233"/>
    <s v="Michelle Gonzalez"/>
    <x v="22"/>
    <x v="0"/>
    <s v="Clarkport"/>
    <x v="5"/>
    <s v="USA"/>
    <x v="1"/>
    <s v="PROD95"/>
    <x v="28"/>
    <x v="0"/>
    <x v="7"/>
    <x v="28"/>
    <n v="60.65"/>
    <n v="75"/>
    <s v="STORE15"/>
    <x v="19"/>
    <x v="0"/>
    <x v="19"/>
    <s v="Flagship"/>
    <x v="142"/>
    <x v="134"/>
    <n v="2"/>
    <x v="133"/>
    <n v="0.27"/>
    <x v="1"/>
    <n v="676.73919999999998"/>
  </r>
  <r>
    <s v="CUST1379"/>
    <s v="Tanya Lopez"/>
    <x v="23"/>
    <x v="1"/>
    <s v="West Jeffreyburgh"/>
    <x v="14"/>
    <s v="USA"/>
    <x v="0"/>
    <s v="PROD0"/>
    <x v="7"/>
    <x v="1"/>
    <x v="6"/>
    <x v="7"/>
    <n v="112.42"/>
    <n v="416"/>
    <s v="STORE17"/>
    <x v="1"/>
    <x v="0"/>
    <x v="1"/>
    <s v="Flagship"/>
    <x v="143"/>
    <x v="81"/>
    <n v="3"/>
    <x v="134"/>
    <n v="0.28999999999999998"/>
    <x v="1"/>
    <n v="514.69319999999993"/>
  </r>
  <r>
    <s v="CUST1483"/>
    <s v="Sarah Smith"/>
    <x v="43"/>
    <x v="0"/>
    <s v="East Rodney"/>
    <x v="2"/>
    <s v="USA"/>
    <x v="0"/>
    <s v="PROD30"/>
    <x v="38"/>
    <x v="2"/>
    <x v="14"/>
    <x v="38"/>
    <n v="19.52"/>
    <n v="57"/>
    <s v="STORE10"/>
    <x v="5"/>
    <x v="2"/>
    <x v="5"/>
    <s v="Online"/>
    <x v="144"/>
    <x v="135"/>
    <n v="2"/>
    <x v="135"/>
    <n v="0.03"/>
    <x v="1"/>
    <n v="92.848399999999998"/>
  </r>
  <r>
    <s v="CUST1344"/>
    <s v="Evelyn Brown"/>
    <x v="14"/>
    <x v="0"/>
    <s v="West Victoriaborough"/>
    <x v="32"/>
    <s v="USA"/>
    <x v="0"/>
    <s v="PROD92"/>
    <x v="39"/>
    <x v="2"/>
    <x v="17"/>
    <x v="39"/>
    <n v="447.43"/>
    <n v="191"/>
    <s v="STORE3"/>
    <x v="0"/>
    <x v="0"/>
    <x v="0"/>
    <s v="Outlet"/>
    <x v="145"/>
    <x v="136"/>
    <n v="1"/>
    <x v="136"/>
    <n v="0.06"/>
    <x v="2"/>
    <n v="756.76580000000001"/>
  </r>
  <r>
    <s v="CUST1373"/>
    <s v="James Orozco"/>
    <x v="33"/>
    <x v="1"/>
    <s v="Simpsonfort"/>
    <x v="6"/>
    <s v="USA"/>
    <x v="0"/>
    <s v="PROD34"/>
    <x v="21"/>
    <x v="1"/>
    <x v="6"/>
    <x v="21"/>
    <n v="419.28"/>
    <n v="86"/>
    <s v="STORE1"/>
    <x v="6"/>
    <x v="0"/>
    <x v="6"/>
    <s v="Flagship"/>
    <x v="146"/>
    <x v="137"/>
    <n v="3"/>
    <x v="137"/>
    <n v="0"/>
    <x v="2"/>
    <n v="2545.44"/>
  </r>
  <r>
    <s v="CUST1467"/>
    <s v="Michael Foley"/>
    <x v="1"/>
    <x v="1"/>
    <s v="Oneillfurt"/>
    <x v="1"/>
    <s v="USA"/>
    <x v="0"/>
    <s v="PROD27"/>
    <x v="77"/>
    <x v="2"/>
    <x v="3"/>
    <x v="77"/>
    <n v="234.80599999999998"/>
    <n v="378"/>
    <s v="STORE10"/>
    <x v="5"/>
    <x v="2"/>
    <x v="5"/>
    <s v="Online"/>
    <x v="147"/>
    <x v="138"/>
    <n v="1"/>
    <x v="138"/>
    <n v="0.2"/>
    <x v="1"/>
    <n v="225.57599999999999"/>
  </r>
  <r>
    <s v="CUST1244"/>
    <s v="Nancy Page"/>
    <x v="16"/>
    <x v="0"/>
    <s v="West Julia"/>
    <x v="34"/>
    <s v="USA"/>
    <x v="3"/>
    <s v="PROD53"/>
    <x v="20"/>
    <x v="4"/>
    <x v="5"/>
    <x v="20"/>
    <n v="386.56"/>
    <n v="125"/>
    <s v="STORE8"/>
    <x v="7"/>
    <x v="3"/>
    <x v="7"/>
    <s v="Online"/>
    <x v="148"/>
    <x v="139"/>
    <n v="2"/>
    <x v="139"/>
    <n v="0.22"/>
    <x v="0"/>
    <n v="887.56200000000013"/>
  </r>
  <r>
    <s v="CUST1162"/>
    <s v="Mariah Brown"/>
    <x v="33"/>
    <x v="0"/>
    <s v="Palmerbury"/>
    <x v="25"/>
    <s v="USA"/>
    <x v="1"/>
    <s v="PROD53"/>
    <x v="20"/>
    <x v="4"/>
    <x v="5"/>
    <x v="20"/>
    <n v="386.56"/>
    <n v="125"/>
    <s v="STORE11"/>
    <x v="17"/>
    <x v="1"/>
    <x v="17"/>
    <s v="Online"/>
    <x v="149"/>
    <x v="140"/>
    <n v="3"/>
    <x v="140"/>
    <n v="0.05"/>
    <x v="1"/>
    <n v="769.04399999999998"/>
  </r>
  <r>
    <s v="CUST1309"/>
    <s v="Stacy Collins"/>
    <x v="15"/>
    <x v="1"/>
    <s v="Randychester"/>
    <x v="13"/>
    <s v="USA"/>
    <x v="3"/>
    <s v="PROD62"/>
    <x v="19"/>
    <x v="1"/>
    <x v="6"/>
    <x v="19"/>
    <n v="86.42"/>
    <n v="222"/>
    <s v="STORE13"/>
    <x v="8"/>
    <x v="2"/>
    <x v="8"/>
    <s v="Flagship"/>
    <x v="150"/>
    <x v="141"/>
    <n v="4"/>
    <x v="141"/>
    <n v="0.27"/>
    <x v="1"/>
    <n v="780.69119999999998"/>
  </r>
  <r>
    <s v="CUST1114"/>
    <s v="Ryan Hernandez"/>
    <x v="21"/>
    <x v="0"/>
    <s v="East Donna"/>
    <x v="2"/>
    <s v="USA"/>
    <x v="3"/>
    <s v="PROD37"/>
    <x v="16"/>
    <x v="4"/>
    <x v="9"/>
    <x v="16"/>
    <n v="353.47"/>
    <n v="214"/>
    <s v="STORE1"/>
    <x v="6"/>
    <x v="0"/>
    <x v="6"/>
    <s v="Flagship"/>
    <x v="151"/>
    <x v="142"/>
    <n v="1"/>
    <x v="142"/>
    <n v="0.09"/>
    <x v="0"/>
    <n v="398.95310000000012"/>
  </r>
  <r>
    <s v="CUST1164"/>
    <s v="Daniel Rivas"/>
    <x v="14"/>
    <x v="1"/>
    <s v="Dominiquefort"/>
    <x v="31"/>
    <s v="USA"/>
    <x v="1"/>
    <s v="PROD51"/>
    <x v="78"/>
    <x v="1"/>
    <x v="7"/>
    <x v="78"/>
    <n v="88.49"/>
    <n v="246"/>
    <s v="STORE18"/>
    <x v="10"/>
    <x v="2"/>
    <x v="10"/>
    <s v="Flagship"/>
    <x v="152"/>
    <x v="143"/>
    <n v="2"/>
    <x v="143"/>
    <n v="0.28000000000000003"/>
    <x v="2"/>
    <n v="124.8768"/>
  </r>
  <r>
    <s v="CUST1425"/>
    <s v="Bryce Hawkins"/>
    <x v="38"/>
    <x v="0"/>
    <s v="Lake Monique"/>
    <x v="34"/>
    <s v="USA"/>
    <x v="3"/>
    <s v="PROD89"/>
    <x v="53"/>
    <x v="3"/>
    <x v="16"/>
    <x v="53"/>
    <n v="183.04"/>
    <n v="457"/>
    <s v="STORE6"/>
    <x v="13"/>
    <x v="2"/>
    <x v="13"/>
    <s v="Online"/>
    <x v="153"/>
    <x v="144"/>
    <n v="4"/>
    <x v="120"/>
    <n v="0.14000000000000001"/>
    <x v="2"/>
    <n v="2167.9223999999999"/>
  </r>
  <r>
    <s v="CUST1359"/>
    <s v="Melanie Lam"/>
    <x v="41"/>
    <x v="0"/>
    <s v="East Michaelton"/>
    <x v="45"/>
    <s v="USA"/>
    <x v="1"/>
    <s v="PROD59"/>
    <x v="4"/>
    <x v="3"/>
    <x v="4"/>
    <x v="4"/>
    <n v="17.309999999999999"/>
    <n v="399"/>
    <s v="STORE6"/>
    <x v="13"/>
    <x v="2"/>
    <x v="13"/>
    <s v="Online"/>
    <x v="154"/>
    <x v="102"/>
    <n v="3"/>
    <x v="144"/>
    <n v="0.03"/>
    <x v="1"/>
    <n v="526.24439999999993"/>
  </r>
  <r>
    <s v="CUST1004"/>
    <s v="Caroline Collins"/>
    <x v="13"/>
    <x v="1"/>
    <s v="Nicholasshire"/>
    <x v="13"/>
    <s v="USA"/>
    <x v="1"/>
    <s v="PROD64"/>
    <x v="55"/>
    <x v="3"/>
    <x v="16"/>
    <x v="55"/>
    <n v="299.11"/>
    <n v="118"/>
    <s v="STORE16"/>
    <x v="12"/>
    <x v="3"/>
    <x v="12"/>
    <s v="Flagship"/>
    <x v="155"/>
    <x v="63"/>
    <n v="1"/>
    <x v="145"/>
    <n v="0.04"/>
    <x v="2"/>
    <n v="435.27359999999999"/>
  </r>
  <r>
    <s v="CUST1024"/>
    <s v="Heather Collins"/>
    <x v="38"/>
    <x v="0"/>
    <s v="Rogerschester"/>
    <x v="46"/>
    <s v="USA"/>
    <x v="2"/>
    <s v="PROD51"/>
    <x v="78"/>
    <x v="1"/>
    <x v="7"/>
    <x v="78"/>
    <n v="88.49"/>
    <n v="246"/>
    <s v="STORE6"/>
    <x v="13"/>
    <x v="2"/>
    <x v="13"/>
    <s v="Online"/>
    <x v="156"/>
    <x v="145"/>
    <n v="1"/>
    <x v="146"/>
    <n v="0.02"/>
    <x v="0"/>
    <n v="616.50819999999999"/>
  </r>
  <r>
    <s v="CUST1022"/>
    <s v="   Paul Fox"/>
    <x v="44"/>
    <x v="1"/>
    <s v="Michaelton"/>
    <x v="47"/>
    <s v="USA"/>
    <x v="1"/>
    <s v="PROD77"/>
    <x v="79"/>
    <x v="1"/>
    <x v="17"/>
    <x v="79"/>
    <n v="480.9"/>
    <n v="104"/>
    <s v="STORE2"/>
    <x v="4"/>
    <x v="1"/>
    <x v="4"/>
    <s v="Outlet"/>
    <x v="157"/>
    <x v="146"/>
    <n v="2"/>
    <x v="147"/>
    <n v="0"/>
    <x v="2"/>
    <n v="514.9"/>
  </r>
  <r>
    <s v="CUST1152"/>
    <s v="Patrick Roberts"/>
    <x v="15"/>
    <x v="1"/>
    <s v="Jaredville"/>
    <x v="38"/>
    <s v="USA"/>
    <x v="2"/>
    <s v="PROD91"/>
    <x v="67"/>
    <x v="4"/>
    <x v="9"/>
    <x v="67"/>
    <n v="438.25"/>
    <n v="496"/>
    <s v="STORE4"/>
    <x v="11"/>
    <x v="1"/>
    <x v="11"/>
    <s v="Online"/>
    <x v="158"/>
    <x v="147"/>
    <n v="2"/>
    <x v="148"/>
    <n v="0.05"/>
    <x v="1"/>
    <n v="1388.9190000000001"/>
  </r>
  <r>
    <s v="CUST1179"/>
    <s v="Nicholas Bradshaw"/>
    <x v="27"/>
    <x v="1"/>
    <s v="Murphyfurt"/>
    <x v="34"/>
    <s v="USA"/>
    <x v="1"/>
    <s v="PROD34"/>
    <x v="21"/>
    <x v="1"/>
    <x v="6"/>
    <x v="21"/>
    <n v="419.28"/>
    <n v="86"/>
    <s v="STORE15"/>
    <x v="19"/>
    <x v="0"/>
    <x v="19"/>
    <s v="Flagship"/>
    <x v="159"/>
    <x v="48"/>
    <n v="2"/>
    <x v="149"/>
    <n v="0.17"/>
    <x v="1"/>
    <n v="1156.3725999999999"/>
  </r>
  <r>
    <s v="CUST1373"/>
    <s v="James Orozco"/>
    <x v="33"/>
    <x v="1"/>
    <s v="Simpsonfort"/>
    <x v="6"/>
    <s v="USA"/>
    <x v="0"/>
    <s v="PROD46"/>
    <x v="41"/>
    <x v="4"/>
    <x v="18"/>
    <x v="41"/>
    <n v="167.34"/>
    <n v="296"/>
    <s v="STORE7"/>
    <x v="15"/>
    <x v="1"/>
    <x v="15"/>
    <s v="Online"/>
    <x v="160"/>
    <x v="148"/>
    <n v="2"/>
    <x v="55"/>
    <n v="0.1"/>
    <x v="1"/>
    <n v="258.822"/>
  </r>
  <r>
    <s v="CUST1296"/>
    <s v="Jared Moran"/>
    <x v="9"/>
    <x v="1"/>
    <s v="South David"/>
    <x v="5"/>
    <s v="USA"/>
    <x v="3"/>
    <s v="PROD83"/>
    <x v="61"/>
    <x v="3"/>
    <x v="10"/>
    <x v="61"/>
    <n v="250.41615384615383"/>
    <n v="159"/>
    <s v="STORE1"/>
    <x v="6"/>
    <x v="0"/>
    <x v="6"/>
    <s v="Flagship"/>
    <x v="161"/>
    <x v="74"/>
    <n v="3"/>
    <x v="40"/>
    <n v="0.19"/>
    <x v="2"/>
    <n v="1120.0599"/>
  </r>
  <r>
    <s v="CUST1499"/>
    <s v="Philip Pennington"/>
    <x v="4"/>
    <x v="1"/>
    <s v="East Valerieview"/>
    <x v="7"/>
    <s v="USA"/>
    <x v="2"/>
    <s v="PROD28"/>
    <x v="40"/>
    <x v="0"/>
    <x v="7"/>
    <x v="40"/>
    <n v="38.76"/>
    <n v="137"/>
    <s v="STORE9"/>
    <x v="9"/>
    <x v="1"/>
    <x v="9"/>
    <s v="Flagship"/>
    <x v="162"/>
    <x v="149"/>
    <n v="2"/>
    <x v="150"/>
    <n v="0.03"/>
    <x v="0"/>
    <n v="131.047"/>
  </r>
  <r>
    <s v="CUST1210"/>
    <s v="Antonio Jones"/>
    <x v="43"/>
    <x v="0"/>
    <s v="Matthewborough"/>
    <x v="31"/>
    <s v="USA"/>
    <x v="1"/>
    <s v="PROD49"/>
    <x v="80"/>
    <x v="3"/>
    <x v="13"/>
    <x v="80"/>
    <n v="43.29"/>
    <n v="267"/>
    <s v="STORE1"/>
    <x v="6"/>
    <x v="0"/>
    <x v="6"/>
    <s v="Flagship"/>
    <x v="163"/>
    <x v="150"/>
    <n v="3"/>
    <x v="151"/>
    <n v="0.1"/>
    <x v="1"/>
    <n v="2168.9369999999999"/>
  </r>
  <r>
    <s v="CUST1432"/>
    <s v="Summer Weiss"/>
    <x v="33"/>
    <x v="0"/>
    <s v="Phyllisport"/>
    <x v="15"/>
    <s v="USA"/>
    <x v="3"/>
    <s v="PROD16"/>
    <x v="63"/>
    <x v="3"/>
    <x v="21"/>
    <x v="63"/>
    <n v="337.42"/>
    <n v="256"/>
    <s v="STORE13"/>
    <x v="8"/>
    <x v="2"/>
    <x v="8"/>
    <s v="Flagship"/>
    <x v="164"/>
    <x v="151"/>
    <n v="4"/>
    <x v="82"/>
    <n v="0.2"/>
    <x v="2"/>
    <n v="815.07200000000012"/>
  </r>
  <r>
    <s v="CUST1051"/>
    <s v="Sarah Rodgers"/>
    <x v="28"/>
    <x v="1"/>
    <s v="New Julia"/>
    <x v="5"/>
    <s v="USA"/>
    <x v="0"/>
    <s v="PROD50"/>
    <x v="52"/>
    <x v="0"/>
    <x v="15"/>
    <x v="52"/>
    <n v="190.29"/>
    <n v="260"/>
    <s v="STORE4"/>
    <x v="11"/>
    <x v="1"/>
    <x v="11"/>
    <s v="Online"/>
    <x v="165"/>
    <x v="152"/>
    <n v="4"/>
    <x v="152"/>
    <n v="0.3"/>
    <x v="1"/>
    <n v="1665.692"/>
  </r>
  <r>
    <s v="CUST1219"/>
    <s v="Jordan Wells"/>
    <x v="35"/>
    <x v="1"/>
    <s v="Phillipschester   "/>
    <x v="15"/>
    <s v="USA"/>
    <x v="0"/>
    <s v="PROD91"/>
    <x v="67"/>
    <x v="4"/>
    <x v="9"/>
    <x v="67"/>
    <n v="438.25"/>
    <n v="496"/>
    <s v="STORE0"/>
    <x v="16"/>
    <x v="2"/>
    <x v="16"/>
    <s v="Flagship"/>
    <x v="166"/>
    <x v="153"/>
    <n v="2"/>
    <x v="153"/>
    <n v="7.0000000000000007E-2"/>
    <x v="1"/>
    <n v="1570.4166"/>
  </r>
  <r>
    <s v="CUST1134"/>
    <s v="Morgan Bowen"/>
    <x v="8"/>
    <x v="0"/>
    <s v="Parksfort"/>
    <x v="17"/>
    <s v="USA"/>
    <x v="0"/>
    <s v="PROD15"/>
    <x v="42"/>
    <x v="1"/>
    <x v="17"/>
    <x v="42"/>
    <n v="465.34"/>
    <n v="301"/>
    <s v="STORE6"/>
    <x v="13"/>
    <x v="2"/>
    <x v="13"/>
    <s v="Online"/>
    <x v="167"/>
    <x v="154"/>
    <n v="4"/>
    <x v="154"/>
    <n v="0"/>
    <x v="0"/>
    <n v="405.32"/>
  </r>
  <r>
    <s v="CUST1131"/>
    <s v="Joseph Richards"/>
    <x v="23"/>
    <x v="1"/>
    <s v="Wigginsville"/>
    <x v="27"/>
    <s v="USA"/>
    <x v="3"/>
    <s v="PROD26"/>
    <x v="81"/>
    <x v="1"/>
    <x v="1"/>
    <x v="81"/>
    <n v="322.41000000000003"/>
    <n v="213"/>
    <s v="STORE8"/>
    <x v="7"/>
    <x v="3"/>
    <x v="7"/>
    <s v="Online"/>
    <x v="168"/>
    <x v="99"/>
    <n v="3"/>
    <x v="155"/>
    <n v="0.18"/>
    <x v="1"/>
    <n v="2269.4976000000001"/>
  </r>
  <r>
    <s v="CUST1257"/>
    <s v="Christopher David"/>
    <x v="17"/>
    <x v="0"/>
    <s v="Karenmouth"/>
    <x v="30"/>
    <s v="USA"/>
    <x v="1"/>
    <s v="PROD85"/>
    <x v="70"/>
    <x v="4"/>
    <x v="7"/>
    <x v="70"/>
    <n v="119.57"/>
    <n v="210"/>
    <s v="STORE7"/>
    <x v="15"/>
    <x v="1"/>
    <x v="15"/>
    <s v="Online"/>
    <x v="169"/>
    <x v="155"/>
    <n v="4"/>
    <x v="156"/>
    <n v="0.13"/>
    <x v="1"/>
    <n v="3239.3580000000002"/>
  </r>
  <r>
    <s v="CUST1432"/>
    <s v="Summer Weiss"/>
    <x v="33"/>
    <x v="0"/>
    <s v="Phyllisport"/>
    <x v="15"/>
    <s v="USA"/>
    <x v="3"/>
    <s v="PROD38"/>
    <x v="43"/>
    <x v="0"/>
    <x v="2"/>
    <x v="43"/>
    <n v="135.61000000000001"/>
    <n v="394"/>
    <s v="STORE14"/>
    <x v="2"/>
    <x v="1"/>
    <x v="2"/>
    <s v="Outlet"/>
    <x v="170"/>
    <x v="156"/>
    <n v="4"/>
    <x v="157"/>
    <n v="7.0000000000000007E-2"/>
    <x v="2"/>
    <n v="3225.9468000000002"/>
  </r>
  <r>
    <s v="CUST1006"/>
    <s v="Amber Jackson"/>
    <x v="5"/>
    <x v="1"/>
    <s v="Deborahborough"/>
    <x v="16"/>
    <s v="USA"/>
    <x v="2"/>
    <s v="PROD83"/>
    <x v="61"/>
    <x v="3"/>
    <x v="10"/>
    <x v="61"/>
    <n v="250.41615384615383"/>
    <n v="159"/>
    <s v="STORE17"/>
    <x v="1"/>
    <x v="0"/>
    <x v="1"/>
    <s v="Flagship"/>
    <x v="171"/>
    <x v="157"/>
    <n v="3"/>
    <x v="158"/>
    <n v="0.14000000000000001"/>
    <x v="1"/>
    <n v="2107.5246000000002"/>
  </r>
  <r>
    <s v="CUST1480"/>
    <s v="Jordan Medina"/>
    <x v="44"/>
    <x v="0"/>
    <s v="Robinchester"/>
    <x v="23"/>
    <s v="USA"/>
    <x v="3"/>
    <s v="PROD65"/>
    <x v="74"/>
    <x v="0"/>
    <x v="15"/>
    <x v="74"/>
    <n v="240.63"/>
    <n v="423"/>
    <s v="STORE3"/>
    <x v="0"/>
    <x v="0"/>
    <x v="0"/>
    <s v="Outlet"/>
    <x v="172"/>
    <x v="158"/>
    <n v="3"/>
    <x v="43"/>
    <n v="0"/>
    <x v="1"/>
    <n v="774.18000000000006"/>
  </r>
  <r>
    <s v="CUST1312"/>
    <s v="Jason Mullins"/>
    <x v="35"/>
    <x v="1"/>
    <s v="Brianchester"/>
    <x v="43"/>
    <s v="USA"/>
    <x v="1"/>
    <s v="PROD38"/>
    <x v="43"/>
    <x v="0"/>
    <x v="2"/>
    <x v="43"/>
    <n v="135.61000000000001"/>
    <n v="394"/>
    <s v="STORE14"/>
    <x v="2"/>
    <x v="1"/>
    <x v="2"/>
    <s v="Outlet"/>
    <x v="173"/>
    <x v="159"/>
    <n v="2"/>
    <x v="85"/>
    <n v="0.06"/>
    <x v="0"/>
    <n v="1080.2103999999999"/>
  </r>
  <r>
    <s v="CUST1022"/>
    <s v="   Paul Fox"/>
    <x v="44"/>
    <x v="1"/>
    <s v="Michaelton"/>
    <x v="47"/>
    <s v="USA"/>
    <x v="1"/>
    <s v="PROD83"/>
    <x v="61"/>
    <x v="3"/>
    <x v="10"/>
    <x v="61"/>
    <n v="250.41615384615383"/>
    <n v="159"/>
    <s v="STORE6"/>
    <x v="13"/>
    <x v="2"/>
    <x v="13"/>
    <s v="Online"/>
    <x v="174"/>
    <x v="160"/>
    <n v="2"/>
    <x v="24"/>
    <n v="0.27"/>
    <x v="1"/>
    <n v="689.38279999999997"/>
  </r>
  <r>
    <s v="CUST1340"/>
    <s v="Eric Davis"/>
    <x v="4"/>
    <x v="0"/>
    <s v="Johntown"/>
    <x v="48"/>
    <s v="USA"/>
    <x v="3"/>
    <s v="PROD41"/>
    <x v="82"/>
    <x v="0"/>
    <x v="15"/>
    <x v="82"/>
    <n v="313.26"/>
    <n v="369"/>
    <s v="STORE5"/>
    <x v="3"/>
    <x v="0"/>
    <x v="3"/>
    <s v="Outlet"/>
    <x v="175"/>
    <x v="161"/>
    <n v="2"/>
    <x v="159"/>
    <n v="0.12"/>
    <x v="2"/>
    <n v="36.027200000000001"/>
  </r>
  <r>
    <s v="CUST1023"/>
    <s v="Jonathan Steele"/>
    <x v="36"/>
    <x v="1"/>
    <s v="Molinabury"/>
    <x v="7"/>
    <s v="USA"/>
    <x v="1"/>
    <s v="PROD22"/>
    <x v="59"/>
    <x v="0"/>
    <x v="12"/>
    <x v="59"/>
    <n v="484.62"/>
    <n v="432"/>
    <s v="STORE7"/>
    <x v="15"/>
    <x v="1"/>
    <x v="15"/>
    <s v="Online"/>
    <x v="176"/>
    <x v="162"/>
    <n v="3"/>
    <x v="160"/>
    <n v="0.15"/>
    <x v="1"/>
    <n v="600.29549999999995"/>
  </r>
  <r>
    <s v="CUST1230"/>
    <s v="Timothy Sanders"/>
    <x v="5"/>
    <x v="0"/>
    <s v="Aaronmouth"/>
    <x v="23"/>
    <s v="USA"/>
    <x v="3"/>
    <s v="PROD78"/>
    <x v="33"/>
    <x v="2"/>
    <x v="3"/>
    <x v="33"/>
    <n v="325.26"/>
    <n v="400"/>
    <s v="STORE7"/>
    <x v="15"/>
    <x v="1"/>
    <x v="15"/>
    <s v="Online"/>
    <x v="177"/>
    <x v="163"/>
    <n v="3"/>
    <x v="161"/>
    <n v="0.27"/>
    <x v="1"/>
    <n v="1631.3309999999999"/>
  </r>
  <r>
    <s v="CUST1047"/>
    <s v="Gina Knight"/>
    <x v="8"/>
    <x v="1"/>
    <s v="Lake Roberthaven"/>
    <x v="2"/>
    <s v="USA"/>
    <x v="1"/>
    <s v="PROD18"/>
    <x v="83"/>
    <x v="4"/>
    <x v="5"/>
    <x v="83"/>
    <n v="265.73266666666666"/>
    <n v="343"/>
    <s v="STORE3"/>
    <x v="0"/>
    <x v="0"/>
    <x v="0"/>
    <s v="Outlet"/>
    <x v="178"/>
    <x v="164"/>
    <n v="2"/>
    <x v="162"/>
    <n v="0.15"/>
    <x v="0"/>
    <n v="649.74"/>
  </r>
  <r>
    <s v="CUST1346"/>
    <s v="John Jordan"/>
    <x v="7"/>
    <x v="1"/>
    <s v="Port Crystalberg"/>
    <x v="25"/>
    <s v="USA"/>
    <x v="2"/>
    <s v="PROD90"/>
    <x v="73"/>
    <x v="1"/>
    <x v="7"/>
    <x v="73"/>
    <n v="340.14"/>
    <n v="361"/>
    <s v="STORE16"/>
    <x v="12"/>
    <x v="3"/>
    <x v="12"/>
    <s v="Flagship"/>
    <x v="179"/>
    <x v="165"/>
    <n v="1"/>
    <x v="163"/>
    <n v="0.14000000000000001"/>
    <x v="1"/>
    <n v="231.55500000000001"/>
  </r>
  <r>
    <s v="CUST1419"/>
    <s v="Monica Miller"/>
    <x v="44"/>
    <x v="0"/>
    <s v="Lake David"/>
    <x v="44"/>
    <s v="USA"/>
    <x v="0"/>
    <s v="PROD3"/>
    <x v="84"/>
    <x v="4"/>
    <x v="18"/>
    <x v="84"/>
    <n v="364.67"/>
    <n v="452"/>
    <s v="STORE8"/>
    <x v="7"/>
    <x v="3"/>
    <x v="7"/>
    <s v="Online"/>
    <x v="180"/>
    <x v="87"/>
    <n v="4"/>
    <x v="164"/>
    <n v="0.22"/>
    <x v="0"/>
    <n v="2404.8024"/>
  </r>
  <r>
    <s v="CUST1365"/>
    <s v="Brandon Mcbride"/>
    <x v="1"/>
    <x v="1"/>
    <s v="Kellyside"/>
    <x v="19"/>
    <s v="USA"/>
    <x v="2"/>
    <s v="PROD30"/>
    <x v="38"/>
    <x v="2"/>
    <x v="14"/>
    <x v="38"/>
    <n v="19.52"/>
    <n v="57"/>
    <s v="STORE11"/>
    <x v="17"/>
    <x v="1"/>
    <x v="17"/>
    <s v="Online"/>
    <x v="181"/>
    <x v="166"/>
    <n v="2"/>
    <x v="124"/>
    <n v="0.03"/>
    <x v="1"/>
    <n v="1404.075"/>
  </r>
  <r>
    <s v="CUST1281"/>
    <s v="Brittany Watson"/>
    <x v="22"/>
    <x v="0"/>
    <s v="North Joshualand"/>
    <x v="33"/>
    <s v="USA"/>
    <x v="2"/>
    <s v="PROD19"/>
    <x v="32"/>
    <x v="0"/>
    <x v="12"/>
    <x v="32"/>
    <n v="21.34"/>
    <n v="65"/>
    <s v="STORE19"/>
    <x v="18"/>
    <x v="2"/>
    <x v="18"/>
    <s v="Online"/>
    <x v="182"/>
    <x v="167"/>
    <n v="4"/>
    <x v="165"/>
    <n v="0.18"/>
    <x v="0"/>
    <n v="193.2576"/>
  </r>
  <r>
    <s v="CUST1188"/>
    <s v="Kimberly Brooks"/>
    <x v="17"/>
    <x v="0"/>
    <s v="Kingfort"/>
    <x v="32"/>
    <s v="USA"/>
    <x v="1"/>
    <s v="PROD71"/>
    <x v="57"/>
    <x v="3"/>
    <x v="4"/>
    <x v="57"/>
    <n v="214.32"/>
    <n v="383"/>
    <s v="STORE10"/>
    <x v="5"/>
    <x v="2"/>
    <x v="5"/>
    <s v="Online"/>
    <x v="183"/>
    <x v="168"/>
    <n v="2"/>
    <x v="166"/>
    <n v="0.26"/>
    <x v="0"/>
    <n v="1351.3584000000001"/>
  </r>
  <r>
    <s v="CUST1242"/>
    <s v="William Jackson"/>
    <x v="7"/>
    <x v="1"/>
    <s v="New Tina"/>
    <x v="33"/>
    <s v="USA"/>
    <x v="1"/>
    <s v="PROD81"/>
    <x v="15"/>
    <x v="0"/>
    <x v="12"/>
    <x v="15"/>
    <n v="285.54000000000002"/>
    <n v="358"/>
    <s v="STORE1"/>
    <x v="6"/>
    <x v="0"/>
    <x v="6"/>
    <s v="Flagship"/>
    <x v="184"/>
    <x v="169"/>
    <n v="1"/>
    <x v="167"/>
    <n v="0.28000000000000003"/>
    <x v="1"/>
    <n v="570.11760000000004"/>
  </r>
  <r>
    <s v="CUST1471"/>
    <s v="Debra Mccullough"/>
    <x v="17"/>
    <x v="0"/>
    <s v="Mcdanielfurt"/>
    <x v="39"/>
    <s v="USA"/>
    <x v="2"/>
    <s v="PROD3"/>
    <x v="84"/>
    <x v="4"/>
    <x v="18"/>
    <x v="84"/>
    <n v="364.67"/>
    <n v="452"/>
    <s v="STORE15"/>
    <x v="19"/>
    <x v="0"/>
    <x v="19"/>
    <s v="Flagship"/>
    <x v="185"/>
    <x v="170"/>
    <n v="1"/>
    <x v="32"/>
    <n v="0.3"/>
    <x v="2"/>
    <n v="52.003"/>
  </r>
  <r>
    <s v="CUST1243"/>
    <s v="Brian Hammond"/>
    <x v="18"/>
    <x v="1"/>
    <s v="North Nicholas"/>
    <x v="11"/>
    <s v="USA"/>
    <x v="0"/>
    <s v="PROD35"/>
    <x v="44"/>
    <x v="2"/>
    <x v="11"/>
    <x v="44"/>
    <n v="382.22"/>
    <n v="329"/>
    <s v="STORE0"/>
    <x v="16"/>
    <x v="2"/>
    <x v="16"/>
    <s v="Flagship"/>
    <x v="186"/>
    <x v="51"/>
    <n v="2"/>
    <x v="126"/>
    <n v="0.27"/>
    <x v="1"/>
    <n v="1404.0527999999999"/>
  </r>
  <r>
    <s v="CUST1494"/>
    <s v="Justin Lopez"/>
    <x v="2"/>
    <x v="0"/>
    <s v="Port Cheryl"/>
    <x v="11"/>
    <s v="USA"/>
    <x v="0"/>
    <s v="PROD19"/>
    <x v="32"/>
    <x v="0"/>
    <x v="12"/>
    <x v="32"/>
    <n v="21.34"/>
    <n v="65"/>
    <s v="STORE14"/>
    <x v="2"/>
    <x v="1"/>
    <x v="2"/>
    <s v="Outlet"/>
    <x v="187"/>
    <x v="144"/>
    <n v="1"/>
    <x v="168"/>
    <n v="0.1"/>
    <x v="1"/>
    <n v="81.647999999999996"/>
  </r>
  <r>
    <s v="CUST1060"/>
    <s v="Dr. David Smith"/>
    <x v="24"/>
    <x v="1"/>
    <s v="Schmidtchester"/>
    <x v="19"/>
    <s v="USA"/>
    <x v="1"/>
    <s v="PROD58"/>
    <x v="36"/>
    <x v="4"/>
    <x v="7"/>
    <x v="36"/>
    <n v="113.83"/>
    <n v="485"/>
    <s v="STORE7"/>
    <x v="15"/>
    <x v="1"/>
    <x v="15"/>
    <s v="Online"/>
    <x v="188"/>
    <x v="171"/>
    <n v="1"/>
    <x v="169"/>
    <n v="0.16"/>
    <x v="1"/>
    <n v="385.2996"/>
  </r>
  <r>
    <s v="CUST1231"/>
    <s v="Timothy Juarez"/>
    <x v="24"/>
    <x v="1"/>
    <s v="Grahamstad"/>
    <x v="9"/>
    <s v="USA"/>
    <x v="3"/>
    <s v="PROD34"/>
    <x v="21"/>
    <x v="1"/>
    <x v="6"/>
    <x v="21"/>
    <n v="419.28"/>
    <n v="86"/>
    <s v="STORE7"/>
    <x v="15"/>
    <x v="1"/>
    <x v="15"/>
    <s v="Online"/>
    <x v="189"/>
    <x v="172"/>
    <n v="1"/>
    <x v="170"/>
    <n v="0.05"/>
    <x v="1"/>
    <n v="159.87549999999999"/>
  </r>
  <r>
    <s v="CUST1211"/>
    <s v="Rodney Huffman"/>
    <x v="3"/>
    <x v="1"/>
    <s v="Garzafort"/>
    <x v="43"/>
    <s v="USA"/>
    <x v="1"/>
    <s v="PROD17"/>
    <x v="29"/>
    <x v="0"/>
    <x v="7"/>
    <x v="29"/>
    <n v="144.53"/>
    <n v="367"/>
    <s v="STORE17"/>
    <x v="1"/>
    <x v="0"/>
    <x v="1"/>
    <s v="Flagship"/>
    <x v="190"/>
    <x v="173"/>
    <n v="1"/>
    <x v="171"/>
    <n v="0.1"/>
    <x v="1"/>
    <n v="352.59300000000002"/>
  </r>
  <r>
    <s v="CUST1067"/>
    <s v="Amber Mcclain"/>
    <x v="7"/>
    <x v="0"/>
    <s v="Brendaburgh"/>
    <x v="23"/>
    <s v="USA"/>
    <x v="1"/>
    <s v="PROD46"/>
    <x v="41"/>
    <x v="4"/>
    <x v="18"/>
    <x v="41"/>
    <n v="167.34"/>
    <n v="296"/>
    <s v="STORE4"/>
    <x v="11"/>
    <x v="1"/>
    <x v="11"/>
    <s v="Online"/>
    <x v="191"/>
    <x v="70"/>
    <n v="3"/>
    <x v="172"/>
    <n v="0.3"/>
    <x v="1"/>
    <n v="1007.223"/>
  </r>
  <r>
    <s v="CUST1343"/>
    <s v="Ryan Moore"/>
    <x v="29"/>
    <x v="0"/>
    <s v="Cartershire"/>
    <x v="36"/>
    <s v="USA"/>
    <x v="3"/>
    <s v="PROD12"/>
    <x v="85"/>
    <x v="3"/>
    <x v="4"/>
    <x v="85"/>
    <n v="115.82"/>
    <n v="460"/>
    <s v="STORE14"/>
    <x v="2"/>
    <x v="1"/>
    <x v="2"/>
    <s v="Outlet"/>
    <x v="192"/>
    <x v="174"/>
    <n v="1"/>
    <x v="173"/>
    <n v="0.05"/>
    <x v="2"/>
    <n v="403.58850000000001"/>
  </r>
  <r>
    <s v="CUST1053"/>
    <s v="Sharon Brown"/>
    <x v="33"/>
    <x v="1"/>
    <s v="East Andrea"/>
    <x v="29"/>
    <s v="USA"/>
    <x v="0"/>
    <s v="PROD11"/>
    <x v="68"/>
    <x v="1"/>
    <x v="7"/>
    <x v="68"/>
    <n v="449.4"/>
    <n v="274.7"/>
    <s v="STORE3"/>
    <x v="0"/>
    <x v="0"/>
    <x v="0"/>
    <s v="Outlet"/>
    <x v="193"/>
    <x v="175"/>
    <n v="1"/>
    <x v="174"/>
    <n v="0.1"/>
    <x v="0"/>
    <n v="449.51400000000001"/>
  </r>
  <r>
    <s v="CUST1019"/>
    <s v="Michael Torres"/>
    <x v="6"/>
    <x v="1"/>
    <s v="Gonzalezfort"/>
    <x v="15"/>
    <s v="USA"/>
    <x v="2"/>
    <s v="PROD99"/>
    <x v="86"/>
    <x v="2"/>
    <x v="14"/>
    <x v="86"/>
    <n v="201.41"/>
    <n v="146"/>
    <s v="STORE1"/>
    <x v="6"/>
    <x v="0"/>
    <x v="6"/>
    <s v="Flagship"/>
    <x v="194"/>
    <x v="176"/>
    <n v="2"/>
    <x v="175"/>
    <n v="0.15"/>
    <x v="1"/>
    <n v="1187.1780000000001"/>
  </r>
  <r>
    <s v="CUST1283"/>
    <s v="Bryan Garcia"/>
    <x v="8"/>
    <x v="1"/>
    <s v="Garciaborough"/>
    <x v="0"/>
    <s v="USA"/>
    <x v="1"/>
    <s v="PROD56"/>
    <x v="87"/>
    <x v="2"/>
    <x v="3"/>
    <x v="87"/>
    <n v="461.47"/>
    <n v="190"/>
    <s v="STORE16"/>
    <x v="12"/>
    <x v="3"/>
    <x v="12"/>
    <s v="Flagship"/>
    <x v="195"/>
    <x v="177"/>
    <n v="2"/>
    <x v="136"/>
    <n v="0.27"/>
    <x v="1"/>
    <n v="1175.4168"/>
  </r>
  <r>
    <s v="CUST1466"/>
    <s v="Cynthia Parrish"/>
    <x v="40"/>
    <x v="0"/>
    <s v="Espinozaberg"/>
    <x v="4"/>
    <s v="USA"/>
    <x v="1"/>
    <s v="PROD76"/>
    <x v="45"/>
    <x v="1"/>
    <x v="6"/>
    <x v="45"/>
    <n v="392.89"/>
    <n v="320"/>
    <s v="STORE2"/>
    <x v="4"/>
    <x v="1"/>
    <x v="4"/>
    <s v="Outlet"/>
    <x v="196"/>
    <x v="178"/>
    <n v="4"/>
    <x v="176"/>
    <n v="0.08"/>
    <x v="1"/>
    <n v="3440.0272"/>
  </r>
  <r>
    <s v="CUST1019"/>
    <s v="Michael Torres"/>
    <x v="6"/>
    <x v="1"/>
    <s v="Gonzalezfort"/>
    <x v="15"/>
    <s v="USA"/>
    <x v="2"/>
    <s v="PROD60"/>
    <x v="18"/>
    <x v="3"/>
    <x v="13"/>
    <x v="18"/>
    <n v="482.75"/>
    <n v="444"/>
    <s v="STORE1"/>
    <x v="6"/>
    <x v="0"/>
    <x v="6"/>
    <s v="Flagship"/>
    <x v="197"/>
    <x v="179"/>
    <n v="2"/>
    <x v="173"/>
    <n v="0.24"/>
    <x v="1"/>
    <n v="645.30080000000009"/>
  </r>
  <r>
    <s v="CUST1327"/>
    <s v="Reginald Willis"/>
    <x v="32"/>
    <x v="1"/>
    <s v="Kellybury"/>
    <x v="3"/>
    <s v="USA"/>
    <x v="3"/>
    <s v="PROD84"/>
    <x v="56"/>
    <x v="2"/>
    <x v="20"/>
    <x v="56"/>
    <n v="388.46"/>
    <n v="208"/>
    <s v="STORE17"/>
    <x v="1"/>
    <x v="0"/>
    <x v="1"/>
    <s v="Flagship"/>
    <x v="198"/>
    <x v="180"/>
    <n v="1"/>
    <x v="160"/>
    <n v="0.19"/>
    <x v="2"/>
    <n v="190.7064"/>
  </r>
  <r>
    <s v="CUST1271"/>
    <s v="Daisy Johnson Dds"/>
    <x v="13"/>
    <x v="0"/>
    <s v="North Stephanie"/>
    <x v="41"/>
    <s v="USA"/>
    <x v="2"/>
    <s v="PROD49"/>
    <x v="80"/>
    <x v="3"/>
    <x v="13"/>
    <x v="80"/>
    <n v="43.29"/>
    <n v="267"/>
    <s v="STORE13"/>
    <x v="8"/>
    <x v="2"/>
    <x v="8"/>
    <s v="Flagship"/>
    <x v="199"/>
    <x v="181"/>
    <n v="2"/>
    <x v="177"/>
    <n v="0.27"/>
    <x v="0"/>
    <n v="906.23660000000007"/>
  </r>
  <r>
    <s v="CUST1115"/>
    <s v="Tyler Conrad"/>
    <x v="10"/>
    <x v="1"/>
    <s v="North Curtischester"/>
    <x v="28"/>
    <s v="USA"/>
    <x v="2"/>
    <s v="PROD16"/>
    <x v="63"/>
    <x v="3"/>
    <x v="21"/>
    <x v="63"/>
    <n v="337.42"/>
    <n v="256"/>
    <s v="STORE11"/>
    <x v="17"/>
    <x v="1"/>
    <x v="17"/>
    <s v="Online"/>
    <x v="200"/>
    <x v="182"/>
    <n v="2"/>
    <x v="178"/>
    <n v="0.13"/>
    <x v="1"/>
    <n v="1482.0798"/>
  </r>
  <r>
    <s v="CUST1168"/>
    <s v="Daniel Contreras"/>
    <x v="19"/>
    <x v="1"/>
    <s v="Robertview"/>
    <x v="23"/>
    <s v="USA"/>
    <x v="2"/>
    <s v="PROD45"/>
    <x v="23"/>
    <x v="0"/>
    <x v="0"/>
    <x v="23"/>
    <n v="318.91000000000003"/>
    <n v="114"/>
    <s v="STORE1"/>
    <x v="6"/>
    <x v="0"/>
    <x v="6"/>
    <s v="Flagship"/>
    <x v="201"/>
    <x v="154"/>
    <n v="3"/>
    <x v="179"/>
    <n v="0.2"/>
    <x v="0"/>
    <n v="2102.424"/>
  </r>
  <r>
    <s v="CUST1105"/>
    <s v="Lance Baker"/>
    <x v="12"/>
    <x v="1"/>
    <s v="Port Victoria"/>
    <x v="23"/>
    <s v="USA"/>
    <x v="0"/>
    <s v="PROD39"/>
    <x v="65"/>
    <x v="1"/>
    <x v="22"/>
    <x v="65"/>
    <n v="326.06"/>
    <n v="301"/>
    <s v="STORE11"/>
    <x v="17"/>
    <x v="1"/>
    <x v="17"/>
    <s v="Online"/>
    <x v="202"/>
    <x v="9"/>
    <n v="1"/>
    <x v="74"/>
    <n v="0.3"/>
    <x v="2"/>
    <n v="115.5"/>
  </r>
  <r>
    <s v="CUST1276"/>
    <s v="Arthur Warren"/>
    <x v="29"/>
    <x v="0"/>
    <s v="Ericshire"/>
    <x v="2"/>
    <s v="USA"/>
    <x v="0"/>
    <s v="PROD27"/>
    <x v="77"/>
    <x v="2"/>
    <x v="3"/>
    <x v="77"/>
    <n v="234.80599999999998"/>
    <n v="378"/>
    <s v="STORE9"/>
    <x v="9"/>
    <x v="1"/>
    <x v="9"/>
    <s v="Flagship"/>
    <x v="203"/>
    <x v="183"/>
    <n v="2"/>
    <x v="180"/>
    <n v="0.15"/>
    <x v="2"/>
    <n v="1219.2570000000001"/>
  </r>
  <r>
    <s v="CUST1056"/>
    <s v="Christopher Sutton"/>
    <x v="45"/>
    <x v="1"/>
    <s v="Deborahberg"/>
    <x v="8"/>
    <s v="USA"/>
    <x v="0"/>
    <s v="PROD41"/>
    <x v="82"/>
    <x v="0"/>
    <x v="15"/>
    <x v="82"/>
    <n v="313.26"/>
    <n v="369"/>
    <s v="STORE8"/>
    <x v="7"/>
    <x v="3"/>
    <x v="7"/>
    <s v="Online"/>
    <x v="204"/>
    <x v="184"/>
    <n v="2"/>
    <x v="181"/>
    <n v="0.05"/>
    <x v="0"/>
    <n v="1655.7170000000001"/>
  </r>
  <r>
    <s v="CUST1453"/>
    <s v="April Phillips"/>
    <x v="32"/>
    <x v="1"/>
    <s v="Lake Carolyn"/>
    <x v="47"/>
    <s v="USA"/>
    <x v="2"/>
    <s v="PROD36"/>
    <x v="88"/>
    <x v="4"/>
    <x v="8"/>
    <x v="88"/>
    <n v="223.43"/>
    <n v="154"/>
    <s v="STORE7"/>
    <x v="15"/>
    <x v="1"/>
    <x v="15"/>
    <s v="Online"/>
    <x v="205"/>
    <x v="185"/>
    <n v="1"/>
    <x v="182"/>
    <n v="0.18"/>
    <x v="0"/>
    <n v="422.01299999999998"/>
  </r>
  <r>
    <s v="CUST1459"/>
    <s v="John Perez"/>
    <x v="5"/>
    <x v="1"/>
    <s v="Brandontown"/>
    <x v="9"/>
    <s v="USA"/>
    <x v="0"/>
    <s v="PROD62"/>
    <x v="19"/>
    <x v="1"/>
    <x v="6"/>
    <x v="19"/>
    <n v="86.42"/>
    <n v="222"/>
    <s v="STORE16"/>
    <x v="12"/>
    <x v="3"/>
    <x v="12"/>
    <s v="Flagship"/>
    <x v="206"/>
    <x v="186"/>
    <n v="3"/>
    <x v="183"/>
    <n v="0.28000000000000003"/>
    <x v="2"/>
    <n v="429.32159999999999"/>
  </r>
  <r>
    <s v="CUST1225"/>
    <s v="Elizabeth Stanley"/>
    <x v="6"/>
    <x v="1"/>
    <s v="Bethanyton"/>
    <x v="34"/>
    <s v="USA"/>
    <x v="2"/>
    <s v="PROD63"/>
    <x v="11"/>
    <x v="3"/>
    <x v="10"/>
    <x v="11"/>
    <n v="266.86"/>
    <n v="458"/>
    <s v="STORE3"/>
    <x v="0"/>
    <x v="0"/>
    <x v="0"/>
    <s v="Outlet"/>
    <x v="207"/>
    <x v="163"/>
    <n v="2"/>
    <x v="184"/>
    <n v="0.16"/>
    <x v="2"/>
    <n v="1639.2095999999999"/>
  </r>
  <r>
    <s v="CUST1420"/>
    <s v="Dr. Tamara White Md"/>
    <x v="31"/>
    <x v="0"/>
    <s v="New Benjamin"/>
    <x v="10"/>
    <s v="USA"/>
    <x v="3"/>
    <s v="PROD15"/>
    <x v="42"/>
    <x v="1"/>
    <x v="17"/>
    <x v="42"/>
    <n v="465.34"/>
    <n v="301"/>
    <s v="STORE1"/>
    <x v="6"/>
    <x v="0"/>
    <x v="6"/>
    <s v="Flagship"/>
    <x v="208"/>
    <x v="187"/>
    <n v="1"/>
    <x v="17"/>
    <n v="0.01"/>
    <x v="0"/>
    <n v="85.169700000000006"/>
  </r>
  <r>
    <s v="CUST1087"/>
    <s v="Melissa Duffy Md"/>
    <x v="7"/>
    <x v="1"/>
    <s v="East Jenna"/>
    <x v="9"/>
    <s v="USA"/>
    <x v="3"/>
    <s v="PROD54"/>
    <x v="8"/>
    <x v="0"/>
    <x v="7"/>
    <x v="8"/>
    <n v="434.84"/>
    <n v="185"/>
    <s v="STORE12"/>
    <x v="14"/>
    <x v="0"/>
    <x v="14"/>
    <s v="Online"/>
    <x v="209"/>
    <x v="188"/>
    <n v="4"/>
    <x v="185"/>
    <n v="0.15"/>
    <x v="1"/>
    <n v="2397.4079999999999"/>
  </r>
  <r>
    <s v="CUST1371"/>
    <s v="Michael Garner"/>
    <x v="2"/>
    <x v="1"/>
    <s v="Port Crystal"/>
    <x v="20"/>
    <s v="USA"/>
    <x v="2"/>
    <s v="PROD18"/>
    <x v="83"/>
    <x v="4"/>
    <x v="5"/>
    <x v="83"/>
    <n v="265.73266666666666"/>
    <n v="343"/>
    <s v="STORE12"/>
    <x v="14"/>
    <x v="0"/>
    <x v="14"/>
    <s v="Online"/>
    <x v="210"/>
    <x v="189"/>
    <n v="3"/>
    <x v="64"/>
    <n v="0.01"/>
    <x v="1"/>
    <n v="296.31689999999998"/>
  </r>
  <r>
    <s v="CUST1209"/>
    <s v="Joan Johnson"/>
    <x v="12"/>
    <x v="1"/>
    <s v="Lake Josephport"/>
    <x v="6"/>
    <s v="USA"/>
    <x v="2"/>
    <s v="PROD34"/>
    <x v="21"/>
    <x v="1"/>
    <x v="6"/>
    <x v="21"/>
    <n v="419.28"/>
    <n v="86"/>
    <s v="STORE9"/>
    <x v="9"/>
    <x v="1"/>
    <x v="9"/>
    <s v="Flagship"/>
    <x v="211"/>
    <x v="190"/>
    <n v="2"/>
    <x v="186"/>
    <n v="0.14000000000000001"/>
    <x v="1"/>
    <n v="285.96719999999999"/>
  </r>
  <r>
    <s v="CUST1459"/>
    <s v="John Perez"/>
    <x v="5"/>
    <x v="1"/>
    <s v="Brandontown"/>
    <x v="9"/>
    <s v="USA"/>
    <x v="0"/>
    <s v="PROD26"/>
    <x v="81"/>
    <x v="1"/>
    <x v="1"/>
    <x v="81"/>
    <n v="322.41000000000003"/>
    <n v="213"/>
    <s v="STORE5"/>
    <x v="3"/>
    <x v="0"/>
    <x v="3"/>
    <s v="Outlet"/>
    <x v="212"/>
    <x v="191"/>
    <n v="1"/>
    <x v="187"/>
    <n v="0.28999999999999998"/>
    <x v="0"/>
    <n v="304.76749999999998"/>
  </r>
  <r>
    <s v="CUST1158"/>
    <s v="Sean Powell"/>
    <x v="27"/>
    <x v="0"/>
    <s v="South Kevin"/>
    <x v="1"/>
    <s v="USA"/>
    <x v="3"/>
    <s v="PROD19"/>
    <x v="32"/>
    <x v="0"/>
    <x v="12"/>
    <x v="32"/>
    <n v="21.34"/>
    <n v="65"/>
    <s v="STORE8"/>
    <x v="7"/>
    <x v="3"/>
    <x v="7"/>
    <s v="Online"/>
    <x v="213"/>
    <x v="60"/>
    <n v="2"/>
    <x v="58"/>
    <n v="0.28999999999999998"/>
    <x v="2"/>
    <n v="215.14420000000001"/>
  </r>
  <r>
    <s v="CUST1443"/>
    <s v="Adam Castro"/>
    <x v="42"/>
    <x v="0"/>
    <s v="New Donnabury"/>
    <x v="11"/>
    <s v="USA"/>
    <x v="1"/>
    <s v="PROD0"/>
    <x v="7"/>
    <x v="1"/>
    <x v="6"/>
    <x v="7"/>
    <n v="112.42"/>
    <n v="416"/>
    <s v="STORE9"/>
    <x v="9"/>
    <x v="1"/>
    <x v="9"/>
    <s v="Flagship"/>
    <x v="214"/>
    <x v="114"/>
    <n v="2"/>
    <x v="188"/>
    <n v="0.28999999999999998"/>
    <x v="0"/>
    <n v="767.48159999999996"/>
  </r>
  <r>
    <s v="CUST1269"/>
    <s v="Tyrone Olson"/>
    <x v="20"/>
    <x v="1"/>
    <s v="Emilytown"/>
    <x v="13"/>
    <s v="USA"/>
    <x v="1"/>
    <s v="PROD59"/>
    <x v="4"/>
    <x v="3"/>
    <x v="4"/>
    <x v="4"/>
    <n v="17.309999999999999"/>
    <n v="399"/>
    <s v="STORE14"/>
    <x v="2"/>
    <x v="1"/>
    <x v="2"/>
    <s v="Outlet"/>
    <x v="215"/>
    <x v="192"/>
    <n v="2"/>
    <x v="189"/>
    <n v="0.01"/>
    <x v="1"/>
    <n v="1147.4495999999999"/>
  </r>
  <r>
    <s v="CUST1026"/>
    <s v="Amber Carlson"/>
    <x v="40"/>
    <x v="1"/>
    <s v="East Michellemouth"/>
    <x v="38"/>
    <s v="USA"/>
    <x v="0"/>
    <s v="PROD69"/>
    <x v="5"/>
    <x v="4"/>
    <x v="5"/>
    <x v="5"/>
    <n v="218.22"/>
    <n v="224"/>
    <s v="STORE17"/>
    <x v="1"/>
    <x v="0"/>
    <x v="1"/>
    <s v="Flagship"/>
    <x v="216"/>
    <x v="193"/>
    <n v="4"/>
    <x v="190"/>
    <n v="7.0000000000000007E-2"/>
    <x v="1"/>
    <n v="1776.3743999999999"/>
  </r>
  <r>
    <s v="CUST1259"/>
    <s v="Beth Allen"/>
    <x v="41"/>
    <x v="1"/>
    <s v="South Kathrynmouth"/>
    <x v="21"/>
    <s v="USA"/>
    <x v="1"/>
    <s v="PROD91"/>
    <x v="67"/>
    <x v="4"/>
    <x v="9"/>
    <x v="67"/>
    <n v="438.25"/>
    <n v="496"/>
    <s v="STORE6"/>
    <x v="13"/>
    <x v="2"/>
    <x v="13"/>
    <s v="Online"/>
    <x v="217"/>
    <x v="129"/>
    <n v="3"/>
    <x v="191"/>
    <n v="0.25"/>
    <x v="0"/>
    <n v="545.80500000000006"/>
  </r>
  <r>
    <s v="CUST1367"/>
    <s v="Melinda Johnson"/>
    <x v="42"/>
    <x v="0"/>
    <s v="Kaufmanfurt"/>
    <x v="35"/>
    <s v="USA"/>
    <x v="3"/>
    <s v="PROD26"/>
    <x v="81"/>
    <x v="1"/>
    <x v="1"/>
    <x v="81"/>
    <n v="322.41000000000003"/>
    <n v="213"/>
    <s v="STORE17"/>
    <x v="1"/>
    <x v="0"/>
    <x v="1"/>
    <s v="Flagship"/>
    <x v="218"/>
    <x v="39"/>
    <n v="2"/>
    <x v="192"/>
    <n v="0.09"/>
    <x v="1"/>
    <n v="945.12599999999998"/>
  </r>
  <r>
    <s v="CUST1491"/>
    <s v="Kaitlin Brown"/>
    <x v="36"/>
    <x v="1"/>
    <s v="Kellyberg"/>
    <x v="16"/>
    <s v="USA"/>
    <x v="0"/>
    <s v="PROD94"/>
    <x v="89"/>
    <x v="3"/>
    <x v="10"/>
    <x v="89"/>
    <n v="358.47"/>
    <n v="213"/>
    <s v="STORE11"/>
    <x v="17"/>
    <x v="1"/>
    <x v="17"/>
    <s v="Online"/>
    <x v="219"/>
    <x v="194"/>
    <n v="3"/>
    <x v="116"/>
    <n v="0.12"/>
    <x v="2"/>
    <n v="2232.5688"/>
  </r>
  <r>
    <s v="CUST1305"/>
    <s v="Roberta Green"/>
    <x v="13"/>
    <x v="0"/>
    <s v="West Joseph"/>
    <x v="17"/>
    <s v="USA"/>
    <x v="2"/>
    <s v="PROD55"/>
    <x v="25"/>
    <x v="2"/>
    <x v="3"/>
    <x v="25"/>
    <n v="81.75"/>
    <n v="226.05"/>
    <s v="STORE16"/>
    <x v="12"/>
    <x v="3"/>
    <x v="12"/>
    <s v="Flagship"/>
    <x v="220"/>
    <x v="195"/>
    <n v="4"/>
    <x v="193"/>
    <n v="0.01"/>
    <x v="1"/>
    <n v="2971.0295999999998"/>
  </r>
  <r>
    <s v="CUST1332"/>
    <s v="Dr. Lindsay Hanna"/>
    <x v="23"/>
    <x v="1"/>
    <s v="New Paulstad"/>
    <x v="47"/>
    <s v="USA"/>
    <x v="3"/>
    <s v="PROD92"/>
    <x v="39"/>
    <x v="2"/>
    <x v="17"/>
    <x v="39"/>
    <n v="447.43"/>
    <n v="191"/>
    <s v="STORE12"/>
    <x v="14"/>
    <x v="0"/>
    <x v="14"/>
    <s v="Online"/>
    <x v="221"/>
    <x v="196"/>
    <n v="4"/>
    <x v="194"/>
    <n v="0.2"/>
    <x v="0"/>
    <n v="942.01600000000008"/>
  </r>
  <r>
    <s v="CUST1097"/>
    <s v="David Cobb"/>
    <x v="19"/>
    <x v="0"/>
    <s v="Lake Thomas"/>
    <x v="16"/>
    <s v="USA"/>
    <x v="1"/>
    <s v="PROD96"/>
    <x v="76"/>
    <x v="4"/>
    <x v="18"/>
    <x v="76"/>
    <n v="358.47"/>
    <n v="143"/>
    <s v="STORE2"/>
    <x v="4"/>
    <x v="1"/>
    <x v="4"/>
    <s v="Outlet"/>
    <x v="222"/>
    <x v="197"/>
    <n v="3"/>
    <x v="195"/>
    <n v="7.0000000000000007E-2"/>
    <x v="1"/>
    <n v="1628.0208"/>
  </r>
  <r>
    <s v="CUST1470"/>
    <s v="Manuel Fisher"/>
    <x v="2"/>
    <x v="1"/>
    <s v="Kanebury"/>
    <x v="20"/>
    <s v="USA"/>
    <x v="0"/>
    <s v="PROD89"/>
    <x v="53"/>
    <x v="3"/>
    <x v="16"/>
    <x v="53"/>
    <n v="183.04"/>
    <n v="457"/>
    <s v="STORE16"/>
    <x v="12"/>
    <x v="3"/>
    <x v="12"/>
    <s v="Flagship"/>
    <x v="223"/>
    <x v="14"/>
    <n v="2"/>
    <x v="196"/>
    <n v="0.3"/>
    <x v="2"/>
    <n v="889.30799999999999"/>
  </r>
  <r>
    <s v="CUST1237"/>
    <s v="Wesley Short"/>
    <x v="15"/>
    <x v="1"/>
    <s v="Susanstad"/>
    <x v="39"/>
    <s v="USA"/>
    <x v="0"/>
    <s v="PROD88"/>
    <x v="90"/>
    <x v="0"/>
    <x v="7"/>
    <x v="90"/>
    <n v="131.24"/>
    <n v="232"/>
    <s v="STORE4"/>
    <x v="11"/>
    <x v="1"/>
    <x v="11"/>
    <s v="Online"/>
    <x v="224"/>
    <x v="198"/>
    <n v="4"/>
    <x v="10"/>
    <n v="0.01"/>
    <x v="0"/>
    <n v="2552.5367999999999"/>
  </r>
  <r>
    <s v="CUST1231"/>
    <s v="Timothy Juarez"/>
    <x v="24"/>
    <x v="1"/>
    <s v="Grahamstad"/>
    <x v="9"/>
    <s v="USA"/>
    <x v="3"/>
    <s v="PROD31"/>
    <x v="72"/>
    <x v="0"/>
    <x v="0"/>
    <x v="72"/>
    <n v="204.39"/>
    <n v="281"/>
    <s v="STORE17"/>
    <x v="1"/>
    <x v="0"/>
    <x v="1"/>
    <s v="Flagship"/>
    <x v="225"/>
    <x v="199"/>
    <n v="2"/>
    <x v="197"/>
    <n v="0.28999999999999998"/>
    <x v="2"/>
    <n v="1239.5606"/>
  </r>
  <r>
    <s v="CUST1428"/>
    <s v="Samuel Mullins"/>
    <x v="4"/>
    <x v="1"/>
    <s v="Hartmouth"/>
    <x v="49"/>
    <s v="USA"/>
    <x v="3"/>
    <s v="PROD66"/>
    <x v="46"/>
    <x v="3"/>
    <x v="4"/>
    <x v="46"/>
    <n v="340.39"/>
    <n v="177"/>
    <s v="STORE2"/>
    <x v="4"/>
    <x v="1"/>
    <x v="4"/>
    <s v="Outlet"/>
    <x v="226"/>
    <x v="200"/>
    <n v="1"/>
    <x v="198"/>
    <n v="0.11"/>
    <x v="2"/>
    <n v="661.7595"/>
  </r>
  <r>
    <s v="CUST1101"/>
    <s v="Colleen Maynard"/>
    <x v="5"/>
    <x v="0"/>
    <s v="Singletonmouth"/>
    <x v="34"/>
    <s v="USA"/>
    <x v="0"/>
    <s v="PROD44"/>
    <x v="31"/>
    <x v="0"/>
    <x v="15"/>
    <x v="31"/>
    <n v="167.12"/>
    <n v="316"/>
    <s v="STORE3"/>
    <x v="0"/>
    <x v="0"/>
    <x v="0"/>
    <s v="Outlet"/>
    <x v="227"/>
    <x v="201"/>
    <n v="4"/>
    <x v="199"/>
    <n v="0.13"/>
    <x v="0"/>
    <n v="1845.9659999999999"/>
  </r>
  <r>
    <s v="CUST1264"/>
    <s v="Matthew Payne"/>
    <x v="34"/>
    <x v="0"/>
    <s v="Grahamfurt"/>
    <x v="0"/>
    <s v="USA"/>
    <x v="0"/>
    <s v="PROD66"/>
    <x v="46"/>
    <x v="3"/>
    <x v="4"/>
    <x v="46"/>
    <n v="340.39"/>
    <n v="177"/>
    <s v="STORE9"/>
    <x v="9"/>
    <x v="1"/>
    <x v="9"/>
    <s v="Flagship"/>
    <x v="228"/>
    <x v="202"/>
    <n v="2"/>
    <x v="200"/>
    <n v="0.06"/>
    <x v="2"/>
    <n v="1828.1120000000001"/>
  </r>
  <r>
    <s v="CUST1378"/>
    <s v="Frank Stewart"/>
    <x v="30"/>
    <x v="1"/>
    <s v="Fischerborough"/>
    <x v="43"/>
    <s v="USA"/>
    <x v="3"/>
    <s v="PROD15"/>
    <x v="42"/>
    <x v="1"/>
    <x v="17"/>
    <x v="42"/>
    <n v="465.34"/>
    <n v="301"/>
    <s v="STORE18"/>
    <x v="10"/>
    <x v="2"/>
    <x v="10"/>
    <s v="Flagship"/>
    <x v="229"/>
    <x v="69"/>
    <n v="3"/>
    <x v="201"/>
    <n v="0"/>
    <x v="2"/>
    <n v="593.79"/>
  </r>
  <r>
    <s v="CUST1342"/>
    <s v="Michelle Cunningham"/>
    <x v="21"/>
    <x v="1"/>
    <s v="Amandaborough"/>
    <x v="33"/>
    <s v="USA"/>
    <x v="3"/>
    <s v="PROD87"/>
    <x v="48"/>
    <x v="2"/>
    <x v="11"/>
    <x v="48"/>
    <n v="371.38"/>
    <n v="220"/>
    <s v="STORE11"/>
    <x v="17"/>
    <x v="1"/>
    <x v="17"/>
    <s v="Online"/>
    <x v="230"/>
    <x v="102"/>
    <n v="4"/>
    <x v="202"/>
    <n v="0.16"/>
    <x v="1"/>
    <n v="1900.1135999999999"/>
  </r>
  <r>
    <s v="CUST1400"/>
    <s v="Mark Rogers"/>
    <x v="46"/>
    <x v="1"/>
    <s v="Bookertown"/>
    <x v="21"/>
    <s v="USA"/>
    <x v="2"/>
    <s v="PROD39"/>
    <x v="65"/>
    <x v="1"/>
    <x v="22"/>
    <x v="65"/>
    <n v="326.06"/>
    <n v="301"/>
    <s v="STORE4"/>
    <x v="11"/>
    <x v="1"/>
    <x v="11"/>
    <s v="Online"/>
    <x v="231"/>
    <x v="6"/>
    <n v="4"/>
    <x v="203"/>
    <n v="0.25"/>
    <x v="2"/>
    <n v="2950.14"/>
  </r>
  <r>
    <s v="CUST1234"/>
    <s v="Nathaniel Hill"/>
    <x v="27"/>
    <x v="1"/>
    <s v="Lake Mark"/>
    <x v="45"/>
    <s v="USA"/>
    <x v="0"/>
    <s v="PROD99"/>
    <x v="86"/>
    <x v="2"/>
    <x v="14"/>
    <x v="86"/>
    <n v="201.41"/>
    <n v="146"/>
    <s v="STORE9"/>
    <x v="9"/>
    <x v="1"/>
    <x v="9"/>
    <s v="Flagship"/>
    <x v="232"/>
    <x v="203"/>
    <n v="1"/>
    <x v="204"/>
    <n v="0.14000000000000001"/>
    <x v="0"/>
    <n v="821.35159999999996"/>
  </r>
  <r>
    <s v="CUST1352"/>
    <s v="Michael Greene"/>
    <x v="36"/>
    <x v="1"/>
    <s v="Port Saramouth"/>
    <x v="40"/>
    <s v="USA"/>
    <x v="1"/>
    <s v="PROD59"/>
    <x v="4"/>
    <x v="3"/>
    <x v="4"/>
    <x v="4"/>
    <n v="17.309999999999999"/>
    <n v="399"/>
    <s v="STORE15"/>
    <x v="19"/>
    <x v="0"/>
    <x v="19"/>
    <s v="Flagship"/>
    <x v="233"/>
    <x v="204"/>
    <n v="3"/>
    <x v="205"/>
    <n v="0.02"/>
    <x v="1"/>
    <n v="1756.5324000000001"/>
  </r>
  <r>
    <s v="CUST1317"/>
    <s v="Tiffany Williams"/>
    <x v="13"/>
    <x v="1"/>
    <s v="Richardsport"/>
    <x v="20"/>
    <s v="USA"/>
    <x v="0"/>
    <s v="PROD8"/>
    <x v="12"/>
    <x v="1"/>
    <x v="1"/>
    <x v="12"/>
    <n v="439.07"/>
    <n v="142"/>
    <s v="STORE16"/>
    <x v="12"/>
    <x v="3"/>
    <x v="12"/>
    <s v="Flagship"/>
    <x v="234"/>
    <x v="130"/>
    <n v="3"/>
    <x v="206"/>
    <n v="0.1"/>
    <x v="2"/>
    <n v="1568.943"/>
  </r>
  <r>
    <s v="CUST1054"/>
    <s v="Katherine Dorsey"/>
    <x v="26"/>
    <x v="0"/>
    <s v="Christopherland"/>
    <x v="21"/>
    <s v="USA"/>
    <x v="2"/>
    <s v="PROD30"/>
    <x v="38"/>
    <x v="2"/>
    <x v="14"/>
    <x v="38"/>
    <n v="19.52"/>
    <n v="57"/>
    <s v="STORE4"/>
    <x v="11"/>
    <x v="1"/>
    <x v="11"/>
    <s v="Online"/>
    <x v="235"/>
    <x v="205"/>
    <n v="4"/>
    <x v="207"/>
    <n v="0.11"/>
    <x v="1"/>
    <n v="548.06200000000001"/>
  </r>
  <r>
    <s v="CUST1264"/>
    <s v="Matthew Payne"/>
    <x v="34"/>
    <x v="0"/>
    <s v="Grahamfurt"/>
    <x v="0"/>
    <s v="USA"/>
    <x v="0"/>
    <s v="PROD22"/>
    <x v="59"/>
    <x v="0"/>
    <x v="12"/>
    <x v="59"/>
    <n v="484.62"/>
    <n v="432"/>
    <s v="STORE10"/>
    <x v="5"/>
    <x v="2"/>
    <x v="5"/>
    <s v="Online"/>
    <x v="236"/>
    <x v="206"/>
    <n v="3"/>
    <x v="208"/>
    <n v="0.04"/>
    <x v="0"/>
    <n v="1245.3119999999999"/>
  </r>
  <r>
    <s v="CUST1081"/>
    <s v="Krystal Ford"/>
    <x v="23"/>
    <x v="1"/>
    <s v="South David"/>
    <x v="37"/>
    <s v="USA"/>
    <x v="2"/>
    <s v="PROD36"/>
    <x v="88"/>
    <x v="4"/>
    <x v="8"/>
    <x v="88"/>
    <n v="223.43"/>
    <n v="154"/>
    <s v="STORE8"/>
    <x v="7"/>
    <x v="3"/>
    <x v="7"/>
    <s v="Online"/>
    <x v="237"/>
    <x v="190"/>
    <n v="4"/>
    <x v="209"/>
    <n v="0.12"/>
    <x v="2"/>
    <n v="954.06080000000009"/>
  </r>
  <r>
    <s v="CUST1015"/>
    <s v="Laura Alvarez"/>
    <x v="45"/>
    <x v="1"/>
    <s v="Lawsonhaven"/>
    <x v="17"/>
    <s v="USA"/>
    <x v="2"/>
    <s v="PROD35"/>
    <x v="44"/>
    <x v="2"/>
    <x v="11"/>
    <x v="44"/>
    <n v="382.22"/>
    <n v="329"/>
    <s v="STORE6"/>
    <x v="13"/>
    <x v="2"/>
    <x v="13"/>
    <s v="Online"/>
    <x v="238"/>
    <x v="206"/>
    <n v="4"/>
    <x v="210"/>
    <n v="0.09"/>
    <x v="1"/>
    <n v="1194.9028000000001"/>
  </r>
  <r>
    <s v="CUST1494"/>
    <s v="Justin Lopez"/>
    <x v="2"/>
    <x v="0"/>
    <s v="Port Cheryl"/>
    <x v="11"/>
    <s v="USA"/>
    <x v="0"/>
    <s v="PROD17"/>
    <x v="29"/>
    <x v="0"/>
    <x v="7"/>
    <x v="29"/>
    <n v="144.53"/>
    <n v="367"/>
    <s v="STORE14"/>
    <x v="2"/>
    <x v="1"/>
    <x v="2"/>
    <s v="Outlet"/>
    <x v="239"/>
    <x v="207"/>
    <n v="4"/>
    <x v="211"/>
    <n v="0.09"/>
    <x v="1"/>
    <n v="3220.3444"/>
  </r>
  <r>
    <s v="CUST1249"/>
    <s v="Lauren George"/>
    <x v="15"/>
    <x v="1"/>
    <s v="Garciamouth"/>
    <x v="3"/>
    <s v="USA"/>
    <x v="0"/>
    <s v="PROD72"/>
    <x v="35"/>
    <x v="0"/>
    <x v="15"/>
    <x v="35"/>
    <n v="477.61"/>
    <n v="300"/>
    <s v="STORE4"/>
    <x v="11"/>
    <x v="1"/>
    <x v="11"/>
    <s v="Online"/>
    <x v="240"/>
    <x v="208"/>
    <n v="1"/>
    <x v="212"/>
    <n v="0.01"/>
    <x v="0"/>
    <n v="40.976100000000002"/>
  </r>
  <r>
    <s v="CUST1165"/>
    <s v="Jason Wheeler"/>
    <x v="35"/>
    <x v="1"/>
    <s v="Carolview"/>
    <x v="22"/>
    <s v="USA"/>
    <x v="2"/>
    <s v="PROD57"/>
    <x v="64"/>
    <x v="0"/>
    <x v="15"/>
    <x v="64"/>
    <n v="30.62"/>
    <n v="138"/>
    <s v="STORE9"/>
    <x v="9"/>
    <x v="1"/>
    <x v="9"/>
    <s v="Flagship"/>
    <x v="241"/>
    <x v="56"/>
    <n v="4"/>
    <x v="213"/>
    <n v="0.26"/>
    <x v="0"/>
    <n v="189.61760000000001"/>
  </r>
  <r>
    <s v="CUST1346"/>
    <s v="John Jordan"/>
    <x v="7"/>
    <x v="1"/>
    <s v="Port Crystalberg"/>
    <x v="25"/>
    <s v="USA"/>
    <x v="2"/>
    <s v="PROD46"/>
    <x v="41"/>
    <x v="4"/>
    <x v="18"/>
    <x v="41"/>
    <n v="167.34"/>
    <n v="296"/>
    <s v="STORE9"/>
    <x v="9"/>
    <x v="1"/>
    <x v="9"/>
    <s v="Flagship"/>
    <x v="242"/>
    <x v="209"/>
    <n v="2"/>
    <x v="58"/>
    <n v="0.13"/>
    <x v="0"/>
    <n v="264.91500000000002"/>
  </r>
  <r>
    <s v="CUST1100"/>
    <s v="Diane Watson"/>
    <x v="10"/>
    <x v="1"/>
    <s v="North Codyport"/>
    <x v="11"/>
    <s v="USA"/>
    <x v="2"/>
    <s v="PROD13"/>
    <x v="75"/>
    <x v="1"/>
    <x v="7"/>
    <x v="75"/>
    <n v="242.23"/>
    <n v="453"/>
    <s v="STORE19"/>
    <x v="18"/>
    <x v="2"/>
    <x v="18"/>
    <s v="Online"/>
    <x v="243"/>
    <x v="210"/>
    <n v="2"/>
    <x v="214"/>
    <n v="0.23"/>
    <x v="0"/>
    <n v="1369.1215999999999"/>
  </r>
  <r>
    <s v="CUST1161"/>
    <s v="Cynthia Morris"/>
    <x v="40"/>
    <x v="1"/>
    <s v="Hessmouth"/>
    <x v="37"/>
    <s v="USA"/>
    <x v="1"/>
    <s v="PROD37"/>
    <x v="16"/>
    <x v="4"/>
    <x v="9"/>
    <x v="16"/>
    <n v="353.47"/>
    <n v="214"/>
    <s v="STORE10"/>
    <x v="5"/>
    <x v="2"/>
    <x v="5"/>
    <s v="Online"/>
    <x v="244"/>
    <x v="26"/>
    <n v="3"/>
    <x v="215"/>
    <n v="0.24"/>
    <x v="1"/>
    <n v="331.17"/>
  </r>
  <r>
    <s v="CUST1056"/>
    <s v="Christopher Sutton"/>
    <x v="45"/>
    <x v="1"/>
    <s v="Deborahberg"/>
    <x v="8"/>
    <s v="USA"/>
    <x v="0"/>
    <s v="PROD88"/>
    <x v="90"/>
    <x v="0"/>
    <x v="7"/>
    <x v="90"/>
    <n v="131.24"/>
    <n v="232"/>
    <s v="STORE2"/>
    <x v="4"/>
    <x v="1"/>
    <x v="4"/>
    <s v="Outlet"/>
    <x v="245"/>
    <x v="211"/>
    <n v="2"/>
    <x v="216"/>
    <n v="0.28999999999999998"/>
    <x v="2"/>
    <n v="1275.799"/>
  </r>
  <r>
    <s v="CUST1030"/>
    <s v="Jessica Acevedo"/>
    <x v="13"/>
    <x v="1"/>
    <s v="Amybury"/>
    <x v="8"/>
    <s v="USA"/>
    <x v="3"/>
    <s v="PROD35"/>
    <x v="44"/>
    <x v="2"/>
    <x v="11"/>
    <x v="44"/>
    <n v="382.22"/>
    <n v="329"/>
    <s v="STORE15"/>
    <x v="19"/>
    <x v="0"/>
    <x v="19"/>
    <s v="Flagship"/>
    <x v="246"/>
    <x v="212"/>
    <n v="4"/>
    <x v="217"/>
    <n v="0.25"/>
    <x v="0"/>
    <n v="1926.15"/>
  </r>
  <r>
    <s v="CUST1338"/>
    <s v="Jasmine Snyder"/>
    <x v="6"/>
    <x v="1"/>
    <s v="Hudsonfort"/>
    <x v="33"/>
    <s v="USA"/>
    <x v="1"/>
    <s v="PROD50"/>
    <x v="52"/>
    <x v="0"/>
    <x v="15"/>
    <x v="52"/>
    <n v="190.29"/>
    <n v="260"/>
    <s v="STORE7"/>
    <x v="15"/>
    <x v="1"/>
    <x v="15"/>
    <s v="Online"/>
    <x v="247"/>
    <x v="213"/>
    <n v="2"/>
    <x v="201"/>
    <n v="0.04"/>
    <x v="0"/>
    <n v="379.69920000000002"/>
  </r>
  <r>
    <s v="CUST1313"/>
    <s v="Elizabeth Jones"/>
    <x v="32"/>
    <x v="0"/>
    <s v="Brownburgh"/>
    <x v="42"/>
    <s v="USA"/>
    <x v="2"/>
    <s v="PROD84"/>
    <x v="56"/>
    <x v="2"/>
    <x v="20"/>
    <x v="56"/>
    <n v="388.46"/>
    <n v="208"/>
    <s v="STORE7"/>
    <x v="15"/>
    <x v="1"/>
    <x v="15"/>
    <s v="Online"/>
    <x v="248"/>
    <x v="92"/>
    <n v="4"/>
    <x v="218"/>
    <n v="0.24"/>
    <x v="0"/>
    <n v="1370.5232000000001"/>
  </r>
  <r>
    <s v="CUST1010"/>
    <s v="Dominic Page"/>
    <x v="10"/>
    <x v="0"/>
    <s v="Port Michaelburgh"/>
    <x v="8"/>
    <s v="USA"/>
    <x v="3"/>
    <s v="PROD52"/>
    <x v="22"/>
    <x v="0"/>
    <x v="0"/>
    <x v="22"/>
    <n v="212.26"/>
    <n v="82"/>
    <s v="STORE19"/>
    <x v="18"/>
    <x v="2"/>
    <x v="18"/>
    <s v="Online"/>
    <x v="249"/>
    <x v="214"/>
    <n v="2"/>
    <x v="219"/>
    <n v="0.23"/>
    <x v="2"/>
    <n v="679.18619999999999"/>
  </r>
  <r>
    <s v="CUST1082"/>
    <s v="George Rosario"/>
    <x v="10"/>
    <x v="0"/>
    <s v="Leburgh"/>
    <x v="23"/>
    <s v="USA"/>
    <x v="3"/>
    <s v="PROD25"/>
    <x v="13"/>
    <x v="4"/>
    <x v="7"/>
    <x v="13"/>
    <n v="174.02"/>
    <n v="268"/>
    <s v="STORE2"/>
    <x v="4"/>
    <x v="1"/>
    <x v="4"/>
    <s v="Outlet"/>
    <x v="250"/>
    <x v="215"/>
    <n v="3"/>
    <x v="220"/>
    <n v="7.0000000000000007E-2"/>
    <x v="1"/>
    <n v="1053.7551000000001"/>
  </r>
  <r>
    <s v="CUST1160"/>
    <s v="John Lawson"/>
    <x v="15"/>
    <x v="1"/>
    <s v="New Juliemouth"/>
    <x v="10"/>
    <s v="USA"/>
    <x v="2"/>
    <s v="PROD10"/>
    <x v="47"/>
    <x v="2"/>
    <x v="14"/>
    <x v="47"/>
    <n v="298.86"/>
    <n v="308"/>
    <s v="STORE7"/>
    <x v="15"/>
    <x v="1"/>
    <x v="15"/>
    <s v="Online"/>
    <x v="251"/>
    <x v="148"/>
    <n v="1"/>
    <x v="221"/>
    <n v="0.27"/>
    <x v="0"/>
    <n v="333.85090000000002"/>
  </r>
  <r>
    <s v="CUST1244"/>
    <s v="Nancy Page"/>
    <x v="16"/>
    <x v="0"/>
    <s v="West Julia"/>
    <x v="34"/>
    <s v="USA"/>
    <x v="3"/>
    <s v="PROD76"/>
    <x v="45"/>
    <x v="1"/>
    <x v="6"/>
    <x v="45"/>
    <n v="392.89"/>
    <n v="320"/>
    <s v="STORE6"/>
    <x v="13"/>
    <x v="2"/>
    <x v="13"/>
    <s v="Online"/>
    <x v="252"/>
    <x v="216"/>
    <n v="4"/>
    <x v="0"/>
    <n v="0.06"/>
    <x v="0"/>
    <n v="819.71759999999995"/>
  </r>
  <r>
    <s v="CUST1218"/>
    <s v="Julia Jackson"/>
    <x v="6"/>
    <x v="0"/>
    <s v="Edwardland"/>
    <x v="13"/>
    <s v="USA"/>
    <x v="2"/>
    <s v="PROD92"/>
    <x v="39"/>
    <x v="2"/>
    <x v="17"/>
    <x v="39"/>
    <n v="447.43"/>
    <n v="191"/>
    <s v="STORE18"/>
    <x v="10"/>
    <x v="2"/>
    <x v="10"/>
    <s v="Flagship"/>
    <x v="253"/>
    <x v="217"/>
    <n v="2"/>
    <x v="222"/>
    <n v="0.13"/>
    <x v="0"/>
    <n v="1187.8979999999999"/>
  </r>
  <r>
    <s v="CUST1323"/>
    <s v="Kristy Dunlap"/>
    <x v="13"/>
    <x v="1"/>
    <s v="Whiteport"/>
    <x v="10"/>
    <s v="USA"/>
    <x v="2"/>
    <s v="PROD19"/>
    <x v="32"/>
    <x v="0"/>
    <x v="12"/>
    <x v="32"/>
    <n v="21.34"/>
    <n v="65"/>
    <s v="STORE18"/>
    <x v="10"/>
    <x v="2"/>
    <x v="10"/>
    <s v="Flagship"/>
    <x v="254"/>
    <x v="218"/>
    <n v="3"/>
    <x v="223"/>
    <n v="0.04"/>
    <x v="1"/>
    <n v="2093.6736000000001"/>
  </r>
  <r>
    <s v="CUST1408"/>
    <s v="Isabel Foster"/>
    <x v="19"/>
    <x v="0"/>
    <s v="Port Joshuaville"/>
    <x v="15"/>
    <s v="USA"/>
    <x v="0"/>
    <s v="PROD59"/>
    <x v="4"/>
    <x v="3"/>
    <x v="4"/>
    <x v="4"/>
    <n v="17.309999999999999"/>
    <n v="399"/>
    <s v="STORE9"/>
    <x v="9"/>
    <x v="1"/>
    <x v="9"/>
    <s v="Flagship"/>
    <x v="255"/>
    <x v="19"/>
    <n v="2"/>
    <x v="224"/>
    <n v="0.06"/>
    <x v="0"/>
    <n v="202.9836"/>
  </r>
  <r>
    <s v="CUST1007"/>
    <s v="Daniel Boyd"/>
    <x v="5"/>
    <x v="1"/>
    <s v="West Pamelafurt"/>
    <x v="5"/>
    <s v="USA"/>
    <x v="3"/>
    <s v="PROD5"/>
    <x v="91"/>
    <x v="4"/>
    <x v="7"/>
    <x v="91"/>
    <n v="261"/>
    <n v="59"/>
    <s v="STORE14"/>
    <x v="2"/>
    <x v="1"/>
    <x v="2"/>
    <s v="Outlet"/>
    <x v="256"/>
    <x v="88"/>
    <n v="1"/>
    <x v="225"/>
    <n v="0.16"/>
    <x v="2"/>
    <n v="32.659199999999998"/>
  </r>
  <r>
    <s v="CUST1078"/>
    <s v="Cody Blake"/>
    <x v="2"/>
    <x v="0"/>
    <s v="North Scottport"/>
    <x v="36"/>
    <s v="USA"/>
    <x v="0"/>
    <s v="PROD16"/>
    <x v="63"/>
    <x v="3"/>
    <x v="21"/>
    <x v="63"/>
    <n v="337.42"/>
    <n v="256"/>
    <s v="STORE17"/>
    <x v="1"/>
    <x v="0"/>
    <x v="1"/>
    <s v="Flagship"/>
    <x v="257"/>
    <x v="23"/>
    <n v="3"/>
    <x v="226"/>
    <n v="0.28999999999999998"/>
    <x v="2"/>
    <n v="1031.7507000000001"/>
  </r>
  <r>
    <s v="CUST1476"/>
    <s v="Elizabeth Foster"/>
    <x v="44"/>
    <x v="1"/>
    <s v="Anthonymouth"/>
    <x v="21"/>
    <s v="USA"/>
    <x v="0"/>
    <s v="PROD40"/>
    <x v="50"/>
    <x v="1"/>
    <x v="1"/>
    <x v="50"/>
    <n v="38.520000000000003"/>
    <n v="378"/>
    <s v="STORE2"/>
    <x v="4"/>
    <x v="1"/>
    <x v="4"/>
    <s v="Outlet"/>
    <x v="258"/>
    <x v="219"/>
    <n v="3"/>
    <x v="227"/>
    <n v="0.11"/>
    <x v="1"/>
    <n v="893.38200000000006"/>
  </r>
  <r>
    <s v="CUST1018"/>
    <s v="Rhonda Moss"/>
    <x v="27"/>
    <x v="0"/>
    <s v="South William"/>
    <x v="45"/>
    <s v="USA"/>
    <x v="4"/>
    <s v="PROD80"/>
    <x v="24"/>
    <x v="2"/>
    <x v="14"/>
    <x v="24"/>
    <n v="143.43"/>
    <n v="58"/>
    <s v="STORE15"/>
    <x v="19"/>
    <x v="0"/>
    <x v="19"/>
    <s v="Flagship"/>
    <x v="259"/>
    <x v="220"/>
    <n v="2"/>
    <x v="127"/>
    <n v="0.08"/>
    <x v="2"/>
    <n v="1746.712"/>
  </r>
  <r>
    <s v="CUST1433"/>
    <s v="Thomas Moore"/>
    <x v="42"/>
    <x v="1"/>
    <s v="Williamsberg"/>
    <x v="3"/>
    <s v="USA"/>
    <x v="1"/>
    <s v="PROD71"/>
    <x v="57"/>
    <x v="3"/>
    <x v="4"/>
    <x v="57"/>
    <n v="214.32"/>
    <n v="383"/>
    <s v="STORE6"/>
    <x v="13"/>
    <x v="2"/>
    <x v="13"/>
    <s v="Online"/>
    <x v="260"/>
    <x v="12"/>
    <n v="3"/>
    <x v="228"/>
    <n v="0.12"/>
    <x v="0"/>
    <n v="1754.94"/>
  </r>
  <r>
    <s v="CUST1282"/>
    <s v="Kristi Lopez"/>
    <x v="6"/>
    <x v="1"/>
    <s v="Spencermouth"/>
    <x v="15"/>
    <s v="USA"/>
    <x v="0"/>
    <s v="PROD70"/>
    <x v="92"/>
    <x v="2"/>
    <x v="19"/>
    <x v="92"/>
    <n v="138.05000000000001"/>
    <n v="89"/>
    <s v="STORE17"/>
    <x v="1"/>
    <x v="0"/>
    <x v="1"/>
    <s v="Flagship"/>
    <x v="261"/>
    <x v="13"/>
    <n v="3"/>
    <x v="229"/>
    <n v="7.0000000000000007E-2"/>
    <x v="1"/>
    <n v="530.21159999999998"/>
  </r>
  <r>
    <s v="CUST1277"/>
    <s v="Jeffrey Gomez"/>
    <x v="24"/>
    <x v="1"/>
    <s v="Lake Nicole"/>
    <x v="48"/>
    <s v="USA"/>
    <x v="2"/>
    <s v="PROD7"/>
    <x v="17"/>
    <x v="2"/>
    <x v="11"/>
    <x v="17"/>
    <n v="218.86"/>
    <n v="170"/>
    <s v="STORE15"/>
    <x v="19"/>
    <x v="0"/>
    <x v="19"/>
    <s v="Flagship"/>
    <x v="262"/>
    <x v="107"/>
    <n v="3"/>
    <x v="79"/>
    <n v="0.1"/>
    <x v="2"/>
    <n v="2035.854"/>
  </r>
  <r>
    <s v="CUST1384"/>
    <s v="Andrew Mason"/>
    <x v="36"/>
    <x v="1"/>
    <s v="North Michael"/>
    <x v="14"/>
    <s v="USA"/>
    <x v="3"/>
    <s v="PROD34"/>
    <x v="21"/>
    <x v="1"/>
    <x v="6"/>
    <x v="21"/>
    <n v="419.28"/>
    <n v="86"/>
    <s v="STORE12"/>
    <x v="14"/>
    <x v="0"/>
    <x v="14"/>
    <s v="Online"/>
    <x v="263"/>
    <x v="221"/>
    <n v="4"/>
    <x v="230"/>
    <n v="0.04"/>
    <x v="2"/>
    <n v="361.45920000000001"/>
  </r>
  <r>
    <s v="CUST1468"/>
    <s v="Gregory Curtis"/>
    <x v="20"/>
    <x v="0"/>
    <s v="Bergermouth"/>
    <x v="1"/>
    <s v="USA"/>
    <x v="3"/>
    <s v="PROD1"/>
    <x v="93"/>
    <x v="4"/>
    <x v="8"/>
    <x v="93"/>
    <n v="342.56"/>
    <n v="181"/>
    <s v="STORE15"/>
    <x v="19"/>
    <x v="0"/>
    <x v="19"/>
    <s v="Flagship"/>
    <x v="264"/>
    <x v="222"/>
    <n v="3"/>
    <x v="3"/>
    <n v="0.21"/>
    <x v="1"/>
    <n v="953.45100000000014"/>
  </r>
  <r>
    <s v="CUST1239"/>
    <s v="Maria Hill"/>
    <x v="7"/>
    <x v="1"/>
    <s v="Zamoraborough"/>
    <x v="2"/>
    <s v="USA"/>
    <x v="2"/>
    <s v="PROD86"/>
    <x v="30"/>
    <x v="2"/>
    <x v="14"/>
    <x v="30"/>
    <n v="176.07"/>
    <n v="82"/>
    <s v="STORE7"/>
    <x v="15"/>
    <x v="1"/>
    <x v="15"/>
    <s v="Online"/>
    <x v="265"/>
    <x v="15"/>
    <n v="1"/>
    <x v="231"/>
    <n v="0.06"/>
    <x v="2"/>
    <n v="685.3069999999999"/>
  </r>
  <r>
    <s v="CUST1134"/>
    <s v="Morgan Bowen"/>
    <x v="8"/>
    <x v="0"/>
    <s v="Parksfort"/>
    <x v="17"/>
    <s v="USA"/>
    <x v="0"/>
    <s v="PROD90"/>
    <x v="73"/>
    <x v="1"/>
    <x v="7"/>
    <x v="73"/>
    <n v="340.14"/>
    <n v="361"/>
    <s v="STORE13"/>
    <x v="8"/>
    <x v="2"/>
    <x v="8"/>
    <s v="Flagship"/>
    <x v="266"/>
    <x v="223"/>
    <n v="1"/>
    <x v="232"/>
    <n v="0.28999999999999998"/>
    <x v="1"/>
    <n v="584.04599999999994"/>
  </r>
  <r>
    <s v="CUST1193"/>
    <s v="David Roberts"/>
    <x v="29"/>
    <x v="0"/>
    <s v="Port Amanda"/>
    <x v="31"/>
    <s v="USA"/>
    <x v="0"/>
    <s v="PROD83"/>
    <x v="61"/>
    <x v="3"/>
    <x v="10"/>
    <x v="61"/>
    <n v="250.41615384615383"/>
    <n v="159"/>
    <s v="STORE8"/>
    <x v="7"/>
    <x v="3"/>
    <x v="7"/>
    <s v="Online"/>
    <x v="267"/>
    <x v="224"/>
    <n v="2"/>
    <x v="233"/>
    <n v="0.19"/>
    <x v="1"/>
    <n v="530.14499999999998"/>
  </r>
  <r>
    <s v="CUST1084"/>
    <s v="Christy Hoffman"/>
    <x v="11"/>
    <x v="1"/>
    <s v="Garyberg"/>
    <x v="12"/>
    <s v="USA"/>
    <x v="2"/>
    <s v="PROD70"/>
    <x v="92"/>
    <x v="2"/>
    <x v="19"/>
    <x v="92"/>
    <n v="138.05000000000001"/>
    <n v="89"/>
    <s v="STORE9"/>
    <x v="9"/>
    <x v="1"/>
    <x v="9"/>
    <s v="Flagship"/>
    <x v="268"/>
    <x v="225"/>
    <n v="4"/>
    <x v="234"/>
    <n v="0"/>
    <x v="2"/>
    <n v="3721.52"/>
  </r>
  <r>
    <s v="CUST1087"/>
    <s v="Melissa Duffy Md"/>
    <x v="7"/>
    <x v="1"/>
    <s v="East Jenna"/>
    <x v="9"/>
    <s v="USA"/>
    <x v="3"/>
    <s v="PROD14"/>
    <x v="94"/>
    <x v="2"/>
    <x v="3"/>
    <x v="94"/>
    <n v="48.01"/>
    <n v="439"/>
    <s v="STORE3"/>
    <x v="0"/>
    <x v="0"/>
    <x v="0"/>
    <s v="Outlet"/>
    <x v="269"/>
    <x v="226"/>
    <n v="2"/>
    <x v="235"/>
    <n v="0.2"/>
    <x v="2"/>
    <n v="70.960000000000008"/>
  </r>
  <r>
    <s v="CUST1144"/>
    <s v="Justin Cross"/>
    <x v="32"/>
    <x v="1"/>
    <s v="North Anthonychester"/>
    <x v="2"/>
    <s v="USA"/>
    <x v="3"/>
    <s v="PROD27"/>
    <x v="77"/>
    <x v="2"/>
    <x v="3"/>
    <x v="77"/>
    <n v="234.80599999999998"/>
    <n v="378"/>
    <s v="STORE5"/>
    <x v="3"/>
    <x v="0"/>
    <x v="3"/>
    <s v="Outlet"/>
    <x v="270"/>
    <x v="42"/>
    <n v="2"/>
    <x v="142"/>
    <n v="0.24"/>
    <x v="0"/>
    <n v="665.51679999999999"/>
  </r>
  <r>
    <s v="CUST1070"/>
    <s v="Eric Singh"/>
    <x v="5"/>
    <x v="1"/>
    <s v="Port Lisa"/>
    <x v="32"/>
    <s v="USA"/>
    <x v="0"/>
    <s v="PROD16"/>
    <x v="63"/>
    <x v="3"/>
    <x v="21"/>
    <x v="63"/>
    <n v="337.42"/>
    <n v="256"/>
    <s v="STORE16"/>
    <x v="12"/>
    <x v="3"/>
    <x v="12"/>
    <s v="Flagship"/>
    <x v="271"/>
    <x v="227"/>
    <n v="2"/>
    <x v="236"/>
    <n v="0.09"/>
    <x v="2"/>
    <n v="229.35640000000001"/>
  </r>
  <r>
    <s v="CUST1437"/>
    <s v="Melinda Rivera"/>
    <x v="35"/>
    <x v="1"/>
    <s v="East Davidmouth"/>
    <x v="20"/>
    <s v="USA"/>
    <x v="2"/>
    <s v="PROD83"/>
    <x v="61"/>
    <x v="3"/>
    <x v="10"/>
    <x v="61"/>
    <n v="250.41615384615383"/>
    <n v="159"/>
    <s v="STORE15"/>
    <x v="19"/>
    <x v="0"/>
    <x v="19"/>
    <s v="Flagship"/>
    <x v="272"/>
    <x v="228"/>
    <n v="1"/>
    <x v="237"/>
    <n v="7.0000000000000007E-2"/>
    <x v="1"/>
    <n v="800.58119999999997"/>
  </r>
  <r>
    <s v="CUST1093"/>
    <s v="Christy Vasquez"/>
    <x v="9"/>
    <x v="1"/>
    <s v="Port Travisstad"/>
    <x v="9"/>
    <s v="USA"/>
    <x v="0"/>
    <s v="PROD48"/>
    <x v="66"/>
    <x v="1"/>
    <x v="7"/>
    <x v="66"/>
    <n v="177.98"/>
    <n v="103"/>
    <s v="STORE13"/>
    <x v="8"/>
    <x v="2"/>
    <x v="8"/>
    <s v="Flagship"/>
    <x v="273"/>
    <x v="3"/>
    <n v="1"/>
    <x v="238"/>
    <n v="0.24"/>
    <x v="1"/>
    <n v="122.968"/>
  </r>
  <r>
    <s v="CUST1385"/>
    <s v="Tammy Brennan"/>
    <x v="31"/>
    <x v="0"/>
    <s v="Lake Brandontown"/>
    <x v="9"/>
    <s v="USA"/>
    <x v="0"/>
    <s v="PROD38"/>
    <x v="43"/>
    <x v="0"/>
    <x v="2"/>
    <x v="43"/>
    <n v="135.61000000000001"/>
    <n v="394"/>
    <s v="STORE17"/>
    <x v="1"/>
    <x v="0"/>
    <x v="1"/>
    <s v="Flagship"/>
    <x v="274"/>
    <x v="229"/>
    <n v="4"/>
    <x v="239"/>
    <n v="0.02"/>
    <x v="2"/>
    <n v="1363.4544000000001"/>
  </r>
  <r>
    <s v="CUST1453"/>
    <s v="April Phillips"/>
    <x v="32"/>
    <x v="1"/>
    <s v="Lake Carolyn"/>
    <x v="47"/>
    <s v="USA"/>
    <x v="2"/>
    <s v="PROD85"/>
    <x v="70"/>
    <x v="4"/>
    <x v="7"/>
    <x v="70"/>
    <n v="119.57"/>
    <n v="210"/>
    <s v="STORE16"/>
    <x v="12"/>
    <x v="3"/>
    <x v="12"/>
    <s v="Flagship"/>
    <x v="275"/>
    <x v="230"/>
    <n v="3"/>
    <x v="240"/>
    <n v="0.27"/>
    <x v="0"/>
    <n v="912.00359999999989"/>
  </r>
  <r>
    <s v="CUST1005"/>
    <s v="Christine Vaughn"/>
    <x v="26"/>
    <x v="0"/>
    <s v="East Amandamouth"/>
    <x v="7"/>
    <s v="USA"/>
    <x v="3"/>
    <s v="PROD62"/>
    <x v="19"/>
    <x v="1"/>
    <x v="6"/>
    <x v="19"/>
    <n v="86.42"/>
    <n v="222"/>
    <s v="STORE0"/>
    <x v="16"/>
    <x v="2"/>
    <x v="16"/>
    <s v="Flagship"/>
    <x v="276"/>
    <x v="231"/>
    <n v="1"/>
    <x v="241"/>
    <n v="0.24"/>
    <x v="2"/>
    <n v="112.4496"/>
  </r>
  <r>
    <s v="CUST1445"/>
    <s v="Gene Lee"/>
    <x v="15"/>
    <x v="1"/>
    <s v="Mcfarlandmouth"/>
    <x v="36"/>
    <s v="USA"/>
    <x v="2"/>
    <s v="PROD18"/>
    <x v="83"/>
    <x v="4"/>
    <x v="5"/>
    <x v="83"/>
    <n v="265.73266666666666"/>
    <n v="343"/>
    <s v="STORE8"/>
    <x v="7"/>
    <x v="3"/>
    <x v="7"/>
    <s v="Online"/>
    <x v="277"/>
    <x v="211"/>
    <n v="3"/>
    <x v="122"/>
    <n v="0.22"/>
    <x v="0"/>
    <n v="1287.6084000000001"/>
  </r>
  <r>
    <s v="CUST1371"/>
    <s v="Michael Garner"/>
    <x v="2"/>
    <x v="1"/>
    <s v="Port Crystal"/>
    <x v="20"/>
    <s v="USA"/>
    <x v="2"/>
    <s v="PROD97"/>
    <x v="0"/>
    <x v="0"/>
    <x v="0"/>
    <x v="0"/>
    <n v="245.98"/>
    <n v="471"/>
    <s v="STORE7"/>
    <x v="15"/>
    <x v="1"/>
    <x v="15"/>
    <s v="Online"/>
    <x v="278"/>
    <x v="232"/>
    <n v="4"/>
    <x v="242"/>
    <n v="0.04"/>
    <x v="1"/>
    <n v="3602.7264"/>
  </r>
  <r>
    <s v="CUST1134"/>
    <s v="Morgan Bowen"/>
    <x v="8"/>
    <x v="0"/>
    <s v="Parksfort"/>
    <x v="17"/>
    <s v="USA"/>
    <x v="0"/>
    <s v="PROD94"/>
    <x v="89"/>
    <x v="3"/>
    <x v="10"/>
    <x v="89"/>
    <n v="358.47"/>
    <n v="213"/>
    <s v="STORE16"/>
    <x v="12"/>
    <x v="3"/>
    <x v="12"/>
    <s v="Flagship"/>
    <x v="279"/>
    <x v="233"/>
    <n v="3"/>
    <x v="243"/>
    <n v="0.01"/>
    <x v="1"/>
    <n v="1538.4005999999999"/>
  </r>
  <r>
    <s v="CUST1498"/>
    <s v="Traci Gonzalez"/>
    <x v="39"/>
    <x v="0"/>
    <s v="Snyderfurt"/>
    <x v="32"/>
    <s v="USA"/>
    <x v="1"/>
    <s v="PROD8"/>
    <x v="12"/>
    <x v="1"/>
    <x v="1"/>
    <x v="12"/>
    <n v="439.07"/>
    <n v="142"/>
    <s v="STORE6"/>
    <x v="13"/>
    <x v="2"/>
    <x v="13"/>
    <s v="Online"/>
    <x v="280"/>
    <x v="234"/>
    <n v="1"/>
    <x v="116"/>
    <n v="0.05"/>
    <x v="1"/>
    <n v="803.9944999999999"/>
  </r>
  <r>
    <s v="CUST1036"/>
    <s v="Thomas Phillips"/>
    <x v="3"/>
    <x v="1"/>
    <s v="Luisfurt"/>
    <x v="31"/>
    <s v="USA"/>
    <x v="0"/>
    <s v="PROD6"/>
    <x v="95"/>
    <x v="3"/>
    <x v="10"/>
    <x v="95"/>
    <n v="312.8"/>
    <n v="350"/>
    <s v="STORE8"/>
    <x v="7"/>
    <x v="3"/>
    <x v="7"/>
    <s v="Online"/>
    <x v="281"/>
    <x v="235"/>
    <n v="1"/>
    <x v="244"/>
    <n v="0.16"/>
    <x v="1"/>
    <n v="82.54679999999999"/>
  </r>
  <r>
    <s v="CUST1251"/>
    <s v="Tyler Garner"/>
    <x v="13"/>
    <x v="0"/>
    <s v="Port Coreyfort"/>
    <x v="27"/>
    <s v="USA"/>
    <x v="1"/>
    <s v="PROD48"/>
    <x v="66"/>
    <x v="1"/>
    <x v="7"/>
    <x v="66"/>
    <n v="177.98"/>
    <n v="103"/>
    <s v="STORE11"/>
    <x v="17"/>
    <x v="1"/>
    <x v="17"/>
    <s v="Online"/>
    <x v="282"/>
    <x v="0"/>
    <n v="2"/>
    <x v="245"/>
    <n v="0.19"/>
    <x v="0"/>
    <n v="1417.8240000000001"/>
  </r>
  <r>
    <s v="CUST1305"/>
    <s v="Roberta Green"/>
    <x v="13"/>
    <x v="0"/>
    <s v="West Joseph"/>
    <x v="17"/>
    <s v="USA"/>
    <x v="2"/>
    <s v="PROD86"/>
    <x v="30"/>
    <x v="2"/>
    <x v="14"/>
    <x v="30"/>
    <n v="176.07"/>
    <n v="82"/>
    <s v="STORE0"/>
    <x v="16"/>
    <x v="2"/>
    <x v="16"/>
    <s v="Flagship"/>
    <x v="283"/>
    <x v="218"/>
    <n v="1"/>
    <x v="87"/>
    <n v="0.06"/>
    <x v="2"/>
    <n v="213.709"/>
  </r>
  <r>
    <s v="CUST1210"/>
    <s v="Antonio Jones"/>
    <x v="43"/>
    <x v="0"/>
    <s v="Matthewborough"/>
    <x v="31"/>
    <s v="USA"/>
    <x v="1"/>
    <s v="PROD74"/>
    <x v="1"/>
    <x v="1"/>
    <x v="1"/>
    <x v="1"/>
    <n v="403.71"/>
    <n v="159"/>
    <s v="STORE1"/>
    <x v="6"/>
    <x v="0"/>
    <x v="6"/>
    <s v="Flagship"/>
    <x v="284"/>
    <x v="236"/>
    <n v="1"/>
    <x v="246"/>
    <n v="0.05"/>
    <x v="2"/>
    <n v="800.33699999999999"/>
  </r>
  <r>
    <s v="CUST1212"/>
    <s v="Blake Harrison"/>
    <x v="1"/>
    <x v="1"/>
    <s v="Lyonsfort"/>
    <x v="17"/>
    <s v="USA"/>
    <x v="2"/>
    <s v="PROD36"/>
    <x v="88"/>
    <x v="4"/>
    <x v="8"/>
    <x v="88"/>
    <n v="223.43"/>
    <n v="154"/>
    <s v="STORE11"/>
    <x v="17"/>
    <x v="1"/>
    <x v="17"/>
    <s v="Online"/>
    <x v="285"/>
    <x v="237"/>
    <n v="3"/>
    <x v="247"/>
    <n v="0.08"/>
    <x v="2"/>
    <n v="333.04919999999998"/>
  </r>
  <r>
    <s v="CUST1497"/>
    <s v="Sarah Marsh"/>
    <x v="35"/>
    <x v="1"/>
    <s v="Port William"/>
    <x v="3"/>
    <s v="USA"/>
    <x v="0"/>
    <s v="PROD20"/>
    <x v="69"/>
    <x v="0"/>
    <x v="7"/>
    <x v="69"/>
    <n v="131.51"/>
    <n v="281.95833333333331"/>
    <s v="STORE3"/>
    <x v="0"/>
    <x v="0"/>
    <x v="0"/>
    <s v="Outlet"/>
    <x v="286"/>
    <x v="238"/>
    <n v="4"/>
    <x v="248"/>
    <n v="0.27"/>
    <x v="1"/>
    <n v="514.29959999999994"/>
  </r>
  <r>
    <s v="CUST1450"/>
    <s v="Shane Mills"/>
    <x v="22"/>
    <x v="0"/>
    <s v="Lake Meganstad"/>
    <x v="41"/>
    <s v="USA"/>
    <x v="3"/>
    <s v="PROD63"/>
    <x v="11"/>
    <x v="3"/>
    <x v="10"/>
    <x v="11"/>
    <n v="266.86"/>
    <n v="458"/>
    <s v="STORE11"/>
    <x v="17"/>
    <x v="1"/>
    <x v="17"/>
    <s v="Online"/>
    <x v="287"/>
    <x v="239"/>
    <n v="4"/>
    <x v="249"/>
    <n v="0.03"/>
    <x v="0"/>
    <n v="2299.5983999999999"/>
  </r>
  <r>
    <s v="CUST1176"/>
    <s v="John Bradford"/>
    <x v="43"/>
    <x v="0"/>
    <s v="Anabury"/>
    <x v="1"/>
    <s v="USA"/>
    <x v="1"/>
    <s v="PROD70"/>
    <x v="92"/>
    <x v="2"/>
    <x v="19"/>
    <x v="92"/>
    <n v="138.05000000000001"/>
    <n v="89"/>
    <s v="STORE4"/>
    <x v="11"/>
    <x v="1"/>
    <x v="11"/>
    <s v="Online"/>
    <x v="288"/>
    <x v="166"/>
    <n v="4"/>
    <x v="250"/>
    <n v="0.24"/>
    <x v="1"/>
    <n v="2013.7872"/>
  </r>
  <r>
    <s v="CUST1128"/>
    <s v="Susan Mcdonald"/>
    <x v="20"/>
    <x v="0"/>
    <s v="East Ellen"/>
    <x v="24"/>
    <s v="USA"/>
    <x v="1"/>
    <s v="PROD43"/>
    <x v="34"/>
    <x v="1"/>
    <x v="6"/>
    <x v="34"/>
    <n v="253.33"/>
    <n v="266"/>
    <s v="STORE8"/>
    <x v="7"/>
    <x v="3"/>
    <x v="7"/>
    <s v="Online"/>
    <x v="289"/>
    <x v="240"/>
    <n v="3"/>
    <x v="243"/>
    <n v="0.21"/>
    <x v="2"/>
    <n v="1228.4894999999999"/>
  </r>
  <r>
    <s v="CUST1310"/>
    <s v="Kara Dodson"/>
    <x v="3"/>
    <x v="0"/>
    <s v="Joelside"/>
    <x v="1"/>
    <s v="USA"/>
    <x v="1"/>
    <s v="PROD61"/>
    <x v="49"/>
    <x v="0"/>
    <x v="12"/>
    <x v="49"/>
    <n v="103.45"/>
    <n v="465"/>
    <s v="STORE5"/>
    <x v="3"/>
    <x v="0"/>
    <x v="3"/>
    <s v="Outlet"/>
    <x v="290"/>
    <x v="136"/>
    <n v="1"/>
    <x v="17"/>
    <n v="0.1"/>
    <x v="2"/>
    <n v="77.022000000000006"/>
  </r>
  <r>
    <s v="CUST1131"/>
    <s v="Joseph Richards"/>
    <x v="23"/>
    <x v="1"/>
    <s v="Wigginsville"/>
    <x v="27"/>
    <s v="USA"/>
    <x v="3"/>
    <s v="PROD35"/>
    <x v="44"/>
    <x v="2"/>
    <x v="11"/>
    <x v="44"/>
    <n v="382.22"/>
    <n v="329"/>
    <s v="STORE12"/>
    <x v="14"/>
    <x v="0"/>
    <x v="14"/>
    <s v="Online"/>
    <x v="291"/>
    <x v="241"/>
    <n v="1"/>
    <x v="251"/>
    <n v="7.0000000000000007E-2"/>
    <x v="2"/>
    <n v="926.7263999999999"/>
  </r>
  <r>
    <s v="CUST1363"/>
    <s v="Elizabeth Smith"/>
    <x v="28"/>
    <x v="0"/>
    <s v="Murphytown"/>
    <x v="35"/>
    <s v="USA"/>
    <x v="3"/>
    <s v="PROD87"/>
    <x v="48"/>
    <x v="2"/>
    <x v="11"/>
    <x v="48"/>
    <n v="371.38"/>
    <n v="220"/>
    <s v="STORE1"/>
    <x v="6"/>
    <x v="0"/>
    <x v="6"/>
    <s v="Flagship"/>
    <x v="292"/>
    <x v="78"/>
    <n v="4"/>
    <x v="252"/>
    <n v="0.2"/>
    <x v="0"/>
    <n v="2560"/>
  </r>
  <r>
    <s v="CUST1155"/>
    <s v="Curtis Haynes"/>
    <x v="31"/>
    <x v="1"/>
    <s v="Estradaside"/>
    <x v="14"/>
    <s v="USA"/>
    <x v="0"/>
    <s v="PROD60"/>
    <x v="18"/>
    <x v="3"/>
    <x v="13"/>
    <x v="18"/>
    <n v="482.75"/>
    <n v="444"/>
    <s v="STORE10"/>
    <x v="5"/>
    <x v="2"/>
    <x v="5"/>
    <s v="Online"/>
    <x v="293"/>
    <x v="242"/>
    <n v="3"/>
    <x v="253"/>
    <n v="0.26"/>
    <x v="1"/>
    <n v="262.51499999999999"/>
  </r>
  <r>
    <s v="CUST1421"/>
    <s v="Holly Robinson"/>
    <x v="20"/>
    <x v="1"/>
    <s v="East Amy"/>
    <x v="17"/>
    <s v="USA"/>
    <x v="2"/>
    <s v="PROD32"/>
    <x v="96"/>
    <x v="3"/>
    <x v="10"/>
    <x v="96"/>
    <n v="283.83"/>
    <n v="244"/>
    <s v="STORE15"/>
    <x v="19"/>
    <x v="0"/>
    <x v="19"/>
    <s v="Flagship"/>
    <x v="294"/>
    <x v="243"/>
    <n v="1"/>
    <x v="254"/>
    <n v="0.28999999999999998"/>
    <x v="0"/>
    <n v="158.50749999999999"/>
  </r>
  <r>
    <s v="CUST1427"/>
    <s v="Jose Stewart"/>
    <x v="40"/>
    <x v="1"/>
    <s v="South Robert"/>
    <x v="6"/>
    <s v="USA"/>
    <x v="0"/>
    <s v="PROD32"/>
    <x v="96"/>
    <x v="3"/>
    <x v="10"/>
    <x v="96"/>
    <n v="283.83"/>
    <n v="244"/>
    <s v="STORE4"/>
    <x v="11"/>
    <x v="1"/>
    <x v="11"/>
    <s v="Online"/>
    <x v="295"/>
    <x v="190"/>
    <n v="3"/>
    <x v="255"/>
    <n v="0.2"/>
    <x v="1"/>
    <n v="2205.0239999999999"/>
  </r>
  <r>
    <s v="CUST1280"/>
    <s v="Antonio Leon"/>
    <x v="43"/>
    <x v="0"/>
    <s v="Morrisville"/>
    <x v="47"/>
    <s v="USA"/>
    <x v="3"/>
    <s v="PROD84"/>
    <x v="56"/>
    <x v="2"/>
    <x v="20"/>
    <x v="56"/>
    <n v="388.46"/>
    <n v="208"/>
    <s v="STORE13"/>
    <x v="8"/>
    <x v="2"/>
    <x v="8"/>
    <s v="Flagship"/>
    <x v="296"/>
    <x v="244"/>
    <n v="2"/>
    <x v="256"/>
    <n v="0.15"/>
    <x v="2"/>
    <n v="1538.942"/>
  </r>
  <r>
    <s v="CUST1312"/>
    <s v="Jason Mullins"/>
    <x v="35"/>
    <x v="1"/>
    <s v="Brianchester"/>
    <x v="43"/>
    <s v="USA"/>
    <x v="1"/>
    <s v="PROD16"/>
    <x v="63"/>
    <x v="3"/>
    <x v="21"/>
    <x v="63"/>
    <n v="337.42"/>
    <n v="256"/>
    <s v="STORE19"/>
    <x v="18"/>
    <x v="2"/>
    <x v="18"/>
    <s v="Online"/>
    <x v="297"/>
    <x v="245"/>
    <n v="4"/>
    <x v="257"/>
    <n v="0.23"/>
    <x v="1"/>
    <n v="909.83199999999999"/>
  </r>
  <r>
    <s v="CUST1087"/>
    <s v="Melissa Duffy Md"/>
    <x v="7"/>
    <x v="1"/>
    <s v="East Jenna"/>
    <x v="9"/>
    <s v="USA"/>
    <x v="3"/>
    <s v="PROD94"/>
    <x v="89"/>
    <x v="3"/>
    <x v="10"/>
    <x v="89"/>
    <n v="358.47"/>
    <n v="213"/>
    <s v="STORE5"/>
    <x v="3"/>
    <x v="0"/>
    <x v="3"/>
    <s v="Outlet"/>
    <x v="298"/>
    <x v="48"/>
    <n v="1"/>
    <x v="258"/>
    <n v="0.23"/>
    <x v="1"/>
    <n v="194.17859999999999"/>
  </r>
  <r>
    <s v="CUST1152"/>
    <s v="Patrick Roberts"/>
    <x v="15"/>
    <x v="1"/>
    <s v="Jaredville"/>
    <x v="38"/>
    <s v="USA"/>
    <x v="2"/>
    <s v="PROD97"/>
    <x v="0"/>
    <x v="0"/>
    <x v="0"/>
    <x v="0"/>
    <n v="245.98"/>
    <n v="471"/>
    <s v="STORE12"/>
    <x v="14"/>
    <x v="0"/>
    <x v="14"/>
    <s v="Online"/>
    <x v="299"/>
    <x v="59"/>
    <n v="4"/>
    <x v="167"/>
    <n v="0.19"/>
    <x v="2"/>
    <n v="2566.404"/>
  </r>
  <r>
    <s v="CUST1076"/>
    <s v="Nathan Campbell"/>
    <x v="33"/>
    <x v="0"/>
    <s v="Rodrigueztown"/>
    <x v="21"/>
    <s v="USA"/>
    <x v="0"/>
    <s v="PROD88"/>
    <x v="90"/>
    <x v="0"/>
    <x v="7"/>
    <x v="90"/>
    <n v="131.24"/>
    <n v="232"/>
    <s v="STORE14"/>
    <x v="2"/>
    <x v="1"/>
    <x v="2"/>
    <s v="Outlet"/>
    <x v="300"/>
    <x v="246"/>
    <n v="1"/>
    <x v="259"/>
    <n v="0.11"/>
    <x v="1"/>
    <n v="786.19040000000007"/>
  </r>
  <r>
    <s v="CUST1276"/>
    <s v="Arthur Warren"/>
    <x v="29"/>
    <x v="0"/>
    <s v="Ericshire"/>
    <x v="2"/>
    <s v="USA"/>
    <x v="0"/>
    <s v="PROD69"/>
    <x v="5"/>
    <x v="4"/>
    <x v="5"/>
    <x v="5"/>
    <n v="218.22"/>
    <n v="224"/>
    <s v="STORE0"/>
    <x v="16"/>
    <x v="2"/>
    <x v="16"/>
    <s v="Flagship"/>
    <x v="301"/>
    <x v="247"/>
    <n v="4"/>
    <x v="260"/>
    <n v="0.08"/>
    <x v="1"/>
    <n v="1125.896"/>
  </r>
  <r>
    <s v="CUST1277"/>
    <s v="Jeffrey Gomez"/>
    <x v="24"/>
    <x v="1"/>
    <s v="Lake Nicole"/>
    <x v="48"/>
    <s v="USA"/>
    <x v="2"/>
    <s v="PROD93"/>
    <x v="27"/>
    <x v="1"/>
    <x v="6"/>
    <x v="27"/>
    <n v="377.52"/>
    <n v="485"/>
    <s v="STORE6"/>
    <x v="13"/>
    <x v="2"/>
    <x v="13"/>
    <s v="Online"/>
    <x v="302"/>
    <x v="248"/>
    <n v="3"/>
    <x v="127"/>
    <n v="0.03"/>
    <x v="2"/>
    <n v="2762.1428999999998"/>
  </r>
  <r>
    <s v="CUST1401"/>
    <s v="Terry Moses"/>
    <x v="42"/>
    <x v="1"/>
    <s v="Leahmouth"/>
    <x v="2"/>
    <s v="USA"/>
    <x v="2"/>
    <s v="PROD58"/>
    <x v="36"/>
    <x v="4"/>
    <x v="7"/>
    <x v="36"/>
    <n v="113.83"/>
    <n v="485"/>
    <s v="STORE7"/>
    <x v="15"/>
    <x v="1"/>
    <x v="15"/>
    <s v="Online"/>
    <x v="303"/>
    <x v="249"/>
    <n v="3"/>
    <x v="261"/>
    <n v="0.23"/>
    <x v="2"/>
    <n v="1715.0595000000001"/>
  </r>
  <r>
    <s v="CUST1355"/>
    <s v="Carlos Flores"/>
    <x v="3"/>
    <x v="0"/>
    <s v="North Johnfurt"/>
    <x v="17"/>
    <s v="USA"/>
    <x v="0"/>
    <s v="PROD25"/>
    <x v="13"/>
    <x v="4"/>
    <x v="7"/>
    <x v="13"/>
    <n v="174.02"/>
    <n v="268"/>
    <s v="STORE18"/>
    <x v="10"/>
    <x v="2"/>
    <x v="10"/>
    <s v="Flagship"/>
    <x v="304"/>
    <x v="250"/>
    <n v="3"/>
    <x v="45"/>
    <n v="0.12"/>
    <x v="2"/>
    <n v="887.30400000000009"/>
  </r>
  <r>
    <s v="CUST1412"/>
    <s v="Shane Brown"/>
    <x v="28"/>
    <x v="1"/>
    <s v="East Andrea"/>
    <x v="29"/>
    <s v="USA"/>
    <x v="0"/>
    <s v="PROD29"/>
    <x v="62"/>
    <x v="2"/>
    <x v="3"/>
    <x v="62"/>
    <n v="218.48"/>
    <n v="276"/>
    <s v="STORE7"/>
    <x v="15"/>
    <x v="1"/>
    <x v="15"/>
    <s v="Online"/>
    <x v="305"/>
    <x v="251"/>
    <n v="3"/>
    <x v="262"/>
    <n v="0.14000000000000001"/>
    <x v="2"/>
    <n v="800.72879999999998"/>
  </r>
  <r>
    <s v="CUST1279"/>
    <s v="Aaron Luna"/>
    <x v="2"/>
    <x v="1"/>
    <s v="Gilltown"/>
    <x v="35"/>
    <s v="USA"/>
    <x v="3"/>
    <s v="PROD98"/>
    <x v="51"/>
    <x v="1"/>
    <x v="1"/>
    <x v="51"/>
    <n v="431.67"/>
    <n v="73"/>
    <s v="STORE8"/>
    <x v="7"/>
    <x v="3"/>
    <x v="7"/>
    <s v="Online"/>
    <x v="306"/>
    <x v="252"/>
    <n v="3"/>
    <x v="263"/>
    <n v="0.04"/>
    <x v="1"/>
    <n v="2859.2928000000002"/>
  </r>
  <r>
    <s v="CUST1198"/>
    <s v="Wanda Snyder"/>
    <x v="8"/>
    <x v="0"/>
    <s v="Frostmouth"/>
    <x v="1"/>
    <s v="USA"/>
    <x v="3"/>
    <s v="PROD60"/>
    <x v="18"/>
    <x v="3"/>
    <x v="13"/>
    <x v="18"/>
    <n v="482.75"/>
    <n v="444"/>
    <s v="STORE11"/>
    <x v="17"/>
    <x v="1"/>
    <x v="17"/>
    <s v="Online"/>
    <x v="307"/>
    <x v="11"/>
    <n v="3"/>
    <x v="147"/>
    <n v="0.26"/>
    <x v="2"/>
    <n v="570.78420000000006"/>
  </r>
  <r>
    <s v="CUST1220"/>
    <s v="George Davis"/>
    <x v="12"/>
    <x v="1"/>
    <s v="    Lake Lisa"/>
    <x v="30"/>
    <s v="USA"/>
    <x v="3"/>
    <s v="PROD95"/>
    <x v="28"/>
    <x v="0"/>
    <x v="7"/>
    <x v="28"/>
    <n v="60.65"/>
    <n v="75"/>
    <s v="STORE12"/>
    <x v="14"/>
    <x v="0"/>
    <x v="14"/>
    <s v="Online"/>
    <x v="308"/>
    <x v="253"/>
    <n v="4"/>
    <x v="68"/>
    <n v="0.24"/>
    <x v="1"/>
    <n v="2481.5216"/>
  </r>
  <r>
    <s v="CUST1122"/>
    <s v="Michael Chang"/>
    <x v="12"/>
    <x v="0"/>
    <s v="Kathrynport"/>
    <x v="10"/>
    <s v="USA"/>
    <x v="2"/>
    <s v="PROD60"/>
    <x v="18"/>
    <x v="3"/>
    <x v="13"/>
    <x v="18"/>
    <n v="482.75"/>
    <n v="444"/>
    <s v="STORE12"/>
    <x v="14"/>
    <x v="0"/>
    <x v="14"/>
    <s v="Online"/>
    <x v="309"/>
    <x v="254"/>
    <n v="4"/>
    <x v="264"/>
    <n v="0.22"/>
    <x v="2"/>
    <n v="2358.1583999999998"/>
  </r>
  <r>
    <s v="CUST1003"/>
    <s v="Jeremy Harris"/>
    <x v="22"/>
    <x v="1"/>
    <s v="Thomastown"/>
    <x v="35"/>
    <s v="USA"/>
    <x v="3"/>
    <s v="PROD0"/>
    <x v="7"/>
    <x v="1"/>
    <x v="6"/>
    <x v="7"/>
    <n v="112.42"/>
    <n v="416"/>
    <s v="STORE14"/>
    <x v="2"/>
    <x v="1"/>
    <x v="2"/>
    <s v="Outlet"/>
    <x v="310"/>
    <x v="255"/>
    <n v="1"/>
    <x v="265"/>
    <n v="0.01"/>
    <x v="1"/>
    <n v="445.10399999999998"/>
  </r>
  <r>
    <s v="CUST1351"/>
    <s v="Jeffrey Mccarthy"/>
    <x v="34"/>
    <x v="1"/>
    <s v="North Samuel"/>
    <x v="41"/>
    <s v="USA"/>
    <x v="3"/>
    <s v="PROD14"/>
    <x v="94"/>
    <x v="2"/>
    <x v="3"/>
    <x v="94"/>
    <n v="48.01"/>
    <n v="439"/>
    <s v="STORE0"/>
    <x v="16"/>
    <x v="2"/>
    <x v="16"/>
    <s v="Flagship"/>
    <x v="311"/>
    <x v="77"/>
    <n v="2"/>
    <x v="266"/>
    <n v="0.12"/>
    <x v="2"/>
    <n v="1371.5504000000001"/>
  </r>
  <r>
    <s v="CUST1464"/>
    <s v="David Pierce"/>
    <x v="20"/>
    <x v="1"/>
    <s v="Grayland"/>
    <x v="17"/>
    <s v="USA"/>
    <x v="2"/>
    <s v="PROD77"/>
    <x v="79"/>
    <x v="1"/>
    <x v="17"/>
    <x v="79"/>
    <n v="480.9"/>
    <n v="104"/>
    <s v="STORE17"/>
    <x v="1"/>
    <x v="0"/>
    <x v="1"/>
    <s v="Flagship"/>
    <x v="312"/>
    <x v="232"/>
    <n v="1"/>
    <x v="267"/>
    <n v="0.1"/>
    <x v="2"/>
    <n v="673.875"/>
  </r>
  <r>
    <s v="CUST1397"/>
    <s v="Charles Norman Phd"/>
    <x v="32"/>
    <x v="1"/>
    <s v="East Jennifer"/>
    <x v="45"/>
    <s v="USA"/>
    <x v="2"/>
    <s v="PROD94"/>
    <x v="89"/>
    <x v="3"/>
    <x v="10"/>
    <x v="89"/>
    <n v="358.47"/>
    <n v="213"/>
    <s v="STORE9"/>
    <x v="9"/>
    <x v="1"/>
    <x v="9"/>
    <s v="Flagship"/>
    <x v="313"/>
    <x v="256"/>
    <n v="2"/>
    <x v="125"/>
    <n v="0.1"/>
    <x v="0"/>
    <n v="1304.9459999999999"/>
  </r>
  <r>
    <s v="CUST1181"/>
    <s v="Erin Ward"/>
    <x v="31"/>
    <x v="0"/>
    <s v="New Brianchester"/>
    <x v="3"/>
    <s v="USA"/>
    <x v="3"/>
    <s v="PROD89"/>
    <x v="53"/>
    <x v="3"/>
    <x v="16"/>
    <x v="53"/>
    <n v="183.04"/>
    <n v="457"/>
    <s v="STORE0"/>
    <x v="16"/>
    <x v="2"/>
    <x v="16"/>
    <s v="Flagship"/>
    <x v="314"/>
    <x v="257"/>
    <n v="2"/>
    <x v="121"/>
    <n v="0.08"/>
    <x v="2"/>
    <n v="223.87280000000001"/>
  </r>
  <r>
    <s v="CUST1492"/>
    <s v="Darrell Miller"/>
    <x v="22"/>
    <x v="1"/>
    <s v="Port Carol"/>
    <x v="23"/>
    <s v="USA"/>
    <x v="2"/>
    <s v="PROD49"/>
    <x v="80"/>
    <x v="3"/>
    <x v="13"/>
    <x v="80"/>
    <n v="43.29"/>
    <n v="267"/>
    <s v="STORE15"/>
    <x v="19"/>
    <x v="0"/>
    <x v="19"/>
    <s v="Flagship"/>
    <x v="315"/>
    <x v="258"/>
    <n v="3"/>
    <x v="268"/>
    <n v="0.15"/>
    <x v="2"/>
    <n v="574.10699999999997"/>
  </r>
  <r>
    <s v="CUST1321"/>
    <s v="Darren Burton"/>
    <x v="2"/>
    <x v="1"/>
    <s v="Lake Alice"/>
    <x v="25"/>
    <s v="USA"/>
    <x v="3"/>
    <s v="PROD29"/>
    <x v="62"/>
    <x v="2"/>
    <x v="3"/>
    <x v="62"/>
    <n v="218.48"/>
    <n v="276"/>
    <s v="STORE19"/>
    <x v="18"/>
    <x v="2"/>
    <x v="18"/>
    <s v="Online"/>
    <x v="316"/>
    <x v="251"/>
    <n v="1"/>
    <x v="69"/>
    <n v="0.19"/>
    <x v="1"/>
    <n v="529.88580000000002"/>
  </r>
  <r>
    <s v="CUST1058"/>
    <s v="Cheryl Copeland"/>
    <x v="42"/>
    <x v="0"/>
    <s v="Snowmouth"/>
    <x v="42"/>
    <s v="USA"/>
    <x v="2"/>
    <s v="PROD71"/>
    <x v="57"/>
    <x v="3"/>
    <x v="4"/>
    <x v="57"/>
    <n v="214.32"/>
    <n v="383"/>
    <s v="STORE5"/>
    <x v="3"/>
    <x v="0"/>
    <x v="3"/>
    <s v="Outlet"/>
    <x v="317"/>
    <x v="25"/>
    <n v="2"/>
    <x v="269"/>
    <n v="0.08"/>
    <x v="2"/>
    <n v="929.16320000000007"/>
  </r>
  <r>
    <s v="CUST1378"/>
    <s v="Frank Stewart"/>
    <x v="30"/>
    <x v="1"/>
    <s v="Fischerborough"/>
    <x v="43"/>
    <s v="USA"/>
    <x v="3"/>
    <s v="PROD54"/>
    <x v="8"/>
    <x v="0"/>
    <x v="7"/>
    <x v="8"/>
    <n v="434.84"/>
    <n v="185"/>
    <s v="STORE8"/>
    <x v="7"/>
    <x v="3"/>
    <x v="7"/>
    <s v="Online"/>
    <x v="318"/>
    <x v="23"/>
    <n v="2"/>
    <x v="270"/>
    <n v="0.14000000000000001"/>
    <x v="2"/>
    <n v="1071.904"/>
  </r>
  <r>
    <s v="CUST1325"/>
    <s v="Andrew Smith"/>
    <x v="31"/>
    <x v="0"/>
    <s v="East Matthew"/>
    <x v="40"/>
    <s v="USA"/>
    <x v="3"/>
    <s v="PROD5"/>
    <x v="91"/>
    <x v="4"/>
    <x v="7"/>
    <x v="91"/>
    <n v="261"/>
    <n v="59"/>
    <s v="STORE16"/>
    <x v="12"/>
    <x v="3"/>
    <x v="12"/>
    <s v="Flagship"/>
    <x v="319"/>
    <x v="193"/>
    <n v="2"/>
    <x v="271"/>
    <n v="0.28000000000000003"/>
    <x v="2"/>
    <n v="763.97759999999994"/>
  </r>
  <r>
    <s v="CUST1365"/>
    <s v="Brandon Mcbride"/>
    <x v="1"/>
    <x v="1"/>
    <s v="Kellyside"/>
    <x v="19"/>
    <s v="USA"/>
    <x v="2"/>
    <s v="PROD0"/>
    <x v="7"/>
    <x v="1"/>
    <x v="6"/>
    <x v="7"/>
    <n v="112.42"/>
    <n v="416"/>
    <s v="STORE16"/>
    <x v="12"/>
    <x v="3"/>
    <x v="12"/>
    <s v="Flagship"/>
    <x v="320"/>
    <x v="259"/>
    <n v="3"/>
    <x v="2"/>
    <n v="0.15"/>
    <x v="2"/>
    <n v="712.59749999999985"/>
  </r>
  <r>
    <s v="CUST1266"/>
    <s v="Cynthia Payne"/>
    <x v="41"/>
    <x v="1"/>
    <s v="South Gina"/>
    <x v="18"/>
    <s v="USA"/>
    <x v="3"/>
    <s v="PROD12"/>
    <x v="85"/>
    <x v="3"/>
    <x v="4"/>
    <x v="85"/>
    <n v="115.82"/>
    <n v="460"/>
    <s v="STORE8"/>
    <x v="7"/>
    <x v="3"/>
    <x v="7"/>
    <s v="Online"/>
    <x v="321"/>
    <x v="260"/>
    <n v="3"/>
    <x v="272"/>
    <n v="0.26"/>
    <x v="2"/>
    <n v="2013.5178000000001"/>
  </r>
  <r>
    <s v="CUST1070"/>
    <s v="Eric Singh"/>
    <x v="5"/>
    <x v="1"/>
    <s v="Port Lisa"/>
    <x v="32"/>
    <s v="USA"/>
    <x v="0"/>
    <s v="PROD80"/>
    <x v="24"/>
    <x v="2"/>
    <x v="14"/>
    <x v="24"/>
    <n v="143.43"/>
    <n v="58"/>
    <s v="STORE17"/>
    <x v="1"/>
    <x v="0"/>
    <x v="1"/>
    <s v="Flagship"/>
    <x v="322"/>
    <x v="261"/>
    <n v="4"/>
    <x v="39"/>
    <n v="0.12"/>
    <x v="2"/>
    <n v="1438.8352"/>
  </r>
  <r>
    <s v="CUST1177"/>
    <s v="Curtis Lam"/>
    <x v="0"/>
    <x v="0"/>
    <s v="Butlerberg"/>
    <x v="18"/>
    <s v="USA"/>
    <x v="2"/>
    <s v="PROD36"/>
    <x v="88"/>
    <x v="4"/>
    <x v="8"/>
    <x v="88"/>
    <n v="223.43"/>
    <n v="154"/>
    <s v="STORE9"/>
    <x v="9"/>
    <x v="1"/>
    <x v="9"/>
    <s v="Flagship"/>
    <x v="323"/>
    <x v="262"/>
    <n v="2"/>
    <x v="273"/>
    <n v="0.09"/>
    <x v="1"/>
    <n v="213.55879999999999"/>
  </r>
  <r>
    <s v="CUST1315"/>
    <s v="William Rodriguez"/>
    <x v="45"/>
    <x v="0"/>
    <s v="Port Chad"/>
    <x v="30"/>
    <s v="USA"/>
    <x v="1"/>
    <s v="PROD1"/>
    <x v="93"/>
    <x v="4"/>
    <x v="8"/>
    <x v="93"/>
    <n v="342.56"/>
    <n v="181"/>
    <s v="STORE16"/>
    <x v="12"/>
    <x v="3"/>
    <x v="12"/>
    <s v="Flagship"/>
    <x v="324"/>
    <x v="263"/>
    <n v="1"/>
    <x v="274"/>
    <n v="0.3"/>
    <x v="0"/>
    <n v="548.27499999999998"/>
  </r>
  <r>
    <s v="CUST1168"/>
    <s v="Daniel Contreras"/>
    <x v="19"/>
    <x v="1"/>
    <s v="Robertview"/>
    <x v="23"/>
    <s v="USA"/>
    <x v="2"/>
    <s v="PROD91"/>
    <x v="67"/>
    <x v="4"/>
    <x v="9"/>
    <x v="67"/>
    <n v="438.25"/>
    <n v="496"/>
    <s v="STORE14"/>
    <x v="2"/>
    <x v="1"/>
    <x v="2"/>
    <s v="Outlet"/>
    <x v="325"/>
    <x v="264"/>
    <n v="3"/>
    <x v="275"/>
    <n v="7.0000000000000007E-2"/>
    <x v="1"/>
    <n v="1925.8533"/>
  </r>
  <r>
    <s v="CUST1108"/>
    <s v="Travis Holland"/>
    <x v="29"/>
    <x v="0"/>
    <s v="Webstermouth"/>
    <x v="20"/>
    <s v="USA"/>
    <x v="3"/>
    <s v="PROD28"/>
    <x v="40"/>
    <x v="0"/>
    <x v="7"/>
    <x v="40"/>
    <n v="38.76"/>
    <n v="137"/>
    <s v="STORE17"/>
    <x v="1"/>
    <x v="0"/>
    <x v="1"/>
    <s v="Flagship"/>
    <x v="326"/>
    <x v="265"/>
    <n v="4"/>
    <x v="50"/>
    <n v="0.24"/>
    <x v="1"/>
    <n v="1146.6271999999999"/>
  </r>
  <r>
    <s v="CUST1112"/>
    <s v="David Cole"/>
    <x v="4"/>
    <x v="1"/>
    <s v="Lake Michael"/>
    <x v="29"/>
    <s v="USA"/>
    <x v="1"/>
    <s v="PROD40"/>
    <x v="50"/>
    <x v="1"/>
    <x v="1"/>
    <x v="50"/>
    <n v="38.520000000000003"/>
    <n v="378"/>
    <s v="STORE0"/>
    <x v="16"/>
    <x v="2"/>
    <x v="16"/>
    <s v="Flagship"/>
    <x v="327"/>
    <x v="130"/>
    <n v="1"/>
    <x v="109"/>
    <n v="0.08"/>
    <x v="2"/>
    <n v="64.878399999999999"/>
  </r>
  <r>
    <s v="CUST1275"/>
    <s v="Shannon Miller"/>
    <x v="24"/>
    <x v="0"/>
    <s v="North Austinport"/>
    <x v="18"/>
    <s v="USA"/>
    <x v="0"/>
    <s v="PROD38"/>
    <x v="43"/>
    <x v="0"/>
    <x v="2"/>
    <x v="43"/>
    <n v="135.61000000000001"/>
    <n v="394"/>
    <s v="STORE9"/>
    <x v="9"/>
    <x v="1"/>
    <x v="9"/>
    <s v="Flagship"/>
    <x v="328"/>
    <x v="47"/>
    <n v="1"/>
    <x v="276"/>
    <n v="0.1"/>
    <x v="1"/>
    <n v="36.225000000000001"/>
  </r>
  <r>
    <s v="CUST1232"/>
    <s v="Christy Hill"/>
    <x v="4"/>
    <x v="1"/>
    <s v="Tammyton"/>
    <x v="15"/>
    <s v="USA"/>
    <x v="2"/>
    <s v="PROD89"/>
    <x v="53"/>
    <x v="3"/>
    <x v="16"/>
    <x v="53"/>
    <n v="183.04"/>
    <n v="457"/>
    <s v="STORE11"/>
    <x v="17"/>
    <x v="1"/>
    <x v="17"/>
    <s v="Online"/>
    <x v="329"/>
    <x v="266"/>
    <n v="3"/>
    <x v="277"/>
    <n v="0.05"/>
    <x v="2"/>
    <n v="1537.404"/>
  </r>
  <r>
    <s v="CUST1247"/>
    <s v="Douglas Rhodes"/>
    <x v="41"/>
    <x v="0"/>
    <s v="Mikehaven"/>
    <x v="20"/>
    <s v="USA"/>
    <x v="2"/>
    <s v="PROD60"/>
    <x v="18"/>
    <x v="3"/>
    <x v="13"/>
    <x v="18"/>
    <n v="482.75"/>
    <n v="444"/>
    <s v="STORE4"/>
    <x v="11"/>
    <x v="1"/>
    <x v="11"/>
    <s v="Online"/>
    <x v="330"/>
    <x v="200"/>
    <n v="3"/>
    <x v="278"/>
    <n v="0.05"/>
    <x v="1"/>
    <n v="1548.9465"/>
  </r>
  <r>
    <s v="CUST1324"/>
    <s v="Alex Mann Ii"/>
    <x v="7"/>
    <x v="0"/>
    <s v="South Zacharychester"/>
    <x v="21"/>
    <s v="USA"/>
    <x v="3"/>
    <s v="PROD7"/>
    <x v="17"/>
    <x v="2"/>
    <x v="11"/>
    <x v="17"/>
    <n v="218.86"/>
    <n v="170"/>
    <s v="STORE6"/>
    <x v="13"/>
    <x v="2"/>
    <x v="13"/>
    <s v="Online"/>
    <x v="331"/>
    <x v="267"/>
    <n v="4"/>
    <x v="279"/>
    <n v="0.1"/>
    <x v="2"/>
    <n v="1969.9559999999999"/>
  </r>
  <r>
    <s v="CUST1241"/>
    <s v="Mr. William Horton"/>
    <x v="37"/>
    <x v="0"/>
    <s v="Dawsonchester"/>
    <x v="36"/>
    <s v="USA"/>
    <x v="2"/>
    <s v="PROD65"/>
    <x v="74"/>
    <x v="0"/>
    <x v="15"/>
    <x v="74"/>
    <n v="240.63"/>
    <n v="423"/>
    <s v="STORE1"/>
    <x v="6"/>
    <x v="0"/>
    <x v="6"/>
    <s v="Flagship"/>
    <x v="332"/>
    <x v="225"/>
    <n v="2"/>
    <x v="81"/>
    <n v="7.0000000000000007E-2"/>
    <x v="1"/>
    <n v="1659.9756"/>
  </r>
  <r>
    <s v="CUST1387"/>
    <s v="Timothy Gardner"/>
    <x v="9"/>
    <x v="1"/>
    <s v="New Dawn"/>
    <x v="15"/>
    <s v="USA"/>
    <x v="1"/>
    <s v="PROD26"/>
    <x v="81"/>
    <x v="1"/>
    <x v="1"/>
    <x v="81"/>
    <n v="322.41000000000003"/>
    <n v="213"/>
    <s v="STORE8"/>
    <x v="7"/>
    <x v="3"/>
    <x v="7"/>
    <s v="Online"/>
    <x v="333"/>
    <x v="268"/>
    <n v="2"/>
    <x v="280"/>
    <n v="0.25"/>
    <x v="0"/>
    <n v="1280.115"/>
  </r>
  <r>
    <s v="CUST1110"/>
    <s v="Ashley Griffin"/>
    <x v="38"/>
    <x v="1"/>
    <s v="New Dawnton"/>
    <x v="42"/>
    <s v="USA"/>
    <x v="0"/>
    <s v="PROD82"/>
    <x v="26"/>
    <x v="0"/>
    <x v="15"/>
    <x v="26"/>
    <n v="152.91999999999999"/>
    <n v="281"/>
    <s v="STORE7"/>
    <x v="15"/>
    <x v="1"/>
    <x v="15"/>
    <s v="Online"/>
    <x v="334"/>
    <x v="269"/>
    <n v="1"/>
    <x v="238"/>
    <n v="7.0000000000000007E-2"/>
    <x v="1"/>
    <n v="150.7902"/>
  </r>
  <r>
    <s v="CUST1443"/>
    <s v="Adam Castro"/>
    <x v="42"/>
    <x v="0"/>
    <s v="New Donnabury"/>
    <x v="11"/>
    <s v="USA"/>
    <x v="1"/>
    <s v="PROD34"/>
    <x v="21"/>
    <x v="1"/>
    <x v="6"/>
    <x v="21"/>
    <n v="419.28"/>
    <n v="86"/>
    <s v="STORE16"/>
    <x v="12"/>
    <x v="3"/>
    <x v="12"/>
    <s v="Flagship"/>
    <x v="335"/>
    <x v="270"/>
    <n v="2"/>
    <x v="281"/>
    <n v="0.3"/>
    <x v="1"/>
    <n v="443.66"/>
  </r>
  <r>
    <s v="CUST1343"/>
    <s v="Ryan Moore"/>
    <x v="29"/>
    <x v="0"/>
    <s v="Cartershire"/>
    <x v="36"/>
    <s v="USA"/>
    <x v="3"/>
    <s v="PROD17"/>
    <x v="29"/>
    <x v="0"/>
    <x v="7"/>
    <x v="29"/>
    <n v="144.53"/>
    <n v="367"/>
    <s v="STORE3"/>
    <x v="0"/>
    <x v="0"/>
    <x v="0"/>
    <s v="Outlet"/>
    <x v="336"/>
    <x v="271"/>
    <n v="1"/>
    <x v="282"/>
    <n v="0.17"/>
    <x v="0"/>
    <n v="782.17539999999997"/>
  </r>
  <r>
    <s v="CUST1147"/>
    <s v="Rhonda Young"/>
    <x v="45"/>
    <x v="1"/>
    <s v="Lake Nathanfort"/>
    <x v="19"/>
    <s v="USA"/>
    <x v="2"/>
    <s v="PROD96"/>
    <x v="76"/>
    <x v="4"/>
    <x v="18"/>
    <x v="76"/>
    <n v="358.47"/>
    <n v="143"/>
    <s v="STORE16"/>
    <x v="12"/>
    <x v="3"/>
    <x v="12"/>
    <s v="Flagship"/>
    <x v="337"/>
    <x v="272"/>
    <n v="1"/>
    <x v="283"/>
    <n v="0.09"/>
    <x v="0"/>
    <n v="812.75739999999996"/>
  </r>
  <r>
    <s v="CUST1103"/>
    <s v="Steven Stein"/>
    <x v="2"/>
    <x v="0"/>
    <s v="West Lauren"/>
    <x v="33"/>
    <s v="USA"/>
    <x v="3"/>
    <s v="PROD34"/>
    <x v="21"/>
    <x v="1"/>
    <x v="6"/>
    <x v="21"/>
    <n v="419.28"/>
    <n v="86"/>
    <s v="STORE8"/>
    <x v="7"/>
    <x v="3"/>
    <x v="7"/>
    <s v="Online"/>
    <x v="338"/>
    <x v="198"/>
    <n v="4"/>
    <x v="284"/>
    <n v="0.28000000000000003"/>
    <x v="0"/>
    <n v="1005.3216"/>
  </r>
  <r>
    <s v="CUST1283"/>
    <s v="Bryan Garcia"/>
    <x v="8"/>
    <x v="1"/>
    <s v="Garciaborough"/>
    <x v="0"/>
    <s v="USA"/>
    <x v="1"/>
    <s v="PROD81"/>
    <x v="15"/>
    <x v="0"/>
    <x v="12"/>
    <x v="15"/>
    <n v="285.54000000000002"/>
    <n v="358"/>
    <s v="STORE13"/>
    <x v="8"/>
    <x v="2"/>
    <x v="8"/>
    <s v="Flagship"/>
    <x v="339"/>
    <x v="273"/>
    <n v="1"/>
    <x v="285"/>
    <n v="0.21"/>
    <x v="2"/>
    <n v="590.84100000000001"/>
  </r>
  <r>
    <s v="CUST1031"/>
    <s v="Sarah Vance"/>
    <x v="15"/>
    <x v="0"/>
    <s v="Johnsonville"/>
    <x v="7"/>
    <s v="USA"/>
    <x v="1"/>
    <s v="PROD81"/>
    <x v="15"/>
    <x v="0"/>
    <x v="12"/>
    <x v="15"/>
    <n v="285.54000000000002"/>
    <n v="358"/>
    <s v="STORE6"/>
    <x v="13"/>
    <x v="2"/>
    <x v="13"/>
    <s v="Online"/>
    <x v="340"/>
    <x v="272"/>
    <n v="3"/>
    <x v="286"/>
    <n v="0.21"/>
    <x v="0"/>
    <n v="1040.2403999999999"/>
  </r>
  <r>
    <s v="CUST1123"/>
    <s v="Erin Hopkins"/>
    <x v="38"/>
    <x v="0"/>
    <s v="North Sabrina"/>
    <x v="14"/>
    <s v="USA"/>
    <x v="1"/>
    <s v="PROD77"/>
    <x v="79"/>
    <x v="1"/>
    <x v="17"/>
    <x v="79"/>
    <n v="480.9"/>
    <n v="104"/>
    <s v="STORE4"/>
    <x v="11"/>
    <x v="1"/>
    <x v="11"/>
    <s v="Online"/>
    <x v="341"/>
    <x v="274"/>
    <n v="4"/>
    <x v="228"/>
    <n v="0.18"/>
    <x v="0"/>
    <n v="2182.4463999999998"/>
  </r>
  <r>
    <s v="CUST1003"/>
    <s v="Jeremy Harris"/>
    <x v="22"/>
    <x v="1"/>
    <s v="Thomastown"/>
    <x v="35"/>
    <s v="USA"/>
    <x v="3"/>
    <s v="PROD60"/>
    <x v="18"/>
    <x v="3"/>
    <x v="13"/>
    <x v="18"/>
    <n v="482.75"/>
    <n v="444"/>
    <s v="STORE18"/>
    <x v="10"/>
    <x v="2"/>
    <x v="10"/>
    <s v="Flagship"/>
    <x v="342"/>
    <x v="275"/>
    <n v="1"/>
    <x v="287"/>
    <n v="0.28000000000000003"/>
    <x v="0"/>
    <n v="105.47280000000001"/>
  </r>
  <r>
    <s v="CUST1139"/>
    <s v="Brian Holder"/>
    <x v="41"/>
    <x v="0"/>
    <s v="Port Travis"/>
    <x v="34"/>
    <s v="USA"/>
    <x v="3"/>
    <s v="PROD38"/>
    <x v="43"/>
    <x v="0"/>
    <x v="2"/>
    <x v="43"/>
    <n v="135.61000000000001"/>
    <n v="394"/>
    <s v="STORE15"/>
    <x v="19"/>
    <x v="0"/>
    <x v="19"/>
    <s v="Flagship"/>
    <x v="343"/>
    <x v="276"/>
    <n v="2"/>
    <x v="160"/>
    <n v="0.27"/>
    <x v="2"/>
    <n v="343.6694"/>
  </r>
  <r>
    <s v="CUST1028"/>
    <s v="Joshua Ryan"/>
    <x v="4"/>
    <x v="1"/>
    <s v="New David"/>
    <x v="15"/>
    <s v="USA"/>
    <x v="2"/>
    <s v="PROD61"/>
    <x v="49"/>
    <x v="0"/>
    <x v="12"/>
    <x v="49"/>
    <n v="103.45"/>
    <n v="465"/>
    <s v="STORE5"/>
    <x v="3"/>
    <x v="0"/>
    <x v="3"/>
    <s v="Outlet"/>
    <x v="344"/>
    <x v="277"/>
    <n v="3"/>
    <x v="288"/>
    <n v="0.09"/>
    <x v="1"/>
    <n v="103.9311"/>
  </r>
  <r>
    <s v="CUST1403"/>
    <s v="Justin Ingram"/>
    <x v="23"/>
    <x v="0"/>
    <s v="Lake Lisaland"/>
    <x v="49"/>
    <s v="USA"/>
    <x v="3"/>
    <s v="PROD34"/>
    <x v="21"/>
    <x v="1"/>
    <x v="6"/>
    <x v="21"/>
    <n v="419.28"/>
    <n v="86"/>
    <s v="STORE4"/>
    <x v="11"/>
    <x v="1"/>
    <x v="11"/>
    <s v="Online"/>
    <x v="345"/>
    <x v="278"/>
    <n v="2"/>
    <x v="289"/>
    <n v="0.12"/>
    <x v="2"/>
    <n v="900.59199999999998"/>
  </r>
  <r>
    <s v="CUST1092"/>
    <s v="Robert Jackson"/>
    <x v="30"/>
    <x v="1"/>
    <s v="Lake Brandy"/>
    <x v="25"/>
    <s v="USA"/>
    <x v="2"/>
    <s v="PROD75"/>
    <x v="10"/>
    <x v="4"/>
    <x v="9"/>
    <x v="10"/>
    <n v="158.13999999999999"/>
    <n v="82"/>
    <s v="STORE8"/>
    <x v="7"/>
    <x v="3"/>
    <x v="7"/>
    <s v="Online"/>
    <x v="346"/>
    <x v="279"/>
    <n v="4"/>
    <x v="290"/>
    <n v="0.23"/>
    <x v="1"/>
    <n v="1505.2575999999999"/>
  </r>
  <r>
    <s v="CUST1496"/>
    <s v="Christopher Ford"/>
    <x v="18"/>
    <x v="0"/>
    <s v="North Seanfurt"/>
    <x v="35"/>
    <s v="USA"/>
    <x v="3"/>
    <s v="PROD51"/>
    <x v="78"/>
    <x v="1"/>
    <x v="7"/>
    <x v="78"/>
    <n v="88.49"/>
    <n v="246"/>
    <s v="STORE11"/>
    <x v="17"/>
    <x v="1"/>
    <x v="17"/>
    <s v="Online"/>
    <x v="347"/>
    <x v="280"/>
    <n v="3"/>
    <x v="291"/>
    <n v="0.05"/>
    <x v="2"/>
    <n v="850.29750000000001"/>
  </r>
  <r>
    <s v="CUST1391"/>
    <s v="Heidi Tyler"/>
    <x v="38"/>
    <x v="1"/>
    <s v="Dawnstad"/>
    <x v="7"/>
    <s v="USA"/>
    <x v="3"/>
    <s v="PROD50"/>
    <x v="52"/>
    <x v="0"/>
    <x v="15"/>
    <x v="52"/>
    <n v="190.29"/>
    <n v="260"/>
    <s v="STORE12"/>
    <x v="14"/>
    <x v="0"/>
    <x v="14"/>
    <s v="Online"/>
    <x v="348"/>
    <x v="281"/>
    <n v="2"/>
    <x v="292"/>
    <n v="0.11"/>
    <x v="2"/>
    <n v="926.40100000000007"/>
  </r>
  <r>
    <s v="CUST1432"/>
    <s v="Summer Weiss"/>
    <x v="33"/>
    <x v="0"/>
    <s v="Phyllisport"/>
    <x v="15"/>
    <s v="USA"/>
    <x v="3"/>
    <s v="PROD48"/>
    <x v="66"/>
    <x v="1"/>
    <x v="7"/>
    <x v="66"/>
    <n v="177.98"/>
    <n v="103"/>
    <s v="STORE5"/>
    <x v="3"/>
    <x v="0"/>
    <x v="3"/>
    <s v="Outlet"/>
    <x v="349"/>
    <x v="264"/>
    <n v="1"/>
    <x v="293"/>
    <n v="0.28999999999999998"/>
    <x v="0"/>
    <n v="242.03899999999999"/>
  </r>
  <r>
    <s v="CUST1346"/>
    <s v="John Jordan"/>
    <x v="7"/>
    <x v="1"/>
    <s v="Port Crystalberg"/>
    <x v="25"/>
    <s v="USA"/>
    <x v="2"/>
    <s v="PROD31"/>
    <x v="72"/>
    <x v="0"/>
    <x v="0"/>
    <x v="72"/>
    <n v="204.39"/>
    <n v="281"/>
    <s v="STORE8"/>
    <x v="7"/>
    <x v="3"/>
    <x v="7"/>
    <s v="Online"/>
    <x v="350"/>
    <x v="79"/>
    <n v="3"/>
    <x v="69"/>
    <n v="0.17"/>
    <x v="2"/>
    <n v="1627.4391000000001"/>
  </r>
  <r>
    <s v="CUST1021"/>
    <s v="Jeff Martinez"/>
    <x v="19"/>
    <x v="1"/>
    <s v="Smithburgh"/>
    <x v="21"/>
    <s v="USA"/>
    <x v="0"/>
    <s v="PROD26"/>
    <x v="81"/>
    <x v="1"/>
    <x v="1"/>
    <x v="81"/>
    <n v="322.41000000000003"/>
    <n v="213"/>
    <s v="STORE18"/>
    <x v="10"/>
    <x v="2"/>
    <x v="10"/>
    <s v="Flagship"/>
    <x v="351"/>
    <x v="50"/>
    <n v="1"/>
    <x v="294"/>
    <n v="0.23"/>
    <x v="2"/>
    <n v="138.4229"/>
  </r>
  <r>
    <s v="CUST1008"/>
    <s v="Melissa Howard"/>
    <x v="10"/>
    <x v="1"/>
    <s v="Maynardton"/>
    <x v="20"/>
    <s v="USA"/>
    <x v="0"/>
    <s v="PROD0"/>
    <x v="7"/>
    <x v="1"/>
    <x v="6"/>
    <x v="7"/>
    <n v="112.42"/>
    <n v="416"/>
    <s v="STORE9"/>
    <x v="9"/>
    <x v="1"/>
    <x v="9"/>
    <s v="Flagship"/>
    <x v="352"/>
    <x v="282"/>
    <n v="2"/>
    <x v="295"/>
    <n v="0.06"/>
    <x v="0"/>
    <n v="1774.3440000000001"/>
  </r>
  <r>
    <s v="CUST1409"/>
    <s v="Sarah Smith"/>
    <x v="0"/>
    <x v="0"/>
    <s v="Kathleenport"/>
    <x v="0"/>
    <s v="USA"/>
    <x v="0"/>
    <s v="PROD71"/>
    <x v="57"/>
    <x v="3"/>
    <x v="4"/>
    <x v="57"/>
    <n v="214.32"/>
    <n v="383"/>
    <s v="STORE15"/>
    <x v="19"/>
    <x v="0"/>
    <x v="19"/>
    <s v="Flagship"/>
    <x v="353"/>
    <x v="283"/>
    <n v="2"/>
    <x v="296"/>
    <n v="0.25"/>
    <x v="0"/>
    <n v="1477.5"/>
  </r>
  <r>
    <s v="CUST1485"/>
    <s v="Sara Ingram"/>
    <x v="6"/>
    <x v="1"/>
    <s v="East Dillonview"/>
    <x v="36"/>
    <s v="USA"/>
    <x v="3"/>
    <s v="PROD88"/>
    <x v="90"/>
    <x v="0"/>
    <x v="7"/>
    <x v="90"/>
    <n v="131.24"/>
    <n v="232"/>
    <s v="STORE10"/>
    <x v="5"/>
    <x v="2"/>
    <x v="5"/>
    <s v="Online"/>
    <x v="354"/>
    <x v="9"/>
    <n v="4"/>
    <x v="297"/>
    <n v="0.28999999999999998"/>
    <x v="0"/>
    <n v="615.74040000000002"/>
  </r>
  <r>
    <s v="CUST1117"/>
    <s v="Colleen Mccarthy"/>
    <x v="2"/>
    <x v="1"/>
    <s v="North Katherine"/>
    <x v="17"/>
    <s v="USA"/>
    <x v="2"/>
    <s v="PROD64"/>
    <x v="55"/>
    <x v="3"/>
    <x v="16"/>
    <x v="55"/>
    <n v="299.11"/>
    <n v="118"/>
    <s v="STORE2"/>
    <x v="4"/>
    <x v="1"/>
    <x v="4"/>
    <s v="Outlet"/>
    <x v="355"/>
    <x v="284"/>
    <n v="4"/>
    <x v="298"/>
    <n v="0.27"/>
    <x v="2"/>
    <n v="2774.6131999999998"/>
  </r>
  <r>
    <s v="CUST1256"/>
    <s v="Kristen Fischer"/>
    <x v="46"/>
    <x v="0"/>
    <s v="Lake Christopher"/>
    <x v="24"/>
    <s v="USA"/>
    <x v="2"/>
    <s v="PROD48"/>
    <x v="66"/>
    <x v="1"/>
    <x v="7"/>
    <x v="66"/>
    <n v="177.98"/>
    <n v="103"/>
    <s v="STORE7"/>
    <x v="15"/>
    <x v="1"/>
    <x v="15"/>
    <s v="Online"/>
    <x v="356"/>
    <x v="285"/>
    <n v="2"/>
    <x v="209"/>
    <n v="0.17"/>
    <x v="1"/>
    <n v="450.52399999999989"/>
  </r>
  <r>
    <s v="CUST1168"/>
    <s v="Daniel Contreras"/>
    <x v="19"/>
    <x v="1"/>
    <s v="Robertview"/>
    <x v="23"/>
    <s v="USA"/>
    <x v="2"/>
    <s v="PROD39"/>
    <x v="65"/>
    <x v="1"/>
    <x v="22"/>
    <x v="65"/>
    <n v="326.06"/>
    <n v="301"/>
    <s v="STORE8"/>
    <x v="7"/>
    <x v="3"/>
    <x v="7"/>
    <s v="Online"/>
    <x v="357"/>
    <x v="286"/>
    <n v="4"/>
    <x v="299"/>
    <n v="0.1"/>
    <x v="1"/>
    <n v="2549.4839999999999"/>
  </r>
  <r>
    <s v="CUST1164"/>
    <s v="Daniel Rivas"/>
    <x v="14"/>
    <x v="1"/>
    <s v="Dominiquefort"/>
    <x v="31"/>
    <s v="USA"/>
    <x v="1"/>
    <s v="PROD48"/>
    <x v="66"/>
    <x v="1"/>
    <x v="7"/>
    <x v="66"/>
    <n v="177.98"/>
    <n v="103"/>
    <s v="STORE12"/>
    <x v="14"/>
    <x v="0"/>
    <x v="14"/>
    <s v="Online"/>
    <x v="358"/>
    <x v="287"/>
    <n v="4"/>
    <x v="298"/>
    <n v="0.13"/>
    <x v="1"/>
    <n v="3306.1392000000001"/>
  </r>
  <r>
    <s v="CUST1444"/>
    <s v="Cheryl Carr"/>
    <x v="16"/>
    <x v="0"/>
    <s v="Jessicaland"/>
    <x v="0"/>
    <s v="USA"/>
    <x v="0"/>
    <s v="PROD54"/>
    <x v="8"/>
    <x v="0"/>
    <x v="7"/>
    <x v="8"/>
    <n v="434.84"/>
    <n v="185"/>
    <s v="STORE3"/>
    <x v="0"/>
    <x v="0"/>
    <x v="0"/>
    <s v="Outlet"/>
    <x v="359"/>
    <x v="288"/>
    <n v="3"/>
    <x v="300"/>
    <n v="0.05"/>
    <x v="1"/>
    <n v="1359.5925"/>
  </r>
  <r>
    <s v="CUST1307"/>
    <s v="Brandy Thompson"/>
    <x v="18"/>
    <x v="1"/>
    <s v="West Patriciaview"/>
    <x v="27"/>
    <s v="USA"/>
    <x v="3"/>
    <s v="PROD74"/>
    <x v="1"/>
    <x v="1"/>
    <x v="1"/>
    <x v="1"/>
    <n v="403.71"/>
    <n v="159"/>
    <s v="STORE9"/>
    <x v="9"/>
    <x v="1"/>
    <x v="9"/>
    <s v="Flagship"/>
    <x v="360"/>
    <x v="289"/>
    <n v="3"/>
    <x v="301"/>
    <n v="0.27"/>
    <x v="2"/>
    <n v="1373.7651000000001"/>
  </r>
  <r>
    <s v="CUST1304"/>
    <s v="Miss Alexandria Li Dvm"/>
    <x v="15"/>
    <x v="0"/>
    <s v="Port Jenniferton"/>
    <x v="45"/>
    <s v="USA"/>
    <x v="1"/>
    <s v="PROD94"/>
    <x v="89"/>
    <x v="3"/>
    <x v="10"/>
    <x v="89"/>
    <n v="358.47"/>
    <n v="213"/>
    <s v="STORE11"/>
    <x v="17"/>
    <x v="1"/>
    <x v="17"/>
    <s v="Online"/>
    <x v="361"/>
    <x v="2"/>
    <n v="3"/>
    <x v="302"/>
    <n v="0.19"/>
    <x v="1"/>
    <n v="502.62119999999999"/>
  </r>
  <r>
    <s v="CUST1251"/>
    <s v="Tyler Garner"/>
    <x v="13"/>
    <x v="0"/>
    <s v="Port Coreyfort"/>
    <x v="27"/>
    <s v="USA"/>
    <x v="1"/>
    <s v="PROD30"/>
    <x v="38"/>
    <x v="2"/>
    <x v="14"/>
    <x v="38"/>
    <n v="19.52"/>
    <n v="57"/>
    <s v="STORE1"/>
    <x v="6"/>
    <x v="0"/>
    <x v="6"/>
    <s v="Flagship"/>
    <x v="362"/>
    <x v="290"/>
    <n v="4"/>
    <x v="146"/>
    <n v="0.26"/>
    <x v="0"/>
    <n v="1861.9880000000001"/>
  </r>
  <r>
    <s v="CUST1438"/>
    <s v="Monica Flynn"/>
    <x v="22"/>
    <x v="1"/>
    <s v="Amberburgh"/>
    <x v="25"/>
    <s v="USA"/>
    <x v="2"/>
    <s v="PROD74"/>
    <x v="1"/>
    <x v="1"/>
    <x v="1"/>
    <x v="1"/>
    <n v="403.71"/>
    <n v="159"/>
    <s v="STORE17"/>
    <x v="1"/>
    <x v="0"/>
    <x v="1"/>
    <s v="Flagship"/>
    <x v="363"/>
    <x v="237"/>
    <n v="4"/>
    <x v="303"/>
    <n v="0.1"/>
    <x v="1"/>
    <n v="1904.5440000000001"/>
  </r>
  <r>
    <s v="CUST1349"/>
    <s v="Heather Valenzuela"/>
    <x v="37"/>
    <x v="0"/>
    <s v="New Angiefurt"/>
    <x v="19"/>
    <s v="USA"/>
    <x v="3"/>
    <s v="PROD30"/>
    <x v="38"/>
    <x v="2"/>
    <x v="14"/>
    <x v="38"/>
    <n v="19.52"/>
    <n v="57"/>
    <s v="STORE17"/>
    <x v="1"/>
    <x v="0"/>
    <x v="1"/>
    <s v="Flagship"/>
    <x v="364"/>
    <x v="291"/>
    <n v="1"/>
    <x v="304"/>
    <n v="0.22"/>
    <x v="1"/>
    <n v="273.52260000000001"/>
  </r>
  <r>
    <s v="CUST1371"/>
    <s v="Michael Garner"/>
    <x v="2"/>
    <x v="1"/>
    <s v="Port Crystal"/>
    <x v="20"/>
    <s v="USA"/>
    <x v="2"/>
    <s v="PROD95"/>
    <x v="28"/>
    <x v="0"/>
    <x v="7"/>
    <x v="28"/>
    <n v="60.65"/>
    <n v="75"/>
    <s v="STORE1"/>
    <x v="6"/>
    <x v="0"/>
    <x v="6"/>
    <s v="Flagship"/>
    <x v="365"/>
    <x v="292"/>
    <n v="1"/>
    <x v="305"/>
    <n v="0.26"/>
    <x v="0"/>
    <n v="95.408200000000008"/>
  </r>
  <r>
    <s v="CUST1145"/>
    <s v="Cameron Simpson"/>
    <x v="6"/>
    <x v="0"/>
    <s v="Michaelfort"/>
    <x v="12"/>
    <s v="USA"/>
    <x v="2"/>
    <s v="PROD86"/>
    <x v="30"/>
    <x v="2"/>
    <x v="14"/>
    <x v="30"/>
    <n v="176.07"/>
    <n v="82"/>
    <s v="STORE15"/>
    <x v="19"/>
    <x v="0"/>
    <x v="19"/>
    <s v="Flagship"/>
    <x v="366"/>
    <x v="293"/>
    <n v="2"/>
    <x v="306"/>
    <n v="0.09"/>
    <x v="0"/>
    <n v="700.5544000000001"/>
  </r>
  <r>
    <s v="CUST1334"/>
    <s v="Mr. Christopher Sims"/>
    <x v="12"/>
    <x v="1"/>
    <s v="Donaldsontown"/>
    <x v="33"/>
    <s v="USA"/>
    <x v="1"/>
    <s v="PROD5"/>
    <x v="91"/>
    <x v="4"/>
    <x v="7"/>
    <x v="91"/>
    <n v="261"/>
    <n v="59"/>
    <s v="STORE8"/>
    <x v="7"/>
    <x v="3"/>
    <x v="7"/>
    <s v="Online"/>
    <x v="367"/>
    <x v="294"/>
    <n v="3"/>
    <x v="247"/>
    <n v="0.28999999999999998"/>
    <x v="1"/>
    <n v="257.24009999999998"/>
  </r>
  <r>
    <s v="CUST1222"/>
    <s v="Alejandro Doyle"/>
    <x v="39"/>
    <x v="0"/>
    <s v="East Crystalton"/>
    <x v="32"/>
    <s v="USA"/>
    <x v="2"/>
    <s v="PROD76"/>
    <x v="45"/>
    <x v="1"/>
    <x v="6"/>
    <x v="45"/>
    <n v="392.89"/>
    <n v="320"/>
    <s v="STORE17"/>
    <x v="1"/>
    <x v="0"/>
    <x v="1"/>
    <s v="Flagship"/>
    <x v="368"/>
    <x v="99"/>
    <n v="4"/>
    <x v="307"/>
    <n v="7.0000000000000007E-2"/>
    <x v="0"/>
    <n v="2460.3708000000001"/>
  </r>
  <r>
    <s v="CUST1329"/>
    <s v="Victor Mcintosh"/>
    <x v="32"/>
    <x v="1"/>
    <s v="Tiffanyshire"/>
    <x v="4"/>
    <s v="USA"/>
    <x v="3"/>
    <s v="PROD57"/>
    <x v="64"/>
    <x v="0"/>
    <x v="15"/>
    <x v="64"/>
    <n v="30.62"/>
    <n v="138"/>
    <s v="STORE4"/>
    <x v="11"/>
    <x v="1"/>
    <x v="11"/>
    <s v="Online"/>
    <x v="369"/>
    <x v="132"/>
    <n v="2"/>
    <x v="141"/>
    <n v="7.0000000000000007E-2"/>
    <x v="0"/>
    <n v="496.97340000000003"/>
  </r>
  <r>
    <s v="CUST1449"/>
    <s v="William Cortez"/>
    <x v="5"/>
    <x v="0"/>
    <s v="Port Hannahport"/>
    <x v="35"/>
    <s v="USA"/>
    <x v="3"/>
    <s v="PROD62"/>
    <x v="19"/>
    <x v="1"/>
    <x v="6"/>
    <x v="19"/>
    <n v="86.42"/>
    <n v="222"/>
    <s v="STORE2"/>
    <x v="4"/>
    <x v="1"/>
    <x v="4"/>
    <s v="Outlet"/>
    <x v="370"/>
    <x v="295"/>
    <n v="1"/>
    <x v="308"/>
    <n v="0.27"/>
    <x v="1"/>
    <n v="142.52520000000001"/>
  </r>
  <r>
    <s v="CUST1004"/>
    <s v="Caroline Collins"/>
    <x v="13"/>
    <x v="1"/>
    <s v="Nicholasshire"/>
    <x v="13"/>
    <s v="USA"/>
    <x v="1"/>
    <s v="PROD92"/>
    <x v="39"/>
    <x v="2"/>
    <x v="17"/>
    <x v="39"/>
    <n v="447.43"/>
    <n v="191"/>
    <s v="STORE18"/>
    <x v="10"/>
    <x v="2"/>
    <x v="10"/>
    <s v="Flagship"/>
    <x v="371"/>
    <x v="296"/>
    <n v="2"/>
    <x v="309"/>
    <n v="0.19"/>
    <x v="1"/>
    <n v="287.38799999999998"/>
  </r>
  <r>
    <s v="CUST1057"/>
    <s v="Jay Patel"/>
    <x v="27"/>
    <x v="1"/>
    <s v="Morrisbury"/>
    <x v="26"/>
    <s v="USA"/>
    <x v="2"/>
    <s v="PROD98"/>
    <x v="51"/>
    <x v="1"/>
    <x v="1"/>
    <x v="51"/>
    <n v="431.67"/>
    <n v="73"/>
    <s v="STORE11"/>
    <x v="17"/>
    <x v="1"/>
    <x v="17"/>
    <s v="Online"/>
    <x v="372"/>
    <x v="297"/>
    <n v="4"/>
    <x v="310"/>
    <n v="0.2"/>
    <x v="1"/>
    <n v="2760.5439999999999"/>
  </r>
  <r>
    <s v="CUST1444"/>
    <s v="Cheryl Carr"/>
    <x v="16"/>
    <x v="0"/>
    <s v="Jessicaland"/>
    <x v="0"/>
    <s v="USA"/>
    <x v="0"/>
    <s v="PROD17"/>
    <x v="29"/>
    <x v="0"/>
    <x v="7"/>
    <x v="29"/>
    <n v="144.53"/>
    <n v="367"/>
    <s v="STORE6"/>
    <x v="13"/>
    <x v="2"/>
    <x v="13"/>
    <s v="Online"/>
    <x v="373"/>
    <x v="298"/>
    <n v="1"/>
    <x v="311"/>
    <n v="0.01"/>
    <x v="2"/>
    <n v="54.489600000000003"/>
  </r>
  <r>
    <s v="CUST1049"/>
    <s v="Timothy Weaver"/>
    <x v="20"/>
    <x v="1"/>
    <s v="New Amy"/>
    <x v="35"/>
    <s v="USA"/>
    <x v="0"/>
    <s v="PROD45"/>
    <x v="23"/>
    <x v="0"/>
    <x v="0"/>
    <x v="23"/>
    <n v="318.91000000000003"/>
    <n v="114"/>
    <s v="STORE0"/>
    <x v="16"/>
    <x v="2"/>
    <x v="16"/>
    <s v="Flagship"/>
    <x v="374"/>
    <x v="299"/>
    <n v="2"/>
    <x v="256"/>
    <n v="0.2"/>
    <x v="2"/>
    <n v="1448.752"/>
  </r>
  <r>
    <s v="CUST1461"/>
    <s v="Paul Cox"/>
    <x v="31"/>
    <x v="1"/>
    <s v="East Julie"/>
    <x v="45"/>
    <s v="USA"/>
    <x v="1"/>
    <s v="PROD63"/>
    <x v="11"/>
    <x v="3"/>
    <x v="10"/>
    <x v="11"/>
    <n v="266.86"/>
    <n v="458"/>
    <s v="STORE13"/>
    <x v="8"/>
    <x v="2"/>
    <x v="8"/>
    <s v="Flagship"/>
    <x v="375"/>
    <x v="300"/>
    <n v="3"/>
    <x v="297"/>
    <n v="0.28000000000000003"/>
    <x v="0"/>
    <n v="469.00080000000003"/>
  </r>
  <r>
    <s v="CUST1389"/>
    <s v="Cynthia Lopez"/>
    <x v="12"/>
    <x v="0"/>
    <s v="Joseland"/>
    <x v="41"/>
    <s v="USA"/>
    <x v="2"/>
    <s v="PROD75"/>
    <x v="10"/>
    <x v="4"/>
    <x v="9"/>
    <x v="10"/>
    <n v="158.13999999999999"/>
    <n v="82"/>
    <s v="STORE0"/>
    <x v="16"/>
    <x v="2"/>
    <x v="16"/>
    <s v="Flagship"/>
    <x v="376"/>
    <x v="192"/>
    <n v="3"/>
    <x v="189"/>
    <n v="0"/>
    <x v="1"/>
    <n v="1741.35"/>
  </r>
  <r>
    <s v="CUST1103"/>
    <s v="Steven Stein"/>
    <x v="2"/>
    <x v="0"/>
    <s v="West Lauren"/>
    <x v="33"/>
    <s v="USA"/>
    <x v="3"/>
    <s v="PROD4"/>
    <x v="58"/>
    <x v="4"/>
    <x v="5"/>
    <x v="58"/>
    <n v="306.45999999999998"/>
    <n v="487"/>
    <s v="STORE17"/>
    <x v="1"/>
    <x v="0"/>
    <x v="1"/>
    <s v="Flagship"/>
    <x v="377"/>
    <x v="153"/>
    <n v="2"/>
    <x v="283"/>
    <n v="0.17"/>
    <x v="1"/>
    <n v="1482.1808000000001"/>
  </r>
  <r>
    <s v="CUST1091"/>
    <s v="Donna Gregory"/>
    <x v="5"/>
    <x v="1"/>
    <s v="South Amandahaven"/>
    <x v="37"/>
    <s v="USA"/>
    <x v="1"/>
    <s v="PROD40"/>
    <x v="50"/>
    <x v="1"/>
    <x v="1"/>
    <x v="50"/>
    <n v="38.520000000000003"/>
    <n v="378"/>
    <s v="STORE18"/>
    <x v="10"/>
    <x v="2"/>
    <x v="10"/>
    <s v="Flagship"/>
    <x v="378"/>
    <x v="192"/>
    <n v="2"/>
    <x v="312"/>
    <n v="0.11"/>
    <x v="2"/>
    <n v="634.17840000000001"/>
  </r>
  <r>
    <s v="CUST1384"/>
    <s v="Andrew Mason"/>
    <x v="36"/>
    <x v="1"/>
    <s v="North Michael"/>
    <x v="14"/>
    <s v="USA"/>
    <x v="3"/>
    <s v="PROD80"/>
    <x v="24"/>
    <x v="2"/>
    <x v="14"/>
    <x v="24"/>
    <n v="143.43"/>
    <n v="58"/>
    <s v="STORE2"/>
    <x v="4"/>
    <x v="1"/>
    <x v="4"/>
    <s v="Outlet"/>
    <x v="379"/>
    <x v="301"/>
    <n v="4"/>
    <x v="313"/>
    <n v="0.06"/>
    <x v="0"/>
    <n v="3034.2824000000001"/>
  </r>
  <r>
    <s v="CUST1201"/>
    <s v="Mary Boyd"/>
    <x v="34"/>
    <x v="1"/>
    <s v="New Logan"/>
    <x v="29"/>
    <s v="USA"/>
    <x v="3"/>
    <s v="PROD87"/>
    <x v="48"/>
    <x v="2"/>
    <x v="11"/>
    <x v="48"/>
    <n v="371.38"/>
    <n v="220"/>
    <s v="STORE15"/>
    <x v="19"/>
    <x v="0"/>
    <x v="19"/>
    <s v="Flagship"/>
    <x v="380"/>
    <x v="302"/>
    <n v="4"/>
    <x v="314"/>
    <n v="0.06"/>
    <x v="1"/>
    <n v="273.08879999999999"/>
  </r>
  <r>
    <s v="CUST1439"/>
    <s v="John Compton"/>
    <x v="10"/>
    <x v="0"/>
    <s v="North Daniel"/>
    <x v="29"/>
    <s v="USA"/>
    <x v="1"/>
    <s v="PROD20"/>
    <x v="69"/>
    <x v="0"/>
    <x v="7"/>
    <x v="69"/>
    <n v="131.51"/>
    <n v="281.95833333333331"/>
    <s v="STORE1"/>
    <x v="6"/>
    <x v="0"/>
    <x v="6"/>
    <s v="Flagship"/>
    <x v="381"/>
    <x v="303"/>
    <n v="3"/>
    <x v="315"/>
    <n v="0.09"/>
    <x v="0"/>
    <n v="1867.9205999999999"/>
  </r>
  <r>
    <s v="CUST1443"/>
    <s v="Adam Castro"/>
    <x v="42"/>
    <x v="0"/>
    <s v="New Donnabury"/>
    <x v="11"/>
    <s v="USA"/>
    <x v="1"/>
    <s v="PROD93"/>
    <x v="27"/>
    <x v="1"/>
    <x v="6"/>
    <x v="27"/>
    <n v="377.52"/>
    <n v="485"/>
    <s v="STORE7"/>
    <x v="15"/>
    <x v="1"/>
    <x v="15"/>
    <s v="Online"/>
    <x v="382"/>
    <x v="22"/>
    <n v="4"/>
    <x v="316"/>
    <n v="7.0000000000000007E-2"/>
    <x v="1"/>
    <n v="2839.6248000000001"/>
  </r>
  <r>
    <s v="CUST1361"/>
    <s v="Natalie Johnson"/>
    <x v="13"/>
    <x v="0"/>
    <s v="New Jessechester"/>
    <x v="12"/>
    <s v="USA"/>
    <x v="2"/>
    <s v="PROD50"/>
    <x v="52"/>
    <x v="0"/>
    <x v="15"/>
    <x v="52"/>
    <n v="190.29"/>
    <n v="260"/>
    <s v="STORE3"/>
    <x v="0"/>
    <x v="0"/>
    <x v="0"/>
    <s v="Outlet"/>
    <x v="383"/>
    <x v="98"/>
    <n v="3"/>
    <x v="317"/>
    <n v="0.26"/>
    <x v="0"/>
    <n v="1602.7067999999999"/>
  </r>
  <r>
    <s v="CUST1406"/>
    <s v="David Lozano"/>
    <x v="28"/>
    <x v="1"/>
    <s v="North Michaelfurt"/>
    <x v="40"/>
    <s v="USA"/>
    <x v="0"/>
    <s v="PROD97"/>
    <x v="0"/>
    <x v="0"/>
    <x v="0"/>
    <x v="0"/>
    <n v="245.98"/>
    <n v="471"/>
    <s v="STORE1"/>
    <x v="6"/>
    <x v="0"/>
    <x v="6"/>
    <s v="Flagship"/>
    <x v="384"/>
    <x v="78"/>
    <n v="3"/>
    <x v="41"/>
    <n v="0"/>
    <x v="2"/>
    <n v="2281.14"/>
  </r>
  <r>
    <s v="CUST1298"/>
    <s v="Tracy Stephens"/>
    <x v="13"/>
    <x v="0"/>
    <s v="New Joshuatown"/>
    <x v="6"/>
    <s v="USA"/>
    <x v="2"/>
    <s v="PROD97"/>
    <x v="0"/>
    <x v="0"/>
    <x v="0"/>
    <x v="0"/>
    <n v="245.98"/>
    <n v="471"/>
    <s v="STORE6"/>
    <x v="13"/>
    <x v="2"/>
    <x v="13"/>
    <s v="Online"/>
    <x v="385"/>
    <x v="304"/>
    <n v="3"/>
    <x v="318"/>
    <n v="0.21"/>
    <x v="2"/>
    <n v="1451.6960999999999"/>
  </r>
  <r>
    <s v="CUST1041"/>
    <s v="James Gibbs"/>
    <x v="2"/>
    <x v="0"/>
    <s v="Mooneyshire"/>
    <x v="19"/>
    <s v="USA"/>
    <x v="2"/>
    <s v="PROD63"/>
    <x v="11"/>
    <x v="3"/>
    <x v="10"/>
    <x v="11"/>
    <n v="266.86"/>
    <n v="458"/>
    <s v="STORE16"/>
    <x v="12"/>
    <x v="3"/>
    <x v="12"/>
    <s v="Flagship"/>
    <x v="386"/>
    <x v="293"/>
    <n v="3"/>
    <x v="319"/>
    <n v="0.28999999999999998"/>
    <x v="1"/>
    <n v="1792.1180999999999"/>
  </r>
  <r>
    <s v="CUST1261"/>
    <s v="Carol Bishop"/>
    <x v="4"/>
    <x v="1"/>
    <s v="Lake Saramouth"/>
    <x v="7"/>
    <s v="USA"/>
    <x v="1"/>
    <s v="PROD48"/>
    <x v="66"/>
    <x v="1"/>
    <x v="7"/>
    <x v="66"/>
    <n v="177.98"/>
    <n v="103"/>
    <s v="STORE9"/>
    <x v="9"/>
    <x v="1"/>
    <x v="9"/>
    <s v="Flagship"/>
    <x v="387"/>
    <x v="305"/>
    <n v="2"/>
    <x v="320"/>
    <n v="0.25"/>
    <x v="0"/>
    <n v="954.76499999999999"/>
  </r>
  <r>
    <s v="CUST1091"/>
    <s v="Donna Gregory"/>
    <x v="5"/>
    <x v="1"/>
    <s v="South Amandahaven"/>
    <x v="37"/>
    <s v="USA"/>
    <x v="1"/>
    <s v="PROD45"/>
    <x v="23"/>
    <x v="0"/>
    <x v="0"/>
    <x v="23"/>
    <n v="318.91000000000003"/>
    <n v="114"/>
    <s v="STORE8"/>
    <x v="7"/>
    <x v="3"/>
    <x v="7"/>
    <s v="Online"/>
    <x v="388"/>
    <x v="306"/>
    <n v="2"/>
    <x v="321"/>
    <n v="0.22"/>
    <x v="2"/>
    <n v="1142.4972"/>
  </r>
  <r>
    <s v="CUST1164"/>
    <s v="Daniel Rivas"/>
    <x v="14"/>
    <x v="1"/>
    <s v="Dominiquefort"/>
    <x v="31"/>
    <s v="USA"/>
    <x v="1"/>
    <s v="PROD54"/>
    <x v="8"/>
    <x v="0"/>
    <x v="7"/>
    <x v="8"/>
    <n v="434.84"/>
    <n v="185"/>
    <s v="STORE16"/>
    <x v="12"/>
    <x v="3"/>
    <x v="12"/>
    <s v="Flagship"/>
    <x v="389"/>
    <x v="307"/>
    <n v="3"/>
    <x v="322"/>
    <n v="0.28000000000000003"/>
    <x v="2"/>
    <n v="396.23039999999992"/>
  </r>
  <r>
    <s v="CUST1065"/>
    <s v="Michael Thomas"/>
    <x v="2"/>
    <x v="1"/>
    <s v="Woodmouth"/>
    <x v="2"/>
    <s v="USA"/>
    <x v="1"/>
    <s v="PROD11"/>
    <x v="68"/>
    <x v="1"/>
    <x v="7"/>
    <x v="68"/>
    <n v="449.4"/>
    <n v="274.7"/>
    <s v="STORE13"/>
    <x v="8"/>
    <x v="2"/>
    <x v="8"/>
    <s v="Flagship"/>
    <x v="390"/>
    <x v="308"/>
    <n v="4"/>
    <x v="323"/>
    <n v="0.16"/>
    <x v="1"/>
    <n v="3019.2287999999999"/>
  </r>
  <r>
    <s v="CUST1427"/>
    <s v="Jose Stewart"/>
    <x v="40"/>
    <x v="1"/>
    <s v="South Robert"/>
    <x v="6"/>
    <s v="USA"/>
    <x v="0"/>
    <s v="PROD53"/>
    <x v="20"/>
    <x v="4"/>
    <x v="5"/>
    <x v="20"/>
    <n v="386.56"/>
    <n v="125"/>
    <s v="STORE5"/>
    <x v="3"/>
    <x v="0"/>
    <x v="3"/>
    <s v="Outlet"/>
    <x v="391"/>
    <x v="293"/>
    <n v="3"/>
    <x v="324"/>
    <n v="0.22"/>
    <x v="2"/>
    <n v="1349.0568000000001"/>
  </r>
  <r>
    <s v="CUST1390"/>
    <s v="Daniel Bell"/>
    <x v="18"/>
    <x v="0"/>
    <s v="Deniseberg"/>
    <x v="24"/>
    <s v="USA"/>
    <x v="1"/>
    <s v="PROD23"/>
    <x v="9"/>
    <x v="4"/>
    <x v="8"/>
    <x v="9"/>
    <n v="265.73266666666666"/>
    <n v="360"/>
    <s v="STORE2"/>
    <x v="4"/>
    <x v="1"/>
    <x v="4"/>
    <s v="Outlet"/>
    <x v="392"/>
    <x v="309"/>
    <n v="3"/>
    <x v="58"/>
    <n v="0.25"/>
    <x v="0"/>
    <n v="342.92250000000001"/>
  </r>
  <r>
    <s v="CUST1223"/>
    <s v="Robert Harris"/>
    <x v="12"/>
    <x v="0"/>
    <s v="East Jeremy"/>
    <x v="14"/>
    <s v="USA"/>
    <x v="2"/>
    <s v="PROD92"/>
    <x v="39"/>
    <x v="2"/>
    <x v="17"/>
    <x v="39"/>
    <n v="447.43"/>
    <n v="191"/>
    <s v="STORE14"/>
    <x v="2"/>
    <x v="1"/>
    <x v="2"/>
    <s v="Outlet"/>
    <x v="393"/>
    <x v="310"/>
    <n v="3"/>
    <x v="325"/>
    <n v="0.28000000000000003"/>
    <x v="2"/>
    <n v="2100.7728000000002"/>
  </r>
  <r>
    <s v="CUST1466"/>
    <s v="Cynthia Parrish"/>
    <x v="40"/>
    <x v="0"/>
    <s v="Espinozaberg"/>
    <x v="4"/>
    <s v="USA"/>
    <x v="1"/>
    <s v="PROD69"/>
    <x v="5"/>
    <x v="4"/>
    <x v="5"/>
    <x v="5"/>
    <n v="218.22"/>
    <n v="224"/>
    <s v="STORE11"/>
    <x v="17"/>
    <x v="1"/>
    <x v="17"/>
    <s v="Online"/>
    <x v="394"/>
    <x v="232"/>
    <n v="4"/>
    <x v="326"/>
    <n v="0.04"/>
    <x v="2"/>
    <n v="523.77599999999995"/>
  </r>
  <r>
    <s v="CUST1400"/>
    <s v="Mark Rogers"/>
    <x v="46"/>
    <x v="1"/>
    <s v="Bookertown"/>
    <x v="21"/>
    <s v="USA"/>
    <x v="2"/>
    <s v="PROD94"/>
    <x v="89"/>
    <x v="3"/>
    <x v="10"/>
    <x v="89"/>
    <n v="358.47"/>
    <n v="213"/>
    <s v="STORE15"/>
    <x v="19"/>
    <x v="0"/>
    <x v="19"/>
    <s v="Flagship"/>
    <x v="395"/>
    <x v="311"/>
    <n v="1"/>
    <x v="327"/>
    <n v="0.27"/>
    <x v="2"/>
    <n v="372.0299"/>
  </r>
  <r>
    <s v="CUST1003"/>
    <s v="Jeremy Harris"/>
    <x v="22"/>
    <x v="1"/>
    <s v="Thomastown"/>
    <x v="35"/>
    <s v="USA"/>
    <x v="3"/>
    <s v="PROD97"/>
    <x v="0"/>
    <x v="0"/>
    <x v="0"/>
    <x v="0"/>
    <n v="245.98"/>
    <n v="471"/>
    <s v="STORE3"/>
    <x v="0"/>
    <x v="0"/>
    <x v="0"/>
    <s v="Outlet"/>
    <x v="396"/>
    <x v="312"/>
    <n v="4"/>
    <x v="14"/>
    <n v="0.09"/>
    <x v="2"/>
    <n v="1311.4192"/>
  </r>
  <r>
    <s v="CUST1080"/>
    <s v="Jennifer Garcia"/>
    <x v="25"/>
    <x v="1"/>
    <s v="New Sean"/>
    <x v="32"/>
    <s v="USA"/>
    <x v="3"/>
    <s v="PROD89"/>
    <x v="53"/>
    <x v="3"/>
    <x v="16"/>
    <x v="53"/>
    <n v="183.04"/>
    <n v="457"/>
    <s v="STORE15"/>
    <x v="19"/>
    <x v="0"/>
    <x v="19"/>
    <s v="Flagship"/>
    <x v="397"/>
    <x v="132"/>
    <n v="3"/>
    <x v="328"/>
    <n v="0.06"/>
    <x v="1"/>
    <n v="2487.3809999999989"/>
  </r>
  <r>
    <s v="CUST1195"/>
    <s v="Anthony Garcia"/>
    <x v="31"/>
    <x v="0"/>
    <s v="Taraberg"/>
    <x v="37"/>
    <s v="USA"/>
    <x v="1"/>
    <s v="PROD79"/>
    <x v="14"/>
    <x v="2"/>
    <x v="11"/>
    <x v="14"/>
    <n v="228.53"/>
    <n v="469"/>
    <s v="STORE8"/>
    <x v="7"/>
    <x v="3"/>
    <x v="7"/>
    <s v="Online"/>
    <x v="398"/>
    <x v="35"/>
    <n v="3"/>
    <x v="329"/>
    <n v="0.12"/>
    <x v="1"/>
    <n v="373.66559999999998"/>
  </r>
  <r>
    <s v="CUST1043"/>
    <s v="Joseph Snow"/>
    <x v="20"/>
    <x v="0"/>
    <s v="South Michaelfort"/>
    <x v="1"/>
    <s v="USA"/>
    <x v="0"/>
    <s v="PROD15"/>
    <x v="42"/>
    <x v="1"/>
    <x v="17"/>
    <x v="42"/>
    <n v="465.34"/>
    <n v="301"/>
    <s v="STORE4"/>
    <x v="11"/>
    <x v="1"/>
    <x v="11"/>
    <s v="Online"/>
    <x v="399"/>
    <x v="21"/>
    <n v="3"/>
    <x v="330"/>
    <n v="0.23"/>
    <x v="2"/>
    <n v="192.88499999999999"/>
  </r>
  <r>
    <s v="CUST1123"/>
    <s v="Erin Hopkins"/>
    <x v="38"/>
    <x v="0"/>
    <s v="North Sabrina"/>
    <x v="14"/>
    <s v="USA"/>
    <x v="1"/>
    <s v="PROD14"/>
    <x v="94"/>
    <x v="2"/>
    <x v="3"/>
    <x v="94"/>
    <n v="48.01"/>
    <n v="439"/>
    <s v="STORE6"/>
    <x v="13"/>
    <x v="2"/>
    <x v="13"/>
    <s v="Online"/>
    <x v="400"/>
    <x v="313"/>
    <n v="2"/>
    <x v="120"/>
    <n v="7.0000000000000007E-2"/>
    <x v="1"/>
    <n v="1171.2978000000001"/>
  </r>
  <r>
    <s v="CUST1012"/>
    <s v="Kenneth Lambert"/>
    <x v="0"/>
    <x v="1"/>
    <s v="North Kathryn"/>
    <x v="45"/>
    <s v="USA"/>
    <x v="2"/>
    <s v="PROD33"/>
    <x v="3"/>
    <x v="2"/>
    <x v="3"/>
    <x v="3"/>
    <n v="179.77"/>
    <n v="305"/>
    <s v="STORE6"/>
    <x v="13"/>
    <x v="2"/>
    <x v="13"/>
    <s v="Online"/>
    <x v="401"/>
    <x v="115"/>
    <n v="2"/>
    <x v="28"/>
    <n v="0.2"/>
    <x v="2"/>
    <n v="255.88800000000001"/>
  </r>
  <r>
    <s v="CUST1349"/>
    <s v="Heather Valenzuela"/>
    <x v="37"/>
    <x v="0"/>
    <s v="New Angiefurt"/>
    <x v="19"/>
    <s v="USA"/>
    <x v="3"/>
    <s v="PROD71"/>
    <x v="57"/>
    <x v="3"/>
    <x v="4"/>
    <x v="57"/>
    <n v="214.32"/>
    <n v="383"/>
    <s v="STORE9"/>
    <x v="9"/>
    <x v="1"/>
    <x v="9"/>
    <s v="Flagship"/>
    <x v="402"/>
    <x v="314"/>
    <n v="3"/>
    <x v="331"/>
    <n v="0.03"/>
    <x v="0"/>
    <n v="2471.6376"/>
  </r>
  <r>
    <s v="CUST1012"/>
    <s v="Kenneth Lambert"/>
    <x v="0"/>
    <x v="1"/>
    <s v="North Kathryn"/>
    <x v="45"/>
    <s v="USA"/>
    <x v="2"/>
    <s v="PROD45"/>
    <x v="23"/>
    <x v="0"/>
    <x v="0"/>
    <x v="23"/>
    <n v="318.91000000000003"/>
    <n v="114"/>
    <s v="STORE18"/>
    <x v="10"/>
    <x v="2"/>
    <x v="10"/>
    <s v="Flagship"/>
    <x v="403"/>
    <x v="315"/>
    <n v="1"/>
    <x v="332"/>
    <n v="0.18"/>
    <x v="2"/>
    <n v="377.10980000000001"/>
  </r>
  <r>
    <s v="CUST1188"/>
    <s v="Kimberly Brooks"/>
    <x v="17"/>
    <x v="0"/>
    <s v="Kingfort"/>
    <x v="32"/>
    <s v="USA"/>
    <x v="1"/>
    <s v="PROD33"/>
    <x v="3"/>
    <x v="2"/>
    <x v="3"/>
    <x v="3"/>
    <n v="179.77"/>
    <n v="305"/>
    <s v="STORE19"/>
    <x v="18"/>
    <x v="2"/>
    <x v="18"/>
    <s v="Online"/>
    <x v="404"/>
    <x v="316"/>
    <n v="4"/>
    <x v="333"/>
    <n v="0.27"/>
    <x v="0"/>
    <n v="2585.8643999999999"/>
  </r>
  <r>
    <s v="CUST1402"/>
    <s v="Cassandra Perez"/>
    <x v="37"/>
    <x v="0"/>
    <s v="Brandonville"/>
    <x v="44"/>
    <s v="USA"/>
    <x v="3"/>
    <s v="PROD54"/>
    <x v="8"/>
    <x v="0"/>
    <x v="7"/>
    <x v="8"/>
    <n v="434.84"/>
    <n v="185"/>
    <s v="STORE15"/>
    <x v="19"/>
    <x v="0"/>
    <x v="19"/>
    <s v="Flagship"/>
    <x v="405"/>
    <x v="157"/>
    <n v="3"/>
    <x v="334"/>
    <n v="0"/>
    <x v="1"/>
    <n v="2367.15"/>
  </r>
  <r>
    <s v="CUST1154"/>
    <s v="Julie Hale"/>
    <x v="39"/>
    <x v="1"/>
    <s v="Owensview"/>
    <x v="1"/>
    <s v="USA"/>
    <x v="0"/>
    <s v="PROD66"/>
    <x v="46"/>
    <x v="3"/>
    <x v="4"/>
    <x v="46"/>
    <n v="340.39"/>
    <n v="177"/>
    <s v="STORE0"/>
    <x v="16"/>
    <x v="2"/>
    <x v="16"/>
    <s v="Flagship"/>
    <x v="406"/>
    <x v="317"/>
    <n v="1"/>
    <x v="335"/>
    <n v="0"/>
    <x v="1"/>
    <n v="570.52"/>
  </r>
  <r>
    <s v="CUST1179"/>
    <s v="Nicholas Bradshaw"/>
    <x v="27"/>
    <x v="1"/>
    <s v="Murphyfurt"/>
    <x v="34"/>
    <s v="USA"/>
    <x v="1"/>
    <s v="PROD27"/>
    <x v="77"/>
    <x v="2"/>
    <x v="3"/>
    <x v="77"/>
    <n v="234.80599999999998"/>
    <n v="378"/>
    <s v="STORE16"/>
    <x v="12"/>
    <x v="3"/>
    <x v="12"/>
    <s v="Flagship"/>
    <x v="407"/>
    <x v="26"/>
    <n v="4"/>
    <x v="336"/>
    <n v="0.22"/>
    <x v="2"/>
    <n v="969.66480000000013"/>
  </r>
  <r>
    <s v="CUST1057"/>
    <s v="Jay Patel"/>
    <x v="27"/>
    <x v="1"/>
    <s v="Morrisbury"/>
    <x v="26"/>
    <s v="USA"/>
    <x v="2"/>
    <s v="PROD68"/>
    <x v="97"/>
    <x v="2"/>
    <x v="20"/>
    <x v="97"/>
    <n v="243.7"/>
    <n v="130"/>
    <s v="STORE17"/>
    <x v="1"/>
    <x v="0"/>
    <x v="1"/>
    <s v="Flagship"/>
    <x v="408"/>
    <x v="318"/>
    <n v="4"/>
    <x v="337"/>
    <n v="0.17"/>
    <x v="0"/>
    <n v="848.82439999999997"/>
  </r>
  <r>
    <s v="CUST1129"/>
    <s v="Jessica Mitchell"/>
    <x v="27"/>
    <x v="1"/>
    <s v="Matthewbury"/>
    <x v="16"/>
    <s v="USA"/>
    <x v="1"/>
    <s v="PROD27"/>
    <x v="77"/>
    <x v="2"/>
    <x v="3"/>
    <x v="77"/>
    <n v="234.80599999999998"/>
    <n v="378"/>
    <s v="STORE16"/>
    <x v="12"/>
    <x v="3"/>
    <x v="12"/>
    <s v="Flagship"/>
    <x v="409"/>
    <x v="182"/>
    <n v="2"/>
    <x v="209"/>
    <n v="0.1"/>
    <x v="2"/>
    <n v="487.18799999999999"/>
  </r>
  <r>
    <s v="CUST1299"/>
    <s v="Stephanie Jacobs"/>
    <x v="43"/>
    <x v="1"/>
    <s v="West Robinmouth"/>
    <x v="49"/>
    <s v="USA"/>
    <x v="2"/>
    <s v="PROD23"/>
    <x v="9"/>
    <x v="4"/>
    <x v="8"/>
    <x v="9"/>
    <n v="265.73266666666666"/>
    <n v="360"/>
    <s v="STORE17"/>
    <x v="1"/>
    <x v="0"/>
    <x v="1"/>
    <s v="Flagship"/>
    <x v="410"/>
    <x v="319"/>
    <n v="3"/>
    <x v="338"/>
    <n v="0.2"/>
    <x v="2"/>
    <n v="896.04000000000019"/>
  </r>
  <r>
    <s v="CUST1036"/>
    <s v="Thomas Phillips"/>
    <x v="3"/>
    <x v="1"/>
    <s v="Luisfurt"/>
    <x v="31"/>
    <s v="USA"/>
    <x v="0"/>
    <s v="PROD59"/>
    <x v="4"/>
    <x v="3"/>
    <x v="4"/>
    <x v="4"/>
    <n v="17.309999999999999"/>
    <n v="399"/>
    <s v="STORE11"/>
    <x v="17"/>
    <x v="1"/>
    <x v="17"/>
    <s v="Online"/>
    <x v="411"/>
    <x v="320"/>
    <n v="2"/>
    <x v="339"/>
    <n v="0.02"/>
    <x v="1"/>
    <n v="46.216799999999999"/>
  </r>
  <r>
    <s v="CUST1005"/>
    <s v="Christine Vaughn"/>
    <x v="26"/>
    <x v="0"/>
    <s v="East Amandamouth"/>
    <x v="7"/>
    <s v="USA"/>
    <x v="3"/>
    <s v="PROD35"/>
    <x v="44"/>
    <x v="2"/>
    <x v="11"/>
    <x v="44"/>
    <n v="382.22"/>
    <n v="329"/>
    <s v="STORE7"/>
    <x v="15"/>
    <x v="1"/>
    <x v="15"/>
    <s v="Online"/>
    <x v="412"/>
    <x v="120"/>
    <n v="4"/>
    <x v="340"/>
    <n v="0.21"/>
    <x v="1"/>
    <n v="586.71719999999993"/>
  </r>
  <r>
    <s v="CUST1473"/>
    <s v="Laura Mathews"/>
    <x v="10"/>
    <x v="0"/>
    <s v="Chambersfurt"/>
    <x v="40"/>
    <s v="USA"/>
    <x v="3"/>
    <s v="PROD50"/>
    <x v="52"/>
    <x v="0"/>
    <x v="15"/>
    <x v="52"/>
    <n v="190.29"/>
    <n v="260"/>
    <s v="STORE6"/>
    <x v="13"/>
    <x v="2"/>
    <x v="13"/>
    <s v="Online"/>
    <x v="413"/>
    <x v="250"/>
    <n v="1"/>
    <x v="341"/>
    <n v="0.18"/>
    <x v="2"/>
    <n v="201.59700000000001"/>
  </r>
  <r>
    <s v="CUST1120"/>
    <s v="Jacob Hopkins"/>
    <x v="30"/>
    <x v="1"/>
    <s v="Lake Tylerfort"/>
    <x v="8"/>
    <s v="USA"/>
    <x v="2"/>
    <s v="PROD18"/>
    <x v="83"/>
    <x v="4"/>
    <x v="5"/>
    <x v="83"/>
    <n v="265.73266666666666"/>
    <n v="343"/>
    <s v="STORE13"/>
    <x v="8"/>
    <x v="2"/>
    <x v="8"/>
    <s v="Flagship"/>
    <x v="414"/>
    <x v="321"/>
    <n v="3"/>
    <x v="18"/>
    <n v="0.27"/>
    <x v="1"/>
    <n v="2033.9405999999999"/>
  </r>
  <r>
    <s v="CUST1029"/>
    <s v="David Arnold"/>
    <x v="8"/>
    <x v="1"/>
    <s v="East Jennifer"/>
    <x v="13"/>
    <s v="USA"/>
    <x v="1"/>
    <s v="PROD84"/>
    <x v="56"/>
    <x v="2"/>
    <x v="20"/>
    <x v="56"/>
    <n v="388.46"/>
    <n v="208"/>
    <s v="STORE5"/>
    <x v="3"/>
    <x v="0"/>
    <x v="3"/>
    <s v="Outlet"/>
    <x v="415"/>
    <x v="236"/>
    <n v="3"/>
    <x v="155"/>
    <n v="7.0000000000000007E-2"/>
    <x v="2"/>
    <n v="2576.2302"/>
  </r>
  <r>
    <s v="CUST1462"/>
    <s v="Beth Martin"/>
    <x v="23"/>
    <x v="1"/>
    <s v="Burkefurt"/>
    <x v="5"/>
    <s v="USA"/>
    <x v="1"/>
    <s v="PROD4"/>
    <x v="58"/>
    <x v="4"/>
    <x v="5"/>
    <x v="58"/>
    <n v="306.45999999999998"/>
    <n v="487"/>
    <s v="STORE9"/>
    <x v="9"/>
    <x v="1"/>
    <x v="9"/>
    <s v="Flagship"/>
    <x v="416"/>
    <x v="322"/>
    <n v="2"/>
    <x v="39"/>
    <n v="0.1"/>
    <x v="1"/>
    <n v="736.66800000000001"/>
  </r>
  <r>
    <s v="CUST1254"/>
    <s v="Linda Kline"/>
    <x v="23"/>
    <x v="0"/>
    <s v="Masseyland"/>
    <x v="19"/>
    <s v="USA"/>
    <x v="1"/>
    <s v="PROD23"/>
    <x v="9"/>
    <x v="4"/>
    <x v="8"/>
    <x v="9"/>
    <n v="265.73266666666666"/>
    <n v="360"/>
    <s v="STORE7"/>
    <x v="15"/>
    <x v="1"/>
    <x v="15"/>
    <s v="Online"/>
    <x v="417"/>
    <x v="254"/>
    <n v="2"/>
    <x v="342"/>
    <n v="0.16"/>
    <x v="0"/>
    <n v="1022.2128"/>
  </r>
  <r>
    <s v="CUST1212"/>
    <s v="Blake Harrison"/>
    <x v="1"/>
    <x v="1"/>
    <s v="Lyonsfort"/>
    <x v="17"/>
    <s v="USA"/>
    <x v="2"/>
    <s v="PROD42"/>
    <x v="71"/>
    <x v="1"/>
    <x v="7"/>
    <x v="71"/>
    <n v="450.71"/>
    <n v="389"/>
    <s v="STORE19"/>
    <x v="18"/>
    <x v="2"/>
    <x v="18"/>
    <s v="Online"/>
    <x v="418"/>
    <x v="88"/>
    <n v="4"/>
    <x v="343"/>
    <n v="0.09"/>
    <x v="0"/>
    <n v="547.74720000000002"/>
  </r>
  <r>
    <s v="CUST1245"/>
    <s v="Laura Soto"/>
    <x v="46"/>
    <x v="1"/>
    <s v="Rodriguezton"/>
    <x v="29"/>
    <s v="USA"/>
    <x v="2"/>
    <s v="PROD68"/>
    <x v="97"/>
    <x v="2"/>
    <x v="20"/>
    <x v="97"/>
    <n v="243.7"/>
    <n v="130"/>
    <s v="STORE14"/>
    <x v="2"/>
    <x v="1"/>
    <x v="2"/>
    <s v="Outlet"/>
    <x v="419"/>
    <x v="323"/>
    <n v="4"/>
    <x v="302"/>
    <n v="0.02"/>
    <x v="0"/>
    <n v="813.04719999999998"/>
  </r>
  <r>
    <s v="CUST1172"/>
    <s v="Thomas Rhodes"/>
    <x v="15"/>
    <x v="1"/>
    <s v="Port Richard"/>
    <x v="5"/>
    <s v="USA"/>
    <x v="3"/>
    <s v="PROD11"/>
    <x v="68"/>
    <x v="1"/>
    <x v="7"/>
    <x v="68"/>
    <n v="449.4"/>
    <n v="274.7"/>
    <s v="STORE6"/>
    <x v="13"/>
    <x v="2"/>
    <x v="13"/>
    <s v="Online"/>
    <x v="420"/>
    <x v="324"/>
    <n v="1"/>
    <x v="344"/>
    <n v="0.15"/>
    <x v="1"/>
    <n v="48.101500000000001"/>
  </r>
  <r>
    <s v="CUST1405"/>
    <s v="Eric Wolfe"/>
    <x v="40"/>
    <x v="1"/>
    <s v="Garciaview"/>
    <x v="49"/>
    <s v="USA"/>
    <x v="0"/>
    <s v="PROD39"/>
    <x v="65"/>
    <x v="1"/>
    <x v="22"/>
    <x v="65"/>
    <n v="326.06"/>
    <n v="301"/>
    <s v="STORE4"/>
    <x v="11"/>
    <x v="1"/>
    <x v="11"/>
    <s v="Online"/>
    <x v="421"/>
    <x v="325"/>
    <n v="4"/>
    <x v="345"/>
    <n v="0.27"/>
    <x v="0"/>
    <n v="2906.5680000000002"/>
  </r>
  <r>
    <s v="CUST1064"/>
    <s v="Mr. Mason Butler"/>
    <x v="44"/>
    <x v="0"/>
    <s v="Port Kathrynhaven"/>
    <x v="37"/>
    <s v="USA"/>
    <x v="0"/>
    <s v="PROD47"/>
    <x v="37"/>
    <x v="3"/>
    <x v="16"/>
    <x v="37"/>
    <n v="250.41615384615383"/>
    <n v="431"/>
    <s v="STORE12"/>
    <x v="14"/>
    <x v="0"/>
    <x v="14"/>
    <s v="Online"/>
    <x v="422"/>
    <x v="326"/>
    <n v="2"/>
    <x v="346"/>
    <n v="0.24"/>
    <x v="0"/>
    <n v="898.8216000000001"/>
  </r>
  <r>
    <s v="CUST1378"/>
    <s v="Frank Stewart"/>
    <x v="30"/>
    <x v="1"/>
    <s v="Fischerborough"/>
    <x v="43"/>
    <s v="USA"/>
    <x v="3"/>
    <s v="PROD48"/>
    <x v="66"/>
    <x v="1"/>
    <x v="7"/>
    <x v="66"/>
    <n v="177.98"/>
    <n v="103"/>
    <s v="STORE17"/>
    <x v="1"/>
    <x v="0"/>
    <x v="1"/>
    <s v="Flagship"/>
    <x v="423"/>
    <x v="107"/>
    <n v="2"/>
    <x v="95"/>
    <n v="0.24"/>
    <x v="0"/>
    <n v="311.43279999999999"/>
  </r>
  <r>
    <s v="CUST1178"/>
    <s v="Michelle Myers"/>
    <x v="44"/>
    <x v="1"/>
    <s v="West Daniel"/>
    <x v="9"/>
    <s v="USA"/>
    <x v="3"/>
    <s v="PROD97"/>
    <x v="0"/>
    <x v="0"/>
    <x v="0"/>
    <x v="0"/>
    <n v="245.98"/>
    <n v="471"/>
    <s v="STORE10"/>
    <x v="5"/>
    <x v="2"/>
    <x v="5"/>
    <s v="Online"/>
    <x v="424"/>
    <x v="327"/>
    <n v="3"/>
    <x v="26"/>
    <n v="0.1"/>
    <x v="2"/>
    <n v="641.73599999999999"/>
  </r>
  <r>
    <s v="CUST1090"/>
    <s v="Oscar Moon"/>
    <x v="7"/>
    <x v="1"/>
    <s v="West Cody"/>
    <x v="49"/>
    <s v="USA"/>
    <x v="2"/>
    <s v="PROD65"/>
    <x v="74"/>
    <x v="0"/>
    <x v="15"/>
    <x v="74"/>
    <n v="240.63"/>
    <n v="423"/>
    <s v="STORE14"/>
    <x v="2"/>
    <x v="1"/>
    <x v="2"/>
    <s v="Outlet"/>
    <x v="425"/>
    <x v="173"/>
    <n v="2"/>
    <x v="347"/>
    <n v="0.08"/>
    <x v="2"/>
    <n v="1005.3944"/>
  </r>
  <r>
    <s v="CUST1056"/>
    <s v="Christopher Sutton"/>
    <x v="45"/>
    <x v="1"/>
    <s v="Deborahberg"/>
    <x v="8"/>
    <s v="USA"/>
    <x v="0"/>
    <s v="PROD18"/>
    <x v="83"/>
    <x v="4"/>
    <x v="5"/>
    <x v="83"/>
    <n v="265.73266666666666"/>
    <n v="343"/>
    <s v="STORE12"/>
    <x v="14"/>
    <x v="0"/>
    <x v="14"/>
    <s v="Online"/>
    <x v="426"/>
    <x v="328"/>
    <n v="4"/>
    <x v="348"/>
    <n v="0.17"/>
    <x v="0"/>
    <n v="1512.2267999999999"/>
  </r>
  <r>
    <s v="CUST1422"/>
    <s v="Brittany Edwards Dds"/>
    <x v="17"/>
    <x v="1"/>
    <s v="Aliciahaven"/>
    <x v="45"/>
    <s v="USA"/>
    <x v="2"/>
    <s v="PROD10"/>
    <x v="47"/>
    <x v="2"/>
    <x v="14"/>
    <x v="47"/>
    <n v="298.86"/>
    <n v="308"/>
    <s v="STORE16"/>
    <x v="12"/>
    <x v="3"/>
    <x v="12"/>
    <s v="Flagship"/>
    <x v="427"/>
    <x v="329"/>
    <n v="2"/>
    <x v="349"/>
    <n v="0.16"/>
    <x v="0"/>
    <n v="1176.4536000000001"/>
  </r>
  <r>
    <s v="CUST1345"/>
    <s v="Daniel Nelson"/>
    <x v="44"/>
    <x v="0"/>
    <s v="North Jonathan"/>
    <x v="21"/>
    <s v="USA"/>
    <x v="3"/>
    <s v="PROD82"/>
    <x v="26"/>
    <x v="0"/>
    <x v="15"/>
    <x v="26"/>
    <n v="152.91999999999999"/>
    <n v="281"/>
    <s v="STORE17"/>
    <x v="1"/>
    <x v="0"/>
    <x v="1"/>
    <s v="Flagship"/>
    <x v="428"/>
    <x v="330"/>
    <n v="2"/>
    <x v="28"/>
    <n v="0.09"/>
    <x v="0"/>
    <n v="291.5822"/>
  </r>
  <r>
    <s v="CUST1031"/>
    <s v="Sarah Vance"/>
    <x v="15"/>
    <x v="0"/>
    <s v="Johnsonville"/>
    <x v="7"/>
    <s v="USA"/>
    <x v="1"/>
    <s v="PROD47"/>
    <x v="37"/>
    <x v="3"/>
    <x v="16"/>
    <x v="37"/>
    <n v="250.41615384615383"/>
    <n v="431"/>
    <s v="STORE11"/>
    <x v="17"/>
    <x v="1"/>
    <x v="17"/>
    <s v="Online"/>
    <x v="429"/>
    <x v="178"/>
    <n v="1"/>
    <x v="98"/>
    <n v="0.28000000000000003"/>
    <x v="2"/>
    <n v="513.81359999999995"/>
  </r>
  <r>
    <s v="CUST1227"/>
    <s v="Gregory Pham"/>
    <x v="1"/>
    <x v="1"/>
    <s v="Pollardton"/>
    <x v="45"/>
    <s v="USA"/>
    <x v="0"/>
    <s v="PROD93"/>
    <x v="27"/>
    <x v="1"/>
    <x v="6"/>
    <x v="27"/>
    <n v="377.52"/>
    <n v="485"/>
    <s v="STORE7"/>
    <x v="15"/>
    <x v="1"/>
    <x v="15"/>
    <s v="Online"/>
    <x v="430"/>
    <x v="133"/>
    <n v="2"/>
    <x v="268"/>
    <n v="0.2"/>
    <x v="2"/>
    <n v="359.50400000000002"/>
  </r>
  <r>
    <s v="CUST1453"/>
    <s v="April Phillips"/>
    <x v="32"/>
    <x v="1"/>
    <s v="Lake Carolyn"/>
    <x v="47"/>
    <s v="USA"/>
    <x v="2"/>
    <s v="PROD20"/>
    <x v="69"/>
    <x v="0"/>
    <x v="7"/>
    <x v="69"/>
    <n v="131.51"/>
    <n v="281.95833333333331"/>
    <s v="STORE14"/>
    <x v="2"/>
    <x v="1"/>
    <x v="2"/>
    <s v="Outlet"/>
    <x v="431"/>
    <x v="24"/>
    <n v="2"/>
    <x v="350"/>
    <n v="0.06"/>
    <x v="0"/>
    <n v="1392.2716"/>
  </r>
  <r>
    <s v="CUST1142"/>
    <s v="Maria Ramirez"/>
    <x v="33"/>
    <x v="0"/>
    <s v="West Brandon"/>
    <x v="39"/>
    <s v="USA"/>
    <x v="3"/>
    <s v="PROD11"/>
    <x v="68"/>
    <x v="1"/>
    <x v="7"/>
    <x v="68"/>
    <n v="449.4"/>
    <n v="274.7"/>
    <s v="STORE3"/>
    <x v="0"/>
    <x v="0"/>
    <x v="0"/>
    <s v="Outlet"/>
    <x v="432"/>
    <x v="308"/>
    <n v="3"/>
    <x v="351"/>
    <n v="0.23"/>
    <x v="1"/>
    <n v="577.82339999999999"/>
  </r>
  <r>
    <s v="CUST1020"/>
    <s v="Bridget Allen"/>
    <x v="22"/>
    <x v="0"/>
    <s v="Lake Shaneburgh"/>
    <x v="43"/>
    <s v="USA"/>
    <x v="1"/>
    <s v="PROD98"/>
    <x v="51"/>
    <x v="1"/>
    <x v="1"/>
    <x v="51"/>
    <n v="431.67"/>
    <n v="73"/>
    <s v="STORE19"/>
    <x v="18"/>
    <x v="2"/>
    <x v="18"/>
    <s v="Online"/>
    <x v="433"/>
    <x v="331"/>
    <n v="3"/>
    <x v="37"/>
    <n v="0.01"/>
    <x v="0"/>
    <n v="103.8609"/>
  </r>
  <r>
    <s v="CUST1304"/>
    <s v="Miss Alexandria Li Dvm"/>
    <x v="15"/>
    <x v="0"/>
    <s v="Port Jenniferton"/>
    <x v="45"/>
    <s v="USA"/>
    <x v="1"/>
    <s v="PROD42"/>
    <x v="71"/>
    <x v="1"/>
    <x v="7"/>
    <x v="71"/>
    <n v="450.71"/>
    <n v="389"/>
    <s v="STORE16"/>
    <x v="12"/>
    <x v="3"/>
    <x v="12"/>
    <s v="Flagship"/>
    <x v="434"/>
    <x v="332"/>
    <n v="1"/>
    <x v="69"/>
    <n v="0.3"/>
    <x v="1"/>
    <n v="457.73700000000002"/>
  </r>
  <r>
    <s v="CUST1337"/>
    <s v="Carol Lewis"/>
    <x v="38"/>
    <x v="1"/>
    <s v="Ryanport"/>
    <x v="10"/>
    <s v="USA"/>
    <x v="3"/>
    <s v="PROD71"/>
    <x v="57"/>
    <x v="3"/>
    <x v="4"/>
    <x v="57"/>
    <n v="214.32"/>
    <n v="383"/>
    <s v="STORE14"/>
    <x v="2"/>
    <x v="1"/>
    <x v="2"/>
    <s v="Outlet"/>
    <x v="435"/>
    <x v="333"/>
    <n v="4"/>
    <x v="352"/>
    <n v="0.25"/>
    <x v="1"/>
    <n v="2147.5500000000002"/>
  </r>
  <r>
    <s v="CUST1363"/>
    <s v="Elizabeth Smith"/>
    <x v="28"/>
    <x v="0"/>
    <s v="Murphytown"/>
    <x v="35"/>
    <s v="USA"/>
    <x v="3"/>
    <s v="PROD66"/>
    <x v="46"/>
    <x v="3"/>
    <x v="4"/>
    <x v="46"/>
    <n v="340.39"/>
    <n v="177"/>
    <s v="STORE3"/>
    <x v="0"/>
    <x v="0"/>
    <x v="0"/>
    <s v="Outlet"/>
    <x v="436"/>
    <x v="334"/>
    <n v="1"/>
    <x v="353"/>
    <n v="0.24"/>
    <x v="0"/>
    <n v="758.38120000000004"/>
  </r>
  <r>
    <s v="CUST1208"/>
    <s v="John Perez"/>
    <x v="8"/>
    <x v="0"/>
    <s v="Kathrynview"/>
    <x v="49"/>
    <s v="USA"/>
    <x v="2"/>
    <s v="PROD89"/>
    <x v="53"/>
    <x v="3"/>
    <x v="16"/>
    <x v="53"/>
    <n v="183.04"/>
    <n v="457"/>
    <s v="STORE14"/>
    <x v="2"/>
    <x v="1"/>
    <x v="2"/>
    <s v="Outlet"/>
    <x v="437"/>
    <x v="335"/>
    <n v="1"/>
    <x v="354"/>
    <n v="0.27"/>
    <x v="2"/>
    <n v="127.2171"/>
  </r>
  <r>
    <s v="CUST1115"/>
    <s v="Tyler Conrad"/>
    <x v="10"/>
    <x v="1"/>
    <s v="North Curtischester"/>
    <x v="28"/>
    <s v="USA"/>
    <x v="2"/>
    <s v="PROD49"/>
    <x v="80"/>
    <x v="3"/>
    <x v="13"/>
    <x v="80"/>
    <n v="43.29"/>
    <n v="267"/>
    <s v="STORE7"/>
    <x v="15"/>
    <x v="1"/>
    <x v="15"/>
    <s v="Online"/>
    <x v="438"/>
    <x v="336"/>
    <n v="3"/>
    <x v="355"/>
    <n v="0.17"/>
    <x v="0"/>
    <n v="2110.1255999999998"/>
  </r>
  <r>
    <s v="CUST1428"/>
    <s v="Samuel Mullins"/>
    <x v="4"/>
    <x v="1"/>
    <s v="Hartmouth"/>
    <x v="49"/>
    <s v="USA"/>
    <x v="3"/>
    <s v="PROD2"/>
    <x v="60"/>
    <x v="4"/>
    <x v="18"/>
    <x v="60"/>
    <n v="265.73266666666666"/>
    <n v="352"/>
    <s v="STORE2"/>
    <x v="4"/>
    <x v="1"/>
    <x v="4"/>
    <s v="Outlet"/>
    <x v="439"/>
    <x v="337"/>
    <n v="1"/>
    <x v="356"/>
    <n v="0.09"/>
    <x v="0"/>
    <n v="449.03949999999998"/>
  </r>
  <r>
    <s v="CUST1232"/>
    <s v="Christy Hill"/>
    <x v="4"/>
    <x v="1"/>
    <s v="Tammyton"/>
    <x v="15"/>
    <s v="USA"/>
    <x v="2"/>
    <s v="PROD62"/>
    <x v="19"/>
    <x v="1"/>
    <x v="6"/>
    <x v="19"/>
    <n v="86.42"/>
    <n v="222"/>
    <s v="STORE2"/>
    <x v="4"/>
    <x v="1"/>
    <x v="4"/>
    <s v="Outlet"/>
    <x v="440"/>
    <x v="338"/>
    <n v="4"/>
    <x v="357"/>
    <n v="0.14000000000000001"/>
    <x v="0"/>
    <n v="384.11040000000003"/>
  </r>
  <r>
    <s v="CUST1278"/>
    <s v="Stephen Fowler"/>
    <x v="17"/>
    <x v="1"/>
    <s v="Port Mariastad"/>
    <x v="26"/>
    <s v="USA"/>
    <x v="2"/>
    <s v="PROD90"/>
    <x v="73"/>
    <x v="1"/>
    <x v="7"/>
    <x v="73"/>
    <n v="340.14"/>
    <n v="361"/>
    <s v="STORE11"/>
    <x v="17"/>
    <x v="1"/>
    <x v="17"/>
    <s v="Online"/>
    <x v="441"/>
    <x v="184"/>
    <n v="1"/>
    <x v="358"/>
    <n v="0.1"/>
    <x v="2"/>
    <n v="372.28500000000003"/>
  </r>
  <r>
    <s v="CUST1475"/>
    <s v="Barbara Berry"/>
    <x v="40"/>
    <x v="1"/>
    <s v="Lake Michael"/>
    <x v="1"/>
    <s v="USA"/>
    <x v="2"/>
    <s v="PROD89"/>
    <x v="53"/>
    <x v="3"/>
    <x v="16"/>
    <x v="53"/>
    <n v="183.04"/>
    <n v="457"/>
    <s v="STORE9"/>
    <x v="9"/>
    <x v="1"/>
    <x v="9"/>
    <s v="Flagship"/>
    <x v="442"/>
    <x v="339"/>
    <n v="1"/>
    <x v="281"/>
    <n v="0.24"/>
    <x v="2"/>
    <n v="241.03399999999999"/>
  </r>
  <r>
    <s v="CUST1359"/>
    <s v="Melanie Lam"/>
    <x v="41"/>
    <x v="0"/>
    <s v="East Michaelton"/>
    <x v="45"/>
    <s v="USA"/>
    <x v="1"/>
    <s v="PROD88"/>
    <x v="90"/>
    <x v="0"/>
    <x v="7"/>
    <x v="90"/>
    <n v="131.24"/>
    <n v="232"/>
    <s v="STORE1"/>
    <x v="6"/>
    <x v="0"/>
    <x v="6"/>
    <s v="Flagship"/>
    <x v="443"/>
    <x v="65"/>
    <n v="3"/>
    <x v="359"/>
    <n v="0.05"/>
    <x v="2"/>
    <n v="1832.3789999999999"/>
  </r>
  <r>
    <s v="CUST1133"/>
    <s v="Hayley Pope"/>
    <x v="32"/>
    <x v="1"/>
    <s v="West Stephenville"/>
    <x v="23"/>
    <s v="USA"/>
    <x v="3"/>
    <s v="PROD57"/>
    <x v="64"/>
    <x v="0"/>
    <x v="15"/>
    <x v="64"/>
    <n v="30.62"/>
    <n v="138"/>
    <s v="STORE10"/>
    <x v="5"/>
    <x v="2"/>
    <x v="5"/>
    <s v="Online"/>
    <x v="444"/>
    <x v="16"/>
    <n v="4"/>
    <x v="360"/>
    <n v="0.19"/>
    <x v="2"/>
    <n v="1813.0716"/>
  </r>
  <r>
    <s v="CUST1114"/>
    <s v="Ryan Hernandez"/>
    <x v="21"/>
    <x v="0"/>
    <s v="East Donna"/>
    <x v="2"/>
    <s v="USA"/>
    <x v="3"/>
    <s v="PROD29"/>
    <x v="62"/>
    <x v="2"/>
    <x v="3"/>
    <x v="62"/>
    <n v="218.48"/>
    <n v="276"/>
    <s v="STORE18"/>
    <x v="10"/>
    <x v="2"/>
    <x v="10"/>
    <s v="Flagship"/>
    <x v="445"/>
    <x v="340"/>
    <n v="1"/>
    <x v="361"/>
    <n v="0.28999999999999998"/>
    <x v="1"/>
    <n v="538.5634"/>
  </r>
  <r>
    <s v="CUST1348"/>
    <s v="Sherry Cabrera"/>
    <x v="0"/>
    <x v="0"/>
    <s v="Shannonview"/>
    <x v="8"/>
    <s v="USA"/>
    <x v="1"/>
    <s v="PROD24"/>
    <x v="2"/>
    <x v="0"/>
    <x v="2"/>
    <x v="2"/>
    <n v="166.06"/>
    <n v="340"/>
    <s v="STORE15"/>
    <x v="19"/>
    <x v="0"/>
    <x v="19"/>
    <s v="Flagship"/>
    <x v="446"/>
    <x v="341"/>
    <n v="4"/>
    <x v="362"/>
    <n v="0.28999999999999998"/>
    <x v="1"/>
    <n v="1145.8548000000001"/>
  </r>
  <r>
    <s v="CUST1171"/>
    <s v="Amy Wilson"/>
    <x v="30"/>
    <x v="1"/>
    <s v="Morrisburgh"/>
    <x v="12"/>
    <s v="USA"/>
    <x v="2"/>
    <s v="PROD90"/>
    <x v="73"/>
    <x v="1"/>
    <x v="7"/>
    <x v="73"/>
    <n v="340.14"/>
    <n v="361"/>
    <s v="STORE5"/>
    <x v="3"/>
    <x v="0"/>
    <x v="3"/>
    <s v="Outlet"/>
    <x v="447"/>
    <x v="342"/>
    <n v="2"/>
    <x v="363"/>
    <n v="0.01"/>
    <x v="2"/>
    <n v="948.12300000000005"/>
  </r>
  <r>
    <s v="CUST1462"/>
    <s v="Beth Martin"/>
    <x v="23"/>
    <x v="1"/>
    <s v="Burkefurt"/>
    <x v="5"/>
    <s v="USA"/>
    <x v="1"/>
    <s v="PROD80"/>
    <x v="24"/>
    <x v="2"/>
    <x v="14"/>
    <x v="24"/>
    <n v="143.43"/>
    <n v="58"/>
    <s v="STORE15"/>
    <x v="19"/>
    <x v="0"/>
    <x v="19"/>
    <s v="Flagship"/>
    <x v="448"/>
    <x v="343"/>
    <n v="4"/>
    <x v="119"/>
    <n v="0.16"/>
    <x v="1"/>
    <n v="2163.7055999999998"/>
  </r>
  <r>
    <s v="CUST1243"/>
    <s v="Brian Hammond"/>
    <x v="18"/>
    <x v="1"/>
    <s v="North Nicholas"/>
    <x v="11"/>
    <s v="USA"/>
    <x v="0"/>
    <s v="PROD24"/>
    <x v="2"/>
    <x v="0"/>
    <x v="2"/>
    <x v="2"/>
    <n v="166.06"/>
    <n v="340"/>
    <s v="STORE9"/>
    <x v="9"/>
    <x v="1"/>
    <x v="9"/>
    <s v="Flagship"/>
    <x v="449"/>
    <x v="81"/>
    <n v="1"/>
    <x v="259"/>
    <n v="0.1"/>
    <x v="0"/>
    <n v="794.45699999999999"/>
  </r>
  <r>
    <s v="CUST1325"/>
    <s v="Andrew Smith"/>
    <x v="31"/>
    <x v="0"/>
    <s v="East Matthew"/>
    <x v="40"/>
    <s v="USA"/>
    <x v="3"/>
    <s v="PROD91"/>
    <x v="67"/>
    <x v="4"/>
    <x v="9"/>
    <x v="67"/>
    <n v="438.25"/>
    <n v="496"/>
    <s v="STORE19"/>
    <x v="18"/>
    <x v="2"/>
    <x v="18"/>
    <s v="Online"/>
    <x v="450"/>
    <x v="344"/>
    <n v="2"/>
    <x v="364"/>
    <n v="0.26"/>
    <x v="1"/>
    <n v="888.0444"/>
  </r>
  <r>
    <s v="CUST1157"/>
    <s v="Paul Zamora"/>
    <x v="22"/>
    <x v="0"/>
    <s v="North Larryfurt"/>
    <x v="28"/>
    <s v="USA"/>
    <x v="2"/>
    <s v="PROD54"/>
    <x v="8"/>
    <x v="0"/>
    <x v="7"/>
    <x v="8"/>
    <n v="434.84"/>
    <n v="185"/>
    <s v="STORE5"/>
    <x v="3"/>
    <x v="0"/>
    <x v="3"/>
    <s v="Outlet"/>
    <x v="451"/>
    <x v="345"/>
    <n v="2"/>
    <x v="146"/>
    <n v="7.0000000000000007E-2"/>
    <x v="1"/>
    <n v="1169.6238000000001"/>
  </r>
  <r>
    <s v="CUST1175"/>
    <s v="Michelle Rogers"/>
    <x v="18"/>
    <x v="0"/>
    <s v="East Jessicaborough"/>
    <x v="47"/>
    <s v="USA"/>
    <x v="2"/>
    <s v="PROD81"/>
    <x v="15"/>
    <x v="0"/>
    <x v="12"/>
    <x v="15"/>
    <n v="285.54000000000002"/>
    <n v="358"/>
    <s v="STORE9"/>
    <x v="9"/>
    <x v="1"/>
    <x v="9"/>
    <s v="Flagship"/>
    <x v="452"/>
    <x v="346"/>
    <n v="3"/>
    <x v="365"/>
    <n v="0.21"/>
    <x v="2"/>
    <n v="269.87189999999998"/>
  </r>
  <r>
    <s v="CUST1418"/>
    <s v="Luke Parks"/>
    <x v="31"/>
    <x v="1"/>
    <s v="West Mario"/>
    <x v="20"/>
    <s v="USA"/>
    <x v="1"/>
    <s v="PROD72"/>
    <x v="35"/>
    <x v="0"/>
    <x v="15"/>
    <x v="35"/>
    <n v="477.61"/>
    <n v="300"/>
    <s v="STORE7"/>
    <x v="15"/>
    <x v="1"/>
    <x v="15"/>
    <s v="Online"/>
    <x v="453"/>
    <x v="347"/>
    <n v="4"/>
    <x v="138"/>
    <n v="0.18"/>
    <x v="1"/>
    <n v="925.18960000000004"/>
  </r>
  <r>
    <s v="CUST1156"/>
    <s v="Maria Sanchez"/>
    <x v="6"/>
    <x v="0"/>
    <s v="East Peterbury"/>
    <x v="28"/>
    <s v="USA"/>
    <x v="3"/>
    <s v="PROD54"/>
    <x v="8"/>
    <x v="0"/>
    <x v="7"/>
    <x v="8"/>
    <n v="434.84"/>
    <n v="185"/>
    <s v="STORE6"/>
    <x v="13"/>
    <x v="2"/>
    <x v="13"/>
    <s v="Online"/>
    <x v="454"/>
    <x v="348"/>
    <n v="3"/>
    <x v="366"/>
    <n v="0.17"/>
    <x v="1"/>
    <n v="1685.1573000000001"/>
  </r>
  <r>
    <s v="CUST1220"/>
    <s v="George Davis"/>
    <x v="12"/>
    <x v="1"/>
    <s v="    Lake Lisa"/>
    <x v="30"/>
    <s v="USA"/>
    <x v="3"/>
    <s v="PROD7"/>
    <x v="17"/>
    <x v="2"/>
    <x v="11"/>
    <x v="17"/>
    <n v="218.86"/>
    <n v="170"/>
    <s v="STORE16"/>
    <x v="12"/>
    <x v="3"/>
    <x v="12"/>
    <s v="Flagship"/>
    <x v="455"/>
    <x v="345"/>
    <n v="2"/>
    <x v="367"/>
    <n v="0.09"/>
    <x v="0"/>
    <n v="660.11400000000003"/>
  </r>
  <r>
    <s v="CUST1135"/>
    <s v="Matthew Hanna"/>
    <x v="44"/>
    <x v="1"/>
    <s v="Gonzalezbury"/>
    <x v="29"/>
    <s v="USA"/>
    <x v="2"/>
    <s v="PROD13"/>
    <x v="75"/>
    <x v="1"/>
    <x v="7"/>
    <x v="75"/>
    <n v="242.23"/>
    <n v="453"/>
    <s v="STORE2"/>
    <x v="4"/>
    <x v="1"/>
    <x v="4"/>
    <s v="Outlet"/>
    <x v="456"/>
    <x v="349"/>
    <n v="1"/>
    <x v="6"/>
    <n v="0.2"/>
    <x v="2"/>
    <n v="726.80000000000007"/>
  </r>
  <r>
    <s v="CUST1067"/>
    <s v="Amber Mcclain"/>
    <x v="7"/>
    <x v="0"/>
    <s v="Brendaburgh"/>
    <x v="23"/>
    <s v="USA"/>
    <x v="1"/>
    <s v="PROD25"/>
    <x v="13"/>
    <x v="4"/>
    <x v="7"/>
    <x v="13"/>
    <n v="174.02"/>
    <n v="268"/>
    <s v="STORE15"/>
    <x v="19"/>
    <x v="0"/>
    <x v="19"/>
    <s v="Flagship"/>
    <x v="457"/>
    <x v="350"/>
    <n v="2"/>
    <x v="368"/>
    <n v="0.2"/>
    <x v="2"/>
    <n v="1272.5920000000001"/>
  </r>
  <r>
    <s v="CUST1113"/>
    <s v="Edward Hall"/>
    <x v="42"/>
    <x v="0"/>
    <s v="New William"/>
    <x v="32"/>
    <s v="USA"/>
    <x v="0"/>
    <s v="PROD47"/>
    <x v="37"/>
    <x v="3"/>
    <x v="16"/>
    <x v="37"/>
    <n v="250.41615384615383"/>
    <n v="431"/>
    <s v="STORE0"/>
    <x v="16"/>
    <x v="2"/>
    <x v="16"/>
    <s v="Flagship"/>
    <x v="458"/>
    <x v="351"/>
    <n v="1"/>
    <x v="369"/>
    <n v="0.26"/>
    <x v="2"/>
    <n v="372.923"/>
  </r>
  <r>
    <s v="CUST1144"/>
    <s v="Justin Cross"/>
    <x v="32"/>
    <x v="1"/>
    <s v="North Anthonychester"/>
    <x v="2"/>
    <s v="USA"/>
    <x v="3"/>
    <s v="PROD35"/>
    <x v="44"/>
    <x v="2"/>
    <x v="11"/>
    <x v="44"/>
    <n v="382.22"/>
    <n v="329"/>
    <s v="STORE4"/>
    <x v="11"/>
    <x v="1"/>
    <x v="11"/>
    <s v="Online"/>
    <x v="459"/>
    <x v="352"/>
    <n v="2"/>
    <x v="233"/>
    <n v="0.17"/>
    <x v="2"/>
    <n v="542.57100000000003"/>
  </r>
  <r>
    <s v="CUST1350"/>
    <s v="Charles Miller"/>
    <x v="11"/>
    <x v="0"/>
    <s v="Lake Allisonborough"/>
    <x v="14"/>
    <s v="USA"/>
    <x v="1"/>
    <s v="PROD56"/>
    <x v="87"/>
    <x v="2"/>
    <x v="3"/>
    <x v="87"/>
    <n v="461.47"/>
    <n v="190"/>
    <s v="STORE14"/>
    <x v="2"/>
    <x v="1"/>
    <x v="2"/>
    <s v="Outlet"/>
    <x v="460"/>
    <x v="353"/>
    <n v="3"/>
    <x v="370"/>
    <n v="0.19"/>
    <x v="0"/>
    <n v="411.71490000000011"/>
  </r>
  <r>
    <s v="CUST1163"/>
    <s v="Joseph Jones"/>
    <x v="2"/>
    <x v="0"/>
    <s v="North Matthew"/>
    <x v="22"/>
    <s v="USA"/>
    <x v="3"/>
    <s v="PROD83"/>
    <x v="61"/>
    <x v="3"/>
    <x v="10"/>
    <x v="61"/>
    <n v="250.41615384615383"/>
    <n v="159"/>
    <s v="STORE6"/>
    <x v="13"/>
    <x v="2"/>
    <x v="13"/>
    <s v="Online"/>
    <x v="461"/>
    <x v="138"/>
    <n v="1"/>
    <x v="371"/>
    <n v="0.1"/>
    <x v="0"/>
    <n v="229.023"/>
  </r>
  <r>
    <s v="CUST1418"/>
    <s v="Luke Parks"/>
    <x v="31"/>
    <x v="1"/>
    <s v="West Mario"/>
    <x v="20"/>
    <s v="USA"/>
    <x v="1"/>
    <s v="PROD25"/>
    <x v="13"/>
    <x v="4"/>
    <x v="7"/>
    <x v="13"/>
    <n v="174.02"/>
    <n v="268"/>
    <s v="STORE16"/>
    <x v="12"/>
    <x v="3"/>
    <x v="12"/>
    <s v="Flagship"/>
    <x v="462"/>
    <x v="170"/>
    <n v="4"/>
    <x v="372"/>
    <n v="0.11"/>
    <x v="2"/>
    <n v="2234.7188000000001"/>
  </r>
  <r>
    <s v="CUST1371"/>
    <s v="Michael Garner"/>
    <x v="2"/>
    <x v="1"/>
    <s v="Port Crystal"/>
    <x v="20"/>
    <s v="USA"/>
    <x v="2"/>
    <s v="PROD31"/>
    <x v="72"/>
    <x v="0"/>
    <x v="0"/>
    <x v="72"/>
    <n v="204.39"/>
    <n v="281"/>
    <s v="STORE19"/>
    <x v="18"/>
    <x v="2"/>
    <x v="18"/>
    <s v="Online"/>
    <x v="463"/>
    <x v="42"/>
    <n v="4"/>
    <x v="233"/>
    <n v="0.13"/>
    <x v="2"/>
    <n v="1138.83"/>
  </r>
  <r>
    <s v="CUST1145"/>
    <s v="Cameron Simpson"/>
    <x v="6"/>
    <x v="0"/>
    <s v="Michaelfort"/>
    <x v="12"/>
    <s v="USA"/>
    <x v="2"/>
    <s v="PROD59"/>
    <x v="4"/>
    <x v="3"/>
    <x v="4"/>
    <x v="4"/>
    <n v="17.309999999999999"/>
    <n v="399"/>
    <s v="STORE11"/>
    <x v="17"/>
    <x v="1"/>
    <x v="17"/>
    <s v="Online"/>
    <x v="464"/>
    <x v="354"/>
    <n v="4"/>
    <x v="373"/>
    <n v="0.18"/>
    <x v="2"/>
    <n v="1677.4903999999999"/>
  </r>
  <r>
    <s v="CUST1165"/>
    <s v="Jason Wheeler"/>
    <x v="35"/>
    <x v="1"/>
    <s v="Carolview"/>
    <x v="22"/>
    <s v="USA"/>
    <x v="2"/>
    <s v="PROD63"/>
    <x v="11"/>
    <x v="3"/>
    <x v="10"/>
    <x v="11"/>
    <n v="266.86"/>
    <n v="458"/>
    <s v="STORE17"/>
    <x v="1"/>
    <x v="0"/>
    <x v="1"/>
    <s v="Flagship"/>
    <x v="465"/>
    <x v="355"/>
    <n v="4"/>
    <x v="308"/>
    <n v="0.23"/>
    <x v="1"/>
    <n v="599.58359999999993"/>
  </r>
  <r>
    <s v="CUST1059"/>
    <s v="Alyssa Vargas"/>
    <x v="10"/>
    <x v="0"/>
    <s v="New Kathrynland"/>
    <x v="39"/>
    <s v="USA"/>
    <x v="2"/>
    <s v="PROD23"/>
    <x v="9"/>
    <x v="4"/>
    <x v="8"/>
    <x v="9"/>
    <n v="265.73266666666666"/>
    <n v="360"/>
    <s v="STORE1"/>
    <x v="6"/>
    <x v="0"/>
    <x v="6"/>
    <s v="Flagship"/>
    <x v="466"/>
    <x v="290"/>
    <n v="2"/>
    <x v="311"/>
    <n v="7.0000000000000007E-2"/>
    <x v="0"/>
    <n v="101.3886"/>
  </r>
  <r>
    <s v="CUST1076"/>
    <s v="Nathan Campbell"/>
    <x v="33"/>
    <x v="0"/>
    <s v="Rodrigueztown"/>
    <x v="21"/>
    <s v="USA"/>
    <x v="0"/>
    <s v="PROD62"/>
    <x v="19"/>
    <x v="1"/>
    <x v="6"/>
    <x v="19"/>
    <n v="86.42"/>
    <n v="222"/>
    <s v="STORE11"/>
    <x v="17"/>
    <x v="1"/>
    <x v="17"/>
    <s v="Online"/>
    <x v="467"/>
    <x v="356"/>
    <n v="4"/>
    <x v="25"/>
    <n v="0.14000000000000001"/>
    <x v="1"/>
    <n v="3316.16"/>
  </r>
  <r>
    <s v="CUST1040"/>
    <s v="Eric Vega"/>
    <x v="12"/>
    <x v="0"/>
    <s v="Williamsonland"/>
    <x v="45"/>
    <s v="USA"/>
    <x v="0"/>
    <s v="PROD89"/>
    <x v="53"/>
    <x v="3"/>
    <x v="16"/>
    <x v="53"/>
    <n v="183.04"/>
    <n v="457"/>
    <s v="STORE4"/>
    <x v="11"/>
    <x v="1"/>
    <x v="11"/>
    <s v="Online"/>
    <x v="468"/>
    <x v="357"/>
    <n v="1"/>
    <x v="374"/>
    <n v="0.26"/>
    <x v="1"/>
    <n v="125.8888"/>
  </r>
  <r>
    <s v="CUST1399"/>
    <s v="John Donaldson"/>
    <x v="4"/>
    <x v="0"/>
    <s v="New Edward"/>
    <x v="6"/>
    <s v="USA"/>
    <x v="3"/>
    <s v="PROD66"/>
    <x v="46"/>
    <x v="3"/>
    <x v="4"/>
    <x v="46"/>
    <n v="340.39"/>
    <n v="177"/>
    <s v="STORE12"/>
    <x v="14"/>
    <x v="0"/>
    <x v="14"/>
    <s v="Online"/>
    <x v="469"/>
    <x v="358"/>
    <n v="2"/>
    <x v="375"/>
    <n v="0.26"/>
    <x v="2"/>
    <n v="1443.7103999999999"/>
  </r>
  <r>
    <s v="CUST1152"/>
    <s v="Patrick Roberts"/>
    <x v="15"/>
    <x v="1"/>
    <s v="Jaredville"/>
    <x v="38"/>
    <s v="USA"/>
    <x v="2"/>
    <s v="PROD53"/>
    <x v="20"/>
    <x v="4"/>
    <x v="5"/>
    <x v="20"/>
    <n v="386.56"/>
    <n v="125"/>
    <s v="STORE19"/>
    <x v="18"/>
    <x v="2"/>
    <x v="18"/>
    <s v="Online"/>
    <x v="470"/>
    <x v="270"/>
    <n v="2"/>
    <x v="228"/>
    <n v="0.23"/>
    <x v="0"/>
    <n v="1023.33"/>
  </r>
  <r>
    <s v="CUST1371"/>
    <s v="Michael Garner"/>
    <x v="2"/>
    <x v="1"/>
    <s v="Port Crystal"/>
    <x v="20"/>
    <s v="USA"/>
    <x v="2"/>
    <s v="PROD45"/>
    <x v="23"/>
    <x v="0"/>
    <x v="0"/>
    <x v="23"/>
    <n v="318.91000000000003"/>
    <n v="114"/>
    <s v="STORE10"/>
    <x v="5"/>
    <x v="2"/>
    <x v="5"/>
    <s v="Online"/>
    <x v="471"/>
    <x v="192"/>
    <n v="4"/>
    <x v="376"/>
    <n v="0.11"/>
    <x v="0"/>
    <n v="1984.7356"/>
  </r>
  <r>
    <s v="CUST1397"/>
    <s v="Charles Norman Phd"/>
    <x v="32"/>
    <x v="1"/>
    <s v="East Jennifer"/>
    <x v="45"/>
    <s v="USA"/>
    <x v="2"/>
    <s v="PROD90"/>
    <x v="73"/>
    <x v="1"/>
    <x v="7"/>
    <x v="73"/>
    <n v="340.14"/>
    <n v="361"/>
    <s v="STORE1"/>
    <x v="6"/>
    <x v="0"/>
    <x v="6"/>
    <s v="Flagship"/>
    <x v="472"/>
    <x v="359"/>
    <n v="2"/>
    <x v="377"/>
    <n v="0.13"/>
    <x v="2"/>
    <n v="713.4"/>
  </r>
  <r>
    <s v="CUST1306"/>
    <s v="Angela Robinson"/>
    <x v="30"/>
    <x v="0"/>
    <s v="New Nicholasstad"/>
    <x v="25"/>
    <s v="USA"/>
    <x v="2"/>
    <s v="PROD83"/>
    <x v="61"/>
    <x v="3"/>
    <x v="10"/>
    <x v="61"/>
    <n v="250.41615384615383"/>
    <n v="159"/>
    <s v="STORE5"/>
    <x v="3"/>
    <x v="0"/>
    <x v="3"/>
    <s v="Outlet"/>
    <x v="473"/>
    <x v="355"/>
    <n v="2"/>
    <x v="46"/>
    <n v="0.28999999999999998"/>
    <x v="2"/>
    <n v="1249.5006000000001"/>
  </r>
  <r>
    <s v="CUST1007"/>
    <s v="Daniel Boyd"/>
    <x v="5"/>
    <x v="1"/>
    <s v="West Pamelafurt"/>
    <x v="5"/>
    <s v="USA"/>
    <x v="3"/>
    <s v="PROD13"/>
    <x v="75"/>
    <x v="1"/>
    <x v="7"/>
    <x v="75"/>
    <n v="242.23"/>
    <n v="453"/>
    <s v="STORE18"/>
    <x v="10"/>
    <x v="2"/>
    <x v="10"/>
    <s v="Flagship"/>
    <x v="474"/>
    <x v="360"/>
    <n v="1"/>
    <x v="304"/>
    <n v="0.03"/>
    <x v="2"/>
    <n v="340.06259999999997"/>
  </r>
  <r>
    <s v="CUST1350"/>
    <s v="Charles Miller"/>
    <x v="11"/>
    <x v="0"/>
    <s v="Lake Allisonborough"/>
    <x v="14"/>
    <s v="USA"/>
    <x v="1"/>
    <s v="PROD58"/>
    <x v="36"/>
    <x v="4"/>
    <x v="7"/>
    <x v="36"/>
    <n v="113.83"/>
    <n v="485"/>
    <s v="STORE3"/>
    <x v="0"/>
    <x v="0"/>
    <x v="0"/>
    <s v="Outlet"/>
    <x v="475"/>
    <x v="361"/>
    <n v="4"/>
    <x v="284"/>
    <n v="0.16"/>
    <x v="0"/>
    <n v="1171.2288000000001"/>
  </r>
  <r>
    <s v="CUST1459"/>
    <s v="John Perez"/>
    <x v="5"/>
    <x v="1"/>
    <s v="Brandontown"/>
    <x v="9"/>
    <s v="USA"/>
    <x v="0"/>
    <s v="PROD25"/>
    <x v="13"/>
    <x v="4"/>
    <x v="7"/>
    <x v="13"/>
    <n v="174.02"/>
    <n v="268"/>
    <s v="STORE3"/>
    <x v="0"/>
    <x v="0"/>
    <x v="0"/>
    <s v="Outlet"/>
    <x v="476"/>
    <x v="362"/>
    <n v="3"/>
    <x v="105"/>
    <n v="0.02"/>
    <x v="2"/>
    <n v="728.12040000000002"/>
  </r>
  <r>
    <s v="CUST1388"/>
    <s v="Timothy Valenzuela"/>
    <x v="10"/>
    <x v="0"/>
    <s v="Stevensshire"/>
    <x v="38"/>
    <s v="USA"/>
    <x v="2"/>
    <s v="PROD39"/>
    <x v="65"/>
    <x v="1"/>
    <x v="22"/>
    <x v="65"/>
    <n v="326.06"/>
    <n v="301"/>
    <s v="STORE15"/>
    <x v="19"/>
    <x v="0"/>
    <x v="19"/>
    <s v="Flagship"/>
    <x v="477"/>
    <x v="317"/>
    <n v="3"/>
    <x v="378"/>
    <n v="0.16"/>
    <x v="0"/>
    <n v="2107.4004"/>
  </r>
  <r>
    <s v="CUST1195"/>
    <s v="Anthony Garcia"/>
    <x v="31"/>
    <x v="0"/>
    <s v="Taraberg"/>
    <x v="37"/>
    <s v="USA"/>
    <x v="1"/>
    <s v="PROD14"/>
    <x v="94"/>
    <x v="2"/>
    <x v="3"/>
    <x v="94"/>
    <n v="48.01"/>
    <n v="439"/>
    <s v="STORE10"/>
    <x v="5"/>
    <x v="2"/>
    <x v="5"/>
    <s v="Online"/>
    <x v="478"/>
    <x v="137"/>
    <n v="3"/>
    <x v="149"/>
    <n v="0.13"/>
    <x v="2"/>
    <n v="1818.4914000000001"/>
  </r>
  <r>
    <s v="CUST1245"/>
    <s v="Laura Soto"/>
    <x v="46"/>
    <x v="1"/>
    <s v="Rodriguezton"/>
    <x v="29"/>
    <s v="USA"/>
    <x v="2"/>
    <s v="PROD94"/>
    <x v="89"/>
    <x v="3"/>
    <x v="10"/>
    <x v="89"/>
    <n v="358.47"/>
    <n v="213"/>
    <s v="STORE13"/>
    <x v="8"/>
    <x v="2"/>
    <x v="8"/>
    <s v="Flagship"/>
    <x v="479"/>
    <x v="363"/>
    <n v="2"/>
    <x v="232"/>
    <n v="0.22"/>
    <x v="1"/>
    <n v="1283.2403999999999"/>
  </r>
  <r>
    <s v="CUST1401"/>
    <s v="Terry Moses"/>
    <x v="42"/>
    <x v="1"/>
    <s v="Leahmouth"/>
    <x v="2"/>
    <s v="USA"/>
    <x v="2"/>
    <s v="PROD34"/>
    <x v="21"/>
    <x v="1"/>
    <x v="6"/>
    <x v="21"/>
    <n v="419.28"/>
    <n v="86"/>
    <s v="STORE16"/>
    <x v="12"/>
    <x v="3"/>
    <x v="12"/>
    <s v="Flagship"/>
    <x v="480"/>
    <x v="241"/>
    <n v="4"/>
    <x v="265"/>
    <n v="0.28999999999999998"/>
    <x v="2"/>
    <n v="1278.3407999999999"/>
  </r>
  <r>
    <s v="CUST1222"/>
    <s v="Alejandro Doyle"/>
    <x v="39"/>
    <x v="0"/>
    <s v="East Crystalton"/>
    <x v="32"/>
    <s v="USA"/>
    <x v="2"/>
    <s v="PROD79"/>
    <x v="14"/>
    <x v="2"/>
    <x v="11"/>
    <x v="14"/>
    <n v="228.53"/>
    <n v="469"/>
    <s v="STORE2"/>
    <x v="4"/>
    <x v="1"/>
    <x v="4"/>
    <s v="Outlet"/>
    <x v="481"/>
    <x v="364"/>
    <n v="1"/>
    <x v="379"/>
    <n v="0.3"/>
    <x v="1"/>
    <n v="323.56099999999998"/>
  </r>
  <r>
    <s v="CUST1447"/>
    <s v="Monica Wright"/>
    <x v="20"/>
    <x v="0"/>
    <s v="Paulside"/>
    <x v="10"/>
    <s v="USA"/>
    <x v="0"/>
    <s v="PROD42"/>
    <x v="71"/>
    <x v="1"/>
    <x v="7"/>
    <x v="71"/>
    <n v="450.71"/>
    <n v="389"/>
    <s v="STORE17"/>
    <x v="1"/>
    <x v="0"/>
    <x v="1"/>
    <s v="Flagship"/>
    <x v="482"/>
    <x v="50"/>
    <n v="1"/>
    <x v="380"/>
    <n v="0.06"/>
    <x v="1"/>
    <n v="339.42459999999988"/>
  </r>
  <r>
    <s v="CUST1383"/>
    <s v="Kristine Higgins"/>
    <x v="4"/>
    <x v="1"/>
    <s v="Jennifertown"/>
    <x v="9"/>
    <s v="USA"/>
    <x v="1"/>
    <s v="PROD73"/>
    <x v="6"/>
    <x v="0"/>
    <x v="0"/>
    <x v="6"/>
    <n v="107.06"/>
    <n v="359"/>
    <s v="STORE19"/>
    <x v="18"/>
    <x v="2"/>
    <x v="18"/>
    <s v="Online"/>
    <x v="483"/>
    <x v="337"/>
    <n v="3"/>
    <x v="165"/>
    <n v="0.03"/>
    <x v="1"/>
    <n v="172.76669999999999"/>
  </r>
  <r>
    <s v="CUST1036"/>
    <s v="Thomas Phillips"/>
    <x v="3"/>
    <x v="1"/>
    <s v="Luisfurt"/>
    <x v="31"/>
    <s v="USA"/>
    <x v="0"/>
    <s v="PROD40"/>
    <x v="50"/>
    <x v="1"/>
    <x v="1"/>
    <x v="50"/>
    <n v="38.520000000000003"/>
    <n v="378"/>
    <s v="STORE1"/>
    <x v="6"/>
    <x v="0"/>
    <x v="6"/>
    <s v="Flagship"/>
    <x v="484"/>
    <x v="97"/>
    <n v="3"/>
    <x v="381"/>
    <n v="0.14000000000000001"/>
    <x v="2"/>
    <n v="1974.2418"/>
  </r>
  <r>
    <s v="CUST1243"/>
    <s v="Brian Hammond"/>
    <x v="18"/>
    <x v="1"/>
    <s v="North Nicholas"/>
    <x v="11"/>
    <s v="USA"/>
    <x v="0"/>
    <s v="PROD32"/>
    <x v="96"/>
    <x v="3"/>
    <x v="10"/>
    <x v="96"/>
    <n v="283.83"/>
    <n v="244"/>
    <s v="STORE12"/>
    <x v="14"/>
    <x v="0"/>
    <x v="14"/>
    <s v="Online"/>
    <x v="485"/>
    <x v="207"/>
    <n v="4"/>
    <x v="382"/>
    <n v="0.2"/>
    <x v="2"/>
    <n v="971.39200000000005"/>
  </r>
  <r>
    <s v="CUST1443"/>
    <s v="Adam Castro"/>
    <x v="42"/>
    <x v="0"/>
    <s v="New Donnabury"/>
    <x v="11"/>
    <s v="USA"/>
    <x v="1"/>
    <s v="PROD27"/>
    <x v="77"/>
    <x v="2"/>
    <x v="3"/>
    <x v="77"/>
    <n v="234.80599999999998"/>
    <n v="378"/>
    <s v="STORE0"/>
    <x v="16"/>
    <x v="2"/>
    <x v="16"/>
    <s v="Flagship"/>
    <x v="486"/>
    <x v="44"/>
    <n v="1"/>
    <x v="383"/>
    <n v="0.19"/>
    <x v="1"/>
    <n v="519.15329999999994"/>
  </r>
  <r>
    <s v="CUST1174"/>
    <s v="Maria Davis"/>
    <x v="11"/>
    <x v="1"/>
    <s v="Avilahaven"/>
    <x v="1"/>
    <s v="USA"/>
    <x v="0"/>
    <s v="PROD86"/>
    <x v="30"/>
    <x v="2"/>
    <x v="14"/>
    <x v="30"/>
    <n v="176.07"/>
    <n v="82"/>
    <s v="STORE10"/>
    <x v="5"/>
    <x v="2"/>
    <x v="5"/>
    <s v="Online"/>
    <x v="487"/>
    <x v="365"/>
    <n v="2"/>
    <x v="384"/>
    <n v="0.22"/>
    <x v="0"/>
    <n v="953.55000000000007"/>
  </r>
  <r>
    <s v="CUST1461"/>
    <s v="Paul Cox"/>
    <x v="31"/>
    <x v="1"/>
    <s v="East Julie"/>
    <x v="45"/>
    <s v="USA"/>
    <x v="1"/>
    <s v="PROD66"/>
    <x v="46"/>
    <x v="3"/>
    <x v="4"/>
    <x v="46"/>
    <n v="340.39"/>
    <n v="177"/>
    <s v="STORE1"/>
    <x v="6"/>
    <x v="0"/>
    <x v="6"/>
    <s v="Flagship"/>
    <x v="488"/>
    <x v="333"/>
    <n v="1"/>
    <x v="385"/>
    <n v="0.21"/>
    <x v="0"/>
    <n v="165.84469999999999"/>
  </r>
  <r>
    <s v="CUST1110"/>
    <s v="Ashley Griffin"/>
    <x v="38"/>
    <x v="1"/>
    <s v="New Dawnton"/>
    <x v="42"/>
    <s v="USA"/>
    <x v="0"/>
    <s v="PROD99"/>
    <x v="86"/>
    <x v="2"/>
    <x v="14"/>
    <x v="86"/>
    <n v="201.41"/>
    <n v="146"/>
    <s v="STORE10"/>
    <x v="5"/>
    <x v="2"/>
    <x v="5"/>
    <s v="Online"/>
    <x v="489"/>
    <x v="235"/>
    <n v="3"/>
    <x v="386"/>
    <n v="0.24"/>
    <x v="1"/>
    <n v="297.28919999999999"/>
  </r>
  <r>
    <s v="CUST1291"/>
    <s v="James Powell"/>
    <x v="38"/>
    <x v="1"/>
    <s v="West Beverlymouth"/>
    <x v="38"/>
    <s v="USA"/>
    <x v="3"/>
    <s v="PROD93"/>
    <x v="27"/>
    <x v="1"/>
    <x v="6"/>
    <x v="27"/>
    <n v="377.52"/>
    <n v="485"/>
    <s v="STORE7"/>
    <x v="15"/>
    <x v="1"/>
    <x v="15"/>
    <s v="Online"/>
    <x v="490"/>
    <x v="26"/>
    <n v="2"/>
    <x v="116"/>
    <n v="0.1"/>
    <x v="2"/>
    <n v="1523.124"/>
  </r>
  <r>
    <s v="CUST1435"/>
    <s v="Lindsay Beasley"/>
    <x v="33"/>
    <x v="1"/>
    <s v="Wesleyhaven"/>
    <x v="46"/>
    <s v="USA"/>
    <x v="1"/>
    <s v="PROD36"/>
    <x v="88"/>
    <x v="4"/>
    <x v="8"/>
    <x v="88"/>
    <n v="223.43"/>
    <n v="154"/>
    <s v="STORE8"/>
    <x v="7"/>
    <x v="3"/>
    <x v="7"/>
    <s v="Online"/>
    <x v="491"/>
    <x v="118"/>
    <n v="3"/>
    <x v="387"/>
    <n v="0.24"/>
    <x v="1"/>
    <n v="540.90719999999999"/>
  </r>
  <r>
    <s v="CUST1354"/>
    <s v="Ryan Torres"/>
    <x v="29"/>
    <x v="0"/>
    <s v="Guerreroport"/>
    <x v="33"/>
    <s v="USA"/>
    <x v="1"/>
    <s v="PROD70"/>
    <x v="92"/>
    <x v="2"/>
    <x v="19"/>
    <x v="92"/>
    <n v="138.05000000000001"/>
    <n v="89"/>
    <s v="STORE14"/>
    <x v="2"/>
    <x v="1"/>
    <x v="2"/>
    <s v="Outlet"/>
    <x v="492"/>
    <x v="341"/>
    <n v="2"/>
    <x v="173"/>
    <n v="0.14000000000000001"/>
    <x v="2"/>
    <n v="730.19159999999999"/>
  </r>
  <r>
    <s v="CUST1258"/>
    <s v="Sarah Stewart"/>
    <x v="26"/>
    <x v="1"/>
    <s v="East Richard"/>
    <x v="11"/>
    <s v="USA"/>
    <x v="2"/>
    <s v="PROD88"/>
    <x v="90"/>
    <x v="0"/>
    <x v="7"/>
    <x v="90"/>
    <n v="131.24"/>
    <n v="232"/>
    <s v="STORE14"/>
    <x v="2"/>
    <x v="1"/>
    <x v="2"/>
    <s v="Outlet"/>
    <x v="493"/>
    <x v="300"/>
    <n v="4"/>
    <x v="265"/>
    <n v="0.08"/>
    <x v="2"/>
    <n v="1657.5455999999999"/>
  </r>
  <r>
    <s v="CUST1156"/>
    <s v="Maria Sanchez"/>
    <x v="6"/>
    <x v="0"/>
    <s v="East Peterbury"/>
    <x v="28"/>
    <s v="USA"/>
    <x v="3"/>
    <s v="PROD26"/>
    <x v="81"/>
    <x v="1"/>
    <x v="1"/>
    <x v="81"/>
    <n v="322.41000000000003"/>
    <n v="213"/>
    <s v="STORE9"/>
    <x v="9"/>
    <x v="1"/>
    <x v="9"/>
    <s v="Flagship"/>
    <x v="494"/>
    <x v="231"/>
    <n v="4"/>
    <x v="388"/>
    <n v="0.1"/>
    <x v="0"/>
    <n v="3228.8760000000002"/>
  </r>
  <r>
    <s v="CUST1485"/>
    <s v="Sara Ingram"/>
    <x v="6"/>
    <x v="1"/>
    <s v="East Dillonview"/>
    <x v="36"/>
    <s v="USA"/>
    <x v="3"/>
    <s v="PROD97"/>
    <x v="0"/>
    <x v="0"/>
    <x v="0"/>
    <x v="0"/>
    <n v="245.98"/>
    <n v="471"/>
    <s v="STORE10"/>
    <x v="5"/>
    <x v="2"/>
    <x v="5"/>
    <s v="Online"/>
    <x v="495"/>
    <x v="366"/>
    <n v="3"/>
    <x v="389"/>
    <n v="0.3"/>
    <x v="2"/>
    <n v="1426.6980000000001"/>
  </r>
  <r>
    <s v="CUST1016"/>
    <s v="John Scott"/>
    <x v="26"/>
    <x v="1"/>
    <s v="South Christopher"/>
    <x v="8"/>
    <s v="USA"/>
    <x v="3"/>
    <s v="PROD80"/>
    <x v="24"/>
    <x v="2"/>
    <x v="14"/>
    <x v="24"/>
    <n v="143.43"/>
    <n v="58"/>
    <s v="STORE16"/>
    <x v="12"/>
    <x v="3"/>
    <x v="12"/>
    <s v="Flagship"/>
    <x v="496"/>
    <x v="367"/>
    <n v="3"/>
    <x v="226"/>
    <n v="0"/>
    <x v="0"/>
    <n v="1450.89"/>
  </r>
  <r>
    <s v="CUST1030"/>
    <s v="Jessica Acevedo"/>
    <x v="13"/>
    <x v="1"/>
    <s v="Amybury"/>
    <x v="8"/>
    <s v="USA"/>
    <x v="3"/>
    <s v="PROD39"/>
    <x v="65"/>
    <x v="1"/>
    <x v="22"/>
    <x v="65"/>
    <n v="326.06"/>
    <n v="301"/>
    <s v="STORE0"/>
    <x v="16"/>
    <x v="2"/>
    <x v="16"/>
    <s v="Flagship"/>
    <x v="497"/>
    <x v="7"/>
    <n v="3"/>
    <x v="390"/>
    <n v="0.24"/>
    <x v="2"/>
    <n v="360.85559999999998"/>
  </r>
  <r>
    <s v="CUST1115"/>
    <s v="Tyler Conrad"/>
    <x v="10"/>
    <x v="1"/>
    <s v="North Curtischester"/>
    <x v="28"/>
    <s v="USA"/>
    <x v="2"/>
    <s v="PROD2"/>
    <x v="60"/>
    <x v="4"/>
    <x v="18"/>
    <x v="60"/>
    <n v="265.73266666666666"/>
    <n v="352"/>
    <s v="STORE15"/>
    <x v="19"/>
    <x v="0"/>
    <x v="19"/>
    <s v="Flagship"/>
    <x v="498"/>
    <x v="368"/>
    <n v="4"/>
    <x v="391"/>
    <n v="0.18"/>
    <x v="0"/>
    <n v="1972.92"/>
  </r>
  <r>
    <s v="CUST1069"/>
    <s v="Roy Cole"/>
    <x v="26"/>
    <x v="1"/>
    <s v="North Cynthiatown"/>
    <x v="15"/>
    <s v="USA"/>
    <x v="2"/>
    <s v="PROD31"/>
    <x v="72"/>
    <x v="0"/>
    <x v="0"/>
    <x v="72"/>
    <n v="204.39"/>
    <n v="281"/>
    <s v="STORE18"/>
    <x v="10"/>
    <x v="2"/>
    <x v="10"/>
    <s v="Flagship"/>
    <x v="499"/>
    <x v="265"/>
    <n v="2"/>
    <x v="392"/>
    <n v="7.0000000000000007E-2"/>
    <x v="0"/>
    <n v="86.285399999999996"/>
  </r>
  <r>
    <s v="CUST1119"/>
    <s v="Michael Jones"/>
    <x v="38"/>
    <x v="0"/>
    <s v="North Edwardton"/>
    <x v="25"/>
    <s v="USA"/>
    <x v="3"/>
    <s v="PROD82"/>
    <x v="26"/>
    <x v="0"/>
    <x v="15"/>
    <x v="26"/>
    <n v="152.91999999999999"/>
    <n v="281"/>
    <s v="STORE8"/>
    <x v="7"/>
    <x v="3"/>
    <x v="7"/>
    <s v="Online"/>
    <x v="500"/>
    <x v="160"/>
    <n v="4"/>
    <x v="81"/>
    <n v="0.23"/>
    <x v="0"/>
    <n v="2748.2224000000001"/>
  </r>
  <r>
    <s v="CUST1221"/>
    <s v="Lisa Young"/>
    <x v="29"/>
    <x v="0"/>
    <s v="Maybury"/>
    <x v="31"/>
    <s v="USA"/>
    <x v="2"/>
    <s v="PROD10"/>
    <x v="47"/>
    <x v="2"/>
    <x v="14"/>
    <x v="47"/>
    <n v="298.86"/>
    <n v="308"/>
    <s v="STORE7"/>
    <x v="15"/>
    <x v="1"/>
    <x v="15"/>
    <s v="Online"/>
    <x v="501"/>
    <x v="369"/>
    <n v="2"/>
    <x v="393"/>
    <n v="0.17"/>
    <x v="0"/>
    <n v="272.62180000000001"/>
  </r>
  <r>
    <s v="CUST1459"/>
    <s v="John Perez"/>
    <x v="5"/>
    <x v="1"/>
    <s v="Brandontown"/>
    <x v="9"/>
    <s v="USA"/>
    <x v="0"/>
    <s v="PROD54"/>
    <x v="8"/>
    <x v="0"/>
    <x v="7"/>
    <x v="8"/>
    <n v="434.84"/>
    <n v="185"/>
    <s v="STORE15"/>
    <x v="19"/>
    <x v="0"/>
    <x v="19"/>
    <s v="Flagship"/>
    <x v="502"/>
    <x v="370"/>
    <n v="2"/>
    <x v="394"/>
    <n v="0.09"/>
    <x v="2"/>
    <n v="977.04880000000014"/>
  </r>
  <r>
    <s v="CUST1452"/>
    <s v="Jeffery Wolf"/>
    <x v="31"/>
    <x v="1"/>
    <s v="New Laura"/>
    <x v="44"/>
    <s v="USA"/>
    <x v="3"/>
    <s v="PROD9"/>
    <x v="98"/>
    <x v="0"/>
    <x v="15"/>
    <x v="98"/>
    <n v="495.72"/>
    <n v="323"/>
    <s v="STORE7"/>
    <x v="15"/>
    <x v="1"/>
    <x v="15"/>
    <s v="Online"/>
    <x v="503"/>
    <x v="371"/>
    <n v="1"/>
    <x v="226"/>
    <n v="0.12"/>
    <x v="2"/>
    <n v="426.12240000000003"/>
  </r>
  <r>
    <s v="CUST1005"/>
    <s v="Christine Vaughn"/>
    <x v="26"/>
    <x v="0"/>
    <s v="East Amandamouth"/>
    <x v="7"/>
    <s v="USA"/>
    <x v="3"/>
    <s v="PROD35"/>
    <x v="44"/>
    <x v="2"/>
    <x v="11"/>
    <x v="44"/>
    <n v="382.22"/>
    <n v="329"/>
    <s v="STORE18"/>
    <x v="10"/>
    <x v="2"/>
    <x v="10"/>
    <s v="Flagship"/>
    <x v="504"/>
    <x v="289"/>
    <n v="3"/>
    <x v="395"/>
    <n v="0.22"/>
    <x v="2"/>
    <n v="799.13340000000005"/>
  </r>
  <r>
    <s v="CUST1109"/>
    <s v="Amy Walker"/>
    <x v="4"/>
    <x v="0"/>
    <s v="Smithland"/>
    <x v="5"/>
    <s v="USA"/>
    <x v="1"/>
    <s v="PROD98"/>
    <x v="51"/>
    <x v="1"/>
    <x v="1"/>
    <x v="51"/>
    <n v="431.67"/>
    <n v="73"/>
    <s v="STORE13"/>
    <x v="8"/>
    <x v="2"/>
    <x v="8"/>
    <s v="Flagship"/>
    <x v="505"/>
    <x v="288"/>
    <n v="3"/>
    <x v="361"/>
    <n v="0.11"/>
    <x v="1"/>
    <n v="2026.1829"/>
  </r>
  <r>
    <s v="CUST1470"/>
    <s v="Manuel Fisher"/>
    <x v="2"/>
    <x v="1"/>
    <s v="Kanebury"/>
    <x v="20"/>
    <s v="USA"/>
    <x v="0"/>
    <s v="PROD56"/>
    <x v="87"/>
    <x v="2"/>
    <x v="3"/>
    <x v="87"/>
    <n v="461.47"/>
    <n v="190"/>
    <s v="STORE12"/>
    <x v="14"/>
    <x v="0"/>
    <x v="14"/>
    <s v="Online"/>
    <x v="506"/>
    <x v="303"/>
    <n v="3"/>
    <x v="396"/>
    <n v="0.17"/>
    <x v="0"/>
    <n v="1395.6948"/>
  </r>
  <r>
    <s v="CUST1351"/>
    <s v="Jeffrey Mccarthy"/>
    <x v="34"/>
    <x v="1"/>
    <s v="North Samuel"/>
    <x v="41"/>
    <s v="USA"/>
    <x v="3"/>
    <s v="PROD96"/>
    <x v="76"/>
    <x v="4"/>
    <x v="18"/>
    <x v="76"/>
    <n v="358.47"/>
    <n v="143"/>
    <s v="STORE17"/>
    <x v="1"/>
    <x v="0"/>
    <x v="1"/>
    <s v="Flagship"/>
    <x v="507"/>
    <x v="372"/>
    <n v="2"/>
    <x v="397"/>
    <n v="0.19"/>
    <x v="0"/>
    <n v="1583.0316"/>
  </r>
  <r>
    <s v="CUST1236"/>
    <s v="Joshua Wilson"/>
    <x v="17"/>
    <x v="1"/>
    <s v="North Larryport"/>
    <x v="36"/>
    <s v="USA"/>
    <x v="3"/>
    <s v="PROD16"/>
    <x v="63"/>
    <x v="3"/>
    <x v="21"/>
    <x v="63"/>
    <n v="337.42"/>
    <n v="256"/>
    <s v="STORE14"/>
    <x v="2"/>
    <x v="1"/>
    <x v="2"/>
    <s v="Outlet"/>
    <x v="508"/>
    <x v="373"/>
    <n v="4"/>
    <x v="398"/>
    <n v="0.08"/>
    <x v="0"/>
    <n v="2801.768"/>
  </r>
  <r>
    <s v="CUST1179"/>
    <s v="Nicholas Bradshaw"/>
    <x v="27"/>
    <x v="1"/>
    <s v="Murphyfurt"/>
    <x v="34"/>
    <s v="USA"/>
    <x v="1"/>
    <s v="PROD67"/>
    <x v="99"/>
    <x v="1"/>
    <x v="7"/>
    <x v="99"/>
    <n v="349.17"/>
    <n v="476"/>
    <s v="STORE18"/>
    <x v="10"/>
    <x v="2"/>
    <x v="10"/>
    <s v="Flagship"/>
    <x v="509"/>
    <x v="174"/>
    <n v="2"/>
    <x v="399"/>
    <n v="0.02"/>
    <x v="2"/>
    <n v="1857.2175999999999"/>
  </r>
  <r>
    <s v="CUST1238"/>
    <s v="Steven Smith"/>
    <x v="38"/>
    <x v="0"/>
    <s v="Port Krista"/>
    <x v="5"/>
    <s v="USA"/>
    <x v="2"/>
    <s v="PROD43"/>
    <x v="34"/>
    <x v="1"/>
    <x v="6"/>
    <x v="34"/>
    <n v="253.33"/>
    <n v="266"/>
    <s v="STORE18"/>
    <x v="10"/>
    <x v="2"/>
    <x v="10"/>
    <s v="Flagship"/>
    <x v="510"/>
    <x v="374"/>
    <n v="4"/>
    <x v="375"/>
    <n v="0.04"/>
    <x v="0"/>
    <n v="3745.8047999999999"/>
  </r>
  <r>
    <s v="CUST1477"/>
    <s v="Andrea Harris"/>
    <x v="15"/>
    <x v="1"/>
    <s v="West Kelseyberg"/>
    <x v="45"/>
    <s v="USA"/>
    <x v="2"/>
    <s v="PROD13"/>
    <x v="75"/>
    <x v="1"/>
    <x v="7"/>
    <x v="75"/>
    <n v="242.23"/>
    <n v="453"/>
    <s v="STORE9"/>
    <x v="9"/>
    <x v="1"/>
    <x v="9"/>
    <s v="Flagship"/>
    <x v="511"/>
    <x v="118"/>
    <n v="3"/>
    <x v="86"/>
    <n v="0.23"/>
    <x v="2"/>
    <n v="1776.5286000000001"/>
  </r>
  <r>
    <s v="CUST1486"/>
    <s v="Eric Lee"/>
    <x v="24"/>
    <x v="1"/>
    <s v="Lake April"/>
    <x v="1"/>
    <s v="USA"/>
    <x v="3"/>
    <s v="PROD39"/>
    <x v="65"/>
    <x v="1"/>
    <x v="22"/>
    <x v="65"/>
    <n v="326.06"/>
    <n v="301"/>
    <s v="STORE2"/>
    <x v="4"/>
    <x v="1"/>
    <x v="4"/>
    <s v="Outlet"/>
    <x v="512"/>
    <x v="375"/>
    <n v="3"/>
    <x v="23"/>
    <n v="0.23"/>
    <x v="0"/>
    <n v="1905.1724999999999"/>
  </r>
  <r>
    <s v="CUST1443"/>
    <s v="Adam Castro"/>
    <x v="42"/>
    <x v="0"/>
    <s v="New Donnabury"/>
    <x v="11"/>
    <s v="USA"/>
    <x v="1"/>
    <s v="PROD36"/>
    <x v="88"/>
    <x v="4"/>
    <x v="8"/>
    <x v="88"/>
    <n v="223.43"/>
    <n v="154"/>
    <s v="STORE19"/>
    <x v="18"/>
    <x v="2"/>
    <x v="18"/>
    <s v="Online"/>
    <x v="513"/>
    <x v="376"/>
    <n v="3"/>
    <x v="195"/>
    <n v="0"/>
    <x v="2"/>
    <n v="1753.23"/>
  </r>
  <r>
    <s v="CUST1401"/>
    <s v="Terry Moses"/>
    <x v="42"/>
    <x v="1"/>
    <s v="Leahmouth"/>
    <x v="2"/>
    <s v="USA"/>
    <x v="2"/>
    <s v="PROD68"/>
    <x v="97"/>
    <x v="2"/>
    <x v="20"/>
    <x v="97"/>
    <n v="243.7"/>
    <n v="130"/>
    <s v="STORE4"/>
    <x v="11"/>
    <x v="1"/>
    <x v="11"/>
    <s v="Online"/>
    <x v="514"/>
    <x v="272"/>
    <n v="2"/>
    <x v="400"/>
    <n v="0.11"/>
    <x v="1"/>
    <n v="1462.0029999999999"/>
  </r>
  <r>
    <s v="CUST1405"/>
    <s v="Eric Wolfe"/>
    <x v="40"/>
    <x v="1"/>
    <s v="Garciaview"/>
    <x v="49"/>
    <s v="USA"/>
    <x v="0"/>
    <s v="PROD13"/>
    <x v="75"/>
    <x v="1"/>
    <x v="7"/>
    <x v="75"/>
    <n v="242.23"/>
    <n v="453"/>
    <s v="STORE10"/>
    <x v="5"/>
    <x v="2"/>
    <x v="5"/>
    <s v="Online"/>
    <x v="515"/>
    <x v="263"/>
    <n v="1"/>
    <x v="247"/>
    <n v="0.06"/>
    <x v="1"/>
    <n v="113.33580000000001"/>
  </r>
  <r>
    <s v="CUST1335"/>
    <s v="Jennifer Woods"/>
    <x v="33"/>
    <x v="0"/>
    <s v="West Brendamouth"/>
    <x v="10"/>
    <s v="USA"/>
    <x v="2"/>
    <s v="PROD89"/>
    <x v="53"/>
    <x v="3"/>
    <x v="16"/>
    <x v="53"/>
    <n v="183.04"/>
    <n v="457"/>
    <s v="STORE1"/>
    <x v="6"/>
    <x v="0"/>
    <x v="6"/>
    <s v="Flagship"/>
    <x v="516"/>
    <x v="377"/>
    <n v="1"/>
    <x v="121"/>
    <n v="0.26"/>
    <x v="1"/>
    <n v="90.479799999999997"/>
  </r>
  <r>
    <s v="CUST1170"/>
    <s v="Christopher Garcia Dds"/>
    <x v="40"/>
    <x v="0"/>
    <s v="New Joseph"/>
    <x v="38"/>
    <s v="USA"/>
    <x v="0"/>
    <s v="PROD26"/>
    <x v="81"/>
    <x v="1"/>
    <x v="1"/>
    <x v="81"/>
    <n v="322.41000000000003"/>
    <n v="213"/>
    <s v="STORE2"/>
    <x v="4"/>
    <x v="1"/>
    <x v="4"/>
    <s v="Outlet"/>
    <x v="517"/>
    <x v="378"/>
    <n v="2"/>
    <x v="322"/>
    <n v="0.11"/>
    <x v="0"/>
    <n v="325.54419999999999"/>
  </r>
  <r>
    <s v="CUST1371"/>
    <s v="Michael Garner"/>
    <x v="2"/>
    <x v="1"/>
    <s v="Port Crystal"/>
    <x v="20"/>
    <s v="USA"/>
    <x v="2"/>
    <s v="PROD46"/>
    <x v="41"/>
    <x v="4"/>
    <x v="18"/>
    <x v="41"/>
    <n v="167.34"/>
    <n v="296"/>
    <s v="STORE4"/>
    <x v="11"/>
    <x v="1"/>
    <x v="11"/>
    <s v="Online"/>
    <x v="518"/>
    <x v="379"/>
    <n v="1"/>
    <x v="78"/>
    <n v="0.23"/>
    <x v="1"/>
    <n v="535.35019999999997"/>
  </r>
  <r>
    <s v="CUST1027"/>
    <s v="Leslie Johnson"/>
    <x v="37"/>
    <x v="0"/>
    <s v="Mollyshire"/>
    <x v="34"/>
    <s v="USA"/>
    <x v="4"/>
    <s v="PROD29"/>
    <x v="62"/>
    <x v="2"/>
    <x v="3"/>
    <x v="62"/>
    <n v="218.48"/>
    <n v="276"/>
    <s v="STORE6"/>
    <x v="13"/>
    <x v="2"/>
    <x v="13"/>
    <s v="Online"/>
    <x v="519"/>
    <x v="380"/>
    <n v="2"/>
    <x v="39"/>
    <n v="0.17"/>
    <x v="2"/>
    <n v="678.60799999999995"/>
  </r>
  <r>
    <s v="CUST1226"/>
    <s v="Alexis Castaneda"/>
    <x v="8"/>
    <x v="0"/>
    <s v="Morrisbury"/>
    <x v="19"/>
    <s v="USA"/>
    <x v="0"/>
    <s v="PROD49"/>
    <x v="80"/>
    <x v="3"/>
    <x v="13"/>
    <x v="80"/>
    <n v="43.29"/>
    <n v="267"/>
    <s v="STORE8"/>
    <x v="7"/>
    <x v="3"/>
    <x v="7"/>
    <s v="Online"/>
    <x v="520"/>
    <x v="381"/>
    <n v="3"/>
    <x v="289"/>
    <n v="0.12"/>
    <x v="0"/>
    <n v="1352.076"/>
  </r>
  <r>
    <s v="CUST1409"/>
    <s v="Sarah Smith"/>
    <x v="0"/>
    <x v="0"/>
    <s v="Kathleenport"/>
    <x v="0"/>
    <s v="USA"/>
    <x v="0"/>
    <s v="PROD9"/>
    <x v="98"/>
    <x v="0"/>
    <x v="15"/>
    <x v="98"/>
    <n v="495.72"/>
    <n v="323"/>
    <s v="STORE8"/>
    <x v="7"/>
    <x v="3"/>
    <x v="7"/>
    <s v="Online"/>
    <x v="521"/>
    <x v="181"/>
    <n v="3"/>
    <x v="326"/>
    <n v="0.15"/>
    <x v="1"/>
    <n v="347.82000000000011"/>
  </r>
  <r>
    <s v="CUST1175"/>
    <s v="Michelle Rogers"/>
    <x v="18"/>
    <x v="0"/>
    <s v="East Jessicaborough"/>
    <x v="47"/>
    <s v="USA"/>
    <x v="2"/>
    <s v="PROD6"/>
    <x v="95"/>
    <x v="3"/>
    <x v="10"/>
    <x v="95"/>
    <n v="312.8"/>
    <n v="350"/>
    <s v="STORE3"/>
    <x v="0"/>
    <x v="0"/>
    <x v="0"/>
    <s v="Outlet"/>
    <x v="522"/>
    <x v="254"/>
    <n v="2"/>
    <x v="401"/>
    <n v="0.04"/>
    <x v="2"/>
    <n v="81.619199999999992"/>
  </r>
  <r>
    <s v="CUST1359"/>
    <s v="Melanie Lam"/>
    <x v="41"/>
    <x v="0"/>
    <s v="East Michaelton"/>
    <x v="45"/>
    <s v="USA"/>
    <x v="1"/>
    <s v="PROD75"/>
    <x v="10"/>
    <x v="4"/>
    <x v="9"/>
    <x v="10"/>
    <n v="158.13999999999999"/>
    <n v="82"/>
    <s v="STORE7"/>
    <x v="15"/>
    <x v="1"/>
    <x v="15"/>
    <s v="Online"/>
    <x v="523"/>
    <x v="351"/>
    <n v="3"/>
    <x v="402"/>
    <n v="0.12"/>
    <x v="1"/>
    <n v="1536.7439999999999"/>
  </r>
  <r>
    <s v="CUST1294"/>
    <s v="Lisa Chandler"/>
    <x v="5"/>
    <x v="0"/>
    <s v="Port Richard"/>
    <x v="39"/>
    <s v="USA"/>
    <x v="2"/>
    <s v="PROD82"/>
    <x v="26"/>
    <x v="0"/>
    <x v="15"/>
    <x v="26"/>
    <n v="152.91999999999999"/>
    <n v="281"/>
    <s v="STORE19"/>
    <x v="18"/>
    <x v="2"/>
    <x v="18"/>
    <s v="Online"/>
    <x v="524"/>
    <x v="382"/>
    <n v="1"/>
    <x v="69"/>
    <n v="0.14000000000000001"/>
    <x v="1"/>
    <n v="562.32820000000004"/>
  </r>
  <r>
    <s v="CUST1219"/>
    <s v="Jordan Wells"/>
    <x v="35"/>
    <x v="1"/>
    <s v="Phillipschester   "/>
    <x v="15"/>
    <s v="USA"/>
    <x v="0"/>
    <s v="PROD82"/>
    <x v="26"/>
    <x v="0"/>
    <x v="15"/>
    <x v="26"/>
    <n v="152.91999999999999"/>
    <n v="281"/>
    <s v="STORE17"/>
    <x v="1"/>
    <x v="0"/>
    <x v="1"/>
    <s v="Flagship"/>
    <x v="525"/>
    <x v="383"/>
    <n v="4"/>
    <x v="379"/>
    <n v="0"/>
    <x v="2"/>
    <n v="1846.08"/>
  </r>
  <r>
    <s v="CUST1496"/>
    <s v="Christopher Ford"/>
    <x v="18"/>
    <x v="0"/>
    <s v="North Seanfurt"/>
    <x v="35"/>
    <s v="USA"/>
    <x v="3"/>
    <s v="PROD16"/>
    <x v="63"/>
    <x v="3"/>
    <x v="21"/>
    <x v="63"/>
    <n v="337.42"/>
    <n v="256"/>
    <s v="STORE11"/>
    <x v="17"/>
    <x v="1"/>
    <x v="17"/>
    <s v="Online"/>
    <x v="526"/>
    <x v="25"/>
    <n v="1"/>
    <x v="376"/>
    <n v="0.03"/>
    <x v="0"/>
    <n v="541.66739999999993"/>
  </r>
  <r>
    <s v="CUST1263"/>
    <s v="Crystal Davis"/>
    <x v="12"/>
    <x v="0"/>
    <s v="Sallymouth"/>
    <x v="49"/>
    <s v="USA"/>
    <x v="3"/>
    <s v="PROD12"/>
    <x v="85"/>
    <x v="3"/>
    <x v="4"/>
    <x v="85"/>
    <n v="115.82"/>
    <n v="460"/>
    <s v="STORE18"/>
    <x v="10"/>
    <x v="2"/>
    <x v="10"/>
    <s v="Flagship"/>
    <x v="527"/>
    <x v="55"/>
    <n v="4"/>
    <x v="130"/>
    <n v="0.12"/>
    <x v="1"/>
    <n v="2467.4495999999999"/>
  </r>
  <r>
    <s v="CUST1405"/>
    <s v="Eric Wolfe"/>
    <x v="40"/>
    <x v="1"/>
    <s v="Garciaview"/>
    <x v="49"/>
    <s v="USA"/>
    <x v="0"/>
    <s v="PROD85"/>
    <x v="70"/>
    <x v="4"/>
    <x v="7"/>
    <x v="70"/>
    <n v="119.57"/>
    <n v="210"/>
    <s v="STORE18"/>
    <x v="10"/>
    <x v="2"/>
    <x v="10"/>
    <s v="Flagship"/>
    <x v="528"/>
    <x v="384"/>
    <n v="2"/>
    <x v="403"/>
    <n v="0.08"/>
    <x v="2"/>
    <n v="419.46480000000003"/>
  </r>
  <r>
    <s v="CUST1474"/>
    <s v="Joshua Howard"/>
    <x v="41"/>
    <x v="1"/>
    <s v="East Christopherhaven"/>
    <x v="16"/>
    <s v="USA"/>
    <x v="2"/>
    <s v="PROD39"/>
    <x v="65"/>
    <x v="1"/>
    <x v="22"/>
    <x v="65"/>
    <n v="326.06"/>
    <n v="301"/>
    <s v="STORE11"/>
    <x v="17"/>
    <x v="1"/>
    <x v="17"/>
    <s v="Online"/>
    <x v="529"/>
    <x v="385"/>
    <n v="4"/>
    <x v="2"/>
    <n v="0.2"/>
    <x v="1"/>
    <n v="891.87199999999996"/>
  </r>
  <r>
    <s v="CUST1259"/>
    <s v="Beth Allen"/>
    <x v="41"/>
    <x v="1"/>
    <s v="South Kathrynmouth"/>
    <x v="21"/>
    <s v="USA"/>
    <x v="1"/>
    <s v="PROD99"/>
    <x v="86"/>
    <x v="2"/>
    <x v="14"/>
    <x v="86"/>
    <n v="201.41"/>
    <n v="146"/>
    <s v="STORE8"/>
    <x v="7"/>
    <x v="3"/>
    <x v="7"/>
    <s v="Online"/>
    <x v="530"/>
    <x v="111"/>
    <n v="2"/>
    <x v="404"/>
    <n v="0.05"/>
    <x v="1"/>
    <n v="1740.6279999999999"/>
  </r>
  <r>
    <s v="CUST1133"/>
    <s v="Hayley Pope"/>
    <x v="32"/>
    <x v="1"/>
    <s v="West Stephenville"/>
    <x v="23"/>
    <s v="USA"/>
    <x v="3"/>
    <s v="PROD10"/>
    <x v="47"/>
    <x v="2"/>
    <x v="14"/>
    <x v="47"/>
    <n v="298.86"/>
    <n v="308"/>
    <s v="STORE12"/>
    <x v="14"/>
    <x v="0"/>
    <x v="14"/>
    <s v="Online"/>
    <x v="531"/>
    <x v="94"/>
    <n v="4"/>
    <x v="405"/>
    <n v="0.22"/>
    <x v="1"/>
    <n v="714.41759999999999"/>
  </r>
  <r>
    <s v="CUST1234"/>
    <s v="Nathaniel Hill"/>
    <x v="27"/>
    <x v="1"/>
    <s v="Lake Mark"/>
    <x v="45"/>
    <s v="USA"/>
    <x v="0"/>
    <s v="PROD89"/>
    <x v="53"/>
    <x v="3"/>
    <x v="16"/>
    <x v="53"/>
    <n v="183.04"/>
    <n v="457"/>
    <s v="STORE15"/>
    <x v="19"/>
    <x v="0"/>
    <x v="19"/>
    <s v="Flagship"/>
    <x v="532"/>
    <x v="126"/>
    <n v="4"/>
    <x v="256"/>
    <n v="0.09"/>
    <x v="1"/>
    <n v="3293.5448000000001"/>
  </r>
  <r>
    <s v="CUST1081"/>
    <s v="Krystal Ford"/>
    <x v="23"/>
    <x v="1"/>
    <s v="South David"/>
    <x v="37"/>
    <s v="USA"/>
    <x v="2"/>
    <s v="PROD23"/>
    <x v="9"/>
    <x v="4"/>
    <x v="8"/>
    <x v="9"/>
    <n v="265.73266666666666"/>
    <n v="360"/>
    <s v="STORE11"/>
    <x v="17"/>
    <x v="1"/>
    <x v="17"/>
    <s v="Online"/>
    <x v="533"/>
    <x v="54"/>
    <n v="1"/>
    <x v="406"/>
    <n v="0.1"/>
    <x v="1"/>
    <n v="529.74900000000002"/>
  </r>
  <r>
    <s v="CUST1113"/>
    <s v="Edward Hall"/>
    <x v="42"/>
    <x v="0"/>
    <s v="New William"/>
    <x v="32"/>
    <s v="USA"/>
    <x v="0"/>
    <s v="PROD33"/>
    <x v="3"/>
    <x v="2"/>
    <x v="3"/>
    <x v="3"/>
    <n v="179.77"/>
    <n v="305"/>
    <s v="STORE3"/>
    <x v="0"/>
    <x v="0"/>
    <x v="0"/>
    <s v="Outlet"/>
    <x v="534"/>
    <x v="377"/>
    <n v="4"/>
    <x v="407"/>
    <n v="0.02"/>
    <x v="0"/>
    <n v="2728.2024000000001"/>
  </r>
  <r>
    <s v="CUST1493"/>
    <s v="Amanda Powell"/>
    <x v="9"/>
    <x v="0"/>
    <s v="South William"/>
    <x v="27"/>
    <s v="USA"/>
    <x v="1"/>
    <s v="PROD87"/>
    <x v="48"/>
    <x v="2"/>
    <x v="11"/>
    <x v="48"/>
    <n v="371.38"/>
    <n v="220"/>
    <s v="STORE0"/>
    <x v="16"/>
    <x v="2"/>
    <x v="16"/>
    <s v="Flagship"/>
    <x v="535"/>
    <x v="59"/>
    <n v="1"/>
    <x v="408"/>
    <n v="0.27"/>
    <x v="0"/>
    <n v="475.9819"/>
  </r>
  <r>
    <s v="CUST1301"/>
    <s v="Ryan Kane"/>
    <x v="12"/>
    <x v="0"/>
    <s v="West Bruceburgh"/>
    <x v="36"/>
    <s v="USA"/>
    <x v="0"/>
    <s v="PROD97"/>
    <x v="0"/>
    <x v="0"/>
    <x v="0"/>
    <x v="0"/>
    <n v="245.98"/>
    <n v="471"/>
    <s v="STORE11"/>
    <x v="17"/>
    <x v="1"/>
    <x v="17"/>
    <s v="Online"/>
    <x v="536"/>
    <x v="386"/>
    <n v="2"/>
    <x v="144"/>
    <n v="0.08"/>
    <x v="1"/>
    <n v="333.81279999999998"/>
  </r>
  <r>
    <s v="CUST1023"/>
    <s v="Jonathan Steele"/>
    <x v="36"/>
    <x v="1"/>
    <s v="Molinabury"/>
    <x v="7"/>
    <s v="USA"/>
    <x v="1"/>
    <s v="PROD97"/>
    <x v="0"/>
    <x v="0"/>
    <x v="0"/>
    <x v="0"/>
    <n v="245.98"/>
    <n v="471"/>
    <s v="STORE13"/>
    <x v="8"/>
    <x v="2"/>
    <x v="8"/>
    <s v="Flagship"/>
    <x v="537"/>
    <x v="387"/>
    <n v="1"/>
    <x v="409"/>
    <n v="0.28999999999999998"/>
    <x v="2"/>
    <n v="312.08049999999997"/>
  </r>
  <r>
    <s v="CUST1114"/>
    <s v="Ryan Hernandez"/>
    <x v="21"/>
    <x v="0"/>
    <s v="East Donna"/>
    <x v="2"/>
    <s v="USA"/>
    <x v="3"/>
    <s v="PROD55"/>
    <x v="25"/>
    <x v="2"/>
    <x v="3"/>
    <x v="25"/>
    <n v="81.75"/>
    <n v="226.05"/>
    <s v="STORE18"/>
    <x v="10"/>
    <x v="2"/>
    <x v="10"/>
    <s v="Flagship"/>
    <x v="538"/>
    <x v="24"/>
    <n v="3"/>
    <x v="62"/>
    <n v="0.27"/>
    <x v="2"/>
    <n v="1032.0813000000001"/>
  </r>
  <r>
    <s v="CUST1044"/>
    <s v="Denise Williams"/>
    <x v="23"/>
    <x v="0"/>
    <s v="Christianstad"/>
    <x v="47"/>
    <s v="USA"/>
    <x v="3"/>
    <s v="PROD59"/>
    <x v="4"/>
    <x v="3"/>
    <x v="4"/>
    <x v="4"/>
    <n v="17.309999999999999"/>
    <n v="399"/>
    <s v="STORE12"/>
    <x v="14"/>
    <x v="0"/>
    <x v="14"/>
    <s v="Online"/>
    <x v="539"/>
    <x v="388"/>
    <n v="1"/>
    <x v="361"/>
    <n v="0.1"/>
    <x v="0"/>
    <n v="683.00099999999998"/>
  </r>
  <r>
    <s v="CUST1485"/>
    <s v="Sara Ingram"/>
    <x v="6"/>
    <x v="1"/>
    <s v="East Dillonview"/>
    <x v="36"/>
    <s v="USA"/>
    <x v="3"/>
    <s v="PROD95"/>
    <x v="28"/>
    <x v="0"/>
    <x v="7"/>
    <x v="28"/>
    <n v="60.65"/>
    <n v="75"/>
    <s v="STORE15"/>
    <x v="19"/>
    <x v="0"/>
    <x v="19"/>
    <s v="Flagship"/>
    <x v="540"/>
    <x v="389"/>
    <n v="4"/>
    <x v="410"/>
    <n v="0.19"/>
    <x v="2"/>
    <n v="2974.6439999999998"/>
  </r>
  <r>
    <s v="CUST1259"/>
    <s v="Beth Allen"/>
    <x v="41"/>
    <x v="1"/>
    <s v="South Kathrynmouth"/>
    <x v="21"/>
    <s v="USA"/>
    <x v="1"/>
    <s v="PROD94"/>
    <x v="89"/>
    <x v="3"/>
    <x v="10"/>
    <x v="89"/>
    <n v="358.47"/>
    <n v="213"/>
    <s v="STORE11"/>
    <x v="17"/>
    <x v="1"/>
    <x v="17"/>
    <s v="Online"/>
    <x v="541"/>
    <x v="154"/>
    <n v="1"/>
    <x v="411"/>
    <n v="0.05"/>
    <x v="2"/>
    <n v="818.42499999999995"/>
  </r>
  <r>
    <s v="CUST1462"/>
    <s v="Beth Martin"/>
    <x v="23"/>
    <x v="1"/>
    <s v="Burkefurt"/>
    <x v="5"/>
    <s v="USA"/>
    <x v="1"/>
    <s v="PROD22"/>
    <x v="59"/>
    <x v="0"/>
    <x v="12"/>
    <x v="59"/>
    <n v="484.62"/>
    <n v="432"/>
    <s v="STORE14"/>
    <x v="2"/>
    <x v="1"/>
    <x v="2"/>
    <s v="Outlet"/>
    <x v="542"/>
    <x v="360"/>
    <n v="1"/>
    <x v="412"/>
    <n v="0.26"/>
    <x v="2"/>
    <n v="435.34199999999998"/>
  </r>
  <r>
    <s v="CUST1462"/>
    <s v="Beth Martin"/>
    <x v="23"/>
    <x v="1"/>
    <s v="Burkefurt"/>
    <x v="5"/>
    <s v="USA"/>
    <x v="1"/>
    <s v="PROD55"/>
    <x v="25"/>
    <x v="2"/>
    <x v="3"/>
    <x v="25"/>
    <n v="81.75"/>
    <n v="226.05"/>
    <s v="STORE7"/>
    <x v="15"/>
    <x v="1"/>
    <x v="15"/>
    <s v="Online"/>
    <x v="543"/>
    <x v="260"/>
    <n v="1"/>
    <x v="413"/>
    <n v="0.05"/>
    <x v="1"/>
    <n v="871.39699999999993"/>
  </r>
  <r>
    <s v="CUST1233"/>
    <s v="Michelle Gonzalez"/>
    <x v="22"/>
    <x v="0"/>
    <s v="Clarkport"/>
    <x v="5"/>
    <s v="USA"/>
    <x v="1"/>
    <s v="PROD6"/>
    <x v="95"/>
    <x v="3"/>
    <x v="10"/>
    <x v="95"/>
    <n v="312.8"/>
    <n v="350"/>
    <s v="STORE18"/>
    <x v="10"/>
    <x v="2"/>
    <x v="10"/>
    <s v="Flagship"/>
    <x v="544"/>
    <x v="390"/>
    <n v="4"/>
    <x v="414"/>
    <n v="0.11"/>
    <x v="1"/>
    <n v="344.53680000000003"/>
  </r>
  <r>
    <s v="CUST1478"/>
    <s v="Earl Smith Dds"/>
    <x v="22"/>
    <x v="0"/>
    <s v="West Sarah"/>
    <x v="16"/>
    <s v="USA"/>
    <x v="0"/>
    <s v="PROD28"/>
    <x v="40"/>
    <x v="0"/>
    <x v="7"/>
    <x v="40"/>
    <n v="38.76"/>
    <n v="137"/>
    <s v="STORE4"/>
    <x v="11"/>
    <x v="1"/>
    <x v="11"/>
    <s v="Online"/>
    <x v="545"/>
    <x v="66"/>
    <n v="3"/>
    <x v="183"/>
    <n v="0.16"/>
    <x v="2"/>
    <n v="502.51319999999998"/>
  </r>
  <r>
    <s v="CUST1093"/>
    <s v="Christy Vasquez"/>
    <x v="9"/>
    <x v="1"/>
    <s v="Port Travisstad"/>
    <x v="9"/>
    <s v="USA"/>
    <x v="0"/>
    <s v="PROD5"/>
    <x v="91"/>
    <x v="4"/>
    <x v="7"/>
    <x v="91"/>
    <n v="261"/>
    <n v="59"/>
    <s v="STORE12"/>
    <x v="14"/>
    <x v="0"/>
    <x v="14"/>
    <s v="Online"/>
    <x v="546"/>
    <x v="391"/>
    <n v="3"/>
    <x v="415"/>
    <n v="7.0000000000000007E-2"/>
    <x v="2"/>
    <n v="1432.2744"/>
  </r>
  <r>
    <s v="CUST1019"/>
    <s v="Michael Torres"/>
    <x v="6"/>
    <x v="1"/>
    <s v="Gonzalezfort"/>
    <x v="15"/>
    <s v="USA"/>
    <x v="2"/>
    <s v="PROD54"/>
    <x v="8"/>
    <x v="0"/>
    <x v="7"/>
    <x v="8"/>
    <n v="434.84"/>
    <n v="185"/>
    <s v="STORE9"/>
    <x v="9"/>
    <x v="1"/>
    <x v="9"/>
    <s v="Flagship"/>
    <x v="547"/>
    <x v="253"/>
    <n v="1"/>
    <x v="416"/>
    <n v="0.25"/>
    <x v="0"/>
    <n v="515.9325"/>
  </r>
  <r>
    <s v="CUST1039"/>
    <s v="Tonya Reynolds"/>
    <x v="0"/>
    <x v="1"/>
    <s v="Darleneton"/>
    <x v="29"/>
    <s v="USA"/>
    <x v="0"/>
    <s v="PROD71"/>
    <x v="57"/>
    <x v="3"/>
    <x v="4"/>
    <x v="57"/>
    <n v="214.32"/>
    <n v="383"/>
    <s v="STORE2"/>
    <x v="4"/>
    <x v="1"/>
    <x v="4"/>
    <s v="Outlet"/>
    <x v="548"/>
    <x v="209"/>
    <n v="3"/>
    <x v="417"/>
    <n v="0.09"/>
    <x v="1"/>
    <n v="2101.0626000000002"/>
  </r>
  <r>
    <s v="CUST1220"/>
    <s v="George Davis"/>
    <x v="12"/>
    <x v="1"/>
    <s v="    Lake Lisa"/>
    <x v="30"/>
    <s v="USA"/>
    <x v="3"/>
    <s v="PROD4"/>
    <x v="58"/>
    <x v="4"/>
    <x v="5"/>
    <x v="58"/>
    <n v="306.45999999999998"/>
    <n v="487"/>
    <s v="STORE3"/>
    <x v="0"/>
    <x v="0"/>
    <x v="0"/>
    <s v="Outlet"/>
    <x v="549"/>
    <x v="392"/>
    <n v="1"/>
    <x v="418"/>
    <n v="0.27"/>
    <x v="0"/>
    <n v="359.19650000000001"/>
  </r>
  <r>
    <s v="CUST1104"/>
    <s v="Christopher Lester"/>
    <x v="13"/>
    <x v="0"/>
    <s v="South Jenniferville"/>
    <x v="31"/>
    <s v="USA"/>
    <x v="1"/>
    <s v="PROD17"/>
    <x v="29"/>
    <x v="0"/>
    <x v="7"/>
    <x v="29"/>
    <n v="144.53"/>
    <n v="367"/>
    <s v="STORE12"/>
    <x v="14"/>
    <x v="0"/>
    <x v="14"/>
    <s v="Online"/>
    <x v="550"/>
    <x v="393"/>
    <n v="2"/>
    <x v="187"/>
    <n v="0"/>
    <x v="1"/>
    <n v="857.1"/>
  </r>
  <r>
    <s v="CUST1229"/>
    <s v="Tanner Thompson"/>
    <x v="41"/>
    <x v="1"/>
    <s v="Port Lisashire"/>
    <x v="42"/>
    <s v="USA"/>
    <x v="3"/>
    <s v="PROD10"/>
    <x v="47"/>
    <x v="2"/>
    <x v="14"/>
    <x v="47"/>
    <n v="298.86"/>
    <n v="308"/>
    <s v="STORE15"/>
    <x v="19"/>
    <x v="0"/>
    <x v="19"/>
    <s v="Flagship"/>
    <x v="551"/>
    <x v="51"/>
    <n v="4"/>
    <x v="419"/>
    <n v="0.12"/>
    <x v="0"/>
    <n v="1112.9536000000001"/>
  </r>
  <r>
    <s v="CUST1007"/>
    <s v="Daniel Boyd"/>
    <x v="5"/>
    <x v="1"/>
    <s v="West Pamelafurt"/>
    <x v="5"/>
    <s v="USA"/>
    <x v="3"/>
    <s v="PROD13"/>
    <x v="75"/>
    <x v="1"/>
    <x v="7"/>
    <x v="75"/>
    <n v="242.23"/>
    <n v="453"/>
    <s v="STORE3"/>
    <x v="0"/>
    <x v="0"/>
    <x v="0"/>
    <s v="Outlet"/>
    <x v="552"/>
    <x v="394"/>
    <n v="3"/>
    <x v="238"/>
    <n v="0.15"/>
    <x v="1"/>
    <n v="413.5335"/>
  </r>
  <r>
    <s v="CUST1331"/>
    <s v="Maria Phillips"/>
    <x v="29"/>
    <x v="1"/>
    <s v="North Kathytown"/>
    <x v="39"/>
    <s v="USA"/>
    <x v="3"/>
    <s v="PROD4"/>
    <x v="58"/>
    <x v="4"/>
    <x v="5"/>
    <x v="58"/>
    <n v="306.45999999999998"/>
    <n v="487"/>
    <s v="STORE3"/>
    <x v="0"/>
    <x v="0"/>
    <x v="0"/>
    <s v="Outlet"/>
    <x v="553"/>
    <x v="57"/>
    <n v="3"/>
    <x v="175"/>
    <n v="0.04"/>
    <x v="1"/>
    <n v="2010.6432"/>
  </r>
  <r>
    <s v="CUST1310"/>
    <s v="Kara Dodson"/>
    <x v="3"/>
    <x v="0"/>
    <s v="Joelside"/>
    <x v="1"/>
    <s v="USA"/>
    <x v="1"/>
    <s v="PROD74"/>
    <x v="1"/>
    <x v="1"/>
    <x v="1"/>
    <x v="1"/>
    <n v="403.71"/>
    <n v="159"/>
    <s v="STORE18"/>
    <x v="10"/>
    <x v="2"/>
    <x v="10"/>
    <s v="Flagship"/>
    <x v="554"/>
    <x v="258"/>
    <n v="1"/>
    <x v="190"/>
    <n v="7.0000000000000007E-2"/>
    <x v="2"/>
    <n v="444.61439999999988"/>
  </r>
  <r>
    <s v="CUST1208"/>
    <s v="John Perez"/>
    <x v="8"/>
    <x v="0"/>
    <s v="Kathrynview"/>
    <x v="49"/>
    <s v="USA"/>
    <x v="2"/>
    <s v="PROD59"/>
    <x v="4"/>
    <x v="3"/>
    <x v="4"/>
    <x v="4"/>
    <n v="17.309999999999999"/>
    <n v="399"/>
    <s v="STORE7"/>
    <x v="15"/>
    <x v="1"/>
    <x v="15"/>
    <s v="Online"/>
    <x v="555"/>
    <x v="395"/>
    <n v="2"/>
    <x v="420"/>
    <n v="0.2"/>
    <x v="1"/>
    <n v="1533.8240000000001"/>
  </r>
  <r>
    <s v="CUST1464"/>
    <s v="David Pierce"/>
    <x v="20"/>
    <x v="1"/>
    <s v="Grayland"/>
    <x v="17"/>
    <s v="USA"/>
    <x v="2"/>
    <s v="PROD41"/>
    <x v="82"/>
    <x v="0"/>
    <x v="15"/>
    <x v="82"/>
    <n v="313.26"/>
    <n v="369"/>
    <s v="STORE12"/>
    <x v="14"/>
    <x v="0"/>
    <x v="14"/>
    <s v="Online"/>
    <x v="556"/>
    <x v="396"/>
    <n v="2"/>
    <x v="206"/>
    <n v="7.0000000000000007E-2"/>
    <x v="2"/>
    <n v="1081.0134"/>
  </r>
  <r>
    <s v="CUST1435"/>
    <s v="Lindsay Beasley"/>
    <x v="33"/>
    <x v="1"/>
    <s v="Wesleyhaven"/>
    <x v="46"/>
    <s v="USA"/>
    <x v="1"/>
    <s v="PROD36"/>
    <x v="88"/>
    <x v="4"/>
    <x v="8"/>
    <x v="88"/>
    <n v="223.43"/>
    <n v="154"/>
    <s v="STORE9"/>
    <x v="9"/>
    <x v="1"/>
    <x v="9"/>
    <s v="Flagship"/>
    <x v="557"/>
    <x v="397"/>
    <n v="2.2962962962962963"/>
    <x v="181"/>
    <n v="0.04"/>
    <x v="2"/>
    <n v="2509.4591999999998"/>
  </r>
  <r>
    <s v="CUST1068"/>
    <s v="Mr. Mark Beasley"/>
    <x v="26"/>
    <x v="1"/>
    <s v="West Johnchester"/>
    <x v="12"/>
    <s v="USA"/>
    <x v="1"/>
    <s v="PROD52"/>
    <x v="22"/>
    <x v="0"/>
    <x v="0"/>
    <x v="22"/>
    <n v="212.26"/>
    <n v="82"/>
    <s v="STORE5"/>
    <x v="3"/>
    <x v="0"/>
    <x v="3"/>
    <s v="Outlet"/>
    <x v="558"/>
    <x v="150"/>
    <n v="4"/>
    <x v="312"/>
    <n v="0.16"/>
    <x v="2"/>
    <n v="1194.9503999999999"/>
  </r>
  <r>
    <s v="CUST1112"/>
    <s v="David Cole"/>
    <x v="4"/>
    <x v="1"/>
    <s v="Lake Michael"/>
    <x v="29"/>
    <s v="USA"/>
    <x v="1"/>
    <s v="PROD99"/>
    <x v="86"/>
    <x v="2"/>
    <x v="14"/>
    <x v="86"/>
    <n v="201.41"/>
    <n v="146"/>
    <s v="STORE11"/>
    <x v="17"/>
    <x v="1"/>
    <x v="17"/>
    <s v="Online"/>
    <x v="559"/>
    <x v="398"/>
    <n v="1"/>
    <x v="421"/>
    <n v="0.16"/>
    <x v="1"/>
    <n v="618.69359999999995"/>
  </r>
  <r>
    <s v="CUST1401"/>
    <s v="Terry Moses"/>
    <x v="42"/>
    <x v="1"/>
    <s v="Leahmouth"/>
    <x v="2"/>
    <s v="USA"/>
    <x v="2"/>
    <s v="PROD65"/>
    <x v="74"/>
    <x v="0"/>
    <x v="15"/>
    <x v="74"/>
    <n v="240.63"/>
    <n v="423"/>
    <s v="STORE15"/>
    <x v="19"/>
    <x v="0"/>
    <x v="19"/>
    <s v="Flagship"/>
    <x v="560"/>
    <x v="399"/>
    <n v="1"/>
    <x v="422"/>
    <n v="0.28000000000000003"/>
    <x v="0"/>
    <n v="377.28"/>
  </r>
  <r>
    <s v="CUST1046"/>
    <s v="Michelle Garcia Dds"/>
    <x v="0"/>
    <x v="1"/>
    <s v="Perezbury"/>
    <x v="35"/>
    <s v="USA"/>
    <x v="2"/>
    <s v="PROD28"/>
    <x v="40"/>
    <x v="0"/>
    <x v="7"/>
    <x v="40"/>
    <n v="38.76"/>
    <n v="137"/>
    <s v="STORE3"/>
    <x v="0"/>
    <x v="0"/>
    <x v="0"/>
    <s v="Outlet"/>
    <x v="561"/>
    <x v="362"/>
    <n v="4"/>
    <x v="202"/>
    <n v="0.28000000000000003"/>
    <x v="2"/>
    <n v="1630.3391999999999"/>
  </r>
  <r>
    <s v="CUST1259"/>
    <s v="Beth Allen"/>
    <x v="41"/>
    <x v="1"/>
    <s v="South Kathrynmouth"/>
    <x v="21"/>
    <s v="USA"/>
    <x v="1"/>
    <s v="PROD21"/>
    <x v="54"/>
    <x v="2"/>
    <x v="19"/>
    <x v="54"/>
    <n v="123.46"/>
    <n v="76"/>
    <s v="STORE10"/>
    <x v="5"/>
    <x v="2"/>
    <x v="5"/>
    <s v="Online"/>
    <x v="562"/>
    <x v="252"/>
    <n v="1"/>
    <x v="258"/>
    <n v="0.09"/>
    <x v="0"/>
    <n v="229.3109"/>
  </r>
  <r>
    <s v="CUST1221"/>
    <s v="Lisa Young"/>
    <x v="29"/>
    <x v="0"/>
    <s v="Maybury"/>
    <x v="31"/>
    <s v="USA"/>
    <x v="2"/>
    <s v="PROD17"/>
    <x v="29"/>
    <x v="0"/>
    <x v="7"/>
    <x v="29"/>
    <n v="144.53"/>
    <n v="367"/>
    <s v="STORE19"/>
    <x v="18"/>
    <x v="2"/>
    <x v="18"/>
    <s v="Online"/>
    <x v="563"/>
    <x v="89"/>
    <n v="1"/>
    <x v="423"/>
    <n v="0.27"/>
    <x v="2"/>
    <n v="189.21600000000001"/>
  </r>
  <r>
    <s v="CUST1446"/>
    <s v="Shannon Turner"/>
    <x v="39"/>
    <x v="0"/>
    <s v="West Jorge"/>
    <x v="21"/>
    <s v="USA"/>
    <x v="1"/>
    <s v="PROD59"/>
    <x v="4"/>
    <x v="3"/>
    <x v="4"/>
    <x v="4"/>
    <n v="17.309999999999999"/>
    <n v="399"/>
    <s v="STORE15"/>
    <x v="19"/>
    <x v="0"/>
    <x v="19"/>
    <s v="Flagship"/>
    <x v="564"/>
    <x v="236"/>
    <n v="1"/>
    <x v="424"/>
    <n v="0.26"/>
    <x v="1"/>
    <n v="692.38839999999993"/>
  </r>
  <r>
    <s v="CUST1469"/>
    <s v="James Foster"/>
    <x v="16"/>
    <x v="0"/>
    <s v="East Audrey"/>
    <x v="34"/>
    <s v="USA"/>
    <x v="0"/>
    <s v="PROD35"/>
    <x v="44"/>
    <x v="2"/>
    <x v="11"/>
    <x v="44"/>
    <n v="382.22"/>
    <n v="329"/>
    <s v="STORE8"/>
    <x v="7"/>
    <x v="3"/>
    <x v="7"/>
    <s v="Online"/>
    <x v="565"/>
    <x v="389"/>
    <n v="4"/>
    <x v="425"/>
    <n v="0.02"/>
    <x v="0"/>
    <n v="1884.54"/>
  </r>
  <r>
    <s v="CUST1369"/>
    <s v="Gregory Allen"/>
    <x v="3"/>
    <x v="1"/>
    <s v="West Bruce"/>
    <x v="1"/>
    <s v="USA"/>
    <x v="2"/>
    <s v="PROD81"/>
    <x v="15"/>
    <x v="0"/>
    <x v="12"/>
    <x v="15"/>
    <n v="285.54000000000002"/>
    <n v="358"/>
    <s v="STORE15"/>
    <x v="19"/>
    <x v="0"/>
    <x v="19"/>
    <s v="Flagship"/>
    <x v="566"/>
    <x v="19"/>
    <n v="2"/>
    <x v="426"/>
    <n v="0.01"/>
    <x v="2"/>
    <n v="906.50339999999994"/>
  </r>
  <r>
    <s v="CUST1164"/>
    <s v="Daniel Rivas"/>
    <x v="14"/>
    <x v="1"/>
    <s v="Dominiquefort"/>
    <x v="31"/>
    <s v="USA"/>
    <x v="1"/>
    <s v="PROD48"/>
    <x v="66"/>
    <x v="1"/>
    <x v="7"/>
    <x v="66"/>
    <n v="177.98"/>
    <n v="103"/>
    <s v="STORE14"/>
    <x v="2"/>
    <x v="1"/>
    <x v="2"/>
    <s v="Outlet"/>
    <x v="567"/>
    <x v="212"/>
    <n v="1"/>
    <x v="345"/>
    <n v="0.28000000000000003"/>
    <x v="0"/>
    <n v="716.1336"/>
  </r>
  <r>
    <s v="CUST1245"/>
    <s v="Laura Soto"/>
    <x v="46"/>
    <x v="1"/>
    <s v="Rodriguezton"/>
    <x v="29"/>
    <s v="USA"/>
    <x v="2"/>
    <s v="PROD90"/>
    <x v="73"/>
    <x v="1"/>
    <x v="7"/>
    <x v="73"/>
    <n v="340.14"/>
    <n v="361"/>
    <s v="STORE0"/>
    <x v="16"/>
    <x v="2"/>
    <x v="16"/>
    <s v="Flagship"/>
    <x v="568"/>
    <x v="400"/>
    <n v="3"/>
    <x v="80"/>
    <n v="0.3"/>
    <x v="2"/>
    <n v="137.697"/>
  </r>
  <r>
    <s v="CUST1022"/>
    <s v="   Paul Fox"/>
    <x v="44"/>
    <x v="1"/>
    <s v="Michaelton"/>
    <x v="47"/>
    <s v="USA"/>
    <x v="1"/>
    <s v="PROD13"/>
    <x v="75"/>
    <x v="1"/>
    <x v="7"/>
    <x v="75"/>
    <n v="242.23"/>
    <n v="453"/>
    <s v="STORE8"/>
    <x v="7"/>
    <x v="3"/>
    <x v="7"/>
    <s v="Online"/>
    <x v="569"/>
    <x v="401"/>
    <n v="4"/>
    <x v="427"/>
    <n v="0.26"/>
    <x v="1"/>
    <n v="1584.7840000000001"/>
  </r>
  <r>
    <s v="CUST1160"/>
    <s v="John Lawson"/>
    <x v="15"/>
    <x v="1"/>
    <s v="New Juliemouth"/>
    <x v="10"/>
    <s v="USA"/>
    <x v="2"/>
    <s v="PROD58"/>
    <x v="36"/>
    <x v="4"/>
    <x v="7"/>
    <x v="36"/>
    <n v="113.83"/>
    <n v="485"/>
    <s v="STORE17"/>
    <x v="1"/>
    <x v="0"/>
    <x v="1"/>
    <s v="Flagship"/>
    <x v="570"/>
    <x v="151"/>
    <n v="3"/>
    <x v="270"/>
    <n v="0.28000000000000003"/>
    <x v="1"/>
    <n v="1345.6368"/>
  </r>
  <r>
    <s v="CUST1250"/>
    <s v="Veronica Newman"/>
    <x v="43"/>
    <x v="0"/>
    <s v="New Daniel"/>
    <x v="43"/>
    <s v="USA"/>
    <x v="2"/>
    <s v="PROD55"/>
    <x v="25"/>
    <x v="2"/>
    <x v="3"/>
    <x v="25"/>
    <n v="81.75"/>
    <n v="226.05"/>
    <s v="STORE13"/>
    <x v="8"/>
    <x v="2"/>
    <x v="8"/>
    <s v="Flagship"/>
    <x v="571"/>
    <x v="169"/>
    <n v="1"/>
    <x v="428"/>
    <n v="0.13"/>
    <x v="1"/>
    <n v="148.49160000000001"/>
  </r>
  <r>
    <s v="CUST1096"/>
    <s v="Samantha Walker"/>
    <x v="21"/>
    <x v="1"/>
    <s v="Timothyburgh"/>
    <x v="49"/>
    <s v="USA"/>
    <x v="2"/>
    <s v="PROD7"/>
    <x v="17"/>
    <x v="2"/>
    <x v="11"/>
    <x v="17"/>
    <n v="218.86"/>
    <n v="170"/>
    <s v="STORE8"/>
    <x v="7"/>
    <x v="3"/>
    <x v="7"/>
    <s v="Online"/>
    <x v="572"/>
    <x v="402"/>
    <n v="4"/>
    <x v="429"/>
    <n v="0.08"/>
    <x v="0"/>
    <n v="2936.0144"/>
  </r>
  <r>
    <s v="CUST1098"/>
    <s v="Brittney Morgan"/>
    <x v="26"/>
    <x v="0"/>
    <s v="Lake Kaylahaven"/>
    <x v="19"/>
    <s v="USA"/>
    <x v="0"/>
    <s v="PROD2"/>
    <x v="60"/>
    <x v="4"/>
    <x v="18"/>
    <x v="60"/>
    <n v="265.73266666666666"/>
    <n v="352"/>
    <s v="STORE16"/>
    <x v="12"/>
    <x v="3"/>
    <x v="12"/>
    <s v="Flagship"/>
    <x v="573"/>
    <x v="403"/>
    <n v="1"/>
    <x v="338"/>
    <n v="0.12"/>
    <x v="0"/>
    <n v="328.02"/>
  </r>
  <r>
    <s v="CUST1396"/>
    <s v="Alexander Byrd"/>
    <x v="34"/>
    <x v="1"/>
    <s v="Parkerview"/>
    <x v="3"/>
    <s v="USA"/>
    <x v="1"/>
    <s v="PROD61"/>
    <x v="49"/>
    <x v="0"/>
    <x v="12"/>
    <x v="49"/>
    <n v="103.45"/>
    <n v="465"/>
    <s v="STORE4"/>
    <x v="11"/>
    <x v="1"/>
    <x v="11"/>
    <s v="Online"/>
    <x v="574"/>
    <x v="404"/>
    <n v="1"/>
    <x v="73"/>
    <n v="0.05"/>
    <x v="1"/>
    <n v="944.47099999999989"/>
  </r>
  <r>
    <s v="CUST1422"/>
    <s v="Brittany Edwards Dds"/>
    <x v="17"/>
    <x v="1"/>
    <s v="Aliciahaven"/>
    <x v="45"/>
    <s v="USA"/>
    <x v="2"/>
    <s v="PROD20"/>
    <x v="69"/>
    <x v="0"/>
    <x v="7"/>
    <x v="69"/>
    <n v="131.51"/>
    <n v="281.95833333333331"/>
    <s v="STORE13"/>
    <x v="8"/>
    <x v="2"/>
    <x v="8"/>
    <s v="Flagship"/>
    <x v="575"/>
    <x v="405"/>
    <n v="1"/>
    <x v="326"/>
    <n v="7.0000000000000007E-2"/>
    <x v="0"/>
    <n v="126.5916"/>
  </r>
  <r>
    <s v="CUST1030"/>
    <s v="Jessica Acevedo"/>
    <x v="13"/>
    <x v="1"/>
    <s v="Amybury"/>
    <x v="8"/>
    <s v="USA"/>
    <x v="3"/>
    <s v="PROD52"/>
    <x v="22"/>
    <x v="0"/>
    <x v="0"/>
    <x v="22"/>
    <n v="212.26"/>
    <n v="82"/>
    <s v="STORE18"/>
    <x v="10"/>
    <x v="2"/>
    <x v="10"/>
    <s v="Flagship"/>
    <x v="576"/>
    <x v="205"/>
    <n v="3"/>
    <x v="430"/>
    <n v="0.17"/>
    <x v="1"/>
    <n v="1579.7805000000001"/>
  </r>
  <r>
    <s v="CUST1329"/>
    <s v="Victor Mcintosh"/>
    <x v="32"/>
    <x v="1"/>
    <s v="Tiffanyshire"/>
    <x v="4"/>
    <s v="USA"/>
    <x v="3"/>
    <s v="PROD64"/>
    <x v="55"/>
    <x v="3"/>
    <x v="16"/>
    <x v="55"/>
    <n v="299.11"/>
    <n v="118"/>
    <s v="STORE0"/>
    <x v="16"/>
    <x v="2"/>
    <x v="16"/>
    <s v="Flagship"/>
    <x v="577"/>
    <x v="131"/>
    <n v="4"/>
    <x v="294"/>
    <n v="0.05"/>
    <x v="0"/>
    <n v="682.55600000000004"/>
  </r>
  <r>
    <s v="CUST1294"/>
    <s v="Lisa Chandler"/>
    <x v="5"/>
    <x v="0"/>
    <s v="Port Richard"/>
    <x v="39"/>
    <s v="USA"/>
    <x v="2"/>
    <s v="PROD20"/>
    <x v="69"/>
    <x v="0"/>
    <x v="7"/>
    <x v="69"/>
    <n v="131.51"/>
    <n v="281.95833333333331"/>
    <s v="STORE18"/>
    <x v="10"/>
    <x v="2"/>
    <x v="10"/>
    <s v="Flagship"/>
    <x v="578"/>
    <x v="406"/>
    <n v="4"/>
    <x v="431"/>
    <n v="0.16"/>
    <x v="1"/>
    <n v="1877.6687999999999"/>
  </r>
  <r>
    <s v="CUST1171"/>
    <s v="Amy Wilson"/>
    <x v="30"/>
    <x v="1"/>
    <s v="Morrisburgh"/>
    <x v="12"/>
    <s v="USA"/>
    <x v="2"/>
    <s v="PROD94"/>
    <x v="89"/>
    <x v="3"/>
    <x v="10"/>
    <x v="89"/>
    <n v="358.47"/>
    <n v="213"/>
    <s v="STORE6"/>
    <x v="13"/>
    <x v="2"/>
    <x v="13"/>
    <s v="Online"/>
    <x v="579"/>
    <x v="360"/>
    <n v="2"/>
    <x v="432"/>
    <n v="0.25"/>
    <x v="2"/>
    <n v="1289.6099999999999"/>
  </r>
  <r>
    <s v="CUST1243"/>
    <s v="Brian Hammond"/>
    <x v="18"/>
    <x v="1"/>
    <s v="North Nicholas"/>
    <x v="11"/>
    <s v="USA"/>
    <x v="0"/>
    <s v="PROD69"/>
    <x v="5"/>
    <x v="4"/>
    <x v="5"/>
    <x v="5"/>
    <n v="218.22"/>
    <n v="224"/>
    <s v="STORE19"/>
    <x v="18"/>
    <x v="2"/>
    <x v="18"/>
    <s v="Online"/>
    <x v="580"/>
    <x v="120"/>
    <n v="2"/>
    <x v="433"/>
    <n v="0.11"/>
    <x v="1"/>
    <n v="193.55719999999999"/>
  </r>
  <r>
    <s v="CUST1106"/>
    <s v="Howard Summers"/>
    <x v="10"/>
    <x v="1"/>
    <s v="East Linda"/>
    <x v="26"/>
    <s v="USA"/>
    <x v="3"/>
    <s v="PROD65"/>
    <x v="74"/>
    <x v="0"/>
    <x v="15"/>
    <x v="74"/>
    <n v="240.63"/>
    <n v="423"/>
    <s v="STORE16"/>
    <x v="12"/>
    <x v="3"/>
    <x v="12"/>
    <s v="Flagship"/>
    <x v="581"/>
    <x v="192"/>
    <n v="3"/>
    <x v="434"/>
    <n v="0.06"/>
    <x v="2"/>
    <n v="1631.2854"/>
  </r>
  <r>
    <s v="CUST1055"/>
    <s v="Wayne Mcpherson"/>
    <x v="18"/>
    <x v="1"/>
    <s v="Edwardsfort"/>
    <x v="4"/>
    <s v="USA"/>
    <x v="3"/>
    <s v="PROD21"/>
    <x v="54"/>
    <x v="2"/>
    <x v="19"/>
    <x v="54"/>
    <n v="123.46"/>
    <n v="76"/>
    <s v="STORE12"/>
    <x v="14"/>
    <x v="0"/>
    <x v="14"/>
    <s v="Online"/>
    <x v="582"/>
    <x v="407"/>
    <n v="1"/>
    <x v="409"/>
    <n v="0.11"/>
    <x v="2"/>
    <n v="392.02720000000011"/>
  </r>
  <r>
    <s v="CUST1016"/>
    <s v="John Scott"/>
    <x v="26"/>
    <x v="1"/>
    <s v="South Christopher"/>
    <x v="8"/>
    <s v="USA"/>
    <x v="3"/>
    <s v="PROD16"/>
    <x v="63"/>
    <x v="3"/>
    <x v="21"/>
    <x v="63"/>
    <n v="337.42"/>
    <n v="256"/>
    <s v="STORE19"/>
    <x v="18"/>
    <x v="2"/>
    <x v="18"/>
    <s v="Online"/>
    <x v="583"/>
    <x v="408"/>
    <n v="2"/>
    <x v="382"/>
    <n v="0.05"/>
    <x v="1"/>
    <n v="576.97299999999996"/>
  </r>
  <r>
    <s v="CUST1336"/>
    <s v="John Jones"/>
    <x v="7"/>
    <x v="1"/>
    <s v="North Michaelborough"/>
    <x v="7"/>
    <s v="USA"/>
    <x v="1"/>
    <s v="PROD74"/>
    <x v="1"/>
    <x v="1"/>
    <x v="1"/>
    <x v="1"/>
    <n v="403.71"/>
    <n v="159"/>
    <s v="STORE14"/>
    <x v="2"/>
    <x v="1"/>
    <x v="2"/>
    <s v="Outlet"/>
    <x v="584"/>
    <x v="380"/>
    <n v="2"/>
    <x v="384"/>
    <n v="0.22"/>
    <x v="2"/>
    <n v="953.48760000000004"/>
  </r>
  <r>
    <s v="CUST1202"/>
    <s v="Christina Garcia"/>
    <x v="33"/>
    <x v="1"/>
    <s v="Clarkeside"/>
    <x v="45"/>
    <s v="USA"/>
    <x v="2"/>
    <s v="PROD39"/>
    <x v="65"/>
    <x v="1"/>
    <x v="22"/>
    <x v="65"/>
    <n v="326.06"/>
    <n v="301"/>
    <s v="STORE15"/>
    <x v="19"/>
    <x v="0"/>
    <x v="19"/>
    <s v="Flagship"/>
    <x v="585"/>
    <x v="95"/>
    <n v="2"/>
    <x v="435"/>
    <n v="0.26"/>
    <x v="1"/>
    <n v="1136.7583999999999"/>
  </r>
  <r>
    <s v="CUST1296"/>
    <s v="Jared Moran"/>
    <x v="9"/>
    <x v="1"/>
    <s v="South David"/>
    <x v="5"/>
    <s v="USA"/>
    <x v="3"/>
    <s v="PROD23"/>
    <x v="9"/>
    <x v="4"/>
    <x v="8"/>
    <x v="9"/>
    <n v="265.73266666666666"/>
    <n v="360"/>
    <s v="STORE18"/>
    <x v="10"/>
    <x v="2"/>
    <x v="10"/>
    <s v="Flagship"/>
    <x v="586"/>
    <x v="350"/>
    <n v="1"/>
    <x v="436"/>
    <n v="0.24"/>
    <x v="0"/>
    <n v="468.78320000000002"/>
  </r>
  <r>
    <s v="CUST1183"/>
    <s v="Mario Jacobs"/>
    <x v="40"/>
    <x v="0"/>
    <s v="Port James"/>
    <x v="3"/>
    <s v="USA"/>
    <x v="2"/>
    <s v="PROD40"/>
    <x v="50"/>
    <x v="1"/>
    <x v="1"/>
    <x v="50"/>
    <n v="38.520000000000003"/>
    <n v="378"/>
    <s v="STORE18"/>
    <x v="10"/>
    <x v="2"/>
    <x v="10"/>
    <s v="Flagship"/>
    <x v="587"/>
    <x v="409"/>
    <n v="1"/>
    <x v="437"/>
    <n v="0.18"/>
    <x v="2"/>
    <n v="385.67880000000002"/>
  </r>
  <r>
    <s v="CUST1219"/>
    <s v="Jordan Wells"/>
    <x v="35"/>
    <x v="1"/>
    <s v="Phillipschester   "/>
    <x v="15"/>
    <s v="USA"/>
    <x v="0"/>
    <s v="PROD53"/>
    <x v="20"/>
    <x v="4"/>
    <x v="5"/>
    <x v="20"/>
    <n v="386.56"/>
    <n v="125"/>
    <s v="STORE8"/>
    <x v="7"/>
    <x v="3"/>
    <x v="7"/>
    <s v="Online"/>
    <x v="588"/>
    <x v="322"/>
    <n v="2"/>
    <x v="438"/>
    <n v="0.12"/>
    <x v="1"/>
    <n v="1084.7936"/>
  </r>
  <r>
    <s v="CUST1082"/>
    <s v="George Rosario"/>
    <x v="10"/>
    <x v="0"/>
    <s v="Leburgh"/>
    <x v="23"/>
    <s v="USA"/>
    <x v="3"/>
    <s v="PROD3"/>
    <x v="84"/>
    <x v="4"/>
    <x v="18"/>
    <x v="84"/>
    <n v="364.67"/>
    <n v="452"/>
    <s v="STORE9"/>
    <x v="9"/>
    <x v="1"/>
    <x v="9"/>
    <s v="Flagship"/>
    <x v="589"/>
    <x v="410"/>
    <n v="3"/>
    <x v="439"/>
    <n v="0.18"/>
    <x v="1"/>
    <n v="1616.8104000000001"/>
  </r>
  <r>
    <s v="CUST1034"/>
    <s v="Christopher Olson"/>
    <x v="4"/>
    <x v="1"/>
    <s v="West Richard"/>
    <x v="42"/>
    <s v="USA"/>
    <x v="2"/>
    <s v="PROD41"/>
    <x v="82"/>
    <x v="0"/>
    <x v="15"/>
    <x v="82"/>
    <n v="313.26"/>
    <n v="369"/>
    <s v="STORE19"/>
    <x v="18"/>
    <x v="2"/>
    <x v="18"/>
    <s v="Online"/>
    <x v="590"/>
    <x v="231"/>
    <n v="2"/>
    <x v="171"/>
    <n v="0.04"/>
    <x v="1"/>
    <n v="753.50399999999991"/>
  </r>
  <r>
    <s v="CUST1314"/>
    <s v="Elizabeth Johnson"/>
    <x v="10"/>
    <x v="1"/>
    <s v="Anitaland"/>
    <x v="17"/>
    <s v="USA"/>
    <x v="1"/>
    <s v="PROD11"/>
    <x v="68"/>
    <x v="1"/>
    <x v="7"/>
    <x v="68"/>
    <n v="449.4"/>
    <n v="274.7"/>
    <s v="STORE19"/>
    <x v="18"/>
    <x v="2"/>
    <x v="18"/>
    <s v="Online"/>
    <x v="591"/>
    <x v="131"/>
    <n v="3"/>
    <x v="440"/>
    <n v="0.16"/>
    <x v="0"/>
    <n v="1491.7896000000001"/>
  </r>
  <r>
    <s v="CUST1245"/>
    <s v="Laura Soto"/>
    <x v="46"/>
    <x v="1"/>
    <s v="Rodriguezton"/>
    <x v="29"/>
    <s v="USA"/>
    <x v="2"/>
    <s v="PROD40"/>
    <x v="50"/>
    <x v="1"/>
    <x v="1"/>
    <x v="50"/>
    <n v="38.520000000000003"/>
    <n v="378"/>
    <s v="STORE14"/>
    <x v="2"/>
    <x v="1"/>
    <x v="2"/>
    <s v="Outlet"/>
    <x v="592"/>
    <x v="172"/>
    <n v="3"/>
    <x v="441"/>
    <n v="0.01"/>
    <x v="2"/>
    <n v="184.22909999999999"/>
  </r>
  <r>
    <s v="CUST1092"/>
    <s v="Robert Jackson"/>
    <x v="30"/>
    <x v="1"/>
    <s v="Lake Brandy"/>
    <x v="25"/>
    <s v="USA"/>
    <x v="2"/>
    <s v="PROD96"/>
    <x v="76"/>
    <x v="4"/>
    <x v="18"/>
    <x v="76"/>
    <n v="358.47"/>
    <n v="143"/>
    <s v="STORE3"/>
    <x v="0"/>
    <x v="0"/>
    <x v="0"/>
    <s v="Outlet"/>
    <x v="593"/>
    <x v="411"/>
    <n v="4"/>
    <x v="442"/>
    <n v="0.25"/>
    <x v="1"/>
    <n v="2801.19"/>
  </r>
  <r>
    <s v="CUST1155"/>
    <s v="Curtis Haynes"/>
    <x v="31"/>
    <x v="1"/>
    <s v="Estradaside"/>
    <x v="14"/>
    <s v="USA"/>
    <x v="0"/>
    <s v="PROD85"/>
    <x v="70"/>
    <x v="4"/>
    <x v="7"/>
    <x v="70"/>
    <n v="119.57"/>
    <n v="210"/>
    <s v="STORE16"/>
    <x v="12"/>
    <x v="3"/>
    <x v="12"/>
    <s v="Flagship"/>
    <x v="594"/>
    <x v="412"/>
    <n v="3"/>
    <x v="443"/>
    <n v="0.14000000000000001"/>
    <x v="1"/>
    <n v="1587.4998000000001"/>
  </r>
  <r>
    <s v="CUST1373"/>
    <s v="James Orozco"/>
    <x v="33"/>
    <x v="1"/>
    <s v="Simpsonfort"/>
    <x v="6"/>
    <s v="USA"/>
    <x v="0"/>
    <s v="PROD59"/>
    <x v="4"/>
    <x v="3"/>
    <x v="4"/>
    <x v="4"/>
    <n v="17.309999999999999"/>
    <n v="399"/>
    <s v="STORE18"/>
    <x v="10"/>
    <x v="2"/>
    <x v="10"/>
    <s v="Flagship"/>
    <x v="595"/>
    <x v="225"/>
    <n v="4"/>
    <x v="444"/>
    <n v="0.22"/>
    <x v="2"/>
    <n v="2465.9856"/>
  </r>
  <r>
    <s v="CUST1269"/>
    <s v="Tyrone Olson"/>
    <x v="20"/>
    <x v="1"/>
    <s v="Emilytown"/>
    <x v="13"/>
    <s v="USA"/>
    <x v="1"/>
    <s v="PROD59"/>
    <x v="4"/>
    <x v="3"/>
    <x v="4"/>
    <x v="4"/>
    <n v="17.309999999999999"/>
    <n v="399"/>
    <s v="STORE17"/>
    <x v="1"/>
    <x v="0"/>
    <x v="1"/>
    <s v="Flagship"/>
    <x v="596"/>
    <x v="372"/>
    <n v="2"/>
    <x v="445"/>
    <n v="0.08"/>
    <x v="1"/>
    <n v="189.244"/>
  </r>
  <r>
    <s v="CUST1039"/>
    <s v="Tonya Reynolds"/>
    <x v="0"/>
    <x v="1"/>
    <s v="Darleneton"/>
    <x v="29"/>
    <s v="USA"/>
    <x v="0"/>
    <s v="PROD11"/>
    <x v="68"/>
    <x v="1"/>
    <x v="7"/>
    <x v="68"/>
    <n v="449.4"/>
    <n v="274.7"/>
    <s v="STORE16"/>
    <x v="12"/>
    <x v="3"/>
    <x v="12"/>
    <s v="Flagship"/>
    <x v="597"/>
    <x v="49"/>
    <n v="3"/>
    <x v="157"/>
    <n v="0.27"/>
    <x v="1"/>
    <n v="1898.2482"/>
  </r>
  <r>
    <s v="CUST1208"/>
    <s v="John Perez"/>
    <x v="8"/>
    <x v="0"/>
    <s v="Kathrynview"/>
    <x v="49"/>
    <s v="USA"/>
    <x v="2"/>
    <s v="PROD78"/>
    <x v="33"/>
    <x v="2"/>
    <x v="3"/>
    <x v="33"/>
    <n v="325.26"/>
    <n v="400"/>
    <s v="STORE16"/>
    <x v="12"/>
    <x v="3"/>
    <x v="12"/>
    <s v="Flagship"/>
    <x v="598"/>
    <x v="344"/>
    <n v="3"/>
    <x v="446"/>
    <n v="0.27"/>
    <x v="1"/>
    <n v="860.31959999999992"/>
  </r>
  <r>
    <s v="CUST1323"/>
    <s v="Kristy Dunlap"/>
    <x v="13"/>
    <x v="1"/>
    <s v="Whiteport"/>
    <x v="10"/>
    <s v="USA"/>
    <x v="2"/>
    <s v="PROD9"/>
    <x v="98"/>
    <x v="0"/>
    <x v="15"/>
    <x v="98"/>
    <n v="495.72"/>
    <n v="323"/>
    <s v="STORE5"/>
    <x v="3"/>
    <x v="0"/>
    <x v="3"/>
    <s v="Outlet"/>
    <x v="599"/>
    <x v="413"/>
    <n v="2"/>
    <x v="447"/>
    <n v="0.19"/>
    <x v="1"/>
    <n v="1220.0219999999999"/>
  </r>
  <r>
    <s v="CUST1007"/>
    <s v="Daniel Boyd"/>
    <x v="5"/>
    <x v="1"/>
    <s v="West Pamelafurt"/>
    <x v="5"/>
    <s v="USA"/>
    <x v="3"/>
    <s v="PROD54"/>
    <x v="8"/>
    <x v="0"/>
    <x v="7"/>
    <x v="8"/>
    <n v="434.84"/>
    <n v="185"/>
    <s v="STORE17"/>
    <x v="1"/>
    <x v="0"/>
    <x v="1"/>
    <s v="Flagship"/>
    <x v="600"/>
    <x v="307"/>
    <n v="2"/>
    <x v="130"/>
    <n v="0.1"/>
    <x v="1"/>
    <n v="1261.6379999999999"/>
  </r>
  <r>
    <s v="CUST1072"/>
    <s v="Tonya Burch"/>
    <x v="14"/>
    <x v="1"/>
    <s v="Olsonhaven"/>
    <x v="14"/>
    <s v="USA"/>
    <x v="0"/>
    <s v="PROD15"/>
    <x v="42"/>
    <x v="1"/>
    <x v="17"/>
    <x v="42"/>
    <n v="465.34"/>
    <n v="301"/>
    <s v="STORE12"/>
    <x v="14"/>
    <x v="0"/>
    <x v="14"/>
    <s v="Online"/>
    <x v="601"/>
    <x v="414"/>
    <n v="4"/>
    <x v="424"/>
    <n v="0.11"/>
    <x v="1"/>
    <n v="3332.0888"/>
  </r>
  <r>
    <s v="CUST1405"/>
    <s v="Eric Wolfe"/>
    <x v="40"/>
    <x v="1"/>
    <s v="Garciaview"/>
    <x v="49"/>
    <s v="USA"/>
    <x v="0"/>
    <s v="PROD48"/>
    <x v="66"/>
    <x v="1"/>
    <x v="7"/>
    <x v="66"/>
    <n v="177.98"/>
    <n v="103"/>
    <s v="STORE2"/>
    <x v="4"/>
    <x v="1"/>
    <x v="4"/>
    <s v="Outlet"/>
    <x v="602"/>
    <x v="411"/>
    <n v="1"/>
    <x v="448"/>
    <n v="0.13"/>
    <x v="2"/>
    <n v="300.2022"/>
  </r>
  <r>
    <s v="CUST1485"/>
    <s v="Sara Ingram"/>
    <x v="6"/>
    <x v="1"/>
    <s v="East Dillonview"/>
    <x v="36"/>
    <s v="USA"/>
    <x v="3"/>
    <s v="PROD76"/>
    <x v="45"/>
    <x v="1"/>
    <x v="6"/>
    <x v="45"/>
    <n v="392.89"/>
    <n v="320"/>
    <s v="STORE16"/>
    <x v="12"/>
    <x v="3"/>
    <x v="12"/>
    <s v="Flagship"/>
    <x v="603"/>
    <x v="209"/>
    <n v="1"/>
    <x v="188"/>
    <n v="7.0000000000000007E-2"/>
    <x v="0"/>
    <n v="502.10700000000003"/>
  </r>
  <r>
    <s v="CUST1171"/>
    <s v="Amy Wilson"/>
    <x v="30"/>
    <x v="1"/>
    <s v="Morrisburgh"/>
    <x v="12"/>
    <s v="USA"/>
    <x v="2"/>
    <s v="PROD40"/>
    <x v="50"/>
    <x v="1"/>
    <x v="1"/>
    <x v="50"/>
    <n v="38.520000000000003"/>
    <n v="378"/>
    <s v="STORE6"/>
    <x v="13"/>
    <x v="2"/>
    <x v="13"/>
    <s v="Online"/>
    <x v="604"/>
    <x v="358"/>
    <n v="1"/>
    <x v="449"/>
    <n v="0.14000000000000001"/>
    <x v="1"/>
    <n v="269.01659999999998"/>
  </r>
  <r>
    <s v="CUST1249"/>
    <s v="Lauren George"/>
    <x v="15"/>
    <x v="1"/>
    <s v="Garciamouth"/>
    <x v="3"/>
    <s v="USA"/>
    <x v="0"/>
    <s v="PROD48"/>
    <x v="66"/>
    <x v="1"/>
    <x v="7"/>
    <x v="66"/>
    <n v="177.98"/>
    <n v="103"/>
    <s v="STORE7"/>
    <x v="15"/>
    <x v="1"/>
    <x v="15"/>
    <s v="Online"/>
    <x v="605"/>
    <x v="383"/>
    <n v="3"/>
    <x v="450"/>
    <n v="0.28999999999999998"/>
    <x v="2"/>
    <n v="1823.1948"/>
  </r>
  <r>
    <s v="CUST1355"/>
    <s v="Carlos Flores"/>
    <x v="3"/>
    <x v="0"/>
    <s v="North Johnfurt"/>
    <x v="17"/>
    <s v="USA"/>
    <x v="0"/>
    <s v="PROD1"/>
    <x v="93"/>
    <x v="4"/>
    <x v="8"/>
    <x v="93"/>
    <n v="342.56"/>
    <n v="181"/>
    <s v="STORE11"/>
    <x v="17"/>
    <x v="1"/>
    <x v="17"/>
    <s v="Online"/>
    <x v="606"/>
    <x v="291"/>
    <n v="3"/>
    <x v="451"/>
    <n v="0.01"/>
    <x v="2"/>
    <n v="905.85"/>
  </r>
  <r>
    <s v="CUST1468"/>
    <s v="Gregory Curtis"/>
    <x v="20"/>
    <x v="0"/>
    <s v="Bergermouth"/>
    <x v="1"/>
    <s v="USA"/>
    <x v="3"/>
    <s v="PROD99"/>
    <x v="86"/>
    <x v="2"/>
    <x v="14"/>
    <x v="86"/>
    <n v="201.41"/>
    <n v="146"/>
    <s v="STORE12"/>
    <x v="14"/>
    <x v="0"/>
    <x v="14"/>
    <s v="Online"/>
    <x v="607"/>
    <x v="89"/>
    <n v="3"/>
    <x v="452"/>
    <n v="0.19"/>
    <x v="0"/>
    <n v="2019.6945000000001"/>
  </r>
  <r>
    <s v="CUST1207"/>
    <s v="Jacqueline Pacheco"/>
    <x v="9"/>
    <x v="1"/>
    <s v="South Emily"/>
    <x v="15"/>
    <s v="USA"/>
    <x v="3"/>
    <s v="PROD96"/>
    <x v="76"/>
    <x v="4"/>
    <x v="18"/>
    <x v="76"/>
    <n v="358.47"/>
    <n v="143"/>
    <s v="STORE3"/>
    <x v="0"/>
    <x v="0"/>
    <x v="0"/>
    <s v="Outlet"/>
    <x v="608"/>
    <x v="415"/>
    <n v="2"/>
    <x v="10"/>
    <n v="0.24"/>
    <x v="2"/>
    <n v="980.35440000000006"/>
  </r>
  <r>
    <s v="CUST1095"/>
    <s v="Amy Fowler"/>
    <x v="32"/>
    <x v="1"/>
    <s v="West Bobbyshire"/>
    <x v="3"/>
    <s v="USA"/>
    <x v="2"/>
    <s v="PROD88"/>
    <x v="90"/>
    <x v="0"/>
    <x v="7"/>
    <x v="90"/>
    <n v="131.24"/>
    <n v="232"/>
    <s v="STORE1"/>
    <x v="6"/>
    <x v="0"/>
    <x v="6"/>
    <s v="Flagship"/>
    <x v="609"/>
    <x v="416"/>
    <n v="1"/>
    <x v="343"/>
    <n v="0.09"/>
    <x v="0"/>
    <n v="136.09960000000001"/>
  </r>
  <r>
    <s v="CUST1217"/>
    <s v="Kathy Copeland"/>
    <x v="17"/>
    <x v="0"/>
    <s v="North Christinemouth"/>
    <x v="38"/>
    <s v="USA"/>
    <x v="1"/>
    <s v="PROD43"/>
    <x v="34"/>
    <x v="1"/>
    <x v="6"/>
    <x v="34"/>
    <n v="253.33"/>
    <n v="266"/>
    <s v="STORE19"/>
    <x v="18"/>
    <x v="2"/>
    <x v="18"/>
    <s v="Online"/>
    <x v="610"/>
    <x v="410"/>
    <n v="1"/>
    <x v="250"/>
    <n v="0.03"/>
    <x v="1"/>
    <n v="641.91689999999994"/>
  </r>
  <r>
    <s v="CUST1108"/>
    <s v="Travis Holland"/>
    <x v="29"/>
    <x v="0"/>
    <s v="Webstermouth"/>
    <x v="20"/>
    <s v="USA"/>
    <x v="3"/>
    <s v="PROD94"/>
    <x v="89"/>
    <x v="3"/>
    <x v="10"/>
    <x v="89"/>
    <n v="358.47"/>
    <n v="213"/>
    <s v="STORE7"/>
    <x v="15"/>
    <x v="1"/>
    <x v="15"/>
    <s v="Online"/>
    <x v="611"/>
    <x v="417"/>
    <n v="3"/>
    <x v="64"/>
    <n v="0.17"/>
    <x v="0"/>
    <n v="248.17830000000001"/>
  </r>
  <r>
    <s v="CUST1221"/>
    <s v="Lisa Young"/>
    <x v="29"/>
    <x v="0"/>
    <s v="Maybury"/>
    <x v="31"/>
    <s v="USA"/>
    <x v="2"/>
    <s v="PROD62"/>
    <x v="19"/>
    <x v="1"/>
    <x v="6"/>
    <x v="19"/>
    <n v="86.42"/>
    <n v="222"/>
    <s v="STORE1"/>
    <x v="6"/>
    <x v="0"/>
    <x v="6"/>
    <s v="Flagship"/>
    <x v="612"/>
    <x v="418"/>
    <n v="3"/>
    <x v="1"/>
    <n v="0.26"/>
    <x v="2"/>
    <n v="230.12520000000001"/>
  </r>
  <r>
    <s v="CUST1307"/>
    <s v="Brandy Thompson"/>
    <x v="18"/>
    <x v="1"/>
    <s v="West Patriciaview"/>
    <x v="27"/>
    <s v="USA"/>
    <x v="3"/>
    <s v="PROD93"/>
    <x v="27"/>
    <x v="1"/>
    <x v="6"/>
    <x v="27"/>
    <n v="377.52"/>
    <n v="485"/>
    <s v="STORE12"/>
    <x v="14"/>
    <x v="0"/>
    <x v="14"/>
    <s v="Online"/>
    <x v="613"/>
    <x v="419"/>
    <n v="4"/>
    <x v="453"/>
    <n v="0.22"/>
    <x v="0"/>
    <n v="3077.5992000000001"/>
  </r>
  <r>
    <s v="CUST1436"/>
    <s v="Sharon Simpson"/>
    <x v="25"/>
    <x v="0"/>
    <s v="South Michellebury"/>
    <x v="16"/>
    <s v="USA"/>
    <x v="0"/>
    <s v="PROD40"/>
    <x v="50"/>
    <x v="1"/>
    <x v="1"/>
    <x v="50"/>
    <n v="38.520000000000003"/>
    <n v="378"/>
    <s v="STORE2"/>
    <x v="4"/>
    <x v="1"/>
    <x v="4"/>
    <s v="Outlet"/>
    <x v="614"/>
    <x v="313"/>
    <n v="4"/>
    <x v="454"/>
    <n v="0.22"/>
    <x v="0"/>
    <n v="169.72800000000001"/>
  </r>
  <r>
    <s v="CUST1490"/>
    <s v="Scott Harris"/>
    <x v="28"/>
    <x v="0"/>
    <s v="North Nataliemouth"/>
    <x v="42"/>
    <s v="USA"/>
    <x v="2"/>
    <s v="PROD84"/>
    <x v="56"/>
    <x v="2"/>
    <x v="20"/>
    <x v="56"/>
    <n v="388.46"/>
    <n v="208"/>
    <s v="STORE14"/>
    <x v="2"/>
    <x v="1"/>
    <x v="2"/>
    <s v="Outlet"/>
    <x v="615"/>
    <x v="388"/>
    <n v="1"/>
    <x v="455"/>
    <n v="0.2"/>
    <x v="0"/>
    <n v="37.328000000000003"/>
  </r>
  <r>
    <s v="CUST1007"/>
    <s v="Daniel Boyd"/>
    <x v="5"/>
    <x v="1"/>
    <s v="West Pamelafurt"/>
    <x v="5"/>
    <s v="USA"/>
    <x v="3"/>
    <s v="PROD73"/>
    <x v="6"/>
    <x v="0"/>
    <x v="0"/>
    <x v="6"/>
    <n v="107.06"/>
    <n v="359"/>
    <s v="STORE11"/>
    <x v="17"/>
    <x v="1"/>
    <x v="17"/>
    <s v="Online"/>
    <x v="616"/>
    <x v="133"/>
    <n v="4"/>
    <x v="181"/>
    <n v="0.28999999999999998"/>
    <x v="0"/>
    <n v="2474.2080000000001"/>
  </r>
  <r>
    <s v="CUST1379"/>
    <s v="Tanya Lopez"/>
    <x v="23"/>
    <x v="1"/>
    <s v="West Jeffreyburgh"/>
    <x v="14"/>
    <s v="USA"/>
    <x v="0"/>
    <s v="PROD18"/>
    <x v="83"/>
    <x v="4"/>
    <x v="5"/>
    <x v="83"/>
    <n v="265.73266666666666"/>
    <n v="343"/>
    <s v="STORE14"/>
    <x v="2"/>
    <x v="1"/>
    <x v="2"/>
    <s v="Outlet"/>
    <x v="617"/>
    <x v="420"/>
    <n v="4"/>
    <x v="281"/>
    <n v="0.16"/>
    <x v="1"/>
    <n v="1065.4896000000001"/>
  </r>
  <r>
    <s v="CUST1258"/>
    <s v="Sarah Stewart"/>
    <x v="26"/>
    <x v="1"/>
    <s v="East Richard"/>
    <x v="11"/>
    <s v="USA"/>
    <x v="2"/>
    <s v="PROD25"/>
    <x v="13"/>
    <x v="4"/>
    <x v="7"/>
    <x v="13"/>
    <n v="174.02"/>
    <n v="268"/>
    <s v="STORE13"/>
    <x v="8"/>
    <x v="2"/>
    <x v="8"/>
    <s v="Flagship"/>
    <x v="618"/>
    <x v="334"/>
    <n v="2"/>
    <x v="456"/>
    <n v="0.09"/>
    <x v="1"/>
    <n v="706.77879999999993"/>
  </r>
  <r>
    <s v="CUST1319"/>
    <s v="Casey Simpson"/>
    <x v="8"/>
    <x v="0"/>
    <s v="West Mathewside"/>
    <x v="44"/>
    <s v="USA"/>
    <x v="2"/>
    <s v="PROD30"/>
    <x v="38"/>
    <x v="2"/>
    <x v="14"/>
    <x v="38"/>
    <n v="19.52"/>
    <n v="57"/>
    <s v="STORE6"/>
    <x v="13"/>
    <x v="2"/>
    <x v="13"/>
    <s v="Online"/>
    <x v="619"/>
    <x v="203"/>
    <n v="4"/>
    <x v="353"/>
    <n v="0.15"/>
    <x v="0"/>
    <n v="3393.88"/>
  </r>
  <r>
    <s v="CUST1493"/>
    <s v="Amanda Powell"/>
    <x v="9"/>
    <x v="0"/>
    <s v="South William"/>
    <x v="27"/>
    <s v="USA"/>
    <x v="1"/>
    <s v="PROD36"/>
    <x v="88"/>
    <x v="4"/>
    <x v="8"/>
    <x v="88"/>
    <n v="223.43"/>
    <n v="154"/>
    <s v="STORE0"/>
    <x v="16"/>
    <x v="2"/>
    <x v="16"/>
    <s v="Flagship"/>
    <x v="620"/>
    <x v="421"/>
    <n v="1"/>
    <x v="457"/>
    <n v="0.01"/>
    <x v="2"/>
    <n v="878.50620000000004"/>
  </r>
  <r>
    <s v="CUST1312"/>
    <s v="Jason Mullins"/>
    <x v="35"/>
    <x v="1"/>
    <s v="Brianchester"/>
    <x v="43"/>
    <s v="USA"/>
    <x v="1"/>
    <s v="PROD37"/>
    <x v="16"/>
    <x v="4"/>
    <x v="9"/>
    <x v="16"/>
    <n v="353.47"/>
    <n v="214"/>
    <s v="STORE12"/>
    <x v="14"/>
    <x v="0"/>
    <x v="14"/>
    <s v="Online"/>
    <x v="621"/>
    <x v="255"/>
    <n v="4"/>
    <x v="458"/>
    <n v="0.28000000000000003"/>
    <x v="0"/>
    <n v="958.95360000000005"/>
  </r>
  <r>
    <s v="CUST1021"/>
    <s v="Jeff Martinez"/>
    <x v="19"/>
    <x v="1"/>
    <s v="Smithburgh"/>
    <x v="21"/>
    <s v="USA"/>
    <x v="0"/>
    <s v="PROD46"/>
    <x v="41"/>
    <x v="4"/>
    <x v="18"/>
    <x v="41"/>
    <n v="167.34"/>
    <n v="296"/>
    <s v="STORE0"/>
    <x v="16"/>
    <x v="2"/>
    <x v="16"/>
    <s v="Flagship"/>
    <x v="622"/>
    <x v="422"/>
    <n v="2"/>
    <x v="390"/>
    <n v="0.09"/>
    <x v="2"/>
    <n v="287.39620000000002"/>
  </r>
  <r>
    <s v="CUST1356"/>
    <s v="Steve Hunt"/>
    <x v="8"/>
    <x v="0"/>
    <s v="North Richard"/>
    <x v="36"/>
    <s v="USA"/>
    <x v="3"/>
    <s v="PROD12"/>
    <x v="85"/>
    <x v="3"/>
    <x v="4"/>
    <x v="85"/>
    <n v="115.82"/>
    <n v="460"/>
    <s v="STORE18"/>
    <x v="10"/>
    <x v="2"/>
    <x v="10"/>
    <s v="Flagship"/>
    <x v="623"/>
    <x v="300"/>
    <n v="1"/>
    <x v="459"/>
    <n v="0.11"/>
    <x v="0"/>
    <n v="487.8535"/>
  </r>
  <r>
    <s v="CUST1319"/>
    <s v="Casey Simpson"/>
    <x v="8"/>
    <x v="0"/>
    <s v="West Mathewside"/>
    <x v="44"/>
    <s v="USA"/>
    <x v="2"/>
    <s v="PROD49"/>
    <x v="80"/>
    <x v="3"/>
    <x v="13"/>
    <x v="80"/>
    <n v="43.29"/>
    <n v="267"/>
    <s v="STORE0"/>
    <x v="16"/>
    <x v="2"/>
    <x v="16"/>
    <s v="Flagship"/>
    <x v="624"/>
    <x v="369"/>
    <n v="2"/>
    <x v="112"/>
    <n v="0"/>
    <x v="1"/>
    <n v="1843.04"/>
  </r>
  <r>
    <s v="CUST1209"/>
    <s v="Joan Johnson"/>
    <x v="12"/>
    <x v="1"/>
    <s v="Lake Josephport"/>
    <x v="6"/>
    <s v="USA"/>
    <x v="2"/>
    <s v="PROD48"/>
    <x v="66"/>
    <x v="1"/>
    <x v="7"/>
    <x v="66"/>
    <n v="177.98"/>
    <n v="103"/>
    <s v="STORE15"/>
    <x v="19"/>
    <x v="0"/>
    <x v="19"/>
    <s v="Flagship"/>
    <x v="625"/>
    <x v="394"/>
    <n v="1"/>
    <x v="460"/>
    <n v="0.04"/>
    <x v="0"/>
    <n v="129.72479999999999"/>
  </r>
  <r>
    <s v="CUST1219"/>
    <s v="Jordan Wells"/>
    <x v="35"/>
    <x v="1"/>
    <s v="Phillipschester   "/>
    <x v="15"/>
    <s v="USA"/>
    <x v="0"/>
    <s v="PROD56"/>
    <x v="87"/>
    <x v="2"/>
    <x v="3"/>
    <x v="87"/>
    <n v="461.47"/>
    <n v="190"/>
    <s v="STORE3"/>
    <x v="0"/>
    <x v="0"/>
    <x v="0"/>
    <s v="Outlet"/>
    <x v="626"/>
    <x v="210"/>
    <n v="3"/>
    <x v="461"/>
    <n v="0.19"/>
    <x v="0"/>
    <n v="1407.6017999999999"/>
  </r>
  <r>
    <s v="CUST1389"/>
    <s v="Cynthia Lopez"/>
    <x v="12"/>
    <x v="0"/>
    <s v="Joseland"/>
    <x v="41"/>
    <s v="USA"/>
    <x v="2"/>
    <s v="PROD17"/>
    <x v="29"/>
    <x v="0"/>
    <x v="7"/>
    <x v="29"/>
    <n v="144.53"/>
    <n v="367"/>
    <s v="STORE0"/>
    <x v="16"/>
    <x v="2"/>
    <x v="16"/>
    <s v="Flagship"/>
    <x v="627"/>
    <x v="423"/>
    <n v="1"/>
    <x v="462"/>
    <n v="0.25"/>
    <x v="0"/>
    <n v="349.22250000000003"/>
  </r>
  <r>
    <s v="CUST1047"/>
    <s v="Gina Knight"/>
    <x v="8"/>
    <x v="1"/>
    <s v="Lake Roberthaven"/>
    <x v="2"/>
    <s v="USA"/>
    <x v="1"/>
    <s v="PROD76"/>
    <x v="45"/>
    <x v="1"/>
    <x v="6"/>
    <x v="45"/>
    <n v="392.89"/>
    <n v="320"/>
    <s v="STORE16"/>
    <x v="12"/>
    <x v="3"/>
    <x v="12"/>
    <s v="Flagship"/>
    <x v="628"/>
    <x v="424"/>
    <n v="2"/>
    <x v="463"/>
    <n v="0.08"/>
    <x v="2"/>
    <n v="1243.1224"/>
  </r>
  <r>
    <s v="CUST1416"/>
    <s v="Jennifer Myers"/>
    <x v="6"/>
    <x v="0"/>
    <s v="Marthaborough"/>
    <x v="40"/>
    <s v="USA"/>
    <x v="2"/>
    <s v="PROD33"/>
    <x v="3"/>
    <x v="2"/>
    <x v="3"/>
    <x v="3"/>
    <n v="179.77"/>
    <n v="305"/>
    <s v="STORE6"/>
    <x v="13"/>
    <x v="2"/>
    <x v="13"/>
    <s v="Online"/>
    <x v="629"/>
    <x v="340"/>
    <n v="1"/>
    <x v="464"/>
    <n v="0.08"/>
    <x v="1"/>
    <n v="661.47080000000005"/>
  </r>
  <r>
    <s v="CUST1376"/>
    <s v="Michele Burke"/>
    <x v="21"/>
    <x v="0"/>
    <s v="Chambersberg"/>
    <x v="33"/>
    <s v="USA"/>
    <x v="3"/>
    <s v="PROD14"/>
    <x v="94"/>
    <x v="2"/>
    <x v="3"/>
    <x v="94"/>
    <n v="48.01"/>
    <n v="439"/>
    <s v="STORE10"/>
    <x v="5"/>
    <x v="2"/>
    <x v="5"/>
    <s v="Online"/>
    <x v="630"/>
    <x v="374"/>
    <n v="2"/>
    <x v="463"/>
    <n v="0.2"/>
    <x v="2"/>
    <n v="1081.04"/>
  </r>
  <r>
    <s v="CUST1336"/>
    <s v="John Jones"/>
    <x v="7"/>
    <x v="1"/>
    <s v="North Michaelborough"/>
    <x v="7"/>
    <s v="USA"/>
    <x v="1"/>
    <s v="PROD95"/>
    <x v="28"/>
    <x v="0"/>
    <x v="7"/>
    <x v="28"/>
    <n v="60.65"/>
    <n v="75"/>
    <s v="STORE15"/>
    <x v="19"/>
    <x v="0"/>
    <x v="19"/>
    <s v="Flagship"/>
    <x v="631"/>
    <x v="329"/>
    <n v="4"/>
    <x v="465"/>
    <n v="0.1"/>
    <x v="0"/>
    <n v="1023.264"/>
  </r>
  <r>
    <s v="CUST1213"/>
    <s v="Stuart Johnson"/>
    <x v="17"/>
    <x v="1"/>
    <s v="West Markport"/>
    <x v="28"/>
    <s v="USA"/>
    <x v="2"/>
    <s v="PROD1"/>
    <x v="93"/>
    <x v="4"/>
    <x v="8"/>
    <x v="93"/>
    <n v="342.56"/>
    <n v="181"/>
    <s v="STORE3"/>
    <x v="0"/>
    <x v="0"/>
    <x v="0"/>
    <s v="Outlet"/>
    <x v="632"/>
    <x v="329"/>
    <n v="1"/>
    <x v="230"/>
    <n v="0.18"/>
    <x v="1"/>
    <n v="77.293200000000013"/>
  </r>
  <r>
    <s v="CUST1416"/>
    <s v="Jennifer Myers"/>
    <x v="6"/>
    <x v="0"/>
    <s v="Marthaborough"/>
    <x v="40"/>
    <s v="USA"/>
    <x v="2"/>
    <s v="PROD6"/>
    <x v="95"/>
    <x v="3"/>
    <x v="10"/>
    <x v="95"/>
    <n v="312.8"/>
    <n v="350"/>
    <s v="STORE10"/>
    <x v="5"/>
    <x v="2"/>
    <x v="5"/>
    <s v="Online"/>
    <x v="633"/>
    <x v="425"/>
    <n v="4"/>
    <x v="169"/>
    <n v="0.28999999999999998"/>
    <x v="2"/>
    <n v="1302.3671999999999"/>
  </r>
  <r>
    <s v="CUST1113"/>
    <s v="Edward Hall"/>
    <x v="42"/>
    <x v="0"/>
    <s v="New William"/>
    <x v="32"/>
    <s v="USA"/>
    <x v="0"/>
    <s v="PROD65"/>
    <x v="74"/>
    <x v="0"/>
    <x v="15"/>
    <x v="74"/>
    <n v="240.63"/>
    <n v="423"/>
    <s v="STORE10"/>
    <x v="5"/>
    <x v="2"/>
    <x v="5"/>
    <s v="Online"/>
    <x v="634"/>
    <x v="426"/>
    <n v="4"/>
    <x v="466"/>
    <n v="0.05"/>
    <x v="2"/>
    <n v="2677.0619999999999"/>
  </r>
  <r>
    <s v="CUST1097"/>
    <s v="David Cobb"/>
    <x v="19"/>
    <x v="0"/>
    <s v="Lake Thomas"/>
    <x v="16"/>
    <s v="USA"/>
    <x v="1"/>
    <s v="PROD55"/>
    <x v="25"/>
    <x v="2"/>
    <x v="3"/>
    <x v="25"/>
    <n v="81.75"/>
    <n v="226.05"/>
    <s v="STORE5"/>
    <x v="3"/>
    <x v="0"/>
    <x v="3"/>
    <s v="Outlet"/>
    <x v="635"/>
    <x v="286"/>
    <n v="1"/>
    <x v="467"/>
    <n v="0.04"/>
    <x v="1"/>
    <n v="79.775999999999996"/>
  </r>
  <r>
    <s v="CUST1032"/>
    <s v="Mike Jennings"/>
    <x v="43"/>
    <x v="1"/>
    <s v="Fostermouth"/>
    <x v="37"/>
    <s v="USA"/>
    <x v="0"/>
    <s v="PROD27"/>
    <x v="77"/>
    <x v="2"/>
    <x v="3"/>
    <x v="77"/>
    <n v="234.80599999999998"/>
    <n v="378"/>
    <s v="STORE19"/>
    <x v="18"/>
    <x v="2"/>
    <x v="18"/>
    <s v="Online"/>
    <x v="636"/>
    <x v="96"/>
    <n v="4"/>
    <x v="468"/>
    <n v="0.26"/>
    <x v="1"/>
    <n v="2434.0672"/>
  </r>
  <r>
    <s v="CUST1245"/>
    <s v="Laura Soto"/>
    <x v="46"/>
    <x v="1"/>
    <s v="Rodriguezton"/>
    <x v="29"/>
    <s v="USA"/>
    <x v="2"/>
    <s v="PROD3"/>
    <x v="84"/>
    <x v="4"/>
    <x v="18"/>
    <x v="84"/>
    <n v="364.67"/>
    <n v="452"/>
    <s v="STORE13"/>
    <x v="8"/>
    <x v="2"/>
    <x v="8"/>
    <s v="Flagship"/>
    <x v="637"/>
    <x v="427"/>
    <n v="4"/>
    <x v="469"/>
    <n v="0.13"/>
    <x v="2"/>
    <n v="2733.2267999999999"/>
  </r>
  <r>
    <s v="CUST1031"/>
    <s v="Sarah Vance"/>
    <x v="15"/>
    <x v="0"/>
    <s v="Johnsonville"/>
    <x v="7"/>
    <s v="USA"/>
    <x v="1"/>
    <s v="PROD39"/>
    <x v="65"/>
    <x v="1"/>
    <x v="22"/>
    <x v="65"/>
    <n v="326.06"/>
    <n v="301"/>
    <s v="STORE14"/>
    <x v="2"/>
    <x v="1"/>
    <x v="2"/>
    <s v="Outlet"/>
    <x v="638"/>
    <x v="428"/>
    <n v="1"/>
    <x v="470"/>
    <n v="0.11"/>
    <x v="1"/>
    <n v="361.16199999999998"/>
  </r>
  <r>
    <s v="CUST1433"/>
    <s v="Thomas Moore"/>
    <x v="42"/>
    <x v="1"/>
    <s v="Williamsberg"/>
    <x v="3"/>
    <s v="USA"/>
    <x v="1"/>
    <s v="PROD91"/>
    <x v="67"/>
    <x v="4"/>
    <x v="9"/>
    <x v="67"/>
    <n v="438.25"/>
    <n v="496"/>
    <s v="STORE9"/>
    <x v="9"/>
    <x v="1"/>
    <x v="9"/>
    <s v="Flagship"/>
    <x v="639"/>
    <x v="429"/>
    <n v="2"/>
    <x v="397"/>
    <n v="0.1"/>
    <x v="1"/>
    <n v="1758.2940000000001"/>
  </r>
  <r>
    <s v="CUST1273"/>
    <s v="Samantha Robinson"/>
    <x v="28"/>
    <x v="0"/>
    <s v="North Roy"/>
    <x v="44"/>
    <s v="USA"/>
    <x v="3"/>
    <s v="PROD64"/>
    <x v="55"/>
    <x v="3"/>
    <x v="16"/>
    <x v="55"/>
    <n v="299.11"/>
    <n v="118"/>
    <s v="STORE2"/>
    <x v="4"/>
    <x v="1"/>
    <x v="4"/>
    <s v="Outlet"/>
    <x v="640"/>
    <x v="207"/>
    <n v="1"/>
    <x v="119"/>
    <n v="0.06"/>
    <x v="0"/>
    <n v="605.50099999999998"/>
  </r>
  <r>
    <s v="CUST1337"/>
    <s v="Carol Lewis"/>
    <x v="38"/>
    <x v="1"/>
    <s v="Ryanport"/>
    <x v="10"/>
    <s v="USA"/>
    <x v="3"/>
    <s v="PROD67"/>
    <x v="99"/>
    <x v="1"/>
    <x v="7"/>
    <x v="99"/>
    <n v="349.17"/>
    <n v="476"/>
    <s v="STORE13"/>
    <x v="8"/>
    <x v="2"/>
    <x v="8"/>
    <s v="Flagship"/>
    <x v="641"/>
    <x v="188"/>
    <n v="1"/>
    <x v="62"/>
    <n v="0.23"/>
    <x v="1"/>
    <n v="362.32350000000002"/>
  </r>
  <r>
    <s v="CUST1478"/>
    <s v="Earl Smith Dds"/>
    <x v="22"/>
    <x v="0"/>
    <s v="West Sarah"/>
    <x v="16"/>
    <s v="USA"/>
    <x v="0"/>
    <s v="PROD7"/>
    <x v="17"/>
    <x v="2"/>
    <x v="11"/>
    <x v="17"/>
    <n v="218.86"/>
    <n v="170"/>
    <s v="STORE6"/>
    <x v="13"/>
    <x v="2"/>
    <x v="13"/>
    <s v="Online"/>
    <x v="642"/>
    <x v="82"/>
    <n v="3"/>
    <x v="471"/>
    <n v="0.19"/>
    <x v="2"/>
    <n v="1455.1325999999999"/>
  </r>
  <r>
    <s v="CUST1101"/>
    <s v="Colleen Maynard"/>
    <x v="5"/>
    <x v="0"/>
    <s v="Singletonmouth"/>
    <x v="34"/>
    <s v="USA"/>
    <x v="0"/>
    <s v="PROD20"/>
    <x v="69"/>
    <x v="0"/>
    <x v="7"/>
    <x v="69"/>
    <n v="131.51"/>
    <n v="281.95833333333331"/>
    <s v="STORE12"/>
    <x v="14"/>
    <x v="0"/>
    <x v="14"/>
    <s v="Online"/>
    <x v="643"/>
    <x v="110"/>
    <n v="4"/>
    <x v="472"/>
    <n v="0.12"/>
    <x v="0"/>
    <n v="2320.2784000000001"/>
  </r>
  <r>
    <s v="CUST1104"/>
    <s v="Christopher Lester"/>
    <x v="13"/>
    <x v="0"/>
    <s v="South Jenniferville"/>
    <x v="31"/>
    <s v="USA"/>
    <x v="1"/>
    <s v="PROD46"/>
    <x v="41"/>
    <x v="4"/>
    <x v="18"/>
    <x v="41"/>
    <n v="167.34"/>
    <n v="296"/>
    <s v="STORE1"/>
    <x v="6"/>
    <x v="0"/>
    <x v="6"/>
    <s v="Flagship"/>
    <x v="644"/>
    <x v="220"/>
    <n v="2"/>
    <x v="473"/>
    <n v="0.25"/>
    <x v="0"/>
    <n v="324.02999999999997"/>
  </r>
  <r>
    <s v="CUST1030"/>
    <s v="Jessica Acevedo"/>
    <x v="13"/>
    <x v="1"/>
    <s v="Amybury"/>
    <x v="8"/>
    <s v="USA"/>
    <x v="3"/>
    <s v="PROD31"/>
    <x v="72"/>
    <x v="0"/>
    <x v="0"/>
    <x v="72"/>
    <n v="204.39"/>
    <n v="281"/>
    <s v="STORE10"/>
    <x v="5"/>
    <x v="2"/>
    <x v="5"/>
    <s v="Online"/>
    <x v="645"/>
    <x v="276"/>
    <n v="2"/>
    <x v="318"/>
    <n v="0.02"/>
    <x v="1"/>
    <n v="1202.4012"/>
  </r>
  <r>
    <s v="CUST1369"/>
    <s v="Gregory Allen"/>
    <x v="3"/>
    <x v="1"/>
    <s v="West Bruce"/>
    <x v="1"/>
    <s v="USA"/>
    <x v="2"/>
    <s v="PROD28"/>
    <x v="40"/>
    <x v="0"/>
    <x v="7"/>
    <x v="40"/>
    <n v="38.76"/>
    <n v="137"/>
    <s v="STORE11"/>
    <x v="17"/>
    <x v="1"/>
    <x v="17"/>
    <s v="Online"/>
    <x v="646"/>
    <x v="16"/>
    <n v="2"/>
    <x v="474"/>
    <n v="0.23"/>
    <x v="1"/>
    <n v="93.909199999999998"/>
  </r>
  <r>
    <s v="CUST1098"/>
    <s v="Brittney Morgan"/>
    <x v="26"/>
    <x v="0"/>
    <s v="Lake Kaylahaven"/>
    <x v="19"/>
    <s v="USA"/>
    <x v="0"/>
    <s v="PROD58"/>
    <x v="36"/>
    <x v="4"/>
    <x v="7"/>
    <x v="36"/>
    <n v="113.83"/>
    <n v="485"/>
    <s v="STORE12"/>
    <x v="14"/>
    <x v="0"/>
    <x v="14"/>
    <s v="Online"/>
    <x v="647"/>
    <x v="301"/>
    <n v="2"/>
    <x v="48"/>
    <n v="0.11"/>
    <x v="1"/>
    <n v="863.60260000000005"/>
  </r>
  <r>
    <s v="CUST1307"/>
    <s v="Brandy Thompson"/>
    <x v="18"/>
    <x v="1"/>
    <s v="West Patriciaview"/>
    <x v="27"/>
    <s v="USA"/>
    <x v="3"/>
    <s v="PROD46"/>
    <x v="41"/>
    <x v="4"/>
    <x v="18"/>
    <x v="41"/>
    <n v="167.34"/>
    <n v="296"/>
    <s v="STORE10"/>
    <x v="5"/>
    <x v="2"/>
    <x v="5"/>
    <s v="Online"/>
    <x v="648"/>
    <x v="294"/>
    <n v="1"/>
    <x v="385"/>
    <n v="0.2"/>
    <x v="1"/>
    <n v="167.76"/>
  </r>
  <r>
    <s v="CUST1326"/>
    <s v="Robert King"/>
    <x v="7"/>
    <x v="1"/>
    <s v="Cindyton"/>
    <x v="26"/>
    <s v="USA"/>
    <x v="0"/>
    <s v="PROD92"/>
    <x v="39"/>
    <x v="2"/>
    <x v="17"/>
    <x v="39"/>
    <n v="447.43"/>
    <n v="191"/>
    <s v="STORE0"/>
    <x v="16"/>
    <x v="2"/>
    <x v="16"/>
    <s v="Flagship"/>
    <x v="649"/>
    <x v="238"/>
    <n v="1"/>
    <x v="475"/>
    <n v="0.15"/>
    <x v="0"/>
    <n v="579.24950000000001"/>
  </r>
  <r>
    <s v="CUST1440"/>
    <s v="Tammy Trevino"/>
    <x v="31"/>
    <x v="0"/>
    <s v="Justinberg"/>
    <x v="28"/>
    <s v="USA"/>
    <x v="1"/>
    <s v="PROD76"/>
    <x v="45"/>
    <x v="1"/>
    <x v="6"/>
    <x v="45"/>
    <n v="392.89"/>
    <n v="320"/>
    <s v="STORE17"/>
    <x v="1"/>
    <x v="0"/>
    <x v="1"/>
    <s v="Flagship"/>
    <x v="650"/>
    <x v="325"/>
    <n v="2"/>
    <x v="476"/>
    <n v="0.1"/>
    <x v="0"/>
    <n v="1578.9780000000001"/>
  </r>
  <r>
    <s v="CUST1318"/>
    <s v="Madison Wright"/>
    <x v="34"/>
    <x v="0"/>
    <s v="Monicaview"/>
    <x v="45"/>
    <s v="USA"/>
    <x v="2"/>
    <s v="PROD78"/>
    <x v="33"/>
    <x v="2"/>
    <x v="3"/>
    <x v="33"/>
    <n v="325.26"/>
    <n v="400"/>
    <s v="STORE5"/>
    <x v="3"/>
    <x v="0"/>
    <x v="3"/>
    <s v="Outlet"/>
    <x v="651"/>
    <x v="278"/>
    <n v="2"/>
    <x v="172"/>
    <n v="0.21"/>
    <x v="1"/>
    <n v="758.03660000000002"/>
  </r>
  <r>
    <s v="CUST1322"/>
    <s v="Samuel Arias"/>
    <x v="8"/>
    <x v="0"/>
    <s v="North Nicole"/>
    <x v="0"/>
    <s v="USA"/>
    <x v="3"/>
    <s v="PROD83"/>
    <x v="61"/>
    <x v="3"/>
    <x v="10"/>
    <x v="61"/>
    <n v="250.41615384615383"/>
    <n v="159"/>
    <s v="STORE15"/>
    <x v="19"/>
    <x v="0"/>
    <x v="19"/>
    <s v="Flagship"/>
    <x v="652"/>
    <x v="327"/>
    <n v="1"/>
    <x v="477"/>
    <n v="0"/>
    <x v="2"/>
    <n v="140.72"/>
  </r>
  <r>
    <s v="CUST1027"/>
    <s v="Leslie Johnson"/>
    <x v="37"/>
    <x v="0"/>
    <s v="Mollyshire"/>
    <x v="34"/>
    <s v="USA"/>
    <x v="4"/>
    <s v="PROD19"/>
    <x v="32"/>
    <x v="0"/>
    <x v="12"/>
    <x v="32"/>
    <n v="21.34"/>
    <n v="65"/>
    <s v="STORE6"/>
    <x v="13"/>
    <x v="2"/>
    <x v="13"/>
    <s v="Online"/>
    <x v="653"/>
    <x v="430"/>
    <n v="2"/>
    <x v="478"/>
    <n v="0.23"/>
    <x v="1"/>
    <n v="1176.9449999999999"/>
  </r>
  <r>
    <s v="CUST1222"/>
    <s v="Alejandro Doyle"/>
    <x v="39"/>
    <x v="0"/>
    <s v="East Crystalton"/>
    <x v="32"/>
    <s v="USA"/>
    <x v="2"/>
    <s v="PROD83"/>
    <x v="61"/>
    <x v="3"/>
    <x v="10"/>
    <x v="61"/>
    <n v="250.41615384615383"/>
    <n v="159"/>
    <s v="STORE5"/>
    <x v="3"/>
    <x v="0"/>
    <x v="3"/>
    <s v="Outlet"/>
    <x v="654"/>
    <x v="431"/>
    <n v="3"/>
    <x v="224"/>
    <n v="0.28999999999999998"/>
    <x v="1"/>
    <n v="229.614"/>
  </r>
  <r>
    <s v="CUST1147"/>
    <s v="Rhonda Young"/>
    <x v="45"/>
    <x v="1"/>
    <s v="Lake Nathanfort"/>
    <x v="19"/>
    <s v="USA"/>
    <x v="2"/>
    <s v="PROD22"/>
    <x v="59"/>
    <x v="0"/>
    <x v="12"/>
    <x v="59"/>
    <n v="484.62"/>
    <n v="432"/>
    <s v="STORE8"/>
    <x v="7"/>
    <x v="3"/>
    <x v="7"/>
    <s v="Online"/>
    <x v="655"/>
    <x v="318"/>
    <n v="4"/>
    <x v="479"/>
    <n v="7.0000000000000007E-2"/>
    <x v="1"/>
    <n v="2103.1763999999998"/>
  </r>
  <r>
    <s v="CUST1034"/>
    <s v="Christopher Olson"/>
    <x v="4"/>
    <x v="1"/>
    <s v="West Richard"/>
    <x v="42"/>
    <s v="USA"/>
    <x v="2"/>
    <s v="PROD36"/>
    <x v="88"/>
    <x v="4"/>
    <x v="8"/>
    <x v="88"/>
    <n v="223.43"/>
    <n v="154"/>
    <s v="STORE4"/>
    <x v="11"/>
    <x v="1"/>
    <x v="11"/>
    <s v="Online"/>
    <x v="656"/>
    <x v="236"/>
    <n v="3"/>
    <x v="480"/>
    <n v="0.26"/>
    <x v="0"/>
    <n v="1801.4190000000001"/>
  </r>
  <r>
    <s v="CUST1394"/>
    <s v="Alejandro Evans"/>
    <x v="27"/>
    <x v="1"/>
    <s v="Cannonberg"/>
    <x v="33"/>
    <s v="USA"/>
    <x v="3"/>
    <s v="PROD89"/>
    <x v="53"/>
    <x v="3"/>
    <x v="16"/>
    <x v="53"/>
    <n v="183.04"/>
    <n v="457"/>
    <s v="STORE16"/>
    <x v="12"/>
    <x v="3"/>
    <x v="12"/>
    <s v="Flagship"/>
    <x v="657"/>
    <x v="157"/>
    <n v="2"/>
    <x v="121"/>
    <n v="0.21"/>
    <x v="2"/>
    <n v="193.1234"/>
  </r>
  <r>
    <s v="CUST1410"/>
    <s v="Jackie Thompson"/>
    <x v="43"/>
    <x v="1"/>
    <s v="South Edwin"/>
    <x v="15"/>
    <s v="USA"/>
    <x v="3"/>
    <s v="PROD33"/>
    <x v="3"/>
    <x v="2"/>
    <x v="3"/>
    <x v="3"/>
    <n v="179.77"/>
    <n v="305"/>
    <s v="STORE19"/>
    <x v="18"/>
    <x v="2"/>
    <x v="18"/>
    <s v="Online"/>
    <x v="658"/>
    <x v="261"/>
    <n v="4"/>
    <x v="441"/>
    <n v="0.11"/>
    <x v="1"/>
    <n v="221.61"/>
  </r>
  <r>
    <s v="CUST1025"/>
    <s v="Diana Taylor"/>
    <x v="22"/>
    <x v="1"/>
    <s v="Vasqueztown"/>
    <x v="13"/>
    <s v="USA"/>
    <x v="3"/>
    <s v="PROD95"/>
    <x v="28"/>
    <x v="0"/>
    <x v="7"/>
    <x v="28"/>
    <n v="60.65"/>
    <n v="75"/>
    <s v="STORE10"/>
    <x v="5"/>
    <x v="2"/>
    <x v="5"/>
    <s v="Online"/>
    <x v="659"/>
    <x v="359"/>
    <n v="1"/>
    <x v="193"/>
    <n v="0.03"/>
    <x v="0"/>
    <n v="727.28659999999991"/>
  </r>
  <r>
    <s v="CUST1350"/>
    <s v="Charles Miller"/>
    <x v="11"/>
    <x v="0"/>
    <s v="Lake Allisonborough"/>
    <x v="14"/>
    <s v="USA"/>
    <x v="1"/>
    <s v="PROD59"/>
    <x v="4"/>
    <x v="3"/>
    <x v="4"/>
    <x v="4"/>
    <n v="17.309999999999999"/>
    <n v="399"/>
    <s v="STORE5"/>
    <x v="3"/>
    <x v="0"/>
    <x v="3"/>
    <s v="Outlet"/>
    <x v="660"/>
    <x v="432"/>
    <n v="3"/>
    <x v="120"/>
    <n v="7.0000000000000007E-2"/>
    <x v="2"/>
    <n v="1758.4811999999999"/>
  </r>
  <r>
    <s v="CUST1143"/>
    <s v="Carlos Skinner"/>
    <x v="6"/>
    <x v="0"/>
    <s v="Dwaynemouth"/>
    <x v="27"/>
    <s v="USA"/>
    <x v="3"/>
    <s v="PROD30"/>
    <x v="38"/>
    <x v="2"/>
    <x v="14"/>
    <x v="38"/>
    <n v="19.52"/>
    <n v="57"/>
    <s v="STORE16"/>
    <x v="12"/>
    <x v="3"/>
    <x v="12"/>
    <s v="Flagship"/>
    <x v="661"/>
    <x v="433"/>
    <n v="1"/>
    <x v="481"/>
    <n v="0.17"/>
    <x v="0"/>
    <n v="84.527199999999993"/>
  </r>
  <r>
    <s v="CUST1055"/>
    <s v="Wayne Mcpherson"/>
    <x v="18"/>
    <x v="1"/>
    <s v="Edwardsfort"/>
    <x v="4"/>
    <s v="USA"/>
    <x v="3"/>
    <s v="PROD24"/>
    <x v="2"/>
    <x v="0"/>
    <x v="2"/>
    <x v="2"/>
    <n v="166.06"/>
    <n v="340"/>
    <s v="STORE18"/>
    <x v="10"/>
    <x v="2"/>
    <x v="10"/>
    <s v="Flagship"/>
    <x v="662"/>
    <x v="434"/>
    <n v="4"/>
    <x v="383"/>
    <n v="0.16"/>
    <x v="2"/>
    <n v="2155.2719999999999"/>
  </r>
  <r>
    <s v="CUST1471"/>
    <s v="Debra Mccullough"/>
    <x v="17"/>
    <x v="0"/>
    <s v="Mcdanielfurt"/>
    <x v="39"/>
    <s v="USA"/>
    <x v="2"/>
    <s v="PROD43"/>
    <x v="34"/>
    <x v="1"/>
    <x v="6"/>
    <x v="34"/>
    <n v="253.33"/>
    <n v="266"/>
    <s v="STORE1"/>
    <x v="6"/>
    <x v="0"/>
    <x v="6"/>
    <s v="Flagship"/>
    <x v="663"/>
    <x v="209"/>
    <n v="1"/>
    <x v="326"/>
    <n v="0.23"/>
    <x v="1"/>
    <n v="104.6199"/>
  </r>
  <r>
    <s v="CUST1095"/>
    <s v="Amy Fowler"/>
    <x v="32"/>
    <x v="1"/>
    <s v="West Bobbyshire"/>
    <x v="3"/>
    <s v="USA"/>
    <x v="2"/>
    <s v="PROD21"/>
    <x v="54"/>
    <x v="2"/>
    <x v="19"/>
    <x v="54"/>
    <n v="123.46"/>
    <n v="76"/>
    <s v="STORE6"/>
    <x v="13"/>
    <x v="2"/>
    <x v="13"/>
    <s v="Online"/>
    <x v="664"/>
    <x v="407"/>
    <n v="1"/>
    <x v="456"/>
    <n v="0.01"/>
    <x v="1"/>
    <n v="384.4665"/>
  </r>
  <r>
    <s v="CUST1486"/>
    <s v="Eric Lee"/>
    <x v="24"/>
    <x v="1"/>
    <s v="Lake April"/>
    <x v="1"/>
    <s v="USA"/>
    <x v="3"/>
    <s v="PROD38"/>
    <x v="43"/>
    <x v="0"/>
    <x v="2"/>
    <x v="43"/>
    <n v="135.61000000000001"/>
    <n v="394"/>
    <s v="STORE9"/>
    <x v="9"/>
    <x v="1"/>
    <x v="9"/>
    <s v="Flagship"/>
    <x v="665"/>
    <x v="166"/>
    <n v="2"/>
    <x v="482"/>
    <n v="0.3"/>
    <x v="1"/>
    <n v="1398.712"/>
  </r>
  <r>
    <s v="CUST1170"/>
    <s v="Christopher Garcia Dds"/>
    <x v="40"/>
    <x v="0"/>
    <s v="New Joseph"/>
    <x v="38"/>
    <s v="USA"/>
    <x v="0"/>
    <s v="PROD38"/>
    <x v="43"/>
    <x v="0"/>
    <x v="2"/>
    <x v="43"/>
    <n v="135.61000000000001"/>
    <n v="394"/>
    <s v="STORE17"/>
    <x v="1"/>
    <x v="0"/>
    <x v="1"/>
    <s v="Flagship"/>
    <x v="666"/>
    <x v="435"/>
    <n v="3"/>
    <x v="145"/>
    <n v="0.08"/>
    <x v="2"/>
    <n v="1250.8044"/>
  </r>
  <r>
    <s v="CUST1235"/>
    <s v="Jon Ortiz"/>
    <x v="9"/>
    <x v="1"/>
    <s v="South Angelaport"/>
    <x v="43"/>
    <s v="USA"/>
    <x v="3"/>
    <s v="PROD80"/>
    <x v="24"/>
    <x v="2"/>
    <x v="14"/>
    <x v="24"/>
    <n v="143.43"/>
    <n v="58"/>
    <s v="STORE10"/>
    <x v="5"/>
    <x v="2"/>
    <x v="5"/>
    <s v="Online"/>
    <x v="667"/>
    <x v="94"/>
    <n v="2"/>
    <x v="474"/>
    <n v="0.15"/>
    <x v="2"/>
    <n v="104.227"/>
  </r>
  <r>
    <s v="CUST1276"/>
    <s v="Arthur Warren"/>
    <x v="29"/>
    <x v="0"/>
    <s v="Ericshire"/>
    <x v="2"/>
    <s v="USA"/>
    <x v="0"/>
    <s v="PROD65"/>
    <x v="74"/>
    <x v="0"/>
    <x v="15"/>
    <x v="74"/>
    <n v="240.63"/>
    <n v="423"/>
    <s v="STORE19"/>
    <x v="18"/>
    <x v="2"/>
    <x v="18"/>
    <s v="Online"/>
    <x v="668"/>
    <x v="436"/>
    <n v="2"/>
    <x v="483"/>
    <n v="0.25"/>
    <x v="0"/>
    <n v="677.97"/>
  </r>
  <r>
    <s v="CUST1020"/>
    <s v="Bridget Allen"/>
    <x v="22"/>
    <x v="0"/>
    <s v="Lake Shaneburgh"/>
    <x v="43"/>
    <s v="USA"/>
    <x v="1"/>
    <s v="PROD70"/>
    <x v="92"/>
    <x v="2"/>
    <x v="19"/>
    <x v="92"/>
    <n v="138.05000000000001"/>
    <n v="89"/>
    <s v="STORE18"/>
    <x v="10"/>
    <x v="2"/>
    <x v="10"/>
    <s v="Flagship"/>
    <x v="669"/>
    <x v="10"/>
    <n v="2"/>
    <x v="270"/>
    <n v="0.13"/>
    <x v="0"/>
    <n v="1084.6812"/>
  </r>
  <r>
    <s v="CUST1342"/>
    <s v="Michelle Cunningham"/>
    <x v="21"/>
    <x v="1"/>
    <s v="Amandaborough"/>
    <x v="33"/>
    <s v="USA"/>
    <x v="3"/>
    <s v="PROD81"/>
    <x v="15"/>
    <x v="0"/>
    <x v="12"/>
    <x v="15"/>
    <n v="285.54000000000002"/>
    <n v="358"/>
    <s v="STORE10"/>
    <x v="5"/>
    <x v="2"/>
    <x v="5"/>
    <s v="Online"/>
    <x v="670"/>
    <x v="284"/>
    <n v="2"/>
    <x v="484"/>
    <n v="0.23"/>
    <x v="0"/>
    <n v="1340.0001999999999"/>
  </r>
  <r>
    <s v="CUST1067"/>
    <s v="Amber Mcclain"/>
    <x v="7"/>
    <x v="0"/>
    <s v="Brendaburgh"/>
    <x v="23"/>
    <s v="USA"/>
    <x v="1"/>
    <s v="PROD15"/>
    <x v="42"/>
    <x v="1"/>
    <x v="17"/>
    <x v="42"/>
    <n v="465.34"/>
    <n v="301"/>
    <s v="STORE19"/>
    <x v="18"/>
    <x v="2"/>
    <x v="18"/>
    <s v="Online"/>
    <x v="671"/>
    <x v="360"/>
    <n v="1"/>
    <x v="485"/>
    <n v="0.11"/>
    <x v="1"/>
    <n v="299.4939"/>
  </r>
  <r>
    <s v="CUST1181"/>
    <s v="Erin Ward"/>
    <x v="31"/>
    <x v="0"/>
    <s v="New Brianchester"/>
    <x v="3"/>
    <s v="USA"/>
    <x v="3"/>
    <s v="PROD67"/>
    <x v="99"/>
    <x v="1"/>
    <x v="7"/>
    <x v="99"/>
    <n v="349.17"/>
    <n v="476"/>
    <s v="STORE0"/>
    <x v="16"/>
    <x v="2"/>
    <x v="16"/>
    <s v="Flagship"/>
    <x v="672"/>
    <x v="200"/>
    <n v="1"/>
    <x v="260"/>
    <n v="0.26"/>
    <x v="2"/>
    <n v="226.22540000000001"/>
  </r>
  <r>
    <s v="CUST1121"/>
    <s v="Joel Robinson"/>
    <x v="32"/>
    <x v="0"/>
    <s v="Lake Danielport"/>
    <x v="47"/>
    <s v="USA"/>
    <x v="2"/>
    <s v="PROD10"/>
    <x v="47"/>
    <x v="2"/>
    <x v="14"/>
    <x v="47"/>
    <n v="298.86"/>
    <n v="308"/>
    <s v="STORE18"/>
    <x v="10"/>
    <x v="2"/>
    <x v="10"/>
    <s v="Flagship"/>
    <x v="673"/>
    <x v="437"/>
    <n v="2"/>
    <x v="196"/>
    <n v="0.28999999999999998"/>
    <x v="2"/>
    <n v="902.25379999999996"/>
  </r>
  <r>
    <s v="CUST1116"/>
    <s v="Anthony Phillips"/>
    <x v="40"/>
    <x v="1"/>
    <s v="North Davidport"/>
    <x v="26"/>
    <s v="USA"/>
    <x v="2"/>
    <s v="PROD92"/>
    <x v="39"/>
    <x v="2"/>
    <x v="17"/>
    <x v="39"/>
    <n v="447.43"/>
    <n v="191"/>
    <s v="STORE19"/>
    <x v="18"/>
    <x v="2"/>
    <x v="18"/>
    <s v="Online"/>
    <x v="674"/>
    <x v="244"/>
    <n v="2"/>
    <x v="371"/>
    <n v="0.23"/>
    <x v="2"/>
    <n v="390.95979999999997"/>
  </r>
  <r>
    <s v="CUST1484"/>
    <s v="Jessica Castro"/>
    <x v="41"/>
    <x v="0"/>
    <s v="West Markton"/>
    <x v="30"/>
    <s v="USA"/>
    <x v="3"/>
    <s v="PROD76"/>
    <x v="45"/>
    <x v="1"/>
    <x v="6"/>
    <x v="45"/>
    <n v="392.89"/>
    <n v="320"/>
    <s v="STORE17"/>
    <x v="1"/>
    <x v="0"/>
    <x v="1"/>
    <s v="Flagship"/>
    <x v="675"/>
    <x v="207"/>
    <n v="3"/>
    <x v="404"/>
    <n v="0.17"/>
    <x v="2"/>
    <n v="2280.3669"/>
  </r>
  <r>
    <s v="CUST1209"/>
    <s v="Joan Johnson"/>
    <x v="12"/>
    <x v="1"/>
    <s v="Lake Josephport"/>
    <x v="6"/>
    <s v="USA"/>
    <x v="2"/>
    <s v="PROD42"/>
    <x v="71"/>
    <x v="1"/>
    <x v="7"/>
    <x v="71"/>
    <n v="450.71"/>
    <n v="389"/>
    <s v="STORE8"/>
    <x v="7"/>
    <x v="3"/>
    <x v="7"/>
    <s v="Online"/>
    <x v="676"/>
    <x v="438"/>
    <n v="3"/>
    <x v="486"/>
    <n v="0.02"/>
    <x v="0"/>
    <n v="2291.73"/>
  </r>
  <r>
    <s v="CUST1469"/>
    <s v="James Foster"/>
    <x v="16"/>
    <x v="0"/>
    <s v="East Audrey"/>
    <x v="34"/>
    <s v="USA"/>
    <x v="0"/>
    <s v="PROD61"/>
    <x v="49"/>
    <x v="0"/>
    <x v="12"/>
    <x v="49"/>
    <n v="103.45"/>
    <n v="465"/>
    <s v="STORE16"/>
    <x v="12"/>
    <x v="3"/>
    <x v="12"/>
    <s v="Flagship"/>
    <x v="677"/>
    <x v="439"/>
    <n v="2"/>
    <x v="487"/>
    <n v="0.26"/>
    <x v="0"/>
    <n v="1155.2436"/>
  </r>
  <r>
    <s v="CUST1383"/>
    <s v="Kristine Higgins"/>
    <x v="4"/>
    <x v="1"/>
    <s v="Jennifertown"/>
    <x v="9"/>
    <s v="USA"/>
    <x v="1"/>
    <s v="PROD95"/>
    <x v="28"/>
    <x v="0"/>
    <x v="7"/>
    <x v="28"/>
    <n v="60.65"/>
    <n v="75"/>
    <s v="STORE19"/>
    <x v="18"/>
    <x v="2"/>
    <x v="18"/>
    <s v="Online"/>
    <x v="678"/>
    <x v="440"/>
    <n v="1"/>
    <x v="373"/>
    <n v="0"/>
    <x v="0"/>
    <n v="511.35"/>
  </r>
  <r>
    <s v="CUST1016"/>
    <s v="John Scott"/>
    <x v="26"/>
    <x v="1"/>
    <s v="South Christopher"/>
    <x v="8"/>
    <s v="USA"/>
    <x v="3"/>
    <s v="PROD97"/>
    <x v="0"/>
    <x v="0"/>
    <x v="0"/>
    <x v="0"/>
    <n v="245.98"/>
    <n v="471"/>
    <s v="STORE3"/>
    <x v="0"/>
    <x v="0"/>
    <x v="0"/>
    <s v="Outlet"/>
    <x v="679"/>
    <x v="324"/>
    <n v="4"/>
    <x v="235"/>
    <n v="0.28999999999999998"/>
    <x v="2"/>
    <n v="125.1588"/>
  </r>
  <r>
    <s v="CUST1058"/>
    <s v="Cheryl Copeland"/>
    <x v="42"/>
    <x v="0"/>
    <s v="Snowmouth"/>
    <x v="42"/>
    <s v="USA"/>
    <x v="2"/>
    <s v="PROD70"/>
    <x v="92"/>
    <x v="2"/>
    <x v="19"/>
    <x v="92"/>
    <n v="138.05000000000001"/>
    <n v="89"/>
    <s v="STORE0"/>
    <x v="16"/>
    <x v="2"/>
    <x v="16"/>
    <s v="Flagship"/>
    <x v="680"/>
    <x v="191"/>
    <n v="1"/>
    <x v="172"/>
    <n v="0.05"/>
    <x v="1"/>
    <n v="455.60099999999989"/>
  </r>
  <r>
    <s v="CUST1197"/>
    <s v="Andrea Jacobs"/>
    <x v="20"/>
    <x v="1"/>
    <s v="Christopherland"/>
    <x v="4"/>
    <s v="USA"/>
    <x v="2"/>
    <s v="PROD69"/>
    <x v="5"/>
    <x v="4"/>
    <x v="5"/>
    <x v="5"/>
    <n v="218.22"/>
    <n v="224"/>
    <s v="STORE11"/>
    <x v="17"/>
    <x v="1"/>
    <x v="17"/>
    <s v="Online"/>
    <x v="681"/>
    <x v="441"/>
    <n v="2"/>
    <x v="488"/>
    <n v="0.15"/>
    <x v="0"/>
    <n v="1523.0640000000001"/>
  </r>
  <r>
    <s v="CUST1305"/>
    <s v="Roberta Green"/>
    <x v="13"/>
    <x v="0"/>
    <s v="West Joseph"/>
    <x v="17"/>
    <s v="USA"/>
    <x v="2"/>
    <s v="PROD53"/>
    <x v="20"/>
    <x v="4"/>
    <x v="5"/>
    <x v="20"/>
    <n v="386.56"/>
    <n v="125"/>
    <s v="STORE2"/>
    <x v="4"/>
    <x v="1"/>
    <x v="4"/>
    <s v="Outlet"/>
    <x v="682"/>
    <x v="225"/>
    <n v="4"/>
    <x v="131"/>
    <n v="0.22"/>
    <x v="2"/>
    <n v="1423.7184"/>
  </r>
  <r>
    <s v="CUST1420"/>
    <s v="Dr. Tamara White Md"/>
    <x v="31"/>
    <x v="0"/>
    <s v="New Benjamin"/>
    <x v="10"/>
    <s v="USA"/>
    <x v="3"/>
    <s v="PROD34"/>
    <x v="21"/>
    <x v="1"/>
    <x v="6"/>
    <x v="21"/>
    <n v="419.28"/>
    <n v="86"/>
    <s v="STORE0"/>
    <x v="16"/>
    <x v="2"/>
    <x v="16"/>
    <s v="Flagship"/>
    <x v="683"/>
    <x v="226"/>
    <n v="1"/>
    <x v="489"/>
    <n v="0.28999999999999998"/>
    <x v="2"/>
    <n v="642.90499999999997"/>
  </r>
  <r>
    <s v="CUST1204"/>
    <s v="Tiffany Herrera"/>
    <x v="36"/>
    <x v="0"/>
    <s v="New Dianebury"/>
    <x v="36"/>
    <s v="USA"/>
    <x v="2"/>
    <s v="PROD16"/>
    <x v="63"/>
    <x v="3"/>
    <x v="21"/>
    <x v="63"/>
    <n v="337.42"/>
    <n v="256"/>
    <s v="STORE13"/>
    <x v="8"/>
    <x v="2"/>
    <x v="8"/>
    <s v="Flagship"/>
    <x v="684"/>
    <x v="282"/>
    <n v="3"/>
    <x v="490"/>
    <n v="0.08"/>
    <x v="0"/>
    <n v="174.40440000000001"/>
  </r>
  <r>
    <s v="CUST1050"/>
    <s v="Matthew Hunter Jr."/>
    <x v="25"/>
    <x v="1"/>
    <s v="Gregoryview"/>
    <x v="22"/>
    <s v="USA"/>
    <x v="0"/>
    <s v="PROD70"/>
    <x v="92"/>
    <x v="2"/>
    <x v="19"/>
    <x v="92"/>
    <n v="138.05000000000001"/>
    <n v="89"/>
    <s v="STORE7"/>
    <x v="15"/>
    <x v="1"/>
    <x v="15"/>
    <s v="Online"/>
    <x v="685"/>
    <x v="245"/>
    <n v="3"/>
    <x v="416"/>
    <n v="0.06"/>
    <x v="1"/>
    <n v="1939.2012"/>
  </r>
  <r>
    <s v="CUST1219"/>
    <s v="Jordan Wells"/>
    <x v="35"/>
    <x v="1"/>
    <s v="Phillipschester   "/>
    <x v="15"/>
    <s v="USA"/>
    <x v="0"/>
    <s v="PROD43"/>
    <x v="34"/>
    <x v="1"/>
    <x v="6"/>
    <x v="34"/>
    <n v="253.33"/>
    <n v="266"/>
    <s v="STORE9"/>
    <x v="9"/>
    <x v="1"/>
    <x v="9"/>
    <s v="Flagship"/>
    <x v="686"/>
    <x v="178"/>
    <n v="4"/>
    <x v="491"/>
    <n v="0.12"/>
    <x v="1"/>
    <n v="2249.4911999999999"/>
  </r>
  <r>
    <s v="CUST1067"/>
    <s v="Amber Mcclain"/>
    <x v="7"/>
    <x v="0"/>
    <s v="Brendaburgh"/>
    <x v="23"/>
    <s v="USA"/>
    <x v="1"/>
    <s v="PROD71"/>
    <x v="57"/>
    <x v="3"/>
    <x v="4"/>
    <x v="57"/>
    <n v="214.32"/>
    <n v="383"/>
    <s v="STORE7"/>
    <x v="15"/>
    <x v="1"/>
    <x v="15"/>
    <s v="Online"/>
    <x v="687"/>
    <x v="4"/>
    <n v="1"/>
    <x v="492"/>
    <n v="0.04"/>
    <x v="2"/>
    <n v="456.14399999999989"/>
  </r>
  <r>
    <s v="CUST1190"/>
    <s v="Christopher Stewart"/>
    <x v="2"/>
    <x v="0"/>
    <s v="Amandaside"/>
    <x v="3"/>
    <s v="USA"/>
    <x v="3"/>
    <s v="PROD44"/>
    <x v="31"/>
    <x v="0"/>
    <x v="15"/>
    <x v="31"/>
    <n v="167.12"/>
    <n v="316"/>
    <s v="STORE6"/>
    <x v="13"/>
    <x v="2"/>
    <x v="13"/>
    <s v="Online"/>
    <x v="688"/>
    <x v="323"/>
    <n v="1"/>
    <x v="441"/>
    <n v="0.08"/>
    <x v="2"/>
    <n v="57.389600000000002"/>
  </r>
  <r>
    <s v="CUST1354"/>
    <s v="Ryan Torres"/>
    <x v="29"/>
    <x v="0"/>
    <s v="Guerreroport"/>
    <x v="33"/>
    <s v="USA"/>
    <x v="1"/>
    <s v="PROD15"/>
    <x v="42"/>
    <x v="1"/>
    <x v="17"/>
    <x v="42"/>
    <n v="465.34"/>
    <n v="301"/>
    <s v="STORE7"/>
    <x v="15"/>
    <x v="1"/>
    <x v="15"/>
    <s v="Online"/>
    <x v="689"/>
    <x v="387"/>
    <n v="1"/>
    <x v="397"/>
    <n v="0.2"/>
    <x v="2"/>
    <n v="781.61599999999999"/>
  </r>
  <r>
    <s v="CUST1074"/>
    <s v="John Mayer"/>
    <x v="7"/>
    <x v="0"/>
    <s v="Longport"/>
    <x v="48"/>
    <s v="USA"/>
    <x v="3"/>
    <s v="PROD83"/>
    <x v="61"/>
    <x v="3"/>
    <x v="10"/>
    <x v="61"/>
    <n v="250.41615384615383"/>
    <n v="159"/>
    <s v="STORE4"/>
    <x v="11"/>
    <x v="1"/>
    <x v="11"/>
    <s v="Online"/>
    <x v="690"/>
    <x v="442"/>
    <n v="2"/>
    <x v="323"/>
    <n v="0.25"/>
    <x v="0"/>
    <n v="1348.2149999999999"/>
  </r>
  <r>
    <s v="CUST1298"/>
    <s v="Tracy Stephens"/>
    <x v="13"/>
    <x v="0"/>
    <s v="New Joshuatown"/>
    <x v="6"/>
    <s v="USA"/>
    <x v="2"/>
    <s v="PROD73"/>
    <x v="6"/>
    <x v="0"/>
    <x v="0"/>
    <x v="6"/>
    <n v="107.06"/>
    <n v="359"/>
    <s v="STORE6"/>
    <x v="13"/>
    <x v="2"/>
    <x v="13"/>
    <s v="Online"/>
    <x v="691"/>
    <x v="443"/>
    <n v="3"/>
    <x v="493"/>
    <n v="0.14000000000000001"/>
    <x v="1"/>
    <n v="952.84559999999999"/>
  </r>
  <r>
    <s v="CUST1351"/>
    <s v="Jeffrey Mccarthy"/>
    <x v="34"/>
    <x v="1"/>
    <s v="North Samuel"/>
    <x v="41"/>
    <s v="USA"/>
    <x v="3"/>
    <s v="PROD57"/>
    <x v="64"/>
    <x v="0"/>
    <x v="15"/>
    <x v="64"/>
    <n v="30.62"/>
    <n v="138"/>
    <s v="STORE3"/>
    <x v="0"/>
    <x v="0"/>
    <x v="0"/>
    <s v="Outlet"/>
    <x v="692"/>
    <x v="444"/>
    <n v="2"/>
    <x v="494"/>
    <n v="0.28000000000000003"/>
    <x v="0"/>
    <n v="607.86720000000003"/>
  </r>
  <r>
    <s v="CUST1050"/>
    <s v="Matthew Hunter Jr."/>
    <x v="25"/>
    <x v="1"/>
    <s v="Gregoryview"/>
    <x v="22"/>
    <s v="USA"/>
    <x v="0"/>
    <s v="PROD34"/>
    <x v="21"/>
    <x v="1"/>
    <x v="6"/>
    <x v="21"/>
    <n v="419.28"/>
    <n v="86"/>
    <s v="STORE11"/>
    <x v="17"/>
    <x v="1"/>
    <x v="17"/>
    <s v="Online"/>
    <x v="693"/>
    <x v="255"/>
    <n v="1"/>
    <x v="495"/>
    <n v="0.03"/>
    <x v="2"/>
    <n v="314.82319999999999"/>
  </r>
  <r>
    <s v="CUST1468"/>
    <s v="Gregory Curtis"/>
    <x v="20"/>
    <x v="0"/>
    <s v="Bergermouth"/>
    <x v="1"/>
    <s v="USA"/>
    <x v="3"/>
    <s v="PROD55"/>
    <x v="25"/>
    <x v="2"/>
    <x v="3"/>
    <x v="25"/>
    <n v="81.75"/>
    <n v="226.05"/>
    <s v="STORE16"/>
    <x v="12"/>
    <x v="3"/>
    <x v="12"/>
    <s v="Flagship"/>
    <x v="694"/>
    <x v="92"/>
    <n v="4"/>
    <x v="496"/>
    <n v="0.26"/>
    <x v="1"/>
    <n v="1688.3248000000001"/>
  </r>
  <r>
    <s v="CUST1394"/>
    <s v="Alejandro Evans"/>
    <x v="27"/>
    <x v="1"/>
    <s v="Cannonberg"/>
    <x v="33"/>
    <s v="USA"/>
    <x v="3"/>
    <s v="PROD34"/>
    <x v="21"/>
    <x v="1"/>
    <x v="6"/>
    <x v="21"/>
    <n v="419.28"/>
    <n v="86"/>
    <s v="STORE15"/>
    <x v="19"/>
    <x v="0"/>
    <x v="19"/>
    <s v="Flagship"/>
    <x v="695"/>
    <x v="40"/>
    <n v="2"/>
    <x v="497"/>
    <n v="0.11"/>
    <x v="1"/>
    <n v="398.23939999999999"/>
  </r>
  <r>
    <s v="CUST1351"/>
    <s v="Jeffrey Mccarthy"/>
    <x v="34"/>
    <x v="1"/>
    <s v="North Samuel"/>
    <x v="41"/>
    <s v="USA"/>
    <x v="3"/>
    <s v="PROD86"/>
    <x v="30"/>
    <x v="2"/>
    <x v="14"/>
    <x v="30"/>
    <n v="176.07"/>
    <n v="82"/>
    <s v="STORE16"/>
    <x v="12"/>
    <x v="3"/>
    <x v="12"/>
    <s v="Flagship"/>
    <x v="696"/>
    <x v="332"/>
    <n v="4"/>
    <x v="74"/>
    <n v="0.11"/>
    <x v="0"/>
    <n v="587.1508"/>
  </r>
  <r>
    <s v="CUST1249"/>
    <s v="Lauren George"/>
    <x v="15"/>
    <x v="1"/>
    <s v="Garciamouth"/>
    <x v="3"/>
    <s v="USA"/>
    <x v="0"/>
    <s v="PROD15"/>
    <x v="42"/>
    <x v="1"/>
    <x v="17"/>
    <x v="42"/>
    <n v="465.34"/>
    <n v="301"/>
    <s v="STORE7"/>
    <x v="15"/>
    <x v="1"/>
    <x v="15"/>
    <s v="Online"/>
    <x v="697"/>
    <x v="154"/>
    <n v="3"/>
    <x v="233"/>
    <n v="0.28000000000000003"/>
    <x v="2"/>
    <n v="705.5856"/>
  </r>
  <r>
    <s v="CUST1182"/>
    <s v="Melissa Hamilton"/>
    <x v="28"/>
    <x v="1"/>
    <s v="Hutchinsonville"/>
    <x v="21"/>
    <s v="USA"/>
    <x v="1"/>
    <s v="PROD1"/>
    <x v="93"/>
    <x v="4"/>
    <x v="8"/>
    <x v="93"/>
    <n v="342.56"/>
    <n v="181"/>
    <s v="STORE15"/>
    <x v="19"/>
    <x v="0"/>
    <x v="19"/>
    <s v="Flagship"/>
    <x v="698"/>
    <x v="196"/>
    <n v="2"/>
    <x v="498"/>
    <n v="0.17"/>
    <x v="1"/>
    <n v="768.46379999999999"/>
  </r>
  <r>
    <s v="CUST1147"/>
    <s v="Rhonda Young"/>
    <x v="45"/>
    <x v="1"/>
    <s v="Lake Nathanfort"/>
    <x v="19"/>
    <s v="USA"/>
    <x v="2"/>
    <s v="PROD0"/>
    <x v="7"/>
    <x v="1"/>
    <x v="6"/>
    <x v="7"/>
    <n v="112.42"/>
    <n v="416"/>
    <s v="STORE16"/>
    <x v="12"/>
    <x v="3"/>
    <x v="12"/>
    <s v="Flagship"/>
    <x v="699"/>
    <x v="445"/>
    <n v="3"/>
    <x v="499"/>
    <n v="0.04"/>
    <x v="0"/>
    <n v="173.5488"/>
  </r>
  <r>
    <s v="CUST1071"/>
    <s v="Andrea Perez"/>
    <x v="25"/>
    <x v="1"/>
    <s v="South Shaun"/>
    <x v="32"/>
    <s v="USA"/>
    <x v="0"/>
    <s v="PROD34"/>
    <x v="21"/>
    <x v="1"/>
    <x v="6"/>
    <x v="21"/>
    <n v="419.28"/>
    <n v="86"/>
    <s v="STORE9"/>
    <x v="9"/>
    <x v="1"/>
    <x v="9"/>
    <s v="Flagship"/>
    <x v="700"/>
    <x v="341"/>
    <n v="3"/>
    <x v="500"/>
    <n v="0.06"/>
    <x v="2"/>
    <n v="308.79000000000002"/>
  </r>
  <r>
    <s v="CUST1382"/>
    <s v="Martha Brown"/>
    <x v="3"/>
    <x v="1"/>
    <s v="Novakstad"/>
    <x v="13"/>
    <s v="USA"/>
    <x v="0"/>
    <s v="PROD70"/>
    <x v="92"/>
    <x v="2"/>
    <x v="19"/>
    <x v="92"/>
    <n v="138.05000000000001"/>
    <n v="89"/>
    <s v="STORE16"/>
    <x v="12"/>
    <x v="3"/>
    <x v="12"/>
    <s v="Flagship"/>
    <x v="701"/>
    <x v="446"/>
    <n v="1"/>
    <x v="501"/>
    <n v="0.14000000000000001"/>
    <x v="2"/>
    <n v="435.0138"/>
  </r>
  <r>
    <s v="CUST1076"/>
    <s v="Nathan Campbell"/>
    <x v="33"/>
    <x v="0"/>
    <s v="Rodrigueztown"/>
    <x v="21"/>
    <s v="USA"/>
    <x v="0"/>
    <s v="PROD32"/>
    <x v="96"/>
    <x v="3"/>
    <x v="10"/>
    <x v="96"/>
    <n v="283.83"/>
    <n v="244"/>
    <s v="STORE1"/>
    <x v="6"/>
    <x v="0"/>
    <x v="6"/>
    <s v="Flagship"/>
    <x v="702"/>
    <x v="110"/>
    <n v="1"/>
    <x v="502"/>
    <n v="0.03"/>
    <x v="1"/>
    <n v="473.66070000000002"/>
  </r>
  <r>
    <s v="CUST1163"/>
    <s v="Joseph Jones"/>
    <x v="2"/>
    <x v="0"/>
    <s v="North Matthew"/>
    <x v="22"/>
    <s v="USA"/>
    <x v="3"/>
    <s v="PROD98"/>
    <x v="51"/>
    <x v="1"/>
    <x v="1"/>
    <x v="51"/>
    <n v="431.67"/>
    <n v="73"/>
    <s v="STORE10"/>
    <x v="5"/>
    <x v="2"/>
    <x v="5"/>
    <s v="Online"/>
    <x v="703"/>
    <x v="447"/>
    <n v="2"/>
    <x v="503"/>
    <n v="0.27"/>
    <x v="1"/>
    <n v="646.99899999999991"/>
  </r>
  <r>
    <s v="CUST1497"/>
    <s v="Sarah Marsh"/>
    <x v="35"/>
    <x v="1"/>
    <s v="Port William"/>
    <x v="3"/>
    <s v="USA"/>
    <x v="0"/>
    <s v="PROD7"/>
    <x v="17"/>
    <x v="2"/>
    <x v="11"/>
    <x v="17"/>
    <n v="218.86"/>
    <n v="170"/>
    <s v="STORE7"/>
    <x v="15"/>
    <x v="1"/>
    <x v="15"/>
    <s v="Online"/>
    <x v="704"/>
    <x v="253"/>
    <n v="2"/>
    <x v="106"/>
    <n v="0.23"/>
    <x v="1"/>
    <n v="1207.7603999999999"/>
  </r>
  <r>
    <s v="CUST1455"/>
    <s v="Tyler Weber"/>
    <x v="8"/>
    <x v="0"/>
    <s v="East Yvette"/>
    <x v="22"/>
    <s v="USA"/>
    <x v="0"/>
    <s v="PROD39"/>
    <x v="65"/>
    <x v="1"/>
    <x v="22"/>
    <x v="65"/>
    <n v="326.06"/>
    <n v="301"/>
    <s v="STORE11"/>
    <x v="17"/>
    <x v="1"/>
    <x v="17"/>
    <s v="Online"/>
    <x v="705"/>
    <x v="372"/>
    <n v="3"/>
    <x v="504"/>
    <n v="0.17"/>
    <x v="1"/>
    <n v="1469.8719000000001"/>
  </r>
  <r>
    <s v="CUST1120"/>
    <s v="Jacob Hopkins"/>
    <x v="30"/>
    <x v="1"/>
    <s v="Lake Tylerfort"/>
    <x v="8"/>
    <s v="USA"/>
    <x v="2"/>
    <s v="PROD69"/>
    <x v="5"/>
    <x v="4"/>
    <x v="5"/>
    <x v="5"/>
    <n v="218.22"/>
    <n v="224"/>
    <s v="STORE16"/>
    <x v="12"/>
    <x v="3"/>
    <x v="12"/>
    <s v="Flagship"/>
    <x v="706"/>
    <x v="418"/>
    <n v="1"/>
    <x v="407"/>
    <n v="0.06"/>
    <x v="2"/>
    <n v="654.36219999999992"/>
  </r>
  <r>
    <s v="CUST1104"/>
    <s v="Christopher Lester"/>
    <x v="13"/>
    <x v="0"/>
    <s v="South Jenniferville"/>
    <x v="31"/>
    <s v="USA"/>
    <x v="1"/>
    <s v="PROD51"/>
    <x v="78"/>
    <x v="1"/>
    <x v="7"/>
    <x v="78"/>
    <n v="88.49"/>
    <n v="246"/>
    <s v="STORE6"/>
    <x v="13"/>
    <x v="2"/>
    <x v="13"/>
    <s v="Online"/>
    <x v="707"/>
    <x v="448"/>
    <n v="4"/>
    <x v="505"/>
    <n v="0.25"/>
    <x v="0"/>
    <n v="583.16999999999996"/>
  </r>
  <r>
    <s v="CUST1330"/>
    <s v="Pamela Mcguire"/>
    <x v="8"/>
    <x v="0"/>
    <s v="South Jasontown"/>
    <x v="22"/>
    <s v="USA"/>
    <x v="2"/>
    <s v="PROD33"/>
    <x v="3"/>
    <x v="2"/>
    <x v="3"/>
    <x v="3"/>
    <n v="179.77"/>
    <n v="305"/>
    <s v="STORE1"/>
    <x v="6"/>
    <x v="0"/>
    <x v="6"/>
    <s v="Flagship"/>
    <x v="708"/>
    <x v="449"/>
    <n v="1"/>
    <x v="506"/>
    <n v="0.1"/>
    <x v="0"/>
    <n v="305.73"/>
  </r>
  <r>
    <s v="CUST1048"/>
    <s v="April Mullins"/>
    <x v="8"/>
    <x v="0"/>
    <s v="Dawsonbury"/>
    <x v="10"/>
    <s v="USA"/>
    <x v="2"/>
    <s v="PROD68"/>
    <x v="97"/>
    <x v="2"/>
    <x v="20"/>
    <x v="97"/>
    <n v="243.7"/>
    <n v="130"/>
    <s v="STORE13"/>
    <x v="8"/>
    <x v="2"/>
    <x v="8"/>
    <s v="Flagship"/>
    <x v="709"/>
    <x v="223"/>
    <n v="4"/>
    <x v="498"/>
    <n v="0.27"/>
    <x v="1"/>
    <n v="1352.4272000000001"/>
  </r>
  <r>
    <s v="CUST1107"/>
    <s v="Erica Carney"/>
    <x v="32"/>
    <x v="1"/>
    <s v="North Justin"/>
    <x v="28"/>
    <s v="USA"/>
    <x v="2"/>
    <s v="PROD5"/>
    <x v="91"/>
    <x v="4"/>
    <x v="7"/>
    <x v="91"/>
    <n v="261"/>
    <n v="59"/>
    <s v="STORE10"/>
    <x v="5"/>
    <x v="2"/>
    <x v="5"/>
    <s v="Online"/>
    <x v="710"/>
    <x v="265"/>
    <n v="2"/>
    <x v="23"/>
    <n v="0.09"/>
    <x v="0"/>
    <n v="1501.3362"/>
  </r>
  <r>
    <s v="CUST1070"/>
    <s v="Eric Singh"/>
    <x v="5"/>
    <x v="1"/>
    <s v="Port Lisa"/>
    <x v="32"/>
    <s v="USA"/>
    <x v="0"/>
    <s v="PROD5"/>
    <x v="91"/>
    <x v="4"/>
    <x v="7"/>
    <x v="91"/>
    <n v="261"/>
    <n v="59"/>
    <s v="STORE2"/>
    <x v="4"/>
    <x v="1"/>
    <x v="4"/>
    <s v="Outlet"/>
    <x v="711"/>
    <x v="46"/>
    <n v="4"/>
    <x v="507"/>
    <n v="0.17"/>
    <x v="0"/>
    <n v="2645.6747999999998"/>
  </r>
  <r>
    <s v="CUST1240"/>
    <s v="William Hull"/>
    <x v="22"/>
    <x v="1"/>
    <s v="Heathfort"/>
    <x v="29"/>
    <s v="USA"/>
    <x v="2"/>
    <s v="PROD26"/>
    <x v="81"/>
    <x v="1"/>
    <x v="1"/>
    <x v="81"/>
    <n v="322.41000000000003"/>
    <n v="213"/>
    <s v="STORE17"/>
    <x v="1"/>
    <x v="0"/>
    <x v="1"/>
    <s v="Flagship"/>
    <x v="712"/>
    <x v="272"/>
    <n v="3"/>
    <x v="508"/>
    <n v="0.3"/>
    <x v="2"/>
    <n v="1142.2529999999999"/>
  </r>
  <r>
    <s v="CUST1276"/>
    <s v="Arthur Warren"/>
    <x v="29"/>
    <x v="0"/>
    <s v="Ericshire"/>
    <x v="2"/>
    <s v="USA"/>
    <x v="0"/>
    <s v="PROD54"/>
    <x v="8"/>
    <x v="0"/>
    <x v="7"/>
    <x v="8"/>
    <n v="434.84"/>
    <n v="185"/>
    <s v="STORE12"/>
    <x v="14"/>
    <x v="0"/>
    <x v="14"/>
    <s v="Online"/>
    <x v="713"/>
    <x v="273"/>
    <n v="4"/>
    <x v="393"/>
    <n v="0.26"/>
    <x v="0"/>
    <n v="485.55839999999989"/>
  </r>
  <r>
    <s v="CUST1173"/>
    <s v="Teresa Stokes"/>
    <x v="15"/>
    <x v="1"/>
    <s v="New William"/>
    <x v="14"/>
    <s v="USA"/>
    <x v="2"/>
    <s v="PROD14"/>
    <x v="94"/>
    <x v="2"/>
    <x v="3"/>
    <x v="94"/>
    <n v="48.01"/>
    <n v="439"/>
    <s v="STORE7"/>
    <x v="15"/>
    <x v="1"/>
    <x v="15"/>
    <s v="Online"/>
    <x v="714"/>
    <x v="432"/>
    <n v="2"/>
    <x v="509"/>
    <n v="0.03"/>
    <x v="1"/>
    <n v="86.620999999999995"/>
  </r>
  <r>
    <s v="CUST1250"/>
    <s v="Veronica Newman"/>
    <x v="43"/>
    <x v="0"/>
    <s v="New Daniel"/>
    <x v="43"/>
    <s v="USA"/>
    <x v="2"/>
    <s v="PROD56"/>
    <x v="87"/>
    <x v="2"/>
    <x v="3"/>
    <x v="87"/>
    <n v="461.47"/>
    <n v="190"/>
    <s v="STORE0"/>
    <x v="16"/>
    <x v="2"/>
    <x v="16"/>
    <s v="Flagship"/>
    <x v="715"/>
    <x v="178"/>
    <n v="4"/>
    <x v="510"/>
    <n v="0.06"/>
    <x v="2"/>
    <n v="3110.9863999999998"/>
  </r>
  <r>
    <s v="CUST1308"/>
    <s v="Jennifer Zamora"/>
    <x v="31"/>
    <x v="1"/>
    <s v="Sarahland"/>
    <x v="14"/>
    <s v="USA"/>
    <x v="0"/>
    <s v="PROD14"/>
    <x v="94"/>
    <x v="2"/>
    <x v="3"/>
    <x v="94"/>
    <n v="48.01"/>
    <n v="439"/>
    <s v="STORE12"/>
    <x v="14"/>
    <x v="0"/>
    <x v="14"/>
    <s v="Online"/>
    <x v="716"/>
    <x v="149"/>
    <n v="2"/>
    <x v="362"/>
    <n v="0.21"/>
    <x v="1"/>
    <n v="637.05600000000004"/>
  </r>
  <r>
    <s v="CUST1017"/>
    <s v="Adam Cruz"/>
    <x v="31"/>
    <x v="1"/>
    <s v="Brandonville"/>
    <x v="31"/>
    <s v="USA"/>
    <x v="2"/>
    <s v="PROD86"/>
    <x v="30"/>
    <x v="2"/>
    <x v="14"/>
    <x v="30"/>
    <n v="176.07"/>
    <n v="82"/>
    <s v="STORE13"/>
    <x v="8"/>
    <x v="2"/>
    <x v="8"/>
    <s v="Flagship"/>
    <x v="717"/>
    <x v="450"/>
    <n v="4"/>
    <x v="511"/>
    <n v="0.27"/>
    <x v="1"/>
    <n v="853.54520000000002"/>
  </r>
  <r>
    <s v="CUST1492"/>
    <s v="Darrell Miller"/>
    <x v="22"/>
    <x v="1"/>
    <s v="Port Carol"/>
    <x v="23"/>
    <s v="USA"/>
    <x v="2"/>
    <s v="PROD2"/>
    <x v="60"/>
    <x v="4"/>
    <x v="18"/>
    <x v="60"/>
    <n v="265.73266666666666"/>
    <n v="352"/>
    <s v="STORE10"/>
    <x v="5"/>
    <x v="2"/>
    <x v="5"/>
    <s v="Online"/>
    <x v="718"/>
    <x v="54"/>
    <n v="1"/>
    <x v="399"/>
    <n v="0.11"/>
    <x v="0"/>
    <n v="844.01370000000009"/>
  </r>
  <r>
    <s v="CUST1343"/>
    <s v="Ryan Moore"/>
    <x v="29"/>
    <x v="0"/>
    <s v="Cartershire"/>
    <x v="36"/>
    <s v="USA"/>
    <x v="3"/>
    <s v="PROD39"/>
    <x v="65"/>
    <x v="1"/>
    <x v="22"/>
    <x v="65"/>
    <n v="326.06"/>
    <n v="301"/>
    <s v="STORE5"/>
    <x v="3"/>
    <x v="0"/>
    <x v="3"/>
    <s v="Outlet"/>
    <x v="719"/>
    <x v="451"/>
    <n v="1"/>
    <x v="512"/>
    <n v="0.17"/>
    <x v="2"/>
    <n v="582.88409999999999"/>
  </r>
  <r>
    <s v="CUST1041"/>
    <s v="James Gibbs"/>
    <x v="2"/>
    <x v="0"/>
    <s v="Mooneyshire"/>
    <x v="19"/>
    <s v="USA"/>
    <x v="2"/>
    <s v="PROD30"/>
    <x v="38"/>
    <x v="2"/>
    <x v="14"/>
    <x v="38"/>
    <n v="19.52"/>
    <n v="57"/>
    <s v="STORE3"/>
    <x v="0"/>
    <x v="0"/>
    <x v="0"/>
    <s v="Outlet"/>
    <x v="720"/>
    <x v="270"/>
    <n v="2"/>
    <x v="513"/>
    <n v="0.26"/>
    <x v="0"/>
    <n v="561.33439999999996"/>
  </r>
  <r>
    <s v="CUST1132"/>
    <s v="Miguel Reynolds"/>
    <x v="46"/>
    <x v="1"/>
    <s v="Taylorberg"/>
    <x v="35"/>
    <s v="USA"/>
    <x v="0"/>
    <s v="PROD47"/>
    <x v="37"/>
    <x v="3"/>
    <x v="16"/>
    <x v="37"/>
    <n v="250.41615384615383"/>
    <n v="431"/>
    <s v="STORE0"/>
    <x v="16"/>
    <x v="2"/>
    <x v="16"/>
    <s v="Flagship"/>
    <x v="721"/>
    <x v="229"/>
    <n v="4"/>
    <x v="514"/>
    <n v="0.15"/>
    <x v="0"/>
    <n v="313.99"/>
  </r>
  <r>
    <s v="CUST1219"/>
    <s v="Jordan Wells"/>
    <x v="35"/>
    <x v="1"/>
    <s v="Phillipschester   "/>
    <x v="15"/>
    <s v="USA"/>
    <x v="0"/>
    <s v="PROD39"/>
    <x v="65"/>
    <x v="1"/>
    <x v="22"/>
    <x v="65"/>
    <n v="326.06"/>
    <n v="301"/>
    <s v="STORE12"/>
    <x v="14"/>
    <x v="0"/>
    <x v="14"/>
    <s v="Online"/>
    <x v="722"/>
    <x v="421"/>
    <n v="4"/>
    <x v="317"/>
    <n v="0.21"/>
    <x v="0"/>
    <n v="2280.0664000000002"/>
  </r>
  <r>
    <s v="CUST1053"/>
    <s v="Sharon Brown"/>
    <x v="33"/>
    <x v="1"/>
    <s v="East Andrea"/>
    <x v="29"/>
    <s v="USA"/>
    <x v="0"/>
    <s v="PROD38"/>
    <x v="43"/>
    <x v="0"/>
    <x v="2"/>
    <x v="43"/>
    <n v="135.61000000000001"/>
    <n v="394"/>
    <s v="STORE9"/>
    <x v="9"/>
    <x v="1"/>
    <x v="9"/>
    <s v="Flagship"/>
    <x v="723"/>
    <x v="258"/>
    <n v="1"/>
    <x v="405"/>
    <n v="0.14000000000000001"/>
    <x v="0"/>
    <n v="196.67339999999999"/>
  </r>
  <r>
    <s v="CUST1073"/>
    <s v="Christopher Brown"/>
    <x v="18"/>
    <x v="1"/>
    <s v="Sandrastad"/>
    <x v="5"/>
    <s v="USA"/>
    <x v="1"/>
    <s v="PROD10"/>
    <x v="47"/>
    <x v="2"/>
    <x v="14"/>
    <x v="47"/>
    <n v="298.86"/>
    <n v="308"/>
    <s v="STORE17"/>
    <x v="1"/>
    <x v="0"/>
    <x v="1"/>
    <s v="Flagship"/>
    <x v="724"/>
    <x v="152"/>
    <n v="3"/>
    <x v="299"/>
    <n v="0.18"/>
    <x v="1"/>
    <n v="1741.557"/>
  </r>
  <r>
    <s v="CUST1355"/>
    <s v="Carlos Flores"/>
    <x v="3"/>
    <x v="0"/>
    <s v="North Johnfurt"/>
    <x v="17"/>
    <s v="USA"/>
    <x v="0"/>
    <s v="PROD53"/>
    <x v="20"/>
    <x v="4"/>
    <x v="5"/>
    <x v="20"/>
    <n v="386.56"/>
    <n v="125"/>
    <s v="STORE10"/>
    <x v="5"/>
    <x v="2"/>
    <x v="5"/>
    <s v="Online"/>
    <x v="725"/>
    <x v="375"/>
    <n v="1"/>
    <x v="323"/>
    <n v="0.2"/>
    <x v="1"/>
    <n v="719.27200000000005"/>
  </r>
  <r>
    <s v="CUST1384"/>
    <s v="Andrew Mason"/>
    <x v="36"/>
    <x v="1"/>
    <s v="North Michael"/>
    <x v="14"/>
    <s v="USA"/>
    <x v="3"/>
    <s v="PROD8"/>
    <x v="12"/>
    <x v="1"/>
    <x v="1"/>
    <x v="12"/>
    <n v="439.07"/>
    <n v="142"/>
    <s v="STORE8"/>
    <x v="7"/>
    <x v="3"/>
    <x v="7"/>
    <s v="Online"/>
    <x v="726"/>
    <x v="111"/>
    <n v="4"/>
    <x v="515"/>
    <n v="0.17"/>
    <x v="0"/>
    <n v="649.89"/>
  </r>
  <r>
    <s v="CUST1426"/>
    <s v="Jeanette Nichols"/>
    <x v="9"/>
    <x v="0"/>
    <s v="Aguilarland"/>
    <x v="10"/>
    <s v="USA"/>
    <x v="2"/>
    <s v="PROD93"/>
    <x v="27"/>
    <x v="1"/>
    <x v="6"/>
    <x v="27"/>
    <n v="377.52"/>
    <n v="485"/>
    <s v="STORE15"/>
    <x v="19"/>
    <x v="0"/>
    <x v="19"/>
    <s v="Flagship"/>
    <x v="727"/>
    <x v="316"/>
    <n v="3"/>
    <x v="183"/>
    <n v="0.24"/>
    <x v="0"/>
    <n v="454.01639999999998"/>
  </r>
  <r>
    <s v="CUST1160"/>
    <s v="John Lawson"/>
    <x v="15"/>
    <x v="1"/>
    <s v="New Juliemouth"/>
    <x v="10"/>
    <s v="USA"/>
    <x v="2"/>
    <s v="PROD22"/>
    <x v="59"/>
    <x v="0"/>
    <x v="12"/>
    <x v="59"/>
    <n v="484.62"/>
    <n v="432"/>
    <s v="STORE14"/>
    <x v="2"/>
    <x v="1"/>
    <x v="2"/>
    <s v="Outlet"/>
    <x v="728"/>
    <x v="452"/>
    <n v="2"/>
    <x v="516"/>
    <n v="0.18"/>
    <x v="0"/>
    <n v="1367.1368"/>
  </r>
  <r>
    <s v="CUST1484"/>
    <s v="Jessica Castro"/>
    <x v="41"/>
    <x v="0"/>
    <s v="West Markton"/>
    <x v="30"/>
    <s v="USA"/>
    <x v="3"/>
    <s v="PROD75"/>
    <x v="10"/>
    <x v="4"/>
    <x v="9"/>
    <x v="10"/>
    <n v="158.13999999999999"/>
    <n v="82"/>
    <s v="STORE0"/>
    <x v="16"/>
    <x v="2"/>
    <x v="16"/>
    <s v="Flagship"/>
    <x v="729"/>
    <x v="195"/>
    <n v="1"/>
    <x v="463"/>
    <n v="0.14000000000000001"/>
    <x v="0"/>
    <n v="581.58359999999993"/>
  </r>
  <r>
    <s v="CUST1032"/>
    <s v="Mike Jennings"/>
    <x v="43"/>
    <x v="1"/>
    <s v="Fostermouth"/>
    <x v="37"/>
    <s v="USA"/>
    <x v="0"/>
    <s v="PROD60"/>
    <x v="18"/>
    <x v="3"/>
    <x v="13"/>
    <x v="18"/>
    <n v="482.75"/>
    <n v="444"/>
    <s v="STORE9"/>
    <x v="9"/>
    <x v="1"/>
    <x v="9"/>
    <s v="Flagship"/>
    <x v="730"/>
    <x v="453"/>
    <n v="2"/>
    <x v="517"/>
    <n v="0.06"/>
    <x v="0"/>
    <n v="1253.0011999999999"/>
  </r>
  <r>
    <s v="CUST1460"/>
    <s v="Justin Johnson"/>
    <x v="39"/>
    <x v="0"/>
    <s v="Hughesview"/>
    <x v="14"/>
    <s v="USA"/>
    <x v="0"/>
    <s v="PROD15"/>
    <x v="42"/>
    <x v="1"/>
    <x v="17"/>
    <x v="42"/>
    <n v="465.34"/>
    <n v="301"/>
    <s v="STORE4"/>
    <x v="11"/>
    <x v="1"/>
    <x v="11"/>
    <s v="Online"/>
    <x v="731"/>
    <x v="454"/>
    <n v="3"/>
    <x v="62"/>
    <n v="0.28000000000000003"/>
    <x v="2"/>
    <n v="1017.7704"/>
  </r>
  <r>
    <s v="CUST1119"/>
    <s v="Michael Jones"/>
    <x v="38"/>
    <x v="0"/>
    <s v="North Edwardton"/>
    <x v="25"/>
    <s v="USA"/>
    <x v="3"/>
    <s v="PROD8"/>
    <x v="12"/>
    <x v="1"/>
    <x v="1"/>
    <x v="12"/>
    <n v="439.07"/>
    <n v="142"/>
    <s v="STORE3"/>
    <x v="0"/>
    <x v="0"/>
    <x v="0"/>
    <s v="Outlet"/>
    <x v="732"/>
    <x v="455"/>
    <n v="4"/>
    <x v="518"/>
    <n v="0.25"/>
    <x v="2"/>
    <n v="1666.95"/>
  </r>
  <r>
    <s v="CUST1035"/>
    <s v="Rachel Myers"/>
    <x v="36"/>
    <x v="0"/>
    <s v="Robertberg"/>
    <x v="28"/>
    <s v="USA"/>
    <x v="1"/>
    <s v="PROD95"/>
    <x v="28"/>
    <x v="0"/>
    <x v="7"/>
    <x v="28"/>
    <n v="60.65"/>
    <n v="75"/>
    <s v="STORE14"/>
    <x v="2"/>
    <x v="1"/>
    <x v="2"/>
    <s v="Outlet"/>
    <x v="733"/>
    <x v="330"/>
    <n v="2"/>
    <x v="64"/>
    <n v="0.06"/>
    <x v="0"/>
    <n v="188.78960000000001"/>
  </r>
  <r>
    <s v="CUST1050"/>
    <s v="Matthew Hunter Jr."/>
    <x v="25"/>
    <x v="1"/>
    <s v="Gregoryview"/>
    <x v="22"/>
    <s v="USA"/>
    <x v="0"/>
    <s v="PROD98"/>
    <x v="51"/>
    <x v="1"/>
    <x v="1"/>
    <x v="51"/>
    <n v="431.67"/>
    <n v="73"/>
    <s v="STORE18"/>
    <x v="10"/>
    <x v="2"/>
    <x v="10"/>
    <s v="Flagship"/>
    <x v="734"/>
    <x v="34"/>
    <n v="3"/>
    <x v="519"/>
    <n v="0.05"/>
    <x v="2"/>
    <n v="2797.8164999999999"/>
  </r>
  <r>
    <s v="CUST1295"/>
    <s v="Crystal Waters"/>
    <x v="16"/>
    <x v="1"/>
    <s v="North Michelleport"/>
    <x v="45"/>
    <s v="USA"/>
    <x v="3"/>
    <s v="PROD69"/>
    <x v="5"/>
    <x v="4"/>
    <x v="5"/>
    <x v="5"/>
    <n v="218.22"/>
    <n v="224"/>
    <s v="STORE8"/>
    <x v="7"/>
    <x v="3"/>
    <x v="7"/>
    <s v="Online"/>
    <x v="735"/>
    <x v="456"/>
    <n v="4"/>
    <x v="98"/>
    <n v="0.18"/>
    <x v="2"/>
    <n v="2343.4616000000001"/>
  </r>
  <r>
    <s v="CUST1327"/>
    <s v="Reginald Willis"/>
    <x v="32"/>
    <x v="1"/>
    <s v="Kellybury"/>
    <x v="3"/>
    <s v="USA"/>
    <x v="3"/>
    <s v="PROD10"/>
    <x v="47"/>
    <x v="2"/>
    <x v="14"/>
    <x v="47"/>
    <n v="298.86"/>
    <n v="308"/>
    <s v="STORE16"/>
    <x v="12"/>
    <x v="3"/>
    <x v="12"/>
    <s v="Flagship"/>
    <x v="736"/>
    <x v="457"/>
    <n v="2"/>
    <x v="331"/>
    <n v="0.09"/>
    <x v="2"/>
    <n v="1544.9434000000001"/>
  </r>
  <r>
    <s v="CUST1375"/>
    <s v="Joshua Bell"/>
    <x v="11"/>
    <x v="0"/>
    <s v="Port Richardshire"/>
    <x v="4"/>
    <s v="USA"/>
    <x v="2"/>
    <s v="PROD96"/>
    <x v="76"/>
    <x v="4"/>
    <x v="18"/>
    <x v="76"/>
    <n v="358.47"/>
    <n v="143"/>
    <s v="STORE10"/>
    <x v="5"/>
    <x v="2"/>
    <x v="5"/>
    <s v="Online"/>
    <x v="737"/>
    <x v="392"/>
    <n v="3"/>
    <x v="402"/>
    <n v="0"/>
    <x v="1"/>
    <n v="1746.96"/>
  </r>
  <r>
    <s v="CUST1171"/>
    <s v="Amy Wilson"/>
    <x v="30"/>
    <x v="1"/>
    <s v="Morrisburgh"/>
    <x v="12"/>
    <s v="USA"/>
    <x v="2"/>
    <s v="PROD49"/>
    <x v="80"/>
    <x v="3"/>
    <x v="13"/>
    <x v="80"/>
    <n v="43.29"/>
    <n v="267"/>
    <s v="STORE17"/>
    <x v="1"/>
    <x v="0"/>
    <x v="1"/>
    <s v="Flagship"/>
    <x v="738"/>
    <x v="448"/>
    <n v="2"/>
    <x v="520"/>
    <n v="0.24"/>
    <x v="2"/>
    <n v="1321.5336"/>
  </r>
  <r>
    <s v="CUST1021"/>
    <s v="Jeff Martinez"/>
    <x v="19"/>
    <x v="1"/>
    <s v="Smithburgh"/>
    <x v="21"/>
    <s v="USA"/>
    <x v="0"/>
    <s v="PROD54"/>
    <x v="8"/>
    <x v="0"/>
    <x v="7"/>
    <x v="8"/>
    <n v="434.84"/>
    <n v="185"/>
    <s v="STORE4"/>
    <x v="11"/>
    <x v="1"/>
    <x v="11"/>
    <s v="Online"/>
    <x v="739"/>
    <x v="458"/>
    <n v="1"/>
    <x v="441"/>
    <n v="0.03"/>
    <x v="2"/>
    <n v="60.392200000000003"/>
  </r>
  <r>
    <s v="CUST1152"/>
    <s v="Patrick Roberts"/>
    <x v="15"/>
    <x v="1"/>
    <s v="Jaredville"/>
    <x v="38"/>
    <s v="USA"/>
    <x v="2"/>
    <s v="PROD39"/>
    <x v="65"/>
    <x v="1"/>
    <x v="22"/>
    <x v="65"/>
    <n v="326.06"/>
    <n v="301"/>
    <s v="STORE14"/>
    <x v="2"/>
    <x v="1"/>
    <x v="2"/>
    <s v="Outlet"/>
    <x v="740"/>
    <x v="120"/>
    <n v="3"/>
    <x v="521"/>
    <n v="0.04"/>
    <x v="2"/>
    <n v="990.6336"/>
  </r>
  <r>
    <s v="CUST1303"/>
    <s v="John Sloan"/>
    <x v="28"/>
    <x v="1"/>
    <s v="East Johntown"/>
    <x v="43"/>
    <s v="USA"/>
    <x v="2"/>
    <s v="PROD24"/>
    <x v="2"/>
    <x v="0"/>
    <x v="2"/>
    <x v="2"/>
    <n v="166.06"/>
    <n v="340"/>
    <s v="STORE12"/>
    <x v="14"/>
    <x v="0"/>
    <x v="14"/>
    <s v="Online"/>
    <x v="741"/>
    <x v="459"/>
    <n v="3"/>
    <x v="451"/>
    <n v="0.11"/>
    <x v="0"/>
    <n v="813.46889999999996"/>
  </r>
  <r>
    <s v="CUST1365"/>
    <s v="Brandon Mcbride"/>
    <x v="1"/>
    <x v="1"/>
    <s v="Kellyside"/>
    <x v="19"/>
    <s v="USA"/>
    <x v="2"/>
    <s v="PROD27"/>
    <x v="77"/>
    <x v="2"/>
    <x v="3"/>
    <x v="77"/>
    <n v="234.80599999999998"/>
    <n v="378"/>
    <s v="STORE9"/>
    <x v="9"/>
    <x v="1"/>
    <x v="9"/>
    <s v="Flagship"/>
    <x v="742"/>
    <x v="350"/>
    <n v="4"/>
    <x v="522"/>
    <n v="0.01"/>
    <x v="1"/>
    <n v="825.02639999999997"/>
  </r>
  <r>
    <s v="CUST1312"/>
    <s v="Jason Mullins"/>
    <x v="35"/>
    <x v="1"/>
    <s v="Brianchester"/>
    <x v="43"/>
    <s v="USA"/>
    <x v="1"/>
    <s v="PROD86"/>
    <x v="30"/>
    <x v="2"/>
    <x v="14"/>
    <x v="30"/>
    <n v="176.07"/>
    <n v="82"/>
    <s v="STORE1"/>
    <x v="6"/>
    <x v="0"/>
    <x v="6"/>
    <s v="Flagship"/>
    <x v="743"/>
    <x v="402"/>
    <n v="1"/>
    <x v="523"/>
    <n v="0.13"/>
    <x v="2"/>
    <n v="103.56480000000001"/>
  </r>
  <r>
    <s v="CUST1321"/>
    <s v="Darren Burton"/>
    <x v="2"/>
    <x v="1"/>
    <s v="Lake Alice"/>
    <x v="25"/>
    <s v="USA"/>
    <x v="3"/>
    <s v="PROD44"/>
    <x v="31"/>
    <x v="0"/>
    <x v="15"/>
    <x v="31"/>
    <n v="167.12"/>
    <n v="316"/>
    <s v="STORE9"/>
    <x v="9"/>
    <x v="1"/>
    <x v="9"/>
    <s v="Flagship"/>
    <x v="744"/>
    <x v="460"/>
    <n v="4"/>
    <x v="167"/>
    <n v="0.06"/>
    <x v="2"/>
    <n v="2976.6039999999998"/>
  </r>
  <r>
    <s v="CUST1052"/>
    <s v="Debra Liu"/>
    <x v="0"/>
    <x v="0"/>
    <s v="South Timtown"/>
    <x v="4"/>
    <s v="USA"/>
    <x v="3"/>
    <s v="PROD14"/>
    <x v="94"/>
    <x v="2"/>
    <x v="3"/>
    <x v="94"/>
    <n v="48.01"/>
    <n v="439"/>
    <s v="STORE2"/>
    <x v="4"/>
    <x v="1"/>
    <x v="4"/>
    <s v="Outlet"/>
    <x v="745"/>
    <x v="205"/>
    <n v="2"/>
    <x v="524"/>
    <n v="0.23"/>
    <x v="0"/>
    <n v="638.88440000000003"/>
  </r>
  <r>
    <s v="CUST1415"/>
    <s v="Tyler Cook"/>
    <x v="11"/>
    <x v="1"/>
    <s v="Kramerview"/>
    <x v="19"/>
    <s v="USA"/>
    <x v="1"/>
    <s v="PROD79"/>
    <x v="14"/>
    <x v="2"/>
    <x v="11"/>
    <x v="14"/>
    <n v="228.53"/>
    <n v="469"/>
    <s v="STORE7"/>
    <x v="15"/>
    <x v="1"/>
    <x v="15"/>
    <s v="Online"/>
    <x v="746"/>
    <x v="461"/>
    <n v="4"/>
    <x v="494"/>
    <n v="0.04"/>
    <x v="0"/>
    <n v="1620.8255999999999"/>
  </r>
  <r>
    <s v="CUST1478"/>
    <s v="Earl Smith Dds"/>
    <x v="22"/>
    <x v="0"/>
    <s v="West Sarah"/>
    <x v="16"/>
    <s v="USA"/>
    <x v="0"/>
    <s v="PROD38"/>
    <x v="43"/>
    <x v="0"/>
    <x v="2"/>
    <x v="43"/>
    <n v="135.61000000000001"/>
    <n v="394"/>
    <s v="STORE12"/>
    <x v="14"/>
    <x v="0"/>
    <x v="14"/>
    <s v="Online"/>
    <x v="747"/>
    <x v="57"/>
    <n v="2"/>
    <x v="59"/>
    <n v="0.28000000000000003"/>
    <x v="1"/>
    <n v="1383.5663999999999"/>
  </r>
  <r>
    <s v="CUST1212"/>
    <s v="Blake Harrison"/>
    <x v="1"/>
    <x v="1"/>
    <s v="Lyonsfort"/>
    <x v="17"/>
    <s v="USA"/>
    <x v="2"/>
    <s v="PROD50"/>
    <x v="52"/>
    <x v="0"/>
    <x v="15"/>
    <x v="52"/>
    <n v="190.29"/>
    <n v="260"/>
    <s v="STORE4"/>
    <x v="11"/>
    <x v="1"/>
    <x v="11"/>
    <s v="Online"/>
    <x v="748"/>
    <x v="430"/>
    <n v="4"/>
    <x v="525"/>
    <n v="0.18"/>
    <x v="1"/>
    <n v="3094.2208000000001"/>
  </r>
  <r>
    <s v="CUST1213"/>
    <s v="Stuart Johnson"/>
    <x v="17"/>
    <x v="1"/>
    <s v="West Markport"/>
    <x v="28"/>
    <s v="USA"/>
    <x v="2"/>
    <s v="PROD3"/>
    <x v="84"/>
    <x v="4"/>
    <x v="18"/>
    <x v="84"/>
    <n v="364.67"/>
    <n v="452"/>
    <s v="STORE13"/>
    <x v="8"/>
    <x v="2"/>
    <x v="8"/>
    <s v="Flagship"/>
    <x v="749"/>
    <x v="462"/>
    <n v="1"/>
    <x v="526"/>
    <n v="0.26"/>
    <x v="2"/>
    <n v="614.51080000000002"/>
  </r>
  <r>
    <s v="CUST1353"/>
    <s v="   Laura Green"/>
    <x v="18"/>
    <x v="1"/>
    <s v="Westbury"/>
    <x v="7"/>
    <s v="USA"/>
    <x v="2"/>
    <s v="PROD67"/>
    <x v="99"/>
    <x v="1"/>
    <x v="7"/>
    <x v="99"/>
    <n v="349.17"/>
    <n v="476"/>
    <s v="STORE17"/>
    <x v="1"/>
    <x v="0"/>
    <x v="1"/>
    <s v="Flagship"/>
    <x v="750"/>
    <x v="463"/>
    <n v="1"/>
    <x v="316"/>
    <n v="0.19"/>
    <x v="0"/>
    <n v="617.66549999999995"/>
  </r>
  <r>
    <s v="CUST1343"/>
    <s v="Ryan Moore"/>
    <x v="29"/>
    <x v="0"/>
    <s v="Cartershire"/>
    <x v="36"/>
    <s v="USA"/>
    <x v="3"/>
    <s v="PROD74"/>
    <x v="1"/>
    <x v="1"/>
    <x v="1"/>
    <x v="1"/>
    <n v="403.71"/>
    <n v="159"/>
    <s v="STORE18"/>
    <x v="10"/>
    <x v="2"/>
    <x v="10"/>
    <s v="Flagship"/>
    <x v="751"/>
    <x v="416"/>
    <n v="2"/>
    <x v="133"/>
    <n v="0.24"/>
    <x v="2"/>
    <n v="705.93360000000007"/>
  </r>
  <r>
    <s v="CUST1016"/>
    <s v="John Scott"/>
    <x v="26"/>
    <x v="1"/>
    <s v="South Christopher"/>
    <x v="8"/>
    <s v="USA"/>
    <x v="3"/>
    <s v="PROD64"/>
    <x v="55"/>
    <x v="3"/>
    <x v="16"/>
    <x v="55"/>
    <n v="299.11"/>
    <n v="118"/>
    <s v="STORE18"/>
    <x v="10"/>
    <x v="2"/>
    <x v="10"/>
    <s v="Flagship"/>
    <x v="752"/>
    <x v="110"/>
    <n v="1"/>
    <x v="527"/>
    <n v="0.24"/>
    <x v="1"/>
    <n v="540.42079999999999"/>
  </r>
  <r>
    <s v="CUST1251"/>
    <s v="Tyler Garner"/>
    <x v="13"/>
    <x v="0"/>
    <s v="Port Coreyfort"/>
    <x v="27"/>
    <s v="USA"/>
    <x v="1"/>
    <s v="PROD45"/>
    <x v="23"/>
    <x v="0"/>
    <x v="0"/>
    <x v="23"/>
    <n v="318.91000000000003"/>
    <n v="114"/>
    <s v="STORE14"/>
    <x v="2"/>
    <x v="1"/>
    <x v="2"/>
    <s v="Outlet"/>
    <x v="753"/>
    <x v="326"/>
    <n v="2"/>
    <x v="296"/>
    <n v="0.16"/>
    <x v="1"/>
    <n v="1654.7328"/>
  </r>
  <r>
    <s v="CUST1343"/>
    <s v="Ryan Moore"/>
    <x v="29"/>
    <x v="0"/>
    <s v="Cartershire"/>
    <x v="36"/>
    <s v="USA"/>
    <x v="3"/>
    <s v="PROD38"/>
    <x v="43"/>
    <x v="0"/>
    <x v="2"/>
    <x v="43"/>
    <n v="135.61000000000001"/>
    <n v="394"/>
    <s v="STORE12"/>
    <x v="14"/>
    <x v="0"/>
    <x v="14"/>
    <s v="Online"/>
    <x v="754"/>
    <x v="464"/>
    <n v="1"/>
    <x v="128"/>
    <n v="0.06"/>
    <x v="2"/>
    <n v="19.871600000000001"/>
  </r>
  <r>
    <s v="CUST1106"/>
    <s v="Howard Summers"/>
    <x v="10"/>
    <x v="1"/>
    <s v="East Linda"/>
    <x v="26"/>
    <s v="USA"/>
    <x v="3"/>
    <s v="PROD98"/>
    <x v="51"/>
    <x v="1"/>
    <x v="1"/>
    <x v="51"/>
    <n v="431.67"/>
    <n v="73"/>
    <s v="STORE8"/>
    <x v="7"/>
    <x v="3"/>
    <x v="7"/>
    <s v="Online"/>
    <x v="755"/>
    <x v="349"/>
    <n v="1"/>
    <x v="528"/>
    <n v="0.16"/>
    <x v="0"/>
    <n v="288.14519999999999"/>
  </r>
  <r>
    <s v="CUST1247"/>
    <s v="Douglas Rhodes"/>
    <x v="41"/>
    <x v="0"/>
    <s v="Mikehaven"/>
    <x v="20"/>
    <s v="USA"/>
    <x v="2"/>
    <s v="PROD20"/>
    <x v="69"/>
    <x v="0"/>
    <x v="7"/>
    <x v="69"/>
    <n v="131.51"/>
    <n v="281.95833333333331"/>
    <s v="STORE18"/>
    <x v="10"/>
    <x v="2"/>
    <x v="10"/>
    <s v="Flagship"/>
    <x v="756"/>
    <x v="455"/>
    <n v="3"/>
    <x v="529"/>
    <n v="0.16"/>
    <x v="2"/>
    <n v="238.9716"/>
  </r>
  <r>
    <s v="CUST1108"/>
    <s v="Travis Holland"/>
    <x v="29"/>
    <x v="0"/>
    <s v="Webstermouth"/>
    <x v="20"/>
    <s v="USA"/>
    <x v="3"/>
    <s v="PROD30"/>
    <x v="38"/>
    <x v="2"/>
    <x v="14"/>
    <x v="38"/>
    <n v="19.52"/>
    <n v="57"/>
    <s v="STORE9"/>
    <x v="9"/>
    <x v="1"/>
    <x v="9"/>
    <s v="Flagship"/>
    <x v="757"/>
    <x v="180"/>
    <n v="1"/>
    <x v="353"/>
    <n v="0.2"/>
    <x v="0"/>
    <n v="798.55200000000013"/>
  </r>
  <r>
    <s v="CUST1018"/>
    <s v="Rhonda Moss"/>
    <x v="27"/>
    <x v="0"/>
    <s v="South William"/>
    <x v="45"/>
    <s v="USA"/>
    <x v="4"/>
    <s v="PROD69"/>
    <x v="5"/>
    <x v="4"/>
    <x v="5"/>
    <x v="5"/>
    <n v="218.22"/>
    <n v="224"/>
    <s v="STORE19"/>
    <x v="18"/>
    <x v="2"/>
    <x v="18"/>
    <s v="Online"/>
    <x v="758"/>
    <x v="465"/>
    <n v="3"/>
    <x v="530"/>
    <n v="0.03"/>
    <x v="1"/>
    <n v="217.26060000000001"/>
  </r>
  <r>
    <s v="CUST1136"/>
    <s v="Patrick Coleman"/>
    <x v="5"/>
    <x v="0"/>
    <s v="New Jeffrey"/>
    <x v="41"/>
    <s v="USA"/>
    <x v="1"/>
    <s v="PROD37"/>
    <x v="16"/>
    <x v="4"/>
    <x v="9"/>
    <x v="16"/>
    <n v="353.47"/>
    <n v="214"/>
    <s v="STORE15"/>
    <x v="19"/>
    <x v="0"/>
    <x v="19"/>
    <s v="Flagship"/>
    <x v="759"/>
    <x v="294"/>
    <n v="3"/>
    <x v="138"/>
    <n v="0.01"/>
    <x v="2"/>
    <n v="837.42119999999989"/>
  </r>
  <r>
    <s v="CUST1236"/>
    <s v="Joshua Wilson"/>
    <x v="17"/>
    <x v="1"/>
    <s v="North Larryport"/>
    <x v="36"/>
    <s v="USA"/>
    <x v="3"/>
    <s v="PROD71"/>
    <x v="57"/>
    <x v="3"/>
    <x v="4"/>
    <x v="57"/>
    <n v="214.32"/>
    <n v="383"/>
    <s v="STORE18"/>
    <x v="10"/>
    <x v="2"/>
    <x v="10"/>
    <s v="Flagship"/>
    <x v="760"/>
    <x v="360"/>
    <n v="4"/>
    <x v="531"/>
    <n v="0.02"/>
    <x v="1"/>
    <n v="2439.2984000000001"/>
  </r>
  <r>
    <s v="CUST1102"/>
    <s v="Sarah Schneider"/>
    <x v="23"/>
    <x v="1"/>
    <s v="Port Joshuachester"/>
    <x v="8"/>
    <s v="USA"/>
    <x v="3"/>
    <s v="PROD37"/>
    <x v="16"/>
    <x v="4"/>
    <x v="9"/>
    <x v="16"/>
    <n v="353.47"/>
    <n v="214"/>
    <s v="STORE7"/>
    <x v="15"/>
    <x v="1"/>
    <x v="15"/>
    <s v="Online"/>
    <x v="761"/>
    <x v="466"/>
    <n v="2"/>
    <x v="532"/>
    <n v="0.28999999999999998"/>
    <x v="2"/>
    <n v="111.1434"/>
  </r>
  <r>
    <s v="CUST1012"/>
    <s v="Kenneth Lambert"/>
    <x v="0"/>
    <x v="1"/>
    <s v="North Kathryn"/>
    <x v="45"/>
    <s v="USA"/>
    <x v="2"/>
    <s v="PROD62"/>
    <x v="19"/>
    <x v="1"/>
    <x v="6"/>
    <x v="19"/>
    <n v="86.42"/>
    <n v="222"/>
    <s v="STORE13"/>
    <x v="8"/>
    <x v="2"/>
    <x v="8"/>
    <s v="Flagship"/>
    <x v="762"/>
    <x v="29"/>
    <n v="4"/>
    <x v="366"/>
    <n v="0.23"/>
    <x v="2"/>
    <n v="2083.8663999999999"/>
  </r>
  <r>
    <s v="CUST1486"/>
    <s v="Eric Lee"/>
    <x v="24"/>
    <x v="1"/>
    <s v="Lake April"/>
    <x v="1"/>
    <s v="USA"/>
    <x v="3"/>
    <s v="PROD31"/>
    <x v="72"/>
    <x v="0"/>
    <x v="0"/>
    <x v="72"/>
    <n v="204.39"/>
    <n v="281"/>
    <s v="STORE1"/>
    <x v="6"/>
    <x v="0"/>
    <x v="6"/>
    <s v="Flagship"/>
    <x v="763"/>
    <x v="130"/>
    <n v="2"/>
    <x v="533"/>
    <n v="0.04"/>
    <x v="1"/>
    <n v="1802.1120000000001"/>
  </r>
  <r>
    <s v="CUST1355"/>
    <s v="Carlos Flores"/>
    <x v="3"/>
    <x v="0"/>
    <s v="North Johnfurt"/>
    <x v="17"/>
    <s v="USA"/>
    <x v="0"/>
    <s v="PROD13"/>
    <x v="75"/>
    <x v="1"/>
    <x v="7"/>
    <x v="75"/>
    <n v="242.23"/>
    <n v="453"/>
    <s v="STORE14"/>
    <x v="2"/>
    <x v="1"/>
    <x v="2"/>
    <s v="Outlet"/>
    <x v="764"/>
    <x v="467"/>
    <n v="2"/>
    <x v="33"/>
    <n v="0.01"/>
    <x v="0"/>
    <n v="1701.7506000000001"/>
  </r>
  <r>
    <s v="CUST1057"/>
    <s v="Jay Patel"/>
    <x v="27"/>
    <x v="1"/>
    <s v="Morrisbury"/>
    <x v="26"/>
    <s v="USA"/>
    <x v="2"/>
    <s v="PROD27"/>
    <x v="77"/>
    <x v="2"/>
    <x v="3"/>
    <x v="77"/>
    <n v="234.80599999999998"/>
    <n v="378"/>
    <s v="STORE14"/>
    <x v="2"/>
    <x v="1"/>
    <x v="2"/>
    <s v="Outlet"/>
    <x v="765"/>
    <x v="468"/>
    <n v="3"/>
    <x v="534"/>
    <n v="0.23"/>
    <x v="1"/>
    <n v="1554.5838000000001"/>
  </r>
  <r>
    <s v="CUST1206"/>
    <s v="Ronald Jones"/>
    <x v="11"/>
    <x v="1"/>
    <s v="Brownshire"/>
    <x v="25"/>
    <s v="USA"/>
    <x v="1"/>
    <s v="PROD56"/>
    <x v="87"/>
    <x v="2"/>
    <x v="3"/>
    <x v="87"/>
    <n v="461.47"/>
    <n v="190"/>
    <s v="STORE18"/>
    <x v="10"/>
    <x v="2"/>
    <x v="10"/>
    <s v="Flagship"/>
    <x v="766"/>
    <x v="87"/>
    <n v="1"/>
    <x v="535"/>
    <n v="0.28999999999999998"/>
    <x v="1"/>
    <n v="53.817999999999998"/>
  </r>
  <r>
    <s v="CUST1034"/>
    <s v="Christopher Olson"/>
    <x v="4"/>
    <x v="1"/>
    <s v="West Richard"/>
    <x v="42"/>
    <s v="USA"/>
    <x v="2"/>
    <s v="PROD17"/>
    <x v="29"/>
    <x v="0"/>
    <x v="7"/>
    <x v="29"/>
    <n v="144.53"/>
    <n v="367"/>
    <s v="STORE15"/>
    <x v="19"/>
    <x v="0"/>
    <x v="19"/>
    <s v="Flagship"/>
    <x v="767"/>
    <x v="469"/>
    <n v="4"/>
    <x v="261"/>
    <n v="0.1"/>
    <x v="2"/>
    <n v="2671.74"/>
  </r>
  <r>
    <s v="CUST1373"/>
    <s v="James Orozco"/>
    <x v="33"/>
    <x v="1"/>
    <s v="Simpsonfort"/>
    <x v="6"/>
    <s v="USA"/>
    <x v="0"/>
    <s v="PROD72"/>
    <x v="35"/>
    <x v="0"/>
    <x v="15"/>
    <x v="35"/>
    <n v="477.61"/>
    <n v="300"/>
    <s v="STORE7"/>
    <x v="15"/>
    <x v="1"/>
    <x v="15"/>
    <s v="Online"/>
    <x v="768"/>
    <x v="200"/>
    <n v="2"/>
    <x v="528"/>
    <n v="0.12"/>
    <x v="2"/>
    <n v="604.41920000000005"/>
  </r>
  <r>
    <s v="CUST1072"/>
    <s v="Tonya Burch"/>
    <x v="14"/>
    <x v="1"/>
    <s v="Olsonhaven"/>
    <x v="14"/>
    <s v="USA"/>
    <x v="0"/>
    <s v="PROD30"/>
    <x v="38"/>
    <x v="2"/>
    <x v="14"/>
    <x v="38"/>
    <n v="19.52"/>
    <n v="57"/>
    <s v="STORE7"/>
    <x v="15"/>
    <x v="1"/>
    <x v="15"/>
    <s v="Online"/>
    <x v="769"/>
    <x v="470"/>
    <n v="1"/>
    <x v="320"/>
    <n v="0.22"/>
    <x v="1"/>
    <n v="497.16419999999999"/>
  </r>
  <r>
    <s v="CUST1391"/>
    <s v="Heidi Tyler"/>
    <x v="38"/>
    <x v="1"/>
    <s v="Dawnstad"/>
    <x v="7"/>
    <s v="USA"/>
    <x v="3"/>
    <s v="PROD6"/>
    <x v="95"/>
    <x v="3"/>
    <x v="10"/>
    <x v="95"/>
    <n v="312.8"/>
    <n v="350"/>
    <s v="STORE17"/>
    <x v="1"/>
    <x v="0"/>
    <x v="1"/>
    <s v="Flagship"/>
    <x v="770"/>
    <x v="392"/>
    <n v="1"/>
    <x v="117"/>
    <n v="0.04"/>
    <x v="0"/>
    <n v="605.76"/>
  </r>
  <r>
    <s v="CUST1393"/>
    <s v="Michael Mcneil"/>
    <x v="6"/>
    <x v="0"/>
    <s v="Stewartchester"/>
    <x v="34"/>
    <s v="USA"/>
    <x v="3"/>
    <s v="PROD80"/>
    <x v="24"/>
    <x v="2"/>
    <x v="14"/>
    <x v="24"/>
    <n v="143.43"/>
    <n v="58"/>
    <s v="STORE3"/>
    <x v="0"/>
    <x v="0"/>
    <x v="0"/>
    <s v="Outlet"/>
    <x v="771"/>
    <x v="248"/>
    <n v="4"/>
    <x v="536"/>
    <n v="0.11"/>
    <x v="2"/>
    <n v="3502.9688000000001"/>
  </r>
  <r>
    <s v="CUST1054"/>
    <s v="Katherine Dorsey"/>
    <x v="26"/>
    <x v="0"/>
    <s v="Christopherland"/>
    <x v="21"/>
    <s v="USA"/>
    <x v="2"/>
    <s v="PROD55"/>
    <x v="25"/>
    <x v="2"/>
    <x v="3"/>
    <x v="25"/>
    <n v="81.75"/>
    <n v="226.05"/>
    <s v="STORE11"/>
    <x v="17"/>
    <x v="1"/>
    <x v="17"/>
    <s v="Online"/>
    <x v="772"/>
    <x v="183"/>
    <n v="4"/>
    <x v="32"/>
    <n v="0.08"/>
    <x v="0"/>
    <n v="271.17919999999998"/>
  </r>
  <r>
    <s v="CUST1433"/>
    <s v="Thomas Moore"/>
    <x v="42"/>
    <x v="1"/>
    <s v="Williamsberg"/>
    <x v="3"/>
    <s v="USA"/>
    <x v="1"/>
    <s v="PROD11"/>
    <x v="68"/>
    <x v="1"/>
    <x v="7"/>
    <x v="68"/>
    <n v="449.4"/>
    <n v="274.7"/>
    <s v="STORE7"/>
    <x v="15"/>
    <x v="1"/>
    <x v="15"/>
    <s v="Online"/>
    <x v="773"/>
    <x v="471"/>
    <n v="3"/>
    <x v="537"/>
    <n v="0.21"/>
    <x v="0"/>
    <n v="263.04629999999997"/>
  </r>
  <r>
    <s v="CUST1083"/>
    <s v="Thomas Robinson"/>
    <x v="43"/>
    <x v="1"/>
    <s v="Nicholastown"/>
    <x v="31"/>
    <s v="USA"/>
    <x v="3"/>
    <s v="PROD10"/>
    <x v="47"/>
    <x v="2"/>
    <x v="14"/>
    <x v="47"/>
    <n v="298.86"/>
    <n v="308"/>
    <s v="STORE7"/>
    <x v="15"/>
    <x v="1"/>
    <x v="15"/>
    <s v="Online"/>
    <x v="774"/>
    <x v="62"/>
    <n v="1"/>
    <x v="538"/>
    <n v="0.22"/>
    <x v="2"/>
    <n v="52.150799999999997"/>
  </r>
  <r>
    <s v="CUST1417"/>
    <s v="Karen King"/>
    <x v="13"/>
    <x v="1"/>
    <s v="Kimburgh"/>
    <x v="10"/>
    <s v="USA"/>
    <x v="3"/>
    <s v="PROD67"/>
    <x v="99"/>
    <x v="1"/>
    <x v="7"/>
    <x v="99"/>
    <n v="349.17"/>
    <n v="476"/>
    <s v="STORE18"/>
    <x v="10"/>
    <x v="2"/>
    <x v="10"/>
    <s v="Flagship"/>
    <x v="775"/>
    <x v="472"/>
    <n v="1"/>
    <x v="539"/>
    <n v="0.14000000000000001"/>
    <x v="1"/>
    <n v="843.02359999999999"/>
  </r>
  <r>
    <s v="CUST1037"/>
    <s v="Christopher Carter"/>
    <x v="4"/>
    <x v="1"/>
    <s v="Brendastad"/>
    <x v="16"/>
    <s v="USA"/>
    <x v="4"/>
    <s v="PROD18"/>
    <x v="83"/>
    <x v="4"/>
    <x v="5"/>
    <x v="83"/>
    <n v="265.73266666666666"/>
    <n v="343"/>
    <s v="STORE18"/>
    <x v="10"/>
    <x v="2"/>
    <x v="10"/>
    <s v="Flagship"/>
    <x v="776"/>
    <x v="26"/>
    <n v="1"/>
    <x v="160"/>
    <n v="0.05"/>
    <x v="1"/>
    <n v="223.51599999999999"/>
  </r>
  <r>
    <s v="CUST1416"/>
    <s v="Jennifer Myers"/>
    <x v="6"/>
    <x v="0"/>
    <s v="Marthaborough"/>
    <x v="40"/>
    <s v="USA"/>
    <x v="2"/>
    <s v="PROD0"/>
    <x v="7"/>
    <x v="1"/>
    <x v="6"/>
    <x v="7"/>
    <n v="112.42"/>
    <n v="416"/>
    <s v="STORE15"/>
    <x v="19"/>
    <x v="0"/>
    <x v="19"/>
    <s v="Flagship"/>
    <x v="777"/>
    <x v="7"/>
    <n v="3"/>
    <x v="540"/>
    <n v="0.08"/>
    <x v="1"/>
    <n v="1124.3964000000001"/>
  </r>
  <r>
    <s v="CUST1068"/>
    <s v="Mr. Mark Beasley"/>
    <x v="26"/>
    <x v="1"/>
    <s v="West Johnchester"/>
    <x v="12"/>
    <s v="USA"/>
    <x v="1"/>
    <s v="PROD27"/>
    <x v="77"/>
    <x v="2"/>
    <x v="3"/>
    <x v="77"/>
    <n v="234.80599999999998"/>
    <n v="378"/>
    <s v="STORE14"/>
    <x v="2"/>
    <x v="1"/>
    <x v="2"/>
    <s v="Outlet"/>
    <x v="778"/>
    <x v="473"/>
    <n v="4"/>
    <x v="332"/>
    <n v="0.12"/>
    <x v="2"/>
    <n v="1618.6016"/>
  </r>
  <r>
    <s v="CUST1079"/>
    <s v="Molly Gardner"/>
    <x v="24"/>
    <x v="1"/>
    <s v="Nicoleborough"/>
    <x v="24"/>
    <s v="USA"/>
    <x v="2"/>
    <s v="PROD27"/>
    <x v="77"/>
    <x v="2"/>
    <x v="3"/>
    <x v="77"/>
    <n v="234.80599999999998"/>
    <n v="378"/>
    <s v="STORE4"/>
    <x v="11"/>
    <x v="1"/>
    <x v="11"/>
    <s v="Online"/>
    <x v="779"/>
    <x v="463"/>
    <n v="2"/>
    <x v="541"/>
    <n v="0.23"/>
    <x v="0"/>
    <n v="774.14260000000002"/>
  </r>
  <r>
    <s v="CUST1256"/>
    <s v="Kristen Fischer"/>
    <x v="46"/>
    <x v="0"/>
    <s v="Lake Christopher"/>
    <x v="24"/>
    <s v="USA"/>
    <x v="2"/>
    <s v="PROD34"/>
    <x v="21"/>
    <x v="1"/>
    <x v="6"/>
    <x v="21"/>
    <n v="419.28"/>
    <n v="86"/>
    <s v="STORE6"/>
    <x v="13"/>
    <x v="2"/>
    <x v="13"/>
    <s v="Online"/>
    <x v="780"/>
    <x v="440"/>
    <n v="1"/>
    <x v="58"/>
    <n v="0.28000000000000003"/>
    <x v="2"/>
    <n v="109.5624"/>
  </r>
  <r>
    <s v="CUST1147"/>
    <s v="Rhonda Young"/>
    <x v="45"/>
    <x v="1"/>
    <s v="Lake Nathanfort"/>
    <x v="19"/>
    <s v="USA"/>
    <x v="2"/>
    <s v="PROD93"/>
    <x v="27"/>
    <x v="1"/>
    <x v="6"/>
    <x v="27"/>
    <n v="377.52"/>
    <n v="485"/>
    <s v="STORE4"/>
    <x v="11"/>
    <x v="1"/>
    <x v="11"/>
    <s v="Online"/>
    <x v="781"/>
    <x v="474"/>
    <n v="3"/>
    <x v="542"/>
    <n v="0.17"/>
    <x v="1"/>
    <n v="1759.434"/>
  </r>
  <r>
    <s v="CUST1462"/>
    <s v="Beth Martin"/>
    <x v="23"/>
    <x v="1"/>
    <s v="Burkefurt"/>
    <x v="5"/>
    <s v="USA"/>
    <x v="1"/>
    <s v="PROD91"/>
    <x v="67"/>
    <x v="4"/>
    <x v="9"/>
    <x v="67"/>
    <n v="438.25"/>
    <n v="496"/>
    <s v="STORE19"/>
    <x v="18"/>
    <x v="2"/>
    <x v="18"/>
    <s v="Online"/>
    <x v="782"/>
    <x v="417"/>
    <n v="3"/>
    <x v="480"/>
    <n v="0.1"/>
    <x v="2"/>
    <n v="2190.1320000000001"/>
  </r>
  <r>
    <s v="CUST1217"/>
    <s v="Kathy Copeland"/>
    <x v="17"/>
    <x v="0"/>
    <s v="North Christinemouth"/>
    <x v="38"/>
    <s v="USA"/>
    <x v="1"/>
    <s v="PROD37"/>
    <x v="16"/>
    <x v="4"/>
    <x v="9"/>
    <x v="16"/>
    <n v="353.47"/>
    <n v="214"/>
    <s v="STORE7"/>
    <x v="15"/>
    <x v="1"/>
    <x v="15"/>
    <s v="Online"/>
    <x v="783"/>
    <x v="294"/>
    <n v="2"/>
    <x v="453"/>
    <n v="0.04"/>
    <x v="1"/>
    <n v="1892.7167999999999"/>
  </r>
  <r>
    <s v="CUST1187"/>
    <s v="Dr. Suzanne Bullock"/>
    <x v="31"/>
    <x v="1"/>
    <s v="Lake Blaketon"/>
    <x v="27"/>
    <s v="USA"/>
    <x v="2"/>
    <s v="PROD33"/>
    <x v="3"/>
    <x v="2"/>
    <x v="3"/>
    <x v="3"/>
    <n v="179.77"/>
    <n v="305"/>
    <s v="STORE14"/>
    <x v="2"/>
    <x v="1"/>
    <x v="2"/>
    <s v="Outlet"/>
    <x v="784"/>
    <x v="475"/>
    <n v="1"/>
    <x v="82"/>
    <n v="0.3"/>
    <x v="0"/>
    <n v="178.51400000000001"/>
  </r>
  <r>
    <s v="CUST1095"/>
    <s v="Amy Fowler"/>
    <x v="32"/>
    <x v="1"/>
    <s v="West Bobbyshire"/>
    <x v="3"/>
    <s v="USA"/>
    <x v="2"/>
    <s v="PROD19"/>
    <x v="32"/>
    <x v="0"/>
    <x v="12"/>
    <x v="32"/>
    <n v="21.34"/>
    <n v="65"/>
    <s v="STORE8"/>
    <x v="7"/>
    <x v="3"/>
    <x v="7"/>
    <s v="Online"/>
    <x v="785"/>
    <x v="204"/>
    <n v="1"/>
    <x v="207"/>
    <n v="0.01"/>
    <x v="1"/>
    <n v="152.0343"/>
  </r>
  <r>
    <s v="CUST1253"/>
    <s v="Dr. Ashley Yates Md"/>
    <x v="41"/>
    <x v="0"/>
    <s v="New Maria"/>
    <x v="40"/>
    <s v="USA"/>
    <x v="3"/>
    <s v="PROD43"/>
    <x v="34"/>
    <x v="1"/>
    <x v="6"/>
    <x v="34"/>
    <n v="253.33"/>
    <n v="266"/>
    <s v="STORE18"/>
    <x v="10"/>
    <x v="2"/>
    <x v="10"/>
    <s v="Flagship"/>
    <x v="786"/>
    <x v="476"/>
    <n v="3"/>
    <x v="543"/>
    <n v="0.21"/>
    <x v="0"/>
    <n v="2282.2626"/>
  </r>
  <r>
    <s v="CUST1057"/>
    <s v="Jay Patel"/>
    <x v="27"/>
    <x v="1"/>
    <s v="Morrisbury"/>
    <x v="26"/>
    <s v="USA"/>
    <x v="2"/>
    <s v="PROD44"/>
    <x v="31"/>
    <x v="0"/>
    <x v="15"/>
    <x v="31"/>
    <n v="167.12"/>
    <n v="316"/>
    <s v="STORE8"/>
    <x v="7"/>
    <x v="3"/>
    <x v="7"/>
    <s v="Online"/>
    <x v="787"/>
    <x v="201"/>
    <n v="3"/>
    <x v="544"/>
    <n v="0.25"/>
    <x v="0"/>
    <n v="1990.0350000000001"/>
  </r>
  <r>
    <s v="CUST1437"/>
    <s v="Melinda Rivera"/>
    <x v="35"/>
    <x v="1"/>
    <s v="East Davidmouth"/>
    <x v="20"/>
    <s v="USA"/>
    <x v="2"/>
    <s v="PROD67"/>
    <x v="99"/>
    <x v="1"/>
    <x v="7"/>
    <x v="99"/>
    <n v="349.17"/>
    <n v="476"/>
    <s v="STORE10"/>
    <x v="5"/>
    <x v="2"/>
    <x v="5"/>
    <s v="Online"/>
    <x v="788"/>
    <x v="477"/>
    <n v="4"/>
    <x v="14"/>
    <n v="0.05"/>
    <x v="1"/>
    <n v="1366.8979999999999"/>
  </r>
  <r>
    <s v="CUST1051"/>
    <s v="Sarah Rodgers"/>
    <x v="28"/>
    <x v="1"/>
    <s v="New Julia"/>
    <x v="5"/>
    <s v="USA"/>
    <x v="0"/>
    <s v="PROD50"/>
    <x v="52"/>
    <x v="0"/>
    <x v="15"/>
    <x v="52"/>
    <n v="190.29"/>
    <n v="260"/>
    <s v="STORE4"/>
    <x v="11"/>
    <x v="1"/>
    <x v="11"/>
    <s v="Online"/>
    <x v="789"/>
    <x v="478"/>
    <n v="3"/>
    <x v="545"/>
    <n v="0.18"/>
    <x v="0"/>
    <n v="1885.5162"/>
  </r>
  <r>
    <s v="CUST1223"/>
    <s v="Robert Harris"/>
    <x v="12"/>
    <x v="0"/>
    <s v="East Jeremy"/>
    <x v="14"/>
    <s v="USA"/>
    <x v="2"/>
    <s v="PROD56"/>
    <x v="87"/>
    <x v="2"/>
    <x v="3"/>
    <x v="87"/>
    <n v="461.47"/>
    <n v="190"/>
    <s v="STORE18"/>
    <x v="10"/>
    <x v="2"/>
    <x v="10"/>
    <s v="Flagship"/>
    <x v="790"/>
    <x v="479"/>
    <n v="1"/>
    <x v="546"/>
    <n v="0.26"/>
    <x v="1"/>
    <n v="571.33180000000004"/>
  </r>
  <r>
    <s v="CUST1175"/>
    <s v="Michelle Rogers"/>
    <x v="18"/>
    <x v="0"/>
    <s v="East Jessicaborough"/>
    <x v="47"/>
    <s v="USA"/>
    <x v="2"/>
    <s v="PROD49"/>
    <x v="80"/>
    <x v="3"/>
    <x v="13"/>
    <x v="80"/>
    <n v="43.29"/>
    <n v="267"/>
    <s v="STORE11"/>
    <x v="17"/>
    <x v="1"/>
    <x v="17"/>
    <s v="Online"/>
    <x v="791"/>
    <x v="438"/>
    <n v="1"/>
    <x v="495"/>
    <n v="0.26"/>
    <x v="1"/>
    <n v="240.5592"/>
  </r>
  <r>
    <s v="CUST1277"/>
    <s v="Jeffrey Gomez"/>
    <x v="24"/>
    <x v="1"/>
    <s v="Lake Nicole"/>
    <x v="48"/>
    <s v="USA"/>
    <x v="2"/>
    <s v="PROD19"/>
    <x v="32"/>
    <x v="0"/>
    <x v="12"/>
    <x v="32"/>
    <n v="21.34"/>
    <n v="65"/>
    <s v="STORE5"/>
    <x v="3"/>
    <x v="0"/>
    <x v="3"/>
    <s v="Outlet"/>
    <x v="792"/>
    <x v="393"/>
    <n v="3"/>
    <x v="224"/>
    <n v="0.26"/>
    <x v="2"/>
    <n v="240.44820000000001"/>
  </r>
  <r>
    <s v="CUST1218"/>
    <s v="Julia Jackson"/>
    <x v="6"/>
    <x v="0"/>
    <s v="Edwardland"/>
    <x v="13"/>
    <s v="USA"/>
    <x v="2"/>
    <s v="PROD79"/>
    <x v="14"/>
    <x v="2"/>
    <x v="11"/>
    <x v="14"/>
    <n v="228.53"/>
    <n v="469"/>
    <s v="STORE6"/>
    <x v="13"/>
    <x v="2"/>
    <x v="13"/>
    <s v="Online"/>
    <x v="793"/>
    <x v="122"/>
    <n v="1"/>
    <x v="541"/>
    <n v="0"/>
    <x v="1"/>
    <n v="502.53"/>
  </r>
  <r>
    <s v="CUST1076"/>
    <s v="Nathan Campbell"/>
    <x v="33"/>
    <x v="0"/>
    <s v="Rodrigueztown"/>
    <x v="21"/>
    <s v="USA"/>
    <x v="0"/>
    <s v="PROD1"/>
    <x v="93"/>
    <x v="4"/>
    <x v="8"/>
    <x v="93"/>
    <n v="342.56"/>
    <n v="181"/>
    <s v="STORE16"/>
    <x v="12"/>
    <x v="3"/>
    <x v="12"/>
    <s v="Flagship"/>
    <x v="794"/>
    <x v="362"/>
    <n v="2"/>
    <x v="547"/>
    <n v="0.11"/>
    <x v="2"/>
    <n v="905.16559999999993"/>
  </r>
  <r>
    <s v="CUST1468"/>
    <s v="Gregory Curtis"/>
    <x v="20"/>
    <x v="0"/>
    <s v="Bergermouth"/>
    <x v="1"/>
    <s v="USA"/>
    <x v="3"/>
    <s v="PROD74"/>
    <x v="1"/>
    <x v="1"/>
    <x v="1"/>
    <x v="1"/>
    <n v="403.71"/>
    <n v="159"/>
    <s v="STORE3"/>
    <x v="0"/>
    <x v="0"/>
    <x v="0"/>
    <s v="Outlet"/>
    <x v="795"/>
    <x v="220"/>
    <n v="1"/>
    <x v="418"/>
    <n v="0.26"/>
    <x v="1"/>
    <n v="364.08"/>
  </r>
  <r>
    <s v="CUST1485"/>
    <s v="Sara Ingram"/>
    <x v="6"/>
    <x v="1"/>
    <s v="East Dillonview"/>
    <x v="36"/>
    <s v="USA"/>
    <x v="3"/>
    <s v="PROD37"/>
    <x v="16"/>
    <x v="4"/>
    <x v="9"/>
    <x v="16"/>
    <n v="353.47"/>
    <n v="214"/>
    <s v="STORE14"/>
    <x v="2"/>
    <x v="1"/>
    <x v="2"/>
    <s v="Outlet"/>
    <x v="796"/>
    <x v="256"/>
    <n v="4"/>
    <x v="548"/>
    <n v="0.02"/>
    <x v="0"/>
    <n v="2925.7312000000002"/>
  </r>
  <r>
    <s v="CUST1433"/>
    <s v="Thomas Moore"/>
    <x v="42"/>
    <x v="1"/>
    <s v="Williamsberg"/>
    <x v="3"/>
    <s v="USA"/>
    <x v="1"/>
    <s v="PROD12"/>
    <x v="85"/>
    <x v="3"/>
    <x v="4"/>
    <x v="85"/>
    <n v="115.82"/>
    <n v="460"/>
    <s v="STORE1"/>
    <x v="6"/>
    <x v="0"/>
    <x v="6"/>
    <s v="Flagship"/>
    <x v="797"/>
    <x v="23"/>
    <n v="1"/>
    <x v="247"/>
    <n v="0.08"/>
    <x v="0"/>
    <n v="111.1636"/>
  </r>
  <r>
    <s v="CUST1399"/>
    <s v="John Donaldson"/>
    <x v="4"/>
    <x v="0"/>
    <s v="New Edward"/>
    <x v="6"/>
    <s v="USA"/>
    <x v="3"/>
    <s v="PROD77"/>
    <x v="79"/>
    <x v="1"/>
    <x v="17"/>
    <x v="79"/>
    <n v="480.9"/>
    <n v="104"/>
    <s v="STORE18"/>
    <x v="10"/>
    <x v="2"/>
    <x v="10"/>
    <s v="Flagship"/>
    <x v="798"/>
    <x v="42"/>
    <n v="2"/>
    <x v="150"/>
    <n v="0.28999999999999998"/>
    <x v="2"/>
    <n v="97.000199999999992"/>
  </r>
  <r>
    <s v="CUST1062"/>
    <s v="James Bean"/>
    <x v="12"/>
    <x v="0"/>
    <s v="Stevensonton"/>
    <x v="32"/>
    <s v="USA"/>
    <x v="3"/>
    <s v="PROD22"/>
    <x v="59"/>
    <x v="0"/>
    <x v="12"/>
    <x v="59"/>
    <n v="484.62"/>
    <n v="432"/>
    <s v="STORE18"/>
    <x v="10"/>
    <x v="2"/>
    <x v="10"/>
    <s v="Flagship"/>
    <x v="799"/>
    <x v="480"/>
    <n v="2"/>
    <x v="34"/>
    <n v="0.02"/>
    <x v="1"/>
    <n v="1492.9516000000001"/>
  </r>
  <r>
    <s v="CUST1066"/>
    <s v="Cody Diaz"/>
    <x v="4"/>
    <x v="1"/>
    <s v="South Aaronside"/>
    <x v="20"/>
    <s v="USA"/>
    <x v="1"/>
    <s v="PROD78"/>
    <x v="33"/>
    <x v="2"/>
    <x v="3"/>
    <x v="33"/>
    <n v="325.26"/>
    <n v="400"/>
    <s v="STORE3"/>
    <x v="0"/>
    <x v="0"/>
    <x v="0"/>
    <s v="Outlet"/>
    <x v="800"/>
    <x v="295"/>
    <n v="4"/>
    <x v="549"/>
    <n v="0.18"/>
    <x v="2"/>
    <n v="1136.0935999999999"/>
  </r>
  <r>
    <s v="CUST1007"/>
    <s v="Daniel Boyd"/>
    <x v="5"/>
    <x v="1"/>
    <s v="West Pamelafurt"/>
    <x v="5"/>
    <s v="USA"/>
    <x v="3"/>
    <s v="PROD55"/>
    <x v="25"/>
    <x v="2"/>
    <x v="3"/>
    <x v="25"/>
    <n v="81.75"/>
    <n v="226.05"/>
    <s v="STORE12"/>
    <x v="14"/>
    <x v="0"/>
    <x v="14"/>
    <s v="Online"/>
    <x v="801"/>
    <x v="90"/>
    <n v="1"/>
    <x v="116"/>
    <n v="0.14000000000000001"/>
    <x v="1"/>
    <n v="727.81799999999998"/>
  </r>
  <r>
    <s v="CUST1344"/>
    <s v="Evelyn Brown"/>
    <x v="14"/>
    <x v="0"/>
    <s v="West Victoriaborough"/>
    <x v="32"/>
    <s v="USA"/>
    <x v="0"/>
    <s v="PROD89"/>
    <x v="53"/>
    <x v="3"/>
    <x v="16"/>
    <x v="53"/>
    <n v="183.04"/>
    <n v="457"/>
    <s v="STORE10"/>
    <x v="5"/>
    <x v="2"/>
    <x v="5"/>
    <s v="Online"/>
    <x v="802"/>
    <x v="232"/>
    <n v="2"/>
    <x v="550"/>
    <n v="0.25"/>
    <x v="2"/>
    <n v="1241.8800000000001"/>
  </r>
  <r>
    <s v="CUST1432"/>
    <s v="Summer Weiss"/>
    <x v="33"/>
    <x v="0"/>
    <s v="Phyllisport"/>
    <x v="15"/>
    <s v="USA"/>
    <x v="3"/>
    <s v="PROD0"/>
    <x v="7"/>
    <x v="1"/>
    <x v="6"/>
    <x v="7"/>
    <n v="112.42"/>
    <n v="416"/>
    <s v="STORE19"/>
    <x v="18"/>
    <x v="2"/>
    <x v="18"/>
    <s v="Online"/>
    <x v="803"/>
    <x v="481"/>
    <n v="1"/>
    <x v="169"/>
    <n v="0.1"/>
    <x v="1"/>
    <n v="413.07299999999998"/>
  </r>
  <r>
    <s v="CUST1289"/>
    <s v="Jennifer Figueroa"/>
    <x v="20"/>
    <x v="0"/>
    <s v="North Brookestad"/>
    <x v="35"/>
    <s v="USA"/>
    <x v="3"/>
    <s v="PROD43"/>
    <x v="34"/>
    <x v="1"/>
    <x v="6"/>
    <x v="34"/>
    <n v="253.33"/>
    <n v="266"/>
    <s v="STORE7"/>
    <x v="15"/>
    <x v="1"/>
    <x v="15"/>
    <s v="Online"/>
    <x v="804"/>
    <x v="73"/>
    <n v="2"/>
    <x v="394"/>
    <n v="0.14000000000000001"/>
    <x v="0"/>
    <n v="922.9692"/>
  </r>
  <r>
    <s v="CUST1420"/>
    <s v="Dr. Tamara White Md"/>
    <x v="31"/>
    <x v="0"/>
    <s v="New Benjamin"/>
    <x v="10"/>
    <s v="USA"/>
    <x v="3"/>
    <s v="PROD58"/>
    <x v="36"/>
    <x v="4"/>
    <x v="7"/>
    <x v="36"/>
    <n v="113.83"/>
    <n v="485"/>
    <s v="STORE0"/>
    <x v="16"/>
    <x v="2"/>
    <x v="16"/>
    <s v="Flagship"/>
    <x v="805"/>
    <x v="265"/>
    <n v="3"/>
    <x v="386"/>
    <n v="0.14000000000000001"/>
    <x v="1"/>
    <n v="336.45780000000002"/>
  </r>
  <r>
    <s v="CUST1496"/>
    <s v="Christopher Ford"/>
    <x v="18"/>
    <x v="0"/>
    <s v="North Seanfurt"/>
    <x v="35"/>
    <s v="USA"/>
    <x v="3"/>
    <s v="PROD89"/>
    <x v="53"/>
    <x v="3"/>
    <x v="16"/>
    <x v="53"/>
    <n v="183.04"/>
    <n v="457"/>
    <s v="STORE12"/>
    <x v="14"/>
    <x v="0"/>
    <x v="14"/>
    <s v="Online"/>
    <x v="806"/>
    <x v="98"/>
    <n v="4"/>
    <x v="542"/>
    <n v="0.01"/>
    <x v="0"/>
    <n v="2798.4132"/>
  </r>
  <r>
    <s v="CUST1392"/>
    <s v="Jacqueline Payne"/>
    <x v="6"/>
    <x v="0"/>
    <s v="Gutierrezstad"/>
    <x v="38"/>
    <s v="USA"/>
    <x v="0"/>
    <s v="PROD27"/>
    <x v="77"/>
    <x v="2"/>
    <x v="3"/>
    <x v="77"/>
    <n v="234.80599999999998"/>
    <n v="378"/>
    <s v="STORE3"/>
    <x v="0"/>
    <x v="0"/>
    <x v="0"/>
    <s v="Outlet"/>
    <x v="807"/>
    <x v="482"/>
    <n v="3"/>
    <x v="8"/>
    <n v="0.17"/>
    <x v="0"/>
    <n v="1303.3905"/>
  </r>
  <r>
    <s v="CUST1009"/>
    <s v="Ms. Maria Leach"/>
    <x v="13"/>
    <x v="0"/>
    <s v="Melissashire"/>
    <x v="8"/>
    <s v="USA"/>
    <x v="2"/>
    <s v="PROD91"/>
    <x v="67"/>
    <x v="4"/>
    <x v="9"/>
    <x v="67"/>
    <n v="438.25"/>
    <n v="496"/>
    <s v="STORE18"/>
    <x v="10"/>
    <x v="2"/>
    <x v="10"/>
    <s v="Flagship"/>
    <x v="808"/>
    <x v="117"/>
    <n v="3"/>
    <x v="551"/>
    <n v="0.23"/>
    <x v="2"/>
    <n v="1113.8820000000001"/>
  </r>
  <r>
    <s v="CUST1124"/>
    <s v="Donald Lee"/>
    <x v="11"/>
    <x v="0"/>
    <s v="Wongberg"/>
    <x v="22"/>
    <s v="USA"/>
    <x v="3"/>
    <s v="PROD63"/>
    <x v="11"/>
    <x v="3"/>
    <x v="10"/>
    <x v="11"/>
    <n v="266.86"/>
    <n v="458"/>
    <s v="STORE5"/>
    <x v="3"/>
    <x v="0"/>
    <x v="3"/>
    <s v="Outlet"/>
    <x v="809"/>
    <x v="419"/>
    <n v="4"/>
    <x v="42"/>
    <n v="0.02"/>
    <x v="2"/>
    <n v="2700.3312000000001"/>
  </r>
  <r>
    <s v="CUST1023"/>
    <s v="Jonathan Steele"/>
    <x v="36"/>
    <x v="1"/>
    <s v="Molinabury"/>
    <x v="7"/>
    <s v="USA"/>
    <x v="1"/>
    <s v="PROD12"/>
    <x v="85"/>
    <x v="3"/>
    <x v="4"/>
    <x v="85"/>
    <n v="115.82"/>
    <n v="460"/>
    <s v="STORE0"/>
    <x v="16"/>
    <x v="2"/>
    <x v="16"/>
    <s v="Flagship"/>
    <x v="810"/>
    <x v="58"/>
    <n v="1"/>
    <x v="215"/>
    <n v="0.1"/>
    <x v="2"/>
    <n v="130.93199999999999"/>
  </r>
  <r>
    <s v="CUST1052"/>
    <s v="Debra Liu"/>
    <x v="0"/>
    <x v="0"/>
    <s v="South Timtown"/>
    <x v="4"/>
    <s v="USA"/>
    <x v="3"/>
    <s v="PROD31"/>
    <x v="72"/>
    <x v="0"/>
    <x v="0"/>
    <x v="72"/>
    <n v="204.39"/>
    <n v="281"/>
    <s v="STORE11"/>
    <x v="17"/>
    <x v="1"/>
    <x v="17"/>
    <s v="Online"/>
    <x v="811"/>
    <x v="450"/>
    <n v="4"/>
    <x v="411"/>
    <n v="0.28000000000000003"/>
    <x v="1"/>
    <n v="2483.2800000000002"/>
  </r>
  <r>
    <s v="CUST1292"/>
    <s v="Ricardo Jones"/>
    <x v="21"/>
    <x v="0"/>
    <s v="Danielland"/>
    <x v="4"/>
    <s v="USA"/>
    <x v="1"/>
    <s v="PROD1"/>
    <x v="93"/>
    <x v="4"/>
    <x v="8"/>
    <x v="93"/>
    <n v="342.56"/>
    <n v="181"/>
    <s v="STORE14"/>
    <x v="2"/>
    <x v="1"/>
    <x v="2"/>
    <s v="Outlet"/>
    <x v="812"/>
    <x v="350"/>
    <n v="4"/>
    <x v="287"/>
    <n v="0.12"/>
    <x v="2"/>
    <n v="514.3424"/>
  </r>
  <r>
    <s v="CUST1485"/>
    <s v="Sara Ingram"/>
    <x v="6"/>
    <x v="1"/>
    <s v="East Dillonview"/>
    <x v="36"/>
    <s v="USA"/>
    <x v="3"/>
    <s v="PROD26"/>
    <x v="81"/>
    <x v="1"/>
    <x v="1"/>
    <x v="81"/>
    <n v="322.41000000000003"/>
    <n v="213"/>
    <s v="STORE2"/>
    <x v="4"/>
    <x v="1"/>
    <x v="4"/>
    <s v="Outlet"/>
    <x v="813"/>
    <x v="483"/>
    <n v="2"/>
    <x v="249"/>
    <n v="0.1"/>
    <x v="2"/>
    <n v="1068.2460000000001"/>
  </r>
  <r>
    <s v="CUST1478"/>
    <s v="Earl Smith Dds"/>
    <x v="22"/>
    <x v="0"/>
    <s v="West Sarah"/>
    <x v="16"/>
    <s v="USA"/>
    <x v="0"/>
    <s v="PROD31"/>
    <x v="72"/>
    <x v="0"/>
    <x v="0"/>
    <x v="72"/>
    <n v="204.39"/>
    <n v="281"/>
    <s v="STORE18"/>
    <x v="10"/>
    <x v="2"/>
    <x v="10"/>
    <s v="Flagship"/>
    <x v="814"/>
    <x v="173"/>
    <n v="2"/>
    <x v="78"/>
    <n v="0.3"/>
    <x v="2"/>
    <n v="973.02799999999991"/>
  </r>
  <r>
    <s v="CUST1219"/>
    <s v="Jordan Wells"/>
    <x v="35"/>
    <x v="1"/>
    <s v="Phillipschester   "/>
    <x v="15"/>
    <s v="USA"/>
    <x v="0"/>
    <s v="PROD94"/>
    <x v="89"/>
    <x v="3"/>
    <x v="10"/>
    <x v="89"/>
    <n v="358.47"/>
    <n v="213"/>
    <s v="STORE10"/>
    <x v="5"/>
    <x v="2"/>
    <x v="5"/>
    <s v="Online"/>
    <x v="815"/>
    <x v="247"/>
    <n v="2"/>
    <x v="457"/>
    <n v="0.24"/>
    <x v="1"/>
    <n v="1347.7384"/>
  </r>
  <r>
    <s v="CUST1054"/>
    <s v="Katherine Dorsey"/>
    <x v="26"/>
    <x v="0"/>
    <s v="Christopherland"/>
    <x v="21"/>
    <s v="USA"/>
    <x v="2"/>
    <s v="PROD66"/>
    <x v="46"/>
    <x v="3"/>
    <x v="4"/>
    <x v="46"/>
    <n v="340.39"/>
    <n v="177"/>
    <s v="STORE18"/>
    <x v="10"/>
    <x v="2"/>
    <x v="10"/>
    <s v="Flagship"/>
    <x v="816"/>
    <x v="245"/>
    <n v="2"/>
    <x v="552"/>
    <n v="0.06"/>
    <x v="2"/>
    <n v="1624.4892"/>
  </r>
  <r>
    <s v="CUST1003"/>
    <s v="Jeremy Harris"/>
    <x v="22"/>
    <x v="1"/>
    <s v="Thomastown"/>
    <x v="35"/>
    <s v="USA"/>
    <x v="3"/>
    <s v="PROD12"/>
    <x v="85"/>
    <x v="3"/>
    <x v="4"/>
    <x v="85"/>
    <n v="115.82"/>
    <n v="460"/>
    <s v="STORE9"/>
    <x v="9"/>
    <x v="1"/>
    <x v="9"/>
    <s v="Flagship"/>
    <x v="817"/>
    <x v="205"/>
    <n v="1"/>
    <x v="142"/>
    <n v="0.02"/>
    <x v="1"/>
    <n v="428.89699999999999"/>
  </r>
  <r>
    <s v="CUST1202"/>
    <s v="Christina Garcia"/>
    <x v="33"/>
    <x v="1"/>
    <s v="Clarkeside"/>
    <x v="45"/>
    <s v="USA"/>
    <x v="2"/>
    <s v="PROD36"/>
    <x v="88"/>
    <x v="4"/>
    <x v="8"/>
    <x v="88"/>
    <n v="223.43"/>
    <n v="154"/>
    <s v="STORE13"/>
    <x v="8"/>
    <x v="2"/>
    <x v="8"/>
    <s v="Flagship"/>
    <x v="818"/>
    <x v="460"/>
    <n v="2"/>
    <x v="522"/>
    <n v="0.27"/>
    <x v="0"/>
    <n v="303.81139999999999"/>
  </r>
  <r>
    <s v="CUST1054"/>
    <s v="Katherine Dorsey"/>
    <x v="26"/>
    <x v="0"/>
    <s v="Christopherland"/>
    <x v="21"/>
    <s v="USA"/>
    <x v="2"/>
    <s v="PROD93"/>
    <x v="27"/>
    <x v="1"/>
    <x v="6"/>
    <x v="27"/>
    <n v="377.52"/>
    <n v="485"/>
    <s v="STORE17"/>
    <x v="1"/>
    <x v="0"/>
    <x v="1"/>
    <s v="Flagship"/>
    <x v="819"/>
    <x v="147"/>
    <n v="4"/>
    <x v="115"/>
    <n v="0.02"/>
    <x v="0"/>
    <n v="3237.0576000000001"/>
  </r>
  <r>
    <s v="CUST1116"/>
    <s v="Anthony Phillips"/>
    <x v="40"/>
    <x v="1"/>
    <s v="North Davidport"/>
    <x v="26"/>
    <s v="USA"/>
    <x v="2"/>
    <s v="PROD25"/>
    <x v="13"/>
    <x v="4"/>
    <x v="7"/>
    <x v="13"/>
    <n v="174.02"/>
    <n v="268"/>
    <s v="STORE17"/>
    <x v="1"/>
    <x v="0"/>
    <x v="1"/>
    <s v="Flagship"/>
    <x v="820"/>
    <x v="200"/>
    <n v="3"/>
    <x v="92"/>
    <n v="0.12"/>
    <x v="1"/>
    <n v="2243.3928000000001"/>
  </r>
  <r>
    <s v="CUST1344"/>
    <s v="Evelyn Brown"/>
    <x v="14"/>
    <x v="0"/>
    <s v="West Victoriaborough"/>
    <x v="32"/>
    <s v="USA"/>
    <x v="0"/>
    <s v="PROD60"/>
    <x v="18"/>
    <x v="3"/>
    <x v="13"/>
    <x v="18"/>
    <n v="482.75"/>
    <n v="444"/>
    <s v="STORE4"/>
    <x v="11"/>
    <x v="1"/>
    <x v="11"/>
    <s v="Online"/>
    <x v="821"/>
    <x v="483"/>
    <n v="1"/>
    <x v="553"/>
    <n v="0.18"/>
    <x v="0"/>
    <n v="72.799600000000012"/>
  </r>
  <r>
    <s v="CUST1191"/>
    <s v="Todd Poole"/>
    <x v="5"/>
    <x v="1"/>
    <s v="Johnsonshire"/>
    <x v="35"/>
    <s v="USA"/>
    <x v="3"/>
    <s v="PROD78"/>
    <x v="33"/>
    <x v="2"/>
    <x v="3"/>
    <x v="33"/>
    <n v="325.26"/>
    <n v="400"/>
    <s v="STORE4"/>
    <x v="11"/>
    <x v="1"/>
    <x v="11"/>
    <s v="Online"/>
    <x v="822"/>
    <x v="221"/>
    <n v="4"/>
    <x v="554"/>
    <n v="0.14000000000000001"/>
    <x v="1"/>
    <n v="1744.8368"/>
  </r>
  <r>
    <s v="CUST1316"/>
    <s v="Robert House"/>
    <x v="23"/>
    <x v="0"/>
    <s v="Lake James"/>
    <x v="42"/>
    <s v="USA"/>
    <x v="0"/>
    <s v="PROD96"/>
    <x v="76"/>
    <x v="4"/>
    <x v="18"/>
    <x v="76"/>
    <n v="358.47"/>
    <n v="143"/>
    <s v="STORE0"/>
    <x v="16"/>
    <x v="2"/>
    <x v="16"/>
    <s v="Flagship"/>
    <x v="823"/>
    <x v="435"/>
    <n v="3"/>
    <x v="555"/>
    <n v="0.11"/>
    <x v="0"/>
    <n v="883.71660000000008"/>
  </r>
  <r>
    <s v="CUST1293"/>
    <s v="Gloria Taylor"/>
    <x v="18"/>
    <x v="1"/>
    <s v="North Daniel"/>
    <x v="49"/>
    <s v="USA"/>
    <x v="2"/>
    <s v="PROD20"/>
    <x v="69"/>
    <x v="0"/>
    <x v="7"/>
    <x v="69"/>
    <n v="131.51"/>
    <n v="281.95833333333331"/>
    <s v="STORE7"/>
    <x v="15"/>
    <x v="1"/>
    <x v="15"/>
    <s v="Online"/>
    <x v="824"/>
    <x v="232"/>
    <n v="4"/>
    <x v="264"/>
    <n v="0.05"/>
    <x v="2"/>
    <n v="2873.864"/>
  </r>
  <r>
    <s v="CUST1051"/>
    <s v="Sarah Rodgers"/>
    <x v="28"/>
    <x v="1"/>
    <s v="New Julia"/>
    <x v="5"/>
    <s v="USA"/>
    <x v="0"/>
    <s v="PROD37"/>
    <x v="16"/>
    <x v="4"/>
    <x v="9"/>
    <x v="16"/>
    <n v="353.47"/>
    <n v="214"/>
    <s v="STORE19"/>
    <x v="18"/>
    <x v="2"/>
    <x v="18"/>
    <s v="Online"/>
    <x v="825"/>
    <x v="484"/>
    <n v="4"/>
    <x v="503"/>
    <n v="0.08"/>
    <x v="0"/>
    <n v="1629.7616"/>
  </r>
  <r>
    <s v="CUST1009"/>
    <s v="Ms. Maria Leach"/>
    <x v="13"/>
    <x v="0"/>
    <s v="Melissashire"/>
    <x v="8"/>
    <s v="USA"/>
    <x v="2"/>
    <s v="PROD96"/>
    <x v="76"/>
    <x v="4"/>
    <x v="18"/>
    <x v="76"/>
    <n v="358.47"/>
    <n v="143"/>
    <s v="STORE2"/>
    <x v="4"/>
    <x v="1"/>
    <x v="4"/>
    <s v="Outlet"/>
    <x v="826"/>
    <x v="216"/>
    <n v="2"/>
    <x v="556"/>
    <n v="0.14000000000000001"/>
    <x v="1"/>
    <n v="1616.2152000000001"/>
  </r>
  <r>
    <s v="CUST1293"/>
    <s v="Gloria Taylor"/>
    <x v="18"/>
    <x v="1"/>
    <s v="North Daniel"/>
    <x v="49"/>
    <s v="USA"/>
    <x v="2"/>
    <s v="PROD73"/>
    <x v="6"/>
    <x v="0"/>
    <x v="0"/>
    <x v="6"/>
    <n v="107.06"/>
    <n v="359"/>
    <s v="STORE3"/>
    <x v="0"/>
    <x v="0"/>
    <x v="0"/>
    <s v="Outlet"/>
    <x v="827"/>
    <x v="161"/>
    <n v="1"/>
    <x v="339"/>
    <n v="0"/>
    <x v="0"/>
    <n v="24.13"/>
  </r>
  <r>
    <s v="CUST1364"/>
    <s v="Chloe Aguilar"/>
    <x v="7"/>
    <x v="0"/>
    <s v="Lake Johnside"/>
    <x v="37"/>
    <s v="USA"/>
    <x v="3"/>
    <s v="PROD41"/>
    <x v="82"/>
    <x v="0"/>
    <x v="15"/>
    <x v="82"/>
    <n v="313.26"/>
    <n v="369"/>
    <s v="STORE3"/>
    <x v="0"/>
    <x v="0"/>
    <x v="0"/>
    <s v="Outlet"/>
    <x v="828"/>
    <x v="433"/>
    <n v="3"/>
    <x v="108"/>
    <n v="0.28999999999999998"/>
    <x v="2"/>
    <n v="510.22019999999998"/>
  </r>
  <r>
    <s v="CUST1482"/>
    <s v="Sheri Joyce"/>
    <x v="11"/>
    <x v="0"/>
    <s v="West Tylerfort"/>
    <x v="18"/>
    <s v="USA"/>
    <x v="2"/>
    <s v="PROD46"/>
    <x v="41"/>
    <x v="4"/>
    <x v="18"/>
    <x v="41"/>
    <n v="167.34"/>
    <n v="296"/>
    <s v="STORE14"/>
    <x v="2"/>
    <x v="1"/>
    <x v="2"/>
    <s v="Outlet"/>
    <x v="829"/>
    <x v="317"/>
    <n v="1"/>
    <x v="406"/>
    <n v="0.1"/>
    <x v="0"/>
    <n v="529.67700000000002"/>
  </r>
  <r>
    <s v="CUST1288"/>
    <s v="Misty Ferguson"/>
    <x v="7"/>
    <x v="0"/>
    <s v="North Joseside"/>
    <x v="33"/>
    <s v="USA"/>
    <x v="0"/>
    <s v="PROD60"/>
    <x v="18"/>
    <x v="3"/>
    <x v="13"/>
    <x v="18"/>
    <n v="482.75"/>
    <n v="444"/>
    <s v="STORE15"/>
    <x v="19"/>
    <x v="0"/>
    <x v="19"/>
    <s v="Flagship"/>
    <x v="830"/>
    <x v="485"/>
    <n v="1"/>
    <x v="287"/>
    <n v="0.3"/>
    <x v="0"/>
    <n v="102.172"/>
  </r>
  <r>
    <s v="CUST1101"/>
    <s v="Colleen Maynard"/>
    <x v="5"/>
    <x v="0"/>
    <s v="Singletonmouth"/>
    <x v="34"/>
    <s v="USA"/>
    <x v="0"/>
    <s v="PROD70"/>
    <x v="92"/>
    <x v="2"/>
    <x v="19"/>
    <x v="92"/>
    <n v="138.05000000000001"/>
    <n v="89"/>
    <s v="STORE4"/>
    <x v="11"/>
    <x v="1"/>
    <x v="11"/>
    <s v="Online"/>
    <x v="831"/>
    <x v="358"/>
    <n v="4"/>
    <x v="383"/>
    <n v="0.06"/>
    <x v="0"/>
    <n v="2409.8216000000002"/>
  </r>
  <r>
    <s v="CUST1042"/>
    <s v="William Martin"/>
    <x v="16"/>
    <x v="0"/>
    <s v="Ryanburgh"/>
    <x v="33"/>
    <s v="USA"/>
    <x v="2"/>
    <s v="PROD64"/>
    <x v="55"/>
    <x v="3"/>
    <x v="16"/>
    <x v="55"/>
    <n v="299.11"/>
    <n v="118"/>
    <s v="STORE11"/>
    <x v="17"/>
    <x v="1"/>
    <x v="17"/>
    <s v="Online"/>
    <x v="832"/>
    <x v="486"/>
    <n v="3"/>
    <x v="31"/>
    <n v="0.22"/>
    <x v="0"/>
    <n v="1810.8324"/>
  </r>
  <r>
    <s v="CUST1463"/>
    <s v="Samantha Lee"/>
    <x v="19"/>
    <x v="1"/>
    <s v="Port Anthony"/>
    <x v="33"/>
    <s v="USA"/>
    <x v="3"/>
    <s v="PROD31"/>
    <x v="72"/>
    <x v="0"/>
    <x v="0"/>
    <x v="72"/>
    <n v="204.39"/>
    <n v="281"/>
    <s v="STORE15"/>
    <x v="19"/>
    <x v="0"/>
    <x v="19"/>
    <s v="Flagship"/>
    <x v="833"/>
    <x v="339"/>
    <n v="2"/>
    <x v="557"/>
    <n v="0.2"/>
    <x v="2"/>
    <n v="50.048000000000002"/>
  </r>
  <r>
    <s v="CUST1373"/>
    <s v="James Orozco"/>
    <x v="33"/>
    <x v="1"/>
    <s v="Simpsonfort"/>
    <x v="6"/>
    <s v="USA"/>
    <x v="0"/>
    <s v="PROD82"/>
    <x v="26"/>
    <x v="0"/>
    <x v="15"/>
    <x v="26"/>
    <n v="152.91999999999999"/>
    <n v="281"/>
    <s v="STORE6"/>
    <x v="13"/>
    <x v="2"/>
    <x v="13"/>
    <s v="Online"/>
    <x v="834"/>
    <x v="113"/>
    <n v="4"/>
    <x v="558"/>
    <n v="0.18"/>
    <x v="0"/>
    <n v="1276.6415999999999"/>
  </r>
  <r>
    <s v="CUST1377"/>
    <s v="Charles Conley"/>
    <x v="14"/>
    <x v="1"/>
    <s v="Nathanshire"/>
    <x v="6"/>
    <s v="USA"/>
    <x v="0"/>
    <s v="PROD92"/>
    <x v="39"/>
    <x v="2"/>
    <x v="17"/>
    <x v="39"/>
    <n v="447.43"/>
    <n v="191"/>
    <s v="STORE1"/>
    <x v="6"/>
    <x v="0"/>
    <x v="6"/>
    <s v="Flagship"/>
    <x v="835"/>
    <x v="112"/>
    <n v="2"/>
    <x v="299"/>
    <n v="0.14000000000000001"/>
    <x v="0"/>
    <n v="1217.1579999999999"/>
  </r>
  <r>
    <s v="CUST1015"/>
    <s v="Laura Alvarez"/>
    <x v="45"/>
    <x v="1"/>
    <s v="Lawsonhaven"/>
    <x v="17"/>
    <s v="USA"/>
    <x v="2"/>
    <s v="PROD64"/>
    <x v="55"/>
    <x v="3"/>
    <x v="16"/>
    <x v="55"/>
    <n v="299.11"/>
    <n v="118"/>
    <s v="STORE15"/>
    <x v="19"/>
    <x v="0"/>
    <x v="19"/>
    <s v="Flagship"/>
    <x v="836"/>
    <x v="391"/>
    <n v="3"/>
    <x v="278"/>
    <n v="0.13"/>
    <x v="1"/>
    <n v="1418.3784000000001"/>
  </r>
  <r>
    <s v="CUST1257"/>
    <s v="Christopher David"/>
    <x v="17"/>
    <x v="0"/>
    <s v="Karenmouth"/>
    <x v="30"/>
    <s v="USA"/>
    <x v="1"/>
    <s v="PROD97"/>
    <x v="0"/>
    <x v="0"/>
    <x v="0"/>
    <x v="0"/>
    <n v="245.98"/>
    <n v="471"/>
    <s v="STORE19"/>
    <x v="18"/>
    <x v="2"/>
    <x v="18"/>
    <s v="Online"/>
    <x v="837"/>
    <x v="350"/>
    <n v="4"/>
    <x v="559"/>
    <n v="0.28999999999999998"/>
    <x v="1"/>
    <n v="2031.7927999999999"/>
  </r>
  <r>
    <s v="CUST1051"/>
    <s v="Sarah Rodgers"/>
    <x v="28"/>
    <x v="1"/>
    <s v="New Julia"/>
    <x v="5"/>
    <s v="USA"/>
    <x v="0"/>
    <s v="PROD12"/>
    <x v="85"/>
    <x v="3"/>
    <x v="4"/>
    <x v="85"/>
    <n v="115.82"/>
    <n v="460"/>
    <s v="STORE4"/>
    <x v="11"/>
    <x v="1"/>
    <x v="11"/>
    <s v="Online"/>
    <x v="838"/>
    <x v="213"/>
    <n v="4"/>
    <x v="463"/>
    <n v="0.11"/>
    <x v="2"/>
    <n v="2407.0583999999999"/>
  </r>
  <r>
    <s v="CUST1089"/>
    <s v="Jamie Yoder"/>
    <x v="27"/>
    <x v="0"/>
    <s v="New Gabrielleville"/>
    <x v="40"/>
    <s v="USA"/>
    <x v="2"/>
    <s v="PROD39"/>
    <x v="65"/>
    <x v="1"/>
    <x v="22"/>
    <x v="65"/>
    <n v="326.06"/>
    <n v="301"/>
    <s v="STORE1"/>
    <x v="6"/>
    <x v="0"/>
    <x v="6"/>
    <s v="Flagship"/>
    <x v="839"/>
    <x v="487"/>
    <n v="4"/>
    <x v="560"/>
    <n v="0.25"/>
    <x v="0"/>
    <n v="1058.1600000000001"/>
  </r>
  <r>
    <s v="CUST1173"/>
    <s v="Teresa Stokes"/>
    <x v="15"/>
    <x v="1"/>
    <s v="New William"/>
    <x v="14"/>
    <s v="USA"/>
    <x v="2"/>
    <s v="PROD11"/>
    <x v="68"/>
    <x v="1"/>
    <x v="7"/>
    <x v="68"/>
    <n v="449.4"/>
    <n v="274.7"/>
    <s v="STORE12"/>
    <x v="14"/>
    <x v="0"/>
    <x v="14"/>
    <s v="Online"/>
    <x v="840"/>
    <x v="69"/>
    <n v="1"/>
    <x v="437"/>
    <n v="0.19"/>
    <x v="1"/>
    <n v="380.84580000000011"/>
  </r>
  <r>
    <s v="CUST1230"/>
    <s v="Timothy Sanders"/>
    <x v="5"/>
    <x v="0"/>
    <s v="Aaronmouth"/>
    <x v="23"/>
    <s v="USA"/>
    <x v="3"/>
    <s v="PROD66"/>
    <x v="46"/>
    <x v="3"/>
    <x v="4"/>
    <x v="46"/>
    <n v="340.39"/>
    <n v="177"/>
    <s v="STORE11"/>
    <x v="17"/>
    <x v="1"/>
    <x v="17"/>
    <s v="Online"/>
    <x v="841"/>
    <x v="488"/>
    <n v="1"/>
    <x v="81"/>
    <n v="0.03"/>
    <x v="0"/>
    <n v="865.03629999999998"/>
  </r>
  <r>
    <s v="CUST1348"/>
    <s v="Sherry Cabrera"/>
    <x v="0"/>
    <x v="0"/>
    <s v="Shannonview"/>
    <x v="8"/>
    <s v="USA"/>
    <x v="1"/>
    <s v="PROD89"/>
    <x v="53"/>
    <x v="3"/>
    <x v="16"/>
    <x v="53"/>
    <n v="183.04"/>
    <n v="457"/>
    <s v="STORE17"/>
    <x v="1"/>
    <x v="0"/>
    <x v="1"/>
    <s v="Flagship"/>
    <x v="842"/>
    <x v="440"/>
    <n v="2"/>
    <x v="561"/>
    <n v="0.25"/>
    <x v="2"/>
    <n v="649.60500000000002"/>
  </r>
  <r>
    <s v="CUST1012"/>
    <s v="Kenneth Lambert"/>
    <x v="0"/>
    <x v="1"/>
    <s v="North Kathryn"/>
    <x v="45"/>
    <s v="USA"/>
    <x v="2"/>
    <s v="PROD66"/>
    <x v="46"/>
    <x v="3"/>
    <x v="4"/>
    <x v="46"/>
    <n v="340.39"/>
    <n v="177"/>
    <s v="STORE19"/>
    <x v="18"/>
    <x v="2"/>
    <x v="18"/>
    <s v="Online"/>
    <x v="843"/>
    <x v="433"/>
    <n v="3"/>
    <x v="301"/>
    <n v="7.0000000000000007E-2"/>
    <x v="2"/>
    <n v="1748.5209"/>
  </r>
  <r>
    <s v="CUST1076"/>
    <s v="Nathan Campbell"/>
    <x v="33"/>
    <x v="0"/>
    <s v="Rodrigueztown"/>
    <x v="21"/>
    <s v="USA"/>
    <x v="0"/>
    <s v="PROD36"/>
    <x v="88"/>
    <x v="4"/>
    <x v="8"/>
    <x v="88"/>
    <n v="223.43"/>
    <n v="154"/>
    <s v="STORE0"/>
    <x v="16"/>
    <x v="2"/>
    <x v="16"/>
    <s v="Flagship"/>
    <x v="844"/>
    <x v="248"/>
    <n v="2"/>
    <x v="110"/>
    <n v="0.06"/>
    <x v="2"/>
    <n v="609.45839999999998"/>
  </r>
  <r>
    <s v="CUST1013"/>
    <s v="Nathan Hernandez"/>
    <x v="41"/>
    <x v="1"/>
    <s v="New Becky"/>
    <x v="39"/>
    <s v="USA"/>
    <x v="1"/>
    <s v="PROD14"/>
    <x v="94"/>
    <x v="2"/>
    <x v="3"/>
    <x v="94"/>
    <n v="48.01"/>
    <n v="439"/>
    <s v="STORE17"/>
    <x v="1"/>
    <x v="0"/>
    <x v="1"/>
    <s v="Flagship"/>
    <x v="845"/>
    <x v="118"/>
    <n v="4"/>
    <x v="562"/>
    <n v="0.13"/>
    <x v="1"/>
    <n v="2922.2952"/>
  </r>
  <r>
    <s v="CUST1128"/>
    <s v="Susan Mcdonald"/>
    <x v="20"/>
    <x v="0"/>
    <s v="East Ellen"/>
    <x v="24"/>
    <s v="USA"/>
    <x v="1"/>
    <s v="PROD25"/>
    <x v="13"/>
    <x v="4"/>
    <x v="7"/>
    <x v="13"/>
    <n v="174.02"/>
    <n v="268"/>
    <s v="STORE15"/>
    <x v="19"/>
    <x v="0"/>
    <x v="19"/>
    <s v="Flagship"/>
    <x v="846"/>
    <x v="202"/>
    <n v="1"/>
    <x v="563"/>
    <n v="0.28000000000000003"/>
    <x v="1"/>
    <n v="617.29200000000003"/>
  </r>
  <r>
    <s v="CUST1156"/>
    <s v="Maria Sanchez"/>
    <x v="6"/>
    <x v="0"/>
    <s v="East Peterbury"/>
    <x v="28"/>
    <s v="USA"/>
    <x v="3"/>
    <s v="PROD62"/>
    <x v="19"/>
    <x v="1"/>
    <x v="6"/>
    <x v="19"/>
    <n v="86.42"/>
    <n v="222"/>
    <s v="STORE15"/>
    <x v="19"/>
    <x v="0"/>
    <x v="19"/>
    <s v="Flagship"/>
    <x v="847"/>
    <x v="238"/>
    <n v="3"/>
    <x v="564"/>
    <n v="0.28000000000000003"/>
    <x v="0"/>
    <n v="545.68079999999998"/>
  </r>
  <r>
    <s v="CUST1255"/>
    <s v="Damon Perez"/>
    <x v="2"/>
    <x v="0"/>
    <s v="Jasonton"/>
    <x v="35"/>
    <s v="USA"/>
    <x v="0"/>
    <s v="PROD79"/>
    <x v="14"/>
    <x v="2"/>
    <x v="11"/>
    <x v="14"/>
    <n v="228.53"/>
    <n v="469"/>
    <s v="STORE19"/>
    <x v="18"/>
    <x v="2"/>
    <x v="18"/>
    <s v="Online"/>
    <x v="848"/>
    <x v="489"/>
    <n v="2"/>
    <x v="474"/>
    <n v="0.18"/>
    <x v="0"/>
    <n v="99.269200000000012"/>
  </r>
  <r>
    <s v="CUST1054"/>
    <s v="Katherine Dorsey"/>
    <x v="26"/>
    <x v="0"/>
    <s v="Christopherland"/>
    <x v="21"/>
    <s v="USA"/>
    <x v="2"/>
    <s v="PROD84"/>
    <x v="56"/>
    <x v="2"/>
    <x v="20"/>
    <x v="56"/>
    <n v="388.46"/>
    <n v="208"/>
    <s v="STORE13"/>
    <x v="8"/>
    <x v="2"/>
    <x v="8"/>
    <s v="Flagship"/>
    <x v="849"/>
    <x v="490"/>
    <n v="4"/>
    <x v="395"/>
    <n v="0.25"/>
    <x v="0"/>
    <n v="1025.8499999999999"/>
  </r>
  <r>
    <s v="CUST1283"/>
    <s v="Bryan Garcia"/>
    <x v="8"/>
    <x v="1"/>
    <s v="Garciaborough"/>
    <x v="0"/>
    <s v="USA"/>
    <x v="1"/>
    <s v="PROD22"/>
    <x v="59"/>
    <x v="0"/>
    <x v="12"/>
    <x v="59"/>
    <n v="484.62"/>
    <n v="432"/>
    <s v="STORE16"/>
    <x v="12"/>
    <x v="3"/>
    <x v="12"/>
    <s v="Flagship"/>
    <x v="850"/>
    <x v="168"/>
    <n v="4"/>
    <x v="565"/>
    <n v="0.05"/>
    <x v="1"/>
    <n v="1140.4559999999999"/>
  </r>
  <r>
    <s v="CUST1115"/>
    <s v="Tyler Conrad"/>
    <x v="10"/>
    <x v="1"/>
    <s v="North Curtischester"/>
    <x v="28"/>
    <s v="USA"/>
    <x v="2"/>
    <s v="PROD28"/>
    <x v="40"/>
    <x v="0"/>
    <x v="7"/>
    <x v="40"/>
    <n v="38.76"/>
    <n v="137"/>
    <s v="STORE17"/>
    <x v="1"/>
    <x v="0"/>
    <x v="1"/>
    <s v="Flagship"/>
    <x v="851"/>
    <x v="129"/>
    <n v="2"/>
    <x v="566"/>
    <n v="0.12"/>
    <x v="2"/>
    <n v="508.88639999999998"/>
  </r>
  <r>
    <s v="CUST1045"/>
    <s v="Jordan Jackson Dds"/>
    <x v="8"/>
    <x v="0"/>
    <s v="North Johnview"/>
    <x v="37"/>
    <s v="USA"/>
    <x v="0"/>
    <s v="PROD25"/>
    <x v="13"/>
    <x v="4"/>
    <x v="7"/>
    <x v="13"/>
    <n v="174.02"/>
    <n v="268"/>
    <s v="STORE0"/>
    <x v="16"/>
    <x v="2"/>
    <x v="16"/>
    <s v="Flagship"/>
    <x v="852"/>
    <x v="105"/>
    <n v="2"/>
    <x v="205"/>
    <n v="0.01"/>
    <x v="1"/>
    <n v="1181.7431999999999"/>
  </r>
  <r>
    <s v="CUST1436"/>
    <s v="Sharon Simpson"/>
    <x v="25"/>
    <x v="0"/>
    <s v="South Michellebury"/>
    <x v="16"/>
    <s v="USA"/>
    <x v="0"/>
    <s v="PROD19"/>
    <x v="32"/>
    <x v="0"/>
    <x v="12"/>
    <x v="32"/>
    <n v="21.34"/>
    <n v="65"/>
    <s v="STORE8"/>
    <x v="7"/>
    <x v="3"/>
    <x v="7"/>
    <s v="Online"/>
    <x v="853"/>
    <x v="367"/>
    <n v="4"/>
    <x v="462"/>
    <n v="0.16"/>
    <x v="0"/>
    <n v="1566.5663999999999"/>
  </r>
  <r>
    <s v="CUST1252"/>
    <s v="John Mccoy"/>
    <x v="11"/>
    <x v="0"/>
    <s v="Robinborough"/>
    <x v="16"/>
    <s v="USA"/>
    <x v="1"/>
    <s v="PROD13"/>
    <x v="75"/>
    <x v="1"/>
    <x v="7"/>
    <x v="75"/>
    <n v="242.23"/>
    <n v="453"/>
    <s v="STORE16"/>
    <x v="12"/>
    <x v="3"/>
    <x v="12"/>
    <s v="Flagship"/>
    <x v="854"/>
    <x v="293"/>
    <n v="2"/>
    <x v="555"/>
    <n v="0.14000000000000001"/>
    <x v="0"/>
    <n v="568.61479999999995"/>
  </r>
  <r>
    <s v="CUST1493"/>
    <s v="Amanda Powell"/>
    <x v="9"/>
    <x v="0"/>
    <s v="South William"/>
    <x v="27"/>
    <s v="USA"/>
    <x v="1"/>
    <s v="PROD22"/>
    <x v="59"/>
    <x v="0"/>
    <x v="12"/>
    <x v="59"/>
    <n v="484.62"/>
    <n v="432"/>
    <s v="STORE6"/>
    <x v="13"/>
    <x v="2"/>
    <x v="13"/>
    <s v="Online"/>
    <x v="855"/>
    <x v="491"/>
    <n v="2"/>
    <x v="438"/>
    <n v="0.02"/>
    <x v="2"/>
    <n v="1208.2028"/>
  </r>
  <r>
    <s v="CUST1403"/>
    <s v="Justin Ingram"/>
    <x v="23"/>
    <x v="0"/>
    <s v="Lake Lisaland"/>
    <x v="49"/>
    <s v="USA"/>
    <x v="3"/>
    <s v="PROD63"/>
    <x v="11"/>
    <x v="3"/>
    <x v="10"/>
    <x v="11"/>
    <n v="266.86"/>
    <n v="458"/>
    <s v="STORE6"/>
    <x v="13"/>
    <x v="2"/>
    <x v="13"/>
    <s v="Online"/>
    <x v="856"/>
    <x v="327"/>
    <n v="3"/>
    <x v="515"/>
    <n v="0.16"/>
    <x v="1"/>
    <n v="493.64280000000002"/>
  </r>
  <r>
    <s v="CUST1499"/>
    <s v="Philip Pennington"/>
    <x v="4"/>
    <x v="1"/>
    <s v="East Valerieview"/>
    <x v="7"/>
    <s v="USA"/>
    <x v="2"/>
    <s v="PROD55"/>
    <x v="25"/>
    <x v="2"/>
    <x v="3"/>
    <x v="25"/>
    <n v="81.75"/>
    <n v="226.05"/>
    <s v="STORE8"/>
    <x v="7"/>
    <x v="3"/>
    <x v="7"/>
    <s v="Online"/>
    <x v="857"/>
    <x v="492"/>
    <n v="1"/>
    <x v="567"/>
    <n v="0.04"/>
    <x v="1"/>
    <n v="75.84"/>
  </r>
  <r>
    <s v="CUST1343"/>
    <s v="Ryan Moore"/>
    <x v="29"/>
    <x v="0"/>
    <s v="Cartershire"/>
    <x v="36"/>
    <s v="USA"/>
    <x v="3"/>
    <s v="PROD7"/>
    <x v="17"/>
    <x v="2"/>
    <x v="11"/>
    <x v="17"/>
    <n v="218.86"/>
    <n v="170"/>
    <s v="STORE10"/>
    <x v="5"/>
    <x v="2"/>
    <x v="5"/>
    <s v="Online"/>
    <x v="858"/>
    <x v="493"/>
    <n v="4"/>
    <x v="443"/>
    <n v="0.16"/>
    <x v="0"/>
    <n v="2065.5936000000002"/>
  </r>
  <r>
    <s v="CUST1404"/>
    <s v="David Ross"/>
    <x v="24"/>
    <x v="1"/>
    <s v="South Angela"/>
    <x v="24"/>
    <s v="USA"/>
    <x v="1"/>
    <s v="PROD79"/>
    <x v="14"/>
    <x v="2"/>
    <x v="11"/>
    <x v="14"/>
    <n v="228.53"/>
    <n v="469"/>
    <s v="STORE7"/>
    <x v="15"/>
    <x v="1"/>
    <x v="15"/>
    <s v="Online"/>
    <x v="859"/>
    <x v="273"/>
    <n v="1"/>
    <x v="497"/>
    <n v="0.11"/>
    <x v="1"/>
    <n v="199.7961"/>
  </r>
  <r>
    <s v="CUST1356"/>
    <s v="Steve Hunt"/>
    <x v="8"/>
    <x v="0"/>
    <s v="North Richard"/>
    <x v="36"/>
    <s v="USA"/>
    <x v="3"/>
    <s v="PROD55"/>
    <x v="25"/>
    <x v="2"/>
    <x v="3"/>
    <x v="25"/>
    <n v="81.75"/>
    <n v="226.05"/>
    <s v="STORE12"/>
    <x v="14"/>
    <x v="0"/>
    <x v="14"/>
    <s v="Online"/>
    <x v="860"/>
    <x v="334"/>
    <n v="1"/>
    <x v="568"/>
    <n v="0.09"/>
    <x v="0"/>
    <n v="880.66160000000002"/>
  </r>
  <r>
    <s v="CUST1067"/>
    <s v="Amber Mcclain"/>
    <x v="7"/>
    <x v="0"/>
    <s v="Brendaburgh"/>
    <x v="23"/>
    <s v="USA"/>
    <x v="1"/>
    <s v="PROD41"/>
    <x v="82"/>
    <x v="0"/>
    <x v="15"/>
    <x v="82"/>
    <n v="313.26"/>
    <n v="369"/>
    <s v="STORE19"/>
    <x v="18"/>
    <x v="2"/>
    <x v="18"/>
    <s v="Online"/>
    <x v="861"/>
    <x v="494"/>
    <n v="2"/>
    <x v="344"/>
    <n v="0.17"/>
    <x v="1"/>
    <n v="93.8232"/>
  </r>
  <r>
    <s v="CUST1490"/>
    <s v="Scott Harris"/>
    <x v="28"/>
    <x v="0"/>
    <s v="North Nataliemouth"/>
    <x v="42"/>
    <s v="USA"/>
    <x v="2"/>
    <s v="PROD67"/>
    <x v="99"/>
    <x v="1"/>
    <x v="7"/>
    <x v="99"/>
    <n v="349.17"/>
    <n v="476"/>
    <s v="STORE1"/>
    <x v="6"/>
    <x v="0"/>
    <x v="6"/>
    <s v="Flagship"/>
    <x v="862"/>
    <x v="495"/>
    <n v="4"/>
    <x v="112"/>
    <n v="0.04"/>
    <x v="0"/>
    <n v="3539.8656000000001"/>
  </r>
  <r>
    <s v="CUST1328"/>
    <s v="Mario Harvey Jr."/>
    <x v="6"/>
    <x v="0"/>
    <s v="Jessicaport"/>
    <x v="4"/>
    <s v="USA"/>
    <x v="2"/>
    <s v="PROD86"/>
    <x v="30"/>
    <x v="2"/>
    <x v="14"/>
    <x v="30"/>
    <n v="176.07"/>
    <n v="82"/>
    <s v="STORE16"/>
    <x v="12"/>
    <x v="3"/>
    <x v="12"/>
    <s v="Flagship"/>
    <x v="863"/>
    <x v="496"/>
    <n v="3"/>
    <x v="569"/>
    <n v="0.28000000000000003"/>
    <x v="0"/>
    <n v="1595.0952"/>
  </r>
  <r>
    <s v="CUST1328"/>
    <s v="Mario Harvey Jr."/>
    <x v="6"/>
    <x v="0"/>
    <s v="Jessicaport"/>
    <x v="4"/>
    <s v="USA"/>
    <x v="2"/>
    <s v="PROD5"/>
    <x v="91"/>
    <x v="4"/>
    <x v="7"/>
    <x v="91"/>
    <n v="261"/>
    <n v="59"/>
    <s v="STORE0"/>
    <x v="16"/>
    <x v="2"/>
    <x v="16"/>
    <s v="Flagship"/>
    <x v="864"/>
    <x v="104"/>
    <n v="4"/>
    <x v="190"/>
    <n v="0.05"/>
    <x v="2"/>
    <n v="1815.7539999999999"/>
  </r>
  <r>
    <s v="CUST1168"/>
    <s v="Daniel Contreras"/>
    <x v="19"/>
    <x v="1"/>
    <s v="Robertview"/>
    <x v="23"/>
    <s v="USA"/>
    <x v="2"/>
    <s v="PROD42"/>
    <x v="71"/>
    <x v="1"/>
    <x v="7"/>
    <x v="71"/>
    <n v="450.71"/>
    <n v="389"/>
    <s v="STORE12"/>
    <x v="14"/>
    <x v="0"/>
    <x v="14"/>
    <s v="Online"/>
    <x v="865"/>
    <x v="497"/>
    <n v="3"/>
    <x v="75"/>
    <n v="0.28000000000000003"/>
    <x v="2"/>
    <n v="1308.5927999999999"/>
  </r>
  <r>
    <s v="CUST1067"/>
    <s v="Amber Mcclain"/>
    <x v="7"/>
    <x v="0"/>
    <s v="Brendaburgh"/>
    <x v="23"/>
    <s v="USA"/>
    <x v="1"/>
    <s v="PROD43"/>
    <x v="34"/>
    <x v="1"/>
    <x v="6"/>
    <x v="34"/>
    <n v="253.33"/>
    <n v="266"/>
    <s v="STORE3"/>
    <x v="0"/>
    <x v="0"/>
    <x v="0"/>
    <s v="Outlet"/>
    <x v="866"/>
    <x v="308"/>
    <n v="2"/>
    <x v="570"/>
    <n v="0.25"/>
    <x v="2"/>
    <n v="782.16000000000008"/>
  </r>
  <r>
    <s v="CUST1373"/>
    <s v="James Orozco"/>
    <x v="33"/>
    <x v="1"/>
    <s v="Simpsonfort"/>
    <x v="6"/>
    <s v="USA"/>
    <x v="0"/>
    <s v="PROD10"/>
    <x v="47"/>
    <x v="2"/>
    <x v="14"/>
    <x v="47"/>
    <n v="298.86"/>
    <n v="308"/>
    <s v="STORE7"/>
    <x v="15"/>
    <x v="1"/>
    <x v="15"/>
    <s v="Online"/>
    <x v="867"/>
    <x v="485"/>
    <n v="4"/>
    <x v="174"/>
    <n v="0.06"/>
    <x v="0"/>
    <n v="1876.3152"/>
  </r>
  <r>
    <s v="CUST1066"/>
    <s v="Cody Diaz"/>
    <x v="4"/>
    <x v="1"/>
    <s v="South Aaronside"/>
    <x v="20"/>
    <s v="USA"/>
    <x v="1"/>
    <s v="PROD94"/>
    <x v="89"/>
    <x v="3"/>
    <x v="10"/>
    <x v="89"/>
    <n v="358.47"/>
    <n v="213"/>
    <s v="STORE5"/>
    <x v="3"/>
    <x v="0"/>
    <x v="3"/>
    <s v="Outlet"/>
    <x v="868"/>
    <x v="445"/>
    <n v="4"/>
    <x v="491"/>
    <n v="0"/>
    <x v="2"/>
    <n v="2555.64"/>
  </r>
  <r>
    <s v="CUST1153"/>
    <s v="Joseph Faulkner"/>
    <x v="37"/>
    <x v="0"/>
    <s v="New Leahfurt"/>
    <x v="28"/>
    <s v="USA"/>
    <x v="3"/>
    <s v="PROD4"/>
    <x v="58"/>
    <x v="4"/>
    <x v="5"/>
    <x v="58"/>
    <n v="306.45999999999998"/>
    <n v="487"/>
    <s v="STORE18"/>
    <x v="10"/>
    <x v="2"/>
    <x v="10"/>
    <s v="Flagship"/>
    <x v="869"/>
    <x v="368"/>
    <n v="4"/>
    <x v="571"/>
    <n v="0.18"/>
    <x v="2"/>
    <n v="982.22879999999998"/>
  </r>
  <r>
    <s v="CUST1457"/>
    <s v="Christina Robertson"/>
    <x v="22"/>
    <x v="0"/>
    <s v="Hubbardborough"/>
    <x v="18"/>
    <s v="USA"/>
    <x v="2"/>
    <s v="PROD39"/>
    <x v="65"/>
    <x v="1"/>
    <x v="22"/>
    <x v="65"/>
    <n v="326.06"/>
    <n v="301"/>
    <s v="STORE0"/>
    <x v="16"/>
    <x v="2"/>
    <x v="16"/>
    <s v="Flagship"/>
    <x v="870"/>
    <x v="1"/>
    <n v="1"/>
    <x v="572"/>
    <n v="0.15"/>
    <x v="0"/>
    <n v="517.89649999999995"/>
  </r>
  <r>
    <s v="CUST1101"/>
    <s v="Colleen Maynard"/>
    <x v="5"/>
    <x v="0"/>
    <s v="Singletonmouth"/>
    <x v="34"/>
    <s v="USA"/>
    <x v="0"/>
    <s v="PROD2"/>
    <x v="60"/>
    <x v="4"/>
    <x v="18"/>
    <x v="60"/>
    <n v="265.73266666666666"/>
    <n v="352"/>
    <s v="STORE8"/>
    <x v="7"/>
    <x v="3"/>
    <x v="7"/>
    <s v="Online"/>
    <x v="871"/>
    <x v="326"/>
    <n v="1"/>
    <x v="573"/>
    <n v="7.0000000000000007E-2"/>
    <x v="2"/>
    <n v="198.7782"/>
  </r>
  <r>
    <s v="CUST1153"/>
    <s v="Joseph Faulkner"/>
    <x v="37"/>
    <x v="0"/>
    <s v="New Leahfurt"/>
    <x v="28"/>
    <s v="USA"/>
    <x v="3"/>
    <s v="PROD55"/>
    <x v="25"/>
    <x v="2"/>
    <x v="3"/>
    <x v="25"/>
    <n v="81.75"/>
    <n v="226.05"/>
    <s v="STORE16"/>
    <x v="12"/>
    <x v="3"/>
    <x v="12"/>
    <s v="Flagship"/>
    <x v="872"/>
    <x v="351"/>
    <n v="4"/>
    <x v="318"/>
    <n v="0.26"/>
    <x v="0"/>
    <n v="1814.9831999999999"/>
  </r>
  <r>
    <s v="CUST1357"/>
    <s v="Manuel Castillo"/>
    <x v="15"/>
    <x v="0"/>
    <s v="Nealview"/>
    <x v="25"/>
    <s v="USA"/>
    <x v="0"/>
    <s v="PROD59"/>
    <x v="4"/>
    <x v="3"/>
    <x v="4"/>
    <x v="4"/>
    <n v="17.309999999999999"/>
    <n v="399"/>
    <s v="STORE11"/>
    <x v="17"/>
    <x v="1"/>
    <x v="17"/>
    <s v="Online"/>
    <x v="873"/>
    <x v="459"/>
    <n v="2"/>
    <x v="574"/>
    <n v="7.0000000000000007E-2"/>
    <x v="2"/>
    <n v="1278.4896000000001"/>
  </r>
  <r>
    <s v="CUST1326"/>
    <s v="Robert King"/>
    <x v="7"/>
    <x v="1"/>
    <s v="Cindyton"/>
    <x v="26"/>
    <s v="USA"/>
    <x v="0"/>
    <s v="PROD67"/>
    <x v="99"/>
    <x v="1"/>
    <x v="7"/>
    <x v="99"/>
    <n v="349.17"/>
    <n v="476"/>
    <s v="STORE13"/>
    <x v="8"/>
    <x v="2"/>
    <x v="8"/>
    <s v="Flagship"/>
    <x v="874"/>
    <x v="498"/>
    <n v="3"/>
    <x v="22"/>
    <n v="0.02"/>
    <x v="1"/>
    <n v="339.2466"/>
  </r>
  <r>
    <s v="CUST1179"/>
    <s v="Nicholas Bradshaw"/>
    <x v="27"/>
    <x v="1"/>
    <s v="Murphyfurt"/>
    <x v="34"/>
    <s v="USA"/>
    <x v="1"/>
    <s v="PROD24"/>
    <x v="2"/>
    <x v="0"/>
    <x v="2"/>
    <x v="2"/>
    <n v="166.06"/>
    <n v="340"/>
    <s v="STORE12"/>
    <x v="14"/>
    <x v="0"/>
    <x v="14"/>
    <s v="Online"/>
    <x v="875"/>
    <x v="499"/>
    <n v="2"/>
    <x v="317"/>
    <n v="7.0000000000000007E-2"/>
    <x v="0"/>
    <n v="1343.0316"/>
  </r>
  <r>
    <s v="CUST1425"/>
    <s v="Bryce Hawkins"/>
    <x v="38"/>
    <x v="0"/>
    <s v="Lake Monique"/>
    <x v="34"/>
    <s v="USA"/>
    <x v="3"/>
    <s v="PROD7"/>
    <x v="17"/>
    <x v="2"/>
    <x v="11"/>
    <x v="17"/>
    <n v="218.86"/>
    <n v="170"/>
    <s v="STORE15"/>
    <x v="19"/>
    <x v="0"/>
    <x v="19"/>
    <s v="Flagship"/>
    <x v="876"/>
    <x v="121"/>
    <n v="1"/>
    <x v="306"/>
    <n v="0.06"/>
    <x v="1"/>
    <n v="361.49579999999997"/>
  </r>
  <r>
    <s v="CUST1210"/>
    <s v="Antonio Jones"/>
    <x v="43"/>
    <x v="0"/>
    <s v="Matthewborough"/>
    <x v="31"/>
    <s v="USA"/>
    <x v="1"/>
    <s v="PROD8"/>
    <x v="12"/>
    <x v="1"/>
    <x v="1"/>
    <x v="12"/>
    <n v="439.07"/>
    <n v="142"/>
    <s v="STORE13"/>
    <x v="8"/>
    <x v="2"/>
    <x v="8"/>
    <s v="Flagship"/>
    <x v="877"/>
    <x v="454"/>
    <n v="2"/>
    <x v="505"/>
    <n v="0.18"/>
    <x v="1"/>
    <n v="318.30759999999998"/>
  </r>
  <r>
    <s v="CUST1172"/>
    <s v="Thomas Rhodes"/>
    <x v="15"/>
    <x v="1"/>
    <s v="Port Richard"/>
    <x v="5"/>
    <s v="USA"/>
    <x v="3"/>
    <s v="PROD88"/>
    <x v="90"/>
    <x v="0"/>
    <x v="7"/>
    <x v="90"/>
    <n v="131.24"/>
    <n v="232"/>
    <s v="STORE3"/>
    <x v="0"/>
    <x v="0"/>
    <x v="0"/>
    <s v="Outlet"/>
    <x v="878"/>
    <x v="131"/>
    <n v="2"/>
    <x v="575"/>
    <n v="7.0000000000000007E-2"/>
    <x v="0"/>
    <n v="751.27260000000001"/>
  </r>
  <r>
    <s v="CUST1081"/>
    <s v="Krystal Ford"/>
    <x v="23"/>
    <x v="1"/>
    <s v="South David"/>
    <x v="37"/>
    <s v="USA"/>
    <x v="2"/>
    <s v="PROD45"/>
    <x v="23"/>
    <x v="0"/>
    <x v="0"/>
    <x v="23"/>
    <n v="318.91000000000003"/>
    <n v="114"/>
    <s v="STORE0"/>
    <x v="16"/>
    <x v="2"/>
    <x v="16"/>
    <s v="Flagship"/>
    <x v="879"/>
    <x v="500"/>
    <n v="2"/>
    <x v="576"/>
    <n v="0.27"/>
    <x v="0"/>
    <n v="762.36819999999989"/>
  </r>
  <r>
    <s v="CUST1076"/>
    <s v="Nathan Campbell"/>
    <x v="33"/>
    <x v="0"/>
    <s v="Rodrigueztown"/>
    <x v="21"/>
    <s v="USA"/>
    <x v="0"/>
    <s v="PROD17"/>
    <x v="29"/>
    <x v="0"/>
    <x v="7"/>
    <x v="29"/>
    <n v="144.53"/>
    <n v="367"/>
    <s v="STORE14"/>
    <x v="2"/>
    <x v="1"/>
    <x v="2"/>
    <s v="Outlet"/>
    <x v="880"/>
    <x v="446"/>
    <n v="1"/>
    <x v="577"/>
    <n v="0.3"/>
    <x v="1"/>
    <n v="615.08299999999997"/>
  </r>
  <r>
    <s v="CUST1381"/>
    <s v="Erika Padilla"/>
    <x v="12"/>
    <x v="0"/>
    <s v="Andrewsland"/>
    <x v="27"/>
    <s v="USA"/>
    <x v="1"/>
    <s v="PROD33"/>
    <x v="3"/>
    <x v="2"/>
    <x v="3"/>
    <x v="3"/>
    <n v="179.77"/>
    <n v="305"/>
    <s v="STORE15"/>
    <x v="19"/>
    <x v="0"/>
    <x v="19"/>
    <s v="Flagship"/>
    <x v="881"/>
    <x v="130"/>
    <n v="1"/>
    <x v="578"/>
    <n v="0.05"/>
    <x v="0"/>
    <n v="153.11150000000001"/>
  </r>
  <r>
    <s v="CUST1214"/>
    <s v="Eric Todd"/>
    <x v="25"/>
    <x v="0"/>
    <s v="Danielstad"/>
    <x v="39"/>
    <s v="USA"/>
    <x v="0"/>
    <s v="PROD73"/>
    <x v="6"/>
    <x v="0"/>
    <x v="0"/>
    <x v="6"/>
    <n v="107.06"/>
    <n v="359"/>
    <s v="STORE14"/>
    <x v="2"/>
    <x v="1"/>
    <x v="2"/>
    <s v="Outlet"/>
    <x v="882"/>
    <x v="119"/>
    <n v="2"/>
    <x v="63"/>
    <n v="0.22"/>
    <x v="2"/>
    <n v="1123.434"/>
  </r>
  <r>
    <s v="CUST1347"/>
    <s v="Justin Mason Dds"/>
    <x v="14"/>
    <x v="1"/>
    <s v="Peggystad"/>
    <x v="33"/>
    <s v="USA"/>
    <x v="0"/>
    <s v="PROD26"/>
    <x v="81"/>
    <x v="1"/>
    <x v="1"/>
    <x v="81"/>
    <n v="322.41000000000003"/>
    <n v="213"/>
    <s v="STORE8"/>
    <x v="7"/>
    <x v="3"/>
    <x v="7"/>
    <s v="Online"/>
    <x v="883"/>
    <x v="67"/>
    <n v="1"/>
    <x v="579"/>
    <n v="0.02"/>
    <x v="2"/>
    <n v="354.56400000000002"/>
  </r>
  <r>
    <s v="CUST1230"/>
    <s v="Timothy Sanders"/>
    <x v="5"/>
    <x v="0"/>
    <s v="Aaronmouth"/>
    <x v="23"/>
    <s v="USA"/>
    <x v="3"/>
    <s v="PROD95"/>
    <x v="28"/>
    <x v="0"/>
    <x v="7"/>
    <x v="28"/>
    <n v="60.65"/>
    <n v="75"/>
    <s v="STORE6"/>
    <x v="13"/>
    <x v="2"/>
    <x v="13"/>
    <s v="Online"/>
    <x v="884"/>
    <x v="238"/>
    <n v="1"/>
    <x v="486"/>
    <n v="0.28999999999999998"/>
    <x v="1"/>
    <n v="553.68640000000005"/>
  </r>
  <r>
    <s v="CUST1004"/>
    <s v="Caroline Collins"/>
    <x v="13"/>
    <x v="1"/>
    <s v="Nicholasshire"/>
    <x v="13"/>
    <s v="USA"/>
    <x v="1"/>
    <s v="PROD96"/>
    <x v="76"/>
    <x v="4"/>
    <x v="18"/>
    <x v="76"/>
    <n v="358.47"/>
    <n v="143"/>
    <s v="STORE4"/>
    <x v="11"/>
    <x v="1"/>
    <x v="11"/>
    <s v="Online"/>
    <x v="885"/>
    <x v="501"/>
    <n v="2"/>
    <x v="580"/>
    <n v="0.17"/>
    <x v="2"/>
    <n v="1078.8173999999999"/>
  </r>
  <r>
    <s v="CUST1204"/>
    <s v="Tiffany Herrera"/>
    <x v="36"/>
    <x v="0"/>
    <s v="New Dianebury"/>
    <x v="36"/>
    <s v="USA"/>
    <x v="2"/>
    <s v="PROD53"/>
    <x v="20"/>
    <x v="4"/>
    <x v="5"/>
    <x v="20"/>
    <n v="386.56"/>
    <n v="125"/>
    <s v="STORE6"/>
    <x v="13"/>
    <x v="2"/>
    <x v="13"/>
    <s v="Online"/>
    <x v="886"/>
    <x v="502"/>
    <n v="1"/>
    <x v="581"/>
    <n v="0.17"/>
    <x v="0"/>
    <n v="790.76589999999999"/>
  </r>
  <r>
    <s v="CUST1084"/>
    <s v="Christy Hoffman"/>
    <x v="11"/>
    <x v="1"/>
    <s v="Garyberg"/>
    <x v="12"/>
    <s v="USA"/>
    <x v="2"/>
    <s v="PROD99"/>
    <x v="86"/>
    <x v="2"/>
    <x v="14"/>
    <x v="86"/>
    <n v="201.41"/>
    <n v="146"/>
    <s v="STORE16"/>
    <x v="12"/>
    <x v="3"/>
    <x v="12"/>
    <s v="Flagship"/>
    <x v="887"/>
    <x v="270"/>
    <n v="4"/>
    <x v="400"/>
    <n v="0.25"/>
    <x v="0"/>
    <n v="2462.34"/>
  </r>
  <r>
    <s v="CUST1342"/>
    <s v="Michelle Cunningham"/>
    <x v="21"/>
    <x v="1"/>
    <s v="Amandaborough"/>
    <x v="33"/>
    <s v="USA"/>
    <x v="3"/>
    <s v="PROD38"/>
    <x v="43"/>
    <x v="0"/>
    <x v="2"/>
    <x v="43"/>
    <n v="135.61000000000001"/>
    <n v="394"/>
    <s v="STORE3"/>
    <x v="0"/>
    <x v="0"/>
    <x v="0"/>
    <s v="Outlet"/>
    <x v="888"/>
    <x v="503"/>
    <n v="4"/>
    <x v="105"/>
    <n v="0.05"/>
    <x v="0"/>
    <n v="940.69"/>
  </r>
  <r>
    <s v="CUST1227"/>
    <s v="Gregory Pham"/>
    <x v="1"/>
    <x v="1"/>
    <s v="Pollardton"/>
    <x v="45"/>
    <s v="USA"/>
    <x v="0"/>
    <s v="PROD99"/>
    <x v="86"/>
    <x v="2"/>
    <x v="14"/>
    <x v="86"/>
    <n v="201.41"/>
    <n v="146"/>
    <s v="STORE8"/>
    <x v="7"/>
    <x v="3"/>
    <x v="7"/>
    <s v="Online"/>
    <x v="889"/>
    <x v="504"/>
    <n v="3"/>
    <x v="396"/>
    <n v="0.2"/>
    <x v="2"/>
    <n v="1347.4559999999999"/>
  </r>
  <r>
    <s v="CUST1094"/>
    <s v="David Patterson"/>
    <x v="27"/>
    <x v="1"/>
    <s v="New Amyport"/>
    <x v="2"/>
    <s v="USA"/>
    <x v="0"/>
    <s v="PROD39"/>
    <x v="65"/>
    <x v="1"/>
    <x v="22"/>
    <x v="65"/>
    <n v="326.06"/>
    <n v="301"/>
    <s v="STORE4"/>
    <x v="11"/>
    <x v="1"/>
    <x v="11"/>
    <s v="Online"/>
    <x v="890"/>
    <x v="505"/>
    <n v="2"/>
    <x v="431"/>
    <n v="0.25"/>
    <x v="2"/>
    <n v="838.84500000000003"/>
  </r>
  <r>
    <s v="CUST1478"/>
    <s v="Earl Smith Dds"/>
    <x v="22"/>
    <x v="0"/>
    <s v="West Sarah"/>
    <x v="16"/>
    <s v="USA"/>
    <x v="0"/>
    <s v="PROD39"/>
    <x v="65"/>
    <x v="1"/>
    <x v="22"/>
    <x v="65"/>
    <n v="326.06"/>
    <n v="301"/>
    <s v="STORE12"/>
    <x v="14"/>
    <x v="0"/>
    <x v="14"/>
    <s v="Online"/>
    <x v="891"/>
    <x v="236"/>
    <n v="3"/>
    <x v="582"/>
    <n v="0.27"/>
    <x v="0"/>
    <n v="2089.8951000000002"/>
  </r>
  <r>
    <s v="CUST1281"/>
    <s v="Brittany Watson"/>
    <x v="22"/>
    <x v="0"/>
    <s v="North Joshualand"/>
    <x v="33"/>
    <s v="USA"/>
    <x v="2"/>
    <s v="PROD72"/>
    <x v="35"/>
    <x v="0"/>
    <x v="15"/>
    <x v="35"/>
    <n v="477.61"/>
    <n v="300"/>
    <s v="STORE8"/>
    <x v="7"/>
    <x v="3"/>
    <x v="7"/>
    <s v="Online"/>
    <x v="892"/>
    <x v="305"/>
    <n v="4"/>
    <x v="573"/>
    <n v="0.11"/>
    <x v="2"/>
    <n v="763.15719999999999"/>
  </r>
  <r>
    <s v="CUST1417"/>
    <s v="Karen King"/>
    <x v="13"/>
    <x v="1"/>
    <s v="Kimburgh"/>
    <x v="10"/>
    <s v="USA"/>
    <x v="3"/>
    <s v="PROD17"/>
    <x v="29"/>
    <x v="0"/>
    <x v="7"/>
    <x v="29"/>
    <n v="144.53"/>
    <n v="367"/>
    <s v="STORE16"/>
    <x v="12"/>
    <x v="3"/>
    <x v="12"/>
    <s v="Flagship"/>
    <x v="893"/>
    <x v="506"/>
    <n v="3"/>
    <x v="583"/>
    <n v="0.23"/>
    <x v="1"/>
    <n v="285.83940000000001"/>
  </r>
  <r>
    <s v="CUST1013"/>
    <s v="Nathan Hernandez"/>
    <x v="41"/>
    <x v="1"/>
    <s v="New Becky"/>
    <x v="39"/>
    <s v="USA"/>
    <x v="1"/>
    <s v="PROD67"/>
    <x v="99"/>
    <x v="1"/>
    <x v="7"/>
    <x v="99"/>
    <n v="349.17"/>
    <n v="476"/>
    <s v="STORE11"/>
    <x v="17"/>
    <x v="1"/>
    <x v="17"/>
    <s v="Online"/>
    <x v="894"/>
    <x v="507"/>
    <n v="4"/>
    <x v="584"/>
    <n v="0.1"/>
    <x v="1"/>
    <n v="2324.556"/>
  </r>
  <r>
    <s v="CUST1033"/>
    <s v="Robert Jones Dds"/>
    <x v="34"/>
    <x v="0"/>
    <s v="Tristanton"/>
    <x v="21"/>
    <s v="USA"/>
    <x v="2"/>
    <s v="PROD21"/>
    <x v="54"/>
    <x v="2"/>
    <x v="19"/>
    <x v="54"/>
    <n v="123.46"/>
    <n v="76"/>
    <s v="STORE12"/>
    <x v="14"/>
    <x v="0"/>
    <x v="14"/>
    <s v="Online"/>
    <x v="895"/>
    <x v="73"/>
    <n v="3"/>
    <x v="585"/>
    <n v="0.3"/>
    <x v="0"/>
    <n v="1232.952"/>
  </r>
  <r>
    <s v="CUST1241"/>
    <s v="Mr. William Horton"/>
    <x v="37"/>
    <x v="0"/>
    <s v="Dawsonchester"/>
    <x v="36"/>
    <s v="USA"/>
    <x v="2"/>
    <s v="PROD25"/>
    <x v="13"/>
    <x v="4"/>
    <x v="7"/>
    <x v="13"/>
    <n v="174.02"/>
    <n v="268"/>
    <s v="STORE18"/>
    <x v="10"/>
    <x v="2"/>
    <x v="10"/>
    <s v="Flagship"/>
    <x v="896"/>
    <x v="508"/>
    <n v="1"/>
    <x v="586"/>
    <n v="0.15"/>
    <x v="2"/>
    <n v="341.00299999999999"/>
  </r>
  <r>
    <s v="CUST1366"/>
    <s v="Mallory Allen"/>
    <x v="38"/>
    <x v="1"/>
    <s v="North Theresa"/>
    <x v="27"/>
    <s v="USA"/>
    <x v="2"/>
    <s v="PROD58"/>
    <x v="36"/>
    <x v="4"/>
    <x v="7"/>
    <x v="36"/>
    <n v="113.83"/>
    <n v="485"/>
    <s v="STORE18"/>
    <x v="10"/>
    <x v="2"/>
    <x v="10"/>
    <s v="Flagship"/>
    <x v="897"/>
    <x v="509"/>
    <n v="3"/>
    <x v="587"/>
    <n v="0.12"/>
    <x v="2"/>
    <n v="1737.9911999999999"/>
  </r>
  <r>
    <s v="CUST1201"/>
    <s v="Mary Boyd"/>
    <x v="34"/>
    <x v="1"/>
    <s v="New Logan"/>
    <x v="29"/>
    <s v="USA"/>
    <x v="3"/>
    <s v="PROD49"/>
    <x v="80"/>
    <x v="3"/>
    <x v="13"/>
    <x v="80"/>
    <n v="43.29"/>
    <n v="267"/>
    <s v="STORE11"/>
    <x v="17"/>
    <x v="1"/>
    <x v="17"/>
    <s v="Online"/>
    <x v="898"/>
    <x v="510"/>
    <n v="4"/>
    <x v="265"/>
    <n v="0.02"/>
    <x v="0"/>
    <n v="1765.1759999999999"/>
  </r>
  <r>
    <s v="CUST1145"/>
    <s v="Cameron Simpson"/>
    <x v="6"/>
    <x v="0"/>
    <s v="Michaelfort"/>
    <x v="12"/>
    <s v="USA"/>
    <x v="2"/>
    <s v="PROD94"/>
    <x v="89"/>
    <x v="3"/>
    <x v="10"/>
    <x v="89"/>
    <n v="358.47"/>
    <n v="213"/>
    <s v="STORE10"/>
    <x v="5"/>
    <x v="2"/>
    <x v="5"/>
    <s v="Online"/>
    <x v="899"/>
    <x v="318"/>
    <n v="4"/>
    <x v="588"/>
    <n v="0.05"/>
    <x v="0"/>
    <n v="127.794"/>
  </r>
  <r>
    <s v="CUST1035"/>
    <s v="Rachel Myers"/>
    <x v="36"/>
    <x v="0"/>
    <s v="Robertberg"/>
    <x v="28"/>
    <s v="USA"/>
    <x v="1"/>
    <s v="PROD16"/>
    <x v="63"/>
    <x v="3"/>
    <x v="21"/>
    <x v="63"/>
    <n v="337.42"/>
    <n v="256"/>
    <s v="STORE0"/>
    <x v="16"/>
    <x v="2"/>
    <x v="16"/>
    <s v="Flagship"/>
    <x v="900"/>
    <x v="466"/>
    <n v="3"/>
    <x v="370"/>
    <n v="0.03"/>
    <x v="2"/>
    <n v="491.46989999999988"/>
  </r>
  <r>
    <s v="CUST1095"/>
    <s v="Amy Fowler"/>
    <x v="32"/>
    <x v="1"/>
    <s v="West Bobbyshire"/>
    <x v="3"/>
    <s v="USA"/>
    <x v="2"/>
    <s v="PROD60"/>
    <x v="18"/>
    <x v="3"/>
    <x v="13"/>
    <x v="18"/>
    <n v="482.75"/>
    <n v="444"/>
    <s v="STORE11"/>
    <x v="17"/>
    <x v="1"/>
    <x v="17"/>
    <s v="Online"/>
    <x v="901"/>
    <x v="442"/>
    <n v="1"/>
    <x v="329"/>
    <n v="0.06"/>
    <x v="1"/>
    <n v="133.339"/>
  </r>
  <r>
    <s v="CUST1462"/>
    <s v="Beth Martin"/>
    <x v="23"/>
    <x v="1"/>
    <s v="Burkefurt"/>
    <x v="5"/>
    <s v="USA"/>
    <x v="1"/>
    <s v="PROD33"/>
    <x v="3"/>
    <x v="2"/>
    <x v="3"/>
    <x v="3"/>
    <n v="179.77"/>
    <n v="305"/>
    <s v="STORE13"/>
    <x v="8"/>
    <x v="2"/>
    <x v="8"/>
    <s v="Flagship"/>
    <x v="902"/>
    <x v="511"/>
    <n v="3"/>
    <x v="454"/>
    <n v="0.15"/>
    <x v="1"/>
    <n v="137.49600000000001"/>
  </r>
  <r>
    <s v="CUST1306"/>
    <s v="Angela Robinson"/>
    <x v="30"/>
    <x v="0"/>
    <s v="New Nicholasstad"/>
    <x v="25"/>
    <s v="USA"/>
    <x v="2"/>
    <s v="PROD35"/>
    <x v="44"/>
    <x v="2"/>
    <x v="11"/>
    <x v="44"/>
    <n v="382.22"/>
    <n v="329"/>
    <s v="STORE7"/>
    <x v="15"/>
    <x v="1"/>
    <x v="15"/>
    <s v="Online"/>
    <x v="903"/>
    <x v="46"/>
    <n v="1"/>
    <x v="436"/>
    <n v="0.21"/>
    <x v="0"/>
    <n v="487.74599999999998"/>
  </r>
  <r>
    <s v="CUST1147"/>
    <s v="Rhonda Young"/>
    <x v="45"/>
    <x v="1"/>
    <s v="Lake Nathanfort"/>
    <x v="19"/>
    <s v="USA"/>
    <x v="2"/>
    <s v="PROD53"/>
    <x v="20"/>
    <x v="4"/>
    <x v="5"/>
    <x v="20"/>
    <n v="386.56"/>
    <n v="125"/>
    <s v="STORE1"/>
    <x v="6"/>
    <x v="0"/>
    <x v="6"/>
    <s v="Flagship"/>
    <x v="904"/>
    <x v="323"/>
    <n v="3"/>
    <x v="319"/>
    <n v="0.15"/>
    <x v="2"/>
    <n v="2145.7485000000001"/>
  </r>
  <r>
    <s v="CUST1059"/>
    <s v="Alyssa Vargas"/>
    <x v="10"/>
    <x v="0"/>
    <s v="New Kathrynland"/>
    <x v="39"/>
    <s v="USA"/>
    <x v="2"/>
    <s v="PROD21"/>
    <x v="54"/>
    <x v="2"/>
    <x v="19"/>
    <x v="54"/>
    <n v="123.46"/>
    <n v="76"/>
    <s v="STORE13"/>
    <x v="8"/>
    <x v="2"/>
    <x v="8"/>
    <s v="Flagship"/>
    <x v="905"/>
    <x v="75"/>
    <n v="2"/>
    <x v="589"/>
    <n v="0.18"/>
    <x v="0"/>
    <n v="1575.0724"/>
  </r>
  <r>
    <s v="CUST1451"/>
    <s v="Ashley Roberts"/>
    <x v="6"/>
    <x v="0"/>
    <s v="Josephmouth"/>
    <x v="32"/>
    <s v="USA"/>
    <x v="0"/>
    <s v="PROD75"/>
    <x v="10"/>
    <x v="4"/>
    <x v="9"/>
    <x v="10"/>
    <n v="158.13999999999999"/>
    <n v="82"/>
    <s v="STORE18"/>
    <x v="10"/>
    <x v="2"/>
    <x v="10"/>
    <s v="Flagship"/>
    <x v="906"/>
    <x v="512"/>
    <n v="3"/>
    <x v="180"/>
    <n v="0.24"/>
    <x v="1"/>
    <n v="1635.2616"/>
  </r>
  <r>
    <s v="CUST1115"/>
    <s v="Tyler Conrad"/>
    <x v="10"/>
    <x v="1"/>
    <s v="North Curtischester"/>
    <x v="28"/>
    <s v="USA"/>
    <x v="2"/>
    <s v="PROD12"/>
    <x v="85"/>
    <x v="3"/>
    <x v="4"/>
    <x v="85"/>
    <n v="115.82"/>
    <n v="460"/>
    <s v="STORE0"/>
    <x v="16"/>
    <x v="2"/>
    <x v="16"/>
    <s v="Flagship"/>
    <x v="907"/>
    <x v="167"/>
    <n v="1"/>
    <x v="138"/>
    <n v="0.16"/>
    <x v="2"/>
    <n v="236.7372"/>
  </r>
  <r>
    <s v="CUST1204"/>
    <s v="Tiffany Herrera"/>
    <x v="36"/>
    <x v="0"/>
    <s v="New Dianebury"/>
    <x v="36"/>
    <s v="USA"/>
    <x v="2"/>
    <s v="PROD59"/>
    <x v="4"/>
    <x v="3"/>
    <x v="4"/>
    <x v="4"/>
    <n v="17.309999999999999"/>
    <n v="399"/>
    <s v="STORE14"/>
    <x v="2"/>
    <x v="1"/>
    <x v="2"/>
    <s v="Outlet"/>
    <x v="908"/>
    <x v="45"/>
    <n v="1"/>
    <x v="547"/>
    <n v="0.04"/>
    <x v="1"/>
    <n v="488.71679999999998"/>
  </r>
  <r>
    <s v="CUST1400"/>
    <s v="Mark Rogers"/>
    <x v="46"/>
    <x v="1"/>
    <s v="Bookertown"/>
    <x v="21"/>
    <s v="USA"/>
    <x v="2"/>
    <s v="PROD96"/>
    <x v="76"/>
    <x v="4"/>
    <x v="18"/>
    <x v="76"/>
    <n v="358.47"/>
    <n v="143"/>
    <s v="STORE2"/>
    <x v="4"/>
    <x v="1"/>
    <x v="4"/>
    <s v="Outlet"/>
    <x v="909"/>
    <x v="513"/>
    <n v="4"/>
    <x v="510"/>
    <n v="0.3"/>
    <x v="0"/>
    <n v="2315.8519999999999"/>
  </r>
  <r>
    <s v="CUST1210"/>
    <s v="Antonio Jones"/>
    <x v="43"/>
    <x v="0"/>
    <s v="Matthewborough"/>
    <x v="31"/>
    <s v="USA"/>
    <x v="1"/>
    <s v="PROD29"/>
    <x v="62"/>
    <x v="2"/>
    <x v="3"/>
    <x v="62"/>
    <n v="218.48"/>
    <n v="276"/>
    <s v="STORE4"/>
    <x v="11"/>
    <x v="1"/>
    <x v="11"/>
    <s v="Online"/>
    <x v="910"/>
    <x v="514"/>
    <n v="2"/>
    <x v="232"/>
    <n v="0.23"/>
    <x v="0"/>
    <n v="1267.9744000000001"/>
  </r>
  <r>
    <s v="CUST1137"/>
    <s v="Rick Dominguez"/>
    <x v="0"/>
    <x v="1"/>
    <s v="North Johnbury"/>
    <x v="35"/>
    <s v="USA"/>
    <x v="2"/>
    <s v="PROD26"/>
    <x v="81"/>
    <x v="1"/>
    <x v="1"/>
    <x v="81"/>
    <n v="322.41000000000003"/>
    <n v="213"/>
    <s v="STORE5"/>
    <x v="3"/>
    <x v="0"/>
    <x v="3"/>
    <s v="Outlet"/>
    <x v="911"/>
    <x v="366"/>
    <n v="4"/>
    <x v="138"/>
    <n v="0.13"/>
    <x v="2"/>
    <n v="981.9864"/>
  </r>
  <r>
    <s v="CUST1172"/>
    <s v="Thomas Rhodes"/>
    <x v="15"/>
    <x v="1"/>
    <s v="Port Richard"/>
    <x v="5"/>
    <s v="USA"/>
    <x v="3"/>
    <s v="PROD21"/>
    <x v="54"/>
    <x v="2"/>
    <x v="19"/>
    <x v="54"/>
    <n v="123.46"/>
    <n v="76"/>
    <s v="STORE1"/>
    <x v="6"/>
    <x v="0"/>
    <x v="6"/>
    <s v="Flagship"/>
    <x v="912"/>
    <x v="78"/>
    <n v="1"/>
    <x v="590"/>
    <n v="0.09"/>
    <x v="2"/>
    <n v="442.61489999999998"/>
  </r>
  <r>
    <s v="CUST1396"/>
    <s v="Alexander Byrd"/>
    <x v="34"/>
    <x v="1"/>
    <s v="Parkerview"/>
    <x v="3"/>
    <s v="USA"/>
    <x v="1"/>
    <s v="PROD34"/>
    <x v="21"/>
    <x v="1"/>
    <x v="6"/>
    <x v="21"/>
    <n v="419.28"/>
    <n v="86"/>
    <s v="STORE0"/>
    <x v="16"/>
    <x v="2"/>
    <x v="16"/>
    <s v="Flagship"/>
    <x v="913"/>
    <x v="137"/>
    <n v="4"/>
    <x v="261"/>
    <n v="0.02"/>
    <x v="2"/>
    <n v="2908.1696000000002"/>
  </r>
  <r>
    <s v="CUST1044"/>
    <s v="Denise Williams"/>
    <x v="23"/>
    <x v="0"/>
    <s v="Christianstad"/>
    <x v="47"/>
    <s v="USA"/>
    <x v="3"/>
    <s v="PROD18"/>
    <x v="83"/>
    <x v="4"/>
    <x v="5"/>
    <x v="83"/>
    <n v="265.73266666666666"/>
    <n v="343"/>
    <s v="STORE3"/>
    <x v="0"/>
    <x v="0"/>
    <x v="0"/>
    <s v="Outlet"/>
    <x v="914"/>
    <x v="515"/>
    <n v="2"/>
    <x v="591"/>
    <n v="0.18"/>
    <x v="2"/>
    <n v="989.93680000000006"/>
  </r>
  <r>
    <s v="CUST1147"/>
    <s v="Rhonda Young"/>
    <x v="45"/>
    <x v="1"/>
    <s v="Lake Nathanfort"/>
    <x v="19"/>
    <s v="USA"/>
    <x v="2"/>
    <s v="PROD37"/>
    <x v="16"/>
    <x v="4"/>
    <x v="9"/>
    <x v="16"/>
    <n v="353.47"/>
    <n v="214"/>
    <s v="STORE8"/>
    <x v="7"/>
    <x v="3"/>
    <x v="7"/>
    <s v="Online"/>
    <x v="915"/>
    <x v="70"/>
    <n v="3"/>
    <x v="592"/>
    <n v="0.1"/>
    <x v="1"/>
    <n v="551.25900000000001"/>
  </r>
  <r>
    <s v="CUST1137"/>
    <s v="Rick Dominguez"/>
    <x v="0"/>
    <x v="1"/>
    <s v="North Johnbury"/>
    <x v="35"/>
    <s v="USA"/>
    <x v="2"/>
    <s v="PROD8"/>
    <x v="12"/>
    <x v="1"/>
    <x v="1"/>
    <x v="12"/>
    <n v="439.07"/>
    <n v="142"/>
    <s v="STORE15"/>
    <x v="19"/>
    <x v="0"/>
    <x v="19"/>
    <s v="Flagship"/>
    <x v="916"/>
    <x v="457"/>
    <n v="1"/>
    <x v="235"/>
    <n v="0.01"/>
    <x v="2"/>
    <n v="43.144199999999998"/>
  </r>
  <r>
    <s v="CUST1332"/>
    <s v="Dr. Lindsay Hanna"/>
    <x v="23"/>
    <x v="1"/>
    <s v="New Paulstad"/>
    <x v="47"/>
    <s v="USA"/>
    <x v="3"/>
    <s v="PROD47"/>
    <x v="37"/>
    <x v="3"/>
    <x v="16"/>
    <x v="37"/>
    <n v="250.41615384615383"/>
    <n v="431"/>
    <s v="STORE2"/>
    <x v="4"/>
    <x v="1"/>
    <x v="4"/>
    <s v="Outlet"/>
    <x v="917"/>
    <x v="401"/>
    <n v="3"/>
    <x v="593"/>
    <n v="0.14000000000000001"/>
    <x v="1"/>
    <n v="1210.8714"/>
  </r>
  <r>
    <s v="CUST1209"/>
    <s v="Joan Johnson"/>
    <x v="12"/>
    <x v="1"/>
    <s v="Lake Josephport"/>
    <x v="6"/>
    <s v="USA"/>
    <x v="2"/>
    <s v="PROD8"/>
    <x v="12"/>
    <x v="1"/>
    <x v="1"/>
    <x v="12"/>
    <n v="439.07"/>
    <n v="142"/>
    <s v="STORE8"/>
    <x v="7"/>
    <x v="3"/>
    <x v="7"/>
    <s v="Online"/>
    <x v="918"/>
    <x v="516"/>
    <n v="4"/>
    <x v="378"/>
    <n v="0.12"/>
    <x v="0"/>
    <n v="2943.5295999999998"/>
  </r>
  <r>
    <s v="CUST1178"/>
    <s v="Michelle Myers"/>
    <x v="44"/>
    <x v="1"/>
    <s v="West Daniel"/>
    <x v="9"/>
    <s v="USA"/>
    <x v="3"/>
    <s v="PROD67"/>
    <x v="99"/>
    <x v="1"/>
    <x v="7"/>
    <x v="99"/>
    <n v="349.17"/>
    <n v="476"/>
    <s v="STORE19"/>
    <x v="18"/>
    <x v="2"/>
    <x v="18"/>
    <s v="Online"/>
    <x v="919"/>
    <x v="173"/>
    <n v="2"/>
    <x v="250"/>
    <n v="0.2"/>
    <x v="1"/>
    <n v="1058.4480000000001"/>
  </r>
  <r>
    <s v="CUST1118"/>
    <s v="Earl Allen"/>
    <x v="19"/>
    <x v="0"/>
    <s v="New Jenniferburgh"/>
    <x v="41"/>
    <s v="USA"/>
    <x v="2"/>
    <s v="PROD56"/>
    <x v="87"/>
    <x v="2"/>
    <x v="3"/>
    <x v="87"/>
    <n v="461.47"/>
    <n v="190"/>
    <s v="STORE16"/>
    <x v="12"/>
    <x v="3"/>
    <x v="12"/>
    <s v="Flagship"/>
    <x v="920"/>
    <x v="517"/>
    <n v="3"/>
    <x v="447"/>
    <n v="0.25"/>
    <x v="1"/>
    <n v="1695.3074999999999"/>
  </r>
  <r>
    <s v="CUST1156"/>
    <s v="Maria Sanchez"/>
    <x v="6"/>
    <x v="0"/>
    <s v="East Peterbury"/>
    <x v="28"/>
    <s v="USA"/>
    <x v="3"/>
    <s v="PROD64"/>
    <x v="55"/>
    <x v="3"/>
    <x v="16"/>
    <x v="55"/>
    <n v="299.11"/>
    <n v="118"/>
    <s v="STORE0"/>
    <x v="16"/>
    <x v="2"/>
    <x v="16"/>
    <s v="Flagship"/>
    <x v="921"/>
    <x v="297"/>
    <n v="3"/>
    <x v="98"/>
    <n v="0"/>
    <x v="0"/>
    <n v="2141.85"/>
  </r>
  <r>
    <s v="CUST1099"/>
    <s v="Sheila Wilson"/>
    <x v="39"/>
    <x v="0"/>
    <s v="South Dustin"/>
    <x v="25"/>
    <s v="USA"/>
    <x v="1"/>
    <s v="PROD11"/>
    <x v="68"/>
    <x v="1"/>
    <x v="7"/>
    <x v="68"/>
    <n v="449.4"/>
    <n v="274.7"/>
    <s v="STORE5"/>
    <x v="3"/>
    <x v="0"/>
    <x v="3"/>
    <s v="Outlet"/>
    <x v="922"/>
    <x v="195"/>
    <n v="3"/>
    <x v="594"/>
    <n v="0.28000000000000003"/>
    <x v="2"/>
    <n v="1287.3599999999999"/>
  </r>
  <r>
    <s v="CUST1334"/>
    <s v="Mr. Christopher Sims"/>
    <x v="12"/>
    <x v="1"/>
    <s v="Donaldsontown"/>
    <x v="33"/>
    <s v="USA"/>
    <x v="1"/>
    <s v="PROD9"/>
    <x v="98"/>
    <x v="0"/>
    <x v="15"/>
    <x v="98"/>
    <n v="495.72"/>
    <n v="323"/>
    <s v="STORE9"/>
    <x v="9"/>
    <x v="1"/>
    <x v="9"/>
    <s v="Flagship"/>
    <x v="923"/>
    <x v="111"/>
    <n v="2"/>
    <x v="370"/>
    <n v="0.03"/>
    <x v="1"/>
    <n v="328.75240000000002"/>
  </r>
  <r>
    <s v="CUST1033"/>
    <s v="Robert Jones Dds"/>
    <x v="34"/>
    <x v="0"/>
    <s v="Tristanton"/>
    <x v="21"/>
    <s v="USA"/>
    <x v="2"/>
    <s v="PROD46"/>
    <x v="41"/>
    <x v="4"/>
    <x v="18"/>
    <x v="41"/>
    <n v="167.34"/>
    <n v="296"/>
    <s v="STORE3"/>
    <x v="0"/>
    <x v="0"/>
    <x v="0"/>
    <s v="Outlet"/>
    <x v="924"/>
    <x v="401"/>
    <n v="1"/>
    <x v="279"/>
    <n v="0.01"/>
    <x v="1"/>
    <n v="541.6191"/>
  </r>
  <r>
    <s v="CUST1300"/>
    <s v="Matthew Avery"/>
    <x v="5"/>
    <x v="0"/>
    <s v="Lake Melissashire"/>
    <x v="7"/>
    <s v="USA"/>
    <x v="1"/>
    <s v="PROD65"/>
    <x v="74"/>
    <x v="0"/>
    <x v="15"/>
    <x v="74"/>
    <n v="240.63"/>
    <n v="423"/>
    <s v="STORE14"/>
    <x v="2"/>
    <x v="1"/>
    <x v="2"/>
    <s v="Outlet"/>
    <x v="925"/>
    <x v="402"/>
    <n v="4"/>
    <x v="595"/>
    <n v="0.2"/>
    <x v="1"/>
    <n v="1958.144"/>
  </r>
  <r>
    <s v="CUST1003"/>
    <s v="Jeremy Harris"/>
    <x v="22"/>
    <x v="1"/>
    <s v="Thomastown"/>
    <x v="35"/>
    <s v="USA"/>
    <x v="3"/>
    <s v="PROD74"/>
    <x v="1"/>
    <x v="1"/>
    <x v="1"/>
    <x v="1"/>
    <n v="403.71"/>
    <n v="159"/>
    <s v="STORE15"/>
    <x v="19"/>
    <x v="0"/>
    <x v="19"/>
    <s v="Flagship"/>
    <x v="926"/>
    <x v="71"/>
    <n v="2"/>
    <x v="596"/>
    <n v="0.21"/>
    <x v="0"/>
    <n v="39.973999999999997"/>
  </r>
  <r>
    <s v="CUST1433"/>
    <s v="Thomas Moore"/>
    <x v="42"/>
    <x v="1"/>
    <s v="Williamsberg"/>
    <x v="3"/>
    <s v="USA"/>
    <x v="1"/>
    <s v="PROD73"/>
    <x v="6"/>
    <x v="0"/>
    <x v="0"/>
    <x v="6"/>
    <n v="107.06"/>
    <n v="359"/>
    <s v="STORE10"/>
    <x v="5"/>
    <x v="2"/>
    <x v="5"/>
    <s v="Online"/>
    <x v="927"/>
    <x v="518"/>
    <n v="4"/>
    <x v="597"/>
    <n v="0.02"/>
    <x v="1"/>
    <n v="654.36559999999997"/>
  </r>
  <r>
    <s v="CUST1280"/>
    <s v="Antonio Leon"/>
    <x v="43"/>
    <x v="0"/>
    <s v="Morrisville"/>
    <x v="47"/>
    <s v="USA"/>
    <x v="3"/>
    <s v="PROD60"/>
    <x v="18"/>
    <x v="3"/>
    <x v="13"/>
    <x v="18"/>
    <n v="482.75"/>
    <n v="444"/>
    <s v="STORE11"/>
    <x v="17"/>
    <x v="1"/>
    <x v="17"/>
    <s v="Online"/>
    <x v="928"/>
    <x v="446"/>
    <n v="4"/>
    <x v="411"/>
    <n v="0.12"/>
    <x v="0"/>
    <n v="3032.6559999999999"/>
  </r>
  <r>
    <s v="CUST1360"/>
    <s v="Denise Tate"/>
    <x v="23"/>
    <x v="0"/>
    <s v="Andersonside"/>
    <x v="24"/>
    <s v="USA"/>
    <x v="2"/>
    <s v="PROD43"/>
    <x v="34"/>
    <x v="1"/>
    <x v="6"/>
    <x v="34"/>
    <n v="253.33"/>
    <n v="266"/>
    <s v="STORE5"/>
    <x v="3"/>
    <x v="0"/>
    <x v="3"/>
    <s v="Outlet"/>
    <x v="929"/>
    <x v="113"/>
    <n v="3"/>
    <x v="13"/>
    <n v="0.01"/>
    <x v="2"/>
    <n v="166.82490000000001"/>
  </r>
  <r>
    <s v="CUST1266"/>
    <s v="Cynthia Payne"/>
    <x v="41"/>
    <x v="1"/>
    <s v="South Gina"/>
    <x v="18"/>
    <s v="USA"/>
    <x v="3"/>
    <s v="PROD15"/>
    <x v="42"/>
    <x v="1"/>
    <x v="17"/>
    <x v="42"/>
    <n v="465.34"/>
    <n v="301"/>
    <s v="STORE19"/>
    <x v="18"/>
    <x v="2"/>
    <x v="18"/>
    <s v="Online"/>
    <x v="930"/>
    <x v="205"/>
    <n v="1"/>
    <x v="402"/>
    <n v="0.2"/>
    <x v="0"/>
    <n v="465.83199999999999"/>
  </r>
  <r>
    <s v="CUST1261"/>
    <s v="Carol Bishop"/>
    <x v="4"/>
    <x v="1"/>
    <s v="Lake Saramouth"/>
    <x v="7"/>
    <s v="USA"/>
    <x v="1"/>
    <s v="PROD83"/>
    <x v="61"/>
    <x v="3"/>
    <x v="10"/>
    <x v="61"/>
    <n v="250.41615384615383"/>
    <n v="159"/>
    <s v="STORE0"/>
    <x v="16"/>
    <x v="2"/>
    <x v="16"/>
    <s v="Flagship"/>
    <x v="931"/>
    <x v="19"/>
    <n v="3"/>
    <x v="213"/>
    <n v="0.02"/>
    <x v="0"/>
    <n v="188.04239999999999"/>
  </r>
  <r>
    <s v="CUST1065"/>
    <s v="Michael Thomas"/>
    <x v="2"/>
    <x v="1"/>
    <s v="Woodmouth"/>
    <x v="2"/>
    <s v="USA"/>
    <x v="1"/>
    <s v="PROD9"/>
    <x v="98"/>
    <x v="0"/>
    <x v="15"/>
    <x v="98"/>
    <n v="495.72"/>
    <n v="323"/>
    <s v="STORE12"/>
    <x v="14"/>
    <x v="0"/>
    <x v="14"/>
    <s v="Online"/>
    <x v="932"/>
    <x v="250"/>
    <n v="1"/>
    <x v="526"/>
    <n v="0.26"/>
    <x v="2"/>
    <n v="614.07420000000002"/>
  </r>
  <r>
    <s v="CUST1370"/>
    <s v="James Holloway Jr."/>
    <x v="20"/>
    <x v="0"/>
    <s v="Millston"/>
    <x v="12"/>
    <s v="USA"/>
    <x v="1"/>
    <s v="PROD34"/>
    <x v="21"/>
    <x v="1"/>
    <x v="6"/>
    <x v="21"/>
    <n v="419.28"/>
    <n v="86"/>
    <s v="STORE16"/>
    <x v="12"/>
    <x v="3"/>
    <x v="12"/>
    <s v="Flagship"/>
    <x v="933"/>
    <x v="399"/>
    <n v="2"/>
    <x v="598"/>
    <n v="0.03"/>
    <x v="0"/>
    <n v="1664.8109999999999"/>
  </r>
  <r>
    <s v="CUST1359"/>
    <s v="Melanie Lam"/>
    <x v="41"/>
    <x v="0"/>
    <s v="East Michaelton"/>
    <x v="45"/>
    <s v="USA"/>
    <x v="1"/>
    <s v="PROD73"/>
    <x v="6"/>
    <x v="0"/>
    <x v="0"/>
    <x v="6"/>
    <n v="107.06"/>
    <n v="359"/>
    <s v="STORE13"/>
    <x v="8"/>
    <x v="2"/>
    <x v="8"/>
    <s v="Flagship"/>
    <x v="934"/>
    <x v="519"/>
    <n v="3"/>
    <x v="180"/>
    <n v="0.23"/>
    <x v="2"/>
    <n v="1657.0092"/>
  </r>
  <r>
    <s v="CUST1489"/>
    <s v="Melinda Thomas"/>
    <x v="17"/>
    <x v="1"/>
    <s v="Lake Elizabethside"/>
    <x v="12"/>
    <s v="USA"/>
    <x v="1"/>
    <s v="PROD89"/>
    <x v="53"/>
    <x v="3"/>
    <x v="16"/>
    <x v="53"/>
    <n v="183.04"/>
    <n v="457"/>
    <s v="STORE3"/>
    <x v="0"/>
    <x v="0"/>
    <x v="0"/>
    <s v="Outlet"/>
    <x v="935"/>
    <x v="97"/>
    <n v="1"/>
    <x v="334"/>
    <n v="0.14000000000000001"/>
    <x v="1"/>
    <n v="678.84100000000001"/>
  </r>
  <r>
    <s v="CUST1428"/>
    <s v="Samuel Mullins"/>
    <x v="4"/>
    <x v="1"/>
    <s v="Hartmouth"/>
    <x v="49"/>
    <s v="USA"/>
    <x v="3"/>
    <s v="PROD83"/>
    <x v="61"/>
    <x v="3"/>
    <x v="10"/>
    <x v="61"/>
    <n v="250.41615384615383"/>
    <n v="159"/>
    <s v="STORE12"/>
    <x v="14"/>
    <x v="0"/>
    <x v="14"/>
    <s v="Online"/>
    <x v="936"/>
    <x v="520"/>
    <n v="1"/>
    <x v="599"/>
    <n v="0.22"/>
    <x v="1"/>
    <n v="127.29600000000001"/>
  </r>
  <r>
    <s v="CUST1126"/>
    <s v="James Wolfe"/>
    <x v="32"/>
    <x v="1"/>
    <s v="Benjaminton"/>
    <x v="37"/>
    <s v="USA"/>
    <x v="0"/>
    <s v="PROD81"/>
    <x v="15"/>
    <x v="0"/>
    <x v="12"/>
    <x v="15"/>
    <n v="285.54000000000002"/>
    <n v="358"/>
    <s v="STORE12"/>
    <x v="14"/>
    <x v="0"/>
    <x v="14"/>
    <s v="Online"/>
    <x v="937"/>
    <x v="222"/>
    <n v="2"/>
    <x v="600"/>
    <n v="0.11"/>
    <x v="0"/>
    <n v="1720.7438"/>
  </r>
  <r>
    <s v="CUST1348"/>
    <s v="Sherry Cabrera"/>
    <x v="0"/>
    <x v="0"/>
    <s v="Shannonview"/>
    <x v="8"/>
    <s v="USA"/>
    <x v="1"/>
    <s v="PROD35"/>
    <x v="44"/>
    <x v="2"/>
    <x v="11"/>
    <x v="44"/>
    <n v="382.22"/>
    <n v="329"/>
    <s v="STORE13"/>
    <x v="8"/>
    <x v="2"/>
    <x v="8"/>
    <s v="Flagship"/>
    <x v="938"/>
    <x v="467"/>
    <n v="2"/>
    <x v="601"/>
    <n v="0.14000000000000001"/>
    <x v="2"/>
    <n v="1503.1768"/>
  </r>
  <r>
    <s v="CUST1149"/>
    <s v="Denise Griffin"/>
    <x v="44"/>
    <x v="0"/>
    <s v="West Markhaven"/>
    <x v="23"/>
    <s v="USA"/>
    <x v="2"/>
    <s v="PROD0"/>
    <x v="7"/>
    <x v="1"/>
    <x v="6"/>
    <x v="7"/>
    <n v="112.42"/>
    <n v="416"/>
    <s v="STORE3"/>
    <x v="0"/>
    <x v="0"/>
    <x v="0"/>
    <s v="Outlet"/>
    <x v="939"/>
    <x v="111"/>
    <n v="1"/>
    <x v="602"/>
    <n v="0.27"/>
    <x v="0"/>
    <n v="102.37520000000001"/>
  </r>
  <r>
    <s v="CUST1201"/>
    <s v="Mary Boyd"/>
    <x v="34"/>
    <x v="1"/>
    <s v="New Logan"/>
    <x v="29"/>
    <s v="USA"/>
    <x v="3"/>
    <s v="PROD43"/>
    <x v="34"/>
    <x v="1"/>
    <x v="6"/>
    <x v="34"/>
    <n v="253.33"/>
    <n v="266"/>
    <s v="STORE5"/>
    <x v="3"/>
    <x v="0"/>
    <x v="3"/>
    <s v="Outlet"/>
    <x v="940"/>
    <x v="521"/>
    <n v="2"/>
    <x v="122"/>
    <n v="0.28000000000000003"/>
    <x v="0"/>
    <n v="791.88479999999993"/>
  </r>
  <r>
    <s v="CUST1111"/>
    <s v="Julie Farmer"/>
    <x v="40"/>
    <x v="1"/>
    <s v="Rodriguezmouth"/>
    <x v="37"/>
    <s v="USA"/>
    <x v="2"/>
    <s v="PROD17"/>
    <x v="29"/>
    <x v="0"/>
    <x v="7"/>
    <x v="29"/>
    <n v="144.53"/>
    <n v="367"/>
    <s v="STORE5"/>
    <x v="3"/>
    <x v="0"/>
    <x v="3"/>
    <s v="Outlet"/>
    <x v="941"/>
    <x v="522"/>
    <n v="4"/>
    <x v="352"/>
    <n v="0.19"/>
    <x v="1"/>
    <n v="2319.4512"/>
  </r>
  <r>
    <s v="CUST1371"/>
    <s v="Michael Garner"/>
    <x v="2"/>
    <x v="1"/>
    <s v="Port Crystal"/>
    <x v="20"/>
    <s v="USA"/>
    <x v="2"/>
    <s v="PROD2"/>
    <x v="60"/>
    <x v="4"/>
    <x v="18"/>
    <x v="60"/>
    <n v="265.73266666666666"/>
    <n v="352"/>
    <s v="STORE8"/>
    <x v="7"/>
    <x v="3"/>
    <x v="7"/>
    <s v="Online"/>
    <x v="942"/>
    <x v="523"/>
    <n v="3"/>
    <x v="440"/>
    <n v="0.27"/>
    <x v="0"/>
    <n v="1296.261"/>
  </r>
  <r>
    <s v="CUST1375"/>
    <s v="Joshua Bell"/>
    <x v="11"/>
    <x v="0"/>
    <s v="Port Richardshire"/>
    <x v="4"/>
    <s v="USA"/>
    <x v="2"/>
    <s v="PROD22"/>
    <x v="59"/>
    <x v="0"/>
    <x v="12"/>
    <x v="59"/>
    <n v="484.62"/>
    <n v="432"/>
    <s v="STORE10"/>
    <x v="5"/>
    <x v="2"/>
    <x v="5"/>
    <s v="Online"/>
    <x v="943"/>
    <x v="286"/>
    <n v="2"/>
    <x v="8"/>
    <n v="0.13"/>
    <x v="1"/>
    <n v="910.2636"/>
  </r>
  <r>
    <s v="CUST1226"/>
    <s v="Alexis Castaneda"/>
    <x v="8"/>
    <x v="0"/>
    <s v="Morrisbury"/>
    <x v="19"/>
    <s v="USA"/>
    <x v="0"/>
    <s v="PROD69"/>
    <x v="5"/>
    <x v="4"/>
    <x v="5"/>
    <x v="5"/>
    <n v="218.22"/>
    <n v="224"/>
    <s v="STORE14"/>
    <x v="2"/>
    <x v="1"/>
    <x v="2"/>
    <s v="Outlet"/>
    <x v="944"/>
    <x v="404"/>
    <n v="2"/>
    <x v="363"/>
    <n v="0.17"/>
    <x v="2"/>
    <n v="794.50919999999996"/>
  </r>
  <r>
    <s v="CUST1299"/>
    <s v="Stephanie Jacobs"/>
    <x v="43"/>
    <x v="1"/>
    <s v="West Robinmouth"/>
    <x v="49"/>
    <s v="USA"/>
    <x v="2"/>
    <s v="PROD82"/>
    <x v="26"/>
    <x v="0"/>
    <x v="15"/>
    <x v="26"/>
    <n v="152.91999999999999"/>
    <n v="281"/>
    <s v="STORE1"/>
    <x v="6"/>
    <x v="0"/>
    <x v="6"/>
    <s v="Flagship"/>
    <x v="945"/>
    <x v="161"/>
    <n v="4"/>
    <x v="350"/>
    <n v="0.17"/>
    <x v="1"/>
    <n v="2458.46"/>
  </r>
  <r>
    <s v="CUST1428"/>
    <s v="Samuel Mullins"/>
    <x v="4"/>
    <x v="1"/>
    <s v="Hartmouth"/>
    <x v="49"/>
    <s v="USA"/>
    <x v="3"/>
    <s v="PROD63"/>
    <x v="11"/>
    <x v="3"/>
    <x v="10"/>
    <x v="11"/>
    <n v="266.86"/>
    <n v="458"/>
    <s v="STORE3"/>
    <x v="0"/>
    <x v="0"/>
    <x v="0"/>
    <s v="Outlet"/>
    <x v="946"/>
    <x v="30"/>
    <n v="3"/>
    <x v="300"/>
    <n v="0.09"/>
    <x v="2"/>
    <n v="1301.6094000000001"/>
  </r>
  <r>
    <s v="CUST1112"/>
    <s v="David Cole"/>
    <x v="4"/>
    <x v="1"/>
    <s v="Lake Michael"/>
    <x v="29"/>
    <s v="USA"/>
    <x v="1"/>
    <s v="PROD46"/>
    <x v="41"/>
    <x v="4"/>
    <x v="18"/>
    <x v="41"/>
    <n v="167.34"/>
    <n v="296"/>
    <s v="STORE2"/>
    <x v="4"/>
    <x v="1"/>
    <x v="4"/>
    <s v="Outlet"/>
    <x v="947"/>
    <x v="428"/>
    <n v="1"/>
    <x v="486"/>
    <n v="0.04"/>
    <x v="2"/>
    <n v="749.03039999999999"/>
  </r>
  <r>
    <s v="CUST1107"/>
    <s v="Erica Carney"/>
    <x v="32"/>
    <x v="1"/>
    <s v="North Justin"/>
    <x v="28"/>
    <s v="USA"/>
    <x v="2"/>
    <s v="PROD70"/>
    <x v="92"/>
    <x v="2"/>
    <x v="19"/>
    <x v="92"/>
    <n v="138.05000000000001"/>
    <n v="89"/>
    <s v="STORE16"/>
    <x v="12"/>
    <x v="3"/>
    <x v="12"/>
    <s v="Flagship"/>
    <x v="948"/>
    <x v="25"/>
    <n v="4"/>
    <x v="461"/>
    <n v="0.04"/>
    <x v="2"/>
    <n v="2224.2815999999998"/>
  </r>
  <r>
    <s v="CUST1371"/>
    <s v="Michael Garner"/>
    <x v="2"/>
    <x v="1"/>
    <s v="Port Crystal"/>
    <x v="20"/>
    <s v="USA"/>
    <x v="2"/>
    <s v="PROD1"/>
    <x v="93"/>
    <x v="4"/>
    <x v="8"/>
    <x v="93"/>
    <n v="342.56"/>
    <n v="181"/>
    <s v="STORE2"/>
    <x v="4"/>
    <x v="1"/>
    <x v="4"/>
    <s v="Outlet"/>
    <x v="949"/>
    <x v="524"/>
    <n v="3"/>
    <x v="163"/>
    <n v="0.04"/>
    <x v="1"/>
    <n v="774.57599999999991"/>
  </r>
  <r>
    <s v="CUST1305"/>
    <s v="Roberta Green"/>
    <x v="13"/>
    <x v="0"/>
    <s v="West Joseph"/>
    <x v="17"/>
    <s v="USA"/>
    <x v="2"/>
    <s v="PROD5"/>
    <x v="91"/>
    <x v="4"/>
    <x v="7"/>
    <x v="91"/>
    <n v="261"/>
    <n v="59"/>
    <s v="STORE4"/>
    <x v="11"/>
    <x v="1"/>
    <x v="11"/>
    <s v="Online"/>
    <x v="950"/>
    <x v="13"/>
    <n v="1"/>
    <x v="455"/>
    <n v="0.28000000000000003"/>
    <x v="0"/>
    <n v="34.178400000000003"/>
  </r>
  <r>
    <s v="CUST1257"/>
    <s v="Christopher David"/>
    <x v="17"/>
    <x v="0"/>
    <s v="Karenmouth"/>
    <x v="30"/>
    <s v="USA"/>
    <x v="1"/>
    <s v="PROD33"/>
    <x v="3"/>
    <x v="2"/>
    <x v="3"/>
    <x v="3"/>
    <n v="179.77"/>
    <n v="305"/>
    <s v="STORE17"/>
    <x v="1"/>
    <x v="0"/>
    <x v="1"/>
    <s v="Flagship"/>
    <x v="951"/>
    <x v="379"/>
    <n v="3"/>
    <x v="33"/>
    <n v="7.0000000000000007E-2"/>
    <x v="0"/>
    <n v="2396.0799000000002"/>
  </r>
  <r>
    <s v="CUST1310"/>
    <s v="Kara Dodson"/>
    <x v="3"/>
    <x v="0"/>
    <s v="Joelside"/>
    <x v="1"/>
    <s v="USA"/>
    <x v="1"/>
    <s v="PROD19"/>
    <x v="32"/>
    <x v="0"/>
    <x v="12"/>
    <x v="32"/>
    <n v="21.34"/>
    <n v="65"/>
    <s v="STORE10"/>
    <x v="5"/>
    <x v="2"/>
    <x v="5"/>
    <s v="Online"/>
    <x v="952"/>
    <x v="511"/>
    <n v="3"/>
    <x v="496"/>
    <n v="0.05"/>
    <x v="0"/>
    <n v="1624.443"/>
  </r>
  <r>
    <s v="CUST1327"/>
    <s v="Reginald Willis"/>
    <x v="32"/>
    <x v="1"/>
    <s v="Kellybury"/>
    <x v="3"/>
    <s v="USA"/>
    <x v="3"/>
    <s v="PROD74"/>
    <x v="1"/>
    <x v="1"/>
    <x v="1"/>
    <x v="1"/>
    <n v="403.71"/>
    <n v="159"/>
    <s v="STORE12"/>
    <x v="14"/>
    <x v="0"/>
    <x v="14"/>
    <s v="Online"/>
    <x v="953"/>
    <x v="106"/>
    <n v="3"/>
    <x v="603"/>
    <n v="0.01"/>
    <x v="2"/>
    <n v="910.36439999999993"/>
  </r>
  <r>
    <s v="CUST1064"/>
    <s v="Mr. Mason Butler"/>
    <x v="44"/>
    <x v="0"/>
    <s v="Port Kathrynhaven"/>
    <x v="37"/>
    <s v="USA"/>
    <x v="0"/>
    <s v="PROD56"/>
    <x v="87"/>
    <x v="2"/>
    <x v="3"/>
    <x v="87"/>
    <n v="461.47"/>
    <n v="190"/>
    <s v="STORE13"/>
    <x v="8"/>
    <x v="2"/>
    <x v="8"/>
    <s v="Flagship"/>
    <x v="954"/>
    <x v="30"/>
    <n v="3"/>
    <x v="604"/>
    <n v="0.03"/>
    <x v="2"/>
    <n v="537.38969999999995"/>
  </r>
  <r>
    <s v="CUST1482"/>
    <s v="Sheri Joyce"/>
    <x v="11"/>
    <x v="0"/>
    <s v="West Tylerfort"/>
    <x v="18"/>
    <s v="USA"/>
    <x v="2"/>
    <s v="PROD26"/>
    <x v="81"/>
    <x v="1"/>
    <x v="1"/>
    <x v="81"/>
    <n v="322.41000000000003"/>
    <n v="213"/>
    <s v="STORE5"/>
    <x v="3"/>
    <x v="0"/>
    <x v="3"/>
    <s v="Outlet"/>
    <x v="955"/>
    <x v="83"/>
    <n v="4"/>
    <x v="229"/>
    <n v="0"/>
    <x v="2"/>
    <n v="758.24"/>
  </r>
  <r>
    <s v="CUST1208"/>
    <s v="John Perez"/>
    <x v="8"/>
    <x v="0"/>
    <s v="Kathrynview"/>
    <x v="49"/>
    <s v="USA"/>
    <x v="2"/>
    <s v="PROD75"/>
    <x v="10"/>
    <x v="4"/>
    <x v="9"/>
    <x v="10"/>
    <n v="158.13999999999999"/>
    <n v="82"/>
    <s v="STORE5"/>
    <x v="3"/>
    <x v="0"/>
    <x v="3"/>
    <s v="Outlet"/>
    <x v="956"/>
    <x v="447"/>
    <n v="1"/>
    <x v="136"/>
    <n v="0.04"/>
    <x v="1"/>
    <n v="773.03039999999999"/>
  </r>
  <r>
    <s v="CUST1453"/>
    <s v="April Phillips"/>
    <x v="32"/>
    <x v="1"/>
    <s v="Lake Carolyn"/>
    <x v="47"/>
    <s v="USA"/>
    <x v="2"/>
    <s v="PROD79"/>
    <x v="14"/>
    <x v="2"/>
    <x v="11"/>
    <x v="14"/>
    <n v="228.53"/>
    <n v="469"/>
    <s v="STORE18"/>
    <x v="10"/>
    <x v="2"/>
    <x v="10"/>
    <s v="Flagship"/>
    <x v="957"/>
    <x v="525"/>
    <n v="2"/>
    <x v="369"/>
    <n v="0.04"/>
    <x v="1"/>
    <n v="968.17919999999992"/>
  </r>
  <r>
    <s v="CUST1188"/>
    <s v="Kimberly Brooks"/>
    <x v="17"/>
    <x v="0"/>
    <s v="Kingfort"/>
    <x v="32"/>
    <s v="USA"/>
    <x v="1"/>
    <s v="PROD54"/>
    <x v="8"/>
    <x v="0"/>
    <x v="7"/>
    <x v="8"/>
    <n v="434.84"/>
    <n v="185"/>
    <s v="STORE17"/>
    <x v="1"/>
    <x v="0"/>
    <x v="1"/>
    <s v="Flagship"/>
    <x v="958"/>
    <x v="173"/>
    <n v="3"/>
    <x v="315"/>
    <n v="0.24"/>
    <x v="0"/>
    <n v="1558.9272000000001"/>
  </r>
  <r>
    <s v="CUST1210"/>
    <s v="Antonio Jones"/>
    <x v="43"/>
    <x v="0"/>
    <s v="Matthewborough"/>
    <x v="31"/>
    <s v="USA"/>
    <x v="1"/>
    <s v="PROD56"/>
    <x v="87"/>
    <x v="2"/>
    <x v="3"/>
    <x v="87"/>
    <n v="461.47"/>
    <n v="190"/>
    <s v="STORE18"/>
    <x v="10"/>
    <x v="2"/>
    <x v="10"/>
    <s v="Flagship"/>
    <x v="959"/>
    <x v="358"/>
    <n v="3"/>
    <x v="286"/>
    <n v="0.28000000000000003"/>
    <x v="2"/>
    <n v="948.69359999999983"/>
  </r>
  <r>
    <s v="CUST1119"/>
    <s v="Michael Jones"/>
    <x v="38"/>
    <x v="0"/>
    <s v="North Edwardton"/>
    <x v="25"/>
    <s v="USA"/>
    <x v="3"/>
    <s v="PROD66"/>
    <x v="46"/>
    <x v="3"/>
    <x v="4"/>
    <x v="46"/>
    <n v="340.39"/>
    <n v="177"/>
    <s v="STORE6"/>
    <x v="13"/>
    <x v="2"/>
    <x v="13"/>
    <s v="Online"/>
    <x v="960"/>
    <x v="526"/>
    <n v="1"/>
    <x v="605"/>
    <n v="0.24"/>
    <x v="2"/>
    <n v="96.459199999999996"/>
  </r>
  <r>
    <s v="CUST1004"/>
    <s v="Caroline Collins"/>
    <x v="13"/>
    <x v="1"/>
    <s v="Nicholasshire"/>
    <x v="13"/>
    <s v="USA"/>
    <x v="1"/>
    <s v="PROD73"/>
    <x v="6"/>
    <x v="0"/>
    <x v="0"/>
    <x v="6"/>
    <n v="107.06"/>
    <n v="359"/>
    <s v="STORE4"/>
    <x v="11"/>
    <x v="1"/>
    <x v="11"/>
    <s v="Online"/>
    <x v="961"/>
    <x v="222"/>
    <n v="4"/>
    <x v="606"/>
    <n v="0.14000000000000001"/>
    <x v="0"/>
    <n v="2871.3679999999999"/>
  </r>
  <r>
    <s v="CUST1341"/>
    <s v="Angela Williams"/>
    <x v="18"/>
    <x v="1"/>
    <s v="Lake Alyssaburgh"/>
    <x v="22"/>
    <s v="USA"/>
    <x v="3"/>
    <s v="PROD42"/>
    <x v="71"/>
    <x v="1"/>
    <x v="7"/>
    <x v="71"/>
    <n v="450.71"/>
    <n v="389"/>
    <s v="STORE11"/>
    <x v="17"/>
    <x v="1"/>
    <x v="17"/>
    <s v="Online"/>
    <x v="962"/>
    <x v="527"/>
    <n v="2"/>
    <x v="52"/>
    <n v="0.11"/>
    <x v="2"/>
    <n v="483.94639999999998"/>
  </r>
  <r>
    <s v="CUST1480"/>
    <s v="Jordan Medina"/>
    <x v="44"/>
    <x v="0"/>
    <s v="Robinchester"/>
    <x v="23"/>
    <s v="USA"/>
    <x v="3"/>
    <s v="PROD11"/>
    <x v="68"/>
    <x v="1"/>
    <x v="7"/>
    <x v="68"/>
    <n v="449.4"/>
    <n v="274.7"/>
    <s v="STORE1"/>
    <x v="6"/>
    <x v="0"/>
    <x v="6"/>
    <s v="Flagship"/>
    <x v="963"/>
    <x v="31"/>
    <n v="4"/>
    <x v="200"/>
    <n v="0.25"/>
    <x v="0"/>
    <n v="2916.42"/>
  </r>
  <r>
    <s v="CUST1093"/>
    <s v="Christy Vasquez"/>
    <x v="9"/>
    <x v="1"/>
    <s v="Port Travisstad"/>
    <x v="9"/>
    <s v="USA"/>
    <x v="0"/>
    <s v="PROD43"/>
    <x v="34"/>
    <x v="1"/>
    <x v="6"/>
    <x v="34"/>
    <n v="253.33"/>
    <n v="266"/>
    <s v="STORE4"/>
    <x v="11"/>
    <x v="1"/>
    <x v="11"/>
    <s v="Online"/>
    <x v="964"/>
    <x v="497"/>
    <n v="3"/>
    <x v="422"/>
    <n v="0.27"/>
    <x v="1"/>
    <n v="1146.8154"/>
  </r>
  <r>
    <s v="CUST1148"/>
    <s v="Theresa Campbell"/>
    <x v="17"/>
    <x v="1"/>
    <s v="New Brian"/>
    <x v="40"/>
    <s v="USA"/>
    <x v="3"/>
    <s v="PROD64"/>
    <x v="55"/>
    <x v="3"/>
    <x v="16"/>
    <x v="55"/>
    <n v="299.11"/>
    <n v="118"/>
    <s v="STORE2"/>
    <x v="4"/>
    <x v="1"/>
    <x v="4"/>
    <s v="Outlet"/>
    <x v="965"/>
    <x v="189"/>
    <n v="4"/>
    <x v="607"/>
    <n v="0.16"/>
    <x v="0"/>
    <n v="2819.0064000000002"/>
  </r>
  <r>
    <s v="CUST1135"/>
    <s v="Matthew Hanna"/>
    <x v="44"/>
    <x v="1"/>
    <s v="Gonzalezbury"/>
    <x v="29"/>
    <s v="USA"/>
    <x v="2"/>
    <s v="PROD11"/>
    <x v="68"/>
    <x v="1"/>
    <x v="7"/>
    <x v="68"/>
    <n v="449.4"/>
    <n v="274.7"/>
    <s v="STORE17"/>
    <x v="1"/>
    <x v="0"/>
    <x v="1"/>
    <s v="Flagship"/>
    <x v="966"/>
    <x v="144"/>
    <n v="4"/>
    <x v="607"/>
    <n v="0.21"/>
    <x v="2"/>
    <n v="2650.2919999999999"/>
  </r>
  <r>
    <s v="CUST1420"/>
    <s v="Dr. Tamara White Md"/>
    <x v="31"/>
    <x v="0"/>
    <s v="New Benjamin"/>
    <x v="10"/>
    <s v="USA"/>
    <x v="3"/>
    <s v="PROD74"/>
    <x v="1"/>
    <x v="1"/>
    <x v="1"/>
    <x v="1"/>
    <n v="403.71"/>
    <n v="159"/>
    <s v="STORE8"/>
    <x v="7"/>
    <x v="3"/>
    <x v="7"/>
    <s v="Online"/>
    <x v="967"/>
    <x v="528"/>
    <n v="3"/>
    <x v="525"/>
    <n v="0.21"/>
    <x v="0"/>
    <n v="2235.4787999999999"/>
  </r>
  <r>
    <s v="CUST1272"/>
    <s v="Adam Rowland"/>
    <x v="43"/>
    <x v="1"/>
    <s v="Welchview"/>
    <x v="13"/>
    <s v="USA"/>
    <x v="0"/>
    <s v="PROD81"/>
    <x v="15"/>
    <x v="0"/>
    <x v="12"/>
    <x v="15"/>
    <n v="285.54000000000002"/>
    <n v="358"/>
    <s v="STORE6"/>
    <x v="13"/>
    <x v="2"/>
    <x v="13"/>
    <s v="Online"/>
    <x v="968"/>
    <x v="529"/>
    <n v="2"/>
    <x v="608"/>
    <n v="0.01"/>
    <x v="2"/>
    <n v="1087.6733999999999"/>
  </r>
  <r>
    <s v="CUST1299"/>
    <s v="Stephanie Jacobs"/>
    <x v="43"/>
    <x v="1"/>
    <s v="West Robinmouth"/>
    <x v="49"/>
    <s v="USA"/>
    <x v="2"/>
    <s v="PROD0"/>
    <x v="7"/>
    <x v="1"/>
    <x v="6"/>
    <x v="7"/>
    <n v="112.42"/>
    <n v="416"/>
    <s v="STORE17"/>
    <x v="1"/>
    <x v="0"/>
    <x v="1"/>
    <s v="Flagship"/>
    <x v="969"/>
    <x v="306"/>
    <n v="2"/>
    <x v="262"/>
    <n v="0.26"/>
    <x v="0"/>
    <n v="459.28840000000002"/>
  </r>
  <r>
    <s v="CUST1346"/>
    <s v="John Jordan"/>
    <x v="7"/>
    <x v="1"/>
    <s v="Port Crystalberg"/>
    <x v="25"/>
    <s v="USA"/>
    <x v="2"/>
    <s v="PROD45"/>
    <x v="23"/>
    <x v="0"/>
    <x v="0"/>
    <x v="23"/>
    <n v="318.91000000000003"/>
    <n v="114"/>
    <s v="STORE0"/>
    <x v="16"/>
    <x v="2"/>
    <x v="16"/>
    <s v="Flagship"/>
    <x v="970"/>
    <x v="530"/>
    <n v="3"/>
    <x v="609"/>
    <n v="0.23"/>
    <x v="1"/>
    <n v="464.42550000000011"/>
  </r>
  <r>
    <s v="CUST1252"/>
    <s v="John Mccoy"/>
    <x v="11"/>
    <x v="0"/>
    <s v="Robinborough"/>
    <x v="16"/>
    <s v="USA"/>
    <x v="1"/>
    <s v="PROD58"/>
    <x v="36"/>
    <x v="4"/>
    <x v="7"/>
    <x v="36"/>
    <n v="113.83"/>
    <n v="485"/>
    <s v="STORE17"/>
    <x v="1"/>
    <x v="0"/>
    <x v="1"/>
    <s v="Flagship"/>
    <x v="971"/>
    <x v="531"/>
    <n v="1"/>
    <x v="151"/>
    <n v="0.3"/>
    <x v="1"/>
    <n v="562.35899999999992"/>
  </r>
  <r>
    <s v="CUST1036"/>
    <s v="Thomas Phillips"/>
    <x v="3"/>
    <x v="1"/>
    <s v="Luisfurt"/>
    <x v="31"/>
    <s v="USA"/>
    <x v="0"/>
    <s v="PROD61"/>
    <x v="49"/>
    <x v="0"/>
    <x v="12"/>
    <x v="49"/>
    <n v="103.45"/>
    <n v="465"/>
    <s v="STORE15"/>
    <x v="19"/>
    <x v="0"/>
    <x v="19"/>
    <s v="Flagship"/>
    <x v="972"/>
    <x v="213"/>
    <n v="3"/>
    <x v="610"/>
    <n v="7.0000000000000007E-2"/>
    <x v="2"/>
    <n v="725.3442"/>
  </r>
  <r>
    <s v="CUST1124"/>
    <s v="Donald Lee"/>
    <x v="11"/>
    <x v="0"/>
    <s v="Wongberg"/>
    <x v="22"/>
    <s v="USA"/>
    <x v="3"/>
    <s v="PROD2"/>
    <x v="60"/>
    <x v="4"/>
    <x v="18"/>
    <x v="60"/>
    <n v="265.73266666666666"/>
    <n v="352"/>
    <s v="STORE3"/>
    <x v="0"/>
    <x v="0"/>
    <x v="0"/>
    <s v="Outlet"/>
    <x v="973"/>
    <x v="246"/>
    <n v="4"/>
    <x v="440"/>
    <n v="0.2"/>
    <x v="1"/>
    <n v="1894.08"/>
  </r>
  <r>
    <s v="CUST1031"/>
    <s v="Sarah Vance"/>
    <x v="15"/>
    <x v="0"/>
    <s v="Johnsonville"/>
    <x v="7"/>
    <s v="USA"/>
    <x v="1"/>
    <s v="PROD60"/>
    <x v="18"/>
    <x v="3"/>
    <x v="13"/>
    <x v="18"/>
    <n v="482.75"/>
    <n v="444"/>
    <s v="STORE12"/>
    <x v="14"/>
    <x v="0"/>
    <x v="14"/>
    <s v="Online"/>
    <x v="974"/>
    <x v="532"/>
    <n v="2"/>
    <x v="611"/>
    <n v="0.18"/>
    <x v="1"/>
    <n v="650.91600000000005"/>
  </r>
  <r>
    <s v="CUST1453"/>
    <s v="April Phillips"/>
    <x v="32"/>
    <x v="1"/>
    <s v="Lake Carolyn"/>
    <x v="47"/>
    <s v="USA"/>
    <x v="2"/>
    <s v="PROD98"/>
    <x v="51"/>
    <x v="1"/>
    <x v="1"/>
    <x v="51"/>
    <n v="431.67"/>
    <n v="73"/>
    <s v="STORE2"/>
    <x v="4"/>
    <x v="1"/>
    <x v="4"/>
    <s v="Outlet"/>
    <x v="975"/>
    <x v="533"/>
    <n v="1"/>
    <x v="309"/>
    <n v="0.19"/>
    <x v="0"/>
    <n v="143.24039999999999"/>
  </r>
  <r>
    <s v="CUST1254"/>
    <s v="Linda Kline"/>
    <x v="23"/>
    <x v="0"/>
    <s v="Masseyland"/>
    <x v="19"/>
    <s v="USA"/>
    <x v="1"/>
    <s v="PROD26"/>
    <x v="81"/>
    <x v="1"/>
    <x v="1"/>
    <x v="81"/>
    <n v="322.41000000000003"/>
    <n v="213"/>
    <s v="STORE0"/>
    <x v="16"/>
    <x v="2"/>
    <x v="16"/>
    <s v="Flagship"/>
    <x v="976"/>
    <x v="254"/>
    <n v="2"/>
    <x v="612"/>
    <n v="0.11"/>
    <x v="1"/>
    <n v="1093.2937999999999"/>
  </r>
  <r>
    <s v="CUST1108"/>
    <s v="Travis Holland"/>
    <x v="29"/>
    <x v="0"/>
    <s v="Webstermouth"/>
    <x v="20"/>
    <s v="USA"/>
    <x v="3"/>
    <s v="PROD3"/>
    <x v="84"/>
    <x v="4"/>
    <x v="18"/>
    <x v="84"/>
    <n v="364.67"/>
    <n v="452"/>
    <s v="STORE7"/>
    <x v="15"/>
    <x v="1"/>
    <x v="15"/>
    <s v="Online"/>
    <x v="977"/>
    <x v="534"/>
    <n v="3"/>
    <x v="83"/>
    <n v="0.18"/>
    <x v="2"/>
    <n v="1487.4636"/>
  </r>
  <r>
    <s v="CUST1498"/>
    <s v="Traci Gonzalez"/>
    <x v="39"/>
    <x v="0"/>
    <s v="Snyderfurt"/>
    <x v="32"/>
    <s v="USA"/>
    <x v="1"/>
    <s v="PROD2"/>
    <x v="60"/>
    <x v="4"/>
    <x v="18"/>
    <x v="60"/>
    <n v="265.73266666666666"/>
    <n v="352"/>
    <s v="STORE12"/>
    <x v="14"/>
    <x v="0"/>
    <x v="14"/>
    <s v="Online"/>
    <x v="978"/>
    <x v="323"/>
    <n v="3"/>
    <x v="339"/>
    <n v="0.12"/>
    <x v="1"/>
    <n v="64.125600000000006"/>
  </r>
  <r>
    <s v="CUST1382"/>
    <s v="Martha Brown"/>
    <x v="3"/>
    <x v="1"/>
    <s v="Novakstad"/>
    <x v="13"/>
    <s v="USA"/>
    <x v="0"/>
    <s v="PROD4"/>
    <x v="58"/>
    <x v="4"/>
    <x v="5"/>
    <x v="58"/>
    <n v="306.45999999999998"/>
    <n v="487"/>
    <s v="STORE3"/>
    <x v="0"/>
    <x v="0"/>
    <x v="0"/>
    <s v="Outlet"/>
    <x v="979"/>
    <x v="535"/>
    <n v="3"/>
    <x v="613"/>
    <n v="0.04"/>
    <x v="0"/>
    <n v="1786.2336"/>
  </r>
  <r>
    <s v="CUST1121"/>
    <s v="Joel Robinson"/>
    <x v="32"/>
    <x v="0"/>
    <s v="Lake Danielport"/>
    <x v="47"/>
    <s v="USA"/>
    <x v="2"/>
    <s v="PROD63"/>
    <x v="11"/>
    <x v="3"/>
    <x v="10"/>
    <x v="11"/>
    <n v="266.86"/>
    <n v="458"/>
    <s v="STORE11"/>
    <x v="17"/>
    <x v="1"/>
    <x v="17"/>
    <s v="Online"/>
    <x v="980"/>
    <x v="147"/>
    <n v="1"/>
    <x v="369"/>
    <n v="0.24"/>
    <x v="1"/>
    <n v="383.00200000000001"/>
  </r>
  <r>
    <s v="CUST1319"/>
    <s v="Casey Simpson"/>
    <x v="8"/>
    <x v="0"/>
    <s v="West Mathewside"/>
    <x v="44"/>
    <s v="USA"/>
    <x v="2"/>
    <s v="PROD51"/>
    <x v="78"/>
    <x v="1"/>
    <x v="7"/>
    <x v="78"/>
    <n v="88.49"/>
    <n v="246"/>
    <s v="STORE14"/>
    <x v="2"/>
    <x v="1"/>
    <x v="2"/>
    <s v="Outlet"/>
    <x v="981"/>
    <x v="466"/>
    <n v="4"/>
    <x v="237"/>
    <n v="0.03"/>
    <x v="0"/>
    <n v="3339.8263999999999"/>
  </r>
  <r>
    <s v="CUST1197"/>
    <s v="Andrea Jacobs"/>
    <x v="20"/>
    <x v="1"/>
    <s v="Christopherland"/>
    <x v="4"/>
    <s v="USA"/>
    <x v="2"/>
    <s v="PROD42"/>
    <x v="71"/>
    <x v="1"/>
    <x v="7"/>
    <x v="71"/>
    <n v="450.71"/>
    <n v="389"/>
    <s v="STORE3"/>
    <x v="0"/>
    <x v="0"/>
    <x v="0"/>
    <s v="Outlet"/>
    <x v="982"/>
    <x v="283"/>
    <n v="3"/>
    <x v="614"/>
    <n v="0.03"/>
    <x v="2"/>
    <n v="122.1327"/>
  </r>
  <r>
    <s v="CUST1033"/>
    <s v="Robert Jones Dds"/>
    <x v="34"/>
    <x v="0"/>
    <s v="Tristanton"/>
    <x v="21"/>
    <s v="USA"/>
    <x v="2"/>
    <s v="PROD15"/>
    <x v="42"/>
    <x v="1"/>
    <x v="17"/>
    <x v="42"/>
    <n v="465.34"/>
    <n v="301"/>
    <s v="STORE5"/>
    <x v="3"/>
    <x v="0"/>
    <x v="3"/>
    <s v="Outlet"/>
    <x v="983"/>
    <x v="182"/>
    <n v="1"/>
    <x v="580"/>
    <n v="0.12"/>
    <x v="2"/>
    <n v="571.63920000000007"/>
  </r>
  <r>
    <s v="CUST1053"/>
    <s v="Sharon Brown"/>
    <x v="33"/>
    <x v="1"/>
    <s v="East Andrea"/>
    <x v="29"/>
    <s v="USA"/>
    <x v="0"/>
    <s v="PROD63"/>
    <x v="11"/>
    <x v="3"/>
    <x v="10"/>
    <x v="11"/>
    <n v="266.86"/>
    <n v="458"/>
    <s v="STORE9"/>
    <x v="9"/>
    <x v="1"/>
    <x v="9"/>
    <s v="Flagship"/>
    <x v="984"/>
    <x v="391"/>
    <n v="2"/>
    <x v="615"/>
    <n v="0.19"/>
    <x v="1"/>
    <n v="625.46579999999994"/>
  </r>
  <r>
    <s v="CUST1099"/>
    <s v="Sheila Wilson"/>
    <x v="39"/>
    <x v="0"/>
    <s v="South Dustin"/>
    <x v="25"/>
    <s v="USA"/>
    <x v="1"/>
    <s v="PROD51"/>
    <x v="78"/>
    <x v="1"/>
    <x v="7"/>
    <x v="78"/>
    <n v="88.49"/>
    <n v="246"/>
    <s v="STORE12"/>
    <x v="14"/>
    <x v="0"/>
    <x v="14"/>
    <s v="Online"/>
    <x v="985"/>
    <x v="28"/>
    <n v="1"/>
    <x v="81"/>
    <n v="0.06"/>
    <x v="1"/>
    <n v="838.12279999999998"/>
  </r>
  <r>
    <s v="CUST1381"/>
    <s v="Erika Padilla"/>
    <x v="12"/>
    <x v="0"/>
    <s v="Andrewsland"/>
    <x v="27"/>
    <s v="USA"/>
    <x v="1"/>
    <s v="PROD64"/>
    <x v="55"/>
    <x v="3"/>
    <x v="16"/>
    <x v="55"/>
    <n v="299.11"/>
    <n v="118"/>
    <s v="STORE15"/>
    <x v="19"/>
    <x v="0"/>
    <x v="19"/>
    <s v="Flagship"/>
    <x v="986"/>
    <x v="382"/>
    <n v="2"/>
    <x v="431"/>
    <n v="0.05"/>
    <x v="2"/>
    <n v="1061.9100000000001"/>
  </r>
  <r>
    <s v="CUST1352"/>
    <s v="Michael Greene"/>
    <x v="36"/>
    <x v="1"/>
    <s v="Port Saramouth"/>
    <x v="40"/>
    <s v="USA"/>
    <x v="1"/>
    <s v="PROD1"/>
    <x v="93"/>
    <x v="4"/>
    <x v="8"/>
    <x v="93"/>
    <n v="342.56"/>
    <n v="181"/>
    <s v="STORE3"/>
    <x v="0"/>
    <x v="0"/>
    <x v="0"/>
    <s v="Outlet"/>
    <x v="987"/>
    <x v="69"/>
    <n v="2"/>
    <x v="103"/>
    <n v="0.26"/>
    <x v="2"/>
    <n v="146.57919999999999"/>
  </r>
  <r>
    <s v="CUST1291"/>
    <s v="James Powell"/>
    <x v="38"/>
    <x v="1"/>
    <s v="West Beverlymouth"/>
    <x v="38"/>
    <s v="USA"/>
    <x v="3"/>
    <s v="PROD3"/>
    <x v="84"/>
    <x v="4"/>
    <x v="18"/>
    <x v="84"/>
    <n v="364.67"/>
    <n v="452"/>
    <s v="STORE8"/>
    <x v="7"/>
    <x v="3"/>
    <x v="7"/>
    <s v="Online"/>
    <x v="988"/>
    <x v="13"/>
    <n v="4"/>
    <x v="616"/>
    <n v="0.06"/>
    <x v="0"/>
    <n v="2350.4888000000001"/>
  </r>
  <r>
    <s v="CUST1036"/>
    <s v="Thomas Phillips"/>
    <x v="3"/>
    <x v="1"/>
    <s v="Luisfurt"/>
    <x v="31"/>
    <s v="USA"/>
    <x v="0"/>
    <s v="PROD40"/>
    <x v="50"/>
    <x v="1"/>
    <x v="1"/>
    <x v="50"/>
    <n v="38.520000000000003"/>
    <n v="378"/>
    <s v="STORE18"/>
    <x v="10"/>
    <x v="2"/>
    <x v="10"/>
    <s v="Flagship"/>
    <x v="989"/>
    <x v="99"/>
    <n v="4"/>
    <x v="288"/>
    <n v="0.16"/>
    <x v="2"/>
    <n v="128.95679999999999"/>
  </r>
  <r>
    <s v="CUST1091"/>
    <s v="Donna Gregory"/>
    <x v="5"/>
    <x v="1"/>
    <s v="South Amandahaven"/>
    <x v="37"/>
    <s v="USA"/>
    <x v="1"/>
    <s v="PROD46"/>
    <x v="41"/>
    <x v="4"/>
    <x v="18"/>
    <x v="41"/>
    <n v="167.34"/>
    <n v="296"/>
    <s v="STORE3"/>
    <x v="0"/>
    <x v="0"/>
    <x v="0"/>
    <s v="Outlet"/>
    <x v="990"/>
    <x v="535"/>
    <n v="1"/>
    <x v="206"/>
    <n v="0.1"/>
    <x v="2"/>
    <n v="522.68399999999997"/>
  </r>
  <r>
    <s v="CUST1492"/>
    <s v="Darrell Miller"/>
    <x v="22"/>
    <x v="1"/>
    <s v="Port Carol"/>
    <x v="23"/>
    <s v="USA"/>
    <x v="2"/>
    <s v="PROD94"/>
    <x v="89"/>
    <x v="3"/>
    <x v="10"/>
    <x v="89"/>
    <n v="358.47"/>
    <n v="213"/>
    <s v="STORE10"/>
    <x v="5"/>
    <x v="2"/>
    <x v="5"/>
    <s v="Online"/>
    <x v="991"/>
    <x v="536"/>
    <n v="4"/>
    <x v="321"/>
    <n v="0.22"/>
    <x v="2"/>
    <n v="2282.9663999999998"/>
  </r>
  <r>
    <s v="CUST1457"/>
    <s v="Christina Robertson"/>
    <x v="22"/>
    <x v="0"/>
    <s v="Hubbardborough"/>
    <x v="18"/>
    <s v="USA"/>
    <x v="2"/>
    <s v="PROD81"/>
    <x v="15"/>
    <x v="0"/>
    <x v="12"/>
    <x v="15"/>
    <n v="285.54000000000002"/>
    <n v="358"/>
    <s v="STORE19"/>
    <x v="18"/>
    <x v="2"/>
    <x v="18"/>
    <s v="Online"/>
    <x v="992"/>
    <x v="248"/>
    <n v="3"/>
    <x v="23"/>
    <n v="0.21"/>
    <x v="0"/>
    <n v="1956.0320999999999"/>
  </r>
  <r>
    <s v="CUST1059"/>
    <s v="Alyssa Vargas"/>
    <x v="10"/>
    <x v="0"/>
    <s v="New Kathrynland"/>
    <x v="39"/>
    <s v="USA"/>
    <x v="2"/>
    <s v="PROD70"/>
    <x v="92"/>
    <x v="2"/>
    <x v="19"/>
    <x v="92"/>
    <n v="138.05000000000001"/>
    <n v="89"/>
    <s v="STORE14"/>
    <x v="2"/>
    <x v="1"/>
    <x v="2"/>
    <s v="Outlet"/>
    <x v="993"/>
    <x v="456"/>
    <n v="2"/>
    <x v="455"/>
    <n v="0.01"/>
    <x v="1"/>
    <n v="93.653999999999996"/>
  </r>
  <r>
    <s v="CUST1171"/>
    <s v="Amy Wilson"/>
    <x v="30"/>
    <x v="1"/>
    <s v="Morrisburgh"/>
    <x v="12"/>
    <s v="USA"/>
    <x v="2"/>
    <s v="PROD72"/>
    <x v="35"/>
    <x v="0"/>
    <x v="15"/>
    <x v="35"/>
    <n v="477.61"/>
    <n v="300"/>
    <s v="STORE17"/>
    <x v="1"/>
    <x v="0"/>
    <x v="1"/>
    <s v="Flagship"/>
    <x v="994"/>
    <x v="537"/>
    <n v="1"/>
    <x v="558"/>
    <n v="0.18"/>
    <x v="1"/>
    <n v="319.07839999999999"/>
  </r>
  <r>
    <s v="CUST1458"/>
    <s v="Kelly Garrett"/>
    <x v="32"/>
    <x v="1"/>
    <s v="Port Taylorberg"/>
    <x v="8"/>
    <s v="USA"/>
    <x v="1"/>
    <s v="PROD82"/>
    <x v="26"/>
    <x v="0"/>
    <x v="15"/>
    <x v="26"/>
    <n v="152.91999999999999"/>
    <n v="281"/>
    <s v="STORE18"/>
    <x v="10"/>
    <x v="2"/>
    <x v="10"/>
    <s v="Flagship"/>
    <x v="995"/>
    <x v="206"/>
    <n v="3"/>
    <x v="508"/>
    <n v="0.05"/>
    <x v="0"/>
    <n v="1549.9155000000001"/>
  </r>
  <r>
    <s v="CUST1024"/>
    <s v="Heather Collins"/>
    <x v="38"/>
    <x v="0"/>
    <s v="Rogerschester"/>
    <x v="46"/>
    <s v="USA"/>
    <x v="2"/>
    <s v="PROD14"/>
    <x v="94"/>
    <x v="2"/>
    <x v="3"/>
    <x v="94"/>
    <n v="48.01"/>
    <n v="439"/>
    <s v="STORE1"/>
    <x v="6"/>
    <x v="0"/>
    <x v="6"/>
    <s v="Flagship"/>
    <x v="996"/>
    <x v="538"/>
    <n v="2"/>
    <x v="617"/>
    <n v="0.01"/>
    <x v="1"/>
    <n v="1307.3345999999999"/>
  </r>
  <r>
    <s v="CUST1434"/>
    <s v="Monique Castro"/>
    <x v="43"/>
    <x v="1"/>
    <s v="New Sarah"/>
    <x v="12"/>
    <s v="USA"/>
    <x v="0"/>
    <s v="PROD13"/>
    <x v="75"/>
    <x v="1"/>
    <x v="7"/>
    <x v="75"/>
    <n v="242.23"/>
    <n v="453"/>
    <s v="STORE8"/>
    <x v="7"/>
    <x v="3"/>
    <x v="7"/>
    <s v="Online"/>
    <x v="997"/>
    <x v="539"/>
    <n v="4"/>
    <x v="231"/>
    <n v="0.03"/>
    <x v="0"/>
    <n v="2829.7228"/>
  </r>
  <r>
    <s v="CUST1421"/>
    <s v="Holly Robinson"/>
    <x v="20"/>
    <x v="1"/>
    <s v="East Amy"/>
    <x v="17"/>
    <s v="USA"/>
    <x v="2"/>
    <s v="PROD87"/>
    <x v="48"/>
    <x v="2"/>
    <x v="11"/>
    <x v="48"/>
    <n v="371.38"/>
    <n v="220"/>
    <s v="STORE6"/>
    <x v="13"/>
    <x v="2"/>
    <x v="13"/>
    <s v="Online"/>
    <x v="998"/>
    <x v="218"/>
    <n v="2"/>
    <x v="618"/>
    <n v="0.24"/>
    <x v="1"/>
    <n v="232.42320000000001"/>
  </r>
  <r>
    <s v="CUST1461"/>
    <s v="Paul Cox"/>
    <x v="31"/>
    <x v="1"/>
    <s v="East Julie"/>
    <x v="45"/>
    <s v="USA"/>
    <x v="1"/>
    <s v="PROD74"/>
    <x v="1"/>
    <x v="1"/>
    <x v="1"/>
    <x v="1"/>
    <n v="403.71"/>
    <n v="159"/>
    <s v="STORE15"/>
    <x v="19"/>
    <x v="0"/>
    <x v="19"/>
    <s v="Flagship"/>
    <x v="999"/>
    <x v="407"/>
    <n v="4"/>
    <x v="440"/>
    <n v="0.12"/>
    <x v="2"/>
    <n v="2084.3328000000001"/>
  </r>
  <r>
    <s v="CUST1062"/>
    <s v="James Bean"/>
    <x v="12"/>
    <x v="0"/>
    <s v="Stevensonton"/>
    <x v="32"/>
    <s v="USA"/>
    <x v="3"/>
    <s v="PROD78"/>
    <x v="33"/>
    <x v="2"/>
    <x v="3"/>
    <x v="33"/>
    <n v="325.26"/>
    <n v="400"/>
    <s v="STORE12"/>
    <x v="14"/>
    <x v="0"/>
    <x v="14"/>
    <s v="Online"/>
    <x v="1000"/>
    <x v="540"/>
    <n v="1"/>
    <x v="536"/>
    <n v="0"/>
    <x v="1"/>
    <n v="984.37"/>
  </r>
  <r>
    <s v="CUST1239"/>
    <s v="Maria Hill"/>
    <x v="7"/>
    <x v="1"/>
    <s v="Zamoraborough"/>
    <x v="2"/>
    <s v="USA"/>
    <x v="2"/>
    <s v="PROD60"/>
    <x v="18"/>
    <x v="3"/>
    <x v="13"/>
    <x v="18"/>
    <n v="482.75"/>
    <n v="444"/>
    <s v="STORE13"/>
    <x v="8"/>
    <x v="2"/>
    <x v="8"/>
    <s v="Flagship"/>
    <x v="1001"/>
    <x v="504"/>
    <n v="4"/>
    <x v="619"/>
    <n v="0.04"/>
    <x v="2"/>
    <n v="1782.4512"/>
  </r>
  <r>
    <s v="CUST1334"/>
    <s v="Mr. Christopher Sims"/>
    <x v="12"/>
    <x v="1"/>
    <s v="Donaldsontown"/>
    <x v="33"/>
    <s v="USA"/>
    <x v="1"/>
    <s v="PROD71"/>
    <x v="57"/>
    <x v="3"/>
    <x v="4"/>
    <x v="57"/>
    <n v="214.32"/>
    <n v="383"/>
    <s v="STORE9"/>
    <x v="9"/>
    <x v="1"/>
    <x v="9"/>
    <s v="Flagship"/>
    <x v="1002"/>
    <x v="414"/>
    <n v="3"/>
    <x v="620"/>
    <n v="0.14000000000000001"/>
    <x v="1"/>
    <n v="1146.9390000000001"/>
  </r>
  <r>
    <s v="CUST1292"/>
    <s v="Ricardo Jones"/>
    <x v="21"/>
    <x v="0"/>
    <s v="Danielland"/>
    <x v="4"/>
    <s v="USA"/>
    <x v="1"/>
    <s v="PROD1"/>
    <x v="93"/>
    <x v="4"/>
    <x v="8"/>
    <x v="93"/>
    <n v="342.56"/>
    <n v="181"/>
    <s v="STORE12"/>
    <x v="14"/>
    <x v="0"/>
    <x v="14"/>
    <s v="Online"/>
    <x v="1003"/>
    <x v="408"/>
    <n v="2"/>
    <x v="26"/>
    <n v="0.12"/>
    <x v="0"/>
    <n v="418.15839999999997"/>
  </r>
  <r>
    <s v="CUST1431"/>
    <s v="John Smith"/>
    <x v="4"/>
    <x v="0"/>
    <s v="South Andrewport"/>
    <x v="13"/>
    <s v="USA"/>
    <x v="2"/>
    <s v="PROD25"/>
    <x v="13"/>
    <x v="4"/>
    <x v="7"/>
    <x v="13"/>
    <n v="174.02"/>
    <n v="268"/>
    <s v="STORE8"/>
    <x v="7"/>
    <x v="3"/>
    <x v="7"/>
    <s v="Online"/>
    <x v="1004"/>
    <x v="39"/>
    <n v="1"/>
    <x v="621"/>
    <n v="0.27"/>
    <x v="2"/>
    <n v="38.003799999999998"/>
  </r>
  <r>
    <s v="CUST1455"/>
    <s v="Tyler Weber"/>
    <x v="8"/>
    <x v="0"/>
    <s v="East Yvette"/>
    <x v="22"/>
    <s v="USA"/>
    <x v="0"/>
    <s v="PROD3"/>
    <x v="84"/>
    <x v="4"/>
    <x v="18"/>
    <x v="84"/>
    <n v="364.67"/>
    <n v="452"/>
    <s v="STORE1"/>
    <x v="6"/>
    <x v="0"/>
    <x v="6"/>
    <s v="Flagship"/>
    <x v="1005"/>
    <x v="169"/>
    <n v="2"/>
    <x v="152"/>
    <n v="0.12"/>
    <x v="0"/>
    <n v="1046.5488"/>
  </r>
  <r>
    <s v="CUST1167"/>
    <s v="Antonio Wade"/>
    <x v="19"/>
    <x v="1"/>
    <s v="New Jasonmouth"/>
    <x v="25"/>
    <s v="USA"/>
    <x v="0"/>
    <s v="PROD3"/>
    <x v="84"/>
    <x v="4"/>
    <x v="18"/>
    <x v="84"/>
    <n v="364.67"/>
    <n v="452"/>
    <s v="STORE0"/>
    <x v="16"/>
    <x v="2"/>
    <x v="16"/>
    <s v="Flagship"/>
    <x v="1006"/>
    <x v="28"/>
    <n v="3"/>
    <x v="60"/>
    <n v="0.05"/>
    <x v="2"/>
    <n v="1356.885"/>
  </r>
  <r>
    <s v="CUST1061"/>
    <s v="Kristin Stein"/>
    <x v="28"/>
    <x v="0"/>
    <s v="Jennifermouth"/>
    <x v="38"/>
    <s v="USA"/>
    <x v="1"/>
    <s v="PROD61"/>
    <x v="49"/>
    <x v="0"/>
    <x v="12"/>
    <x v="49"/>
    <n v="103.45"/>
    <n v="465"/>
    <s v="STORE6"/>
    <x v="13"/>
    <x v="2"/>
    <x v="13"/>
    <s v="Online"/>
    <x v="1007"/>
    <x v="541"/>
    <n v="1"/>
    <x v="347"/>
    <n v="0.08"/>
    <x v="2"/>
    <n v="502.75240000000002"/>
  </r>
  <r>
    <s v="CUST1176"/>
    <s v="John Bradford"/>
    <x v="43"/>
    <x v="0"/>
    <s v="Anabury"/>
    <x v="1"/>
    <s v="USA"/>
    <x v="1"/>
    <s v="PROD75"/>
    <x v="10"/>
    <x v="4"/>
    <x v="9"/>
    <x v="10"/>
    <n v="158.13999999999999"/>
    <n v="82"/>
    <s v="STORE12"/>
    <x v="14"/>
    <x v="0"/>
    <x v="14"/>
    <s v="Online"/>
    <x v="1008"/>
    <x v="352"/>
    <n v="1"/>
    <x v="622"/>
    <n v="0.19"/>
    <x v="2"/>
    <n v="793.38690000000008"/>
  </r>
  <r>
    <s v="CUST1193"/>
    <s v="David Roberts"/>
    <x v="29"/>
    <x v="0"/>
    <s v="Port Amanda"/>
    <x v="31"/>
    <s v="USA"/>
    <x v="0"/>
    <s v="PROD17"/>
    <x v="29"/>
    <x v="0"/>
    <x v="7"/>
    <x v="29"/>
    <n v="144.53"/>
    <n v="367"/>
    <s v="STORE2"/>
    <x v="4"/>
    <x v="1"/>
    <x v="4"/>
    <s v="Outlet"/>
    <x v="1009"/>
    <x v="512"/>
    <n v="3"/>
    <x v="623"/>
    <n v="0.3"/>
    <x v="2"/>
    <n v="2075.913"/>
  </r>
  <r>
    <s v="CUST1255"/>
    <s v="Damon Perez"/>
    <x v="2"/>
    <x v="0"/>
    <s v="Jasonton"/>
    <x v="35"/>
    <s v="USA"/>
    <x v="0"/>
    <s v="PROD76"/>
    <x v="45"/>
    <x v="1"/>
    <x v="6"/>
    <x v="45"/>
    <n v="392.89"/>
    <n v="320"/>
    <s v="STORE3"/>
    <x v="0"/>
    <x v="0"/>
    <x v="0"/>
    <s v="Outlet"/>
    <x v="1010"/>
    <x v="71"/>
    <n v="4"/>
    <x v="331"/>
    <n v="0.26"/>
    <x v="0"/>
    <n v="2513.8984"/>
  </r>
  <r>
    <s v="CUST1343"/>
    <s v="Ryan Moore"/>
    <x v="29"/>
    <x v="0"/>
    <s v="Cartershire"/>
    <x v="36"/>
    <s v="USA"/>
    <x v="3"/>
    <s v="PROD95"/>
    <x v="28"/>
    <x v="0"/>
    <x v="7"/>
    <x v="28"/>
    <n v="60.65"/>
    <n v="75"/>
    <s v="STORE14"/>
    <x v="2"/>
    <x v="1"/>
    <x v="2"/>
    <s v="Outlet"/>
    <x v="1011"/>
    <x v="542"/>
    <n v="2"/>
    <x v="483"/>
    <n v="0.01"/>
    <x v="2"/>
    <n v="895.53420000000006"/>
  </r>
  <r>
    <s v="CUST1445"/>
    <s v="Gene Lee"/>
    <x v="15"/>
    <x v="1"/>
    <s v="Mcfarlandmouth"/>
    <x v="36"/>
    <s v="USA"/>
    <x v="2"/>
    <s v="PROD54"/>
    <x v="8"/>
    <x v="0"/>
    <x v="7"/>
    <x v="8"/>
    <n v="434.84"/>
    <n v="185"/>
    <s v="STORE18"/>
    <x v="10"/>
    <x v="2"/>
    <x v="10"/>
    <s v="Flagship"/>
    <x v="1012"/>
    <x v="271"/>
    <n v="2"/>
    <x v="480"/>
    <n v="0.11"/>
    <x v="2"/>
    <n v="1443.2418"/>
  </r>
  <r>
    <s v="CUST1138"/>
    <s v="Sean Roth"/>
    <x v="27"/>
    <x v="0"/>
    <s v="Lake Michael"/>
    <x v="36"/>
    <s v="USA"/>
    <x v="0"/>
    <s v="PROD46"/>
    <x v="41"/>
    <x v="4"/>
    <x v="18"/>
    <x v="41"/>
    <n v="167.34"/>
    <n v="296"/>
    <s v="STORE18"/>
    <x v="10"/>
    <x v="2"/>
    <x v="10"/>
    <s v="Flagship"/>
    <x v="1013"/>
    <x v="18"/>
    <n v="1"/>
    <x v="136"/>
    <n v="0.03"/>
    <x v="1"/>
    <n v="780.75299999999993"/>
  </r>
  <r>
    <s v="CUST1031"/>
    <s v="Sarah Vance"/>
    <x v="15"/>
    <x v="0"/>
    <s v="Johnsonville"/>
    <x v="7"/>
    <s v="USA"/>
    <x v="1"/>
    <s v="PROD61"/>
    <x v="49"/>
    <x v="0"/>
    <x v="12"/>
    <x v="49"/>
    <n v="103.45"/>
    <n v="465"/>
    <s v="STORE8"/>
    <x v="7"/>
    <x v="3"/>
    <x v="7"/>
    <s v="Online"/>
    <x v="1014"/>
    <x v="211"/>
    <n v="1"/>
    <x v="355"/>
    <n v="0.1"/>
    <x v="2"/>
    <n v="762.00299999999993"/>
  </r>
  <r>
    <s v="CUST1017"/>
    <s v="Adam Cruz"/>
    <x v="31"/>
    <x v="1"/>
    <s v="Brandonville"/>
    <x v="31"/>
    <s v="USA"/>
    <x v="2"/>
    <s v="PROD24"/>
    <x v="2"/>
    <x v="0"/>
    <x v="2"/>
    <x v="2"/>
    <n v="166.06"/>
    <n v="340"/>
    <s v="STORE6"/>
    <x v="13"/>
    <x v="2"/>
    <x v="13"/>
    <s v="Online"/>
    <x v="1015"/>
    <x v="166"/>
    <n v="4"/>
    <x v="32"/>
    <n v="0.24"/>
    <x v="2"/>
    <n v="223.59200000000001"/>
  </r>
  <r>
    <s v="CUST1278"/>
    <s v="Stephen Fowler"/>
    <x v="17"/>
    <x v="1"/>
    <s v="Port Mariastad"/>
    <x v="26"/>
    <s v="USA"/>
    <x v="2"/>
    <s v="PROD92"/>
    <x v="39"/>
    <x v="2"/>
    <x v="17"/>
    <x v="39"/>
    <n v="447.43"/>
    <n v="191"/>
    <s v="STORE6"/>
    <x v="13"/>
    <x v="2"/>
    <x v="13"/>
    <s v="Online"/>
    <x v="1016"/>
    <x v="48"/>
    <n v="1"/>
    <x v="328"/>
    <n v="0.04"/>
    <x v="2"/>
    <n v="846.74879999999996"/>
  </r>
  <r>
    <s v="CUST1008"/>
    <s v="Melissa Howard"/>
    <x v="10"/>
    <x v="1"/>
    <s v="Maynardton"/>
    <x v="20"/>
    <s v="USA"/>
    <x v="0"/>
    <s v="PROD22"/>
    <x v="59"/>
    <x v="0"/>
    <x v="12"/>
    <x v="59"/>
    <n v="484.62"/>
    <n v="432"/>
    <s v="STORE14"/>
    <x v="2"/>
    <x v="1"/>
    <x v="2"/>
    <s v="Outlet"/>
    <x v="1017"/>
    <x v="327"/>
    <n v="1"/>
    <x v="624"/>
    <n v="0.21"/>
    <x v="0"/>
    <n v="757.16760000000011"/>
  </r>
  <r>
    <s v="CUST1008"/>
    <s v="Melissa Howard"/>
    <x v="10"/>
    <x v="1"/>
    <s v="Maynardton"/>
    <x v="20"/>
    <s v="USA"/>
    <x v="0"/>
    <s v="PROD99"/>
    <x v="86"/>
    <x v="2"/>
    <x v="14"/>
    <x v="86"/>
    <n v="201.41"/>
    <n v="146"/>
    <s v="STORE2"/>
    <x v="4"/>
    <x v="1"/>
    <x v="4"/>
    <s v="Outlet"/>
    <x v="1018"/>
    <x v="211"/>
    <n v="1"/>
    <x v="352"/>
    <n v="0.01"/>
    <x v="1"/>
    <n v="709.12709999999993"/>
  </r>
  <r>
    <s v="CUST1323"/>
    <s v="Kristy Dunlap"/>
    <x v="13"/>
    <x v="1"/>
    <s v="Whiteport"/>
    <x v="10"/>
    <s v="USA"/>
    <x v="2"/>
    <s v="PROD9"/>
    <x v="98"/>
    <x v="0"/>
    <x v="15"/>
    <x v="98"/>
    <n v="495.72"/>
    <n v="323"/>
    <s v="STORE16"/>
    <x v="12"/>
    <x v="3"/>
    <x v="12"/>
    <s v="Flagship"/>
    <x v="1019"/>
    <x v="531"/>
    <n v="2"/>
    <x v="39"/>
    <n v="0.01"/>
    <x v="1"/>
    <n v="810.09719999999993"/>
  </r>
  <r>
    <s v="CUST1084"/>
    <s v="Christy Hoffman"/>
    <x v="11"/>
    <x v="1"/>
    <s v="Garyberg"/>
    <x v="12"/>
    <s v="USA"/>
    <x v="2"/>
    <s v="PROD99"/>
    <x v="86"/>
    <x v="2"/>
    <x v="14"/>
    <x v="86"/>
    <n v="201.41"/>
    <n v="146"/>
    <s v="STORE9"/>
    <x v="9"/>
    <x v="1"/>
    <x v="9"/>
    <s v="Flagship"/>
    <x v="1020"/>
    <x v="543"/>
    <n v="4"/>
    <x v="625"/>
    <n v="0.1"/>
    <x v="1"/>
    <n v="942.22800000000007"/>
  </r>
  <r>
    <s v="CUST1466"/>
    <s v="Cynthia Parrish"/>
    <x v="40"/>
    <x v="0"/>
    <s v="Espinozaberg"/>
    <x v="4"/>
    <s v="USA"/>
    <x v="1"/>
    <s v="PROD12"/>
    <x v="85"/>
    <x v="3"/>
    <x v="4"/>
    <x v="85"/>
    <n v="115.82"/>
    <n v="460"/>
    <s v="STORE0"/>
    <x v="16"/>
    <x v="2"/>
    <x v="16"/>
    <s v="Flagship"/>
    <x v="1021"/>
    <x v="116"/>
    <n v="2"/>
    <x v="574"/>
    <n v="0.2"/>
    <x v="2"/>
    <n v="1099.76"/>
  </r>
  <r>
    <s v="CUST1207"/>
    <s v="Jacqueline Pacheco"/>
    <x v="9"/>
    <x v="1"/>
    <s v="South Emily"/>
    <x v="15"/>
    <s v="USA"/>
    <x v="3"/>
    <s v="PROD84"/>
    <x v="56"/>
    <x v="2"/>
    <x v="20"/>
    <x v="56"/>
    <n v="388.46"/>
    <n v="208"/>
    <s v="STORE8"/>
    <x v="7"/>
    <x v="3"/>
    <x v="7"/>
    <s v="Online"/>
    <x v="1022"/>
    <x v="301"/>
    <n v="2"/>
    <x v="626"/>
    <n v="0.21"/>
    <x v="0"/>
    <n v="47.621200000000002"/>
  </r>
  <r>
    <s v="CUST1099"/>
    <s v="Sheila Wilson"/>
    <x v="39"/>
    <x v="0"/>
    <s v="South Dustin"/>
    <x v="25"/>
    <s v="USA"/>
    <x v="1"/>
    <s v="PROD34"/>
    <x v="21"/>
    <x v="1"/>
    <x v="6"/>
    <x v="21"/>
    <n v="419.28"/>
    <n v="86"/>
    <s v="STORE8"/>
    <x v="7"/>
    <x v="3"/>
    <x v="7"/>
    <s v="Online"/>
    <x v="1023"/>
    <x v="277"/>
    <n v="3"/>
    <x v="496"/>
    <n v="0.12"/>
    <x v="1"/>
    <n v="1505.1168"/>
  </r>
  <r>
    <s v="CUST1424"/>
    <s v="Edwin Barnes"/>
    <x v="10"/>
    <x v="0"/>
    <s v="Lake Alexandra"/>
    <x v="10"/>
    <s v="USA"/>
    <x v="3"/>
    <s v="PROD92"/>
    <x v="39"/>
    <x v="2"/>
    <x v="17"/>
    <x v="39"/>
    <n v="447.43"/>
    <n v="191"/>
    <s v="STORE14"/>
    <x v="2"/>
    <x v="1"/>
    <x v="2"/>
    <s v="Outlet"/>
    <x v="1024"/>
    <x v="382"/>
    <n v="3"/>
    <x v="579"/>
    <n v="0.15"/>
    <x v="2"/>
    <n v="922.20749999999987"/>
  </r>
  <r>
    <s v="CUST1281"/>
    <s v="Brittany Watson"/>
    <x v="22"/>
    <x v="0"/>
    <s v="North Joshualand"/>
    <x v="33"/>
    <s v="USA"/>
    <x v="2"/>
    <s v="PROD77"/>
    <x v="79"/>
    <x v="1"/>
    <x v="17"/>
    <x v="79"/>
    <n v="480.9"/>
    <n v="104"/>
    <s v="STORE19"/>
    <x v="18"/>
    <x v="2"/>
    <x v="18"/>
    <s v="Online"/>
    <x v="1025"/>
    <x v="286"/>
    <n v="3"/>
    <x v="3"/>
    <n v="0.28999999999999998"/>
    <x v="2"/>
    <n v="855.98310000000004"/>
  </r>
  <r>
    <s v="CUST1496"/>
    <s v="Christopher Ford"/>
    <x v="18"/>
    <x v="0"/>
    <s v="North Seanfurt"/>
    <x v="35"/>
    <s v="USA"/>
    <x v="3"/>
    <s v="PROD79"/>
    <x v="14"/>
    <x v="2"/>
    <x v="11"/>
    <x v="14"/>
    <n v="228.53"/>
    <n v="469"/>
    <s v="STORE12"/>
    <x v="14"/>
    <x v="0"/>
    <x v="14"/>
    <s v="Online"/>
    <x v="1026"/>
    <x v="481"/>
    <n v="4"/>
    <x v="627"/>
    <n v="0.3"/>
    <x v="0"/>
    <n v="1734.18"/>
  </r>
  <r>
    <s v="CUST1247"/>
    <s v="Douglas Rhodes"/>
    <x v="41"/>
    <x v="0"/>
    <s v="Mikehaven"/>
    <x v="20"/>
    <s v="USA"/>
    <x v="2"/>
    <s v="PROD46"/>
    <x v="41"/>
    <x v="4"/>
    <x v="18"/>
    <x v="41"/>
    <n v="167.34"/>
    <n v="296"/>
    <s v="STORE17"/>
    <x v="1"/>
    <x v="0"/>
    <x v="1"/>
    <s v="Flagship"/>
    <x v="1027"/>
    <x v="443"/>
    <n v="4"/>
    <x v="139"/>
    <n v="0.27"/>
    <x v="1"/>
    <n v="1662.5311999999999"/>
  </r>
  <r>
    <s v="CUST1476"/>
    <s v="Elizabeth Foster"/>
    <x v="44"/>
    <x v="1"/>
    <s v="Anthonymouth"/>
    <x v="21"/>
    <s v="USA"/>
    <x v="0"/>
    <s v="PROD27"/>
    <x v="77"/>
    <x v="2"/>
    <x v="3"/>
    <x v="77"/>
    <n v="234.80599999999998"/>
    <n v="378"/>
    <s v="STORE4"/>
    <x v="11"/>
    <x v="1"/>
    <x v="11"/>
    <s v="Online"/>
    <x v="1028"/>
    <x v="407"/>
    <n v="2"/>
    <x v="116"/>
    <n v="0.3"/>
    <x v="2"/>
    <n v="1184.8900000000001"/>
  </r>
  <r>
    <s v="CUST1434"/>
    <s v="Monique Castro"/>
    <x v="43"/>
    <x v="1"/>
    <s v="New Sarah"/>
    <x v="12"/>
    <s v="USA"/>
    <x v="0"/>
    <s v="PROD30"/>
    <x v="38"/>
    <x v="2"/>
    <x v="14"/>
    <x v="38"/>
    <n v="19.52"/>
    <n v="57"/>
    <s v="STORE2"/>
    <x v="4"/>
    <x v="1"/>
    <x v="4"/>
    <s v="Outlet"/>
    <x v="1029"/>
    <x v="209"/>
    <n v="1"/>
    <x v="628"/>
    <n v="0.28999999999999998"/>
    <x v="1"/>
    <n v="559.79949999999997"/>
  </r>
  <r>
    <s v="CUST1360"/>
    <s v="Denise Tate"/>
    <x v="23"/>
    <x v="0"/>
    <s v="Andersonside"/>
    <x v="24"/>
    <s v="USA"/>
    <x v="2"/>
    <s v="PROD35"/>
    <x v="44"/>
    <x v="2"/>
    <x v="11"/>
    <x v="44"/>
    <n v="382.22"/>
    <n v="329"/>
    <s v="STORE12"/>
    <x v="14"/>
    <x v="0"/>
    <x v="14"/>
    <s v="Online"/>
    <x v="1030"/>
    <x v="216"/>
    <n v="2"/>
    <x v="629"/>
    <n v="7.0000000000000007E-2"/>
    <x v="2"/>
    <n v="630.1866"/>
  </r>
  <r>
    <s v="CUST1026"/>
    <s v="Amber Carlson"/>
    <x v="40"/>
    <x v="1"/>
    <s v="East Michellemouth"/>
    <x v="38"/>
    <s v="USA"/>
    <x v="0"/>
    <s v="PROD14"/>
    <x v="94"/>
    <x v="2"/>
    <x v="3"/>
    <x v="94"/>
    <n v="48.01"/>
    <n v="439"/>
    <s v="STORE5"/>
    <x v="3"/>
    <x v="0"/>
    <x v="3"/>
    <s v="Outlet"/>
    <x v="1031"/>
    <x v="36"/>
    <n v="4"/>
    <x v="230"/>
    <n v="0.06"/>
    <x v="2"/>
    <n v="355.2448"/>
  </r>
  <r>
    <s v="CUST1477"/>
    <s v="Andrea Harris"/>
    <x v="15"/>
    <x v="1"/>
    <s v="West Kelseyberg"/>
    <x v="45"/>
    <s v="USA"/>
    <x v="2"/>
    <s v="PROD19"/>
    <x v="32"/>
    <x v="0"/>
    <x v="12"/>
    <x v="32"/>
    <n v="21.34"/>
    <n v="65"/>
    <s v="STORE13"/>
    <x v="8"/>
    <x v="2"/>
    <x v="8"/>
    <s v="Flagship"/>
    <x v="1032"/>
    <x v="72"/>
    <n v="3"/>
    <x v="282"/>
    <n v="0.16"/>
    <x v="1"/>
    <n v="2373.462"/>
  </r>
  <r>
    <s v="CUST1161"/>
    <s v="Cynthia Morris"/>
    <x v="40"/>
    <x v="1"/>
    <s v="Hessmouth"/>
    <x v="37"/>
    <s v="USA"/>
    <x v="1"/>
    <s v="PROD45"/>
    <x v="23"/>
    <x v="0"/>
    <x v="0"/>
    <x v="23"/>
    <n v="318.91000000000003"/>
    <n v="114"/>
    <s v="STORE5"/>
    <x v="3"/>
    <x v="0"/>
    <x v="3"/>
    <s v="Outlet"/>
    <x v="1033"/>
    <x v="52"/>
    <n v="2"/>
    <x v="485"/>
    <n v="0.14000000000000001"/>
    <x v="1"/>
    <n v="579.58840000000009"/>
  </r>
  <r>
    <s v="CUST1310"/>
    <s v="Kara Dodson"/>
    <x v="3"/>
    <x v="0"/>
    <s v="Joelside"/>
    <x v="1"/>
    <s v="USA"/>
    <x v="1"/>
    <s v="PROD5"/>
    <x v="91"/>
    <x v="4"/>
    <x v="7"/>
    <x v="91"/>
    <n v="261"/>
    <n v="59"/>
    <s v="STORE5"/>
    <x v="3"/>
    <x v="0"/>
    <x v="3"/>
    <s v="Outlet"/>
    <x v="1034"/>
    <x v="452"/>
    <n v="2"/>
    <x v="521"/>
    <n v="0.09"/>
    <x v="1"/>
    <n v="626.37120000000004"/>
  </r>
  <r>
    <s v="CUST1162"/>
    <s v="Mariah Brown"/>
    <x v="33"/>
    <x v="0"/>
    <s v="Palmerbury"/>
    <x v="25"/>
    <s v="USA"/>
    <x v="1"/>
    <s v="PROD7"/>
    <x v="17"/>
    <x v="2"/>
    <x v="11"/>
    <x v="17"/>
    <n v="218.86"/>
    <n v="170"/>
    <s v="STORE4"/>
    <x v="11"/>
    <x v="1"/>
    <x v="11"/>
    <s v="Online"/>
    <x v="1035"/>
    <x v="373"/>
    <n v="1"/>
    <x v="52"/>
    <n v="0.03"/>
    <x v="0"/>
    <n v="263.60719999999998"/>
  </r>
  <r>
    <s v="CUST1300"/>
    <s v="Matthew Avery"/>
    <x v="5"/>
    <x v="0"/>
    <s v="Lake Melissashire"/>
    <x v="7"/>
    <s v="USA"/>
    <x v="1"/>
    <s v="PROD48"/>
    <x v="66"/>
    <x v="1"/>
    <x v="7"/>
    <x v="66"/>
    <n v="177.98"/>
    <n v="103"/>
    <s v="STORE9"/>
    <x v="9"/>
    <x v="1"/>
    <x v="9"/>
    <s v="Flagship"/>
    <x v="1036"/>
    <x v="235"/>
    <n v="1"/>
    <x v="246"/>
    <n v="0.15"/>
    <x v="0"/>
    <n v="715.30049999999994"/>
  </r>
  <r>
    <s v="CUST1424"/>
    <s v="Edwin Barnes"/>
    <x v="10"/>
    <x v="0"/>
    <s v="Lake Alexandra"/>
    <x v="10"/>
    <s v="USA"/>
    <x v="3"/>
    <s v="PROD83"/>
    <x v="61"/>
    <x v="3"/>
    <x v="10"/>
    <x v="61"/>
    <n v="250.41615384615383"/>
    <n v="159"/>
    <s v="STORE17"/>
    <x v="1"/>
    <x v="0"/>
    <x v="1"/>
    <s v="Flagship"/>
    <x v="1037"/>
    <x v="544"/>
    <n v="3"/>
    <x v="490"/>
    <n v="0.28999999999999998"/>
    <x v="2"/>
    <n v="134.95679999999999"/>
  </r>
  <r>
    <s v="CUST1496"/>
    <s v="Christopher Ford"/>
    <x v="18"/>
    <x v="0"/>
    <s v="North Seanfurt"/>
    <x v="35"/>
    <s v="USA"/>
    <x v="3"/>
    <s v="PROD78"/>
    <x v="33"/>
    <x v="2"/>
    <x v="3"/>
    <x v="33"/>
    <n v="325.26"/>
    <n v="400"/>
    <s v="STORE8"/>
    <x v="7"/>
    <x v="3"/>
    <x v="7"/>
    <s v="Online"/>
    <x v="1038"/>
    <x v="416"/>
    <n v="2"/>
    <x v="49"/>
    <n v="0.1"/>
    <x v="0"/>
    <n v="994.48200000000008"/>
  </r>
  <r>
    <s v="CUST1236"/>
    <s v="Joshua Wilson"/>
    <x v="17"/>
    <x v="1"/>
    <s v="North Larryport"/>
    <x v="36"/>
    <s v="USA"/>
    <x v="3"/>
    <s v="PROD24"/>
    <x v="2"/>
    <x v="0"/>
    <x v="2"/>
    <x v="2"/>
    <n v="166.06"/>
    <n v="340"/>
    <s v="STORE6"/>
    <x v="13"/>
    <x v="2"/>
    <x v="13"/>
    <s v="Online"/>
    <x v="1039"/>
    <x v="31"/>
    <n v="3"/>
    <x v="630"/>
    <n v="0.03"/>
    <x v="0"/>
    <n v="1301.8758"/>
  </r>
  <r>
    <s v="CUST1450"/>
    <s v="Shane Mills"/>
    <x v="22"/>
    <x v="0"/>
    <s v="Lake Meganstad"/>
    <x v="41"/>
    <s v="USA"/>
    <x v="3"/>
    <s v="PROD73"/>
    <x v="6"/>
    <x v="0"/>
    <x v="0"/>
    <x v="6"/>
    <n v="107.06"/>
    <n v="359"/>
    <s v="STORE19"/>
    <x v="18"/>
    <x v="2"/>
    <x v="18"/>
    <s v="Online"/>
    <x v="1040"/>
    <x v="39"/>
    <n v="1"/>
    <x v="631"/>
    <n v="0.21"/>
    <x v="2"/>
    <n v="574.88300000000004"/>
  </r>
  <r>
    <s v="CUST1436"/>
    <s v="Sharon Simpson"/>
    <x v="25"/>
    <x v="0"/>
    <s v="South Michellebury"/>
    <x v="16"/>
    <s v="USA"/>
    <x v="0"/>
    <s v="PROD51"/>
    <x v="78"/>
    <x v="1"/>
    <x v="7"/>
    <x v="78"/>
    <n v="88.49"/>
    <n v="246"/>
    <s v="STORE7"/>
    <x v="15"/>
    <x v="1"/>
    <x v="15"/>
    <s v="Online"/>
    <x v="1041"/>
    <x v="313"/>
    <n v="4"/>
    <x v="206"/>
    <n v="0.08"/>
    <x v="0"/>
    <n v="2139.3312000000001"/>
  </r>
  <r>
    <s v="CUST1096"/>
    <s v="Samantha Walker"/>
    <x v="21"/>
    <x v="1"/>
    <s v="Timothyburgh"/>
    <x v="49"/>
    <s v="USA"/>
    <x v="2"/>
    <s v="PROD66"/>
    <x v="46"/>
    <x v="3"/>
    <x v="4"/>
    <x v="46"/>
    <n v="340.39"/>
    <n v="177"/>
    <s v="STORE1"/>
    <x v="6"/>
    <x v="0"/>
    <x v="6"/>
    <s v="Flagship"/>
    <x v="1042"/>
    <x v="545"/>
    <n v="1"/>
    <x v="629"/>
    <n v="0.19"/>
    <x v="1"/>
    <n v="274.45229999999998"/>
  </r>
  <r>
    <s v="CUST1285"/>
    <s v="Donna Guerra"/>
    <x v="6"/>
    <x v="1"/>
    <s v="North Robert"/>
    <x v="30"/>
    <s v="USA"/>
    <x v="1"/>
    <s v="PROD49"/>
    <x v="80"/>
    <x v="3"/>
    <x v="13"/>
    <x v="80"/>
    <n v="43.29"/>
    <n v="267"/>
    <s v="STORE13"/>
    <x v="8"/>
    <x v="2"/>
    <x v="8"/>
    <s v="Flagship"/>
    <x v="1043"/>
    <x v="480"/>
    <n v="4"/>
    <x v="139"/>
    <n v="0.25"/>
    <x v="0"/>
    <n v="1706.43"/>
  </r>
  <r>
    <s v="CUST1375"/>
    <s v="Joshua Bell"/>
    <x v="11"/>
    <x v="0"/>
    <s v="Port Richardshire"/>
    <x v="4"/>
    <s v="USA"/>
    <x v="2"/>
    <s v="PROD61"/>
    <x v="49"/>
    <x v="0"/>
    <x v="12"/>
    <x v="49"/>
    <n v="103.45"/>
    <n v="465"/>
    <s v="STORE17"/>
    <x v="1"/>
    <x v="0"/>
    <x v="1"/>
    <s v="Flagship"/>
    <x v="1044"/>
    <x v="546"/>
    <n v="2"/>
    <x v="560"/>
    <n v="0.15"/>
    <x v="1"/>
    <n v="599.471"/>
  </r>
  <r>
    <s v="CUST1156"/>
    <s v="Maria Sanchez"/>
    <x v="6"/>
    <x v="0"/>
    <s v="East Peterbury"/>
    <x v="28"/>
    <s v="USA"/>
    <x v="3"/>
    <s v="PROD96"/>
    <x v="76"/>
    <x v="4"/>
    <x v="18"/>
    <x v="76"/>
    <n v="358.47"/>
    <n v="143"/>
    <s v="STORE13"/>
    <x v="8"/>
    <x v="2"/>
    <x v="8"/>
    <s v="Flagship"/>
    <x v="1045"/>
    <x v="196"/>
    <n v="2"/>
    <x v="120"/>
    <n v="0.15"/>
    <x v="1"/>
    <n v="1070.7619999999999"/>
  </r>
  <r>
    <s v="CUST1323"/>
    <s v="Kristy Dunlap"/>
    <x v="13"/>
    <x v="1"/>
    <s v="Whiteport"/>
    <x v="10"/>
    <s v="USA"/>
    <x v="2"/>
    <s v="PROD49"/>
    <x v="80"/>
    <x v="3"/>
    <x v="13"/>
    <x v="80"/>
    <n v="43.29"/>
    <n v="267"/>
    <s v="STORE10"/>
    <x v="5"/>
    <x v="2"/>
    <x v="5"/>
    <s v="Online"/>
    <x v="1046"/>
    <x v="398"/>
    <n v="3"/>
    <x v="624"/>
    <n v="0.24"/>
    <x v="2"/>
    <n v="2184.5819999999999"/>
  </r>
  <r>
    <s v="CUST1493"/>
    <s v="Amanda Powell"/>
    <x v="9"/>
    <x v="0"/>
    <s v="South William"/>
    <x v="27"/>
    <s v="USA"/>
    <x v="1"/>
    <s v="PROD98"/>
    <x v="51"/>
    <x v="1"/>
    <x v="1"/>
    <x v="51"/>
    <n v="431.67"/>
    <n v="73"/>
    <s v="STORE3"/>
    <x v="0"/>
    <x v="0"/>
    <x v="0"/>
    <s v="Outlet"/>
    <x v="1047"/>
    <x v="545"/>
    <n v="3"/>
    <x v="632"/>
    <n v="7.0000000000000007E-2"/>
    <x v="0"/>
    <n v="591.70319999999992"/>
  </r>
  <r>
    <s v="CUST1161"/>
    <s v="Cynthia Morris"/>
    <x v="40"/>
    <x v="1"/>
    <s v="Hessmouth"/>
    <x v="37"/>
    <s v="USA"/>
    <x v="1"/>
    <s v="PROD57"/>
    <x v="64"/>
    <x v="0"/>
    <x v="15"/>
    <x v="64"/>
    <n v="30.62"/>
    <n v="138"/>
    <s v="STORE2"/>
    <x v="4"/>
    <x v="1"/>
    <x v="4"/>
    <s v="Outlet"/>
    <x v="1048"/>
    <x v="396"/>
    <n v="3"/>
    <x v="577"/>
    <n v="0.05"/>
    <x v="1"/>
    <n v="2504.067"/>
  </r>
  <r>
    <s v="CUST1261"/>
    <s v="Carol Bishop"/>
    <x v="4"/>
    <x v="1"/>
    <s v="Lake Saramouth"/>
    <x v="7"/>
    <s v="USA"/>
    <x v="1"/>
    <s v="PROD80"/>
    <x v="24"/>
    <x v="2"/>
    <x v="14"/>
    <x v="24"/>
    <n v="143.43"/>
    <n v="58"/>
    <s v="STORE10"/>
    <x v="5"/>
    <x v="2"/>
    <x v="5"/>
    <s v="Online"/>
    <x v="1049"/>
    <x v="349"/>
    <n v="4"/>
    <x v="633"/>
    <n v="0.23"/>
    <x v="1"/>
    <n v="270.51639999999998"/>
  </r>
  <r>
    <s v="CUST1275"/>
    <s v="Shannon Miller"/>
    <x v="24"/>
    <x v="0"/>
    <s v="North Austinport"/>
    <x v="18"/>
    <s v="USA"/>
    <x v="0"/>
    <s v="PROD56"/>
    <x v="87"/>
    <x v="2"/>
    <x v="3"/>
    <x v="87"/>
    <n v="461.47"/>
    <n v="190"/>
    <s v="STORE9"/>
    <x v="9"/>
    <x v="1"/>
    <x v="9"/>
    <s v="Flagship"/>
    <x v="1050"/>
    <x v="366"/>
    <n v="3"/>
    <x v="503"/>
    <n v="0.15"/>
    <x v="2"/>
    <n v="1128.732"/>
  </r>
  <r>
    <s v="CUST1093"/>
    <s v="Christy Vasquez"/>
    <x v="9"/>
    <x v="1"/>
    <s v="Port Travisstad"/>
    <x v="9"/>
    <s v="USA"/>
    <x v="0"/>
    <s v="PROD38"/>
    <x v="43"/>
    <x v="0"/>
    <x v="2"/>
    <x v="43"/>
    <n v="135.61000000000001"/>
    <n v="394"/>
    <s v="STORE2"/>
    <x v="4"/>
    <x v="1"/>
    <x v="4"/>
    <s v="Outlet"/>
    <x v="1051"/>
    <x v="438"/>
    <n v="3"/>
    <x v="377"/>
    <n v="0.09"/>
    <x v="2"/>
    <n v="1119.4092000000001"/>
  </r>
  <r>
    <s v="CUST1133"/>
    <s v="Hayley Pope"/>
    <x v="32"/>
    <x v="1"/>
    <s v="West Stephenville"/>
    <x v="23"/>
    <s v="USA"/>
    <x v="3"/>
    <s v="PROD94"/>
    <x v="89"/>
    <x v="3"/>
    <x v="10"/>
    <x v="89"/>
    <n v="358.47"/>
    <n v="213"/>
    <s v="STORE17"/>
    <x v="1"/>
    <x v="0"/>
    <x v="1"/>
    <s v="Flagship"/>
    <x v="1052"/>
    <x v="69"/>
    <n v="1"/>
    <x v="634"/>
    <n v="0.27"/>
    <x v="0"/>
    <n v="259.37630000000001"/>
  </r>
  <r>
    <s v="CUST1376"/>
    <s v="Michele Burke"/>
    <x v="21"/>
    <x v="0"/>
    <s v="Chambersberg"/>
    <x v="33"/>
    <s v="USA"/>
    <x v="3"/>
    <s v="PROD9"/>
    <x v="98"/>
    <x v="0"/>
    <x v="15"/>
    <x v="98"/>
    <n v="495.72"/>
    <n v="323"/>
    <s v="STORE13"/>
    <x v="8"/>
    <x v="2"/>
    <x v="8"/>
    <s v="Flagship"/>
    <x v="1053"/>
    <x v="546"/>
    <n v="4"/>
    <x v="191"/>
    <n v="0.25"/>
    <x v="2"/>
    <n v="729.39"/>
  </r>
  <r>
    <s v="CUST1229"/>
    <s v="Tanner Thompson"/>
    <x v="41"/>
    <x v="1"/>
    <s v="Port Lisashire"/>
    <x v="42"/>
    <s v="USA"/>
    <x v="3"/>
    <s v="PROD59"/>
    <x v="4"/>
    <x v="3"/>
    <x v="4"/>
    <x v="4"/>
    <n v="17.309999999999999"/>
    <n v="399"/>
    <s v="STORE11"/>
    <x v="17"/>
    <x v="1"/>
    <x v="17"/>
    <s v="Online"/>
    <x v="1054"/>
    <x v="547"/>
    <n v="2"/>
    <x v="635"/>
    <n v="0.28000000000000003"/>
    <x v="2"/>
    <n v="591.30719999999997"/>
  </r>
  <r>
    <s v="CUST1425"/>
    <s v="Bryce Hawkins"/>
    <x v="38"/>
    <x v="0"/>
    <s v="Lake Monique"/>
    <x v="34"/>
    <s v="USA"/>
    <x v="3"/>
    <s v="PROD94"/>
    <x v="89"/>
    <x v="3"/>
    <x v="10"/>
    <x v="89"/>
    <n v="358.47"/>
    <n v="213"/>
    <s v="STORE10"/>
    <x v="5"/>
    <x v="2"/>
    <x v="5"/>
    <s v="Online"/>
    <x v="1055"/>
    <x v="459"/>
    <n v="4"/>
    <x v="154"/>
    <n v="0.16"/>
    <x v="1"/>
    <n v="340.2"/>
  </r>
  <r>
    <s v="CUST1226"/>
    <s v="Alexis Castaneda"/>
    <x v="8"/>
    <x v="0"/>
    <s v="Morrisbury"/>
    <x v="19"/>
    <s v="USA"/>
    <x v="0"/>
    <s v="PROD7"/>
    <x v="17"/>
    <x v="2"/>
    <x v="11"/>
    <x v="17"/>
    <n v="218.86"/>
    <n v="170"/>
    <s v="STORE17"/>
    <x v="1"/>
    <x v="0"/>
    <x v="1"/>
    <s v="Flagship"/>
    <x v="1056"/>
    <x v="149"/>
    <n v="4"/>
    <x v="352"/>
    <n v="0.03"/>
    <x v="1"/>
    <n v="2779.5931999999998"/>
  </r>
  <r>
    <s v="CUST1427"/>
    <s v="Jose Stewart"/>
    <x v="40"/>
    <x v="1"/>
    <s v="South Robert"/>
    <x v="6"/>
    <s v="USA"/>
    <x v="0"/>
    <s v="PROD60"/>
    <x v="18"/>
    <x v="3"/>
    <x v="13"/>
    <x v="18"/>
    <n v="482.75"/>
    <n v="444"/>
    <s v="STORE17"/>
    <x v="1"/>
    <x v="0"/>
    <x v="1"/>
    <s v="Flagship"/>
    <x v="1057"/>
    <x v="348"/>
    <n v="1"/>
    <x v="214"/>
    <n v="0.03"/>
    <x v="0"/>
    <n v="862.51430000000005"/>
  </r>
  <r>
    <s v="CUST1094"/>
    <s v="David Patterson"/>
    <x v="27"/>
    <x v="1"/>
    <s v="New Amyport"/>
    <x v="2"/>
    <s v="USA"/>
    <x v="0"/>
    <s v="PROD73"/>
    <x v="6"/>
    <x v="0"/>
    <x v="0"/>
    <x v="6"/>
    <n v="107.06"/>
    <n v="359"/>
    <s v="STORE1"/>
    <x v="6"/>
    <x v="0"/>
    <x v="6"/>
    <s v="Flagship"/>
    <x v="1058"/>
    <x v="93"/>
    <n v="1"/>
    <x v="317"/>
    <n v="0.24"/>
    <x v="1"/>
    <n v="548.52240000000006"/>
  </r>
  <r>
    <s v="CUST1054"/>
    <s v="Katherine Dorsey"/>
    <x v="26"/>
    <x v="0"/>
    <s v="Christopherland"/>
    <x v="21"/>
    <s v="USA"/>
    <x v="2"/>
    <s v="PROD62"/>
    <x v="19"/>
    <x v="1"/>
    <x v="6"/>
    <x v="19"/>
    <n v="86.42"/>
    <n v="222"/>
    <s v="STORE11"/>
    <x v="17"/>
    <x v="1"/>
    <x v="17"/>
    <s v="Online"/>
    <x v="1059"/>
    <x v="90"/>
    <n v="2"/>
    <x v="70"/>
    <n v="0.02"/>
    <x v="0"/>
    <n v="1034.7036000000001"/>
  </r>
  <r>
    <s v="CUST1319"/>
    <s v="Casey Simpson"/>
    <x v="8"/>
    <x v="0"/>
    <s v="West Mathewside"/>
    <x v="44"/>
    <s v="USA"/>
    <x v="2"/>
    <s v="PROD52"/>
    <x v="22"/>
    <x v="0"/>
    <x v="0"/>
    <x v="22"/>
    <n v="212.26"/>
    <n v="82"/>
    <s v="STORE13"/>
    <x v="8"/>
    <x v="2"/>
    <x v="8"/>
    <s v="Flagship"/>
    <x v="1060"/>
    <x v="540"/>
    <n v="2"/>
    <x v="636"/>
    <n v="0.19"/>
    <x v="2"/>
    <n v="1532.3904"/>
  </r>
  <r>
    <s v="CUST1081"/>
    <s v="Krystal Ford"/>
    <x v="23"/>
    <x v="1"/>
    <s v="South David"/>
    <x v="37"/>
    <s v="USA"/>
    <x v="2"/>
    <s v="PROD56"/>
    <x v="87"/>
    <x v="2"/>
    <x v="3"/>
    <x v="87"/>
    <n v="461.47"/>
    <n v="190"/>
    <s v="STORE17"/>
    <x v="1"/>
    <x v="0"/>
    <x v="1"/>
    <s v="Flagship"/>
    <x v="1061"/>
    <x v="539"/>
    <n v="2"/>
    <x v="637"/>
    <n v="0.16"/>
    <x v="1"/>
    <n v="1648.6679999999999"/>
  </r>
  <r>
    <s v="CUST1223"/>
    <s v="Robert Harris"/>
    <x v="12"/>
    <x v="0"/>
    <s v="East Jeremy"/>
    <x v="14"/>
    <s v="USA"/>
    <x v="2"/>
    <s v="PROD59"/>
    <x v="4"/>
    <x v="3"/>
    <x v="4"/>
    <x v="4"/>
    <n v="17.309999999999999"/>
    <n v="399"/>
    <s v="STORE3"/>
    <x v="0"/>
    <x v="0"/>
    <x v="0"/>
    <s v="Outlet"/>
    <x v="1062"/>
    <x v="417"/>
    <n v="1"/>
    <x v="638"/>
    <n v="0.14000000000000001"/>
    <x v="0"/>
    <n v="786.03139999999996"/>
  </r>
  <r>
    <s v="CUST1011"/>
    <s v="Brian Lopez"/>
    <x v="9"/>
    <x v="1"/>
    <s v="East Krista"/>
    <x v="3"/>
    <s v="USA"/>
    <x v="0"/>
    <s v="PROD66"/>
    <x v="46"/>
    <x v="3"/>
    <x v="4"/>
    <x v="46"/>
    <n v="340.39"/>
    <n v="177"/>
    <s v="STORE8"/>
    <x v="7"/>
    <x v="3"/>
    <x v="7"/>
    <s v="Online"/>
    <x v="1063"/>
    <x v="485"/>
    <n v="4"/>
    <x v="209"/>
    <n v="0.18"/>
    <x v="1"/>
    <n v="887.86320000000001"/>
  </r>
  <r>
    <s v="CUST1161"/>
    <s v="Cynthia Morris"/>
    <x v="40"/>
    <x v="1"/>
    <s v="Hessmouth"/>
    <x v="37"/>
    <s v="USA"/>
    <x v="1"/>
    <s v="PROD77"/>
    <x v="79"/>
    <x v="1"/>
    <x v="17"/>
    <x v="79"/>
    <n v="480.9"/>
    <n v="104"/>
    <s v="STORE6"/>
    <x v="13"/>
    <x v="2"/>
    <x v="13"/>
    <s v="Online"/>
    <x v="1064"/>
    <x v="127"/>
    <n v="3"/>
    <x v="482"/>
    <n v="0.02"/>
    <x v="0"/>
    <n v="2935.8252000000002"/>
  </r>
  <r>
    <s v="CUST1456"/>
    <s v="Julie Powell"/>
    <x v="22"/>
    <x v="1"/>
    <s v="South Barbara"/>
    <x v="24"/>
    <s v="USA"/>
    <x v="0"/>
    <s v="PROD37"/>
    <x v="16"/>
    <x v="4"/>
    <x v="9"/>
    <x v="16"/>
    <n v="353.47"/>
    <n v="214"/>
    <s v="STORE9"/>
    <x v="9"/>
    <x v="1"/>
    <x v="9"/>
    <s v="Flagship"/>
    <x v="1065"/>
    <x v="54"/>
    <n v="3"/>
    <x v="381"/>
    <n v="0.18"/>
    <x v="0"/>
    <n v="1882.1952000000001"/>
  </r>
  <r>
    <s v="CUST1072"/>
    <s v="Tonya Burch"/>
    <x v="14"/>
    <x v="1"/>
    <s v="Olsonhaven"/>
    <x v="14"/>
    <s v="USA"/>
    <x v="0"/>
    <s v="PROD64"/>
    <x v="55"/>
    <x v="3"/>
    <x v="16"/>
    <x v="55"/>
    <n v="299.11"/>
    <n v="118"/>
    <s v="STORE19"/>
    <x v="18"/>
    <x v="2"/>
    <x v="18"/>
    <s v="Online"/>
    <x v="1066"/>
    <x v="214"/>
    <n v="3"/>
    <x v="265"/>
    <n v="0.17"/>
    <x v="2"/>
    <n v="1120.4751000000001"/>
  </r>
  <r>
    <s v="CUST1252"/>
    <s v="John Mccoy"/>
    <x v="11"/>
    <x v="0"/>
    <s v="Robinborough"/>
    <x v="16"/>
    <s v="USA"/>
    <x v="1"/>
    <s v="PROD43"/>
    <x v="34"/>
    <x v="1"/>
    <x v="6"/>
    <x v="34"/>
    <n v="253.33"/>
    <n v="266"/>
    <s v="STORE11"/>
    <x v="17"/>
    <x v="1"/>
    <x v="17"/>
    <s v="Online"/>
    <x v="1067"/>
    <x v="548"/>
    <n v="2"/>
    <x v="639"/>
    <n v="0.01"/>
    <x v="2"/>
    <n v="493.05959999999999"/>
  </r>
  <r>
    <s v="CUST1464"/>
    <s v="David Pierce"/>
    <x v="20"/>
    <x v="1"/>
    <s v="Grayland"/>
    <x v="17"/>
    <s v="USA"/>
    <x v="2"/>
    <s v="PROD57"/>
    <x v="64"/>
    <x v="0"/>
    <x v="15"/>
    <x v="64"/>
    <n v="30.62"/>
    <n v="138"/>
    <s v="STORE16"/>
    <x v="12"/>
    <x v="3"/>
    <x v="12"/>
    <s v="Flagship"/>
    <x v="1068"/>
    <x v="526"/>
    <n v="4"/>
    <x v="275"/>
    <n v="0.05"/>
    <x v="2"/>
    <n v="2620.7460000000001"/>
  </r>
  <r>
    <s v="CUST1137"/>
    <s v="Rick Dominguez"/>
    <x v="0"/>
    <x v="1"/>
    <s v="North Johnbury"/>
    <x v="35"/>
    <s v="USA"/>
    <x v="2"/>
    <s v="PROD57"/>
    <x v="64"/>
    <x v="0"/>
    <x v="15"/>
    <x v="64"/>
    <n v="30.62"/>
    <n v="138"/>
    <s v="STORE19"/>
    <x v="18"/>
    <x v="2"/>
    <x v="18"/>
    <s v="Online"/>
    <x v="1069"/>
    <x v="157"/>
    <n v="3"/>
    <x v="497"/>
    <n v="0.05"/>
    <x v="0"/>
    <n v="637.37399999999991"/>
  </r>
  <r>
    <s v="CUST1106"/>
    <s v="Howard Summers"/>
    <x v="10"/>
    <x v="1"/>
    <s v="East Linda"/>
    <x v="26"/>
    <s v="USA"/>
    <x v="3"/>
    <s v="PROD24"/>
    <x v="2"/>
    <x v="0"/>
    <x v="2"/>
    <x v="2"/>
    <n v="166.06"/>
    <n v="340"/>
    <s v="STORE4"/>
    <x v="11"/>
    <x v="1"/>
    <x v="11"/>
    <s v="Online"/>
    <x v="1070"/>
    <x v="422"/>
    <n v="2"/>
    <x v="19"/>
    <n v="0.12"/>
    <x v="0"/>
    <n v="163.5744"/>
  </r>
  <r>
    <s v="CUST1361"/>
    <s v="Natalie Johnson"/>
    <x v="13"/>
    <x v="0"/>
    <s v="New Jessechester"/>
    <x v="12"/>
    <s v="USA"/>
    <x v="2"/>
    <s v="PROD16"/>
    <x v="63"/>
    <x v="3"/>
    <x v="21"/>
    <x v="63"/>
    <n v="337.42"/>
    <n v="256"/>
    <s v="STORE2"/>
    <x v="4"/>
    <x v="1"/>
    <x v="4"/>
    <s v="Outlet"/>
    <x v="1071"/>
    <x v="279"/>
    <n v="4"/>
    <x v="640"/>
    <n v="0.02"/>
    <x v="2"/>
    <n v="1051.7360000000001"/>
  </r>
  <r>
    <s v="CUST1442"/>
    <s v="Kelli Smith"/>
    <x v="17"/>
    <x v="1"/>
    <s v="North Maryfort"/>
    <x v="7"/>
    <s v="USA"/>
    <x v="3"/>
    <s v="PROD59"/>
    <x v="4"/>
    <x v="3"/>
    <x v="4"/>
    <x v="4"/>
    <n v="17.309999999999999"/>
    <n v="399"/>
    <s v="STORE19"/>
    <x v="18"/>
    <x v="2"/>
    <x v="18"/>
    <s v="Online"/>
    <x v="1072"/>
    <x v="549"/>
    <n v="4"/>
    <x v="378"/>
    <n v="0.03"/>
    <x v="0"/>
    <n v="3242.1668"/>
  </r>
  <r>
    <s v="CUST1382"/>
    <s v="Martha Brown"/>
    <x v="3"/>
    <x v="1"/>
    <s v="Novakstad"/>
    <x v="13"/>
    <s v="USA"/>
    <x v="0"/>
    <s v="PROD68"/>
    <x v="97"/>
    <x v="2"/>
    <x v="20"/>
    <x v="97"/>
    <n v="243.7"/>
    <n v="130"/>
    <s v="STORE5"/>
    <x v="3"/>
    <x v="0"/>
    <x v="3"/>
    <s v="Outlet"/>
    <x v="1073"/>
    <x v="9"/>
    <n v="3"/>
    <x v="247"/>
    <n v="0.11"/>
    <x v="0"/>
    <n v="322.98989999999998"/>
  </r>
  <r>
    <s v="CUST1030"/>
    <s v="Jessica Acevedo"/>
    <x v="13"/>
    <x v="1"/>
    <s v="Amybury"/>
    <x v="8"/>
    <s v="USA"/>
    <x v="3"/>
    <s v="PROD40"/>
    <x v="50"/>
    <x v="1"/>
    <x v="1"/>
    <x v="50"/>
    <n v="38.520000000000003"/>
    <n v="378"/>
    <s v="STORE9"/>
    <x v="9"/>
    <x v="1"/>
    <x v="9"/>
    <s v="Flagship"/>
    <x v="1074"/>
    <x v="37"/>
    <n v="2"/>
    <x v="641"/>
    <n v="0.03"/>
    <x v="2"/>
    <n v="51.138399999999997"/>
  </r>
  <r>
    <s v="CUST1033"/>
    <s v="Robert Jones Dds"/>
    <x v="34"/>
    <x v="0"/>
    <s v="Tristanton"/>
    <x v="21"/>
    <s v="USA"/>
    <x v="2"/>
    <s v="PROD77"/>
    <x v="79"/>
    <x v="1"/>
    <x v="17"/>
    <x v="79"/>
    <n v="480.9"/>
    <n v="104"/>
    <s v="STORE6"/>
    <x v="13"/>
    <x v="2"/>
    <x v="13"/>
    <s v="Online"/>
    <x v="1075"/>
    <x v="165"/>
    <n v="1"/>
    <x v="255"/>
    <n v="0.11"/>
    <x v="1"/>
    <n v="817.79430000000002"/>
  </r>
  <r>
    <s v="CUST1031"/>
    <s v="Sarah Vance"/>
    <x v="15"/>
    <x v="0"/>
    <s v="Johnsonville"/>
    <x v="7"/>
    <s v="USA"/>
    <x v="1"/>
    <s v="PROD67"/>
    <x v="99"/>
    <x v="1"/>
    <x v="7"/>
    <x v="99"/>
    <n v="349.17"/>
    <n v="476"/>
    <s v="STORE11"/>
    <x v="17"/>
    <x v="1"/>
    <x v="17"/>
    <s v="Online"/>
    <x v="1076"/>
    <x v="528"/>
    <n v="2"/>
    <x v="35"/>
    <n v="0.28999999999999998"/>
    <x v="1"/>
    <n v="1313.1166000000001"/>
  </r>
  <r>
    <s v="CUST1021"/>
    <s v="Jeff Martinez"/>
    <x v="19"/>
    <x v="1"/>
    <s v="Smithburgh"/>
    <x v="21"/>
    <s v="USA"/>
    <x v="0"/>
    <s v="PROD12"/>
    <x v="85"/>
    <x v="3"/>
    <x v="4"/>
    <x v="85"/>
    <n v="115.82"/>
    <n v="460"/>
    <s v="STORE10"/>
    <x v="5"/>
    <x v="2"/>
    <x v="5"/>
    <s v="Online"/>
    <x v="1077"/>
    <x v="550"/>
    <n v="3"/>
    <x v="308"/>
    <n v="0.13"/>
    <x v="2"/>
    <n v="509.75909999999999"/>
  </r>
  <r>
    <s v="CUST1142"/>
    <s v="Maria Ramirez"/>
    <x v="33"/>
    <x v="0"/>
    <s v="West Brandon"/>
    <x v="39"/>
    <s v="USA"/>
    <x v="3"/>
    <s v="PROD38"/>
    <x v="43"/>
    <x v="0"/>
    <x v="2"/>
    <x v="43"/>
    <n v="135.61000000000001"/>
    <n v="394"/>
    <s v="STORE8"/>
    <x v="7"/>
    <x v="3"/>
    <x v="7"/>
    <s v="Online"/>
    <x v="1078"/>
    <x v="545"/>
    <n v="1"/>
    <x v="168"/>
    <n v="0.14000000000000001"/>
    <x v="0"/>
    <n v="78.586799999999997"/>
  </r>
  <r>
    <s v="CUST1135"/>
    <s v="Matthew Hanna"/>
    <x v="44"/>
    <x v="1"/>
    <s v="Gonzalezbury"/>
    <x v="29"/>
    <s v="USA"/>
    <x v="2"/>
    <s v="PROD44"/>
    <x v="31"/>
    <x v="0"/>
    <x v="15"/>
    <x v="31"/>
    <n v="167.12"/>
    <n v="316"/>
    <s v="STORE11"/>
    <x v="17"/>
    <x v="1"/>
    <x v="17"/>
    <s v="Online"/>
    <x v="1079"/>
    <x v="551"/>
    <n v="1"/>
    <x v="642"/>
    <n v="0.03"/>
    <x v="1"/>
    <n v="525.00279999999998"/>
  </r>
  <r>
    <s v="CUST1483"/>
    <s v="Sarah Smith"/>
    <x v="43"/>
    <x v="0"/>
    <s v="East Rodney"/>
    <x v="2"/>
    <s v="USA"/>
    <x v="0"/>
    <s v="PROD86"/>
    <x v="30"/>
    <x v="2"/>
    <x v="14"/>
    <x v="30"/>
    <n v="176.07"/>
    <n v="82"/>
    <s v="STORE11"/>
    <x v="17"/>
    <x v="1"/>
    <x v="17"/>
    <s v="Online"/>
    <x v="1080"/>
    <x v="552"/>
    <n v="2"/>
    <x v="643"/>
    <n v="0.1"/>
    <x v="0"/>
    <n v="889.83"/>
  </r>
  <r>
    <s v="CUST1255"/>
    <s v="Damon Perez"/>
    <x v="2"/>
    <x v="0"/>
    <s v="Jasonton"/>
    <x v="35"/>
    <s v="USA"/>
    <x v="0"/>
    <s v="PROD24"/>
    <x v="2"/>
    <x v="0"/>
    <x v="2"/>
    <x v="2"/>
    <n v="166.06"/>
    <n v="340"/>
    <s v="STORE10"/>
    <x v="5"/>
    <x v="2"/>
    <x v="5"/>
    <s v="Online"/>
    <x v="1081"/>
    <x v="338"/>
    <n v="1"/>
    <x v="644"/>
    <n v="0.11"/>
    <x v="0"/>
    <n v="366.858"/>
  </r>
  <r>
    <s v="CUST1394"/>
    <s v="Alejandro Evans"/>
    <x v="27"/>
    <x v="1"/>
    <s v="Cannonberg"/>
    <x v="33"/>
    <s v="USA"/>
    <x v="3"/>
    <s v="PROD79"/>
    <x v="14"/>
    <x v="2"/>
    <x v="11"/>
    <x v="14"/>
    <n v="228.53"/>
    <n v="469"/>
    <s v="STORE16"/>
    <x v="12"/>
    <x v="3"/>
    <x v="12"/>
    <s v="Flagship"/>
    <x v="1082"/>
    <x v="452"/>
    <n v="1"/>
    <x v="580"/>
    <n v="0.13"/>
    <x v="1"/>
    <n v="565.90890000000002"/>
  </r>
  <r>
    <s v="CUST1155"/>
    <s v="Curtis Haynes"/>
    <x v="31"/>
    <x v="1"/>
    <s v="Estradaside"/>
    <x v="14"/>
    <s v="USA"/>
    <x v="0"/>
    <s v="PROD14"/>
    <x v="94"/>
    <x v="2"/>
    <x v="3"/>
    <x v="94"/>
    <n v="48.01"/>
    <n v="439"/>
    <s v="STORE12"/>
    <x v="14"/>
    <x v="0"/>
    <x v="14"/>
    <s v="Online"/>
    <x v="1083"/>
    <x v="434"/>
    <n v="1"/>
    <x v="150"/>
    <n v="0.05"/>
    <x v="1"/>
    <n v="64.799499999999995"/>
  </r>
  <r>
    <s v="CUST1135"/>
    <s v="Matthew Hanna"/>
    <x v="44"/>
    <x v="1"/>
    <s v="Gonzalezbury"/>
    <x v="29"/>
    <s v="USA"/>
    <x v="2"/>
    <s v="PROD53"/>
    <x v="20"/>
    <x v="4"/>
    <x v="5"/>
    <x v="20"/>
    <n v="386.56"/>
    <n v="125"/>
    <s v="STORE7"/>
    <x v="15"/>
    <x v="1"/>
    <x v="15"/>
    <s v="Online"/>
    <x v="1084"/>
    <x v="213"/>
    <n v="2"/>
    <x v="645"/>
    <n v="0.25"/>
    <x v="2"/>
    <n v="1264.335"/>
  </r>
  <r>
    <s v="CUST1300"/>
    <s v="Matthew Avery"/>
    <x v="5"/>
    <x v="0"/>
    <s v="Lake Melissashire"/>
    <x v="7"/>
    <s v="USA"/>
    <x v="1"/>
    <s v="PROD5"/>
    <x v="91"/>
    <x v="4"/>
    <x v="7"/>
    <x v="91"/>
    <n v="261"/>
    <n v="59"/>
    <s v="STORE4"/>
    <x v="11"/>
    <x v="1"/>
    <x v="11"/>
    <s v="Online"/>
    <x v="1085"/>
    <x v="440"/>
    <n v="2"/>
    <x v="403"/>
    <n v="0.24"/>
    <x v="2"/>
    <n v="346.48399999999998"/>
  </r>
  <r>
    <s v="CUST1192"/>
    <s v="Jacob Wood"/>
    <x v="11"/>
    <x v="0"/>
    <s v="Lake Samanthafort"/>
    <x v="46"/>
    <s v="USA"/>
    <x v="0"/>
    <s v="PROD66"/>
    <x v="46"/>
    <x v="3"/>
    <x v="4"/>
    <x v="46"/>
    <n v="340.39"/>
    <n v="177"/>
    <s v="STORE12"/>
    <x v="14"/>
    <x v="0"/>
    <x v="14"/>
    <s v="Online"/>
    <x v="1086"/>
    <x v="266"/>
    <n v="3"/>
    <x v="646"/>
    <n v="0.24"/>
    <x v="1"/>
    <n v="1564.0116"/>
  </r>
  <r>
    <s v="CUST1365"/>
    <s v="Brandon Mcbride"/>
    <x v="1"/>
    <x v="1"/>
    <s v="Kellyside"/>
    <x v="19"/>
    <s v="USA"/>
    <x v="2"/>
    <s v="PROD29"/>
    <x v="62"/>
    <x v="2"/>
    <x v="3"/>
    <x v="62"/>
    <n v="218.48"/>
    <n v="276"/>
    <s v="STORE2"/>
    <x v="4"/>
    <x v="1"/>
    <x v="4"/>
    <s v="Outlet"/>
    <x v="1087"/>
    <x v="545"/>
    <n v="1"/>
    <x v="647"/>
    <n v="0.18"/>
    <x v="0"/>
    <n v="592.50740000000008"/>
  </r>
  <r>
    <s v="CUST1140"/>
    <s v="Patty Francis"/>
    <x v="1"/>
    <x v="1"/>
    <s v="South Brooke"/>
    <x v="8"/>
    <s v="USA"/>
    <x v="0"/>
    <s v="PROD35"/>
    <x v="44"/>
    <x v="2"/>
    <x v="11"/>
    <x v="44"/>
    <n v="382.22"/>
    <n v="329"/>
    <s v="STORE5"/>
    <x v="3"/>
    <x v="0"/>
    <x v="3"/>
    <s v="Outlet"/>
    <x v="1088"/>
    <x v="553"/>
    <n v="3"/>
    <x v="648"/>
    <n v="0.14000000000000001"/>
    <x v="2"/>
    <n v="1510.7190000000001"/>
  </r>
  <r>
    <s v="CUST1309"/>
    <s v="Stacy Collins"/>
    <x v="15"/>
    <x v="1"/>
    <s v="Randychester"/>
    <x v="13"/>
    <s v="USA"/>
    <x v="3"/>
    <s v="PROD46"/>
    <x v="41"/>
    <x v="4"/>
    <x v="18"/>
    <x v="41"/>
    <n v="167.34"/>
    <n v="296"/>
    <s v="STORE13"/>
    <x v="8"/>
    <x v="2"/>
    <x v="8"/>
    <s v="Flagship"/>
    <x v="1089"/>
    <x v="554"/>
    <n v="2"/>
    <x v="649"/>
    <n v="0.13"/>
    <x v="1"/>
    <n v="1106.3094000000001"/>
  </r>
  <r>
    <s v="CUST1448"/>
    <s v="Eric Holmes"/>
    <x v="13"/>
    <x v="1"/>
    <s v="Smithville"/>
    <x v="0"/>
    <s v="USA"/>
    <x v="3"/>
    <s v="PROD81"/>
    <x v="15"/>
    <x v="0"/>
    <x v="12"/>
    <x v="15"/>
    <n v="285.54000000000002"/>
    <n v="358"/>
    <s v="STORE6"/>
    <x v="13"/>
    <x v="2"/>
    <x v="13"/>
    <s v="Online"/>
    <x v="1090"/>
    <x v="525"/>
    <n v="1"/>
    <x v="348"/>
    <n v="0.16"/>
    <x v="1"/>
    <n v="381.95639999999997"/>
  </r>
  <r>
    <s v="CUST1277"/>
    <s v="Jeffrey Gomez"/>
    <x v="24"/>
    <x v="1"/>
    <s v="Lake Nicole"/>
    <x v="48"/>
    <s v="USA"/>
    <x v="2"/>
    <s v="PROD14"/>
    <x v="94"/>
    <x v="2"/>
    <x v="3"/>
    <x v="94"/>
    <n v="48.01"/>
    <n v="439"/>
    <s v="STORE4"/>
    <x v="11"/>
    <x v="1"/>
    <x v="11"/>
    <s v="Online"/>
    <x v="1091"/>
    <x v="28"/>
    <n v="2"/>
    <x v="650"/>
    <n v="0.01"/>
    <x v="0"/>
    <n v="700.40520000000004"/>
  </r>
  <r>
    <s v="CUST1264"/>
    <s v="Matthew Payne"/>
    <x v="34"/>
    <x v="0"/>
    <s v="Grahamfurt"/>
    <x v="0"/>
    <s v="USA"/>
    <x v="0"/>
    <s v="PROD36"/>
    <x v="88"/>
    <x v="4"/>
    <x v="8"/>
    <x v="88"/>
    <n v="223.43"/>
    <n v="154"/>
    <s v="STORE7"/>
    <x v="15"/>
    <x v="1"/>
    <x v="15"/>
    <s v="Online"/>
    <x v="1092"/>
    <x v="555"/>
    <n v="1"/>
    <x v="220"/>
    <n v="0.15"/>
    <x v="0"/>
    <n v="320.892"/>
  </r>
  <r>
    <s v="CUST1205"/>
    <s v="Michelle Carpenter"/>
    <x v="30"/>
    <x v="1"/>
    <s v="Lake Danielleton"/>
    <x v="15"/>
    <s v="USA"/>
    <x v="0"/>
    <s v="PROD68"/>
    <x v="97"/>
    <x v="2"/>
    <x v="20"/>
    <x v="97"/>
    <n v="243.7"/>
    <n v="130"/>
    <s v="STORE2"/>
    <x v="4"/>
    <x v="1"/>
    <x v="4"/>
    <s v="Outlet"/>
    <x v="1093"/>
    <x v="556"/>
    <n v="3"/>
    <x v="65"/>
    <n v="0"/>
    <x v="0"/>
    <n v="2704.47"/>
  </r>
  <r>
    <s v="CUST1200"/>
    <s v="Anna Perez"/>
    <x v="21"/>
    <x v="0"/>
    <s v="South Jerry"/>
    <x v="6"/>
    <s v="USA"/>
    <x v="2"/>
    <s v="PROD30"/>
    <x v="38"/>
    <x v="2"/>
    <x v="14"/>
    <x v="38"/>
    <n v="19.52"/>
    <n v="57"/>
    <s v="STORE5"/>
    <x v="3"/>
    <x v="0"/>
    <x v="3"/>
    <s v="Outlet"/>
    <x v="1094"/>
    <x v="54"/>
    <n v="1"/>
    <x v="651"/>
    <n v="0.1"/>
    <x v="0"/>
    <n v="506.709"/>
  </r>
  <r>
    <s v="CUST1052"/>
    <s v="Debra Liu"/>
    <x v="0"/>
    <x v="0"/>
    <s v="South Timtown"/>
    <x v="4"/>
    <s v="USA"/>
    <x v="3"/>
    <s v="PROD70"/>
    <x v="92"/>
    <x v="2"/>
    <x v="19"/>
    <x v="92"/>
    <n v="138.05000000000001"/>
    <n v="89"/>
    <s v="STORE6"/>
    <x v="13"/>
    <x v="2"/>
    <x v="13"/>
    <s v="Online"/>
    <x v="1095"/>
    <x v="557"/>
    <n v="4"/>
    <x v="597"/>
    <n v="0.11"/>
    <x v="0"/>
    <n v="595.41"/>
  </r>
  <r>
    <s v="CUST1454"/>
    <s v="John Berg"/>
    <x v="31"/>
    <x v="0"/>
    <s v="Johnsonville"/>
    <x v="21"/>
    <s v="USA"/>
    <x v="0"/>
    <s v="PROD60"/>
    <x v="18"/>
    <x v="3"/>
    <x v="13"/>
    <x v="18"/>
    <n v="482.75"/>
    <n v="444"/>
    <s v="STORE18"/>
    <x v="10"/>
    <x v="2"/>
    <x v="10"/>
    <s v="Flagship"/>
    <x v="1096"/>
    <x v="558"/>
    <n v="3"/>
    <x v="448"/>
    <n v="0.08"/>
    <x v="2"/>
    <n v="953.38679999999999"/>
  </r>
  <r>
    <s v="CUST1308"/>
    <s v="Jennifer Zamora"/>
    <x v="31"/>
    <x v="1"/>
    <s v="Sarahland"/>
    <x v="14"/>
    <s v="USA"/>
    <x v="0"/>
    <s v="PROD82"/>
    <x v="26"/>
    <x v="0"/>
    <x v="15"/>
    <x v="26"/>
    <n v="152.91999999999999"/>
    <n v="281"/>
    <s v="STORE9"/>
    <x v="9"/>
    <x v="1"/>
    <x v="9"/>
    <s v="Flagship"/>
    <x v="1097"/>
    <x v="335"/>
    <n v="4"/>
    <x v="652"/>
    <n v="0.23"/>
    <x v="0"/>
    <n v="2317.6383999999998"/>
  </r>
  <r>
    <s v="CUST1449"/>
    <s v="William Cortez"/>
    <x v="5"/>
    <x v="0"/>
    <s v="Port Hannahport"/>
    <x v="35"/>
    <s v="USA"/>
    <x v="3"/>
    <s v="PROD57"/>
    <x v="64"/>
    <x v="0"/>
    <x v="15"/>
    <x v="64"/>
    <n v="30.62"/>
    <n v="138"/>
    <s v="STORE19"/>
    <x v="18"/>
    <x v="2"/>
    <x v="18"/>
    <s v="Online"/>
    <x v="1098"/>
    <x v="213"/>
    <n v="1"/>
    <x v="653"/>
    <n v="0.26"/>
    <x v="0"/>
    <n v="88.814799999999991"/>
  </r>
  <r>
    <s v="CUST1323"/>
    <s v="Kristy Dunlap"/>
    <x v="13"/>
    <x v="1"/>
    <s v="Whiteport"/>
    <x v="10"/>
    <s v="USA"/>
    <x v="2"/>
    <s v="PROD41"/>
    <x v="82"/>
    <x v="0"/>
    <x v="15"/>
    <x v="82"/>
    <n v="313.26"/>
    <n v="369"/>
    <s v="STORE8"/>
    <x v="7"/>
    <x v="3"/>
    <x v="7"/>
    <s v="Online"/>
    <x v="1099"/>
    <x v="499"/>
    <n v="3"/>
    <x v="654"/>
    <n v="0.28000000000000003"/>
    <x v="0"/>
    <n v="316.89359999999999"/>
  </r>
  <r>
    <s v="CUST1082"/>
    <s v="George Rosario"/>
    <x v="10"/>
    <x v="0"/>
    <s v="Leburgh"/>
    <x v="23"/>
    <s v="USA"/>
    <x v="3"/>
    <s v="PROD64"/>
    <x v="55"/>
    <x v="3"/>
    <x v="16"/>
    <x v="55"/>
    <n v="299.11"/>
    <n v="118"/>
    <s v="STORE0"/>
    <x v="16"/>
    <x v="2"/>
    <x v="16"/>
    <s v="Flagship"/>
    <x v="1100"/>
    <x v="532"/>
    <n v="2"/>
    <x v="655"/>
    <n v="0.24"/>
    <x v="0"/>
    <n v="545.48239999999998"/>
  </r>
  <r>
    <s v="CUST1038"/>
    <s v="Deanna Simpson"/>
    <x v="39"/>
    <x v="1"/>
    <s v="Brownport"/>
    <x v="28"/>
    <s v="USA"/>
    <x v="3"/>
    <s v="PROD66"/>
    <x v="46"/>
    <x v="3"/>
    <x v="4"/>
    <x v="46"/>
    <n v="340.39"/>
    <n v="177"/>
    <s v="STORE5"/>
    <x v="3"/>
    <x v="0"/>
    <x v="3"/>
    <s v="Outlet"/>
    <x v="1101"/>
    <x v="299"/>
    <n v="2"/>
    <x v="656"/>
    <n v="0.26"/>
    <x v="0"/>
    <n v="588.49239999999998"/>
  </r>
  <r>
    <s v="CUST1241"/>
    <s v="Mr. William Horton"/>
    <x v="37"/>
    <x v="0"/>
    <s v="Dawsonchester"/>
    <x v="36"/>
    <s v="USA"/>
    <x v="2"/>
    <s v="PROD52"/>
    <x v="22"/>
    <x v="0"/>
    <x v="0"/>
    <x v="22"/>
    <n v="212.26"/>
    <n v="82"/>
    <s v="STORE3"/>
    <x v="0"/>
    <x v="0"/>
    <x v="0"/>
    <s v="Outlet"/>
    <x v="1102"/>
    <x v="4"/>
    <n v="4"/>
    <x v="657"/>
    <n v="0.11"/>
    <x v="2"/>
    <n v="757.39"/>
  </r>
  <r>
    <s v="CUST1327"/>
    <s v="Reginald Willis"/>
    <x v="32"/>
    <x v="1"/>
    <s v="Kellybury"/>
    <x v="3"/>
    <s v="USA"/>
    <x v="3"/>
    <s v="PROD45"/>
    <x v="23"/>
    <x v="0"/>
    <x v="0"/>
    <x v="23"/>
    <n v="318.91000000000003"/>
    <n v="114"/>
    <s v="STORE11"/>
    <x v="17"/>
    <x v="1"/>
    <x v="17"/>
    <s v="Online"/>
    <x v="1103"/>
    <x v="559"/>
    <n v="1"/>
    <x v="322"/>
    <n v="0.17"/>
    <x v="1"/>
    <n v="152.2801"/>
  </r>
  <r>
    <s v="CUST1068"/>
    <s v="Mr. Mark Beasley"/>
    <x v="26"/>
    <x v="1"/>
    <s v="West Johnchester"/>
    <x v="12"/>
    <s v="USA"/>
    <x v="1"/>
    <s v="PROD89"/>
    <x v="53"/>
    <x v="3"/>
    <x v="16"/>
    <x v="53"/>
    <n v="183.04"/>
    <n v="457"/>
    <s v="STORE15"/>
    <x v="19"/>
    <x v="0"/>
    <x v="19"/>
    <s v="Flagship"/>
    <x v="1104"/>
    <x v="537"/>
    <n v="4"/>
    <x v="496"/>
    <n v="0.23"/>
    <x v="0"/>
    <n v="1755.5383999999999"/>
  </r>
  <r>
    <s v="CUST1472"/>
    <s v="Philip Mendoza"/>
    <x v="17"/>
    <x v="0"/>
    <s v="Tylermouth"/>
    <x v="30"/>
    <s v="USA"/>
    <x v="1"/>
    <s v="PROD21"/>
    <x v="54"/>
    <x v="2"/>
    <x v="19"/>
    <x v="54"/>
    <n v="123.46"/>
    <n v="76"/>
    <s v="STORE12"/>
    <x v="14"/>
    <x v="0"/>
    <x v="14"/>
    <s v="Online"/>
    <x v="1105"/>
    <x v="199"/>
    <n v="3"/>
    <x v="536"/>
    <n v="0.27"/>
    <x v="0"/>
    <n v="2155.2228"/>
  </r>
  <r>
    <s v="CUST1473"/>
    <s v="Laura Mathews"/>
    <x v="10"/>
    <x v="0"/>
    <s v="Chambersfurt"/>
    <x v="40"/>
    <s v="USA"/>
    <x v="3"/>
    <s v="PROD84"/>
    <x v="56"/>
    <x v="2"/>
    <x v="20"/>
    <x v="56"/>
    <n v="388.46"/>
    <n v="208"/>
    <s v="STORE8"/>
    <x v="7"/>
    <x v="3"/>
    <x v="7"/>
    <s v="Online"/>
    <x v="1106"/>
    <x v="560"/>
    <n v="1"/>
    <x v="256"/>
    <n v="0"/>
    <x v="0"/>
    <n v="905.23"/>
  </r>
  <r>
    <s v="CUST1186"/>
    <s v="Jennifer Pruitt"/>
    <x v="10"/>
    <x v="0"/>
    <s v="East Justin"/>
    <x v="38"/>
    <s v="USA"/>
    <x v="1"/>
    <s v="PROD99"/>
    <x v="86"/>
    <x v="2"/>
    <x v="14"/>
    <x v="86"/>
    <n v="201.41"/>
    <n v="146"/>
    <s v="STORE19"/>
    <x v="18"/>
    <x v="2"/>
    <x v="18"/>
    <s v="Online"/>
    <x v="1107"/>
    <x v="561"/>
    <n v="3"/>
    <x v="658"/>
    <n v="0.19"/>
    <x v="0"/>
    <n v="274.03109999999998"/>
  </r>
  <r>
    <s v="CUST1161"/>
    <s v="Cynthia Morris"/>
    <x v="40"/>
    <x v="1"/>
    <s v="Hessmouth"/>
    <x v="37"/>
    <s v="USA"/>
    <x v="1"/>
    <s v="PROD35"/>
    <x v="44"/>
    <x v="2"/>
    <x v="11"/>
    <x v="44"/>
    <n v="382.22"/>
    <n v="329"/>
    <s v="STORE8"/>
    <x v="7"/>
    <x v="3"/>
    <x v="7"/>
    <s v="Online"/>
    <x v="1108"/>
    <x v="43"/>
    <n v="3"/>
    <x v="179"/>
    <n v="0.09"/>
    <x v="1"/>
    <n v="2391.4526999999998"/>
  </r>
  <r>
    <s v="CUST1128"/>
    <s v="Susan Mcdonald"/>
    <x v="20"/>
    <x v="0"/>
    <s v="East Ellen"/>
    <x v="24"/>
    <s v="USA"/>
    <x v="1"/>
    <s v="PROD89"/>
    <x v="53"/>
    <x v="3"/>
    <x v="16"/>
    <x v="53"/>
    <n v="183.04"/>
    <n v="457"/>
    <s v="STORE10"/>
    <x v="5"/>
    <x v="2"/>
    <x v="5"/>
    <s v="Online"/>
    <x v="1109"/>
    <x v="562"/>
    <n v="2"/>
    <x v="659"/>
    <n v="0.26"/>
    <x v="1"/>
    <n v="1014.2588"/>
  </r>
  <r>
    <s v="CUST1052"/>
    <s v="Debra Liu"/>
    <x v="0"/>
    <x v="0"/>
    <s v="South Timtown"/>
    <x v="4"/>
    <s v="USA"/>
    <x v="3"/>
    <s v="PROD61"/>
    <x v="49"/>
    <x v="0"/>
    <x v="12"/>
    <x v="49"/>
    <n v="103.45"/>
    <n v="465"/>
    <s v="STORE11"/>
    <x v="17"/>
    <x v="1"/>
    <x v="17"/>
    <s v="Online"/>
    <x v="1110"/>
    <x v="546"/>
    <n v="3"/>
    <x v="660"/>
    <n v="0.05"/>
    <x v="0"/>
    <n v="2694.3045000000002"/>
  </r>
  <r>
    <s v="CUST1023"/>
    <s v="Jonathan Steele"/>
    <x v="36"/>
    <x v="1"/>
    <s v="Molinabury"/>
    <x v="7"/>
    <s v="USA"/>
    <x v="1"/>
    <s v="PROD76"/>
    <x v="45"/>
    <x v="1"/>
    <x v="6"/>
    <x v="45"/>
    <n v="392.89"/>
    <n v="320"/>
    <s v="STORE19"/>
    <x v="18"/>
    <x v="2"/>
    <x v="18"/>
    <s v="Online"/>
    <x v="1111"/>
    <x v="232"/>
    <n v="3"/>
    <x v="150"/>
    <n v="0.17"/>
    <x v="1"/>
    <n v="170.44049999999999"/>
  </r>
  <r>
    <s v="CUST1056"/>
    <s v="Christopher Sutton"/>
    <x v="45"/>
    <x v="1"/>
    <s v="Deborahberg"/>
    <x v="8"/>
    <s v="USA"/>
    <x v="0"/>
    <s v="PROD49"/>
    <x v="80"/>
    <x v="3"/>
    <x v="13"/>
    <x v="80"/>
    <n v="43.29"/>
    <n v="267"/>
    <s v="STORE8"/>
    <x v="7"/>
    <x v="3"/>
    <x v="7"/>
    <s v="Online"/>
    <x v="1112"/>
    <x v="130"/>
    <n v="4"/>
    <x v="638"/>
    <n v="0.25"/>
    <x v="0"/>
    <n v="2742.15"/>
  </r>
  <r>
    <s v="CUST1144"/>
    <s v="Justin Cross"/>
    <x v="32"/>
    <x v="1"/>
    <s v="North Anthonychester"/>
    <x v="2"/>
    <s v="USA"/>
    <x v="3"/>
    <s v="PROD72"/>
    <x v="35"/>
    <x v="0"/>
    <x v="15"/>
    <x v="35"/>
    <n v="477.61"/>
    <n v="300"/>
    <s v="STORE17"/>
    <x v="1"/>
    <x v="0"/>
    <x v="1"/>
    <s v="Flagship"/>
    <x v="1113"/>
    <x v="460"/>
    <n v="3"/>
    <x v="453"/>
    <n v="0.27"/>
    <x v="2"/>
    <n v="2159.4276"/>
  </r>
  <r>
    <s v="CUST1170"/>
    <s v="Christopher Garcia Dds"/>
    <x v="40"/>
    <x v="0"/>
    <s v="New Joseph"/>
    <x v="38"/>
    <s v="USA"/>
    <x v="0"/>
    <s v="PROD83"/>
    <x v="61"/>
    <x v="3"/>
    <x v="10"/>
    <x v="61"/>
    <n v="250.41615384615383"/>
    <n v="159"/>
    <s v="STORE6"/>
    <x v="13"/>
    <x v="2"/>
    <x v="13"/>
    <s v="Online"/>
    <x v="1114"/>
    <x v="20"/>
    <n v="3"/>
    <x v="267"/>
    <n v="0.26"/>
    <x v="1"/>
    <n v="1661.8032000000001"/>
  </r>
  <r>
    <s v="CUST1144"/>
    <s v="Justin Cross"/>
    <x v="32"/>
    <x v="1"/>
    <s v="North Anthonychester"/>
    <x v="2"/>
    <s v="USA"/>
    <x v="3"/>
    <s v="PROD33"/>
    <x v="3"/>
    <x v="2"/>
    <x v="3"/>
    <x v="3"/>
    <n v="179.77"/>
    <n v="305"/>
    <s v="STORE4"/>
    <x v="11"/>
    <x v="1"/>
    <x v="11"/>
    <s v="Online"/>
    <x v="1115"/>
    <x v="178"/>
    <n v="1"/>
    <x v="333"/>
    <n v="0.15"/>
    <x v="0"/>
    <n v="752.86199999999997"/>
  </r>
  <r>
    <s v="CUST1108"/>
    <s v="Travis Holland"/>
    <x v="29"/>
    <x v="0"/>
    <s v="Webstermouth"/>
    <x v="20"/>
    <s v="USA"/>
    <x v="3"/>
    <s v="PROD62"/>
    <x v="19"/>
    <x v="1"/>
    <x v="6"/>
    <x v="19"/>
    <n v="86.42"/>
    <n v="222"/>
    <s v="STORE1"/>
    <x v="6"/>
    <x v="0"/>
    <x v="6"/>
    <s v="Flagship"/>
    <x v="1116"/>
    <x v="563"/>
    <n v="4"/>
    <x v="661"/>
    <n v="0.28000000000000003"/>
    <x v="2"/>
    <n v="1175.2416000000001"/>
  </r>
  <r>
    <s v="CUST1472"/>
    <s v="Philip Mendoza"/>
    <x v="17"/>
    <x v="0"/>
    <s v="Tylermouth"/>
    <x v="30"/>
    <s v="USA"/>
    <x v="1"/>
    <s v="PROD34"/>
    <x v="21"/>
    <x v="1"/>
    <x v="6"/>
    <x v="21"/>
    <n v="419.28"/>
    <n v="86"/>
    <s v="STORE9"/>
    <x v="9"/>
    <x v="1"/>
    <x v="9"/>
    <s v="Flagship"/>
    <x v="1117"/>
    <x v="518"/>
    <n v="2"/>
    <x v="205"/>
    <n v="0.28000000000000003"/>
    <x v="1"/>
    <n v="859.7808"/>
  </r>
  <r>
    <s v="CUST1022"/>
    <s v="   Paul Fox"/>
    <x v="44"/>
    <x v="1"/>
    <s v="Michaelton"/>
    <x v="47"/>
    <s v="USA"/>
    <x v="1"/>
    <s v="PROD67"/>
    <x v="99"/>
    <x v="1"/>
    <x v="7"/>
    <x v="99"/>
    <n v="349.17"/>
    <n v="476"/>
    <s v="STORE9"/>
    <x v="9"/>
    <x v="1"/>
    <x v="9"/>
    <s v="Flagship"/>
    <x v="1118"/>
    <x v="428"/>
    <n v="3"/>
    <x v="647"/>
    <n v="0.12"/>
    <x v="2"/>
    <n v="1909.9608000000001"/>
  </r>
  <r>
    <s v="CUST1437"/>
    <s v="Melinda Rivera"/>
    <x v="35"/>
    <x v="1"/>
    <s v="East Davidmouth"/>
    <x v="20"/>
    <s v="USA"/>
    <x v="2"/>
    <s v="PROD88"/>
    <x v="90"/>
    <x v="0"/>
    <x v="7"/>
    <x v="90"/>
    <n v="131.24"/>
    <n v="232"/>
    <s v="STORE5"/>
    <x v="3"/>
    <x v="0"/>
    <x v="3"/>
    <s v="Outlet"/>
    <x v="1119"/>
    <x v="286"/>
    <n v="1"/>
    <x v="172"/>
    <n v="0.22"/>
    <x v="0"/>
    <n v="374.34539999999998"/>
  </r>
  <r>
    <s v="CUST1243"/>
    <s v="Brian Hammond"/>
    <x v="18"/>
    <x v="1"/>
    <s v="North Nicholas"/>
    <x v="11"/>
    <s v="USA"/>
    <x v="0"/>
    <s v="PROD34"/>
    <x v="21"/>
    <x v="1"/>
    <x v="6"/>
    <x v="21"/>
    <n v="419.28"/>
    <n v="86"/>
    <s v="STORE16"/>
    <x v="12"/>
    <x v="3"/>
    <x v="12"/>
    <s v="Flagship"/>
    <x v="1120"/>
    <x v="470"/>
    <n v="4"/>
    <x v="367"/>
    <n v="0.21"/>
    <x v="2"/>
    <n v="1146.4795999999999"/>
  </r>
  <r>
    <s v="CUST1185"/>
    <s v="Brent Rivas"/>
    <x v="8"/>
    <x v="1"/>
    <s v="North Kellyberg"/>
    <x v="15"/>
    <s v="USA"/>
    <x v="2"/>
    <s v="PROD79"/>
    <x v="14"/>
    <x v="2"/>
    <x v="11"/>
    <x v="14"/>
    <n v="228.53"/>
    <n v="469"/>
    <s v="STORE3"/>
    <x v="0"/>
    <x v="0"/>
    <x v="0"/>
    <s v="Outlet"/>
    <x v="1121"/>
    <x v="564"/>
    <n v="1"/>
    <x v="605"/>
    <n v="0.01"/>
    <x v="1"/>
    <n v="125.8389"/>
  </r>
  <r>
    <s v="CUST1184"/>
    <s v="Leonard Cochran"/>
    <x v="6"/>
    <x v="1"/>
    <s v="Port Sherryview"/>
    <x v="28"/>
    <s v="USA"/>
    <x v="1"/>
    <s v="PROD34"/>
    <x v="21"/>
    <x v="1"/>
    <x v="6"/>
    <x v="21"/>
    <n v="419.28"/>
    <n v="86"/>
    <s v="STORE17"/>
    <x v="1"/>
    <x v="0"/>
    <x v="1"/>
    <s v="Flagship"/>
    <x v="1122"/>
    <x v="535"/>
    <n v="4"/>
    <x v="156"/>
    <n v="0.04"/>
    <x v="0"/>
    <n v="3576.0383999999999"/>
  </r>
  <r>
    <s v="CUST1371"/>
    <s v="Michael Garner"/>
    <x v="2"/>
    <x v="1"/>
    <s v="Port Crystal"/>
    <x v="20"/>
    <s v="USA"/>
    <x v="2"/>
    <s v="PROD67"/>
    <x v="99"/>
    <x v="1"/>
    <x v="7"/>
    <x v="99"/>
    <n v="349.17"/>
    <n v="476"/>
    <s v="STORE8"/>
    <x v="7"/>
    <x v="3"/>
    <x v="7"/>
    <s v="Online"/>
    <x v="1123"/>
    <x v="437"/>
    <n v="1"/>
    <x v="177"/>
    <n v="0.04"/>
    <x v="1"/>
    <n v="595.97759999999994"/>
  </r>
  <r>
    <s v="CUST1396"/>
    <s v="Alexander Byrd"/>
    <x v="34"/>
    <x v="1"/>
    <s v="Parkerview"/>
    <x v="3"/>
    <s v="USA"/>
    <x v="1"/>
    <s v="PROD43"/>
    <x v="34"/>
    <x v="1"/>
    <x v="6"/>
    <x v="34"/>
    <n v="253.33"/>
    <n v="266"/>
    <s v="STORE18"/>
    <x v="10"/>
    <x v="2"/>
    <x v="10"/>
    <s v="Flagship"/>
    <x v="1124"/>
    <x v="133"/>
    <n v="1"/>
    <x v="504"/>
    <n v="0.22"/>
    <x v="0"/>
    <n v="459.85680000000002"/>
  </r>
  <r>
    <s v="CUST1094"/>
    <s v="David Patterson"/>
    <x v="27"/>
    <x v="1"/>
    <s v="New Amyport"/>
    <x v="2"/>
    <s v="USA"/>
    <x v="0"/>
    <s v="PROD50"/>
    <x v="52"/>
    <x v="0"/>
    <x v="15"/>
    <x v="52"/>
    <n v="190.29"/>
    <n v="260"/>
    <s v="STORE2"/>
    <x v="4"/>
    <x v="1"/>
    <x v="4"/>
    <s v="Outlet"/>
    <x v="1125"/>
    <x v="565"/>
    <n v="1"/>
    <x v="232"/>
    <n v="0.27"/>
    <x v="2"/>
    <n v="600.97979999999995"/>
  </r>
  <r>
    <s v="CUST1012"/>
    <s v="Kenneth Lambert"/>
    <x v="0"/>
    <x v="1"/>
    <s v="North Kathryn"/>
    <x v="45"/>
    <s v="USA"/>
    <x v="2"/>
    <s v="PROD27"/>
    <x v="77"/>
    <x v="2"/>
    <x v="3"/>
    <x v="77"/>
    <n v="234.80599999999998"/>
    <n v="378"/>
    <s v="STORE8"/>
    <x v="7"/>
    <x v="3"/>
    <x v="7"/>
    <s v="Online"/>
    <x v="1126"/>
    <x v="359"/>
    <n v="3"/>
    <x v="475"/>
    <n v="0.27"/>
    <x v="2"/>
    <n v="1491.4119000000001"/>
  </r>
  <r>
    <s v="CUST1442"/>
    <s v="Kelli Smith"/>
    <x v="17"/>
    <x v="1"/>
    <s v="North Maryfort"/>
    <x v="7"/>
    <s v="USA"/>
    <x v="3"/>
    <s v="PROD56"/>
    <x v="87"/>
    <x v="2"/>
    <x v="3"/>
    <x v="87"/>
    <n v="461.47"/>
    <n v="190"/>
    <s v="STORE19"/>
    <x v="18"/>
    <x v="2"/>
    <x v="18"/>
    <s v="Online"/>
    <x v="1127"/>
    <x v="566"/>
    <n v="4"/>
    <x v="653"/>
    <n v="0.13"/>
    <x v="0"/>
    <n v="417.00839999999999"/>
  </r>
  <r>
    <s v="CUST1307"/>
    <s v="Brandy Thompson"/>
    <x v="18"/>
    <x v="1"/>
    <s v="West Patriciaview"/>
    <x v="27"/>
    <s v="USA"/>
    <x v="3"/>
    <s v="PROD78"/>
    <x v="33"/>
    <x v="2"/>
    <x v="3"/>
    <x v="33"/>
    <n v="325.26"/>
    <n v="400"/>
    <s v="STORE2"/>
    <x v="4"/>
    <x v="1"/>
    <x v="4"/>
    <s v="Outlet"/>
    <x v="1128"/>
    <x v="483"/>
    <n v="1"/>
    <x v="101"/>
    <n v="0.03"/>
    <x v="1"/>
    <n v="558.39019999999994"/>
  </r>
  <r>
    <s v="CUST1199"/>
    <s v="Carmen Price"/>
    <x v="6"/>
    <x v="0"/>
    <s v="North Briannamouth"/>
    <x v="25"/>
    <s v="USA"/>
    <x v="3"/>
    <s v="PROD48"/>
    <x v="66"/>
    <x v="1"/>
    <x v="7"/>
    <x v="66"/>
    <n v="177.98"/>
    <n v="103"/>
    <s v="STORE16"/>
    <x v="12"/>
    <x v="3"/>
    <x v="12"/>
    <s v="Flagship"/>
    <x v="1129"/>
    <x v="374"/>
    <n v="1"/>
    <x v="662"/>
    <n v="0.26"/>
    <x v="0"/>
    <n v="574.12160000000006"/>
  </r>
  <r>
    <s v="CUST1443"/>
    <s v="Adam Castro"/>
    <x v="42"/>
    <x v="0"/>
    <s v="New Donnabury"/>
    <x v="11"/>
    <s v="USA"/>
    <x v="1"/>
    <s v="PROD14"/>
    <x v="94"/>
    <x v="2"/>
    <x v="3"/>
    <x v="94"/>
    <n v="48.01"/>
    <n v="439"/>
    <s v="STORE9"/>
    <x v="9"/>
    <x v="1"/>
    <x v="9"/>
    <s v="Flagship"/>
    <x v="1130"/>
    <x v="383"/>
    <n v="3"/>
    <x v="663"/>
    <n v="0.05"/>
    <x v="0"/>
    <n v="907.52549999999997"/>
  </r>
  <r>
    <s v="CUST1153"/>
    <s v="Joseph Faulkner"/>
    <x v="37"/>
    <x v="0"/>
    <s v="New Leahfurt"/>
    <x v="28"/>
    <s v="USA"/>
    <x v="3"/>
    <s v="PROD72"/>
    <x v="35"/>
    <x v="0"/>
    <x v="15"/>
    <x v="35"/>
    <n v="477.61"/>
    <n v="300"/>
    <s v="STORE8"/>
    <x v="7"/>
    <x v="3"/>
    <x v="7"/>
    <s v="Online"/>
    <x v="1131"/>
    <x v="153"/>
    <n v="3"/>
    <x v="329"/>
    <n v="0.08"/>
    <x v="2"/>
    <n v="390.81599999999997"/>
  </r>
  <r>
    <s v="CUST1266"/>
    <s v="Cynthia Payne"/>
    <x v="41"/>
    <x v="1"/>
    <s v="South Gina"/>
    <x v="18"/>
    <s v="USA"/>
    <x v="3"/>
    <s v="PROD15"/>
    <x v="42"/>
    <x v="1"/>
    <x v="17"/>
    <x v="42"/>
    <n v="465.34"/>
    <n v="301"/>
    <s v="STORE19"/>
    <x v="18"/>
    <x v="2"/>
    <x v="18"/>
    <s v="Online"/>
    <x v="1132"/>
    <x v="125"/>
    <n v="1"/>
    <x v="458"/>
    <n v="0.14000000000000001"/>
    <x v="1"/>
    <n v="286.22519999999997"/>
  </r>
  <r>
    <s v="CUST1246"/>
    <s v="Mary Russell"/>
    <x v="7"/>
    <x v="0"/>
    <s v="South Regina"/>
    <x v="24"/>
    <s v="USA"/>
    <x v="3"/>
    <s v="PROD72"/>
    <x v="35"/>
    <x v="0"/>
    <x v="15"/>
    <x v="35"/>
    <n v="477.61"/>
    <n v="300"/>
    <s v="STORE1"/>
    <x v="6"/>
    <x v="0"/>
    <x v="6"/>
    <s v="Flagship"/>
    <x v="1133"/>
    <x v="133"/>
    <n v="4"/>
    <x v="383"/>
    <n v="0.11"/>
    <x v="2"/>
    <n v="2281.8532"/>
  </r>
  <r>
    <s v="CUST1203"/>
    <s v="Sarah Brady"/>
    <x v="35"/>
    <x v="0"/>
    <s v="Johnsonland"/>
    <x v="14"/>
    <s v="USA"/>
    <x v="2"/>
    <s v="PROD90"/>
    <x v="73"/>
    <x v="1"/>
    <x v="7"/>
    <x v="73"/>
    <n v="340.14"/>
    <n v="361"/>
    <s v="STORE15"/>
    <x v="19"/>
    <x v="0"/>
    <x v="19"/>
    <s v="Flagship"/>
    <x v="1134"/>
    <x v="567"/>
    <n v="4"/>
    <x v="530"/>
    <n v="0.02"/>
    <x v="2"/>
    <n v="295.4504"/>
  </r>
  <r>
    <s v="CUST1476"/>
    <s v="Elizabeth Foster"/>
    <x v="44"/>
    <x v="1"/>
    <s v="Anthonymouth"/>
    <x v="21"/>
    <s v="USA"/>
    <x v="0"/>
    <s v="PROD69"/>
    <x v="5"/>
    <x v="4"/>
    <x v="5"/>
    <x v="5"/>
    <n v="218.22"/>
    <n v="224"/>
    <s v="STORE10"/>
    <x v="5"/>
    <x v="2"/>
    <x v="5"/>
    <s v="Online"/>
    <x v="1135"/>
    <x v="42"/>
    <n v="3"/>
    <x v="622"/>
    <n v="0.03"/>
    <x v="1"/>
    <n v="2850.1122"/>
  </r>
  <r>
    <s v="CUST1075"/>
    <s v="Rhonda Morales"/>
    <x v="25"/>
    <x v="1"/>
    <s v="Lake Barryfurt"/>
    <x v="13"/>
    <s v="USA"/>
    <x v="0"/>
    <s v="PROD16"/>
    <x v="63"/>
    <x v="3"/>
    <x v="21"/>
    <x v="63"/>
    <n v="337.42"/>
    <n v="256"/>
    <s v="STORE18"/>
    <x v="10"/>
    <x v="2"/>
    <x v="10"/>
    <s v="Flagship"/>
    <x v="1136"/>
    <x v="568"/>
    <n v="3"/>
    <x v="664"/>
    <n v="0.08"/>
    <x v="2"/>
    <n v="1199.3579999999999"/>
  </r>
  <r>
    <s v="CUST1099"/>
    <s v="Sheila Wilson"/>
    <x v="39"/>
    <x v="0"/>
    <s v="South Dustin"/>
    <x v="25"/>
    <s v="USA"/>
    <x v="1"/>
    <s v="PROD26"/>
    <x v="81"/>
    <x v="1"/>
    <x v="1"/>
    <x v="81"/>
    <n v="322.41000000000003"/>
    <n v="213"/>
    <s v="STORE14"/>
    <x v="2"/>
    <x v="1"/>
    <x v="2"/>
    <s v="Outlet"/>
    <x v="1137"/>
    <x v="191"/>
    <n v="4"/>
    <x v="408"/>
    <n v="0.15"/>
    <x v="0"/>
    <n v="2217.752"/>
  </r>
  <r>
    <s v="CUST1269"/>
    <s v="Tyrone Olson"/>
    <x v="20"/>
    <x v="1"/>
    <s v="Emilytown"/>
    <x v="13"/>
    <s v="USA"/>
    <x v="1"/>
    <s v="PROD76"/>
    <x v="45"/>
    <x v="1"/>
    <x v="6"/>
    <x v="45"/>
    <n v="392.89"/>
    <n v="320"/>
    <s v="STORE17"/>
    <x v="1"/>
    <x v="0"/>
    <x v="1"/>
    <s v="Flagship"/>
    <x v="1138"/>
    <x v="0"/>
    <n v="3"/>
    <x v="522"/>
    <n v="0.15"/>
    <x v="0"/>
    <n v="529.8900000000001"/>
  </r>
  <r>
    <s v="CUST1495"/>
    <s v="James Berger"/>
    <x v="28"/>
    <x v="1"/>
    <s v="Bryanmouth"/>
    <x v="43"/>
    <s v="USA"/>
    <x v="3"/>
    <s v="PROD61"/>
    <x v="49"/>
    <x v="0"/>
    <x v="12"/>
    <x v="49"/>
    <n v="103.45"/>
    <n v="465"/>
    <s v="STORE15"/>
    <x v="19"/>
    <x v="0"/>
    <x v="19"/>
    <s v="Flagship"/>
    <x v="1139"/>
    <x v="89"/>
    <n v="4"/>
    <x v="615"/>
    <n v="0.03"/>
    <x v="1"/>
    <n v="1495.74"/>
  </r>
  <r>
    <s v="CUST1096"/>
    <s v="Samantha Walker"/>
    <x v="21"/>
    <x v="1"/>
    <s v="Timothyburgh"/>
    <x v="49"/>
    <s v="USA"/>
    <x v="2"/>
    <s v="PROD65"/>
    <x v="74"/>
    <x v="0"/>
    <x v="15"/>
    <x v="74"/>
    <n v="240.63"/>
    <n v="423"/>
    <s v="STORE6"/>
    <x v="13"/>
    <x v="2"/>
    <x v="13"/>
    <s v="Online"/>
    <x v="1140"/>
    <x v="498"/>
    <n v="3"/>
    <x v="459"/>
    <n v="0.12"/>
    <x v="0"/>
    <n v="1447.2216000000001"/>
  </r>
  <r>
    <s v="CUST1069"/>
    <s v="Roy Cole"/>
    <x v="26"/>
    <x v="1"/>
    <s v="North Cynthiatown"/>
    <x v="15"/>
    <s v="USA"/>
    <x v="2"/>
    <s v="PROD73"/>
    <x v="6"/>
    <x v="0"/>
    <x v="0"/>
    <x v="6"/>
    <n v="107.06"/>
    <n v="359"/>
    <s v="STORE9"/>
    <x v="9"/>
    <x v="1"/>
    <x v="9"/>
    <s v="Flagship"/>
    <x v="1141"/>
    <x v="546"/>
    <n v="3"/>
    <x v="665"/>
    <n v="0.09"/>
    <x v="0"/>
    <n v="2532.348"/>
  </r>
  <r>
    <s v="CUST1266"/>
    <s v="Cynthia Payne"/>
    <x v="41"/>
    <x v="1"/>
    <s v="South Gina"/>
    <x v="18"/>
    <s v="USA"/>
    <x v="3"/>
    <s v="PROD61"/>
    <x v="49"/>
    <x v="0"/>
    <x v="12"/>
    <x v="49"/>
    <n v="103.45"/>
    <n v="465"/>
    <s v="STORE3"/>
    <x v="0"/>
    <x v="0"/>
    <x v="0"/>
    <s v="Outlet"/>
    <x v="1142"/>
    <x v="554"/>
    <n v="4"/>
    <x v="666"/>
    <n v="0.22"/>
    <x v="1"/>
    <n v="1825.3248000000001"/>
  </r>
  <r>
    <s v="CUST1499"/>
    <s v="Philip Pennington"/>
    <x v="4"/>
    <x v="1"/>
    <s v="East Valerieview"/>
    <x v="7"/>
    <s v="USA"/>
    <x v="2"/>
    <s v="PROD39"/>
    <x v="65"/>
    <x v="1"/>
    <x v="22"/>
    <x v="65"/>
    <n v="326.06"/>
    <n v="301"/>
    <s v="STORE2"/>
    <x v="4"/>
    <x v="1"/>
    <x v="4"/>
    <s v="Outlet"/>
    <x v="1143"/>
    <x v="569"/>
    <n v="2"/>
    <x v="667"/>
    <n v="0.09"/>
    <x v="0"/>
    <n v="1819.7998"/>
  </r>
  <r>
    <s v="CUST1107"/>
    <s v="Erica Carney"/>
    <x v="32"/>
    <x v="1"/>
    <s v="North Justin"/>
    <x v="28"/>
    <s v="USA"/>
    <x v="2"/>
    <s v="PROD75"/>
    <x v="10"/>
    <x v="4"/>
    <x v="9"/>
    <x v="10"/>
    <n v="158.13999999999999"/>
    <n v="82"/>
    <s v="STORE3"/>
    <x v="0"/>
    <x v="0"/>
    <x v="0"/>
    <s v="Outlet"/>
    <x v="1144"/>
    <x v="96"/>
    <n v="2"/>
    <x v="331"/>
    <n v="0.04"/>
    <x v="1"/>
    <n v="1630.0416"/>
  </r>
  <r>
    <s v="CUST1142"/>
    <s v="Maria Ramirez"/>
    <x v="33"/>
    <x v="0"/>
    <s v="West Brandon"/>
    <x v="39"/>
    <s v="USA"/>
    <x v="3"/>
    <s v="PROD60"/>
    <x v="18"/>
    <x v="3"/>
    <x v="13"/>
    <x v="18"/>
    <n v="482.75"/>
    <n v="444"/>
    <s v="STORE14"/>
    <x v="2"/>
    <x v="1"/>
    <x v="2"/>
    <s v="Outlet"/>
    <x v="1145"/>
    <x v="570"/>
    <n v="3"/>
    <x v="417"/>
    <n v="0.08"/>
    <x v="0"/>
    <n v="2123.9856"/>
  </r>
  <r>
    <s v="CUST1368"/>
    <s v="Miranda King"/>
    <x v="23"/>
    <x v="1"/>
    <s v="West Mathew"/>
    <x v="3"/>
    <s v="USA"/>
    <x v="2"/>
    <s v="PROD12"/>
    <x v="85"/>
    <x v="3"/>
    <x v="4"/>
    <x v="85"/>
    <n v="115.82"/>
    <n v="460"/>
    <s v="STORE8"/>
    <x v="7"/>
    <x v="3"/>
    <x v="7"/>
    <s v="Online"/>
    <x v="1146"/>
    <x v="452"/>
    <n v="1"/>
    <x v="464"/>
    <n v="0.08"/>
    <x v="0"/>
    <n v="661.73760000000004"/>
  </r>
  <r>
    <s v="CUST1049"/>
    <s v="Timothy Weaver"/>
    <x v="20"/>
    <x v="1"/>
    <s v="New Amy"/>
    <x v="35"/>
    <s v="USA"/>
    <x v="0"/>
    <s v="PROD48"/>
    <x v="66"/>
    <x v="1"/>
    <x v="7"/>
    <x v="66"/>
    <n v="177.98"/>
    <n v="103"/>
    <s v="STORE13"/>
    <x v="8"/>
    <x v="2"/>
    <x v="8"/>
    <s v="Flagship"/>
    <x v="1147"/>
    <x v="381"/>
    <n v="3"/>
    <x v="265"/>
    <n v="0.1"/>
    <x v="1"/>
    <n v="1214.6759999999999"/>
  </r>
  <r>
    <s v="CUST1275"/>
    <s v="Shannon Miller"/>
    <x v="24"/>
    <x v="0"/>
    <s v="North Austinport"/>
    <x v="18"/>
    <s v="USA"/>
    <x v="0"/>
    <s v="PROD69"/>
    <x v="5"/>
    <x v="4"/>
    <x v="5"/>
    <x v="5"/>
    <n v="218.22"/>
    <n v="224"/>
    <s v="STORE12"/>
    <x v="14"/>
    <x v="0"/>
    <x v="14"/>
    <s v="Online"/>
    <x v="1148"/>
    <x v="485"/>
    <n v="4"/>
    <x v="668"/>
    <n v="0.01"/>
    <x v="0"/>
    <n v="1519.6104"/>
  </r>
  <r>
    <s v="CUST1148"/>
    <s v="Theresa Campbell"/>
    <x v="17"/>
    <x v="1"/>
    <s v="New Brian"/>
    <x v="40"/>
    <s v="USA"/>
    <x v="3"/>
    <s v="PROD58"/>
    <x v="36"/>
    <x v="4"/>
    <x v="7"/>
    <x v="36"/>
    <n v="113.83"/>
    <n v="485"/>
    <s v="STORE10"/>
    <x v="5"/>
    <x v="2"/>
    <x v="5"/>
    <s v="Online"/>
    <x v="1149"/>
    <x v="328"/>
    <n v="4"/>
    <x v="368"/>
    <n v="0.24"/>
    <x v="1"/>
    <n v="2416.7087999999999"/>
  </r>
  <r>
    <s v="CUST1010"/>
    <s v="Dominic Page"/>
    <x v="10"/>
    <x v="0"/>
    <s v="Port Michaelburgh"/>
    <x v="8"/>
    <s v="USA"/>
    <x v="3"/>
    <s v="PROD79"/>
    <x v="14"/>
    <x v="2"/>
    <x v="11"/>
    <x v="14"/>
    <n v="228.53"/>
    <n v="469"/>
    <s v="STORE5"/>
    <x v="3"/>
    <x v="0"/>
    <x v="3"/>
    <s v="Outlet"/>
    <x v="1150"/>
    <x v="216"/>
    <n v="1"/>
    <x v="669"/>
    <n v="0.05"/>
    <x v="1"/>
    <n v="940.1484999999999"/>
  </r>
  <r>
    <s v="CUST1335"/>
    <s v="Jennifer Woods"/>
    <x v="33"/>
    <x v="0"/>
    <s v="West Brendamouth"/>
    <x v="10"/>
    <s v="USA"/>
    <x v="2"/>
    <s v="PROD54"/>
    <x v="8"/>
    <x v="0"/>
    <x v="7"/>
    <x v="8"/>
    <n v="434.84"/>
    <n v="185"/>
    <s v="STORE0"/>
    <x v="16"/>
    <x v="2"/>
    <x v="16"/>
    <s v="Flagship"/>
    <x v="1151"/>
    <x v="533"/>
    <n v="1"/>
    <x v="630"/>
    <n v="0.22"/>
    <x v="2"/>
    <n v="348.78480000000002"/>
  </r>
  <r>
    <s v="CUST1008"/>
    <s v="Melissa Howard"/>
    <x v="10"/>
    <x v="1"/>
    <s v="Maynardton"/>
    <x v="20"/>
    <s v="USA"/>
    <x v="0"/>
    <s v="PROD94"/>
    <x v="89"/>
    <x v="3"/>
    <x v="10"/>
    <x v="89"/>
    <n v="358.47"/>
    <n v="213"/>
    <s v="STORE6"/>
    <x v="13"/>
    <x v="2"/>
    <x v="13"/>
    <s v="Online"/>
    <x v="1152"/>
    <x v="239"/>
    <n v="1"/>
    <x v="670"/>
    <n v="0.28999999999999998"/>
    <x v="2"/>
    <n v="672.29899999999998"/>
  </r>
  <r>
    <s v="CUST1169"/>
    <s v="Steve Mclaughlin"/>
    <x v="13"/>
    <x v="0"/>
    <s v="Josephmouth"/>
    <x v="20"/>
    <s v="USA"/>
    <x v="3"/>
    <s v="PROD17"/>
    <x v="29"/>
    <x v="0"/>
    <x v="7"/>
    <x v="29"/>
    <n v="144.53"/>
    <n v="367"/>
    <s v="STORE0"/>
    <x v="16"/>
    <x v="2"/>
    <x v="16"/>
    <s v="Flagship"/>
    <x v="1153"/>
    <x v="208"/>
    <n v="4"/>
    <x v="437"/>
    <n v="0.19"/>
    <x v="0"/>
    <n v="1521.7632000000001"/>
  </r>
  <r>
    <s v="CUST1494"/>
    <s v="Justin Lopez"/>
    <x v="2"/>
    <x v="0"/>
    <s v="Port Cheryl"/>
    <x v="11"/>
    <s v="USA"/>
    <x v="0"/>
    <s v="PROD28"/>
    <x v="40"/>
    <x v="0"/>
    <x v="7"/>
    <x v="40"/>
    <n v="38.76"/>
    <n v="137"/>
    <s v="STORE17"/>
    <x v="1"/>
    <x v="0"/>
    <x v="1"/>
    <s v="Flagship"/>
    <x v="1154"/>
    <x v="164"/>
    <n v="4"/>
    <x v="671"/>
    <n v="0.2"/>
    <x v="2"/>
    <n v="1026.048"/>
  </r>
  <r>
    <s v="CUST1135"/>
    <s v="Matthew Hanna"/>
    <x v="44"/>
    <x v="1"/>
    <s v="Gonzalezbury"/>
    <x v="29"/>
    <s v="USA"/>
    <x v="2"/>
    <s v="PROD15"/>
    <x v="42"/>
    <x v="1"/>
    <x v="17"/>
    <x v="42"/>
    <n v="465.34"/>
    <n v="301"/>
    <s v="STORE5"/>
    <x v="3"/>
    <x v="0"/>
    <x v="3"/>
    <s v="Outlet"/>
    <x v="1155"/>
    <x v="243"/>
    <n v="1"/>
    <x v="5"/>
    <n v="0.21"/>
    <x v="0"/>
    <n v="469.60759999999999"/>
  </r>
  <r>
    <s v="CUST1216"/>
    <s v="Kathryn Garcia"/>
    <x v="30"/>
    <x v="0"/>
    <s v="Morrismouth"/>
    <x v="13"/>
    <s v="USA"/>
    <x v="2"/>
    <s v="PROD86"/>
    <x v="30"/>
    <x v="2"/>
    <x v="14"/>
    <x v="30"/>
    <n v="176.07"/>
    <n v="82"/>
    <s v="STORE8"/>
    <x v="7"/>
    <x v="3"/>
    <x v="7"/>
    <s v="Online"/>
    <x v="1156"/>
    <x v="48"/>
    <n v="3"/>
    <x v="514"/>
    <n v="0.08"/>
    <x v="2"/>
    <n v="253.09200000000001"/>
  </r>
  <r>
    <s v="CUST1186"/>
    <s v="Jennifer Pruitt"/>
    <x v="10"/>
    <x v="0"/>
    <s v="East Justin"/>
    <x v="38"/>
    <s v="USA"/>
    <x v="1"/>
    <s v="PROD67"/>
    <x v="99"/>
    <x v="1"/>
    <x v="7"/>
    <x v="99"/>
    <n v="349.17"/>
    <n v="476"/>
    <s v="STORE6"/>
    <x v="13"/>
    <x v="2"/>
    <x v="13"/>
    <s v="Online"/>
    <x v="1157"/>
    <x v="15"/>
    <n v="3"/>
    <x v="532"/>
    <n v="7.0000000000000007E-2"/>
    <x v="0"/>
    <n v="216.50399999999999"/>
  </r>
  <r>
    <s v="CUST1031"/>
    <s v="Sarah Vance"/>
    <x v="15"/>
    <x v="0"/>
    <s v="Johnsonville"/>
    <x v="7"/>
    <s v="USA"/>
    <x v="1"/>
    <s v="PROD62"/>
    <x v="19"/>
    <x v="1"/>
    <x v="6"/>
    <x v="19"/>
    <n v="86.42"/>
    <n v="222"/>
    <s v="STORE12"/>
    <x v="14"/>
    <x v="0"/>
    <x v="14"/>
    <s v="Online"/>
    <x v="1158"/>
    <x v="571"/>
    <n v="3"/>
    <x v="350"/>
    <n v="0.03"/>
    <x v="0"/>
    <n v="2157.2703000000001"/>
  </r>
  <r>
    <s v="CUST1476"/>
    <s v="Elizabeth Foster"/>
    <x v="44"/>
    <x v="1"/>
    <s v="Anthonymouth"/>
    <x v="21"/>
    <s v="USA"/>
    <x v="0"/>
    <s v="PROD16"/>
    <x v="63"/>
    <x v="3"/>
    <x v="21"/>
    <x v="63"/>
    <n v="337.42"/>
    <n v="256"/>
    <s v="STORE19"/>
    <x v="18"/>
    <x v="2"/>
    <x v="18"/>
    <s v="Online"/>
    <x v="1159"/>
    <x v="568"/>
    <n v="1"/>
    <x v="155"/>
    <n v="0.28999999999999998"/>
    <x v="2"/>
    <n v="655.17379999999991"/>
  </r>
  <r>
    <s v="CUST1325"/>
    <s v="Andrew Smith"/>
    <x v="31"/>
    <x v="0"/>
    <s v="East Matthew"/>
    <x v="40"/>
    <s v="USA"/>
    <x v="3"/>
    <s v="PROD8"/>
    <x v="12"/>
    <x v="1"/>
    <x v="1"/>
    <x v="12"/>
    <n v="439.07"/>
    <n v="142"/>
    <s v="STORE16"/>
    <x v="12"/>
    <x v="3"/>
    <x v="12"/>
    <s v="Flagship"/>
    <x v="1160"/>
    <x v="515"/>
    <n v="1"/>
    <x v="672"/>
    <n v="0.09"/>
    <x v="1"/>
    <n v="358.85849999999999"/>
  </r>
  <r>
    <s v="CUST1364"/>
    <s v="Chloe Aguilar"/>
    <x v="7"/>
    <x v="0"/>
    <s v="Lake Johnside"/>
    <x v="37"/>
    <s v="USA"/>
    <x v="3"/>
    <s v="PROD65"/>
    <x v="74"/>
    <x v="0"/>
    <x v="15"/>
    <x v="74"/>
    <n v="240.63"/>
    <n v="423"/>
    <s v="STORE11"/>
    <x v="17"/>
    <x v="1"/>
    <x v="17"/>
    <s v="Online"/>
    <x v="1161"/>
    <x v="0"/>
    <n v="2"/>
    <x v="466"/>
    <n v="0.03"/>
    <x v="0"/>
    <n v="1365.663"/>
  </r>
  <r>
    <s v="CUST1200"/>
    <s v="Anna Perez"/>
    <x v="21"/>
    <x v="0"/>
    <s v="South Jerry"/>
    <x v="6"/>
    <s v="USA"/>
    <x v="2"/>
    <s v="PROD14"/>
    <x v="94"/>
    <x v="2"/>
    <x v="3"/>
    <x v="94"/>
    <n v="48.01"/>
    <n v="439"/>
    <s v="STORE0"/>
    <x v="16"/>
    <x v="2"/>
    <x v="16"/>
    <s v="Flagship"/>
    <x v="1162"/>
    <x v="539"/>
    <n v="4"/>
    <x v="145"/>
    <n v="0.28000000000000003"/>
    <x v="1"/>
    <n v="1303.6895999999999"/>
  </r>
  <r>
    <s v="CUST1463"/>
    <s v="Samantha Lee"/>
    <x v="19"/>
    <x v="1"/>
    <s v="Port Anthony"/>
    <x v="33"/>
    <s v="USA"/>
    <x v="3"/>
    <s v="PROD8"/>
    <x v="12"/>
    <x v="1"/>
    <x v="1"/>
    <x v="12"/>
    <n v="439.07"/>
    <n v="142"/>
    <s v="STORE7"/>
    <x v="15"/>
    <x v="1"/>
    <x v="15"/>
    <s v="Online"/>
    <x v="1163"/>
    <x v="335"/>
    <n v="2"/>
    <x v="50"/>
    <n v="0.15"/>
    <x v="1"/>
    <n v="641.41"/>
  </r>
  <r>
    <s v="CUST1344"/>
    <s v="Evelyn Brown"/>
    <x v="14"/>
    <x v="0"/>
    <s v="West Victoriaborough"/>
    <x v="32"/>
    <s v="USA"/>
    <x v="0"/>
    <s v="PROD74"/>
    <x v="1"/>
    <x v="1"/>
    <x v="1"/>
    <x v="1"/>
    <n v="403.71"/>
    <n v="159"/>
    <s v="STORE7"/>
    <x v="15"/>
    <x v="1"/>
    <x v="15"/>
    <s v="Online"/>
    <x v="1164"/>
    <x v="572"/>
    <n v="2"/>
    <x v="386"/>
    <n v="0.23"/>
    <x v="1"/>
    <n v="200.9392"/>
  </r>
  <r>
    <s v="CUST1435"/>
    <s v="Lindsay Beasley"/>
    <x v="33"/>
    <x v="1"/>
    <s v="Wesleyhaven"/>
    <x v="46"/>
    <s v="USA"/>
    <x v="1"/>
    <s v="PROD94"/>
    <x v="89"/>
    <x v="3"/>
    <x v="10"/>
    <x v="89"/>
    <n v="358.47"/>
    <n v="213"/>
    <s v="STORE12"/>
    <x v="14"/>
    <x v="0"/>
    <x v="14"/>
    <s v="Online"/>
    <x v="1165"/>
    <x v="191"/>
    <n v="1"/>
    <x v="114"/>
    <n v="0.09"/>
    <x v="2"/>
    <n v="736.59950000000003"/>
  </r>
  <r>
    <s v="CUST1083"/>
    <s v="Thomas Robinson"/>
    <x v="43"/>
    <x v="1"/>
    <s v="Nicholastown"/>
    <x v="31"/>
    <s v="USA"/>
    <x v="3"/>
    <s v="PROD45"/>
    <x v="23"/>
    <x v="0"/>
    <x v="0"/>
    <x v="23"/>
    <n v="318.91000000000003"/>
    <n v="114"/>
    <s v="STORE9"/>
    <x v="9"/>
    <x v="1"/>
    <x v="9"/>
    <s v="Flagship"/>
    <x v="1166"/>
    <x v="573"/>
    <n v="3"/>
    <x v="174"/>
    <n v="0.05"/>
    <x v="1"/>
    <n v="1422.492"/>
  </r>
  <r>
    <s v="CUST1023"/>
    <s v="Jonathan Steele"/>
    <x v="36"/>
    <x v="1"/>
    <s v="Molinabury"/>
    <x v="7"/>
    <s v="USA"/>
    <x v="1"/>
    <s v="PROD68"/>
    <x v="97"/>
    <x v="2"/>
    <x v="20"/>
    <x v="97"/>
    <n v="243.7"/>
    <n v="130"/>
    <s v="STORE3"/>
    <x v="0"/>
    <x v="0"/>
    <x v="0"/>
    <s v="Outlet"/>
    <x v="1167"/>
    <x v="421"/>
    <n v="2"/>
    <x v="673"/>
    <n v="0.25"/>
    <x v="0"/>
    <n v="1341.87"/>
  </r>
  <r>
    <s v="CUST1381"/>
    <s v="Erika Padilla"/>
    <x v="12"/>
    <x v="0"/>
    <s v="Andrewsland"/>
    <x v="27"/>
    <s v="USA"/>
    <x v="1"/>
    <s v="PROD5"/>
    <x v="91"/>
    <x v="4"/>
    <x v="7"/>
    <x v="91"/>
    <n v="261"/>
    <n v="59"/>
    <s v="STORE3"/>
    <x v="0"/>
    <x v="0"/>
    <x v="0"/>
    <s v="Outlet"/>
    <x v="1168"/>
    <x v="25"/>
    <n v="4"/>
    <x v="280"/>
    <n v="0.14000000000000001"/>
    <x v="1"/>
    <n v="2933.3224"/>
  </r>
  <r>
    <s v="CUST1131"/>
    <s v="Joseph Richards"/>
    <x v="23"/>
    <x v="1"/>
    <s v="Wigginsville"/>
    <x v="27"/>
    <s v="USA"/>
    <x v="3"/>
    <s v="PROD75"/>
    <x v="10"/>
    <x v="4"/>
    <x v="9"/>
    <x v="10"/>
    <n v="158.13999999999999"/>
    <n v="82"/>
    <s v="STORE9"/>
    <x v="9"/>
    <x v="1"/>
    <x v="9"/>
    <s v="Flagship"/>
    <x v="1169"/>
    <x v="574"/>
    <n v="4"/>
    <x v="434"/>
    <n v="0.01"/>
    <x v="0"/>
    <n v="2290.4243999999999"/>
  </r>
  <r>
    <s v="CUST1485"/>
    <s v="Sara Ingram"/>
    <x v="6"/>
    <x v="1"/>
    <s v="East Dillonview"/>
    <x v="36"/>
    <s v="USA"/>
    <x v="3"/>
    <s v="PROD41"/>
    <x v="82"/>
    <x v="0"/>
    <x v="15"/>
    <x v="82"/>
    <n v="313.26"/>
    <n v="369"/>
    <s v="STORE17"/>
    <x v="1"/>
    <x v="0"/>
    <x v="1"/>
    <s v="Flagship"/>
    <x v="1170"/>
    <x v="383"/>
    <n v="4"/>
    <x v="519"/>
    <n v="0.2"/>
    <x v="1"/>
    <n v="3143.84"/>
  </r>
  <r>
    <s v="CUST1449"/>
    <s v="William Cortez"/>
    <x v="5"/>
    <x v="0"/>
    <s v="Port Hannahport"/>
    <x v="35"/>
    <s v="USA"/>
    <x v="3"/>
    <s v="PROD98"/>
    <x v="51"/>
    <x v="1"/>
    <x v="1"/>
    <x v="51"/>
    <n v="431.67"/>
    <n v="73"/>
    <s v="STORE19"/>
    <x v="18"/>
    <x v="2"/>
    <x v="18"/>
    <s v="Online"/>
    <x v="1171"/>
    <x v="155"/>
    <n v="1"/>
    <x v="122"/>
    <n v="0.1"/>
    <x v="1"/>
    <n v="494.56799999999998"/>
  </r>
  <r>
    <s v="CUST1240"/>
    <s v="William Hull"/>
    <x v="22"/>
    <x v="1"/>
    <s v="Heathfort"/>
    <x v="29"/>
    <s v="USA"/>
    <x v="2"/>
    <s v="PROD92"/>
    <x v="39"/>
    <x v="2"/>
    <x v="17"/>
    <x v="39"/>
    <n v="447.43"/>
    <n v="191"/>
    <s v="STORE18"/>
    <x v="10"/>
    <x v="2"/>
    <x v="10"/>
    <s v="Flagship"/>
    <x v="1172"/>
    <x v="251"/>
    <n v="2"/>
    <x v="108"/>
    <n v="0.16"/>
    <x v="0"/>
    <n v="403.06560000000002"/>
  </r>
  <r>
    <s v="CUST1082"/>
    <s v="George Rosario"/>
    <x v="10"/>
    <x v="0"/>
    <s v="Leburgh"/>
    <x v="23"/>
    <s v="USA"/>
    <x v="3"/>
    <s v="PROD92"/>
    <x v="39"/>
    <x v="2"/>
    <x v="17"/>
    <x v="39"/>
    <n v="447.43"/>
    <n v="191"/>
    <s v="STORE6"/>
    <x v="13"/>
    <x v="2"/>
    <x v="13"/>
    <s v="Online"/>
    <x v="1173"/>
    <x v="334"/>
    <n v="2"/>
    <x v="674"/>
    <n v="0.11"/>
    <x v="1"/>
    <n v="1562.9290000000001"/>
  </r>
  <r>
    <s v="CUST1044"/>
    <s v="Denise Williams"/>
    <x v="23"/>
    <x v="0"/>
    <s v="Christianstad"/>
    <x v="47"/>
    <s v="USA"/>
    <x v="3"/>
    <s v="PROD1"/>
    <x v="93"/>
    <x v="4"/>
    <x v="8"/>
    <x v="93"/>
    <n v="342.56"/>
    <n v="181"/>
    <s v="STORE9"/>
    <x v="9"/>
    <x v="1"/>
    <x v="9"/>
    <s v="Flagship"/>
    <x v="1174"/>
    <x v="141"/>
    <n v="3"/>
    <x v="279"/>
    <n v="0.19"/>
    <x v="0"/>
    <n v="1329.1128000000001"/>
  </r>
  <r>
    <s v="CUST1471"/>
    <s v="Debra Mccullough"/>
    <x v="17"/>
    <x v="0"/>
    <s v="Mcdanielfurt"/>
    <x v="39"/>
    <s v="USA"/>
    <x v="2"/>
    <s v="PROD17"/>
    <x v="29"/>
    <x v="0"/>
    <x v="7"/>
    <x v="29"/>
    <n v="144.53"/>
    <n v="367"/>
    <s v="STORE10"/>
    <x v="5"/>
    <x v="2"/>
    <x v="5"/>
    <s v="Online"/>
    <x v="1175"/>
    <x v="575"/>
    <n v="2"/>
    <x v="675"/>
    <n v="0.22"/>
    <x v="0"/>
    <n v="111.96120000000001"/>
  </r>
  <r>
    <s v="CUST1013"/>
    <s v="Nathan Hernandez"/>
    <x v="41"/>
    <x v="1"/>
    <s v="New Becky"/>
    <x v="39"/>
    <s v="USA"/>
    <x v="1"/>
    <s v="PROD24"/>
    <x v="2"/>
    <x v="0"/>
    <x v="2"/>
    <x v="2"/>
    <n v="166.06"/>
    <n v="340"/>
    <s v="STORE1"/>
    <x v="6"/>
    <x v="0"/>
    <x v="6"/>
    <s v="Flagship"/>
    <x v="1176"/>
    <x v="281"/>
    <n v="2"/>
    <x v="676"/>
    <n v="0.22"/>
    <x v="2"/>
    <n v="1060.5816"/>
  </r>
  <r>
    <s v="CUST1136"/>
    <s v="Patrick Coleman"/>
    <x v="5"/>
    <x v="0"/>
    <s v="New Jeffrey"/>
    <x v="41"/>
    <s v="USA"/>
    <x v="1"/>
    <s v="PROD35"/>
    <x v="44"/>
    <x v="2"/>
    <x v="11"/>
    <x v="44"/>
    <n v="382.22"/>
    <n v="329"/>
    <s v="STORE17"/>
    <x v="1"/>
    <x v="0"/>
    <x v="1"/>
    <s v="Flagship"/>
    <x v="1177"/>
    <x v="431"/>
    <n v="1"/>
    <x v="254"/>
    <n v="0.19"/>
    <x v="0"/>
    <n v="180.5814"/>
  </r>
  <r>
    <s v="CUST1248"/>
    <s v="Nicholas Webb"/>
    <x v="16"/>
    <x v="0"/>
    <s v="Lake Timothy"/>
    <x v="2"/>
    <s v="USA"/>
    <x v="0"/>
    <s v="PROD35"/>
    <x v="44"/>
    <x v="2"/>
    <x v="11"/>
    <x v="44"/>
    <n v="382.22"/>
    <n v="329"/>
    <s v="STORE2"/>
    <x v="4"/>
    <x v="1"/>
    <x v="4"/>
    <s v="Outlet"/>
    <x v="1178"/>
    <x v="43"/>
    <n v="2"/>
    <x v="634"/>
    <n v="0.17529411764705885"/>
    <x v="1"/>
    <n v="589.798"/>
  </r>
  <r>
    <s v="CUST1213"/>
    <s v="Stuart Johnson"/>
    <x v="17"/>
    <x v="1"/>
    <s v="West Markport"/>
    <x v="28"/>
    <s v="USA"/>
    <x v="2"/>
    <s v="PROD98"/>
    <x v="51"/>
    <x v="1"/>
    <x v="1"/>
    <x v="51"/>
    <n v="431.67"/>
    <n v="73"/>
    <s v="STORE8"/>
    <x v="7"/>
    <x v="3"/>
    <x v="7"/>
    <s v="Online"/>
    <x v="1179"/>
    <x v="451"/>
    <n v="4"/>
    <x v="21"/>
    <n v="0.17894736842105266"/>
    <x v="0"/>
    <n v="599.65440000000001"/>
  </r>
  <r>
    <s v="CUST1103"/>
    <s v="Steven Stein"/>
    <x v="2"/>
    <x v="0"/>
    <s v="West Lauren"/>
    <x v="33"/>
    <s v="USA"/>
    <x v="3"/>
    <s v="PROD89"/>
    <x v="53"/>
    <x v="3"/>
    <x v="16"/>
    <x v="53"/>
    <n v="183.04"/>
    <n v="457"/>
    <s v="STORE19"/>
    <x v="18"/>
    <x v="2"/>
    <x v="18"/>
    <s v="Online"/>
    <x v="1180"/>
    <x v="565"/>
    <n v="4"/>
    <x v="384"/>
    <n v="0.11"/>
    <x v="1"/>
    <n v="2176.2280000000001"/>
  </r>
  <r>
    <s v="CUST1333"/>
    <s v="Teresa Johnson"/>
    <x v="13"/>
    <x v="1"/>
    <s v="Johnsonbury"/>
    <x v="31"/>
    <s v="USA"/>
    <x v="0"/>
    <s v="PROD0"/>
    <x v="7"/>
    <x v="1"/>
    <x v="6"/>
    <x v="7"/>
    <n v="112.42"/>
    <n v="416"/>
    <s v="STORE8"/>
    <x v="7"/>
    <x v="3"/>
    <x v="7"/>
    <s v="Online"/>
    <x v="1181"/>
    <x v="178"/>
    <n v="4"/>
    <x v="331"/>
    <n v="7.0000000000000007E-2"/>
    <x v="0"/>
    <n v="3159.0612000000001"/>
  </r>
  <r>
    <s v="CUST1209"/>
    <s v="Joan Johnson"/>
    <x v="12"/>
    <x v="1"/>
    <s v="Lake Josephport"/>
    <x v="6"/>
    <s v="USA"/>
    <x v="2"/>
    <s v="PROD42"/>
    <x v="71"/>
    <x v="1"/>
    <x v="7"/>
    <x v="71"/>
    <n v="450.71"/>
    <n v="389"/>
    <s v="STORE7"/>
    <x v="15"/>
    <x v="1"/>
    <x v="15"/>
    <s v="Online"/>
    <x v="1182"/>
    <x v="576"/>
    <n v="3"/>
    <x v="677"/>
    <n v="0.28000000000000003"/>
    <x v="2"/>
    <n v="1194.7392"/>
  </r>
  <r>
    <s v="CUST1282"/>
    <s v="Kristi Lopez"/>
    <x v="6"/>
    <x v="1"/>
    <s v="Spencermouth"/>
    <x v="15"/>
    <s v="USA"/>
    <x v="0"/>
    <s v="PROD91"/>
    <x v="67"/>
    <x v="4"/>
    <x v="9"/>
    <x v="67"/>
    <n v="438.25"/>
    <n v="496"/>
    <s v="STORE9"/>
    <x v="9"/>
    <x v="1"/>
    <x v="9"/>
    <s v="Flagship"/>
    <x v="1183"/>
    <x v="577"/>
    <n v="2"/>
    <x v="678"/>
    <n v="0.18"/>
    <x v="2"/>
    <n v="1481.0512000000001"/>
  </r>
  <r>
    <s v="CUST1478"/>
    <s v="Earl Smith Dds"/>
    <x v="22"/>
    <x v="0"/>
    <s v="West Sarah"/>
    <x v="16"/>
    <s v="USA"/>
    <x v="0"/>
    <s v="PROD16"/>
    <x v="63"/>
    <x v="3"/>
    <x v="21"/>
    <x v="63"/>
    <n v="337.42"/>
    <n v="256"/>
    <s v="STORE11"/>
    <x v="17"/>
    <x v="1"/>
    <x v="17"/>
    <s v="Online"/>
    <x v="1184"/>
    <x v="555"/>
    <n v="4"/>
    <x v="679"/>
    <n v="0.06"/>
    <x v="2"/>
    <n v="2407.2647999999999"/>
  </r>
  <r>
    <s v="CUST1141"/>
    <s v="Cristian Wright"/>
    <x v="21"/>
    <x v="0"/>
    <s v="Port Denise"/>
    <x v="13"/>
    <s v="USA"/>
    <x v="3"/>
    <s v="PROD21"/>
    <x v="54"/>
    <x v="2"/>
    <x v="19"/>
    <x v="54"/>
    <n v="123.46"/>
    <n v="76"/>
    <s v="STORE6"/>
    <x v="13"/>
    <x v="2"/>
    <x v="13"/>
    <s v="Online"/>
    <x v="1185"/>
    <x v="578"/>
    <n v="1"/>
    <x v="243"/>
    <n v="0.25"/>
    <x v="0"/>
    <n v="388.5"/>
  </r>
  <r>
    <s v="CUST1433"/>
    <s v="Thomas Moore"/>
    <x v="42"/>
    <x v="1"/>
    <s v="Williamsberg"/>
    <x v="3"/>
    <s v="USA"/>
    <x v="1"/>
    <s v="PROD64"/>
    <x v="55"/>
    <x v="3"/>
    <x v="16"/>
    <x v="55"/>
    <n v="299.11"/>
    <n v="118"/>
    <s v="STORE4"/>
    <x v="11"/>
    <x v="1"/>
    <x v="11"/>
    <s v="Online"/>
    <x v="1186"/>
    <x v="579"/>
    <n v="4"/>
    <x v="266"/>
    <n v="0.25"/>
    <x v="0"/>
    <n v="2337.75"/>
  </r>
  <r>
    <s v="CUST1118"/>
    <s v="Earl Allen"/>
    <x v="19"/>
    <x v="0"/>
    <s v="New Jenniferburgh"/>
    <x v="41"/>
    <s v="USA"/>
    <x v="2"/>
    <s v="PROD83"/>
    <x v="61"/>
    <x v="3"/>
    <x v="10"/>
    <x v="61"/>
    <n v="250.41615384615383"/>
    <n v="159"/>
    <s v="STORE7"/>
    <x v="15"/>
    <x v="1"/>
    <x v="15"/>
    <s v="Online"/>
    <x v="1187"/>
    <x v="359"/>
    <n v="2"/>
    <x v="680"/>
    <n v="0.26"/>
    <x v="0"/>
    <n v="692.27"/>
  </r>
  <r>
    <s v="CUST1406"/>
    <s v="David Lozano"/>
    <x v="28"/>
    <x v="1"/>
    <s v="North Michaelfurt"/>
    <x v="40"/>
    <s v="USA"/>
    <x v="0"/>
    <s v="PROD90"/>
    <x v="73"/>
    <x v="1"/>
    <x v="7"/>
    <x v="73"/>
    <n v="340.14"/>
    <n v="361"/>
    <s v="STORE18"/>
    <x v="10"/>
    <x v="2"/>
    <x v="10"/>
    <s v="Flagship"/>
    <x v="1188"/>
    <x v="394"/>
    <n v="3"/>
    <x v="402"/>
    <n v="0.06"/>
    <x v="0"/>
    <n v="315.24779999999998"/>
  </r>
  <r>
    <s v="CUST1219"/>
    <s v="Jordan Wells"/>
    <x v="35"/>
    <x v="1"/>
    <s v="Phillipschester   "/>
    <x v="15"/>
    <s v="USA"/>
    <x v="0"/>
    <s v="PROD37"/>
    <x v="16"/>
    <x v="4"/>
    <x v="9"/>
    <x v="16"/>
    <n v="353.47"/>
    <n v="214"/>
    <s v="STORE0"/>
    <x v="16"/>
    <x v="2"/>
    <x v="16"/>
    <s v="Flagship"/>
    <x v="1189"/>
    <x v="324"/>
    <n v="4"/>
    <x v="681"/>
    <n v="0.13"/>
    <x v="1"/>
    <n v="2599.5947999999999"/>
  </r>
  <r>
    <s v="CUST1200"/>
    <s v="Anna Perez"/>
    <x v="21"/>
    <x v="0"/>
    <s v="South Jerry"/>
    <x v="6"/>
    <s v="USA"/>
    <x v="2"/>
    <s v="PROD77"/>
    <x v="79"/>
    <x v="1"/>
    <x v="17"/>
    <x v="79"/>
    <n v="480.9"/>
    <n v="104"/>
    <s v="STORE8"/>
    <x v="7"/>
    <x v="3"/>
    <x v="7"/>
    <s v="Online"/>
    <x v="1190"/>
    <x v="511"/>
    <n v="3"/>
    <x v="88"/>
    <n v="0.17"/>
    <x v="0"/>
    <n v="2030.5700999999999"/>
  </r>
  <r>
    <s v="CUST1101"/>
    <s v="Colleen Maynard"/>
    <x v="5"/>
    <x v="0"/>
    <s v="Singletonmouth"/>
    <x v="34"/>
    <s v="USA"/>
    <x v="0"/>
    <s v="PROD89"/>
    <x v="53"/>
    <x v="3"/>
    <x v="16"/>
    <x v="53"/>
    <n v="183.04"/>
    <n v="457"/>
    <s v="STORE12"/>
    <x v="14"/>
    <x v="0"/>
    <x v="14"/>
    <s v="Online"/>
    <x v="1191"/>
    <x v="454"/>
    <n v="4"/>
    <x v="379"/>
    <n v="0.28000000000000003"/>
    <x v="1"/>
    <n v="1330.0704000000001"/>
  </r>
  <r>
    <s v="CUST1134"/>
    <s v="Morgan Bowen"/>
    <x v="8"/>
    <x v="0"/>
    <s v="Parksfort"/>
    <x v="17"/>
    <s v="USA"/>
    <x v="0"/>
    <s v="PROD70"/>
    <x v="92"/>
    <x v="2"/>
    <x v="19"/>
    <x v="92"/>
    <n v="138.05000000000001"/>
    <n v="89"/>
    <s v="STORE8"/>
    <x v="7"/>
    <x v="3"/>
    <x v="7"/>
    <s v="Online"/>
    <x v="1192"/>
    <x v="563"/>
    <n v="2"/>
    <x v="682"/>
    <n v="0.06"/>
    <x v="0"/>
    <n v="197.68199999999999"/>
  </r>
  <r>
    <s v="CUST1033"/>
    <s v="Robert Jones Dds"/>
    <x v="34"/>
    <x v="0"/>
    <s v="Tristanton"/>
    <x v="21"/>
    <s v="USA"/>
    <x v="2"/>
    <s v="PROD23"/>
    <x v="9"/>
    <x v="4"/>
    <x v="8"/>
    <x v="9"/>
    <n v="265.73266666666666"/>
    <n v="360"/>
    <s v="STORE3"/>
    <x v="0"/>
    <x v="0"/>
    <x v="0"/>
    <s v="Outlet"/>
    <x v="1193"/>
    <x v="204"/>
    <n v="3"/>
    <x v="683"/>
    <n v="0.17"/>
    <x v="2"/>
    <n v="1519.4975999999999"/>
  </r>
  <r>
    <s v="CUST1312"/>
    <s v="Jason Mullins"/>
    <x v="35"/>
    <x v="1"/>
    <s v="Brianchester"/>
    <x v="43"/>
    <s v="USA"/>
    <x v="1"/>
    <s v="PROD74"/>
    <x v="1"/>
    <x v="1"/>
    <x v="1"/>
    <x v="1"/>
    <n v="403.71"/>
    <n v="159"/>
    <s v="STORE8"/>
    <x v="7"/>
    <x v="3"/>
    <x v="7"/>
    <s v="Online"/>
    <x v="1194"/>
    <x v="325"/>
    <n v="1"/>
    <x v="684"/>
    <n v="7.0000000000000007E-2"/>
    <x v="1"/>
    <n v="811.07159999999999"/>
  </r>
  <r>
    <s v="CUST1433"/>
    <s v="Thomas Moore"/>
    <x v="42"/>
    <x v="1"/>
    <s v="Williamsberg"/>
    <x v="3"/>
    <s v="USA"/>
    <x v="1"/>
    <s v="PROD10"/>
    <x v="47"/>
    <x v="2"/>
    <x v="14"/>
    <x v="47"/>
    <n v="298.86"/>
    <n v="308"/>
    <s v="STORE1"/>
    <x v="6"/>
    <x v="0"/>
    <x v="6"/>
    <s v="Flagship"/>
    <x v="1195"/>
    <x v="122"/>
    <n v="1"/>
    <x v="540"/>
    <n v="0.03"/>
    <x v="2"/>
    <n v="394.58629999999999"/>
  </r>
  <r>
    <s v="CUST1372"/>
    <s v="Jacqueline Anthony"/>
    <x v="9"/>
    <x v="0"/>
    <s v="Vincentside"/>
    <x v="35"/>
    <s v="USA"/>
    <x v="3"/>
    <s v="PROD54"/>
    <x v="8"/>
    <x v="0"/>
    <x v="7"/>
    <x v="8"/>
    <n v="434.84"/>
    <n v="185"/>
    <s v="STORE14"/>
    <x v="2"/>
    <x v="1"/>
    <x v="2"/>
    <s v="Outlet"/>
    <x v="1196"/>
    <x v="179"/>
    <n v="1"/>
    <x v="75"/>
    <n v="0.04"/>
    <x v="1"/>
    <n v="581.76959999999997"/>
  </r>
  <r>
    <s v="CUST1349"/>
    <s v="Heather Valenzuela"/>
    <x v="37"/>
    <x v="0"/>
    <s v="New Angiefurt"/>
    <x v="19"/>
    <s v="USA"/>
    <x v="3"/>
    <s v="PROD17"/>
    <x v="29"/>
    <x v="0"/>
    <x v="7"/>
    <x v="29"/>
    <n v="144.53"/>
    <n v="367"/>
    <s v="STORE5"/>
    <x v="3"/>
    <x v="0"/>
    <x v="3"/>
    <s v="Outlet"/>
    <x v="1197"/>
    <x v="580"/>
    <n v="4"/>
    <x v="685"/>
    <n v="0.06"/>
    <x v="0"/>
    <n v="1212.9007999999999"/>
  </r>
  <r>
    <s v="CUST1484"/>
    <s v="Jessica Castro"/>
    <x v="41"/>
    <x v="0"/>
    <s v="West Markton"/>
    <x v="30"/>
    <s v="USA"/>
    <x v="3"/>
    <s v="PROD77"/>
    <x v="79"/>
    <x v="1"/>
    <x v="17"/>
    <x v="79"/>
    <n v="480.9"/>
    <n v="104"/>
    <s v="STORE18"/>
    <x v="10"/>
    <x v="2"/>
    <x v="10"/>
    <s v="Flagship"/>
    <x v="1198"/>
    <x v="116"/>
    <n v="4"/>
    <x v="498"/>
    <n v="0.06"/>
    <x v="1"/>
    <n v="1741.5192"/>
  </r>
  <r>
    <s v="CUST1316"/>
    <s v="Robert House"/>
    <x v="23"/>
    <x v="0"/>
    <s v="Lake James"/>
    <x v="42"/>
    <s v="USA"/>
    <x v="0"/>
    <s v="PROD25"/>
    <x v="13"/>
    <x v="4"/>
    <x v="7"/>
    <x v="13"/>
    <n v="174.02"/>
    <n v="268"/>
    <s v="STORE7"/>
    <x v="15"/>
    <x v="1"/>
    <x v="15"/>
    <s v="Online"/>
    <x v="1199"/>
    <x v="120"/>
    <n v="4"/>
    <x v="686"/>
    <n v="0.18"/>
    <x v="1"/>
    <n v="937.4896"/>
  </r>
  <r>
    <s v="CUST1326"/>
    <s v="Robert King"/>
    <x v="7"/>
    <x v="1"/>
    <s v="Cindyton"/>
    <x v="26"/>
    <s v="USA"/>
    <x v="0"/>
    <s v="PROD37"/>
    <x v="16"/>
    <x v="4"/>
    <x v="9"/>
    <x v="16"/>
    <n v="353.47"/>
    <n v="214"/>
    <s v="STORE11"/>
    <x v="17"/>
    <x v="1"/>
    <x v="17"/>
    <s v="Online"/>
    <x v="1200"/>
    <x v="332"/>
    <n v="3"/>
    <x v="345"/>
    <n v="0.1"/>
    <x v="1"/>
    <n v="2687.5259999999998"/>
  </r>
  <r>
    <s v="CUST1148"/>
    <s v="Theresa Campbell"/>
    <x v="17"/>
    <x v="1"/>
    <s v="New Brian"/>
    <x v="40"/>
    <s v="USA"/>
    <x v="3"/>
    <s v="PROD13"/>
    <x v="75"/>
    <x v="1"/>
    <x v="7"/>
    <x v="75"/>
    <n v="242.23"/>
    <n v="453"/>
    <s v="STORE2"/>
    <x v="4"/>
    <x v="1"/>
    <x v="4"/>
    <s v="Outlet"/>
    <x v="1201"/>
    <x v="162"/>
    <n v="2"/>
    <x v="32"/>
    <n v="0.11"/>
    <x v="1"/>
    <n v="132.09379999999999"/>
  </r>
  <r>
    <s v="CUST1119"/>
    <s v="Michael Jones"/>
    <x v="38"/>
    <x v="0"/>
    <s v="North Edwardton"/>
    <x v="25"/>
    <s v="USA"/>
    <x v="3"/>
    <s v="PROD62"/>
    <x v="19"/>
    <x v="1"/>
    <x v="6"/>
    <x v="19"/>
    <n v="86.42"/>
    <n v="222"/>
    <s v="STORE8"/>
    <x v="7"/>
    <x v="3"/>
    <x v="7"/>
    <s v="Online"/>
    <x v="1202"/>
    <x v="318"/>
    <n v="1"/>
    <x v="36"/>
    <n v="0.09"/>
    <x v="0"/>
    <n v="299.6721"/>
  </r>
  <r>
    <s v="CUST1490"/>
    <s v="Scott Harris"/>
    <x v="28"/>
    <x v="0"/>
    <s v="North Nataliemouth"/>
    <x v="42"/>
    <s v="USA"/>
    <x v="2"/>
    <s v="PROD47"/>
    <x v="37"/>
    <x v="3"/>
    <x v="16"/>
    <x v="37"/>
    <n v="250.41615384615383"/>
    <n v="431"/>
    <s v="STORE16"/>
    <x v="12"/>
    <x v="3"/>
    <x v="12"/>
    <s v="Flagship"/>
    <x v="1203"/>
    <x v="466"/>
    <n v="3"/>
    <x v="213"/>
    <n v="0.08"/>
    <x v="2"/>
    <n v="177.19200000000001"/>
  </r>
  <r>
    <s v="CUST1262"/>
    <s v="Katherine Cowan"/>
    <x v="31"/>
    <x v="1"/>
    <s v="New Ana"/>
    <x v="39"/>
    <s v="USA"/>
    <x v="1"/>
    <s v="PROD11"/>
    <x v="68"/>
    <x v="1"/>
    <x v="7"/>
    <x v="68"/>
    <n v="449.4"/>
    <n v="274.7"/>
    <s v="STORE13"/>
    <x v="8"/>
    <x v="2"/>
    <x v="8"/>
    <s v="Flagship"/>
    <x v="1204"/>
    <x v="341"/>
    <n v="3"/>
    <x v="149"/>
    <n v="0.25"/>
    <x v="2"/>
    <n v="1568.5425"/>
  </r>
  <r>
    <s v="CUST1022"/>
    <s v="   Paul Fox"/>
    <x v="44"/>
    <x v="1"/>
    <s v="Michaelton"/>
    <x v="47"/>
    <s v="USA"/>
    <x v="1"/>
    <s v="PROD9"/>
    <x v="98"/>
    <x v="0"/>
    <x v="15"/>
    <x v="98"/>
    <n v="495.72"/>
    <n v="323"/>
    <s v="STORE5"/>
    <x v="3"/>
    <x v="0"/>
    <x v="3"/>
    <s v="Outlet"/>
    <x v="1205"/>
    <x v="548"/>
    <n v="3"/>
    <x v="687"/>
    <n v="0.14000000000000001"/>
    <x v="0"/>
    <n v="346.49400000000003"/>
  </r>
  <r>
    <s v="CUST1260"/>
    <s v="Russell Lamb"/>
    <x v="1"/>
    <x v="1"/>
    <s v="North Jonathon"/>
    <x v="37"/>
    <s v="USA"/>
    <x v="2"/>
    <s v="PROD84"/>
    <x v="56"/>
    <x v="2"/>
    <x v="20"/>
    <x v="56"/>
    <n v="388.46"/>
    <n v="208"/>
    <s v="STORE13"/>
    <x v="8"/>
    <x v="2"/>
    <x v="8"/>
    <s v="Flagship"/>
    <x v="1206"/>
    <x v="146"/>
    <n v="1"/>
    <x v="570"/>
    <n v="0.15"/>
    <x v="0"/>
    <n v="442.79050000000001"/>
  </r>
  <r>
    <s v="CUST1225"/>
    <s v="Elizabeth Stanley"/>
    <x v="6"/>
    <x v="1"/>
    <s v="Bethanyton"/>
    <x v="34"/>
    <s v="USA"/>
    <x v="2"/>
    <s v="PROD19"/>
    <x v="32"/>
    <x v="0"/>
    <x v="12"/>
    <x v="32"/>
    <n v="21.34"/>
    <n v="65"/>
    <s v="STORE7"/>
    <x v="15"/>
    <x v="1"/>
    <x v="15"/>
    <s v="Online"/>
    <x v="1207"/>
    <x v="446"/>
    <n v="2"/>
    <x v="688"/>
    <n v="0.21"/>
    <x v="2"/>
    <n v="553.18960000000004"/>
  </r>
  <r>
    <s v="CUST1466"/>
    <s v="Cynthia Parrish"/>
    <x v="40"/>
    <x v="0"/>
    <s v="Espinozaberg"/>
    <x v="4"/>
    <s v="USA"/>
    <x v="1"/>
    <s v="PROD48"/>
    <x v="66"/>
    <x v="1"/>
    <x v="7"/>
    <x v="66"/>
    <n v="177.98"/>
    <n v="103"/>
    <s v="STORE19"/>
    <x v="18"/>
    <x v="2"/>
    <x v="18"/>
    <s v="Online"/>
    <x v="1208"/>
    <x v="175"/>
    <n v="3"/>
    <x v="689"/>
    <n v="0.1"/>
    <x v="1"/>
    <n v="2181.4650000000011"/>
  </r>
  <r>
    <s v="CUST1335"/>
    <s v="Jennifer Woods"/>
    <x v="33"/>
    <x v="0"/>
    <s v="West Brendamouth"/>
    <x v="10"/>
    <s v="USA"/>
    <x v="2"/>
    <s v="PROD38"/>
    <x v="43"/>
    <x v="0"/>
    <x v="2"/>
    <x v="43"/>
    <n v="135.61000000000001"/>
    <n v="394"/>
    <s v="STORE6"/>
    <x v="13"/>
    <x v="2"/>
    <x v="13"/>
    <s v="Online"/>
    <x v="1209"/>
    <x v="242"/>
    <n v="4"/>
    <x v="545"/>
    <n v="0.28999999999999998"/>
    <x v="1"/>
    <n v="2175.5252"/>
  </r>
  <r>
    <s v="CUST1182"/>
    <s v="Melissa Hamilton"/>
    <x v="28"/>
    <x v="1"/>
    <s v="Hutchinsonville"/>
    <x v="21"/>
    <s v="USA"/>
    <x v="1"/>
    <s v="PROD57"/>
    <x v="64"/>
    <x v="0"/>
    <x v="15"/>
    <x v="64"/>
    <n v="30.62"/>
    <n v="138"/>
    <s v="STORE8"/>
    <x v="7"/>
    <x v="3"/>
    <x v="7"/>
    <s v="Online"/>
    <x v="1210"/>
    <x v="581"/>
    <n v="3"/>
    <x v="690"/>
    <n v="0.08"/>
    <x v="2"/>
    <n v="1504.4760000000001"/>
  </r>
  <r>
    <s v="CUST1263"/>
    <s v="Crystal Davis"/>
    <x v="12"/>
    <x v="0"/>
    <s v="Sallymouth"/>
    <x v="49"/>
    <s v="USA"/>
    <x v="3"/>
    <s v="PROD65"/>
    <x v="74"/>
    <x v="0"/>
    <x v="15"/>
    <x v="74"/>
    <n v="240.63"/>
    <n v="423"/>
    <s v="STORE7"/>
    <x v="15"/>
    <x v="1"/>
    <x v="15"/>
    <s v="Online"/>
    <x v="1211"/>
    <x v="168"/>
    <n v="1"/>
    <x v="592"/>
    <n v="0.24"/>
    <x v="2"/>
    <n v="154.74359999999999"/>
  </r>
  <r>
    <s v="CUST1348"/>
    <s v="Sherry Cabrera"/>
    <x v="0"/>
    <x v="0"/>
    <s v="Shannonview"/>
    <x v="8"/>
    <s v="USA"/>
    <x v="1"/>
    <s v="PROD99"/>
    <x v="86"/>
    <x v="2"/>
    <x v="14"/>
    <x v="86"/>
    <n v="201.41"/>
    <n v="146"/>
    <s v="STORE3"/>
    <x v="0"/>
    <x v="0"/>
    <x v="0"/>
    <s v="Outlet"/>
    <x v="1212"/>
    <x v="582"/>
    <n v="2.6923076923076925"/>
    <x v="483"/>
    <n v="0.15"/>
    <x v="0"/>
    <n v="1535.6780000000001"/>
  </r>
  <r>
    <s v="CUST1417"/>
    <s v="Karen King"/>
    <x v="13"/>
    <x v="1"/>
    <s v="Kimburgh"/>
    <x v="10"/>
    <s v="USA"/>
    <x v="3"/>
    <s v="PROD97"/>
    <x v="0"/>
    <x v="0"/>
    <x v="0"/>
    <x v="0"/>
    <n v="245.98"/>
    <n v="471"/>
    <s v="STORE15"/>
    <x v="19"/>
    <x v="0"/>
    <x v="19"/>
    <s v="Flagship"/>
    <x v="1213"/>
    <x v="583"/>
    <n v="4"/>
    <x v="643"/>
    <n v="0.24"/>
    <x v="2"/>
    <n v="1501.152"/>
  </r>
  <r>
    <s v="CUST1017"/>
    <s v="Adam Cruz"/>
    <x v="31"/>
    <x v="1"/>
    <s v="Brandonville"/>
    <x v="31"/>
    <s v="USA"/>
    <x v="2"/>
    <s v="PROD41"/>
    <x v="82"/>
    <x v="0"/>
    <x v="15"/>
    <x v="82"/>
    <n v="313.26"/>
    <n v="369"/>
    <s v="STORE17"/>
    <x v="1"/>
    <x v="0"/>
    <x v="1"/>
    <s v="Flagship"/>
    <x v="1214"/>
    <x v="584"/>
    <n v="1"/>
    <x v="383"/>
    <n v="0.25"/>
    <x v="0"/>
    <n v="480.41250000000002"/>
  </r>
  <r>
    <s v="CUST1119"/>
    <s v="Michael Jones"/>
    <x v="38"/>
    <x v="0"/>
    <s v="North Edwardton"/>
    <x v="25"/>
    <s v="USA"/>
    <x v="3"/>
    <s v="PROD74"/>
    <x v="1"/>
    <x v="1"/>
    <x v="1"/>
    <x v="1"/>
    <n v="403.71"/>
    <n v="159"/>
    <s v="STORE4"/>
    <x v="11"/>
    <x v="1"/>
    <x v="11"/>
    <s v="Online"/>
    <x v="1215"/>
    <x v="72"/>
    <n v="1"/>
    <x v="691"/>
    <n v="0.3"/>
    <x v="0"/>
    <n v="491.77100000000002"/>
  </r>
  <r>
    <s v="CUST1224"/>
    <s v="Anthony Morgan"/>
    <x v="5"/>
    <x v="0"/>
    <s v="New Anthonyfurt"/>
    <x v="38"/>
    <s v="USA"/>
    <x v="1"/>
    <s v="PROD39"/>
    <x v="65"/>
    <x v="1"/>
    <x v="22"/>
    <x v="65"/>
    <n v="326.06"/>
    <n v="301"/>
    <s v="STORE8"/>
    <x v="7"/>
    <x v="3"/>
    <x v="7"/>
    <s v="Online"/>
    <x v="1216"/>
    <x v="577"/>
    <n v="4"/>
    <x v="602"/>
    <n v="0.24"/>
    <x v="0"/>
    <n v="425.41759999999999"/>
  </r>
  <r>
    <s v="CUST1277"/>
    <s v="Jeffrey Gomez"/>
    <x v="24"/>
    <x v="1"/>
    <s v="Lake Nicole"/>
    <x v="48"/>
    <s v="USA"/>
    <x v="2"/>
    <s v="PROD19"/>
    <x v="32"/>
    <x v="0"/>
    <x v="12"/>
    <x v="32"/>
    <n v="21.34"/>
    <n v="65"/>
    <s v="STORE8"/>
    <x v="7"/>
    <x v="3"/>
    <x v="7"/>
    <s v="Online"/>
    <x v="1217"/>
    <x v="491"/>
    <n v="2"/>
    <x v="692"/>
    <n v="0.18"/>
    <x v="0"/>
    <n v="378.59399999999999"/>
  </r>
  <r>
    <s v="CUST1211"/>
    <s v="Rodney Huffman"/>
    <x v="3"/>
    <x v="1"/>
    <s v="Garzafort"/>
    <x v="43"/>
    <s v="USA"/>
    <x v="1"/>
    <s v="PROD85"/>
    <x v="70"/>
    <x v="4"/>
    <x v="7"/>
    <x v="70"/>
    <n v="119.57"/>
    <n v="210"/>
    <s v="STORE17"/>
    <x v="1"/>
    <x v="0"/>
    <x v="1"/>
    <s v="Flagship"/>
    <x v="1218"/>
    <x v="161"/>
    <n v="4"/>
    <x v="693"/>
    <n v="0.25"/>
    <x v="2"/>
    <n v="1879.05"/>
  </r>
  <r>
    <s v="CUST1082"/>
    <s v="George Rosario"/>
    <x v="10"/>
    <x v="0"/>
    <s v="Leburgh"/>
    <x v="23"/>
    <s v="USA"/>
    <x v="3"/>
    <s v="PROD41"/>
    <x v="82"/>
    <x v="0"/>
    <x v="15"/>
    <x v="82"/>
    <n v="313.26"/>
    <n v="369"/>
    <s v="STORE14"/>
    <x v="2"/>
    <x v="1"/>
    <x v="2"/>
    <s v="Outlet"/>
    <x v="1219"/>
    <x v="410"/>
    <n v="4"/>
    <x v="433"/>
    <n v="0.18"/>
    <x v="1"/>
    <n v="356.04399999999998"/>
  </r>
  <r>
    <s v="CUST1191"/>
    <s v="Todd Poole"/>
    <x v="5"/>
    <x v="1"/>
    <s v="Johnsonshire"/>
    <x v="35"/>
    <s v="USA"/>
    <x v="3"/>
    <s v="PROD17"/>
    <x v="29"/>
    <x v="0"/>
    <x v="7"/>
    <x v="29"/>
    <n v="144.53"/>
    <n v="367"/>
    <s v="STORE1"/>
    <x v="6"/>
    <x v="0"/>
    <x v="6"/>
    <s v="Flagship"/>
    <x v="1220"/>
    <x v="91"/>
    <n v="4"/>
    <x v="650"/>
    <n v="0.03"/>
    <x v="2"/>
    <n v="1372.2396000000001"/>
  </r>
  <r>
    <s v="CUST1065"/>
    <s v="Michael Thomas"/>
    <x v="2"/>
    <x v="1"/>
    <s v="Woodmouth"/>
    <x v="2"/>
    <s v="USA"/>
    <x v="1"/>
    <s v="PROD90"/>
    <x v="73"/>
    <x v="1"/>
    <x v="7"/>
    <x v="73"/>
    <n v="340.14"/>
    <n v="361"/>
    <s v="STORE1"/>
    <x v="6"/>
    <x v="0"/>
    <x v="6"/>
    <s v="Flagship"/>
    <x v="1221"/>
    <x v="585"/>
    <n v="4"/>
    <x v="441"/>
    <n v="0.16"/>
    <x v="0"/>
    <n v="208.25280000000001"/>
  </r>
  <r>
    <s v="CUST1216"/>
    <s v="Kathryn Garcia"/>
    <x v="30"/>
    <x v="0"/>
    <s v="Morrismouth"/>
    <x v="13"/>
    <s v="USA"/>
    <x v="2"/>
    <s v="PROD22"/>
    <x v="59"/>
    <x v="0"/>
    <x v="12"/>
    <x v="59"/>
    <n v="484.62"/>
    <n v="432"/>
    <s v="STORE19"/>
    <x v="18"/>
    <x v="2"/>
    <x v="18"/>
    <s v="Online"/>
    <x v="1222"/>
    <x v="570"/>
    <n v="2"/>
    <x v="197"/>
    <n v="0.12"/>
    <x v="1"/>
    <n v="1536.6559999999999"/>
  </r>
  <r>
    <s v="CUST1346"/>
    <s v="John Jordan"/>
    <x v="7"/>
    <x v="1"/>
    <s v="Port Crystalberg"/>
    <x v="25"/>
    <s v="USA"/>
    <x v="2"/>
    <s v="PROD76"/>
    <x v="45"/>
    <x v="1"/>
    <x v="6"/>
    <x v="45"/>
    <n v="392.89"/>
    <n v="320"/>
    <s v="STORE8"/>
    <x v="7"/>
    <x v="3"/>
    <x v="7"/>
    <s v="Online"/>
    <x v="1223"/>
    <x v="12"/>
    <n v="1"/>
    <x v="112"/>
    <n v="0.16"/>
    <x v="2"/>
    <n v="774.0684"/>
  </r>
  <r>
    <s v="CUST1028"/>
    <s v="Joshua Ryan"/>
    <x v="4"/>
    <x v="1"/>
    <s v="New David"/>
    <x v="15"/>
    <s v="USA"/>
    <x v="2"/>
    <s v="PROD5"/>
    <x v="91"/>
    <x v="4"/>
    <x v="7"/>
    <x v="91"/>
    <n v="261"/>
    <n v="59"/>
    <s v="STORE19"/>
    <x v="18"/>
    <x v="2"/>
    <x v="18"/>
    <s v="Online"/>
    <x v="1224"/>
    <x v="11"/>
    <n v="1"/>
    <x v="187"/>
    <n v="0.13"/>
    <x v="1"/>
    <n v="373.56060000000002"/>
  </r>
  <r>
    <s v="CUST1198"/>
    <s v="Wanda Snyder"/>
    <x v="8"/>
    <x v="0"/>
    <s v="Frostmouth"/>
    <x v="1"/>
    <s v="USA"/>
    <x v="3"/>
    <s v="PROD12"/>
    <x v="85"/>
    <x v="3"/>
    <x v="4"/>
    <x v="85"/>
    <n v="115.82"/>
    <n v="460"/>
    <s v="STORE15"/>
    <x v="19"/>
    <x v="0"/>
    <x v="19"/>
    <s v="Flagship"/>
    <x v="1225"/>
    <x v="294"/>
    <n v="4"/>
    <x v="214"/>
    <n v="0.24"/>
    <x v="0"/>
    <n v="2703.9888000000001"/>
  </r>
  <r>
    <s v="CUST1028"/>
    <s v="Joshua Ryan"/>
    <x v="4"/>
    <x v="1"/>
    <s v="New David"/>
    <x v="15"/>
    <s v="USA"/>
    <x v="2"/>
    <s v="PROD74"/>
    <x v="1"/>
    <x v="1"/>
    <x v="1"/>
    <x v="1"/>
    <n v="403.71"/>
    <n v="159"/>
    <s v="STORE11"/>
    <x v="17"/>
    <x v="1"/>
    <x v="17"/>
    <s v="Online"/>
    <x v="1226"/>
    <x v="106"/>
    <n v="3"/>
    <x v="694"/>
    <n v="0.19"/>
    <x v="2"/>
    <n v="1953.1368"/>
  </r>
  <r>
    <s v="CUST1468"/>
    <s v="Gregory Curtis"/>
    <x v="20"/>
    <x v="0"/>
    <s v="Bergermouth"/>
    <x v="1"/>
    <s v="USA"/>
    <x v="3"/>
    <s v="PROD75"/>
    <x v="10"/>
    <x v="4"/>
    <x v="9"/>
    <x v="10"/>
    <n v="158.13999999999999"/>
    <n v="82"/>
    <s v="STORE5"/>
    <x v="3"/>
    <x v="0"/>
    <x v="3"/>
    <s v="Outlet"/>
    <x v="1227"/>
    <x v="481"/>
    <n v="2"/>
    <x v="695"/>
    <n v="0.2"/>
    <x v="1"/>
    <n v="1384.2239999999999"/>
  </r>
  <r>
    <s v="CUST1097"/>
    <s v="David Cobb"/>
    <x v="19"/>
    <x v="0"/>
    <s v="Lake Thomas"/>
    <x v="16"/>
    <s v="USA"/>
    <x v="1"/>
    <s v="PROD31"/>
    <x v="72"/>
    <x v="0"/>
    <x v="0"/>
    <x v="72"/>
    <n v="204.39"/>
    <n v="281"/>
    <s v="STORE9"/>
    <x v="9"/>
    <x v="1"/>
    <x v="9"/>
    <s v="Flagship"/>
    <x v="1228"/>
    <x v="586"/>
    <n v="2"/>
    <x v="404"/>
    <n v="0.3"/>
    <x v="2"/>
    <n v="1283.086"/>
  </r>
  <r>
    <s v="CUST1042"/>
    <s v="William Martin"/>
    <x v="16"/>
    <x v="0"/>
    <s v="Ryanburgh"/>
    <x v="33"/>
    <s v="USA"/>
    <x v="2"/>
    <s v="PROD51"/>
    <x v="78"/>
    <x v="1"/>
    <x v="7"/>
    <x v="78"/>
    <n v="88.49"/>
    <n v="246"/>
    <s v="STORE12"/>
    <x v="14"/>
    <x v="0"/>
    <x v="14"/>
    <s v="Online"/>
    <x v="1229"/>
    <x v="553"/>
    <n v="3"/>
    <x v="487"/>
    <n v="0.12"/>
    <x v="0"/>
    <n v="2062.8696"/>
  </r>
  <r>
    <s v="CUST1211"/>
    <s v="Rodney Huffman"/>
    <x v="3"/>
    <x v="1"/>
    <s v="Garzafort"/>
    <x v="43"/>
    <s v="USA"/>
    <x v="1"/>
    <s v="PROD38"/>
    <x v="43"/>
    <x v="0"/>
    <x v="2"/>
    <x v="43"/>
    <n v="135.61000000000001"/>
    <n v="394"/>
    <s v="STORE12"/>
    <x v="14"/>
    <x v="0"/>
    <x v="14"/>
    <s v="Online"/>
    <x v="1230"/>
    <x v="64"/>
    <n v="4"/>
    <x v="613"/>
    <n v="0.13"/>
    <x v="2"/>
    <n v="2156.6952000000001"/>
  </r>
  <r>
    <s v="CUST1481"/>
    <s v="Bryan Tran"/>
    <x v="2"/>
    <x v="0"/>
    <s v="Kelseybury"/>
    <x v="31"/>
    <s v="USA"/>
    <x v="0"/>
    <s v="PROD62"/>
    <x v="19"/>
    <x v="1"/>
    <x v="6"/>
    <x v="19"/>
    <n v="86.42"/>
    <n v="222"/>
    <s v="STORE14"/>
    <x v="2"/>
    <x v="1"/>
    <x v="2"/>
    <s v="Outlet"/>
    <x v="1231"/>
    <x v="349"/>
    <n v="2"/>
    <x v="67"/>
    <n v="0.03"/>
    <x v="2"/>
    <n v="1625.2544"/>
  </r>
  <r>
    <s v="CUST1451"/>
    <s v="Ashley Roberts"/>
    <x v="6"/>
    <x v="0"/>
    <s v="Josephmouth"/>
    <x v="32"/>
    <s v="USA"/>
    <x v="0"/>
    <s v="PROD90"/>
    <x v="73"/>
    <x v="1"/>
    <x v="7"/>
    <x v="73"/>
    <n v="340.14"/>
    <n v="361"/>
    <s v="STORE1"/>
    <x v="6"/>
    <x v="0"/>
    <x v="6"/>
    <s v="Flagship"/>
    <x v="1232"/>
    <x v="113"/>
    <n v="3"/>
    <x v="326"/>
    <n v="0.2"/>
    <x v="0"/>
    <n v="326.25599999999997"/>
  </r>
  <r>
    <s v="CUST1479"/>
    <s v="Dylan Gutierrez"/>
    <x v="38"/>
    <x v="0"/>
    <s v="New Jamesview"/>
    <x v="5"/>
    <s v="USA"/>
    <x v="3"/>
    <s v="PROD74"/>
    <x v="1"/>
    <x v="1"/>
    <x v="1"/>
    <x v="1"/>
    <n v="403.71"/>
    <n v="159"/>
    <s v="STORE1"/>
    <x v="6"/>
    <x v="0"/>
    <x v="6"/>
    <s v="Flagship"/>
    <x v="1233"/>
    <x v="379"/>
    <n v="4"/>
    <x v="611"/>
    <n v="7.0000000000000007E-2"/>
    <x v="1"/>
    <n v="1475.0916"/>
  </r>
  <r>
    <s v="CUST1220"/>
    <s v="George Davis"/>
    <x v="12"/>
    <x v="1"/>
    <s v="    Lake Lisa"/>
    <x v="30"/>
    <s v="USA"/>
    <x v="3"/>
    <s v="PROD29"/>
    <x v="62"/>
    <x v="2"/>
    <x v="3"/>
    <x v="62"/>
    <n v="218.48"/>
    <n v="276"/>
    <s v="STORE14"/>
    <x v="2"/>
    <x v="1"/>
    <x v="2"/>
    <s v="Outlet"/>
    <x v="1234"/>
    <x v="561"/>
    <n v="2"/>
    <x v="317"/>
    <n v="0.22"/>
    <x v="1"/>
    <n v="1127.0219999999999"/>
  </r>
  <r>
    <s v="CUST1412"/>
    <s v="Shane Brown"/>
    <x v="28"/>
    <x v="1"/>
    <s v="East Andrea"/>
    <x v="29"/>
    <s v="USA"/>
    <x v="0"/>
    <s v="PROD53"/>
    <x v="20"/>
    <x v="4"/>
    <x v="5"/>
    <x v="20"/>
    <n v="386.56"/>
    <n v="125"/>
    <s v="STORE12"/>
    <x v="14"/>
    <x v="0"/>
    <x v="14"/>
    <s v="Online"/>
    <x v="1235"/>
    <x v="84"/>
    <n v="2"/>
    <x v="696"/>
    <n v="0.03"/>
    <x v="2"/>
    <n v="288.98239999999998"/>
  </r>
  <r>
    <s v="CUST1047"/>
    <s v="Gina Knight"/>
    <x v="8"/>
    <x v="1"/>
    <s v="Lake Roberthaven"/>
    <x v="2"/>
    <s v="USA"/>
    <x v="1"/>
    <s v="PROD64"/>
    <x v="55"/>
    <x v="3"/>
    <x v="16"/>
    <x v="55"/>
    <n v="299.11"/>
    <n v="118"/>
    <s v="STORE2"/>
    <x v="4"/>
    <x v="1"/>
    <x v="4"/>
    <s v="Outlet"/>
    <x v="1236"/>
    <x v="405"/>
    <n v="2"/>
    <x v="697"/>
    <n v="0.02"/>
    <x v="0"/>
    <n v="271.28359999999998"/>
  </r>
  <r>
    <s v="CUST1126"/>
    <s v="James Wolfe"/>
    <x v="32"/>
    <x v="1"/>
    <s v="Benjaminton"/>
    <x v="37"/>
    <s v="USA"/>
    <x v="0"/>
    <s v="PROD80"/>
    <x v="24"/>
    <x v="2"/>
    <x v="14"/>
    <x v="24"/>
    <n v="143.43"/>
    <n v="58"/>
    <s v="STORE2"/>
    <x v="4"/>
    <x v="1"/>
    <x v="4"/>
    <s v="Outlet"/>
    <x v="1237"/>
    <x v="349"/>
    <n v="4"/>
    <x v="261"/>
    <n v="0.09"/>
    <x v="2"/>
    <n v="2699.0963999999999"/>
  </r>
  <r>
    <s v="CUST1023"/>
    <s v="Jonathan Steele"/>
    <x v="36"/>
    <x v="1"/>
    <s v="Molinabury"/>
    <x v="7"/>
    <s v="USA"/>
    <x v="1"/>
    <s v="PROD80"/>
    <x v="24"/>
    <x v="2"/>
    <x v="14"/>
    <x v="24"/>
    <n v="143.43"/>
    <n v="58"/>
    <s v="STORE17"/>
    <x v="1"/>
    <x v="0"/>
    <x v="1"/>
    <s v="Flagship"/>
    <x v="1238"/>
    <x v="587"/>
    <n v="2"/>
    <x v="406"/>
    <n v="0.19"/>
    <x v="1"/>
    <n v="954.01800000000003"/>
  </r>
  <r>
    <s v="CUST1304"/>
    <s v="Miss Alexandria Li Dvm"/>
    <x v="15"/>
    <x v="0"/>
    <s v="Port Jenniferton"/>
    <x v="45"/>
    <s v="USA"/>
    <x v="1"/>
    <s v="PROD50"/>
    <x v="52"/>
    <x v="0"/>
    <x v="15"/>
    <x v="52"/>
    <n v="190.29"/>
    <n v="260"/>
    <s v="STORE2"/>
    <x v="4"/>
    <x v="1"/>
    <x v="4"/>
    <s v="Outlet"/>
    <x v="1239"/>
    <x v="588"/>
    <n v="1"/>
    <x v="553"/>
    <n v="0.19"/>
    <x v="1"/>
    <n v="72.025200000000012"/>
  </r>
  <r>
    <s v="CUST1118"/>
    <s v="Earl Allen"/>
    <x v="19"/>
    <x v="0"/>
    <s v="New Jenniferburgh"/>
    <x v="41"/>
    <s v="USA"/>
    <x v="2"/>
    <s v="PROD61"/>
    <x v="49"/>
    <x v="0"/>
    <x v="12"/>
    <x v="49"/>
    <n v="103.45"/>
    <n v="465"/>
    <s v="STORE16"/>
    <x v="12"/>
    <x v="3"/>
    <x v="12"/>
    <s v="Flagship"/>
    <x v="1240"/>
    <x v="589"/>
    <n v="1"/>
    <x v="571"/>
    <n v="0.1"/>
    <x v="2"/>
    <n v="269.21699999999998"/>
  </r>
  <r>
    <s v="CUST1116"/>
    <s v="Anthony Phillips"/>
    <x v="40"/>
    <x v="1"/>
    <s v="North Davidport"/>
    <x v="26"/>
    <s v="USA"/>
    <x v="2"/>
    <s v="PROD77"/>
    <x v="79"/>
    <x v="1"/>
    <x v="17"/>
    <x v="79"/>
    <n v="480.9"/>
    <n v="104"/>
    <s v="STORE3"/>
    <x v="0"/>
    <x v="0"/>
    <x v="0"/>
    <s v="Outlet"/>
    <x v="1241"/>
    <x v="150"/>
    <n v="2"/>
    <x v="459"/>
    <n v="0.23"/>
    <x v="0"/>
    <n v="844.38199999999995"/>
  </r>
  <r>
    <s v="CUST1262"/>
    <s v="Katherine Cowan"/>
    <x v="31"/>
    <x v="1"/>
    <s v="New Ana"/>
    <x v="39"/>
    <s v="USA"/>
    <x v="1"/>
    <s v="PROD54"/>
    <x v="8"/>
    <x v="0"/>
    <x v="7"/>
    <x v="8"/>
    <n v="434.84"/>
    <n v="185"/>
    <s v="STORE10"/>
    <x v="5"/>
    <x v="2"/>
    <x v="5"/>
    <s v="Online"/>
    <x v="1242"/>
    <x v="388"/>
    <n v="3"/>
    <x v="698"/>
    <n v="0.02"/>
    <x v="1"/>
    <n v="2873.9969999999989"/>
  </r>
  <r>
    <s v="CUST1346"/>
    <s v="John Jordan"/>
    <x v="7"/>
    <x v="1"/>
    <s v="Port Crystalberg"/>
    <x v="25"/>
    <s v="USA"/>
    <x v="2"/>
    <s v="PROD44"/>
    <x v="31"/>
    <x v="0"/>
    <x v="15"/>
    <x v="31"/>
    <n v="167.12"/>
    <n v="316"/>
    <s v="STORE18"/>
    <x v="10"/>
    <x v="2"/>
    <x v="10"/>
    <s v="Flagship"/>
    <x v="1243"/>
    <x v="23"/>
    <n v="1"/>
    <x v="169"/>
    <n v="0.28000000000000003"/>
    <x v="2"/>
    <n v="330.7824"/>
  </r>
  <r>
    <s v="CUST1088"/>
    <s v="Timothy Wright"/>
    <x v="7"/>
    <x v="0"/>
    <s v="Ashleystad"/>
    <x v="24"/>
    <s v="USA"/>
    <x v="1"/>
    <s v="PROD2"/>
    <x v="60"/>
    <x v="4"/>
    <x v="18"/>
    <x v="60"/>
    <n v="265.73266666666666"/>
    <n v="352"/>
    <s v="STORE4"/>
    <x v="11"/>
    <x v="1"/>
    <x v="11"/>
    <s v="Online"/>
    <x v="1244"/>
    <x v="590"/>
    <n v="2"/>
    <x v="699"/>
    <n v="0.19"/>
    <x v="0"/>
    <n v="199.56780000000001"/>
  </r>
  <r>
    <s v="CUST1358"/>
    <s v="Ashley Anderson"/>
    <x v="31"/>
    <x v="1"/>
    <s v="West Johnmouth"/>
    <x v="44"/>
    <s v="USA"/>
    <x v="0"/>
    <s v="PROD55"/>
    <x v="25"/>
    <x v="2"/>
    <x v="3"/>
    <x v="25"/>
    <n v="81.75"/>
    <n v="226.05"/>
    <s v="STORE19"/>
    <x v="18"/>
    <x v="2"/>
    <x v="18"/>
    <s v="Online"/>
    <x v="1245"/>
    <x v="591"/>
    <n v="1"/>
    <x v="254"/>
    <n v="0.02"/>
    <x v="1"/>
    <n v="218.49100000000001"/>
  </r>
  <r>
    <s v="CUST1398"/>
    <s v="Jennifer Johnson"/>
    <x v="8"/>
    <x v="0"/>
    <s v="Cheyenneborough"/>
    <x v="20"/>
    <s v="USA"/>
    <x v="3"/>
    <s v="PROD75"/>
    <x v="10"/>
    <x v="4"/>
    <x v="9"/>
    <x v="10"/>
    <n v="158.13999999999999"/>
    <n v="82"/>
    <s v="STORE8"/>
    <x v="7"/>
    <x v="3"/>
    <x v="7"/>
    <s v="Online"/>
    <x v="1246"/>
    <x v="592"/>
    <n v="4"/>
    <x v="44"/>
    <n v="0.08"/>
    <x v="0"/>
    <n v="1154.8943999999999"/>
  </r>
  <r>
    <s v="CUST1332"/>
    <s v="Dr. Lindsay Hanna"/>
    <x v="23"/>
    <x v="1"/>
    <s v="New Paulstad"/>
    <x v="47"/>
    <s v="USA"/>
    <x v="3"/>
    <s v="PROD32"/>
    <x v="96"/>
    <x v="3"/>
    <x v="10"/>
    <x v="96"/>
    <n v="283.83"/>
    <n v="244"/>
    <s v="STORE4"/>
    <x v="11"/>
    <x v="1"/>
    <x v="11"/>
    <s v="Online"/>
    <x v="1247"/>
    <x v="516"/>
    <n v="3"/>
    <x v="391"/>
    <n v="0.14000000000000001"/>
    <x v="0"/>
    <n v="1552.9793999999999"/>
  </r>
  <r>
    <s v="CUST1297"/>
    <s v="Jennifer Carr"/>
    <x v="35"/>
    <x v="1"/>
    <s v="Lake Brett"/>
    <x v="38"/>
    <s v="USA"/>
    <x v="1"/>
    <s v="PROD69"/>
    <x v="5"/>
    <x v="4"/>
    <x v="5"/>
    <x v="5"/>
    <n v="218.22"/>
    <n v="224"/>
    <s v="STORE2"/>
    <x v="4"/>
    <x v="1"/>
    <x v="4"/>
    <s v="Outlet"/>
    <x v="1248"/>
    <x v="593"/>
    <n v="1"/>
    <x v="700"/>
    <n v="0.03"/>
    <x v="0"/>
    <n v="547.17700000000002"/>
  </r>
  <r>
    <s v="CUST1095"/>
    <s v="Amy Fowler"/>
    <x v="32"/>
    <x v="1"/>
    <s v="West Bobbyshire"/>
    <x v="3"/>
    <s v="USA"/>
    <x v="2"/>
    <s v="PROD80"/>
    <x v="24"/>
    <x v="2"/>
    <x v="14"/>
    <x v="24"/>
    <n v="143.43"/>
    <n v="58"/>
    <s v="STORE5"/>
    <x v="3"/>
    <x v="0"/>
    <x v="3"/>
    <s v="Outlet"/>
    <x v="1249"/>
    <x v="409"/>
    <n v="1"/>
    <x v="701"/>
    <n v="0.18"/>
    <x v="0"/>
    <n v="423.62840000000011"/>
  </r>
  <r>
    <s v="CUST1438"/>
    <s v="Monica Flynn"/>
    <x v="22"/>
    <x v="1"/>
    <s v="Amberburgh"/>
    <x v="25"/>
    <s v="USA"/>
    <x v="2"/>
    <s v="PROD63"/>
    <x v="11"/>
    <x v="3"/>
    <x v="10"/>
    <x v="11"/>
    <n v="266.86"/>
    <n v="458"/>
    <s v="STORE12"/>
    <x v="14"/>
    <x v="0"/>
    <x v="14"/>
    <s v="Online"/>
    <x v="1250"/>
    <x v="565"/>
    <n v="1"/>
    <x v="176"/>
    <n v="0.11"/>
    <x v="1"/>
    <n v="831.92750000000001"/>
  </r>
  <r>
    <s v="CUST1234"/>
    <s v="Nathaniel Hill"/>
    <x v="27"/>
    <x v="1"/>
    <s v="Lake Mark"/>
    <x v="45"/>
    <s v="USA"/>
    <x v="0"/>
    <s v="PROD98"/>
    <x v="51"/>
    <x v="1"/>
    <x v="1"/>
    <x v="51"/>
    <n v="431.67"/>
    <n v="73"/>
    <s v="STORE7"/>
    <x v="15"/>
    <x v="1"/>
    <x v="15"/>
    <s v="Online"/>
    <x v="1251"/>
    <x v="594"/>
    <n v="4"/>
    <x v="459"/>
    <n v="0.05"/>
    <x v="1"/>
    <n v="2084.0720000000001"/>
  </r>
  <r>
    <s v="CUST1013"/>
    <s v="Nathan Hernandez"/>
    <x v="41"/>
    <x v="1"/>
    <s v="New Becky"/>
    <x v="39"/>
    <s v="USA"/>
    <x v="1"/>
    <s v="PROD37"/>
    <x v="16"/>
    <x v="4"/>
    <x v="9"/>
    <x v="16"/>
    <n v="353.47"/>
    <n v="214"/>
    <s v="STORE3"/>
    <x v="0"/>
    <x v="0"/>
    <x v="0"/>
    <s v="Outlet"/>
    <x v="1252"/>
    <x v="140"/>
    <n v="3"/>
    <x v="380"/>
    <n v="0.06"/>
    <x v="0"/>
    <n v="1018.3302"/>
  </r>
  <r>
    <s v="CUST1187"/>
    <s v="Dr. Suzanne Bullock"/>
    <x v="31"/>
    <x v="1"/>
    <s v="Lake Blaketon"/>
    <x v="27"/>
    <s v="USA"/>
    <x v="2"/>
    <s v="PROD13"/>
    <x v="75"/>
    <x v="1"/>
    <x v="7"/>
    <x v="75"/>
    <n v="242.23"/>
    <n v="453"/>
    <s v="STORE1"/>
    <x v="6"/>
    <x v="0"/>
    <x v="6"/>
    <s v="Flagship"/>
    <x v="1253"/>
    <x v="158"/>
    <n v="2"/>
    <x v="683"/>
    <n v="0.1"/>
    <x v="1"/>
    <n v="1098.6659999999999"/>
  </r>
  <r>
    <s v="CUST1334"/>
    <s v="Mr. Christopher Sims"/>
    <x v="12"/>
    <x v="1"/>
    <s v="Donaldsontown"/>
    <x v="33"/>
    <s v="USA"/>
    <x v="1"/>
    <s v="PROD51"/>
    <x v="78"/>
    <x v="1"/>
    <x v="7"/>
    <x v="78"/>
    <n v="88.49"/>
    <n v="246"/>
    <s v="STORE16"/>
    <x v="12"/>
    <x v="3"/>
    <x v="12"/>
    <s v="Flagship"/>
    <x v="1254"/>
    <x v="377"/>
    <n v="1"/>
    <x v="52"/>
    <n v="0.3"/>
    <x v="0"/>
    <n v="190.54"/>
  </r>
  <r>
    <s v="CUST1438"/>
    <s v="Monica Flynn"/>
    <x v="22"/>
    <x v="1"/>
    <s v="Amberburgh"/>
    <x v="25"/>
    <s v="USA"/>
    <x v="2"/>
    <s v="PROD77"/>
    <x v="79"/>
    <x v="1"/>
    <x v="17"/>
    <x v="79"/>
    <n v="480.9"/>
    <n v="104"/>
    <s v="STORE6"/>
    <x v="13"/>
    <x v="2"/>
    <x v="13"/>
    <s v="Online"/>
    <x v="1255"/>
    <x v="335"/>
    <n v="3"/>
    <x v="702"/>
    <n v="0.16"/>
    <x v="2"/>
    <n v="1444.212"/>
  </r>
  <r>
    <s v="CUST1322"/>
    <s v="Samuel Arias"/>
    <x v="8"/>
    <x v="0"/>
    <s v="North Nicole"/>
    <x v="0"/>
    <s v="USA"/>
    <x v="3"/>
    <s v="PROD6"/>
    <x v="95"/>
    <x v="3"/>
    <x v="10"/>
    <x v="95"/>
    <n v="312.8"/>
    <n v="350"/>
    <s v="STORE0"/>
    <x v="16"/>
    <x v="2"/>
    <x v="16"/>
    <s v="Flagship"/>
    <x v="1256"/>
    <x v="333"/>
    <n v="4"/>
    <x v="596"/>
    <n v="0.28000000000000003"/>
    <x v="0"/>
    <n v="71.193599999999989"/>
  </r>
  <r>
    <s v="CUST1453"/>
    <s v="April Phillips"/>
    <x v="32"/>
    <x v="1"/>
    <s v="Lake Carolyn"/>
    <x v="47"/>
    <s v="USA"/>
    <x v="2"/>
    <s v="PROD12"/>
    <x v="85"/>
    <x v="3"/>
    <x v="4"/>
    <x v="85"/>
    <n v="115.82"/>
    <n v="460"/>
    <s v="STORE6"/>
    <x v="13"/>
    <x v="2"/>
    <x v="13"/>
    <s v="Online"/>
    <x v="1257"/>
    <x v="104"/>
    <n v="2"/>
    <x v="180"/>
    <n v="0.15"/>
    <x v="0"/>
    <n v="1219.4269999999999"/>
  </r>
  <r>
    <s v="CUST1251"/>
    <s v="Tyler Garner"/>
    <x v="13"/>
    <x v="0"/>
    <s v="Port Coreyfort"/>
    <x v="27"/>
    <s v="USA"/>
    <x v="1"/>
    <s v="PROD9"/>
    <x v="98"/>
    <x v="0"/>
    <x v="15"/>
    <x v="98"/>
    <n v="495.72"/>
    <n v="323"/>
    <s v="STORE9"/>
    <x v="9"/>
    <x v="1"/>
    <x v="9"/>
    <s v="Flagship"/>
    <x v="1258"/>
    <x v="272"/>
    <n v="3"/>
    <x v="163"/>
    <n v="7.0000000000000007E-2"/>
    <x v="2"/>
    <n v="750.20309999999995"/>
  </r>
  <r>
    <s v="CUST1257"/>
    <s v="Christopher David"/>
    <x v="17"/>
    <x v="0"/>
    <s v="Karenmouth"/>
    <x v="30"/>
    <s v="USA"/>
    <x v="1"/>
    <s v="PROD68"/>
    <x v="97"/>
    <x v="2"/>
    <x v="20"/>
    <x v="97"/>
    <n v="243.7"/>
    <n v="130"/>
    <s v="STORE9"/>
    <x v="9"/>
    <x v="1"/>
    <x v="9"/>
    <s v="Flagship"/>
    <x v="1259"/>
    <x v="378"/>
    <n v="1"/>
    <x v="567"/>
    <n v="0.17"/>
    <x v="2"/>
    <n v="65.155000000000001"/>
  </r>
  <r>
    <s v="CUST1133"/>
    <s v="Hayley Pope"/>
    <x v="32"/>
    <x v="1"/>
    <s v="West Stephenville"/>
    <x v="23"/>
    <s v="USA"/>
    <x v="3"/>
    <s v="PROD36"/>
    <x v="88"/>
    <x v="4"/>
    <x v="8"/>
    <x v="88"/>
    <n v="223.43"/>
    <n v="154"/>
    <s v="STORE4"/>
    <x v="11"/>
    <x v="1"/>
    <x v="11"/>
    <s v="Online"/>
    <x v="1260"/>
    <x v="595"/>
    <n v="3"/>
    <x v="703"/>
    <n v="0.02"/>
    <x v="0"/>
    <n v="1174.2947999999999"/>
  </r>
  <r>
    <s v="CUST1085"/>
    <s v="Richard Delgado"/>
    <x v="19"/>
    <x v="0"/>
    <s v="West Theodorechester"/>
    <x v="8"/>
    <s v="USA"/>
    <x v="1"/>
    <s v="PROD31"/>
    <x v="72"/>
    <x v="0"/>
    <x v="0"/>
    <x v="72"/>
    <n v="204.39"/>
    <n v="281"/>
    <s v="STORE19"/>
    <x v="18"/>
    <x v="2"/>
    <x v="18"/>
    <s v="Online"/>
    <x v="1261"/>
    <x v="68"/>
    <n v="3"/>
    <x v="131"/>
    <n v="0.01"/>
    <x v="1"/>
    <n v="1353.7854"/>
  </r>
  <r>
    <s v="CUST1349"/>
    <s v="Heather Valenzuela"/>
    <x v="37"/>
    <x v="0"/>
    <s v="New Angiefurt"/>
    <x v="19"/>
    <s v="USA"/>
    <x v="3"/>
    <s v="PROD50"/>
    <x v="52"/>
    <x v="0"/>
    <x v="15"/>
    <x v="52"/>
    <n v="190.29"/>
    <n v="260"/>
    <s v="STORE5"/>
    <x v="3"/>
    <x v="0"/>
    <x v="3"/>
    <s v="Outlet"/>
    <x v="1262"/>
    <x v="249"/>
    <n v="2"/>
    <x v="318"/>
    <n v="0.15"/>
    <x v="1"/>
    <n v="1042.491"/>
  </r>
  <r>
    <s v="CUST1458"/>
    <s v="Kelly Garrett"/>
    <x v="32"/>
    <x v="1"/>
    <s v="Port Taylorberg"/>
    <x v="8"/>
    <s v="USA"/>
    <x v="1"/>
    <s v="PROD2"/>
    <x v="60"/>
    <x v="4"/>
    <x v="18"/>
    <x v="60"/>
    <n v="265.73266666666666"/>
    <n v="352"/>
    <s v="STORE14"/>
    <x v="2"/>
    <x v="1"/>
    <x v="2"/>
    <s v="Outlet"/>
    <x v="1263"/>
    <x v="386"/>
    <n v="4"/>
    <x v="200"/>
    <n v="0.28000000000000003"/>
    <x v="1"/>
    <n v="2799.0720000000001"/>
  </r>
  <r>
    <s v="CUST1034"/>
    <s v="Christopher Olson"/>
    <x v="4"/>
    <x v="1"/>
    <s v="West Richard"/>
    <x v="42"/>
    <s v="USA"/>
    <x v="2"/>
    <s v="PROD28"/>
    <x v="40"/>
    <x v="0"/>
    <x v="7"/>
    <x v="40"/>
    <n v="38.76"/>
    <n v="137"/>
    <s v="STORE7"/>
    <x v="15"/>
    <x v="1"/>
    <x v="15"/>
    <s v="Online"/>
    <x v="1264"/>
    <x v="596"/>
    <n v="3"/>
    <x v="211"/>
    <n v="0.06"/>
    <x v="1"/>
    <n v="2495.4744000000001"/>
  </r>
  <r>
    <s v="CUST1087"/>
    <s v="Melissa Duffy Md"/>
    <x v="7"/>
    <x v="1"/>
    <s v="East Jenna"/>
    <x v="9"/>
    <s v="USA"/>
    <x v="3"/>
    <s v="PROD8"/>
    <x v="12"/>
    <x v="1"/>
    <x v="1"/>
    <x v="12"/>
    <n v="439.07"/>
    <n v="142"/>
    <s v="STORE9"/>
    <x v="9"/>
    <x v="1"/>
    <x v="9"/>
    <s v="Flagship"/>
    <x v="1265"/>
    <x v="301"/>
    <n v="1"/>
    <x v="704"/>
    <n v="0.23"/>
    <x v="0"/>
    <n v="96.25"/>
  </r>
  <r>
    <s v="CUST1128"/>
    <s v="Susan Mcdonald"/>
    <x v="20"/>
    <x v="0"/>
    <s v="East Ellen"/>
    <x v="24"/>
    <s v="USA"/>
    <x v="1"/>
    <s v="PROD10"/>
    <x v="47"/>
    <x v="2"/>
    <x v="14"/>
    <x v="47"/>
    <n v="298.86"/>
    <n v="308"/>
    <s v="STORE15"/>
    <x v="19"/>
    <x v="0"/>
    <x v="19"/>
    <s v="Flagship"/>
    <x v="1266"/>
    <x v="428"/>
    <n v="2"/>
    <x v="705"/>
    <n v="0.08"/>
    <x v="1"/>
    <n v="346.38"/>
  </r>
  <r>
    <s v="CUST1222"/>
    <s v="Alejandro Doyle"/>
    <x v="39"/>
    <x v="0"/>
    <s v="East Crystalton"/>
    <x v="32"/>
    <s v="USA"/>
    <x v="2"/>
    <s v="PROD46"/>
    <x v="41"/>
    <x v="4"/>
    <x v="18"/>
    <x v="41"/>
    <n v="167.34"/>
    <n v="296"/>
    <s v="STORE6"/>
    <x v="13"/>
    <x v="2"/>
    <x v="13"/>
    <s v="Online"/>
    <x v="1267"/>
    <x v="597"/>
    <n v="4"/>
    <x v="521"/>
    <n v="0.25"/>
    <x v="1"/>
    <n v="1032.3599999999999"/>
  </r>
  <r>
    <s v="CUST1344"/>
    <s v="Evelyn Brown"/>
    <x v="14"/>
    <x v="0"/>
    <s v="West Victoriaborough"/>
    <x v="32"/>
    <s v="USA"/>
    <x v="0"/>
    <s v="PROD79"/>
    <x v="14"/>
    <x v="2"/>
    <x v="11"/>
    <x v="14"/>
    <n v="228.53"/>
    <n v="469"/>
    <s v="STORE1"/>
    <x v="6"/>
    <x v="0"/>
    <x v="6"/>
    <s v="Flagship"/>
    <x v="1268"/>
    <x v="80"/>
    <n v="2.5"/>
    <x v="197"/>
    <n v="0.18"/>
    <x v="0"/>
    <n v="2148.1212"/>
  </r>
  <r>
    <s v="CUST1047"/>
    <s v="Gina Knight"/>
    <x v="8"/>
    <x v="1"/>
    <s v="Lake Roberthaven"/>
    <x v="2"/>
    <s v="USA"/>
    <x v="1"/>
    <s v="PROD17"/>
    <x v="29"/>
    <x v="0"/>
    <x v="7"/>
    <x v="29"/>
    <n v="144.53"/>
    <n v="367"/>
    <s v="STORE19"/>
    <x v="18"/>
    <x v="2"/>
    <x v="18"/>
    <s v="Online"/>
    <x v="1269"/>
    <x v="598"/>
    <n v="3"/>
    <x v="353"/>
    <n v="0.09"/>
    <x v="2"/>
    <n v="2724.4034999999999"/>
  </r>
  <r>
    <s v="CUST1150"/>
    <s v="Stephanie Conway"/>
    <x v="26"/>
    <x v="0"/>
    <s v="Port Frankmouth"/>
    <x v="44"/>
    <s v="USA"/>
    <x v="0"/>
    <s v="PROD11"/>
    <x v="68"/>
    <x v="1"/>
    <x v="7"/>
    <x v="68"/>
    <n v="449.4"/>
    <n v="274.7"/>
    <s v="STORE15"/>
    <x v="19"/>
    <x v="0"/>
    <x v="19"/>
    <s v="Flagship"/>
    <x v="1270"/>
    <x v="41"/>
    <n v="3"/>
    <x v="121"/>
    <n v="7.0000000000000007E-2"/>
    <x v="1"/>
    <n v="339.37560000000002"/>
  </r>
  <r>
    <s v="CUST1221"/>
    <s v="Lisa Young"/>
    <x v="29"/>
    <x v="0"/>
    <s v="Maybury"/>
    <x v="31"/>
    <s v="USA"/>
    <x v="2"/>
    <s v="PROD68"/>
    <x v="97"/>
    <x v="2"/>
    <x v="20"/>
    <x v="97"/>
    <n v="243.7"/>
    <n v="130"/>
    <s v="STORE10"/>
    <x v="5"/>
    <x v="2"/>
    <x v="5"/>
    <s v="Online"/>
    <x v="1271"/>
    <x v="356"/>
    <n v="2"/>
    <x v="706"/>
    <n v="0.13"/>
    <x v="1"/>
    <n v="1205.3327999999999"/>
  </r>
  <r>
    <s v="CUST1027"/>
    <s v="Leslie Johnson"/>
    <x v="37"/>
    <x v="0"/>
    <s v="Mollyshire"/>
    <x v="34"/>
    <s v="USA"/>
    <x v="4"/>
    <s v="PROD24"/>
    <x v="2"/>
    <x v="0"/>
    <x v="2"/>
    <x v="2"/>
    <n v="166.06"/>
    <n v="340"/>
    <s v="STORE19"/>
    <x v="18"/>
    <x v="2"/>
    <x v="18"/>
    <s v="Online"/>
    <x v="1272"/>
    <x v="599"/>
    <n v="3"/>
    <x v="368"/>
    <n v="0.03"/>
    <x v="1"/>
    <n v="2312.2568999999999"/>
  </r>
  <r>
    <s v="CUST1014"/>
    <s v="Ashley Cohen"/>
    <x v="10"/>
    <x v="1"/>
    <s v="Lake Kristamouth"/>
    <x v="41"/>
    <s v="USA"/>
    <x v="1"/>
    <s v="PROD26"/>
    <x v="81"/>
    <x v="1"/>
    <x v="1"/>
    <x v="81"/>
    <n v="322.41000000000003"/>
    <n v="213"/>
    <s v="STORE9"/>
    <x v="9"/>
    <x v="1"/>
    <x v="9"/>
    <s v="Flagship"/>
    <x v="1273"/>
    <x v="437"/>
    <n v="1"/>
    <x v="102"/>
    <n v="0.1"/>
    <x v="1"/>
    <n v="817.15500000000009"/>
  </r>
  <r>
    <s v="CUST1287"/>
    <s v="Cynthia Roberts"/>
    <x v="24"/>
    <x v="1"/>
    <s v="Millerfort"/>
    <x v="1"/>
    <s v="USA"/>
    <x v="0"/>
    <s v="PROD50"/>
    <x v="52"/>
    <x v="0"/>
    <x v="15"/>
    <x v="52"/>
    <n v="190.29"/>
    <n v="260"/>
    <s v="STORE0"/>
    <x v="16"/>
    <x v="2"/>
    <x v="16"/>
    <s v="Flagship"/>
    <x v="1274"/>
    <x v="145"/>
    <n v="2"/>
    <x v="307"/>
    <n v="0.18"/>
    <x v="0"/>
    <n v="1083.7284"/>
  </r>
  <r>
    <s v="CUST1061"/>
    <s v="Kristin Stein"/>
    <x v="28"/>
    <x v="0"/>
    <s v="Jennifermouth"/>
    <x v="38"/>
    <s v="USA"/>
    <x v="1"/>
    <s v="PROD51"/>
    <x v="78"/>
    <x v="1"/>
    <x v="7"/>
    <x v="78"/>
    <n v="88.49"/>
    <n v="246"/>
    <s v="STORE8"/>
    <x v="7"/>
    <x v="3"/>
    <x v="7"/>
    <s v="Online"/>
    <x v="1275"/>
    <x v="498"/>
    <n v="3"/>
    <x v="479"/>
    <n v="0.22"/>
    <x v="2"/>
    <n v="1321.9595999999999"/>
  </r>
  <r>
    <s v="CUST1054"/>
    <s v="Katherine Dorsey"/>
    <x v="26"/>
    <x v="0"/>
    <s v="Christopherland"/>
    <x v="21"/>
    <s v="USA"/>
    <x v="2"/>
    <s v="PROD15"/>
    <x v="42"/>
    <x v="1"/>
    <x v="17"/>
    <x v="42"/>
    <n v="465.34"/>
    <n v="301"/>
    <s v="STORE15"/>
    <x v="19"/>
    <x v="0"/>
    <x v="19"/>
    <s v="Flagship"/>
    <x v="1276"/>
    <x v="600"/>
    <n v="2"/>
    <x v="707"/>
    <n v="0.22"/>
    <x v="2"/>
    <n v="437.37720000000002"/>
  </r>
  <r>
    <s v="CUST1372"/>
    <s v="Jacqueline Anthony"/>
    <x v="9"/>
    <x v="0"/>
    <s v="Vincentside"/>
    <x v="35"/>
    <s v="USA"/>
    <x v="3"/>
    <s v="PROD50"/>
    <x v="52"/>
    <x v="0"/>
    <x v="15"/>
    <x v="52"/>
    <n v="190.29"/>
    <n v="260"/>
    <s v="STORE3"/>
    <x v="0"/>
    <x v="0"/>
    <x v="0"/>
    <s v="Outlet"/>
    <x v="1277"/>
    <x v="222"/>
    <n v="2"/>
    <x v="708"/>
    <n v="0.13"/>
    <x v="0"/>
    <n v="148.30019999999999"/>
  </r>
  <r>
    <s v="CUST1312"/>
    <s v="Jason Mullins"/>
    <x v="35"/>
    <x v="1"/>
    <s v="Brianchester"/>
    <x v="43"/>
    <s v="USA"/>
    <x v="1"/>
    <s v="PROD27"/>
    <x v="77"/>
    <x v="2"/>
    <x v="3"/>
    <x v="77"/>
    <n v="234.80599999999998"/>
    <n v="378"/>
    <s v="STORE13"/>
    <x v="8"/>
    <x v="2"/>
    <x v="8"/>
    <s v="Flagship"/>
    <x v="1278"/>
    <x v="601"/>
    <n v="2"/>
    <x v="651"/>
    <n v="0.26"/>
    <x v="0"/>
    <n v="833.68399999999997"/>
  </r>
  <r>
    <s v="CUST1218"/>
    <s v="Julia Jackson"/>
    <x v="6"/>
    <x v="0"/>
    <s v="Edwardland"/>
    <x v="13"/>
    <s v="USA"/>
    <x v="2"/>
    <s v="PROD16"/>
    <x v="63"/>
    <x v="3"/>
    <x v="21"/>
    <x v="63"/>
    <n v="337.42"/>
    <n v="256"/>
    <s v="STORE3"/>
    <x v="0"/>
    <x v="0"/>
    <x v="0"/>
    <s v="Outlet"/>
    <x v="1279"/>
    <x v="59"/>
    <n v="4"/>
    <x v="433"/>
    <n v="0.19"/>
    <x v="2"/>
    <n v="354.32639999999998"/>
  </r>
  <r>
    <s v="CUST1033"/>
    <s v="Robert Jones Dds"/>
    <x v="34"/>
    <x v="0"/>
    <s v="Tristanton"/>
    <x v="21"/>
    <s v="USA"/>
    <x v="2"/>
    <s v="PROD80"/>
    <x v="24"/>
    <x v="2"/>
    <x v="14"/>
    <x v="24"/>
    <n v="143.43"/>
    <n v="58"/>
    <s v="STORE18"/>
    <x v="10"/>
    <x v="2"/>
    <x v="10"/>
    <s v="Flagship"/>
    <x v="1280"/>
    <x v="386"/>
    <n v="2"/>
    <x v="550"/>
    <n v="0.04"/>
    <x v="1"/>
    <n v="1589.3951999999999"/>
  </r>
  <r>
    <s v="CUST1214"/>
    <s v="Eric Todd"/>
    <x v="25"/>
    <x v="0"/>
    <s v="Danielstad"/>
    <x v="39"/>
    <s v="USA"/>
    <x v="0"/>
    <s v="PROD12"/>
    <x v="85"/>
    <x v="3"/>
    <x v="4"/>
    <x v="85"/>
    <n v="115.82"/>
    <n v="460"/>
    <s v="STORE18"/>
    <x v="10"/>
    <x v="2"/>
    <x v="10"/>
    <s v="Flagship"/>
    <x v="1281"/>
    <x v="602"/>
    <n v="3"/>
    <x v="674"/>
    <n v="0.12"/>
    <x v="1"/>
    <n v="2317.1543999999999"/>
  </r>
  <r>
    <s v="CUST1257"/>
    <s v="Christopher David"/>
    <x v="17"/>
    <x v="0"/>
    <s v="Karenmouth"/>
    <x v="30"/>
    <s v="USA"/>
    <x v="1"/>
    <s v="PROD57"/>
    <x v="64"/>
    <x v="0"/>
    <x v="15"/>
    <x v="64"/>
    <n v="30.62"/>
    <n v="138"/>
    <s v="STORE9"/>
    <x v="9"/>
    <x v="1"/>
    <x v="9"/>
    <s v="Flagship"/>
    <x v="1282"/>
    <x v="353"/>
    <n v="4"/>
    <x v="290"/>
    <n v="0.26"/>
    <x v="2"/>
    <n v="1446.1376"/>
  </r>
  <r>
    <s v="CUST1104"/>
    <s v="Christopher Lester"/>
    <x v="13"/>
    <x v="0"/>
    <s v="South Jenniferville"/>
    <x v="31"/>
    <s v="USA"/>
    <x v="1"/>
    <s v="PROD25"/>
    <x v="13"/>
    <x v="4"/>
    <x v="7"/>
    <x v="13"/>
    <n v="174.02"/>
    <n v="268"/>
    <s v="STORE12"/>
    <x v="14"/>
    <x v="0"/>
    <x v="14"/>
    <s v="Online"/>
    <x v="1283"/>
    <x v="530"/>
    <n v="4"/>
    <x v="248"/>
    <n v="0.13"/>
    <x v="1"/>
    <n v="612.16679999999997"/>
  </r>
  <r>
    <s v="CUST1248"/>
    <s v="Nicholas Webb"/>
    <x v="16"/>
    <x v="0"/>
    <s v="Lake Timothy"/>
    <x v="2"/>
    <s v="USA"/>
    <x v="0"/>
    <s v="PROD87"/>
    <x v="48"/>
    <x v="2"/>
    <x v="11"/>
    <x v="48"/>
    <n v="371.38"/>
    <n v="220"/>
    <s v="STORE8"/>
    <x v="7"/>
    <x v="3"/>
    <x v="7"/>
    <s v="Online"/>
    <x v="1284"/>
    <x v="603"/>
    <n v="4"/>
    <x v="709"/>
    <n v="0.25"/>
    <x v="2"/>
    <n v="868.98"/>
  </r>
  <r>
    <s v="CUST1241"/>
    <s v="Mr. William Horton"/>
    <x v="37"/>
    <x v="0"/>
    <s v="Dawsonchester"/>
    <x v="36"/>
    <s v="USA"/>
    <x v="2"/>
    <s v="PROD15"/>
    <x v="42"/>
    <x v="1"/>
    <x v="17"/>
    <x v="42"/>
    <n v="465.34"/>
    <n v="301"/>
    <s v="STORE15"/>
    <x v="19"/>
    <x v="0"/>
    <x v="19"/>
    <s v="Flagship"/>
    <x v="1285"/>
    <x v="290"/>
    <n v="2"/>
    <x v="323"/>
    <n v="0.17"/>
    <x v="0"/>
    <n v="1492.7882"/>
  </r>
  <r>
    <s v="CUST1065"/>
    <s v="Michael Thomas"/>
    <x v="2"/>
    <x v="1"/>
    <s v="Woodmouth"/>
    <x v="2"/>
    <s v="USA"/>
    <x v="1"/>
    <s v="PROD18"/>
    <x v="83"/>
    <x v="4"/>
    <x v="5"/>
    <x v="83"/>
    <n v="265.73266666666666"/>
    <n v="343"/>
    <s v="STORE1"/>
    <x v="6"/>
    <x v="0"/>
    <x v="6"/>
    <s v="Flagship"/>
    <x v="1286"/>
    <x v="230"/>
    <n v="1"/>
    <x v="710"/>
    <n v="0.11"/>
    <x v="2"/>
    <n v="615.32820000000004"/>
  </r>
  <r>
    <s v="CUST1165"/>
    <s v="Jason Wheeler"/>
    <x v="35"/>
    <x v="1"/>
    <s v="Carolview"/>
    <x v="22"/>
    <s v="USA"/>
    <x v="2"/>
    <s v="PROD27"/>
    <x v="77"/>
    <x v="2"/>
    <x v="3"/>
    <x v="77"/>
    <n v="234.80599999999998"/>
    <n v="378"/>
    <s v="STORE0"/>
    <x v="16"/>
    <x v="2"/>
    <x v="16"/>
    <s v="Flagship"/>
    <x v="1287"/>
    <x v="35"/>
    <n v="3"/>
    <x v="711"/>
    <n v="0.13"/>
    <x v="0"/>
    <n v="414.25920000000002"/>
  </r>
  <r>
    <s v="CUST1210"/>
    <s v="Antonio Jones"/>
    <x v="43"/>
    <x v="0"/>
    <s v="Matthewborough"/>
    <x v="31"/>
    <s v="USA"/>
    <x v="1"/>
    <s v="PROD60"/>
    <x v="18"/>
    <x v="3"/>
    <x v="13"/>
    <x v="18"/>
    <n v="482.75"/>
    <n v="444"/>
    <s v="STORE16"/>
    <x v="12"/>
    <x v="3"/>
    <x v="12"/>
    <s v="Flagship"/>
    <x v="1288"/>
    <x v="138"/>
    <n v="4"/>
    <x v="394"/>
    <n v="0.06"/>
    <x v="2"/>
    <n v="2019.684"/>
  </r>
  <r>
    <s v="CUST1417"/>
    <s v="Karen King"/>
    <x v="13"/>
    <x v="1"/>
    <s v="Kimburgh"/>
    <x v="10"/>
    <s v="USA"/>
    <x v="3"/>
    <s v="PROD41"/>
    <x v="82"/>
    <x v="0"/>
    <x v="15"/>
    <x v="82"/>
    <n v="313.26"/>
    <n v="369"/>
    <s v="STORE9"/>
    <x v="9"/>
    <x v="1"/>
    <x v="9"/>
    <s v="Flagship"/>
    <x v="1289"/>
    <x v="0"/>
    <n v="3"/>
    <x v="546"/>
    <n v="0.05"/>
    <x v="2"/>
    <n v="2199.3449999999998"/>
  </r>
  <r>
    <s v="CUST1086"/>
    <s v="Tammy Miller Md"/>
    <x v="16"/>
    <x v="1"/>
    <s v="Austinfurt"/>
    <x v="44"/>
    <s v="USA"/>
    <x v="0"/>
    <s v="PROD5"/>
    <x v="91"/>
    <x v="4"/>
    <x v="7"/>
    <x v="91"/>
    <n v="261"/>
    <n v="59"/>
    <s v="STORE7"/>
    <x v="15"/>
    <x v="1"/>
    <x v="15"/>
    <s v="Online"/>
    <x v="1290"/>
    <x v="524"/>
    <n v="3"/>
    <x v="360"/>
    <n v="0.16"/>
    <x v="1"/>
    <n v="1409.9903999999999"/>
  </r>
  <r>
    <s v="CUST1108"/>
    <s v="Travis Holland"/>
    <x v="29"/>
    <x v="0"/>
    <s v="Webstermouth"/>
    <x v="20"/>
    <s v="USA"/>
    <x v="3"/>
    <s v="PROD88"/>
    <x v="90"/>
    <x v="0"/>
    <x v="7"/>
    <x v="90"/>
    <n v="131.24"/>
    <n v="232"/>
    <s v="STORE1"/>
    <x v="6"/>
    <x v="0"/>
    <x v="6"/>
    <s v="Flagship"/>
    <x v="1291"/>
    <x v="490"/>
    <n v="4"/>
    <x v="366"/>
    <n v="0.14000000000000001"/>
    <x v="1"/>
    <n v="2329.7399999999998"/>
  </r>
  <r>
    <s v="CUST1102"/>
    <s v="Sarah Schneider"/>
    <x v="23"/>
    <x v="1"/>
    <s v="Port Joshuachester"/>
    <x v="8"/>
    <s v="USA"/>
    <x v="3"/>
    <s v="PROD98"/>
    <x v="51"/>
    <x v="1"/>
    <x v="1"/>
    <x v="51"/>
    <n v="431.67"/>
    <n v="73"/>
    <s v="STORE11"/>
    <x v="17"/>
    <x v="1"/>
    <x v="17"/>
    <s v="Online"/>
    <x v="1292"/>
    <x v="373"/>
    <n v="1"/>
    <x v="10"/>
    <n v="0.26"/>
    <x v="2"/>
    <n v="477.65519999999998"/>
  </r>
  <r>
    <s v="CUST1360"/>
    <s v="Denise Tate"/>
    <x v="23"/>
    <x v="0"/>
    <s v="Andersonside"/>
    <x v="24"/>
    <s v="USA"/>
    <x v="2"/>
    <s v="PROD73"/>
    <x v="6"/>
    <x v="0"/>
    <x v="0"/>
    <x v="6"/>
    <n v="107.06"/>
    <n v="359"/>
    <s v="STORE2"/>
    <x v="4"/>
    <x v="1"/>
    <x v="4"/>
    <s v="Outlet"/>
    <x v="1293"/>
    <x v="583"/>
    <n v="2"/>
    <x v="442"/>
    <n v="0.3"/>
    <x v="2"/>
    <n v="1307.5999999999999"/>
  </r>
  <r>
    <s v="CUST1334"/>
    <s v="Mr. Christopher Sims"/>
    <x v="12"/>
    <x v="1"/>
    <s v="Donaldsontown"/>
    <x v="33"/>
    <s v="USA"/>
    <x v="1"/>
    <s v="PROD46"/>
    <x v="41"/>
    <x v="4"/>
    <x v="18"/>
    <x v="41"/>
    <n v="167.34"/>
    <n v="296"/>
    <s v="STORE2"/>
    <x v="4"/>
    <x v="1"/>
    <x v="4"/>
    <s v="Outlet"/>
    <x v="1294"/>
    <x v="604"/>
    <n v="1"/>
    <x v="712"/>
    <n v="0.2"/>
    <x v="0"/>
    <n v="535.62400000000002"/>
  </r>
  <r>
    <s v="CUST1216"/>
    <s v="Kathryn Garcia"/>
    <x v="30"/>
    <x v="0"/>
    <s v="Morrismouth"/>
    <x v="13"/>
    <s v="USA"/>
    <x v="2"/>
    <s v="PROD35"/>
    <x v="44"/>
    <x v="2"/>
    <x v="11"/>
    <x v="44"/>
    <n v="382.22"/>
    <n v="329"/>
    <s v="STORE18"/>
    <x v="10"/>
    <x v="2"/>
    <x v="10"/>
    <s v="Flagship"/>
    <x v="1295"/>
    <x v="263"/>
    <n v="1"/>
    <x v="573"/>
    <n v="0.28000000000000003"/>
    <x v="2"/>
    <n v="153.85679999999999"/>
  </r>
  <r>
    <s v="CUST1077"/>
    <s v="Katherine Young"/>
    <x v="5"/>
    <x v="0"/>
    <s v="North Valeriemouth"/>
    <x v="1"/>
    <s v="USA"/>
    <x v="0"/>
    <s v="PROD21"/>
    <x v="54"/>
    <x v="2"/>
    <x v="19"/>
    <x v="54"/>
    <n v="123.46"/>
    <n v="76"/>
    <s v="STORE19"/>
    <x v="18"/>
    <x v="2"/>
    <x v="18"/>
    <s v="Online"/>
    <x v="1296"/>
    <x v="575"/>
    <n v="2"/>
    <x v="103"/>
    <n v="0.2"/>
    <x v="1"/>
    <n v="158.56"/>
  </r>
  <r>
    <s v="CUST1370"/>
    <s v="James Holloway Jr."/>
    <x v="20"/>
    <x v="0"/>
    <s v="Millston"/>
    <x v="12"/>
    <s v="USA"/>
    <x v="1"/>
    <s v="PROD37"/>
    <x v="16"/>
    <x v="4"/>
    <x v="9"/>
    <x v="16"/>
    <n v="353.47"/>
    <n v="214"/>
    <s v="STORE16"/>
    <x v="12"/>
    <x v="3"/>
    <x v="12"/>
    <s v="Flagship"/>
    <x v="1297"/>
    <x v="605"/>
    <n v="1"/>
    <x v="146"/>
    <n v="0.03"/>
    <x v="2"/>
    <n v="610.11059999999998"/>
  </r>
  <r>
    <s v="CUST1085"/>
    <s v="Richard Delgado"/>
    <x v="19"/>
    <x v="0"/>
    <s v="West Theodorechester"/>
    <x v="8"/>
    <s v="USA"/>
    <x v="1"/>
    <s v="PROD84"/>
    <x v="56"/>
    <x v="2"/>
    <x v="20"/>
    <x v="56"/>
    <n v="388.46"/>
    <n v="208"/>
    <s v="STORE4"/>
    <x v="11"/>
    <x v="1"/>
    <x v="11"/>
    <s v="Online"/>
    <x v="1298"/>
    <x v="606"/>
    <n v="3"/>
    <x v="660"/>
    <n v="0.26"/>
    <x v="0"/>
    <n v="2097.1008000000002"/>
  </r>
  <r>
    <s v="CUST1471"/>
    <s v="Debra Mccullough"/>
    <x v="17"/>
    <x v="0"/>
    <s v="Mcdanielfurt"/>
    <x v="39"/>
    <s v="USA"/>
    <x v="2"/>
    <s v="PROD93"/>
    <x v="27"/>
    <x v="1"/>
    <x v="6"/>
    <x v="27"/>
    <n v="377.52"/>
    <n v="485"/>
    <s v="STORE12"/>
    <x v="14"/>
    <x v="0"/>
    <x v="14"/>
    <s v="Online"/>
    <x v="1299"/>
    <x v="23"/>
    <n v="2"/>
    <x v="121"/>
    <n v="0.06"/>
    <x v="2"/>
    <n v="228.79599999999999"/>
  </r>
  <r>
    <s v="CUST1448"/>
    <s v="Eric Holmes"/>
    <x v="13"/>
    <x v="1"/>
    <s v="Smithville"/>
    <x v="0"/>
    <s v="USA"/>
    <x v="3"/>
    <s v="PROD65"/>
    <x v="74"/>
    <x v="0"/>
    <x v="15"/>
    <x v="74"/>
    <n v="240.63"/>
    <n v="423"/>
    <s v="STORE3"/>
    <x v="0"/>
    <x v="0"/>
    <x v="0"/>
    <s v="Outlet"/>
    <x v="1300"/>
    <x v="11"/>
    <n v="4"/>
    <x v="163"/>
    <n v="7.0000000000000007E-2"/>
    <x v="1"/>
    <n v="1002.5028"/>
  </r>
  <r>
    <s v="CUST1492"/>
    <s v="Darrell Miller"/>
    <x v="22"/>
    <x v="1"/>
    <s v="Port Carol"/>
    <x v="23"/>
    <s v="USA"/>
    <x v="2"/>
    <s v="PROD10"/>
    <x v="47"/>
    <x v="2"/>
    <x v="14"/>
    <x v="47"/>
    <n v="298.86"/>
    <n v="308"/>
    <s v="STORE17"/>
    <x v="1"/>
    <x v="0"/>
    <x v="1"/>
    <s v="Flagship"/>
    <x v="1301"/>
    <x v="408"/>
    <n v="3"/>
    <x v="121"/>
    <n v="0.27"/>
    <x v="1"/>
    <n v="266.65440000000001"/>
  </r>
  <r>
    <s v="CUST1099"/>
    <s v="Sheila Wilson"/>
    <x v="39"/>
    <x v="0"/>
    <s v="South Dustin"/>
    <x v="25"/>
    <s v="USA"/>
    <x v="1"/>
    <s v="PROD22"/>
    <x v="59"/>
    <x v="0"/>
    <x v="12"/>
    <x v="59"/>
    <n v="484.62"/>
    <n v="432"/>
    <s v="STORE18"/>
    <x v="10"/>
    <x v="2"/>
    <x v="10"/>
    <s v="Flagship"/>
    <x v="1302"/>
    <x v="24"/>
    <n v="1"/>
    <x v="713"/>
    <n v="0.14000000000000001"/>
    <x v="0"/>
    <n v="583.25200000000007"/>
  </r>
  <r>
    <s v="CUST1231"/>
    <s v="Timothy Juarez"/>
    <x v="24"/>
    <x v="1"/>
    <s v="Grahamstad"/>
    <x v="9"/>
    <s v="USA"/>
    <x v="3"/>
    <s v="PROD90"/>
    <x v="73"/>
    <x v="1"/>
    <x v="7"/>
    <x v="73"/>
    <n v="340.14"/>
    <n v="361"/>
    <s v="STORE13"/>
    <x v="8"/>
    <x v="2"/>
    <x v="8"/>
    <s v="Flagship"/>
    <x v="1303"/>
    <x v="46"/>
    <n v="1"/>
    <x v="652"/>
    <n v="0.21"/>
    <x v="2"/>
    <n v="594.43550000000005"/>
  </r>
  <r>
    <s v="CUST1037"/>
    <s v="Christopher Carter"/>
    <x v="4"/>
    <x v="1"/>
    <s v="Brendastad"/>
    <x v="16"/>
    <s v="USA"/>
    <x v="4"/>
    <s v="PROD94"/>
    <x v="89"/>
    <x v="3"/>
    <x v="10"/>
    <x v="89"/>
    <n v="358.47"/>
    <n v="213"/>
    <s v="STORE13"/>
    <x v="8"/>
    <x v="2"/>
    <x v="8"/>
    <s v="Flagship"/>
    <x v="1304"/>
    <x v="308"/>
    <n v="2"/>
    <x v="385"/>
    <n v="0.21"/>
    <x v="0"/>
    <n v="331.26280000000003"/>
  </r>
  <r>
    <s v="CUST1161"/>
    <s v="Cynthia Morris"/>
    <x v="40"/>
    <x v="1"/>
    <s v="Hessmouth"/>
    <x v="37"/>
    <s v="USA"/>
    <x v="1"/>
    <s v="PROD97"/>
    <x v="0"/>
    <x v="0"/>
    <x v="0"/>
    <x v="0"/>
    <n v="245.98"/>
    <n v="471"/>
    <s v="STORE19"/>
    <x v="18"/>
    <x v="2"/>
    <x v="18"/>
    <s v="Online"/>
    <x v="1305"/>
    <x v="413"/>
    <n v="2"/>
    <x v="714"/>
    <n v="0.1"/>
    <x v="2"/>
    <n v="1331.91"/>
  </r>
  <r>
    <s v="CUST1469"/>
    <s v="James Foster"/>
    <x v="16"/>
    <x v="0"/>
    <s v="East Audrey"/>
    <x v="34"/>
    <s v="USA"/>
    <x v="0"/>
    <s v="PROD45"/>
    <x v="23"/>
    <x v="0"/>
    <x v="0"/>
    <x v="23"/>
    <n v="318.91000000000003"/>
    <n v="114"/>
    <s v="STORE15"/>
    <x v="19"/>
    <x v="0"/>
    <x v="19"/>
    <s v="Flagship"/>
    <x v="1306"/>
    <x v="443"/>
    <n v="1"/>
    <x v="715"/>
    <n v="0.08"/>
    <x v="2"/>
    <n v="456.4948"/>
  </r>
  <r>
    <s v="CUST1044"/>
    <s v="Denise Williams"/>
    <x v="23"/>
    <x v="0"/>
    <s v="Christianstad"/>
    <x v="47"/>
    <s v="USA"/>
    <x v="3"/>
    <s v="PROD9"/>
    <x v="98"/>
    <x v="0"/>
    <x v="15"/>
    <x v="98"/>
    <n v="495.72"/>
    <n v="323"/>
    <s v="STORE12"/>
    <x v="14"/>
    <x v="0"/>
    <x v="14"/>
    <s v="Online"/>
    <x v="1307"/>
    <x v="333"/>
    <n v="1"/>
    <x v="260"/>
    <n v="0.01"/>
    <x v="1"/>
    <n v="303.29640000000001"/>
  </r>
  <r>
    <s v="CUST1120"/>
    <s v="Jacob Hopkins"/>
    <x v="30"/>
    <x v="1"/>
    <s v="Lake Tylerfort"/>
    <x v="8"/>
    <s v="USA"/>
    <x v="2"/>
    <s v="PROD73"/>
    <x v="6"/>
    <x v="0"/>
    <x v="0"/>
    <x v="6"/>
    <n v="107.06"/>
    <n v="359"/>
    <s v="STORE4"/>
    <x v="11"/>
    <x v="1"/>
    <x v="11"/>
    <s v="Online"/>
    <x v="1308"/>
    <x v="386"/>
    <n v="4"/>
    <x v="706"/>
    <n v="0.05"/>
    <x v="1"/>
    <n v="2634.0079999999998"/>
  </r>
  <r>
    <s v="CUST1455"/>
    <s v="Tyler Weber"/>
    <x v="8"/>
    <x v="0"/>
    <s v="East Yvette"/>
    <x v="22"/>
    <s v="USA"/>
    <x v="0"/>
    <s v="PROD83"/>
    <x v="61"/>
    <x v="3"/>
    <x v="10"/>
    <x v="61"/>
    <n v="250.41615384615383"/>
    <n v="159"/>
    <s v="STORE10"/>
    <x v="5"/>
    <x v="2"/>
    <x v="5"/>
    <s v="Online"/>
    <x v="1309"/>
    <x v="339"/>
    <n v="1"/>
    <x v="251"/>
    <n v="0.22"/>
    <x v="1"/>
    <n v="776.50559999999996"/>
  </r>
  <r>
    <s v="CUST1125"/>
    <s v="Keith Miller"/>
    <x v="13"/>
    <x v="1"/>
    <s v="West Jameston"/>
    <x v="6"/>
    <s v="USA"/>
    <x v="2"/>
    <s v="PROD7"/>
    <x v="17"/>
    <x v="2"/>
    <x v="11"/>
    <x v="17"/>
    <n v="218.86"/>
    <n v="170"/>
    <s v="STORE18"/>
    <x v="10"/>
    <x v="2"/>
    <x v="10"/>
    <s v="Flagship"/>
    <x v="1310"/>
    <x v="17"/>
    <n v="4"/>
    <x v="716"/>
    <n v="0.28999999999999998"/>
    <x v="2"/>
    <n v="685.34879999999998"/>
  </r>
  <r>
    <s v="CUST1239"/>
    <s v="Maria Hill"/>
    <x v="7"/>
    <x v="1"/>
    <s v="Zamoraborough"/>
    <x v="2"/>
    <s v="USA"/>
    <x v="2"/>
    <s v="PROD78"/>
    <x v="33"/>
    <x v="2"/>
    <x v="3"/>
    <x v="33"/>
    <n v="325.26"/>
    <n v="400"/>
    <s v="STORE1"/>
    <x v="6"/>
    <x v="0"/>
    <x v="6"/>
    <s v="Flagship"/>
    <x v="1311"/>
    <x v="377"/>
    <n v="3"/>
    <x v="649"/>
    <n v="0.06"/>
    <x v="2"/>
    <n v="1793.6045999999999"/>
  </r>
  <r>
    <s v="CUST1189"/>
    <s v="Daniel Austin"/>
    <x v="5"/>
    <x v="0"/>
    <s v="Lake Howardberg"/>
    <x v="18"/>
    <s v="USA"/>
    <x v="0"/>
    <s v="PROD33"/>
    <x v="3"/>
    <x v="2"/>
    <x v="3"/>
    <x v="3"/>
    <n v="179.77"/>
    <n v="305"/>
    <s v="STORE13"/>
    <x v="8"/>
    <x v="2"/>
    <x v="8"/>
    <s v="Flagship"/>
    <x v="1312"/>
    <x v="344"/>
    <n v="4"/>
    <x v="717"/>
    <n v="0.06"/>
    <x v="2"/>
    <n v="2764.8031999999998"/>
  </r>
  <r>
    <s v="CUST1096"/>
    <s v="Samantha Walker"/>
    <x v="21"/>
    <x v="1"/>
    <s v="Timothyburgh"/>
    <x v="49"/>
    <s v="USA"/>
    <x v="2"/>
    <s v="PROD4"/>
    <x v="58"/>
    <x v="4"/>
    <x v="5"/>
    <x v="58"/>
    <n v="306.45999999999998"/>
    <n v="487"/>
    <s v="STORE19"/>
    <x v="18"/>
    <x v="2"/>
    <x v="18"/>
    <s v="Online"/>
    <x v="1313"/>
    <x v="495"/>
    <n v="4"/>
    <x v="718"/>
    <n v="0.15"/>
    <x v="0"/>
    <n v="2051.2539999999999"/>
  </r>
  <r>
    <s v="CUST1075"/>
    <s v="Rhonda Morales"/>
    <x v="25"/>
    <x v="1"/>
    <s v="Lake Barryfurt"/>
    <x v="13"/>
    <s v="USA"/>
    <x v="0"/>
    <s v="PROD89"/>
    <x v="53"/>
    <x v="3"/>
    <x v="16"/>
    <x v="53"/>
    <n v="183.04"/>
    <n v="457"/>
    <s v="STORE10"/>
    <x v="5"/>
    <x v="2"/>
    <x v="5"/>
    <s v="Online"/>
    <x v="1314"/>
    <x v="507"/>
    <n v="3"/>
    <x v="142"/>
    <n v="0.27"/>
    <x v="2"/>
    <n v="959.13239999999985"/>
  </r>
  <r>
    <s v="CUST1208"/>
    <s v="John Perez"/>
    <x v="8"/>
    <x v="0"/>
    <s v="Kathrynview"/>
    <x v="49"/>
    <s v="USA"/>
    <x v="2"/>
    <s v="PROD34"/>
    <x v="21"/>
    <x v="1"/>
    <x v="6"/>
    <x v="21"/>
    <n v="419.28"/>
    <n v="86"/>
    <s v="STORE4"/>
    <x v="11"/>
    <x v="1"/>
    <x v="11"/>
    <s v="Online"/>
    <x v="1315"/>
    <x v="26"/>
    <n v="2"/>
    <x v="344"/>
    <n v="0.08"/>
    <x v="2"/>
    <n v="104.7144"/>
  </r>
  <r>
    <s v="CUST1334"/>
    <s v="Mr. Christopher Sims"/>
    <x v="12"/>
    <x v="1"/>
    <s v="Donaldsontown"/>
    <x v="33"/>
    <s v="USA"/>
    <x v="1"/>
    <s v="PROD76"/>
    <x v="45"/>
    <x v="1"/>
    <x v="6"/>
    <x v="45"/>
    <n v="392.89"/>
    <n v="320"/>
    <s v="STORE6"/>
    <x v="13"/>
    <x v="2"/>
    <x v="13"/>
    <s v="Online"/>
    <x v="1316"/>
    <x v="607"/>
    <n v="1"/>
    <x v="329"/>
    <n v="0.1"/>
    <x v="0"/>
    <n v="127.611"/>
  </r>
  <r>
    <s v="CUST1483"/>
    <s v="Sarah Smith"/>
    <x v="43"/>
    <x v="0"/>
    <s v="East Rodney"/>
    <x v="2"/>
    <s v="USA"/>
    <x v="0"/>
    <s v="PROD9"/>
    <x v="98"/>
    <x v="0"/>
    <x v="15"/>
    <x v="98"/>
    <n v="495.72"/>
    <n v="323"/>
    <s v="STORE15"/>
    <x v="19"/>
    <x v="0"/>
    <x v="19"/>
    <s v="Flagship"/>
    <x v="1317"/>
    <x v="582"/>
    <n v="4"/>
    <x v="634"/>
    <n v="0.16"/>
    <x v="2"/>
    <n v="1193.2704000000001"/>
  </r>
  <r>
    <s v="CUST1211"/>
    <s v="Rodney Huffman"/>
    <x v="3"/>
    <x v="1"/>
    <s v="Garzafort"/>
    <x v="43"/>
    <s v="USA"/>
    <x v="1"/>
    <s v="PROD38"/>
    <x v="43"/>
    <x v="0"/>
    <x v="2"/>
    <x v="43"/>
    <n v="135.61000000000001"/>
    <n v="394"/>
    <s v="STORE6"/>
    <x v="13"/>
    <x v="2"/>
    <x v="13"/>
    <s v="Online"/>
    <x v="1318"/>
    <x v="36"/>
    <n v="4"/>
    <x v="589"/>
    <n v="0.15"/>
    <x v="2"/>
    <n v="3265.2919999999999"/>
  </r>
  <r>
    <s v="CUST1420"/>
    <s v="Dr. Tamara White Md"/>
    <x v="31"/>
    <x v="0"/>
    <s v="New Benjamin"/>
    <x v="10"/>
    <s v="USA"/>
    <x v="3"/>
    <s v="PROD69"/>
    <x v="5"/>
    <x v="4"/>
    <x v="5"/>
    <x v="5"/>
    <n v="218.22"/>
    <n v="224"/>
    <s v="STORE16"/>
    <x v="12"/>
    <x v="3"/>
    <x v="12"/>
    <s v="Flagship"/>
    <x v="1319"/>
    <x v="150"/>
    <n v="3"/>
    <x v="355"/>
    <n v="0.06"/>
    <x v="1"/>
    <n v="2389.1322"/>
  </r>
  <r>
    <s v="CUST1066"/>
    <s v="Cody Diaz"/>
    <x v="4"/>
    <x v="1"/>
    <s v="South Aaronside"/>
    <x v="20"/>
    <s v="USA"/>
    <x v="1"/>
    <s v="PROD80"/>
    <x v="24"/>
    <x v="2"/>
    <x v="14"/>
    <x v="24"/>
    <n v="143.43"/>
    <n v="58"/>
    <s v="STORE10"/>
    <x v="5"/>
    <x v="2"/>
    <x v="5"/>
    <s v="Online"/>
    <x v="1320"/>
    <x v="608"/>
    <n v="4"/>
    <x v="31"/>
    <n v="0.08"/>
    <x v="2"/>
    <n v="2847.6208000000001"/>
  </r>
  <r>
    <s v="CUST1000"/>
    <s v="  Sheena Bonilla  "/>
    <x v="0"/>
    <x v="0"/>
    <s v="Donaldton"/>
    <x v="10"/>
    <s v="USA"/>
    <x v="4"/>
    <s v="PROD63"/>
    <x v="11"/>
    <x v="3"/>
    <x v="10"/>
    <x v="11"/>
    <n v="266.86"/>
    <n v="458"/>
    <s v="STORE16"/>
    <x v="12"/>
    <x v="3"/>
    <x v="12"/>
    <s v="Flagship"/>
    <x v="1321"/>
    <x v="539"/>
    <n v="1"/>
    <x v="228"/>
    <n v="0.1"/>
    <x v="1"/>
    <n v="598.23900000000003"/>
  </r>
  <r>
    <s v="CUST1347"/>
    <s v="Justin Mason Dds"/>
    <x v="14"/>
    <x v="1"/>
    <s v="Peggystad"/>
    <x v="33"/>
    <s v="USA"/>
    <x v="0"/>
    <s v="PROD37"/>
    <x v="16"/>
    <x v="4"/>
    <x v="9"/>
    <x v="16"/>
    <n v="353.47"/>
    <n v="214"/>
    <s v="STORE7"/>
    <x v="15"/>
    <x v="1"/>
    <x v="15"/>
    <s v="Online"/>
    <x v="1322"/>
    <x v="296"/>
    <n v="4"/>
    <x v="551"/>
    <n v="7.0000000000000007E-2"/>
    <x v="1"/>
    <n v="1793.2632000000001"/>
  </r>
  <r>
    <s v="CUST1431"/>
    <s v="John Smith"/>
    <x v="4"/>
    <x v="0"/>
    <s v="South Andrewport"/>
    <x v="13"/>
    <s v="USA"/>
    <x v="2"/>
    <s v="PROD94"/>
    <x v="89"/>
    <x v="3"/>
    <x v="10"/>
    <x v="89"/>
    <n v="358.47"/>
    <n v="213"/>
    <s v="STORE3"/>
    <x v="0"/>
    <x v="0"/>
    <x v="0"/>
    <s v="Outlet"/>
    <x v="1323"/>
    <x v="561"/>
    <n v="2"/>
    <x v="719"/>
    <n v="0.08"/>
    <x v="0"/>
    <n v="1105.3432"/>
  </r>
  <r>
    <s v="CUST1089"/>
    <s v="Jamie Yoder"/>
    <x v="27"/>
    <x v="0"/>
    <s v="New Gabrielleville"/>
    <x v="40"/>
    <s v="USA"/>
    <x v="2"/>
    <s v="PROD57"/>
    <x v="64"/>
    <x v="0"/>
    <x v="15"/>
    <x v="64"/>
    <n v="30.62"/>
    <n v="138"/>
    <s v="STORE3"/>
    <x v="0"/>
    <x v="0"/>
    <x v="0"/>
    <s v="Outlet"/>
    <x v="1324"/>
    <x v="178"/>
    <n v="4"/>
    <x v="251"/>
    <n v="0.19"/>
    <x v="1"/>
    <n v="3225.5819999999999"/>
  </r>
  <r>
    <s v="CUST1141"/>
    <s v="Cristian Wright"/>
    <x v="21"/>
    <x v="0"/>
    <s v="Port Denise"/>
    <x v="13"/>
    <s v="USA"/>
    <x v="3"/>
    <s v="PROD93"/>
    <x v="27"/>
    <x v="1"/>
    <x v="6"/>
    <x v="27"/>
    <n v="377.52"/>
    <n v="485"/>
    <s v="STORE13"/>
    <x v="8"/>
    <x v="2"/>
    <x v="8"/>
    <s v="Flagship"/>
    <x v="1325"/>
    <x v="272"/>
    <n v="2"/>
    <x v="207"/>
    <n v="0.27"/>
    <x v="1"/>
    <n v="224.60640000000001"/>
  </r>
  <r>
    <s v="CUST1153"/>
    <s v="Joseph Faulkner"/>
    <x v="37"/>
    <x v="0"/>
    <s v="New Leahfurt"/>
    <x v="28"/>
    <s v="USA"/>
    <x v="3"/>
    <s v="PROD78"/>
    <x v="33"/>
    <x v="2"/>
    <x v="3"/>
    <x v="33"/>
    <n v="325.26"/>
    <n v="400"/>
    <s v="STORE6"/>
    <x v="13"/>
    <x v="2"/>
    <x v="13"/>
    <s v="Online"/>
    <x v="1326"/>
    <x v="425"/>
    <n v="3"/>
    <x v="579"/>
    <n v="0.23"/>
    <x v="2"/>
    <n v="836.47409999999991"/>
  </r>
  <r>
    <s v="CUST1472"/>
    <s v="Philip Mendoza"/>
    <x v="17"/>
    <x v="0"/>
    <s v="Tylermouth"/>
    <x v="30"/>
    <s v="USA"/>
    <x v="1"/>
    <s v="PROD43"/>
    <x v="34"/>
    <x v="1"/>
    <x v="6"/>
    <x v="34"/>
    <n v="253.33"/>
    <n v="266"/>
    <s v="STORE8"/>
    <x v="7"/>
    <x v="3"/>
    <x v="7"/>
    <s v="Online"/>
    <x v="1327"/>
    <x v="462"/>
    <n v="3"/>
    <x v="357"/>
    <n v="0.11"/>
    <x v="0"/>
    <n v="299.73419999999999"/>
  </r>
  <r>
    <s v="CUST1203"/>
    <s v="Sarah Brady"/>
    <x v="35"/>
    <x v="0"/>
    <s v="Johnsonland"/>
    <x v="14"/>
    <s v="USA"/>
    <x v="2"/>
    <s v="PROD94"/>
    <x v="89"/>
    <x v="3"/>
    <x v="10"/>
    <x v="89"/>
    <n v="358.47"/>
    <n v="213"/>
    <s v="STORE19"/>
    <x v="18"/>
    <x v="2"/>
    <x v="18"/>
    <s v="Online"/>
    <x v="1328"/>
    <x v="344"/>
    <n v="2"/>
    <x v="543"/>
    <n v="0.06"/>
    <x v="2"/>
    <n v="1810.0827999999999"/>
  </r>
  <r>
    <s v="CUST1213"/>
    <s v="Stuart Johnson"/>
    <x v="17"/>
    <x v="1"/>
    <s v="West Markport"/>
    <x v="28"/>
    <s v="USA"/>
    <x v="2"/>
    <s v="PROD21"/>
    <x v="54"/>
    <x v="2"/>
    <x v="19"/>
    <x v="54"/>
    <n v="123.46"/>
    <n v="76"/>
    <s v="STORE0"/>
    <x v="16"/>
    <x v="2"/>
    <x v="16"/>
    <s v="Flagship"/>
    <x v="1329"/>
    <x v="175"/>
    <n v="4"/>
    <x v="720"/>
    <n v="0.12"/>
    <x v="0"/>
    <n v="972.32960000000003"/>
  </r>
  <r>
    <s v="CUST1015"/>
    <s v="Laura Alvarez"/>
    <x v="45"/>
    <x v="1"/>
    <s v="Lawsonhaven"/>
    <x v="17"/>
    <s v="USA"/>
    <x v="2"/>
    <s v="PROD18"/>
    <x v="83"/>
    <x v="4"/>
    <x v="5"/>
    <x v="83"/>
    <n v="265.73266666666666"/>
    <n v="343"/>
    <s v="STORE14"/>
    <x v="2"/>
    <x v="1"/>
    <x v="2"/>
    <s v="Outlet"/>
    <x v="1330"/>
    <x v="594"/>
    <n v="3"/>
    <x v="721"/>
    <n v="0.1"/>
    <x v="1"/>
    <n v="2676.6990000000001"/>
  </r>
  <r>
    <s v="CUST1168"/>
    <s v="Daniel Contreras"/>
    <x v="19"/>
    <x v="1"/>
    <s v="Robertview"/>
    <x v="23"/>
    <s v="USA"/>
    <x v="2"/>
    <s v="PROD21"/>
    <x v="54"/>
    <x v="2"/>
    <x v="19"/>
    <x v="54"/>
    <n v="123.46"/>
    <n v="76"/>
    <s v="STORE13"/>
    <x v="8"/>
    <x v="2"/>
    <x v="8"/>
    <s v="Flagship"/>
    <x v="1331"/>
    <x v="375"/>
    <n v="3"/>
    <x v="397"/>
    <n v="0.05"/>
    <x v="0"/>
    <n v="2785.7894999999999"/>
  </r>
  <r>
    <s v="CUST1206"/>
    <s v="Ronald Jones"/>
    <x v="11"/>
    <x v="1"/>
    <s v="Brownshire"/>
    <x v="25"/>
    <s v="USA"/>
    <x v="1"/>
    <s v="PROD94"/>
    <x v="89"/>
    <x v="3"/>
    <x v="10"/>
    <x v="89"/>
    <n v="358.47"/>
    <n v="213"/>
    <s v="STORE12"/>
    <x v="14"/>
    <x v="0"/>
    <x v="14"/>
    <s v="Online"/>
    <x v="1332"/>
    <x v="560"/>
    <n v="2"/>
    <x v="722"/>
    <n v="0.2"/>
    <x v="1"/>
    <n v="493.92"/>
  </r>
  <r>
    <s v="CUST1037"/>
    <s v="Christopher Carter"/>
    <x v="4"/>
    <x v="1"/>
    <s v="Brendastad"/>
    <x v="16"/>
    <s v="USA"/>
    <x v="4"/>
    <s v="PROD6"/>
    <x v="95"/>
    <x v="3"/>
    <x v="10"/>
    <x v="95"/>
    <n v="312.8"/>
    <n v="350"/>
    <s v="STORE16"/>
    <x v="12"/>
    <x v="3"/>
    <x v="12"/>
    <s v="Flagship"/>
    <x v="1333"/>
    <x v="131"/>
    <n v="2"/>
    <x v="723"/>
    <n v="0.1"/>
    <x v="1"/>
    <n v="1320.9659999999999"/>
  </r>
  <r>
    <s v="CUST1493"/>
    <s v="Amanda Powell"/>
    <x v="9"/>
    <x v="0"/>
    <s v="South William"/>
    <x v="27"/>
    <s v="USA"/>
    <x v="1"/>
    <s v="PROD59"/>
    <x v="4"/>
    <x v="3"/>
    <x v="4"/>
    <x v="4"/>
    <n v="17.309999999999999"/>
    <n v="399"/>
    <s v="STORE5"/>
    <x v="3"/>
    <x v="0"/>
    <x v="3"/>
    <s v="Outlet"/>
    <x v="1334"/>
    <x v="609"/>
    <n v="3"/>
    <x v="161"/>
    <n v="0.18"/>
    <x v="0"/>
    <n v="1833.4380000000001"/>
  </r>
  <r>
    <s v="CUST1072"/>
    <s v="Tonya Burch"/>
    <x v="14"/>
    <x v="1"/>
    <s v="Olsonhaven"/>
    <x v="14"/>
    <s v="USA"/>
    <x v="0"/>
    <s v="PROD26"/>
    <x v="81"/>
    <x v="1"/>
    <x v="1"/>
    <x v="81"/>
    <n v="322.41000000000003"/>
    <n v="213"/>
    <s v="STORE19"/>
    <x v="18"/>
    <x v="2"/>
    <x v="18"/>
    <s v="Online"/>
    <x v="1335"/>
    <x v="509"/>
    <n v="2"/>
    <x v="601"/>
    <n v="7.0000000000000007E-2"/>
    <x v="2"/>
    <n v="1625.3796"/>
  </r>
  <r>
    <s v="CUST1095"/>
    <s v="Amy Fowler"/>
    <x v="32"/>
    <x v="1"/>
    <s v="West Bobbyshire"/>
    <x v="3"/>
    <s v="USA"/>
    <x v="2"/>
    <s v="PROD19"/>
    <x v="32"/>
    <x v="0"/>
    <x v="12"/>
    <x v="32"/>
    <n v="21.34"/>
    <n v="65"/>
    <s v="STORE16"/>
    <x v="12"/>
    <x v="3"/>
    <x v="12"/>
    <s v="Flagship"/>
    <x v="1336"/>
    <x v="551"/>
    <n v="2"/>
    <x v="724"/>
    <n v="0.22"/>
    <x v="1"/>
    <n v="35.053199999999997"/>
  </r>
  <r>
    <s v="CUST1348"/>
    <s v="Sherry Cabrera"/>
    <x v="0"/>
    <x v="0"/>
    <s v="Shannonview"/>
    <x v="8"/>
    <s v="USA"/>
    <x v="1"/>
    <s v="PROD57"/>
    <x v="64"/>
    <x v="0"/>
    <x v="15"/>
    <x v="64"/>
    <n v="30.62"/>
    <n v="138"/>
    <s v="STORE13"/>
    <x v="8"/>
    <x v="2"/>
    <x v="8"/>
    <s v="Flagship"/>
    <x v="1337"/>
    <x v="593"/>
    <n v="4"/>
    <x v="725"/>
    <n v="0.13"/>
    <x v="0"/>
    <n v="2266.7328000000002"/>
  </r>
  <r>
    <s v="CUST1296"/>
    <s v="Jared Moran"/>
    <x v="9"/>
    <x v="1"/>
    <s v="South David"/>
    <x v="5"/>
    <s v="USA"/>
    <x v="3"/>
    <s v="PROD14"/>
    <x v="94"/>
    <x v="2"/>
    <x v="3"/>
    <x v="94"/>
    <n v="48.01"/>
    <n v="439"/>
    <s v="STORE10"/>
    <x v="5"/>
    <x v="2"/>
    <x v="5"/>
    <s v="Online"/>
    <x v="1338"/>
    <x v="135"/>
    <n v="1"/>
    <x v="447"/>
    <n v="0.04"/>
    <x v="2"/>
    <n v="723.25439999999992"/>
  </r>
  <r>
    <s v="CUST1201"/>
    <s v="Mary Boyd"/>
    <x v="34"/>
    <x v="1"/>
    <s v="New Logan"/>
    <x v="29"/>
    <s v="USA"/>
    <x v="3"/>
    <s v="PROD71"/>
    <x v="57"/>
    <x v="3"/>
    <x v="4"/>
    <x v="57"/>
    <n v="214.32"/>
    <n v="383"/>
    <s v="STORE12"/>
    <x v="14"/>
    <x v="0"/>
    <x v="14"/>
    <s v="Online"/>
    <x v="1339"/>
    <x v="79"/>
    <n v="4"/>
    <x v="331"/>
    <n v="0.12"/>
    <x v="2"/>
    <n v="2989.0783999999999"/>
  </r>
  <r>
    <s v="CUST1379"/>
    <s v="Tanya Lopez"/>
    <x v="23"/>
    <x v="1"/>
    <s v="West Jeffreyburgh"/>
    <x v="14"/>
    <s v="USA"/>
    <x v="0"/>
    <s v="PROD20"/>
    <x v="69"/>
    <x v="0"/>
    <x v="7"/>
    <x v="69"/>
    <n v="131.51"/>
    <n v="281.95833333333331"/>
    <s v="STORE0"/>
    <x v="16"/>
    <x v="2"/>
    <x v="16"/>
    <s v="Flagship"/>
    <x v="1340"/>
    <x v="271"/>
    <n v="4"/>
    <x v="666"/>
    <n v="0.25"/>
    <x v="2"/>
    <n v="1756.35"/>
  </r>
  <r>
    <s v="CUST1476"/>
    <s v="Elizabeth Foster"/>
    <x v="44"/>
    <x v="1"/>
    <s v="Anthonymouth"/>
    <x v="21"/>
    <s v="USA"/>
    <x v="0"/>
    <s v="PROD75"/>
    <x v="10"/>
    <x v="4"/>
    <x v="9"/>
    <x v="10"/>
    <n v="158.13999999999999"/>
    <n v="82"/>
    <s v="STORE16"/>
    <x v="12"/>
    <x v="3"/>
    <x v="12"/>
    <s v="Flagship"/>
    <x v="1341"/>
    <x v="245"/>
    <n v="1"/>
    <x v="161"/>
    <n v="0.25"/>
    <x v="2"/>
    <n v="558.86249999999995"/>
  </r>
  <r>
    <s v="CUST1050"/>
    <s v="Matthew Hunter Jr."/>
    <x v="25"/>
    <x v="1"/>
    <s v="Gregoryview"/>
    <x v="22"/>
    <s v="USA"/>
    <x v="0"/>
    <s v="PROD99"/>
    <x v="86"/>
    <x v="2"/>
    <x v="14"/>
    <x v="86"/>
    <n v="201.41"/>
    <n v="146"/>
    <s v="STORE2"/>
    <x v="4"/>
    <x v="1"/>
    <x v="4"/>
    <s v="Outlet"/>
    <x v="1342"/>
    <x v="317"/>
    <n v="1"/>
    <x v="331"/>
    <n v="0.04"/>
    <x v="2"/>
    <n v="814.74239999999998"/>
  </r>
  <r>
    <s v="CUST1413"/>
    <s v="Megan Ryan"/>
    <x v="22"/>
    <x v="1"/>
    <s v="Andrewsfurt"/>
    <x v="46"/>
    <s v="USA"/>
    <x v="3"/>
    <s v="PROD70"/>
    <x v="92"/>
    <x v="2"/>
    <x v="19"/>
    <x v="92"/>
    <n v="138.05000000000001"/>
    <n v="89"/>
    <s v="STORE14"/>
    <x v="2"/>
    <x v="1"/>
    <x v="2"/>
    <s v="Outlet"/>
    <x v="1343"/>
    <x v="176"/>
    <n v="2"/>
    <x v="105"/>
    <n v="0.1"/>
    <x v="1"/>
    <n v="445.80599999999998"/>
  </r>
  <r>
    <s v="CUST1039"/>
    <s v="Tonya Reynolds"/>
    <x v="0"/>
    <x v="1"/>
    <s v="Darleneton"/>
    <x v="29"/>
    <s v="USA"/>
    <x v="0"/>
    <s v="PROD74"/>
    <x v="1"/>
    <x v="1"/>
    <x v="1"/>
    <x v="1"/>
    <n v="403.71"/>
    <n v="159"/>
    <s v="STORE3"/>
    <x v="0"/>
    <x v="0"/>
    <x v="0"/>
    <s v="Outlet"/>
    <x v="1344"/>
    <x v="428"/>
    <n v="3"/>
    <x v="726"/>
    <n v="0.02"/>
    <x v="1"/>
    <n v="648.29939999999999"/>
  </r>
  <r>
    <s v="CUST1327"/>
    <s v="Reginald Willis"/>
    <x v="32"/>
    <x v="1"/>
    <s v="Kellybury"/>
    <x v="3"/>
    <s v="USA"/>
    <x v="3"/>
    <s v="PROD15"/>
    <x v="42"/>
    <x v="1"/>
    <x v="17"/>
    <x v="42"/>
    <n v="465.34"/>
    <n v="301"/>
    <s v="STORE16"/>
    <x v="12"/>
    <x v="3"/>
    <x v="12"/>
    <s v="Flagship"/>
    <x v="1345"/>
    <x v="22"/>
    <n v="4"/>
    <x v="727"/>
    <n v="0.08"/>
    <x v="0"/>
    <n v="1363.9184"/>
  </r>
  <r>
    <s v="CUST1302"/>
    <s v="Edward Cole"/>
    <x v="19"/>
    <x v="0"/>
    <s v="Lake Charlotte"/>
    <x v="37"/>
    <s v="USA"/>
    <x v="0"/>
    <s v="PROD23"/>
    <x v="9"/>
    <x v="4"/>
    <x v="8"/>
    <x v="9"/>
    <n v="265.73266666666666"/>
    <n v="360"/>
    <s v="STORE8"/>
    <x v="7"/>
    <x v="3"/>
    <x v="7"/>
    <s v="Online"/>
    <x v="1346"/>
    <x v="82"/>
    <n v="3"/>
    <x v="395"/>
    <n v="0.08"/>
    <x v="1"/>
    <n v="945.21720000000016"/>
  </r>
  <r>
    <s v="CUST1391"/>
    <s v="Heidi Tyler"/>
    <x v="38"/>
    <x v="1"/>
    <s v="Dawnstad"/>
    <x v="7"/>
    <s v="USA"/>
    <x v="3"/>
    <s v="PROD29"/>
    <x v="62"/>
    <x v="2"/>
    <x v="3"/>
    <x v="62"/>
    <n v="218.48"/>
    <n v="276"/>
    <s v="STORE19"/>
    <x v="18"/>
    <x v="2"/>
    <x v="18"/>
    <s v="Online"/>
    <x v="1347"/>
    <x v="575"/>
    <n v="4"/>
    <x v="688"/>
    <n v="0.11"/>
    <x v="0"/>
    <n v="1245.4304"/>
  </r>
  <r>
    <s v="CUST1043"/>
    <s v="Joseph Snow"/>
    <x v="20"/>
    <x v="0"/>
    <s v="South Michaelfort"/>
    <x v="1"/>
    <s v="USA"/>
    <x v="0"/>
    <s v="PROD39"/>
    <x v="65"/>
    <x v="1"/>
    <x v="22"/>
    <x v="65"/>
    <n v="326.06"/>
    <n v="301"/>
    <s v="STORE12"/>
    <x v="14"/>
    <x v="0"/>
    <x v="14"/>
    <s v="Online"/>
    <x v="1348"/>
    <x v="23"/>
    <n v="1"/>
    <x v="164"/>
    <n v="0.1"/>
    <x v="2"/>
    <n v="693.78300000000002"/>
  </r>
  <r>
    <s v="CUST1479"/>
    <s v="Dylan Gutierrez"/>
    <x v="38"/>
    <x v="0"/>
    <s v="New Jamesview"/>
    <x v="5"/>
    <s v="USA"/>
    <x v="3"/>
    <s v="PROD99"/>
    <x v="86"/>
    <x v="2"/>
    <x v="14"/>
    <x v="86"/>
    <n v="201.41"/>
    <n v="146"/>
    <s v="STORE17"/>
    <x v="1"/>
    <x v="0"/>
    <x v="1"/>
    <s v="Flagship"/>
    <x v="1349"/>
    <x v="146"/>
    <n v="3"/>
    <x v="554"/>
    <n v="0.06"/>
    <x v="1"/>
    <n v="1430.6705999999999"/>
  </r>
  <r>
    <s v="CUST1185"/>
    <s v="Brent Rivas"/>
    <x v="8"/>
    <x v="1"/>
    <s v="North Kellyberg"/>
    <x v="15"/>
    <s v="USA"/>
    <x v="2"/>
    <s v="PROD66"/>
    <x v="46"/>
    <x v="3"/>
    <x v="4"/>
    <x v="46"/>
    <n v="340.39"/>
    <n v="177"/>
    <s v="STORE9"/>
    <x v="9"/>
    <x v="1"/>
    <x v="9"/>
    <s v="Flagship"/>
    <x v="1350"/>
    <x v="485"/>
    <n v="1"/>
    <x v="633"/>
    <n v="0.06"/>
    <x v="0"/>
    <n v="82.513199999999998"/>
  </r>
  <r>
    <s v="CUST1006"/>
    <s v="Amber Jackson"/>
    <x v="5"/>
    <x v="1"/>
    <s v="Deborahborough"/>
    <x v="16"/>
    <s v="USA"/>
    <x v="2"/>
    <s v="PROD93"/>
    <x v="27"/>
    <x v="1"/>
    <x v="6"/>
    <x v="27"/>
    <n v="377.52"/>
    <n v="485"/>
    <s v="STORE4"/>
    <x v="11"/>
    <x v="1"/>
    <x v="11"/>
    <s v="Online"/>
    <x v="1351"/>
    <x v="554"/>
    <n v="2"/>
    <x v="546"/>
    <n v="0.22"/>
    <x v="0"/>
    <n v="1204.6944000000001"/>
  </r>
  <r>
    <s v="CUST1047"/>
    <s v="Gina Knight"/>
    <x v="8"/>
    <x v="1"/>
    <s v="Lake Roberthaven"/>
    <x v="2"/>
    <s v="USA"/>
    <x v="1"/>
    <s v="PROD70"/>
    <x v="92"/>
    <x v="2"/>
    <x v="19"/>
    <x v="92"/>
    <n v="138.05000000000001"/>
    <n v="89"/>
    <s v="STORE14"/>
    <x v="2"/>
    <x v="1"/>
    <x v="2"/>
    <s v="Outlet"/>
    <x v="1352"/>
    <x v="586"/>
    <n v="1"/>
    <x v="224"/>
    <n v="0.1"/>
    <x v="2"/>
    <n v="97.442999999999998"/>
  </r>
  <r>
    <s v="CUST1347"/>
    <s v="Justin Mason Dds"/>
    <x v="14"/>
    <x v="1"/>
    <s v="Peggystad"/>
    <x v="33"/>
    <s v="USA"/>
    <x v="0"/>
    <s v="PROD38"/>
    <x v="43"/>
    <x v="0"/>
    <x v="2"/>
    <x v="43"/>
    <n v="135.61000000000001"/>
    <n v="394"/>
    <s v="STORE17"/>
    <x v="1"/>
    <x v="0"/>
    <x v="1"/>
    <s v="Flagship"/>
    <x v="1353"/>
    <x v="361"/>
    <n v="2"/>
    <x v="607"/>
    <n v="0.21"/>
    <x v="1"/>
    <n v="1325.9992"/>
  </r>
  <r>
    <s v="CUST1383"/>
    <s v="Kristine Higgins"/>
    <x v="4"/>
    <x v="1"/>
    <s v="Jennifertown"/>
    <x v="9"/>
    <s v="USA"/>
    <x v="1"/>
    <s v="PROD58"/>
    <x v="36"/>
    <x v="4"/>
    <x v="7"/>
    <x v="36"/>
    <n v="113.83"/>
    <n v="485"/>
    <s v="STORE10"/>
    <x v="5"/>
    <x v="2"/>
    <x v="5"/>
    <s v="Online"/>
    <x v="1354"/>
    <x v="312"/>
    <n v="2"/>
    <x v="462"/>
    <n v="0.11"/>
    <x v="1"/>
    <n v="829.9606"/>
  </r>
  <r>
    <s v="CUST1398"/>
    <s v="Jennifer Johnson"/>
    <x v="8"/>
    <x v="0"/>
    <s v="Cheyenneborough"/>
    <x v="20"/>
    <s v="USA"/>
    <x v="3"/>
    <s v="PROD62"/>
    <x v="19"/>
    <x v="1"/>
    <x v="6"/>
    <x v="19"/>
    <n v="86.42"/>
    <n v="222"/>
    <s v="STORE14"/>
    <x v="2"/>
    <x v="1"/>
    <x v="2"/>
    <s v="Outlet"/>
    <x v="1355"/>
    <x v="566"/>
    <n v="3"/>
    <x v="728"/>
    <n v="0.02"/>
    <x v="0"/>
    <n v="2851.3002000000001"/>
  </r>
  <r>
    <s v="CUST1417"/>
    <s v="Karen King"/>
    <x v="13"/>
    <x v="1"/>
    <s v="Kimburgh"/>
    <x v="10"/>
    <s v="USA"/>
    <x v="3"/>
    <s v="PROD91"/>
    <x v="67"/>
    <x v="4"/>
    <x v="9"/>
    <x v="67"/>
    <n v="438.25"/>
    <n v="496"/>
    <s v="STORE19"/>
    <x v="18"/>
    <x v="2"/>
    <x v="18"/>
    <s v="Online"/>
    <x v="1356"/>
    <x v="99"/>
    <n v="2"/>
    <x v="729"/>
    <n v="0.17"/>
    <x v="1"/>
    <n v="1298.3026"/>
  </r>
  <r>
    <s v="CUST1335"/>
    <s v="Jennifer Woods"/>
    <x v="33"/>
    <x v="0"/>
    <s v="West Brendamouth"/>
    <x v="10"/>
    <s v="USA"/>
    <x v="2"/>
    <s v="PROD29"/>
    <x v="62"/>
    <x v="2"/>
    <x v="3"/>
    <x v="62"/>
    <n v="218.48"/>
    <n v="276"/>
    <s v="STORE9"/>
    <x v="9"/>
    <x v="1"/>
    <x v="9"/>
    <s v="Flagship"/>
    <x v="1357"/>
    <x v="343"/>
    <n v="2"/>
    <x v="730"/>
    <n v="0.16"/>
    <x v="1"/>
    <n v="1537.452"/>
  </r>
  <r>
    <s v="CUST1451"/>
    <s v="Ashley Roberts"/>
    <x v="6"/>
    <x v="0"/>
    <s v="Josephmouth"/>
    <x v="32"/>
    <s v="USA"/>
    <x v="0"/>
    <s v="PROD40"/>
    <x v="50"/>
    <x v="1"/>
    <x v="1"/>
    <x v="50"/>
    <n v="38.520000000000003"/>
    <n v="378"/>
    <s v="STORE11"/>
    <x v="17"/>
    <x v="1"/>
    <x v="17"/>
    <s v="Online"/>
    <x v="1358"/>
    <x v="301"/>
    <n v="2"/>
    <x v="530"/>
    <n v="0.01"/>
    <x v="1"/>
    <n v="147.76740000000001"/>
  </r>
  <r>
    <s v="CUST1041"/>
    <s v="James Gibbs"/>
    <x v="2"/>
    <x v="0"/>
    <s v="Mooneyshire"/>
    <x v="19"/>
    <s v="USA"/>
    <x v="2"/>
    <s v="PROD85"/>
    <x v="70"/>
    <x v="4"/>
    <x v="7"/>
    <x v="70"/>
    <n v="119.57"/>
    <n v="210"/>
    <s v="STORE6"/>
    <x v="13"/>
    <x v="2"/>
    <x v="13"/>
    <s v="Online"/>
    <x v="1359"/>
    <x v="527"/>
    <n v="3"/>
    <x v="8"/>
    <n v="0.25"/>
    <x v="1"/>
    <n v="1176.2550000000001"/>
  </r>
  <r>
    <s v="CUST1338"/>
    <s v="Jasmine Snyder"/>
    <x v="6"/>
    <x v="1"/>
    <s v="Hudsonfort"/>
    <x v="33"/>
    <s v="USA"/>
    <x v="1"/>
    <s v="PROD13"/>
    <x v="75"/>
    <x v="1"/>
    <x v="7"/>
    <x v="75"/>
    <n v="242.23"/>
    <n v="453"/>
    <s v="STORE15"/>
    <x v="19"/>
    <x v="0"/>
    <x v="19"/>
    <s v="Flagship"/>
    <x v="1360"/>
    <x v="520"/>
    <n v="1"/>
    <x v="731"/>
    <n v="0.15"/>
    <x v="1"/>
    <n v="175.48249999999999"/>
  </r>
  <r>
    <s v="CUST1145"/>
    <s v="Cameron Simpson"/>
    <x v="6"/>
    <x v="0"/>
    <s v="Michaelfort"/>
    <x v="12"/>
    <s v="USA"/>
    <x v="2"/>
    <s v="PROD69"/>
    <x v="5"/>
    <x v="4"/>
    <x v="5"/>
    <x v="5"/>
    <n v="218.22"/>
    <n v="224"/>
    <s v="STORE5"/>
    <x v="3"/>
    <x v="0"/>
    <x v="3"/>
    <s v="Outlet"/>
    <x v="1361"/>
    <x v="610"/>
    <n v="1"/>
    <x v="68"/>
    <n v="0.3"/>
    <x v="1"/>
    <n v="570.87099999999998"/>
  </r>
  <r>
    <s v="CUST1037"/>
    <s v="Christopher Carter"/>
    <x v="4"/>
    <x v="1"/>
    <s v="Brendastad"/>
    <x v="16"/>
    <s v="USA"/>
    <x v="4"/>
    <s v="PROD79"/>
    <x v="14"/>
    <x v="2"/>
    <x v="11"/>
    <x v="14"/>
    <n v="228.53"/>
    <n v="469"/>
    <s v="STORE13"/>
    <x v="8"/>
    <x v="2"/>
    <x v="8"/>
    <s v="Flagship"/>
    <x v="1362"/>
    <x v="611"/>
    <n v="1"/>
    <x v="732"/>
    <n v="0.28000000000000003"/>
    <x v="2"/>
    <n v="592.99919999999997"/>
  </r>
  <r>
    <s v="CUST1478"/>
    <s v="Earl Smith Dds"/>
    <x v="22"/>
    <x v="0"/>
    <s v="West Sarah"/>
    <x v="16"/>
    <s v="USA"/>
    <x v="0"/>
    <s v="PROD87"/>
    <x v="48"/>
    <x v="2"/>
    <x v="11"/>
    <x v="48"/>
    <n v="371.38"/>
    <n v="220"/>
    <s v="STORE9"/>
    <x v="9"/>
    <x v="1"/>
    <x v="9"/>
    <s v="Flagship"/>
    <x v="1363"/>
    <x v="359"/>
    <n v="2"/>
    <x v="385"/>
    <n v="0"/>
    <x v="0"/>
    <n v="419.92"/>
  </r>
  <r>
    <s v="CUST1175"/>
    <s v="Michelle Rogers"/>
    <x v="18"/>
    <x v="0"/>
    <s v="East Jessicaborough"/>
    <x v="47"/>
    <s v="USA"/>
    <x v="2"/>
    <s v="PROD0"/>
    <x v="7"/>
    <x v="1"/>
    <x v="6"/>
    <x v="7"/>
    <n v="112.42"/>
    <n v="416"/>
    <s v="STORE16"/>
    <x v="12"/>
    <x v="3"/>
    <x v="12"/>
    <s v="Flagship"/>
    <x v="1364"/>
    <x v="180"/>
    <n v="4"/>
    <x v="216"/>
    <n v="0.05"/>
    <x v="2"/>
    <n v="3412.134"/>
  </r>
  <r>
    <s v="CUST1181"/>
    <s v="Erin Ward"/>
    <x v="31"/>
    <x v="0"/>
    <s v="New Brianchester"/>
    <x v="3"/>
    <s v="USA"/>
    <x v="3"/>
    <s v="PROD63"/>
    <x v="11"/>
    <x v="3"/>
    <x v="10"/>
    <x v="11"/>
    <n v="266.86"/>
    <n v="458"/>
    <s v="STORE0"/>
    <x v="16"/>
    <x v="2"/>
    <x v="16"/>
    <s v="Flagship"/>
    <x v="1365"/>
    <x v="299"/>
    <n v="4"/>
    <x v="733"/>
    <n v="0.16"/>
    <x v="2"/>
    <n v="3111.192"/>
  </r>
  <r>
    <s v="CUST1084"/>
    <s v="Christy Hoffman"/>
    <x v="11"/>
    <x v="1"/>
    <s v="Garyberg"/>
    <x v="12"/>
    <s v="USA"/>
    <x v="2"/>
    <s v="PROD51"/>
    <x v="78"/>
    <x v="1"/>
    <x v="7"/>
    <x v="78"/>
    <n v="88.49"/>
    <n v="246"/>
    <s v="STORE6"/>
    <x v="13"/>
    <x v="2"/>
    <x v="13"/>
    <s v="Online"/>
    <x v="1366"/>
    <x v="46"/>
    <n v="2"/>
    <x v="702"/>
    <n v="0.03"/>
    <x v="2"/>
    <n v="1111.7945999999999"/>
  </r>
  <r>
    <s v="CUST1183"/>
    <s v="Mario Jacobs"/>
    <x v="40"/>
    <x v="0"/>
    <s v="Port James"/>
    <x v="3"/>
    <s v="USA"/>
    <x v="2"/>
    <s v="PROD7"/>
    <x v="17"/>
    <x v="2"/>
    <x v="11"/>
    <x v="17"/>
    <n v="218.86"/>
    <n v="170"/>
    <s v="STORE4"/>
    <x v="11"/>
    <x v="1"/>
    <x v="11"/>
    <s v="Online"/>
    <x v="1367"/>
    <x v="533"/>
    <n v="4"/>
    <x v="343"/>
    <n v="0.02"/>
    <x v="0"/>
    <n v="587.33360000000005"/>
  </r>
  <r>
    <s v="CUST1084"/>
    <s v="Christy Hoffman"/>
    <x v="11"/>
    <x v="1"/>
    <s v="Garyberg"/>
    <x v="12"/>
    <s v="USA"/>
    <x v="2"/>
    <s v="PROD33"/>
    <x v="3"/>
    <x v="2"/>
    <x v="3"/>
    <x v="3"/>
    <n v="179.77"/>
    <n v="305"/>
    <s v="STORE17"/>
    <x v="1"/>
    <x v="0"/>
    <x v="1"/>
    <s v="Flagship"/>
    <x v="1368"/>
    <x v="3"/>
    <n v="2.5714285714285716"/>
    <x v="310"/>
    <n v="0.28000000000000003"/>
    <x v="1"/>
    <n v="1864.3176000000001"/>
  </r>
  <r>
    <s v="CUST1001"/>
    <s v="Eugene Nelson"/>
    <x v="11"/>
    <x v="1"/>
    <s v="Phillipsmouth"/>
    <x v="28"/>
    <s v="USA"/>
    <x v="2"/>
    <s v="PROD51"/>
    <x v="78"/>
    <x v="1"/>
    <x v="7"/>
    <x v="78"/>
    <n v="88.49"/>
    <n v="246"/>
    <s v="STORE14"/>
    <x v="2"/>
    <x v="1"/>
    <x v="2"/>
    <s v="Outlet"/>
    <x v="1369"/>
    <x v="470"/>
    <n v="3"/>
    <x v="734"/>
    <n v="0.03"/>
    <x v="2"/>
    <n v="837.23609999999985"/>
  </r>
  <r>
    <s v="CUST1094"/>
    <s v="David Patterson"/>
    <x v="27"/>
    <x v="1"/>
    <s v="New Amyport"/>
    <x v="2"/>
    <s v="USA"/>
    <x v="0"/>
    <s v="PROD67"/>
    <x v="99"/>
    <x v="1"/>
    <x v="7"/>
    <x v="99"/>
    <n v="349.17"/>
    <n v="476"/>
    <s v="STORE6"/>
    <x v="13"/>
    <x v="2"/>
    <x v="13"/>
    <s v="Online"/>
    <x v="1370"/>
    <x v="402"/>
    <n v="2"/>
    <x v="92"/>
    <n v="0.06"/>
    <x v="2"/>
    <n v="1597.624"/>
  </r>
  <r>
    <s v="CUST1016"/>
    <s v="John Scott"/>
    <x v="26"/>
    <x v="1"/>
    <s v="South Christopher"/>
    <x v="8"/>
    <s v="USA"/>
    <x v="3"/>
    <s v="PROD41"/>
    <x v="82"/>
    <x v="0"/>
    <x v="15"/>
    <x v="82"/>
    <n v="313.26"/>
    <n v="369"/>
    <s v="STORE3"/>
    <x v="0"/>
    <x v="0"/>
    <x v="0"/>
    <s v="Outlet"/>
    <x v="1371"/>
    <x v="20"/>
    <n v="3"/>
    <x v="735"/>
    <n v="0.28000000000000003"/>
    <x v="1"/>
    <n v="1042.3728000000001"/>
  </r>
  <r>
    <s v="CUST1114"/>
    <s v="Ryan Hernandez"/>
    <x v="21"/>
    <x v="0"/>
    <s v="East Donna"/>
    <x v="2"/>
    <s v="USA"/>
    <x v="3"/>
    <s v="PROD59"/>
    <x v="4"/>
    <x v="3"/>
    <x v="4"/>
    <x v="4"/>
    <n v="17.309999999999999"/>
    <n v="399"/>
    <s v="STORE2"/>
    <x v="4"/>
    <x v="1"/>
    <x v="4"/>
    <s v="Outlet"/>
    <x v="1372"/>
    <x v="612"/>
    <n v="2"/>
    <x v="736"/>
    <n v="0"/>
    <x v="0"/>
    <n v="129.4"/>
  </r>
  <r>
    <s v="CUST1148"/>
    <s v="Theresa Campbell"/>
    <x v="17"/>
    <x v="1"/>
    <s v="New Brian"/>
    <x v="40"/>
    <s v="USA"/>
    <x v="3"/>
    <s v="PROD5"/>
    <x v="91"/>
    <x v="4"/>
    <x v="7"/>
    <x v="91"/>
    <n v="261"/>
    <n v="59"/>
    <s v="STORE5"/>
    <x v="3"/>
    <x v="0"/>
    <x v="3"/>
    <s v="Outlet"/>
    <x v="1373"/>
    <x v="607"/>
    <n v="3"/>
    <x v="504"/>
    <n v="0.26"/>
    <x v="0"/>
    <n v="1309.4226000000001"/>
  </r>
  <r>
    <s v="CUST1288"/>
    <s v="Misty Ferguson"/>
    <x v="7"/>
    <x v="0"/>
    <s v="North Joseside"/>
    <x v="33"/>
    <s v="USA"/>
    <x v="0"/>
    <s v="PROD3"/>
    <x v="84"/>
    <x v="4"/>
    <x v="18"/>
    <x v="84"/>
    <n v="364.67"/>
    <n v="452"/>
    <s v="STORE9"/>
    <x v="9"/>
    <x v="1"/>
    <x v="9"/>
    <s v="Flagship"/>
    <x v="1374"/>
    <x v="242"/>
    <n v="4"/>
    <x v="737"/>
    <n v="0.16"/>
    <x v="2"/>
    <n v="2548.5264000000002"/>
  </r>
  <r>
    <s v="CUST1053"/>
    <s v="Sharon Brown"/>
    <x v="33"/>
    <x v="1"/>
    <s v="East Andrea"/>
    <x v="29"/>
    <s v="USA"/>
    <x v="0"/>
    <s v="PROD37"/>
    <x v="16"/>
    <x v="4"/>
    <x v="9"/>
    <x v="16"/>
    <n v="353.47"/>
    <n v="214"/>
    <s v="STORE12"/>
    <x v="14"/>
    <x v="0"/>
    <x v="14"/>
    <s v="Online"/>
    <x v="1375"/>
    <x v="394"/>
    <n v="4"/>
    <x v="285"/>
    <n v="0.09"/>
    <x v="2"/>
    <n v="2721.1183999999998"/>
  </r>
  <r>
    <s v="CUST1253"/>
    <s v="Dr. Ashley Yates Md"/>
    <x v="41"/>
    <x v="0"/>
    <s v="New Maria"/>
    <x v="40"/>
    <s v="USA"/>
    <x v="3"/>
    <s v="PROD40"/>
    <x v="50"/>
    <x v="1"/>
    <x v="1"/>
    <x v="50"/>
    <n v="38.520000000000003"/>
    <n v="378"/>
    <s v="STORE17"/>
    <x v="1"/>
    <x v="0"/>
    <x v="1"/>
    <s v="Flagship"/>
    <x v="1376"/>
    <x v="586"/>
    <n v="3"/>
    <x v="738"/>
    <n v="0.12"/>
    <x v="1"/>
    <n v="1455.2208000000001"/>
  </r>
  <r>
    <s v="CUST1159"/>
    <s v="Brian Choi"/>
    <x v="6"/>
    <x v="1"/>
    <s v="Floydton"/>
    <x v="15"/>
    <s v="USA"/>
    <x v="0"/>
    <s v="PROD69"/>
    <x v="5"/>
    <x v="4"/>
    <x v="5"/>
    <x v="5"/>
    <n v="218.22"/>
    <n v="224"/>
    <s v="STORE14"/>
    <x v="2"/>
    <x v="1"/>
    <x v="2"/>
    <s v="Outlet"/>
    <x v="1377"/>
    <x v="163"/>
    <n v="2"/>
    <x v="739"/>
    <n v="0.17"/>
    <x v="1"/>
    <n v="874.91959999999983"/>
  </r>
  <r>
    <s v="CUST1098"/>
    <s v="Brittney Morgan"/>
    <x v="26"/>
    <x v="0"/>
    <s v="Lake Kaylahaven"/>
    <x v="19"/>
    <s v="USA"/>
    <x v="0"/>
    <s v="PROD62"/>
    <x v="19"/>
    <x v="1"/>
    <x v="6"/>
    <x v="19"/>
    <n v="86.42"/>
    <n v="222"/>
    <s v="STORE5"/>
    <x v="3"/>
    <x v="0"/>
    <x v="3"/>
    <s v="Outlet"/>
    <x v="1378"/>
    <x v="492"/>
    <n v="4"/>
    <x v="245"/>
    <n v="0.27"/>
    <x v="0"/>
    <n v="2556.1972000000001"/>
  </r>
  <r>
    <s v="CUST1203"/>
    <s v="Sarah Brady"/>
    <x v="35"/>
    <x v="0"/>
    <s v="Johnsonland"/>
    <x v="14"/>
    <s v="USA"/>
    <x v="2"/>
    <s v="PROD43"/>
    <x v="34"/>
    <x v="1"/>
    <x v="6"/>
    <x v="34"/>
    <n v="253.33"/>
    <n v="266"/>
    <s v="STORE12"/>
    <x v="14"/>
    <x v="0"/>
    <x v="14"/>
    <s v="Online"/>
    <x v="1379"/>
    <x v="529"/>
    <n v="2"/>
    <x v="53"/>
    <n v="0.23"/>
    <x v="2"/>
    <n v="322.3528"/>
  </r>
  <r>
    <s v="CUST1007"/>
    <s v="Daniel Boyd"/>
    <x v="5"/>
    <x v="1"/>
    <s v="West Pamelafurt"/>
    <x v="5"/>
    <s v="USA"/>
    <x v="3"/>
    <s v="PROD85"/>
    <x v="70"/>
    <x v="4"/>
    <x v="7"/>
    <x v="70"/>
    <n v="119.57"/>
    <n v="210"/>
    <s v="STORE0"/>
    <x v="16"/>
    <x v="2"/>
    <x v="16"/>
    <s v="Flagship"/>
    <x v="1380"/>
    <x v="73"/>
    <n v="2"/>
    <x v="740"/>
    <n v="0.03"/>
    <x v="0"/>
    <n v="439.27420000000001"/>
  </r>
  <r>
    <s v="CUST1035"/>
    <s v="Rachel Myers"/>
    <x v="36"/>
    <x v="0"/>
    <s v="Robertberg"/>
    <x v="28"/>
    <s v="USA"/>
    <x v="1"/>
    <s v="PROD79"/>
    <x v="14"/>
    <x v="2"/>
    <x v="11"/>
    <x v="14"/>
    <n v="228.53"/>
    <n v="469"/>
    <s v="STORE5"/>
    <x v="3"/>
    <x v="0"/>
    <x v="3"/>
    <s v="Outlet"/>
    <x v="1381"/>
    <x v="0"/>
    <n v="2"/>
    <x v="741"/>
    <n v="0.1"/>
    <x v="0"/>
    <n v="513.702"/>
  </r>
  <r>
    <s v="CUST1334"/>
    <s v="Mr. Christopher Sims"/>
    <x v="12"/>
    <x v="1"/>
    <s v="Donaldsontown"/>
    <x v="33"/>
    <s v="USA"/>
    <x v="1"/>
    <s v="PROD11"/>
    <x v="68"/>
    <x v="1"/>
    <x v="7"/>
    <x v="68"/>
    <n v="449.4"/>
    <n v="274.7"/>
    <s v="STORE15"/>
    <x v="19"/>
    <x v="0"/>
    <x v="19"/>
    <s v="Flagship"/>
    <x v="1382"/>
    <x v="375"/>
    <n v="2"/>
    <x v="291"/>
    <n v="0.05"/>
    <x v="0"/>
    <n v="566.21899999999994"/>
  </r>
  <r>
    <s v="CUST1159"/>
    <s v="Brian Choi"/>
    <x v="6"/>
    <x v="1"/>
    <s v="Floydton"/>
    <x v="15"/>
    <s v="USA"/>
    <x v="0"/>
    <s v="PROD40"/>
    <x v="50"/>
    <x v="1"/>
    <x v="1"/>
    <x v="50"/>
    <n v="38.520000000000003"/>
    <n v="378"/>
    <s v="STORE4"/>
    <x v="11"/>
    <x v="1"/>
    <x v="11"/>
    <s v="Online"/>
    <x v="1383"/>
    <x v="376"/>
    <n v="4"/>
    <x v="447"/>
    <n v="0.26"/>
    <x v="2"/>
    <n v="2230.3303999999998"/>
  </r>
  <r>
    <s v="CUST1488"/>
    <s v="Zachary Andrade"/>
    <x v="28"/>
    <x v="1"/>
    <s v="South Davidport"/>
    <x v="13"/>
    <s v="USA"/>
    <x v="2"/>
    <s v="PROD78"/>
    <x v="33"/>
    <x v="2"/>
    <x v="3"/>
    <x v="33"/>
    <n v="325.26"/>
    <n v="400"/>
    <s v="STORE12"/>
    <x v="14"/>
    <x v="0"/>
    <x v="14"/>
    <s v="Online"/>
    <x v="1384"/>
    <x v="562"/>
    <n v="2"/>
    <x v="386"/>
    <n v="0.17"/>
    <x v="1"/>
    <n v="216.44739999999999"/>
  </r>
  <r>
    <s v="CUST1345"/>
    <s v="Daniel Nelson"/>
    <x v="44"/>
    <x v="0"/>
    <s v="North Jonathan"/>
    <x v="21"/>
    <s v="USA"/>
    <x v="3"/>
    <s v="PROD22"/>
    <x v="59"/>
    <x v="0"/>
    <x v="12"/>
    <x v="59"/>
    <n v="484.62"/>
    <n v="432"/>
    <s v="STORE9"/>
    <x v="9"/>
    <x v="1"/>
    <x v="9"/>
    <s v="Flagship"/>
    <x v="1385"/>
    <x v="265"/>
    <n v="4"/>
    <x v="393"/>
    <n v="0.01"/>
    <x v="1"/>
    <n v="649.51920000000007"/>
  </r>
  <r>
    <s v="CUST1164"/>
    <s v="Daniel Rivas"/>
    <x v="14"/>
    <x v="1"/>
    <s v="Dominiquefort"/>
    <x v="31"/>
    <s v="USA"/>
    <x v="1"/>
    <s v="PROD29"/>
    <x v="62"/>
    <x v="2"/>
    <x v="3"/>
    <x v="62"/>
    <n v="218.48"/>
    <n v="276"/>
    <s v="STORE4"/>
    <x v="11"/>
    <x v="1"/>
    <x v="11"/>
    <s v="Online"/>
    <x v="1386"/>
    <x v="61"/>
    <n v="2"/>
    <x v="70"/>
    <n v="0.18"/>
    <x v="1"/>
    <n v="865.1164"/>
  </r>
  <r>
    <s v="CUST1253"/>
    <s v="Dr. Ashley Yates Md"/>
    <x v="41"/>
    <x v="0"/>
    <s v="New Maria"/>
    <x v="40"/>
    <s v="USA"/>
    <x v="3"/>
    <s v="PROD57"/>
    <x v="64"/>
    <x v="0"/>
    <x v="15"/>
    <x v="64"/>
    <n v="30.62"/>
    <n v="138"/>
    <s v="STORE13"/>
    <x v="8"/>
    <x v="2"/>
    <x v="8"/>
    <s v="Flagship"/>
    <x v="1387"/>
    <x v="613"/>
    <n v="3"/>
    <x v="372"/>
    <n v="0.26"/>
    <x v="0"/>
    <n v="1394.5596"/>
  </r>
  <r>
    <s v="CUST1269"/>
    <s v="Tyrone Olson"/>
    <x v="20"/>
    <x v="1"/>
    <s v="Emilytown"/>
    <x v="13"/>
    <s v="USA"/>
    <x v="1"/>
    <s v="PROD56"/>
    <x v="87"/>
    <x v="2"/>
    <x v="3"/>
    <x v="87"/>
    <n v="461.47"/>
    <n v="190"/>
    <s v="STORE3"/>
    <x v="0"/>
    <x v="0"/>
    <x v="0"/>
    <s v="Outlet"/>
    <x v="1388"/>
    <x v="418"/>
    <n v="1"/>
    <x v="411"/>
    <n v="0.06"/>
    <x v="0"/>
    <n v="810.57139999999993"/>
  </r>
  <r>
    <s v="CUST1071"/>
    <s v="Andrea Perez"/>
    <x v="25"/>
    <x v="1"/>
    <s v="South Shaun"/>
    <x v="32"/>
    <s v="USA"/>
    <x v="0"/>
    <s v="PROD83"/>
    <x v="61"/>
    <x v="3"/>
    <x v="10"/>
    <x v="61"/>
    <n v="250.41615384615383"/>
    <n v="159"/>
    <s v="STORE14"/>
    <x v="2"/>
    <x v="1"/>
    <x v="2"/>
    <s v="Outlet"/>
    <x v="1389"/>
    <x v="54"/>
    <n v="2"/>
    <x v="642"/>
    <n v="0.03"/>
    <x v="2"/>
    <n v="1050.2965999999999"/>
  </r>
  <r>
    <s v="CUST1470"/>
    <s v="Manuel Fisher"/>
    <x v="2"/>
    <x v="1"/>
    <s v="Kanebury"/>
    <x v="20"/>
    <s v="USA"/>
    <x v="0"/>
    <s v="PROD59"/>
    <x v="4"/>
    <x v="3"/>
    <x v="4"/>
    <x v="4"/>
    <n v="17.309999999999999"/>
    <n v="399"/>
    <s v="STORE8"/>
    <x v="7"/>
    <x v="3"/>
    <x v="7"/>
    <s v="Online"/>
    <x v="1390"/>
    <x v="421"/>
    <n v="4"/>
    <x v="566"/>
    <n v="0.09"/>
    <x v="1"/>
    <n v="1050.5039999999999"/>
  </r>
  <r>
    <s v="CUST1477"/>
    <s v="Andrea Harris"/>
    <x v="15"/>
    <x v="1"/>
    <s v="West Kelseyberg"/>
    <x v="45"/>
    <s v="USA"/>
    <x v="2"/>
    <s v="PROD76"/>
    <x v="45"/>
    <x v="1"/>
    <x v="6"/>
    <x v="45"/>
    <n v="392.89"/>
    <n v="320"/>
    <s v="STORE16"/>
    <x v="12"/>
    <x v="3"/>
    <x v="12"/>
    <s v="Flagship"/>
    <x v="1391"/>
    <x v="163"/>
    <n v="3"/>
    <x v="34"/>
    <n v="0.06"/>
    <x v="2"/>
    <n v="2148.2759999999989"/>
  </r>
  <r>
    <s v="CUST1422"/>
    <s v="Brittany Edwards Dds"/>
    <x v="17"/>
    <x v="1"/>
    <s v="Aliciahaven"/>
    <x v="45"/>
    <s v="USA"/>
    <x v="2"/>
    <s v="PROD49"/>
    <x v="80"/>
    <x v="3"/>
    <x v="13"/>
    <x v="80"/>
    <n v="43.29"/>
    <n v="267"/>
    <s v="STORE2"/>
    <x v="4"/>
    <x v="1"/>
    <x v="4"/>
    <s v="Outlet"/>
    <x v="1392"/>
    <x v="152"/>
    <n v="4"/>
    <x v="742"/>
    <n v="0.11"/>
    <x v="1"/>
    <n v="2952.5216"/>
  </r>
  <r>
    <s v="CUST1404"/>
    <s v="David Ross"/>
    <x v="24"/>
    <x v="1"/>
    <s v="South Angela"/>
    <x v="24"/>
    <s v="USA"/>
    <x v="1"/>
    <s v="PROD23"/>
    <x v="9"/>
    <x v="4"/>
    <x v="8"/>
    <x v="9"/>
    <n v="265.73266666666666"/>
    <n v="360"/>
    <s v="STORE16"/>
    <x v="12"/>
    <x v="3"/>
    <x v="12"/>
    <s v="Flagship"/>
    <x v="1393"/>
    <x v="562"/>
    <n v="2"/>
    <x v="173"/>
    <n v="0.09"/>
    <x v="1"/>
    <n v="773.60919999999999"/>
  </r>
  <r>
    <s v="CUST1127"/>
    <s v="John Mcknight"/>
    <x v="14"/>
    <x v="0"/>
    <s v="South Nathan"/>
    <x v="1"/>
    <s v="USA"/>
    <x v="2"/>
    <s v="PROD55"/>
    <x v="25"/>
    <x v="2"/>
    <x v="3"/>
    <x v="25"/>
    <n v="81.75"/>
    <n v="226.05"/>
    <s v="STORE0"/>
    <x v="16"/>
    <x v="2"/>
    <x v="16"/>
    <s v="Flagship"/>
    <x v="1394"/>
    <x v="93"/>
    <n v="2"/>
    <x v="743"/>
    <n v="0.1"/>
    <x v="0"/>
    <n v="1640.0519999999999"/>
  </r>
  <r>
    <s v="CUST1084"/>
    <s v="Christy Hoffman"/>
    <x v="11"/>
    <x v="1"/>
    <s v="Garyberg"/>
    <x v="12"/>
    <s v="USA"/>
    <x v="2"/>
    <s v="PROD68"/>
    <x v="97"/>
    <x v="2"/>
    <x v="20"/>
    <x v="97"/>
    <n v="243.7"/>
    <n v="130"/>
    <s v="STORE8"/>
    <x v="7"/>
    <x v="3"/>
    <x v="7"/>
    <s v="Online"/>
    <x v="1395"/>
    <x v="50"/>
    <n v="3"/>
    <x v="744"/>
    <n v="0.28999999999999998"/>
    <x v="0"/>
    <n v="1729.4748"/>
  </r>
  <r>
    <s v="CUST1273"/>
    <s v="Samantha Robinson"/>
    <x v="28"/>
    <x v="0"/>
    <s v="North Roy"/>
    <x v="44"/>
    <s v="USA"/>
    <x v="3"/>
    <s v="PROD31"/>
    <x v="72"/>
    <x v="0"/>
    <x v="0"/>
    <x v="72"/>
    <n v="204.39"/>
    <n v="281"/>
    <s v="STORE10"/>
    <x v="5"/>
    <x v="2"/>
    <x v="5"/>
    <s v="Online"/>
    <x v="1396"/>
    <x v="593"/>
    <n v="2"/>
    <x v="486"/>
    <n v="0.12"/>
    <x v="2"/>
    <n v="1372.8879999999999"/>
  </r>
  <r>
    <s v="CUST1215"/>
    <s v="Steve Medina"/>
    <x v="12"/>
    <x v="1"/>
    <s v="East Josephside"/>
    <x v="7"/>
    <s v="USA"/>
    <x v="0"/>
    <s v="PROD32"/>
    <x v="96"/>
    <x v="3"/>
    <x v="10"/>
    <x v="96"/>
    <n v="283.83"/>
    <n v="244"/>
    <s v="STORE9"/>
    <x v="9"/>
    <x v="1"/>
    <x v="9"/>
    <s v="Flagship"/>
    <x v="1397"/>
    <x v="357"/>
    <n v="4"/>
    <x v="419"/>
    <n v="0.19"/>
    <x v="2"/>
    <n v="1023.678"/>
  </r>
  <r>
    <s v="CUST1229"/>
    <s v="Tanner Thompson"/>
    <x v="41"/>
    <x v="1"/>
    <s v="Port Lisashire"/>
    <x v="42"/>
    <s v="USA"/>
    <x v="3"/>
    <s v="PROD52"/>
    <x v="22"/>
    <x v="0"/>
    <x v="0"/>
    <x v="22"/>
    <n v="212.26"/>
    <n v="82"/>
    <s v="STORE9"/>
    <x v="9"/>
    <x v="1"/>
    <x v="9"/>
    <s v="Flagship"/>
    <x v="1398"/>
    <x v="379"/>
    <n v="2"/>
    <x v="745"/>
    <n v="0.27"/>
    <x v="0"/>
    <n v="1182.8481999999999"/>
  </r>
  <r>
    <s v="CUST1205"/>
    <s v="Michelle Carpenter"/>
    <x v="30"/>
    <x v="1"/>
    <s v="Lake Danielleton"/>
    <x v="15"/>
    <s v="USA"/>
    <x v="0"/>
    <s v="PROD84"/>
    <x v="56"/>
    <x v="2"/>
    <x v="20"/>
    <x v="56"/>
    <n v="388.46"/>
    <n v="208"/>
    <s v="STORE4"/>
    <x v="11"/>
    <x v="1"/>
    <x v="11"/>
    <s v="Online"/>
    <x v="1399"/>
    <x v="588"/>
    <n v="3"/>
    <x v="269"/>
    <n v="0.02"/>
    <x v="1"/>
    <n v="1484.7293999999999"/>
  </r>
  <r>
    <s v="CUST1467"/>
    <s v="Michael Foley"/>
    <x v="1"/>
    <x v="1"/>
    <s v="Oneillfurt"/>
    <x v="1"/>
    <s v="USA"/>
    <x v="0"/>
    <s v="PROD72"/>
    <x v="35"/>
    <x v="0"/>
    <x v="15"/>
    <x v="35"/>
    <n v="477.61"/>
    <n v="300"/>
    <s v="STORE17"/>
    <x v="1"/>
    <x v="0"/>
    <x v="1"/>
    <s v="Flagship"/>
    <x v="1400"/>
    <x v="614"/>
    <n v="2"/>
    <x v="421"/>
    <n v="0.18"/>
    <x v="0"/>
    <n v="1208.27"/>
  </r>
  <r>
    <s v="CUST1070"/>
    <s v="Eric Singh"/>
    <x v="5"/>
    <x v="1"/>
    <s v="Port Lisa"/>
    <x v="32"/>
    <s v="USA"/>
    <x v="0"/>
    <s v="PROD78"/>
    <x v="33"/>
    <x v="2"/>
    <x v="3"/>
    <x v="33"/>
    <n v="325.26"/>
    <n v="400"/>
    <s v="STORE16"/>
    <x v="12"/>
    <x v="3"/>
    <x v="12"/>
    <s v="Flagship"/>
    <x v="1401"/>
    <x v="615"/>
    <n v="1"/>
    <x v="746"/>
    <n v="0.06"/>
    <x v="1"/>
    <n v="393.5686"/>
  </r>
  <r>
    <s v="CUST1027"/>
    <s v="Leslie Johnson"/>
    <x v="37"/>
    <x v="0"/>
    <s v="Mollyshire"/>
    <x v="34"/>
    <s v="USA"/>
    <x v="4"/>
    <s v="PROD77"/>
    <x v="79"/>
    <x v="1"/>
    <x v="17"/>
    <x v="79"/>
    <n v="480.9"/>
    <n v="104"/>
    <s v="STORE9"/>
    <x v="9"/>
    <x v="1"/>
    <x v="9"/>
    <s v="Flagship"/>
    <x v="1402"/>
    <x v="93"/>
    <n v="4"/>
    <x v="349"/>
    <n v="0.2"/>
    <x v="1"/>
    <n v="2240.9920000000002"/>
  </r>
  <r>
    <s v="CUST1129"/>
    <s v="Jessica Mitchell"/>
    <x v="27"/>
    <x v="1"/>
    <s v="Matthewbury"/>
    <x v="16"/>
    <s v="USA"/>
    <x v="1"/>
    <s v="PROD91"/>
    <x v="67"/>
    <x v="4"/>
    <x v="9"/>
    <x v="67"/>
    <n v="438.25"/>
    <n v="496"/>
    <s v="STORE11"/>
    <x v="17"/>
    <x v="1"/>
    <x v="17"/>
    <s v="Online"/>
    <x v="1403"/>
    <x v="616"/>
    <n v="4"/>
    <x v="47"/>
    <n v="0.24"/>
    <x v="0"/>
    <n v="615.47840000000008"/>
  </r>
  <r>
    <s v="CUST1265"/>
    <s v="Tracy Kelly"/>
    <x v="29"/>
    <x v="0"/>
    <s v="West Jamieport"/>
    <x v="25"/>
    <s v="USA"/>
    <x v="1"/>
    <s v="PROD87"/>
    <x v="48"/>
    <x v="2"/>
    <x v="11"/>
    <x v="48"/>
    <n v="371.38"/>
    <n v="220"/>
    <s v="STORE1"/>
    <x v="6"/>
    <x v="0"/>
    <x v="6"/>
    <s v="Flagship"/>
    <x v="1404"/>
    <x v="617"/>
    <n v="2"/>
    <x v="511"/>
    <n v="0.25"/>
    <x v="1"/>
    <n v="437.76"/>
  </r>
  <r>
    <s v="CUST1163"/>
    <s v="Joseph Jones"/>
    <x v="2"/>
    <x v="0"/>
    <s v="North Matthew"/>
    <x v="22"/>
    <s v="USA"/>
    <x v="3"/>
    <s v="PROD97"/>
    <x v="0"/>
    <x v="0"/>
    <x v="0"/>
    <x v="0"/>
    <n v="245.98"/>
    <n v="471"/>
    <s v="STORE5"/>
    <x v="3"/>
    <x v="0"/>
    <x v="3"/>
    <s v="Outlet"/>
    <x v="1405"/>
    <x v="203"/>
    <n v="2"/>
    <x v="9"/>
    <n v="0.17"/>
    <x v="0"/>
    <n v="434.05680000000001"/>
  </r>
  <r>
    <s v="CUST1300"/>
    <s v="Matthew Avery"/>
    <x v="5"/>
    <x v="0"/>
    <s v="Lake Melissashire"/>
    <x v="7"/>
    <s v="USA"/>
    <x v="1"/>
    <s v="PROD36"/>
    <x v="88"/>
    <x v="4"/>
    <x v="8"/>
    <x v="88"/>
    <n v="223.43"/>
    <n v="154"/>
    <s v="STORE14"/>
    <x v="2"/>
    <x v="1"/>
    <x v="2"/>
    <s v="Outlet"/>
    <x v="1406"/>
    <x v="618"/>
    <n v="1"/>
    <x v="747"/>
    <n v="0.28000000000000003"/>
    <x v="1"/>
    <n v="612.59760000000006"/>
  </r>
  <r>
    <s v="CUST1405"/>
    <s v="Eric Wolfe"/>
    <x v="40"/>
    <x v="1"/>
    <s v="Garciaview"/>
    <x v="49"/>
    <s v="USA"/>
    <x v="0"/>
    <s v="PROD46"/>
    <x v="41"/>
    <x v="4"/>
    <x v="18"/>
    <x v="41"/>
    <n v="167.34"/>
    <n v="296"/>
    <s v="STORE9"/>
    <x v="9"/>
    <x v="1"/>
    <x v="9"/>
    <s v="Flagship"/>
    <x v="1407"/>
    <x v="606"/>
    <n v="1"/>
    <x v="330"/>
    <n v="0.05"/>
    <x v="0"/>
    <n v="79.638499999999993"/>
  </r>
  <r>
    <s v="CUST1006"/>
    <s v="Amber Jackson"/>
    <x v="5"/>
    <x v="1"/>
    <s v="Deborahborough"/>
    <x v="16"/>
    <s v="USA"/>
    <x v="2"/>
    <s v="PROD88"/>
    <x v="90"/>
    <x v="0"/>
    <x v="7"/>
    <x v="90"/>
    <n v="131.24"/>
    <n v="232"/>
    <s v="STORE16"/>
    <x v="12"/>
    <x v="3"/>
    <x v="12"/>
    <s v="Flagship"/>
    <x v="1408"/>
    <x v="576"/>
    <n v="3"/>
    <x v="580"/>
    <n v="0.28000000000000003"/>
    <x v="2"/>
    <n v="1403.8920000000001"/>
  </r>
  <r>
    <s v="CUST1366"/>
    <s v="Mallory Allen"/>
    <x v="38"/>
    <x v="1"/>
    <s v="North Theresa"/>
    <x v="27"/>
    <s v="USA"/>
    <x v="2"/>
    <s v="PROD73"/>
    <x v="6"/>
    <x v="0"/>
    <x v="0"/>
    <x v="6"/>
    <n v="107.06"/>
    <n v="359"/>
    <s v="STORE6"/>
    <x v="13"/>
    <x v="2"/>
    <x v="13"/>
    <s v="Online"/>
    <x v="1409"/>
    <x v="298"/>
    <n v="4"/>
    <x v="176"/>
    <n v="0.18"/>
    <x v="1"/>
    <n v="3066.6687999999999"/>
  </r>
  <r>
    <s v="CUST1206"/>
    <s v="Ronald Jones"/>
    <x v="11"/>
    <x v="1"/>
    <s v="Brownshire"/>
    <x v="25"/>
    <s v="USA"/>
    <x v="1"/>
    <s v="PROD17"/>
    <x v="29"/>
    <x v="0"/>
    <x v="7"/>
    <x v="29"/>
    <n v="144.53"/>
    <n v="367"/>
    <s v="STORE14"/>
    <x v="2"/>
    <x v="1"/>
    <x v="2"/>
    <s v="Outlet"/>
    <x v="1410"/>
    <x v="617"/>
    <n v="1"/>
    <x v="748"/>
    <n v="0.13"/>
    <x v="2"/>
    <n v="766.37429999999995"/>
  </r>
  <r>
    <s v="CUST1477"/>
    <s v="Andrea Harris"/>
    <x v="15"/>
    <x v="1"/>
    <s v="West Kelseyberg"/>
    <x v="45"/>
    <s v="USA"/>
    <x v="2"/>
    <s v="PROD98"/>
    <x v="51"/>
    <x v="1"/>
    <x v="1"/>
    <x v="51"/>
    <n v="431.67"/>
    <n v="73"/>
    <s v="STORE8"/>
    <x v="7"/>
    <x v="3"/>
    <x v="7"/>
    <s v="Online"/>
    <x v="1411"/>
    <x v="547"/>
    <n v="4"/>
    <x v="384"/>
    <n v="0.1"/>
    <x v="1"/>
    <n v="2198.16"/>
  </r>
  <r>
    <s v="CUST1008"/>
    <s v="Melissa Howard"/>
    <x v="10"/>
    <x v="1"/>
    <s v="Maynardton"/>
    <x v="20"/>
    <s v="USA"/>
    <x v="0"/>
    <s v="PROD30"/>
    <x v="38"/>
    <x v="2"/>
    <x v="14"/>
    <x v="38"/>
    <n v="19.52"/>
    <n v="57"/>
    <s v="STORE11"/>
    <x v="17"/>
    <x v="1"/>
    <x v="17"/>
    <s v="Online"/>
    <x v="1412"/>
    <x v="452"/>
    <n v="1"/>
    <x v="326"/>
    <n v="0.14000000000000001"/>
    <x v="1"/>
    <n v="116.77079999999999"/>
  </r>
  <r>
    <s v="CUST1075"/>
    <s v="Rhonda Morales"/>
    <x v="25"/>
    <x v="1"/>
    <s v="Lake Barryfurt"/>
    <x v="13"/>
    <s v="USA"/>
    <x v="0"/>
    <s v="PROD28"/>
    <x v="40"/>
    <x v="0"/>
    <x v="7"/>
    <x v="40"/>
    <n v="38.76"/>
    <n v="137"/>
    <s v="STORE18"/>
    <x v="10"/>
    <x v="2"/>
    <x v="10"/>
    <s v="Flagship"/>
    <x v="1413"/>
    <x v="223"/>
    <n v="1"/>
    <x v="749"/>
    <n v="0.2"/>
    <x v="0"/>
    <n v="411.35200000000009"/>
  </r>
  <r>
    <s v="CUST1399"/>
    <s v="John Donaldson"/>
    <x v="4"/>
    <x v="0"/>
    <s v="New Edward"/>
    <x v="6"/>
    <s v="USA"/>
    <x v="3"/>
    <s v="PROD37"/>
    <x v="16"/>
    <x v="4"/>
    <x v="9"/>
    <x v="16"/>
    <n v="353.47"/>
    <n v="214"/>
    <s v="STORE13"/>
    <x v="8"/>
    <x v="2"/>
    <x v="8"/>
    <s v="Flagship"/>
    <x v="1414"/>
    <x v="413"/>
    <n v="1"/>
    <x v="347"/>
    <n v="0.22"/>
    <x v="1"/>
    <n v="426.03600000000012"/>
  </r>
  <r>
    <s v="CUST1197"/>
    <s v="Andrea Jacobs"/>
    <x v="20"/>
    <x v="1"/>
    <s v="Christopherland"/>
    <x v="4"/>
    <s v="USA"/>
    <x v="2"/>
    <s v="PROD37"/>
    <x v="16"/>
    <x v="4"/>
    <x v="9"/>
    <x v="16"/>
    <n v="353.47"/>
    <n v="214"/>
    <s v="STORE0"/>
    <x v="16"/>
    <x v="2"/>
    <x v="16"/>
    <s v="Flagship"/>
    <x v="1415"/>
    <x v="619"/>
    <n v="3"/>
    <x v="240"/>
    <n v="0.02"/>
    <x v="0"/>
    <n v="1223.0694000000001"/>
  </r>
  <r>
    <s v="CUST1384"/>
    <s v="Andrew Mason"/>
    <x v="36"/>
    <x v="1"/>
    <s v="North Michael"/>
    <x v="14"/>
    <s v="USA"/>
    <x v="3"/>
    <s v="PROD74"/>
    <x v="1"/>
    <x v="1"/>
    <x v="1"/>
    <x v="1"/>
    <n v="403.71"/>
    <n v="159"/>
    <s v="STORE10"/>
    <x v="5"/>
    <x v="2"/>
    <x v="5"/>
    <s v="Online"/>
    <x v="1416"/>
    <x v="389"/>
    <n v="1"/>
    <x v="557"/>
    <n v="0.21"/>
    <x v="2"/>
    <n v="24.442599999999999"/>
  </r>
  <r>
    <s v="CUST1200"/>
    <s v="Anna Perez"/>
    <x v="21"/>
    <x v="0"/>
    <s v="South Jerry"/>
    <x v="6"/>
    <s v="USA"/>
    <x v="2"/>
    <s v="PROD58"/>
    <x v="36"/>
    <x v="4"/>
    <x v="7"/>
    <x v="36"/>
    <n v="113.83"/>
    <n v="485"/>
    <s v="STORE16"/>
    <x v="12"/>
    <x v="3"/>
    <x v="12"/>
    <s v="Flagship"/>
    <x v="1417"/>
    <x v="270"/>
    <n v="3"/>
    <x v="517"/>
    <n v="0.21"/>
    <x v="2"/>
    <n v="1579.3443"/>
  </r>
  <r>
    <s v="CUST1166"/>
    <s v="Patricia Gardner"/>
    <x v="34"/>
    <x v="1"/>
    <s v="South Ashleyton"/>
    <x v="29"/>
    <s v="USA"/>
    <x v="1"/>
    <s v="PROD81"/>
    <x v="15"/>
    <x v="0"/>
    <x v="12"/>
    <x v="15"/>
    <n v="285.54000000000002"/>
    <n v="358"/>
    <s v="STORE10"/>
    <x v="5"/>
    <x v="2"/>
    <x v="5"/>
    <s v="Online"/>
    <x v="1418"/>
    <x v="69"/>
    <n v="2"/>
    <x v="215"/>
    <n v="0.19"/>
    <x v="1"/>
    <n v="235.3212"/>
  </r>
  <r>
    <s v="CUST1118"/>
    <s v="Earl Allen"/>
    <x v="19"/>
    <x v="0"/>
    <s v="New Jenniferburgh"/>
    <x v="41"/>
    <s v="USA"/>
    <x v="2"/>
    <s v="PROD91"/>
    <x v="67"/>
    <x v="4"/>
    <x v="9"/>
    <x v="67"/>
    <n v="438.25"/>
    <n v="496"/>
    <s v="STORE5"/>
    <x v="3"/>
    <x v="0"/>
    <x v="3"/>
    <s v="Outlet"/>
    <x v="1419"/>
    <x v="522"/>
    <n v="4"/>
    <x v="750"/>
    <n v="0.24"/>
    <x v="2"/>
    <n v="2859.9407999999999"/>
  </r>
  <r>
    <s v="CUST1469"/>
    <s v="James Foster"/>
    <x v="16"/>
    <x v="0"/>
    <s v="East Audrey"/>
    <x v="34"/>
    <s v="USA"/>
    <x v="0"/>
    <s v="PROD46"/>
    <x v="41"/>
    <x v="4"/>
    <x v="18"/>
    <x v="41"/>
    <n v="167.34"/>
    <n v="296"/>
    <s v="STORE17"/>
    <x v="1"/>
    <x v="0"/>
    <x v="1"/>
    <s v="Flagship"/>
    <x v="1420"/>
    <x v="620"/>
    <n v="1"/>
    <x v="751"/>
    <n v="0.09"/>
    <x v="0"/>
    <n v="645.08080000000007"/>
  </r>
  <r>
    <s v="CUST1307"/>
    <s v="Brandy Thompson"/>
    <x v="18"/>
    <x v="1"/>
    <s v="West Patriciaview"/>
    <x v="27"/>
    <s v="USA"/>
    <x v="3"/>
    <s v="PROD30"/>
    <x v="38"/>
    <x v="2"/>
    <x v="14"/>
    <x v="38"/>
    <n v="19.52"/>
    <n v="57"/>
    <s v="STORE2"/>
    <x v="4"/>
    <x v="1"/>
    <x v="4"/>
    <s v="Outlet"/>
    <x v="1421"/>
    <x v="158"/>
    <n v="1"/>
    <x v="752"/>
    <n v="0.24"/>
    <x v="1"/>
    <n v="600.95479999999998"/>
  </r>
  <r>
    <s v="CUST1449"/>
    <s v="William Cortez"/>
    <x v="5"/>
    <x v="0"/>
    <s v="Port Hannahport"/>
    <x v="35"/>
    <s v="USA"/>
    <x v="3"/>
    <s v="PROD15"/>
    <x v="42"/>
    <x v="1"/>
    <x v="17"/>
    <x v="42"/>
    <n v="465.34"/>
    <n v="301"/>
    <s v="STORE9"/>
    <x v="9"/>
    <x v="1"/>
    <x v="9"/>
    <s v="Flagship"/>
    <x v="1422"/>
    <x v="621"/>
    <n v="3"/>
    <x v="196"/>
    <n v="0.09"/>
    <x v="1"/>
    <n v="1733.9049"/>
  </r>
  <r>
    <s v="CUST1203"/>
    <s v="Sarah Brady"/>
    <x v="35"/>
    <x v="0"/>
    <s v="Johnsonland"/>
    <x v="14"/>
    <s v="USA"/>
    <x v="2"/>
    <s v="PROD44"/>
    <x v="31"/>
    <x v="0"/>
    <x v="15"/>
    <x v="31"/>
    <n v="167.12"/>
    <n v="316"/>
    <s v="STORE17"/>
    <x v="1"/>
    <x v="0"/>
    <x v="1"/>
    <s v="Flagship"/>
    <x v="1423"/>
    <x v="598"/>
    <n v="1"/>
    <x v="701"/>
    <n v="0.28000000000000003"/>
    <x v="0"/>
    <n v="372.33359999999999"/>
  </r>
  <r>
    <s v="CUST1266"/>
    <s v="Cynthia Payne"/>
    <x v="41"/>
    <x v="1"/>
    <s v="South Gina"/>
    <x v="18"/>
    <s v="USA"/>
    <x v="3"/>
    <s v="PROD93"/>
    <x v="27"/>
    <x v="1"/>
    <x v="6"/>
    <x v="27"/>
    <n v="377.52"/>
    <n v="485"/>
    <s v="STORE14"/>
    <x v="2"/>
    <x v="1"/>
    <x v="2"/>
    <s v="Outlet"/>
    <x v="1424"/>
    <x v="296"/>
    <n v="1"/>
    <x v="161"/>
    <n v="0.15"/>
    <x v="2"/>
    <n v="633.14800000000002"/>
  </r>
  <r>
    <s v="CUST1183"/>
    <s v="Mario Jacobs"/>
    <x v="40"/>
    <x v="0"/>
    <s v="Port James"/>
    <x v="3"/>
    <s v="USA"/>
    <x v="2"/>
    <s v="PROD28"/>
    <x v="40"/>
    <x v="0"/>
    <x v="7"/>
    <x v="40"/>
    <n v="38.76"/>
    <n v="137"/>
    <s v="STORE1"/>
    <x v="6"/>
    <x v="0"/>
    <x v="6"/>
    <s v="Flagship"/>
    <x v="1425"/>
    <x v="419"/>
    <n v="3"/>
    <x v="95"/>
    <n v="0.25"/>
    <x v="0"/>
    <n v="462.01499999999999"/>
  </r>
  <r>
    <s v="CUST1419"/>
    <s v="Monica Miller"/>
    <x v="44"/>
    <x v="0"/>
    <s v="Lake David"/>
    <x v="44"/>
    <s v="USA"/>
    <x v="0"/>
    <s v="PROD29"/>
    <x v="62"/>
    <x v="2"/>
    <x v="3"/>
    <x v="62"/>
    <n v="218.48"/>
    <n v="276"/>
    <s v="STORE8"/>
    <x v="7"/>
    <x v="3"/>
    <x v="7"/>
    <s v="Online"/>
    <x v="1426"/>
    <x v="110"/>
    <n v="2"/>
    <x v="27"/>
    <n v="0.15"/>
    <x v="0"/>
    <n v="1286.56"/>
  </r>
  <r>
    <s v="CUST1044"/>
    <s v="Denise Williams"/>
    <x v="23"/>
    <x v="0"/>
    <s v="Christianstad"/>
    <x v="47"/>
    <s v="USA"/>
    <x v="3"/>
    <s v="PROD21"/>
    <x v="54"/>
    <x v="2"/>
    <x v="19"/>
    <x v="54"/>
    <n v="123.46"/>
    <n v="76"/>
    <s v="STORE10"/>
    <x v="5"/>
    <x v="2"/>
    <x v="5"/>
    <s v="Online"/>
    <x v="1427"/>
    <x v="175"/>
    <n v="1"/>
    <x v="546"/>
    <n v="0.2"/>
    <x v="0"/>
    <n v="617.38400000000001"/>
  </r>
  <r>
    <s v="CUST1479"/>
    <s v="Dylan Gutierrez"/>
    <x v="38"/>
    <x v="0"/>
    <s v="New Jamesview"/>
    <x v="5"/>
    <s v="USA"/>
    <x v="3"/>
    <s v="PROD66"/>
    <x v="46"/>
    <x v="3"/>
    <x v="4"/>
    <x v="46"/>
    <n v="340.39"/>
    <n v="177"/>
    <s v="STORE17"/>
    <x v="1"/>
    <x v="0"/>
    <x v="1"/>
    <s v="Flagship"/>
    <x v="1428"/>
    <x v="548"/>
    <n v="1"/>
    <x v="409"/>
    <n v="0.03"/>
    <x v="1"/>
    <n v="426.98430000000002"/>
  </r>
  <r>
    <s v="CUST1047"/>
    <s v="Gina Knight"/>
    <x v="8"/>
    <x v="1"/>
    <s v="Lake Roberthaven"/>
    <x v="2"/>
    <s v="USA"/>
    <x v="1"/>
    <s v="PROD4"/>
    <x v="58"/>
    <x v="4"/>
    <x v="5"/>
    <x v="58"/>
    <n v="306.45999999999998"/>
    <n v="487"/>
    <s v="STORE2"/>
    <x v="4"/>
    <x v="1"/>
    <x v="4"/>
    <s v="Outlet"/>
    <x v="1429"/>
    <x v="197"/>
    <n v="2"/>
    <x v="39"/>
    <n v="0.17"/>
    <x v="0"/>
    <n v="678.93999999999994"/>
  </r>
  <r>
    <s v="CUST1343"/>
    <s v="Ryan Moore"/>
    <x v="29"/>
    <x v="0"/>
    <s v="Cartershire"/>
    <x v="36"/>
    <s v="USA"/>
    <x v="3"/>
    <s v="PROD38"/>
    <x v="43"/>
    <x v="0"/>
    <x v="2"/>
    <x v="43"/>
    <n v="135.61000000000001"/>
    <n v="394"/>
    <s v="STORE19"/>
    <x v="18"/>
    <x v="2"/>
    <x v="18"/>
    <s v="Online"/>
    <x v="1430"/>
    <x v="474"/>
    <n v="3"/>
    <x v="460"/>
    <n v="0.04"/>
    <x v="2"/>
    <n v="387.59039999999999"/>
  </r>
  <r>
    <s v="CUST1348"/>
    <s v="Sherry Cabrera"/>
    <x v="0"/>
    <x v="0"/>
    <s v="Shannonview"/>
    <x v="8"/>
    <s v="USA"/>
    <x v="1"/>
    <s v="PROD39"/>
    <x v="65"/>
    <x v="1"/>
    <x v="22"/>
    <x v="65"/>
    <n v="326.06"/>
    <n v="301"/>
    <s v="STORE7"/>
    <x v="15"/>
    <x v="1"/>
    <x v="15"/>
    <s v="Online"/>
    <x v="1431"/>
    <x v="163"/>
    <n v="4"/>
    <x v="465"/>
    <n v="0.02"/>
    <x v="0"/>
    <n v="1115.0047999999999"/>
  </r>
  <r>
    <s v="CUST1405"/>
    <s v="Eric Wolfe"/>
    <x v="40"/>
    <x v="1"/>
    <s v="Garciaview"/>
    <x v="49"/>
    <s v="USA"/>
    <x v="0"/>
    <s v="PROD73"/>
    <x v="6"/>
    <x v="0"/>
    <x v="0"/>
    <x v="6"/>
    <n v="107.06"/>
    <n v="359"/>
    <s v="STORE13"/>
    <x v="8"/>
    <x v="2"/>
    <x v="8"/>
    <s v="Flagship"/>
    <x v="1432"/>
    <x v="622"/>
    <n v="4"/>
    <x v="155"/>
    <n v="0.16"/>
    <x v="0"/>
    <n v="3100.2384000000002"/>
  </r>
  <r>
    <s v="CUST1275"/>
    <s v="Shannon Miller"/>
    <x v="24"/>
    <x v="0"/>
    <s v="North Austinport"/>
    <x v="18"/>
    <s v="USA"/>
    <x v="0"/>
    <s v="PROD36"/>
    <x v="88"/>
    <x v="4"/>
    <x v="8"/>
    <x v="88"/>
    <n v="223.43"/>
    <n v="154"/>
    <s v="STORE6"/>
    <x v="13"/>
    <x v="2"/>
    <x v="13"/>
    <s v="Online"/>
    <x v="1433"/>
    <x v="28"/>
    <n v="2"/>
    <x v="263"/>
    <n v="0.28000000000000003"/>
    <x v="0"/>
    <n v="1429.2719999999999"/>
  </r>
  <r>
    <s v="CUST1420"/>
    <s v="Dr. Tamara White Md"/>
    <x v="31"/>
    <x v="0"/>
    <s v="New Benjamin"/>
    <x v="10"/>
    <s v="USA"/>
    <x v="3"/>
    <s v="PROD21"/>
    <x v="54"/>
    <x v="2"/>
    <x v="19"/>
    <x v="54"/>
    <n v="123.46"/>
    <n v="76"/>
    <s v="STORE16"/>
    <x v="12"/>
    <x v="3"/>
    <x v="12"/>
    <s v="Flagship"/>
    <x v="1434"/>
    <x v="546"/>
    <n v="2"/>
    <x v="306"/>
    <n v="0.08"/>
    <x v="2"/>
    <n v="707.77440000000013"/>
  </r>
  <r>
    <s v="CUST1418"/>
    <s v="Luke Parks"/>
    <x v="31"/>
    <x v="1"/>
    <s v="West Mario"/>
    <x v="20"/>
    <s v="USA"/>
    <x v="1"/>
    <s v="PROD89"/>
    <x v="53"/>
    <x v="3"/>
    <x v="16"/>
    <x v="53"/>
    <n v="183.04"/>
    <n v="457"/>
    <s v="STORE18"/>
    <x v="10"/>
    <x v="2"/>
    <x v="10"/>
    <s v="Flagship"/>
    <x v="1435"/>
    <x v="202"/>
    <n v="1"/>
    <x v="374"/>
    <n v="0.03"/>
    <x v="0"/>
    <n v="165.31710000000001"/>
  </r>
  <r>
    <s v="CUST1223"/>
    <s v="Robert Harris"/>
    <x v="12"/>
    <x v="0"/>
    <s v="East Jeremy"/>
    <x v="14"/>
    <s v="USA"/>
    <x v="2"/>
    <s v="PROD72"/>
    <x v="35"/>
    <x v="0"/>
    <x v="15"/>
    <x v="35"/>
    <n v="477.61"/>
    <n v="300"/>
    <s v="STORE2"/>
    <x v="4"/>
    <x v="1"/>
    <x v="4"/>
    <s v="Outlet"/>
    <x v="1436"/>
    <x v="180"/>
    <n v="3"/>
    <x v="425"/>
    <n v="0.03"/>
    <x v="0"/>
    <n v="1398.2841000000001"/>
  </r>
  <r>
    <s v="CUST1156"/>
    <s v="Maria Sanchez"/>
    <x v="6"/>
    <x v="0"/>
    <s v="East Peterbury"/>
    <x v="28"/>
    <s v="USA"/>
    <x v="3"/>
    <s v="PROD49"/>
    <x v="80"/>
    <x v="3"/>
    <x v="13"/>
    <x v="80"/>
    <n v="43.29"/>
    <n v="267"/>
    <s v="STORE7"/>
    <x v="15"/>
    <x v="1"/>
    <x v="15"/>
    <s v="Online"/>
    <x v="1437"/>
    <x v="623"/>
    <n v="2"/>
    <x v="753"/>
    <n v="0.28999999999999998"/>
    <x v="2"/>
    <n v="1357.0372"/>
  </r>
  <r>
    <s v="CUST1451"/>
    <s v="Ashley Roberts"/>
    <x v="6"/>
    <x v="0"/>
    <s v="Josephmouth"/>
    <x v="32"/>
    <s v="USA"/>
    <x v="0"/>
    <s v="PROD72"/>
    <x v="35"/>
    <x v="0"/>
    <x v="15"/>
    <x v="35"/>
    <n v="477.61"/>
    <n v="300"/>
    <s v="STORE0"/>
    <x v="16"/>
    <x v="2"/>
    <x v="16"/>
    <s v="Flagship"/>
    <x v="1438"/>
    <x v="485"/>
    <n v="2"/>
    <x v="502"/>
    <n v="0.27"/>
    <x v="1"/>
    <n v="712.50919999999996"/>
  </r>
  <r>
    <s v="CUST1240"/>
    <s v="William Hull"/>
    <x v="22"/>
    <x v="1"/>
    <s v="Heathfort"/>
    <x v="29"/>
    <s v="USA"/>
    <x v="2"/>
    <s v="PROD18"/>
    <x v="83"/>
    <x v="4"/>
    <x v="5"/>
    <x v="83"/>
    <n v="265.73266666666666"/>
    <n v="343"/>
    <s v="STORE0"/>
    <x v="16"/>
    <x v="2"/>
    <x v="16"/>
    <s v="Flagship"/>
    <x v="1439"/>
    <x v="530"/>
    <n v="1"/>
    <x v="413"/>
    <n v="0.13"/>
    <x v="2"/>
    <n v="797.93790000000001"/>
  </r>
  <r>
    <s v="CUST1324"/>
    <s v="Alex Mann Ii"/>
    <x v="7"/>
    <x v="0"/>
    <s v="South Zacharychester"/>
    <x v="21"/>
    <s v="USA"/>
    <x v="3"/>
    <s v="PROD8"/>
    <x v="12"/>
    <x v="1"/>
    <x v="1"/>
    <x v="12"/>
    <n v="439.07"/>
    <n v="142"/>
    <s v="STORE5"/>
    <x v="3"/>
    <x v="0"/>
    <x v="3"/>
    <s v="Outlet"/>
    <x v="1440"/>
    <x v="181"/>
    <n v="2"/>
    <x v="470"/>
    <n v="0.3"/>
    <x v="1"/>
    <n v="569.04399999999998"/>
  </r>
  <r>
    <s v="CUST1232"/>
    <s v="Christy Hill"/>
    <x v="4"/>
    <x v="1"/>
    <s v="Tammyton"/>
    <x v="15"/>
    <s v="USA"/>
    <x v="2"/>
    <s v="PROD95"/>
    <x v="28"/>
    <x v="0"/>
    <x v="7"/>
    <x v="28"/>
    <n v="60.65"/>
    <n v="75"/>
    <s v="STORE0"/>
    <x v="16"/>
    <x v="2"/>
    <x v="16"/>
    <s v="Flagship"/>
    <x v="1441"/>
    <x v="624"/>
    <n v="2"/>
    <x v="754"/>
    <n v="0.11"/>
    <x v="2"/>
    <n v="470.61419999999998"/>
  </r>
  <r>
    <s v="CUST1191"/>
    <s v="Todd Poole"/>
    <x v="5"/>
    <x v="1"/>
    <s v="Johnsonshire"/>
    <x v="35"/>
    <s v="USA"/>
    <x v="3"/>
    <s v="PROD68"/>
    <x v="97"/>
    <x v="2"/>
    <x v="20"/>
    <x v="97"/>
    <n v="243.7"/>
    <n v="130"/>
    <s v="STORE16"/>
    <x v="12"/>
    <x v="3"/>
    <x v="12"/>
    <s v="Flagship"/>
    <x v="1442"/>
    <x v="568"/>
    <n v="1"/>
    <x v="524"/>
    <n v="0.22"/>
    <x v="1"/>
    <n v="323.67660000000001"/>
  </r>
  <r>
    <s v="CUST1146"/>
    <s v="Edward Rivera"/>
    <x v="41"/>
    <x v="1"/>
    <s v="Chungmouth"/>
    <x v="9"/>
    <s v="USA"/>
    <x v="0"/>
    <s v="PROD25"/>
    <x v="13"/>
    <x v="4"/>
    <x v="7"/>
    <x v="13"/>
    <n v="174.02"/>
    <n v="268"/>
    <s v="STORE12"/>
    <x v="14"/>
    <x v="0"/>
    <x v="14"/>
    <s v="Online"/>
    <x v="1443"/>
    <x v="625"/>
    <n v="2"/>
    <x v="195"/>
    <n v="0.2"/>
    <x v="2"/>
    <n v="933.61599999999999"/>
  </r>
  <r>
    <s v="CUST1011"/>
    <s v="Brian Lopez"/>
    <x v="9"/>
    <x v="1"/>
    <s v="East Krista"/>
    <x v="3"/>
    <s v="USA"/>
    <x v="0"/>
    <s v="PROD31"/>
    <x v="72"/>
    <x v="0"/>
    <x v="0"/>
    <x v="72"/>
    <n v="204.39"/>
    <n v="281"/>
    <s v="STORE17"/>
    <x v="1"/>
    <x v="0"/>
    <x v="1"/>
    <s v="Flagship"/>
    <x v="1444"/>
    <x v="626"/>
    <n v="1"/>
    <x v="472"/>
    <n v="0.15"/>
    <x v="1"/>
    <n v="560.37950000000001"/>
  </r>
  <r>
    <s v="CUST1116"/>
    <s v="Anthony Phillips"/>
    <x v="40"/>
    <x v="1"/>
    <s v="North Davidport"/>
    <x v="26"/>
    <s v="USA"/>
    <x v="2"/>
    <s v="PROD15"/>
    <x v="42"/>
    <x v="1"/>
    <x v="17"/>
    <x v="42"/>
    <n v="465.34"/>
    <n v="301"/>
    <s v="STORE7"/>
    <x v="15"/>
    <x v="1"/>
    <x v="15"/>
    <s v="Online"/>
    <x v="1445"/>
    <x v="322"/>
    <n v="3"/>
    <x v="654"/>
    <n v="0.19"/>
    <x v="2"/>
    <n v="357.23430000000002"/>
  </r>
  <r>
    <s v="CUST1070"/>
    <s v="Eric Singh"/>
    <x v="5"/>
    <x v="1"/>
    <s v="Port Lisa"/>
    <x v="32"/>
    <s v="USA"/>
    <x v="0"/>
    <s v="PROD52"/>
    <x v="22"/>
    <x v="0"/>
    <x v="0"/>
    <x v="22"/>
    <n v="212.26"/>
    <n v="82"/>
    <s v="STORE9"/>
    <x v="9"/>
    <x v="1"/>
    <x v="9"/>
    <s v="Flagship"/>
    <x v="1446"/>
    <x v="627"/>
    <n v="3"/>
    <x v="330"/>
    <n v="0.24"/>
    <x v="1"/>
    <n v="190.83600000000001"/>
  </r>
  <r>
    <s v="CUST1445"/>
    <s v="Gene Lee"/>
    <x v="15"/>
    <x v="1"/>
    <s v="Mcfarlandmouth"/>
    <x v="36"/>
    <s v="USA"/>
    <x v="2"/>
    <s v="PROD2"/>
    <x v="60"/>
    <x v="4"/>
    <x v="18"/>
    <x v="60"/>
    <n v="265.73266666666666"/>
    <n v="352"/>
    <s v="STORE4"/>
    <x v="11"/>
    <x v="1"/>
    <x v="11"/>
    <s v="Online"/>
    <x v="1447"/>
    <x v="628"/>
    <n v="4"/>
    <x v="755"/>
    <n v="0.2"/>
    <x v="2"/>
    <n v="341.31200000000001"/>
  </r>
  <r>
    <s v="CUST1163"/>
    <s v="Joseph Jones"/>
    <x v="2"/>
    <x v="0"/>
    <s v="North Matthew"/>
    <x v="22"/>
    <s v="USA"/>
    <x v="3"/>
    <s v="PROD10"/>
    <x v="47"/>
    <x v="2"/>
    <x v="14"/>
    <x v="47"/>
    <n v="298.86"/>
    <n v="308"/>
    <s v="STORE5"/>
    <x v="3"/>
    <x v="0"/>
    <x v="3"/>
    <s v="Outlet"/>
    <x v="1448"/>
    <x v="382"/>
    <n v="4"/>
    <x v="370"/>
    <n v="0.15"/>
    <x v="1"/>
    <n v="573.07000000000005"/>
  </r>
  <r>
    <s v="CUST1488"/>
    <s v="Zachary Andrade"/>
    <x v="28"/>
    <x v="1"/>
    <s v="South Davidport"/>
    <x v="13"/>
    <s v="USA"/>
    <x v="2"/>
    <s v="PROD44"/>
    <x v="31"/>
    <x v="0"/>
    <x v="15"/>
    <x v="31"/>
    <n v="167.12"/>
    <n v="316"/>
    <s v="STORE2"/>
    <x v="4"/>
    <x v="1"/>
    <x v="4"/>
    <s v="Outlet"/>
    <x v="1449"/>
    <x v="629"/>
    <n v="1"/>
    <x v="692"/>
    <n v="0.06"/>
    <x v="2"/>
    <n v="216.69820000000001"/>
  </r>
  <r>
    <s v="CUST1007"/>
    <s v="Daniel Boyd"/>
    <x v="5"/>
    <x v="1"/>
    <s v="West Pamelafurt"/>
    <x v="5"/>
    <s v="USA"/>
    <x v="3"/>
    <s v="PROD54"/>
    <x v="8"/>
    <x v="0"/>
    <x v="7"/>
    <x v="8"/>
    <n v="434.84"/>
    <n v="185"/>
    <s v="STORE1"/>
    <x v="6"/>
    <x v="0"/>
    <x v="6"/>
    <s v="Flagship"/>
    <x v="1450"/>
    <x v="242"/>
    <n v="2"/>
    <x v="634"/>
    <n v="0.13"/>
    <x v="2"/>
    <n v="618.41340000000002"/>
  </r>
  <r>
    <s v="CUST1167"/>
    <s v="Antonio Wade"/>
    <x v="19"/>
    <x v="1"/>
    <s v="New Jasonmouth"/>
    <x v="25"/>
    <s v="USA"/>
    <x v="0"/>
    <s v="PROD47"/>
    <x v="37"/>
    <x v="3"/>
    <x v="16"/>
    <x v="37"/>
    <n v="250.41615384615383"/>
    <n v="431"/>
    <s v="STORE2"/>
    <x v="4"/>
    <x v="1"/>
    <x v="4"/>
    <s v="Outlet"/>
    <x v="1451"/>
    <x v="374"/>
    <n v="3"/>
    <x v="645"/>
    <n v="0.22"/>
    <x v="0"/>
    <n v="1973.6496"/>
  </r>
  <r>
    <s v="CUST1163"/>
    <s v="Joseph Jones"/>
    <x v="2"/>
    <x v="0"/>
    <s v="North Matthew"/>
    <x v="22"/>
    <s v="USA"/>
    <x v="3"/>
    <s v="PROD95"/>
    <x v="28"/>
    <x v="0"/>
    <x v="7"/>
    <x v="28"/>
    <n v="60.65"/>
    <n v="75"/>
    <s v="STORE1"/>
    <x v="6"/>
    <x v="0"/>
    <x v="6"/>
    <s v="Flagship"/>
    <x v="1452"/>
    <x v="630"/>
    <n v="1"/>
    <x v="756"/>
    <n v="0.27"/>
    <x v="0"/>
    <n v="220.16800000000001"/>
  </r>
  <r>
    <s v="CUST1042"/>
    <s v="William Martin"/>
    <x v="16"/>
    <x v="0"/>
    <s v="Ryanburgh"/>
    <x v="33"/>
    <s v="USA"/>
    <x v="2"/>
    <s v="PROD89"/>
    <x v="53"/>
    <x v="3"/>
    <x v="16"/>
    <x v="53"/>
    <n v="183.04"/>
    <n v="457"/>
    <s v="STORE2"/>
    <x v="4"/>
    <x v="1"/>
    <x v="4"/>
    <s v="Outlet"/>
    <x v="1453"/>
    <x v="252"/>
    <n v="3"/>
    <x v="724"/>
    <n v="0.16"/>
    <x v="2"/>
    <n v="54.406799999999997"/>
  </r>
  <r>
    <s v="CUST1212"/>
    <s v="Blake Harrison"/>
    <x v="1"/>
    <x v="1"/>
    <s v="Lyonsfort"/>
    <x v="17"/>
    <s v="USA"/>
    <x v="2"/>
    <s v="PROD13"/>
    <x v="75"/>
    <x v="1"/>
    <x v="7"/>
    <x v="75"/>
    <n v="242.23"/>
    <n v="453"/>
    <s v="STORE2"/>
    <x v="4"/>
    <x v="1"/>
    <x v="4"/>
    <s v="Outlet"/>
    <x v="1454"/>
    <x v="172"/>
    <n v="4"/>
    <x v="465"/>
    <n v="0.09"/>
    <x v="0"/>
    <n v="1034.6335999999999"/>
  </r>
  <r>
    <s v="CUST1368"/>
    <s v="Miranda King"/>
    <x v="23"/>
    <x v="1"/>
    <s v="West Mathew"/>
    <x v="3"/>
    <s v="USA"/>
    <x v="2"/>
    <s v="PROD5"/>
    <x v="91"/>
    <x v="4"/>
    <x v="7"/>
    <x v="91"/>
    <n v="261"/>
    <n v="59"/>
    <s v="STORE9"/>
    <x v="9"/>
    <x v="1"/>
    <x v="9"/>
    <s v="Flagship"/>
    <x v="1455"/>
    <x v="326"/>
    <n v="1"/>
    <x v="757"/>
    <n v="0.27"/>
    <x v="1"/>
    <n v="139.86799999999999"/>
  </r>
  <r>
    <s v="CUST1311"/>
    <s v="Kevin Larson"/>
    <x v="39"/>
    <x v="0"/>
    <s v="Port Edwardmouth"/>
    <x v="7"/>
    <s v="USA"/>
    <x v="2"/>
    <s v="PROD78"/>
    <x v="33"/>
    <x v="2"/>
    <x v="3"/>
    <x v="33"/>
    <n v="325.26"/>
    <n v="400"/>
    <s v="STORE12"/>
    <x v="14"/>
    <x v="0"/>
    <x v="14"/>
    <s v="Online"/>
    <x v="1456"/>
    <x v="631"/>
    <n v="2"/>
    <x v="436"/>
    <n v="0.22"/>
    <x v="0"/>
    <n v="962.47320000000002"/>
  </r>
  <r>
    <s v="CUST1142"/>
    <s v="Maria Ramirez"/>
    <x v="33"/>
    <x v="0"/>
    <s v="West Brandon"/>
    <x v="39"/>
    <s v="USA"/>
    <x v="3"/>
    <s v="PROD69"/>
    <x v="5"/>
    <x v="4"/>
    <x v="5"/>
    <x v="5"/>
    <n v="218.22"/>
    <n v="224"/>
    <s v="STORE7"/>
    <x v="15"/>
    <x v="1"/>
    <x v="15"/>
    <s v="Online"/>
    <x v="1457"/>
    <x v="171"/>
    <n v="3"/>
    <x v="758"/>
    <n v="0.26"/>
    <x v="0"/>
    <n v="169.9854"/>
  </r>
  <r>
    <s v="CUST1168"/>
    <s v="Daniel Contreras"/>
    <x v="19"/>
    <x v="1"/>
    <s v="Robertview"/>
    <x v="23"/>
    <s v="USA"/>
    <x v="2"/>
    <s v="PROD28"/>
    <x v="40"/>
    <x v="0"/>
    <x v="7"/>
    <x v="40"/>
    <n v="38.76"/>
    <n v="137"/>
    <s v="STORE10"/>
    <x v="5"/>
    <x v="2"/>
    <x v="5"/>
    <s v="Online"/>
    <x v="1458"/>
    <x v="610"/>
    <n v="3"/>
    <x v="236"/>
    <n v="0.26"/>
    <x v="2"/>
    <n v="279.00959999999998"/>
  </r>
  <r>
    <s v="CUST1352"/>
    <s v="Michael Greene"/>
    <x v="36"/>
    <x v="1"/>
    <s v="Port Saramouth"/>
    <x v="40"/>
    <s v="USA"/>
    <x v="1"/>
    <s v="PROD43"/>
    <x v="34"/>
    <x v="1"/>
    <x v="6"/>
    <x v="34"/>
    <n v="253.33"/>
    <n v="266"/>
    <s v="STORE4"/>
    <x v="11"/>
    <x v="1"/>
    <x v="11"/>
    <s v="Online"/>
    <x v="1459"/>
    <x v="381"/>
    <n v="3"/>
    <x v="603"/>
    <n v="0.24"/>
    <x v="0"/>
    <n v="701.0544000000001"/>
  </r>
  <r>
    <s v="CUST1298"/>
    <s v="Tracy Stephens"/>
    <x v="13"/>
    <x v="0"/>
    <s v="New Joshuatown"/>
    <x v="6"/>
    <s v="USA"/>
    <x v="2"/>
    <s v="PROD2"/>
    <x v="60"/>
    <x v="4"/>
    <x v="18"/>
    <x v="60"/>
    <n v="265.73266666666666"/>
    <n v="352"/>
    <s v="STORE19"/>
    <x v="18"/>
    <x v="2"/>
    <x v="18"/>
    <s v="Online"/>
    <x v="1460"/>
    <x v="271"/>
    <n v="1"/>
    <x v="269"/>
    <n v="0.11"/>
    <x v="0"/>
    <n v="449.65469999999999"/>
  </r>
  <r>
    <s v="CUST1365"/>
    <s v="Brandon Mcbride"/>
    <x v="1"/>
    <x v="1"/>
    <s v="Kellyside"/>
    <x v="19"/>
    <s v="USA"/>
    <x v="2"/>
    <s v="PROD45"/>
    <x v="23"/>
    <x v="0"/>
    <x v="0"/>
    <x v="23"/>
    <n v="318.91000000000003"/>
    <n v="114"/>
    <s v="STORE16"/>
    <x v="12"/>
    <x v="3"/>
    <x v="12"/>
    <s v="Flagship"/>
    <x v="1461"/>
    <x v="454"/>
    <n v="1"/>
    <x v="280"/>
    <n v="0.19"/>
    <x v="2"/>
    <n v="691.02719999999999"/>
  </r>
  <r>
    <s v="CUST1129"/>
    <s v="Jessica Mitchell"/>
    <x v="27"/>
    <x v="1"/>
    <s v="Matthewbury"/>
    <x v="16"/>
    <s v="USA"/>
    <x v="1"/>
    <s v="PROD0"/>
    <x v="7"/>
    <x v="1"/>
    <x v="6"/>
    <x v="7"/>
    <n v="112.42"/>
    <n v="416"/>
    <s v="STORE7"/>
    <x v="15"/>
    <x v="1"/>
    <x v="15"/>
    <s v="Online"/>
    <x v="1462"/>
    <x v="515"/>
    <n v="4"/>
    <x v="757"/>
    <n v="0.19"/>
    <x v="1"/>
    <n v="620.94600000000003"/>
  </r>
  <r>
    <s v="CUST1160"/>
    <s v="John Lawson"/>
    <x v="15"/>
    <x v="1"/>
    <s v="New Juliemouth"/>
    <x v="10"/>
    <s v="USA"/>
    <x v="2"/>
    <s v="PROD47"/>
    <x v="37"/>
    <x v="3"/>
    <x v="16"/>
    <x v="37"/>
    <n v="250.41615384615383"/>
    <n v="431"/>
    <s v="STORE3"/>
    <x v="0"/>
    <x v="0"/>
    <x v="0"/>
    <s v="Outlet"/>
    <x v="1463"/>
    <x v="268"/>
    <n v="1"/>
    <x v="374"/>
    <n v="0.22"/>
    <x v="0"/>
    <n v="132.35820000000001"/>
  </r>
  <r>
    <s v="CUST1175"/>
    <s v="Michelle Rogers"/>
    <x v="18"/>
    <x v="0"/>
    <s v="East Jessicaborough"/>
    <x v="47"/>
    <s v="USA"/>
    <x v="2"/>
    <s v="PROD62"/>
    <x v="19"/>
    <x v="1"/>
    <x v="6"/>
    <x v="19"/>
    <n v="86.42"/>
    <n v="222"/>
    <s v="STORE14"/>
    <x v="2"/>
    <x v="1"/>
    <x v="2"/>
    <s v="Outlet"/>
    <x v="1464"/>
    <x v="424"/>
    <n v="1"/>
    <x v="215"/>
    <n v="0.08"/>
    <x v="0"/>
    <n v="133.79560000000001"/>
  </r>
  <r>
    <s v="CUST1084"/>
    <s v="Christy Hoffman"/>
    <x v="11"/>
    <x v="1"/>
    <s v="Garyberg"/>
    <x v="12"/>
    <s v="USA"/>
    <x v="2"/>
    <s v="PROD93"/>
    <x v="27"/>
    <x v="1"/>
    <x v="6"/>
    <x v="27"/>
    <n v="377.52"/>
    <n v="485"/>
    <s v="STORE12"/>
    <x v="14"/>
    <x v="0"/>
    <x v="14"/>
    <s v="Online"/>
    <x v="1465"/>
    <x v="361"/>
    <n v="4"/>
    <x v="550"/>
    <n v="0.17"/>
    <x v="0"/>
    <n v="2750.1219999999998"/>
  </r>
  <r>
    <s v="CUST1362"/>
    <s v="Joshua Smith Dvm"/>
    <x v="31"/>
    <x v="0"/>
    <s v="Melvinton"/>
    <x v="19"/>
    <s v="USA"/>
    <x v="0"/>
    <s v="PROD95"/>
    <x v="28"/>
    <x v="0"/>
    <x v="7"/>
    <x v="28"/>
    <n v="60.65"/>
    <n v="75"/>
    <s v="STORE7"/>
    <x v="15"/>
    <x v="1"/>
    <x v="15"/>
    <s v="Online"/>
    <x v="1466"/>
    <x v="234"/>
    <n v="3"/>
    <x v="163"/>
    <n v="0.01"/>
    <x v="1"/>
    <n v="798.21719999999993"/>
  </r>
  <r>
    <s v="CUST1233"/>
    <s v="Michelle Gonzalez"/>
    <x v="22"/>
    <x v="0"/>
    <s v="Clarkport"/>
    <x v="5"/>
    <s v="USA"/>
    <x v="1"/>
    <s v="PROD88"/>
    <x v="90"/>
    <x v="0"/>
    <x v="7"/>
    <x v="90"/>
    <n v="131.24"/>
    <n v="232"/>
    <s v="STORE0"/>
    <x v="16"/>
    <x v="2"/>
    <x v="16"/>
    <s v="Flagship"/>
    <x v="1467"/>
    <x v="271"/>
    <n v="4"/>
    <x v="759"/>
    <n v="0.22"/>
    <x v="2"/>
    <n v="1154.6808000000001"/>
  </r>
  <r>
    <s v="CUST1148"/>
    <s v="Theresa Campbell"/>
    <x v="17"/>
    <x v="1"/>
    <s v="New Brian"/>
    <x v="40"/>
    <s v="USA"/>
    <x v="3"/>
    <s v="PROD89"/>
    <x v="53"/>
    <x v="3"/>
    <x v="16"/>
    <x v="53"/>
    <n v="183.04"/>
    <n v="457"/>
    <s v="STORE6"/>
    <x v="13"/>
    <x v="2"/>
    <x v="13"/>
    <s v="Online"/>
    <x v="1468"/>
    <x v="311"/>
    <n v="3"/>
    <x v="619"/>
    <n v="0.14703703703703702"/>
    <x v="0"/>
    <n v="486.06330000000003"/>
  </r>
  <r>
    <s v="CUST1253"/>
    <s v="Dr. Ashley Yates Md"/>
    <x v="41"/>
    <x v="0"/>
    <s v="New Maria"/>
    <x v="40"/>
    <s v="USA"/>
    <x v="3"/>
    <s v="PROD78"/>
    <x v="33"/>
    <x v="2"/>
    <x v="3"/>
    <x v="33"/>
    <n v="325.26"/>
    <n v="400"/>
    <s v="STORE6"/>
    <x v="13"/>
    <x v="2"/>
    <x v="13"/>
    <s v="Online"/>
    <x v="1469"/>
    <x v="558"/>
    <n v="3"/>
    <x v="389"/>
    <n v="0.11"/>
    <x v="1"/>
    <n v="1813.5174"/>
  </r>
  <r>
    <s v="CUST1373"/>
    <s v="James Orozco"/>
    <x v="33"/>
    <x v="1"/>
    <s v="Simpsonfort"/>
    <x v="6"/>
    <s v="USA"/>
    <x v="0"/>
    <s v="PROD73"/>
    <x v="6"/>
    <x v="0"/>
    <x v="0"/>
    <x v="6"/>
    <n v="107.06"/>
    <n v="359"/>
    <s v="STORE0"/>
    <x v="16"/>
    <x v="2"/>
    <x v="16"/>
    <s v="Flagship"/>
    <x v="1470"/>
    <x v="150"/>
    <n v="3"/>
    <x v="487"/>
    <n v="0.1"/>
    <x v="2"/>
    <n v="2107.8629999999998"/>
  </r>
  <r>
    <s v="CUST1261"/>
    <s v="Carol Bishop"/>
    <x v="4"/>
    <x v="1"/>
    <s v="Lake Saramouth"/>
    <x v="7"/>
    <s v="USA"/>
    <x v="1"/>
    <s v="PROD42"/>
    <x v="71"/>
    <x v="1"/>
    <x v="7"/>
    <x v="71"/>
    <n v="450.71"/>
    <n v="389"/>
    <s v="STORE2"/>
    <x v="4"/>
    <x v="1"/>
    <x v="4"/>
    <s v="Outlet"/>
    <x v="1471"/>
    <x v="632"/>
    <n v="2"/>
    <x v="401"/>
    <n v="0.18"/>
    <x v="1"/>
    <n v="70.470799999999997"/>
  </r>
  <r>
    <s v="CUST1286"/>
    <s v="Tommy Roberts"/>
    <x v="24"/>
    <x v="0"/>
    <s v="Port Tonyfort"/>
    <x v="16"/>
    <s v="USA"/>
    <x v="1"/>
    <s v="PROD82"/>
    <x v="26"/>
    <x v="0"/>
    <x v="15"/>
    <x v="26"/>
    <n v="152.91999999999999"/>
    <n v="281"/>
    <s v="STORE0"/>
    <x v="16"/>
    <x v="2"/>
    <x v="16"/>
    <s v="Flagship"/>
    <x v="1472"/>
    <x v="548"/>
    <n v="4"/>
    <x v="760"/>
    <n v="7.0000000000000007E-2"/>
    <x v="1"/>
    <n v="3178.2564000000002"/>
  </r>
  <r>
    <s v="CUST1100"/>
    <s v="Diane Watson"/>
    <x v="10"/>
    <x v="1"/>
    <s v="North Codyport"/>
    <x v="11"/>
    <s v="USA"/>
    <x v="2"/>
    <s v="PROD24"/>
    <x v="2"/>
    <x v="0"/>
    <x v="2"/>
    <x v="2"/>
    <n v="166.06"/>
    <n v="340"/>
    <s v="STORE16"/>
    <x v="12"/>
    <x v="3"/>
    <x v="12"/>
    <s v="Flagship"/>
    <x v="1473"/>
    <x v="276"/>
    <n v="2"/>
    <x v="377"/>
    <n v="0.06"/>
    <x v="2"/>
    <n v="769.8975999999999"/>
  </r>
  <r>
    <s v="CUST1164"/>
    <s v="Daniel Rivas"/>
    <x v="14"/>
    <x v="1"/>
    <s v="Dominiquefort"/>
    <x v="31"/>
    <s v="USA"/>
    <x v="1"/>
    <s v="PROD74"/>
    <x v="1"/>
    <x v="1"/>
    <x v="1"/>
    <x v="1"/>
    <n v="403.71"/>
    <n v="159"/>
    <s v="STORE10"/>
    <x v="5"/>
    <x v="2"/>
    <x v="5"/>
    <s v="Online"/>
    <x v="1474"/>
    <x v="154"/>
    <n v="2"/>
    <x v="540"/>
    <n v="0.21"/>
    <x v="0"/>
    <n v="643.78679999999997"/>
  </r>
  <r>
    <s v="CUST1228"/>
    <s v="Casey Flores"/>
    <x v="36"/>
    <x v="1"/>
    <s v="Lake Michael"/>
    <x v="34"/>
    <s v="USA"/>
    <x v="0"/>
    <s v="PROD4"/>
    <x v="58"/>
    <x v="4"/>
    <x v="5"/>
    <x v="58"/>
    <n v="306.45999999999998"/>
    <n v="487"/>
    <s v="STORE8"/>
    <x v="7"/>
    <x v="3"/>
    <x v="7"/>
    <s v="Online"/>
    <x v="1475"/>
    <x v="583"/>
    <n v="1"/>
    <x v="231"/>
    <n v="0.28000000000000003"/>
    <x v="1"/>
    <n v="524.76480000000004"/>
  </r>
  <r>
    <s v="CUST1453"/>
    <s v="April Phillips"/>
    <x v="32"/>
    <x v="1"/>
    <s v="Lake Carolyn"/>
    <x v="47"/>
    <s v="USA"/>
    <x v="2"/>
    <s v="PROD78"/>
    <x v="33"/>
    <x v="2"/>
    <x v="3"/>
    <x v="33"/>
    <n v="325.26"/>
    <n v="400"/>
    <s v="STORE6"/>
    <x v="13"/>
    <x v="2"/>
    <x v="13"/>
    <s v="Online"/>
    <x v="1476"/>
    <x v="304"/>
    <n v="4"/>
    <x v="761"/>
    <n v="0.08"/>
    <x v="1"/>
    <n v="1719.4431999999999"/>
  </r>
  <r>
    <s v="CUST1092"/>
    <s v="Robert Jackson"/>
    <x v="30"/>
    <x v="1"/>
    <s v="Lake Brandy"/>
    <x v="25"/>
    <s v="USA"/>
    <x v="2"/>
    <s v="PROD10"/>
    <x v="47"/>
    <x v="2"/>
    <x v="14"/>
    <x v="47"/>
    <n v="298.86"/>
    <n v="308"/>
    <s v="STORE11"/>
    <x v="17"/>
    <x v="1"/>
    <x v="17"/>
    <s v="Online"/>
    <x v="1477"/>
    <x v="633"/>
    <n v="1"/>
    <x v="762"/>
    <n v="0.13"/>
    <x v="1"/>
    <n v="50.407799999999988"/>
  </r>
  <r>
    <s v="CUST1344"/>
    <s v="Evelyn Brown"/>
    <x v="14"/>
    <x v="0"/>
    <s v="West Victoriaborough"/>
    <x v="32"/>
    <s v="USA"/>
    <x v="0"/>
    <s v="PROD49"/>
    <x v="80"/>
    <x v="3"/>
    <x v="13"/>
    <x v="80"/>
    <n v="43.29"/>
    <n v="267"/>
    <s v="STORE17"/>
    <x v="1"/>
    <x v="0"/>
    <x v="1"/>
    <s v="Flagship"/>
    <x v="1478"/>
    <x v="334"/>
    <n v="1"/>
    <x v="188"/>
    <n v="0.22"/>
    <x v="0"/>
    <n v="421.27800000000002"/>
  </r>
  <r>
    <s v="CUST1324"/>
    <s v="Alex Mann Ii"/>
    <x v="7"/>
    <x v="0"/>
    <s v="South Zacharychester"/>
    <x v="21"/>
    <s v="USA"/>
    <x v="3"/>
    <s v="PROD20"/>
    <x v="69"/>
    <x v="0"/>
    <x v="7"/>
    <x v="69"/>
    <n v="131.51"/>
    <n v="281.95833333333331"/>
    <s v="STORE8"/>
    <x v="7"/>
    <x v="3"/>
    <x v="7"/>
    <s v="Online"/>
    <x v="1479"/>
    <x v="3"/>
    <n v="1"/>
    <x v="763"/>
    <n v="0.13"/>
    <x v="2"/>
    <n v="783.30449999999996"/>
  </r>
  <r>
    <s v="CUST1077"/>
    <s v="Katherine Young"/>
    <x v="5"/>
    <x v="0"/>
    <s v="North Valeriemouth"/>
    <x v="1"/>
    <s v="USA"/>
    <x v="0"/>
    <s v="PROD8"/>
    <x v="12"/>
    <x v="1"/>
    <x v="1"/>
    <x v="12"/>
    <n v="439.07"/>
    <n v="142"/>
    <s v="STORE19"/>
    <x v="18"/>
    <x v="2"/>
    <x v="18"/>
    <s v="Online"/>
    <x v="1480"/>
    <x v="25"/>
    <n v="4"/>
    <x v="68"/>
    <n v="0.15"/>
    <x v="2"/>
    <n v="2775.3519999999999"/>
  </r>
  <r>
    <s v="CUST1178"/>
    <s v="Michelle Myers"/>
    <x v="44"/>
    <x v="1"/>
    <s v="West Daniel"/>
    <x v="9"/>
    <s v="USA"/>
    <x v="3"/>
    <s v="PROD42"/>
    <x v="71"/>
    <x v="1"/>
    <x v="7"/>
    <x v="71"/>
    <n v="450.71"/>
    <n v="389"/>
    <s v="STORE8"/>
    <x v="7"/>
    <x v="3"/>
    <x v="7"/>
    <s v="Online"/>
    <x v="1481"/>
    <x v="380"/>
    <n v="4"/>
    <x v="223"/>
    <n v="0.11"/>
    <x v="0"/>
    <n v="2589.8643999999999"/>
  </r>
  <r>
    <s v="CUST1171"/>
    <s v="Amy Wilson"/>
    <x v="30"/>
    <x v="1"/>
    <s v="Morrisburgh"/>
    <x v="12"/>
    <s v="USA"/>
    <x v="2"/>
    <s v="PROD86"/>
    <x v="30"/>
    <x v="2"/>
    <x v="14"/>
    <x v="30"/>
    <n v="176.07"/>
    <n v="82"/>
    <s v="STORE13"/>
    <x v="8"/>
    <x v="2"/>
    <x v="8"/>
    <s v="Flagship"/>
    <x v="1482"/>
    <x v="133"/>
    <n v="4"/>
    <x v="764"/>
    <n v="0.21"/>
    <x v="0"/>
    <n v="2584.6271999999999"/>
  </r>
  <r>
    <s v="CUST1325"/>
    <s v="Andrew Smith"/>
    <x v="31"/>
    <x v="0"/>
    <s v="East Matthew"/>
    <x v="40"/>
    <s v="USA"/>
    <x v="3"/>
    <s v="PROD38"/>
    <x v="43"/>
    <x v="0"/>
    <x v="2"/>
    <x v="43"/>
    <n v="135.61000000000001"/>
    <n v="394"/>
    <s v="STORE7"/>
    <x v="15"/>
    <x v="1"/>
    <x v="15"/>
    <s v="Online"/>
    <x v="1483"/>
    <x v="101"/>
    <n v="2"/>
    <x v="16"/>
    <n v="7.0000000000000007E-2"/>
    <x v="2"/>
    <n v="666.71699999999998"/>
  </r>
  <r>
    <s v="CUST1201"/>
    <s v="Mary Boyd"/>
    <x v="34"/>
    <x v="1"/>
    <s v="New Logan"/>
    <x v="29"/>
    <s v="USA"/>
    <x v="3"/>
    <s v="PROD87"/>
    <x v="48"/>
    <x v="2"/>
    <x v="11"/>
    <x v="48"/>
    <n v="371.38"/>
    <n v="220"/>
    <s v="STORE9"/>
    <x v="9"/>
    <x v="1"/>
    <x v="9"/>
    <s v="Flagship"/>
    <x v="1484"/>
    <x v="634"/>
    <n v="1"/>
    <x v="200"/>
    <n v="0.3"/>
    <x v="2"/>
    <n v="680.44199999999989"/>
  </r>
  <r>
    <s v="CUST1032"/>
    <s v="Mike Jennings"/>
    <x v="43"/>
    <x v="1"/>
    <s v="Fostermouth"/>
    <x v="37"/>
    <s v="USA"/>
    <x v="0"/>
    <s v="PROD16"/>
    <x v="63"/>
    <x v="3"/>
    <x v="21"/>
    <x v="63"/>
    <n v="337.42"/>
    <n v="256"/>
    <s v="STORE0"/>
    <x v="16"/>
    <x v="2"/>
    <x v="16"/>
    <s v="Flagship"/>
    <x v="1485"/>
    <x v="210"/>
    <n v="1"/>
    <x v="752"/>
    <n v="0.06"/>
    <x v="1"/>
    <n v="743.87839999999994"/>
  </r>
  <r>
    <s v="CUST1314"/>
    <s v="Elizabeth Johnson"/>
    <x v="10"/>
    <x v="1"/>
    <s v="Anitaland"/>
    <x v="17"/>
    <s v="USA"/>
    <x v="1"/>
    <s v="PROD64"/>
    <x v="55"/>
    <x v="3"/>
    <x v="16"/>
    <x v="55"/>
    <n v="299.11"/>
    <n v="118"/>
    <s v="STORE5"/>
    <x v="3"/>
    <x v="0"/>
    <x v="3"/>
    <s v="Outlet"/>
    <x v="1486"/>
    <x v="303"/>
    <n v="4"/>
    <x v="562"/>
    <n v="0.26"/>
    <x v="2"/>
    <n v="2485.364"/>
  </r>
  <r>
    <s v="CUST1255"/>
    <s v="Damon Perez"/>
    <x v="2"/>
    <x v="0"/>
    <s v="Jasonton"/>
    <x v="35"/>
    <s v="USA"/>
    <x v="0"/>
    <s v="PROD72"/>
    <x v="35"/>
    <x v="0"/>
    <x v="15"/>
    <x v="35"/>
    <n v="477.61"/>
    <n v="300"/>
    <s v="STORE2"/>
    <x v="4"/>
    <x v="1"/>
    <x v="4"/>
    <s v="Outlet"/>
    <x v="1487"/>
    <x v="545"/>
    <n v="2"/>
    <x v="341"/>
    <n v="0.11"/>
    <x v="2"/>
    <n v="437.0256"/>
  </r>
  <r>
    <s v="CUST1388"/>
    <s v="Timothy Valenzuela"/>
    <x v="10"/>
    <x v="0"/>
    <s v="Stevensshire"/>
    <x v="38"/>
    <s v="USA"/>
    <x v="2"/>
    <s v="PROD82"/>
    <x v="26"/>
    <x v="0"/>
    <x v="15"/>
    <x v="26"/>
    <n v="152.91999999999999"/>
    <n v="281"/>
    <s v="STORE8"/>
    <x v="7"/>
    <x v="3"/>
    <x v="7"/>
    <s v="Online"/>
    <x v="1488"/>
    <x v="165"/>
    <n v="3"/>
    <x v="628"/>
    <n v="0.06"/>
    <x v="1"/>
    <n v="2221.9061999999999"/>
  </r>
  <r>
    <s v="CUST1053"/>
    <s v="Sharon Brown"/>
    <x v="33"/>
    <x v="1"/>
    <s v="East Andrea"/>
    <x v="29"/>
    <s v="USA"/>
    <x v="0"/>
    <s v="PROD75"/>
    <x v="10"/>
    <x v="4"/>
    <x v="9"/>
    <x v="10"/>
    <n v="158.13999999999999"/>
    <n v="82"/>
    <s v="STORE4"/>
    <x v="11"/>
    <x v="1"/>
    <x v="11"/>
    <s v="Online"/>
    <x v="1489"/>
    <x v="378"/>
    <n v="2"/>
    <x v="751"/>
    <n v="0.22"/>
    <x v="0"/>
    <n v="1106.3052"/>
  </r>
  <r>
    <s v="CUST1095"/>
    <s v="Amy Fowler"/>
    <x v="32"/>
    <x v="1"/>
    <s v="West Bobbyshire"/>
    <x v="3"/>
    <s v="USA"/>
    <x v="2"/>
    <s v="PROD40"/>
    <x v="50"/>
    <x v="1"/>
    <x v="1"/>
    <x v="50"/>
    <n v="38.520000000000003"/>
    <n v="378"/>
    <s v="STORE10"/>
    <x v="5"/>
    <x v="2"/>
    <x v="5"/>
    <s v="Online"/>
    <x v="1490"/>
    <x v="575"/>
    <n v="4"/>
    <x v="765"/>
    <n v="7.0000000000000007E-2"/>
    <x v="0"/>
    <n v="1592.4947999999999"/>
  </r>
  <r>
    <s v="CUST1235"/>
    <s v="Jon Ortiz"/>
    <x v="9"/>
    <x v="1"/>
    <s v="South Angelaport"/>
    <x v="43"/>
    <s v="USA"/>
    <x v="3"/>
    <s v="PROD91"/>
    <x v="67"/>
    <x v="4"/>
    <x v="9"/>
    <x v="67"/>
    <n v="438.25"/>
    <n v="496"/>
    <s v="STORE7"/>
    <x v="15"/>
    <x v="1"/>
    <x v="15"/>
    <s v="Online"/>
    <x v="1491"/>
    <x v="51"/>
    <n v="2"/>
    <x v="766"/>
    <n v="0.13"/>
    <x v="0"/>
    <n v="929.02079999999989"/>
  </r>
  <r>
    <s v="CUST1492"/>
    <s v="Darrell Miller"/>
    <x v="22"/>
    <x v="1"/>
    <s v="Port Carol"/>
    <x v="23"/>
    <s v="USA"/>
    <x v="2"/>
    <s v="PROD42"/>
    <x v="71"/>
    <x v="1"/>
    <x v="7"/>
    <x v="71"/>
    <n v="450.71"/>
    <n v="389"/>
    <s v="STORE0"/>
    <x v="16"/>
    <x v="2"/>
    <x v="16"/>
    <s v="Flagship"/>
    <x v="1492"/>
    <x v="105"/>
    <n v="1"/>
    <x v="577"/>
    <n v="0.28000000000000003"/>
    <x v="2"/>
    <n v="632.76480000000004"/>
  </r>
  <r>
    <s v="CUST1204"/>
    <s v="Tiffany Herrera"/>
    <x v="36"/>
    <x v="0"/>
    <s v="New Dianebury"/>
    <x v="36"/>
    <s v="USA"/>
    <x v="2"/>
    <s v="PROD44"/>
    <x v="31"/>
    <x v="0"/>
    <x v="15"/>
    <x v="31"/>
    <n v="167.12"/>
    <n v="316"/>
    <s v="STORE16"/>
    <x v="12"/>
    <x v="3"/>
    <x v="12"/>
    <s v="Flagship"/>
    <x v="1493"/>
    <x v="635"/>
    <n v="1"/>
    <x v="767"/>
    <n v="0.14000000000000001"/>
    <x v="0"/>
    <n v="380.42959999999999"/>
  </r>
  <r>
    <s v="CUST1333"/>
    <s v="Teresa Johnson"/>
    <x v="13"/>
    <x v="1"/>
    <s v="Johnsonbury"/>
    <x v="31"/>
    <s v="USA"/>
    <x v="0"/>
    <s v="PROD35"/>
    <x v="44"/>
    <x v="2"/>
    <x v="11"/>
    <x v="44"/>
    <n v="382.22"/>
    <n v="329"/>
    <s v="STORE6"/>
    <x v="13"/>
    <x v="2"/>
    <x v="13"/>
    <s v="Online"/>
    <x v="1494"/>
    <x v="606"/>
    <n v="1"/>
    <x v="316"/>
    <n v="0.11"/>
    <x v="2"/>
    <n v="679.37260000000003"/>
  </r>
  <r>
    <s v="CUST1166"/>
    <s v="Patricia Gardner"/>
    <x v="34"/>
    <x v="1"/>
    <s v="South Ashleyton"/>
    <x v="29"/>
    <s v="USA"/>
    <x v="1"/>
    <s v="PROD59"/>
    <x v="4"/>
    <x v="3"/>
    <x v="4"/>
    <x v="4"/>
    <n v="17.309999999999999"/>
    <n v="399"/>
    <s v="STORE18"/>
    <x v="10"/>
    <x v="2"/>
    <x v="10"/>
    <s v="Flagship"/>
    <x v="1495"/>
    <x v="113"/>
    <n v="3"/>
    <x v="768"/>
    <n v="0.15"/>
    <x v="2"/>
    <n v="454.46100000000001"/>
  </r>
  <r>
    <s v="CUST1103"/>
    <s v="Steven Stein"/>
    <x v="2"/>
    <x v="0"/>
    <s v="West Lauren"/>
    <x v="33"/>
    <s v="USA"/>
    <x v="3"/>
    <s v="PROD26"/>
    <x v="81"/>
    <x v="1"/>
    <x v="1"/>
    <x v="81"/>
    <n v="322.41000000000003"/>
    <n v="213"/>
    <s v="STORE1"/>
    <x v="6"/>
    <x v="0"/>
    <x v="6"/>
    <s v="Flagship"/>
    <x v="1496"/>
    <x v="342"/>
    <n v="4"/>
    <x v="769"/>
    <n v="0.08"/>
    <x v="1"/>
    <n v="332.37759999999997"/>
  </r>
  <r>
    <s v="CUST1378"/>
    <s v="Frank Stewart"/>
    <x v="30"/>
    <x v="1"/>
    <s v="Fischerborough"/>
    <x v="43"/>
    <s v="USA"/>
    <x v="3"/>
    <s v="PROD10"/>
    <x v="47"/>
    <x v="2"/>
    <x v="14"/>
    <x v="47"/>
    <n v="298.86"/>
    <n v="308"/>
    <s v="STORE6"/>
    <x v="13"/>
    <x v="2"/>
    <x v="13"/>
    <s v="Online"/>
    <x v="1497"/>
    <x v="105"/>
    <n v="3"/>
    <x v="727"/>
    <n v="0"/>
    <x v="0"/>
    <n v="1112.79"/>
  </r>
  <r>
    <s v="CUST1046"/>
    <s v="Michelle Garcia Dds"/>
    <x v="0"/>
    <x v="1"/>
    <s v="Perezbury"/>
    <x v="35"/>
    <s v="USA"/>
    <x v="2"/>
    <s v="PROD23"/>
    <x v="9"/>
    <x v="4"/>
    <x v="8"/>
    <x v="9"/>
    <n v="265.73266666666666"/>
    <n v="360"/>
    <s v="STORE15"/>
    <x v="19"/>
    <x v="0"/>
    <x v="19"/>
    <s v="Flagship"/>
    <x v="1498"/>
    <x v="210"/>
    <n v="1"/>
    <x v="770"/>
    <n v="0.14000000000000001"/>
    <x v="1"/>
    <n v="303.08980000000003"/>
  </r>
  <r>
    <s v="CUST1123"/>
    <s v="Erin Hopkins"/>
    <x v="38"/>
    <x v="0"/>
    <s v="North Sabrina"/>
    <x v="14"/>
    <s v="USA"/>
    <x v="1"/>
    <s v="PROD12"/>
    <x v="85"/>
    <x v="3"/>
    <x v="4"/>
    <x v="85"/>
    <n v="115.82"/>
    <n v="460"/>
    <s v="STORE15"/>
    <x v="19"/>
    <x v="0"/>
    <x v="19"/>
    <s v="Flagship"/>
    <x v="1499"/>
    <x v="636"/>
    <n v="2"/>
    <x v="651"/>
    <n v="0.2"/>
    <x v="0"/>
    <n v="900.75200000000007"/>
  </r>
  <r>
    <s v="CUST1157"/>
    <s v="Paul Zamora"/>
    <x v="22"/>
    <x v="0"/>
    <s v="North Larryfurt"/>
    <x v="28"/>
    <s v="USA"/>
    <x v="2"/>
    <s v="PROD55"/>
    <x v="25"/>
    <x v="2"/>
    <x v="3"/>
    <x v="25"/>
    <n v="81.75"/>
    <n v="226.05"/>
    <s v="STORE7"/>
    <x v="15"/>
    <x v="1"/>
    <x v="15"/>
    <s v="Online"/>
    <x v="1500"/>
    <x v="637"/>
    <n v="1"/>
    <x v="8"/>
    <n v="0.12"/>
    <x v="1"/>
    <n v="460.108"/>
  </r>
  <r>
    <s v="CUST1416"/>
    <s v="Jennifer Myers"/>
    <x v="6"/>
    <x v="0"/>
    <s v="Marthaborough"/>
    <x v="40"/>
    <s v="USA"/>
    <x v="2"/>
    <s v="PROD49"/>
    <x v="80"/>
    <x v="3"/>
    <x v="13"/>
    <x v="80"/>
    <n v="43.29"/>
    <n v="267"/>
    <s v="STORE11"/>
    <x v="17"/>
    <x v="1"/>
    <x v="17"/>
    <s v="Online"/>
    <x v="1501"/>
    <x v="327"/>
    <n v="2"/>
    <x v="360"/>
    <n v="0.3"/>
    <x v="2"/>
    <n v="783.59400000000005"/>
  </r>
  <r>
    <s v="CUST1349"/>
    <s v="Heather Valenzuela"/>
    <x v="37"/>
    <x v="0"/>
    <s v="New Angiefurt"/>
    <x v="19"/>
    <s v="USA"/>
    <x v="3"/>
    <s v="PROD21"/>
    <x v="54"/>
    <x v="2"/>
    <x v="19"/>
    <x v="54"/>
    <n v="123.46"/>
    <n v="76"/>
    <s v="STORE16"/>
    <x v="12"/>
    <x v="3"/>
    <x v="12"/>
    <s v="Flagship"/>
    <x v="1502"/>
    <x v="110"/>
    <n v="4"/>
    <x v="559"/>
    <n v="0.15"/>
    <x v="0"/>
    <n v="2430.6260000000002"/>
  </r>
  <r>
    <s v="CUST1187"/>
    <s v="Dr. Suzanne Bullock"/>
    <x v="31"/>
    <x v="1"/>
    <s v="Lake Blaketon"/>
    <x v="27"/>
    <s v="USA"/>
    <x v="2"/>
    <s v="PROD43"/>
    <x v="34"/>
    <x v="1"/>
    <x v="6"/>
    <x v="34"/>
    <n v="253.33"/>
    <n v="266"/>
    <s v="STORE2"/>
    <x v="4"/>
    <x v="1"/>
    <x v="4"/>
    <s v="Outlet"/>
    <x v="1503"/>
    <x v="67"/>
    <n v="3"/>
    <x v="697"/>
    <n v="0.26"/>
    <x v="1"/>
    <n v="305.84940000000012"/>
  </r>
  <r>
    <s v="CUST1027"/>
    <s v="Leslie Johnson"/>
    <x v="37"/>
    <x v="0"/>
    <s v="Mollyshire"/>
    <x v="34"/>
    <s v="USA"/>
    <x v="4"/>
    <s v="PROD92"/>
    <x v="39"/>
    <x v="2"/>
    <x v="17"/>
    <x v="39"/>
    <n v="447.43"/>
    <n v="191"/>
    <s v="STORE11"/>
    <x v="17"/>
    <x v="1"/>
    <x v="17"/>
    <s v="Online"/>
    <x v="1504"/>
    <x v="145"/>
    <n v="3"/>
    <x v="411"/>
    <n v="0.22"/>
    <x v="1"/>
    <n v="2017.5011999999999"/>
  </r>
  <r>
    <s v="CUST1057"/>
    <s v="Jay Patel"/>
    <x v="27"/>
    <x v="1"/>
    <s v="Morrisbury"/>
    <x v="26"/>
    <s v="USA"/>
    <x v="2"/>
    <s v="PROD38"/>
    <x v="43"/>
    <x v="0"/>
    <x v="2"/>
    <x v="43"/>
    <n v="135.61000000000001"/>
    <n v="394"/>
    <s v="STORE14"/>
    <x v="2"/>
    <x v="1"/>
    <x v="2"/>
    <s v="Outlet"/>
    <x v="1505"/>
    <x v="395"/>
    <n v="2"/>
    <x v="516"/>
    <n v="0.24"/>
    <x v="1"/>
    <n v="1267.1328000000001"/>
  </r>
  <r>
    <s v="CUST1270"/>
    <s v="Brian Garcia"/>
    <x v="37"/>
    <x v="1"/>
    <s v="Ramosmouth"/>
    <x v="49"/>
    <s v="USA"/>
    <x v="0"/>
    <s v="PROD19"/>
    <x v="32"/>
    <x v="0"/>
    <x v="12"/>
    <x v="32"/>
    <n v="21.34"/>
    <n v="65"/>
    <s v="STORE15"/>
    <x v="19"/>
    <x v="0"/>
    <x v="19"/>
    <s v="Flagship"/>
    <x v="1506"/>
    <x v="523"/>
    <n v="3"/>
    <x v="278"/>
    <n v="0.05"/>
    <x v="2"/>
    <n v="1548.1769999999999"/>
  </r>
  <r>
    <s v="CUST1278"/>
    <s v="Stephen Fowler"/>
    <x v="17"/>
    <x v="1"/>
    <s v="Port Mariastad"/>
    <x v="26"/>
    <s v="USA"/>
    <x v="2"/>
    <s v="PROD88"/>
    <x v="90"/>
    <x v="0"/>
    <x v="7"/>
    <x v="90"/>
    <n v="131.24"/>
    <n v="232"/>
    <s v="STORE2"/>
    <x v="4"/>
    <x v="1"/>
    <x v="4"/>
    <s v="Outlet"/>
    <x v="1507"/>
    <x v="3"/>
    <n v="3"/>
    <x v="710"/>
    <n v="0.12"/>
    <x v="2"/>
    <n v="1824.2927999999999"/>
  </r>
  <r>
    <s v="CUST1087"/>
    <s v="Melissa Duffy Md"/>
    <x v="7"/>
    <x v="1"/>
    <s v="East Jenna"/>
    <x v="9"/>
    <s v="USA"/>
    <x v="3"/>
    <s v="PROD86"/>
    <x v="30"/>
    <x v="2"/>
    <x v="14"/>
    <x v="30"/>
    <n v="176.07"/>
    <n v="82"/>
    <s v="STORE17"/>
    <x v="1"/>
    <x v="0"/>
    <x v="1"/>
    <s v="Flagship"/>
    <x v="1508"/>
    <x v="243"/>
    <n v="4"/>
    <x v="629"/>
    <n v="0.18"/>
    <x v="0"/>
    <n v="1111.0344"/>
  </r>
  <r>
    <s v="CUST1062"/>
    <s v="James Bean"/>
    <x v="12"/>
    <x v="0"/>
    <s v="Stevensonton"/>
    <x v="32"/>
    <s v="USA"/>
    <x v="3"/>
    <s v="PROD84"/>
    <x v="56"/>
    <x v="2"/>
    <x v="20"/>
    <x v="56"/>
    <n v="388.46"/>
    <n v="208"/>
    <s v="STORE16"/>
    <x v="12"/>
    <x v="3"/>
    <x v="12"/>
    <s v="Flagship"/>
    <x v="1509"/>
    <x v="588"/>
    <n v="3"/>
    <x v="771"/>
    <n v="0.05"/>
    <x v="0"/>
    <n v="1043.328"/>
  </r>
  <r>
    <s v="CUST1105"/>
    <s v="Lance Baker"/>
    <x v="12"/>
    <x v="1"/>
    <s v="Port Victoria"/>
    <x v="23"/>
    <s v="USA"/>
    <x v="0"/>
    <s v="PROD13"/>
    <x v="75"/>
    <x v="1"/>
    <x v="7"/>
    <x v="75"/>
    <n v="242.23"/>
    <n v="453"/>
    <s v="STORE13"/>
    <x v="8"/>
    <x v="2"/>
    <x v="8"/>
    <s v="Flagship"/>
    <x v="1510"/>
    <x v="516"/>
    <n v="4"/>
    <x v="277"/>
    <n v="0.28000000000000003"/>
    <x v="2"/>
    <n v="1553.7023999999999"/>
  </r>
  <r>
    <s v="CUST1389"/>
    <s v="Cynthia Lopez"/>
    <x v="12"/>
    <x v="0"/>
    <s v="Joseland"/>
    <x v="41"/>
    <s v="USA"/>
    <x v="2"/>
    <s v="PROD91"/>
    <x v="67"/>
    <x v="4"/>
    <x v="9"/>
    <x v="67"/>
    <n v="438.25"/>
    <n v="496"/>
    <s v="STORE16"/>
    <x v="12"/>
    <x v="3"/>
    <x v="12"/>
    <s v="Flagship"/>
    <x v="1511"/>
    <x v="434"/>
    <n v="1"/>
    <x v="772"/>
    <n v="0.03"/>
    <x v="2"/>
    <n v="484.60230000000001"/>
  </r>
  <r>
    <s v="CUST1080"/>
    <s v="Jennifer Garcia"/>
    <x v="25"/>
    <x v="1"/>
    <s v="New Sean"/>
    <x v="32"/>
    <s v="USA"/>
    <x v="3"/>
    <s v="PROD34"/>
    <x v="21"/>
    <x v="1"/>
    <x v="6"/>
    <x v="21"/>
    <n v="419.28"/>
    <n v="86"/>
    <s v="STORE6"/>
    <x v="13"/>
    <x v="2"/>
    <x v="13"/>
    <s v="Online"/>
    <x v="1512"/>
    <x v="330"/>
    <n v="2"/>
    <x v="516"/>
    <n v="0.06"/>
    <x v="1"/>
    <n v="1567.356"/>
  </r>
  <r>
    <s v="CUST1188"/>
    <s v="Kimberly Brooks"/>
    <x v="17"/>
    <x v="0"/>
    <s v="Kingfort"/>
    <x v="32"/>
    <s v="USA"/>
    <x v="1"/>
    <s v="PROD30"/>
    <x v="38"/>
    <x v="2"/>
    <x v="14"/>
    <x v="38"/>
    <n v="19.52"/>
    <n v="57"/>
    <s v="STORE8"/>
    <x v="7"/>
    <x v="3"/>
    <x v="7"/>
    <s v="Online"/>
    <x v="1513"/>
    <x v="291"/>
    <n v="3"/>
    <x v="29"/>
    <n v="0.2"/>
    <x v="0"/>
    <n v="792.09600000000012"/>
  </r>
  <r>
    <s v="CUST1182"/>
    <s v="Melissa Hamilton"/>
    <x v="28"/>
    <x v="1"/>
    <s v="Hutchinsonville"/>
    <x v="21"/>
    <s v="USA"/>
    <x v="1"/>
    <s v="PROD11"/>
    <x v="68"/>
    <x v="1"/>
    <x v="7"/>
    <x v="68"/>
    <n v="449.4"/>
    <n v="274.7"/>
    <s v="STORE17"/>
    <x v="1"/>
    <x v="0"/>
    <x v="1"/>
    <s v="Flagship"/>
    <x v="1514"/>
    <x v="18"/>
    <n v="2"/>
    <x v="773"/>
    <n v="0.06"/>
    <x v="1"/>
    <n v="1528.4588000000001"/>
  </r>
  <r>
    <s v="CUST1026"/>
    <s v="Amber Carlson"/>
    <x v="40"/>
    <x v="1"/>
    <s v="East Michellemouth"/>
    <x v="38"/>
    <s v="USA"/>
    <x v="0"/>
    <s v="PROD1"/>
    <x v="93"/>
    <x v="4"/>
    <x v="8"/>
    <x v="93"/>
    <n v="342.56"/>
    <n v="181"/>
    <s v="STORE2"/>
    <x v="4"/>
    <x v="1"/>
    <x v="4"/>
    <s v="Outlet"/>
    <x v="1515"/>
    <x v="478"/>
    <n v="4"/>
    <x v="95"/>
    <n v="0.03"/>
    <x v="1"/>
    <n v="794.62400000000002"/>
  </r>
  <r>
    <s v="CUST1011"/>
    <s v="Brian Lopez"/>
    <x v="9"/>
    <x v="1"/>
    <s v="East Krista"/>
    <x v="3"/>
    <s v="USA"/>
    <x v="0"/>
    <s v="PROD3"/>
    <x v="84"/>
    <x v="4"/>
    <x v="18"/>
    <x v="84"/>
    <n v="364.67"/>
    <n v="452"/>
    <s v="STORE3"/>
    <x v="0"/>
    <x v="0"/>
    <x v="0"/>
    <s v="Outlet"/>
    <x v="1516"/>
    <x v="284"/>
    <n v="3"/>
    <x v="631"/>
    <n v="0.01"/>
    <x v="0"/>
    <n v="2163.1104"/>
  </r>
  <r>
    <s v="CUST1452"/>
    <s v="Jeffery Wolf"/>
    <x v="31"/>
    <x v="1"/>
    <s v="New Laura"/>
    <x v="44"/>
    <s v="USA"/>
    <x v="3"/>
    <s v="PROD59"/>
    <x v="4"/>
    <x v="3"/>
    <x v="4"/>
    <x v="4"/>
    <n v="17.309999999999999"/>
    <n v="399"/>
    <s v="STORE7"/>
    <x v="15"/>
    <x v="1"/>
    <x v="15"/>
    <s v="Online"/>
    <x v="1517"/>
    <x v="494"/>
    <n v="3"/>
    <x v="378"/>
    <n v="0"/>
    <x v="0"/>
    <n v="2509.1999999999998"/>
  </r>
  <r>
    <s v="CUST1149"/>
    <s v="Denise Griffin"/>
    <x v="44"/>
    <x v="0"/>
    <s v="West Markhaven"/>
    <x v="23"/>
    <s v="USA"/>
    <x v="2"/>
    <s v="PROD90"/>
    <x v="73"/>
    <x v="1"/>
    <x v="7"/>
    <x v="73"/>
    <n v="340.14"/>
    <n v="361"/>
    <s v="STORE12"/>
    <x v="14"/>
    <x v="0"/>
    <x v="14"/>
    <s v="Online"/>
    <x v="1518"/>
    <x v="460"/>
    <n v="1"/>
    <x v="486"/>
    <n v="0.02"/>
    <x v="2"/>
    <n v="764.55679999999995"/>
  </r>
  <r>
    <s v="CUST1470"/>
    <s v="Manuel Fisher"/>
    <x v="2"/>
    <x v="1"/>
    <s v="Kanebury"/>
    <x v="20"/>
    <s v="USA"/>
    <x v="0"/>
    <s v="PROD46"/>
    <x v="41"/>
    <x v="4"/>
    <x v="18"/>
    <x v="41"/>
    <n v="167.34"/>
    <n v="296"/>
    <s v="STORE13"/>
    <x v="8"/>
    <x v="2"/>
    <x v="8"/>
    <s v="Flagship"/>
    <x v="1519"/>
    <x v="363"/>
    <n v="4"/>
    <x v="650"/>
    <n v="0.06"/>
    <x v="1"/>
    <n v="1331.4911999999999"/>
  </r>
  <r>
    <s v="CUST1452"/>
    <s v="Jeffery Wolf"/>
    <x v="31"/>
    <x v="1"/>
    <s v="New Laura"/>
    <x v="44"/>
    <s v="USA"/>
    <x v="3"/>
    <s v="PROD63"/>
    <x v="11"/>
    <x v="3"/>
    <x v="10"/>
    <x v="11"/>
    <n v="266.86"/>
    <n v="458"/>
    <s v="STORE2"/>
    <x v="4"/>
    <x v="1"/>
    <x v="4"/>
    <s v="Outlet"/>
    <x v="1520"/>
    <x v="189"/>
    <n v="4"/>
    <x v="138"/>
    <n v="0.11"/>
    <x v="1"/>
    <n v="1005.6288"/>
  </r>
  <r>
    <s v="CUST1328"/>
    <s v="Mario Harvey Jr."/>
    <x v="6"/>
    <x v="0"/>
    <s v="Jessicaport"/>
    <x v="4"/>
    <s v="USA"/>
    <x v="2"/>
    <s v="PROD20"/>
    <x v="69"/>
    <x v="0"/>
    <x v="7"/>
    <x v="69"/>
    <n v="131.51"/>
    <n v="281.95833333333331"/>
    <s v="STORE6"/>
    <x v="13"/>
    <x v="2"/>
    <x v="13"/>
    <s v="Online"/>
    <x v="1521"/>
    <x v="130"/>
    <n v="2"/>
    <x v="350"/>
    <n v="0.02"/>
    <x v="1"/>
    <n v="1451.7328"/>
  </r>
  <r>
    <s v="CUST1105"/>
    <s v="Lance Baker"/>
    <x v="12"/>
    <x v="1"/>
    <s v="Port Victoria"/>
    <x v="23"/>
    <s v="USA"/>
    <x v="0"/>
    <s v="PROD56"/>
    <x v="87"/>
    <x v="2"/>
    <x v="3"/>
    <x v="87"/>
    <n v="461.47"/>
    <n v="190"/>
    <s v="STORE9"/>
    <x v="9"/>
    <x v="1"/>
    <x v="9"/>
    <s v="Flagship"/>
    <x v="1522"/>
    <x v="215"/>
    <n v="3"/>
    <x v="719"/>
    <n v="0.28999999999999998"/>
    <x v="2"/>
    <n v="1279.2354"/>
  </r>
  <r>
    <s v="CUST1467"/>
    <s v="Michael Foley"/>
    <x v="1"/>
    <x v="1"/>
    <s v="Oneillfurt"/>
    <x v="1"/>
    <s v="USA"/>
    <x v="0"/>
    <s v="PROD47"/>
    <x v="37"/>
    <x v="3"/>
    <x v="16"/>
    <x v="37"/>
    <n v="250.41615384615383"/>
    <n v="431"/>
    <s v="STORE14"/>
    <x v="2"/>
    <x v="1"/>
    <x v="2"/>
    <s v="Outlet"/>
    <x v="1523"/>
    <x v="180"/>
    <n v="2"/>
    <x v="676"/>
    <n v="0.28000000000000003"/>
    <x v="0"/>
    <n v="979.43039999999996"/>
  </r>
  <r>
    <s v="CUST1461"/>
    <s v="Paul Cox"/>
    <x v="31"/>
    <x v="1"/>
    <s v="East Julie"/>
    <x v="45"/>
    <s v="USA"/>
    <x v="1"/>
    <s v="PROD65"/>
    <x v="74"/>
    <x v="0"/>
    <x v="15"/>
    <x v="74"/>
    <n v="240.63"/>
    <n v="423"/>
    <s v="STORE3"/>
    <x v="0"/>
    <x v="0"/>
    <x v="0"/>
    <s v="Outlet"/>
    <x v="1524"/>
    <x v="570"/>
    <n v="3"/>
    <x v="549"/>
    <n v="0.22"/>
    <x v="0"/>
    <n v="808.65719999999999"/>
  </r>
  <r>
    <s v="CUST1284"/>
    <s v="Hunter Sutton"/>
    <x v="8"/>
    <x v="0"/>
    <s v="Patrickshire"/>
    <x v="33"/>
    <s v="USA"/>
    <x v="0"/>
    <s v="PROD18"/>
    <x v="83"/>
    <x v="4"/>
    <x v="5"/>
    <x v="83"/>
    <n v="265.73266666666666"/>
    <n v="343"/>
    <s v="STORE11"/>
    <x v="17"/>
    <x v="1"/>
    <x v="17"/>
    <s v="Online"/>
    <x v="1525"/>
    <x v="413"/>
    <n v="1"/>
    <x v="375"/>
    <n v="0.01"/>
    <x v="1"/>
    <n v="964.77480000000003"/>
  </r>
  <r>
    <s v="CUST1040"/>
    <s v="Eric Vega"/>
    <x v="12"/>
    <x v="0"/>
    <s v="Williamsonland"/>
    <x v="45"/>
    <s v="USA"/>
    <x v="0"/>
    <s v="PROD17"/>
    <x v="29"/>
    <x v="0"/>
    <x v="7"/>
    <x v="29"/>
    <n v="144.53"/>
    <n v="367"/>
    <s v="STORE1"/>
    <x v="6"/>
    <x v="0"/>
    <x v="6"/>
    <s v="Flagship"/>
    <x v="1526"/>
    <x v="305"/>
    <n v="3"/>
    <x v="138"/>
    <n v="7.0000000000000007E-2"/>
    <x v="0"/>
    <n v="787.70069999999998"/>
  </r>
  <r>
    <s v="CUST1382"/>
    <s v="Martha Brown"/>
    <x v="3"/>
    <x v="1"/>
    <s v="Novakstad"/>
    <x v="13"/>
    <s v="USA"/>
    <x v="0"/>
    <s v="PROD76"/>
    <x v="45"/>
    <x v="1"/>
    <x v="6"/>
    <x v="45"/>
    <n v="392.89"/>
    <n v="320"/>
    <s v="STORE19"/>
    <x v="18"/>
    <x v="2"/>
    <x v="18"/>
    <s v="Online"/>
    <x v="1527"/>
    <x v="622"/>
    <n v="4"/>
    <x v="390"/>
    <n v="0.09"/>
    <x v="1"/>
    <n v="576.7944"/>
  </r>
  <r>
    <s v="CUST1343"/>
    <s v="Ryan Moore"/>
    <x v="29"/>
    <x v="0"/>
    <s v="Cartershire"/>
    <x v="36"/>
    <s v="USA"/>
    <x v="3"/>
    <s v="PROD55"/>
    <x v="25"/>
    <x v="2"/>
    <x v="3"/>
    <x v="25"/>
    <n v="81.75"/>
    <n v="226.05"/>
    <s v="STORE7"/>
    <x v="15"/>
    <x v="1"/>
    <x v="15"/>
    <s v="Online"/>
    <x v="1528"/>
    <x v="638"/>
    <n v="2"/>
    <x v="266"/>
    <n v="0.11"/>
    <x v="2"/>
    <n v="1385.8368"/>
  </r>
  <r>
    <s v="CUST1237"/>
    <s v="Wesley Short"/>
    <x v="15"/>
    <x v="1"/>
    <s v="Susanstad"/>
    <x v="39"/>
    <s v="USA"/>
    <x v="0"/>
    <s v="PROD50"/>
    <x v="52"/>
    <x v="0"/>
    <x v="15"/>
    <x v="52"/>
    <n v="190.29"/>
    <n v="260"/>
    <s v="STORE19"/>
    <x v="18"/>
    <x v="2"/>
    <x v="18"/>
    <s v="Online"/>
    <x v="1529"/>
    <x v="183"/>
    <n v="4"/>
    <x v="707"/>
    <n v="0.18"/>
    <x v="2"/>
    <n v="918.92480000000012"/>
  </r>
  <r>
    <s v="CUST1287"/>
    <s v="Cynthia Roberts"/>
    <x v="24"/>
    <x v="1"/>
    <s v="Millerfort"/>
    <x v="1"/>
    <s v="USA"/>
    <x v="0"/>
    <s v="PROD71"/>
    <x v="57"/>
    <x v="3"/>
    <x v="4"/>
    <x v="57"/>
    <n v="214.32"/>
    <n v="383"/>
    <s v="STORE13"/>
    <x v="8"/>
    <x v="2"/>
    <x v="8"/>
    <s v="Flagship"/>
    <x v="1530"/>
    <x v="503"/>
    <n v="2"/>
    <x v="580"/>
    <n v="0.28999999999999998"/>
    <x v="1"/>
    <n v="922.36099999999988"/>
  </r>
  <r>
    <s v="CUST1007"/>
    <s v="Daniel Boyd"/>
    <x v="5"/>
    <x v="1"/>
    <s v="West Pamelafurt"/>
    <x v="5"/>
    <s v="USA"/>
    <x v="3"/>
    <s v="PROD88"/>
    <x v="90"/>
    <x v="0"/>
    <x v="7"/>
    <x v="90"/>
    <n v="131.24"/>
    <n v="232"/>
    <s v="STORE2"/>
    <x v="4"/>
    <x v="1"/>
    <x v="4"/>
    <s v="Outlet"/>
    <x v="1531"/>
    <x v="639"/>
    <n v="2"/>
    <x v="73"/>
    <n v="0.27"/>
    <x v="1"/>
    <n v="1451.7072000000001"/>
  </r>
  <r>
    <s v="CUST1223"/>
    <s v="Robert Harris"/>
    <x v="12"/>
    <x v="0"/>
    <s v="East Jeremy"/>
    <x v="14"/>
    <s v="USA"/>
    <x v="2"/>
    <s v="PROD81"/>
    <x v="15"/>
    <x v="0"/>
    <x v="12"/>
    <x v="15"/>
    <n v="285.54000000000002"/>
    <n v="358"/>
    <s v="STORE12"/>
    <x v="14"/>
    <x v="0"/>
    <x v="14"/>
    <s v="Online"/>
    <x v="1532"/>
    <x v="343"/>
    <n v="1"/>
    <x v="736"/>
    <n v="0.21"/>
    <x v="1"/>
    <n v="51.302599999999998"/>
  </r>
  <r>
    <s v="CUST1136"/>
    <s v="Patrick Coleman"/>
    <x v="5"/>
    <x v="0"/>
    <s v="New Jeffrey"/>
    <x v="41"/>
    <s v="USA"/>
    <x v="1"/>
    <s v="PROD39"/>
    <x v="65"/>
    <x v="1"/>
    <x v="22"/>
    <x v="65"/>
    <n v="326.06"/>
    <n v="301"/>
    <s v="STORE7"/>
    <x v="15"/>
    <x v="1"/>
    <x v="15"/>
    <s v="Online"/>
    <x v="1533"/>
    <x v="265"/>
    <n v="2"/>
    <x v="774"/>
    <n v="0"/>
    <x v="2"/>
    <n v="1015.32"/>
  </r>
  <r>
    <s v="CUST1404"/>
    <s v="David Ross"/>
    <x v="24"/>
    <x v="1"/>
    <s v="South Angela"/>
    <x v="24"/>
    <s v="USA"/>
    <x v="1"/>
    <s v="PROD15"/>
    <x v="42"/>
    <x v="1"/>
    <x v="17"/>
    <x v="42"/>
    <n v="465.34"/>
    <n v="301"/>
    <s v="STORE7"/>
    <x v="15"/>
    <x v="1"/>
    <x v="15"/>
    <s v="Online"/>
    <x v="1534"/>
    <x v="361"/>
    <n v="4"/>
    <x v="775"/>
    <n v="0.17529411764705885"/>
    <x v="1"/>
    <n v="2552.3015999999998"/>
  </r>
  <r>
    <s v="CUST1242"/>
    <s v="William Jackson"/>
    <x v="7"/>
    <x v="1"/>
    <s v="New Tina"/>
    <x v="33"/>
    <s v="USA"/>
    <x v="1"/>
    <s v="PROD81"/>
    <x v="15"/>
    <x v="0"/>
    <x v="12"/>
    <x v="15"/>
    <n v="285.54000000000002"/>
    <n v="358"/>
    <s v="STORE4"/>
    <x v="11"/>
    <x v="1"/>
    <x v="11"/>
    <s v="Online"/>
    <x v="1535"/>
    <x v="640"/>
    <n v="4"/>
    <x v="568"/>
    <n v="0.03"/>
    <x v="1"/>
    <n v="3756.8876"/>
  </r>
  <r>
    <s v="CUST1017"/>
    <s v="Adam Cruz"/>
    <x v="31"/>
    <x v="1"/>
    <s v="Brandonville"/>
    <x v="31"/>
    <s v="USA"/>
    <x v="2"/>
    <s v="PROD88"/>
    <x v="90"/>
    <x v="0"/>
    <x v="7"/>
    <x v="90"/>
    <n v="131.24"/>
    <n v="232"/>
    <s v="STORE5"/>
    <x v="3"/>
    <x v="0"/>
    <x v="3"/>
    <s v="Outlet"/>
    <x v="1536"/>
    <x v="39"/>
    <n v="4"/>
    <x v="327"/>
    <n v="0.2"/>
    <x v="1"/>
    <n v="1633.056"/>
  </r>
  <r>
    <s v="CUST1011"/>
    <s v="Brian Lopez"/>
    <x v="9"/>
    <x v="1"/>
    <s v="East Krista"/>
    <x v="3"/>
    <s v="USA"/>
    <x v="0"/>
    <s v="PROD44"/>
    <x v="31"/>
    <x v="0"/>
    <x v="15"/>
    <x v="31"/>
    <n v="167.12"/>
    <n v="316"/>
    <s v="STORE19"/>
    <x v="18"/>
    <x v="2"/>
    <x v="18"/>
    <s v="Online"/>
    <x v="1537"/>
    <x v="300"/>
    <n v="2"/>
    <x v="776"/>
    <n v="0.18"/>
    <x v="2"/>
    <n v="257.03719999999998"/>
  </r>
  <r>
    <s v="CUST1142"/>
    <s v="Maria Ramirez"/>
    <x v="33"/>
    <x v="0"/>
    <s v="West Brandon"/>
    <x v="39"/>
    <s v="USA"/>
    <x v="3"/>
    <s v="PROD99"/>
    <x v="86"/>
    <x v="2"/>
    <x v="14"/>
    <x v="86"/>
    <n v="201.41"/>
    <n v="146"/>
    <s v="STORE10"/>
    <x v="5"/>
    <x v="2"/>
    <x v="5"/>
    <s v="Online"/>
    <x v="1538"/>
    <x v="259"/>
    <n v="3"/>
    <x v="454"/>
    <n v="0.24"/>
    <x v="0"/>
    <n v="122.7324"/>
  </r>
  <r>
    <s v="CUST1377"/>
    <s v="Charles Conley"/>
    <x v="14"/>
    <x v="1"/>
    <s v="Nathanshire"/>
    <x v="6"/>
    <s v="USA"/>
    <x v="0"/>
    <s v="PROD78"/>
    <x v="33"/>
    <x v="2"/>
    <x v="3"/>
    <x v="33"/>
    <n v="325.26"/>
    <n v="400"/>
    <s v="STORE4"/>
    <x v="11"/>
    <x v="1"/>
    <x v="11"/>
    <s v="Online"/>
    <x v="1539"/>
    <x v="641"/>
    <n v="1"/>
    <x v="37"/>
    <n v="0.1"/>
    <x v="2"/>
    <n v="31.239000000000001"/>
  </r>
  <r>
    <s v="CUST1229"/>
    <s v="Tanner Thompson"/>
    <x v="41"/>
    <x v="1"/>
    <s v="Port Lisashire"/>
    <x v="42"/>
    <s v="USA"/>
    <x v="3"/>
    <s v="PROD77"/>
    <x v="79"/>
    <x v="1"/>
    <x v="17"/>
    <x v="79"/>
    <n v="480.9"/>
    <n v="104"/>
    <s v="STORE1"/>
    <x v="6"/>
    <x v="0"/>
    <x v="6"/>
    <s v="Flagship"/>
    <x v="1540"/>
    <x v="361"/>
    <n v="2"/>
    <x v="742"/>
    <n v="0.11"/>
    <x v="1"/>
    <n v="1475.8869999999999"/>
  </r>
  <r>
    <s v="CUST1264"/>
    <s v="Matthew Payne"/>
    <x v="34"/>
    <x v="0"/>
    <s v="Grahamfurt"/>
    <x v="0"/>
    <s v="USA"/>
    <x v="0"/>
    <s v="PROD98"/>
    <x v="51"/>
    <x v="1"/>
    <x v="1"/>
    <x v="51"/>
    <n v="431.67"/>
    <n v="73"/>
    <s v="STORE3"/>
    <x v="0"/>
    <x v="0"/>
    <x v="0"/>
    <s v="Outlet"/>
    <x v="1541"/>
    <x v="120"/>
    <n v="2"/>
    <x v="551"/>
    <n v="0.1"/>
    <x v="2"/>
    <n v="867.34800000000007"/>
  </r>
  <r>
    <s v="CUST1147"/>
    <s v="Rhonda Young"/>
    <x v="45"/>
    <x v="1"/>
    <s v="Lake Nathanfort"/>
    <x v="19"/>
    <s v="USA"/>
    <x v="2"/>
    <s v="PROD52"/>
    <x v="22"/>
    <x v="0"/>
    <x v="0"/>
    <x v="22"/>
    <n v="212.26"/>
    <n v="82"/>
    <s v="STORE7"/>
    <x v="15"/>
    <x v="1"/>
    <x v="15"/>
    <s v="Online"/>
    <x v="1542"/>
    <x v="30"/>
    <n v="4"/>
    <x v="730"/>
    <n v="0.19"/>
    <x v="2"/>
    <n v="2965.1507999999999"/>
  </r>
  <r>
    <s v="CUST1214"/>
    <s v="Eric Todd"/>
    <x v="25"/>
    <x v="0"/>
    <s v="Danielstad"/>
    <x v="39"/>
    <s v="USA"/>
    <x v="0"/>
    <s v="PROD71"/>
    <x v="57"/>
    <x v="3"/>
    <x v="4"/>
    <x v="57"/>
    <n v="214.32"/>
    <n v="383"/>
    <s v="STORE18"/>
    <x v="10"/>
    <x v="2"/>
    <x v="10"/>
    <s v="Flagship"/>
    <x v="1543"/>
    <x v="642"/>
    <n v="1"/>
    <x v="777"/>
    <n v="0.03"/>
    <x v="1"/>
    <n v="243.42150000000001"/>
  </r>
  <r>
    <s v="CUST1325"/>
    <s v="Andrew Smith"/>
    <x v="31"/>
    <x v="0"/>
    <s v="East Matthew"/>
    <x v="40"/>
    <s v="USA"/>
    <x v="3"/>
    <s v="PROD96"/>
    <x v="76"/>
    <x v="4"/>
    <x v="18"/>
    <x v="76"/>
    <n v="358.47"/>
    <n v="143"/>
    <s v="STORE5"/>
    <x v="3"/>
    <x v="0"/>
    <x v="3"/>
    <s v="Outlet"/>
    <x v="1544"/>
    <x v="52"/>
    <n v="3"/>
    <x v="259"/>
    <n v="0.1"/>
    <x v="0"/>
    <n v="2383.6680000000001"/>
  </r>
  <r>
    <s v="CUST1367"/>
    <s v="Melinda Johnson"/>
    <x v="42"/>
    <x v="0"/>
    <s v="Kaufmanfurt"/>
    <x v="35"/>
    <s v="USA"/>
    <x v="3"/>
    <s v="PROD89"/>
    <x v="53"/>
    <x v="3"/>
    <x v="16"/>
    <x v="53"/>
    <n v="183.04"/>
    <n v="457"/>
    <s v="STORE11"/>
    <x v="17"/>
    <x v="1"/>
    <x v="17"/>
    <s v="Online"/>
    <x v="1545"/>
    <x v="52"/>
    <n v="1"/>
    <x v="251"/>
    <n v="0.23"/>
    <x v="1"/>
    <n v="767.17410000000007"/>
  </r>
  <r>
    <s v="CUST1138"/>
    <s v="Sean Roth"/>
    <x v="27"/>
    <x v="0"/>
    <s v="Lake Michael"/>
    <x v="36"/>
    <s v="USA"/>
    <x v="0"/>
    <s v="PROD19"/>
    <x v="32"/>
    <x v="0"/>
    <x v="12"/>
    <x v="32"/>
    <n v="21.34"/>
    <n v="65"/>
    <s v="STORE18"/>
    <x v="10"/>
    <x v="2"/>
    <x v="10"/>
    <s v="Flagship"/>
    <x v="1546"/>
    <x v="90"/>
    <n v="4"/>
    <x v="702"/>
    <n v="0.04"/>
    <x v="2"/>
    <n v="2201.7408"/>
  </r>
  <r>
    <s v="CUST1058"/>
    <s v="Cheryl Copeland"/>
    <x v="42"/>
    <x v="0"/>
    <s v="Snowmouth"/>
    <x v="42"/>
    <s v="USA"/>
    <x v="2"/>
    <s v="PROD32"/>
    <x v="96"/>
    <x v="3"/>
    <x v="10"/>
    <x v="96"/>
    <n v="283.83"/>
    <n v="244"/>
    <s v="STORE12"/>
    <x v="14"/>
    <x v="0"/>
    <x v="14"/>
    <s v="Online"/>
    <x v="1547"/>
    <x v="542"/>
    <n v="3"/>
    <x v="270"/>
    <n v="0.04"/>
    <x v="0"/>
    <n v="1793.4336000000001"/>
  </r>
  <r>
    <s v="CUST1388"/>
    <s v="Timothy Valenzuela"/>
    <x v="10"/>
    <x v="0"/>
    <s v="Stevensshire"/>
    <x v="38"/>
    <s v="USA"/>
    <x v="2"/>
    <s v="PROD92"/>
    <x v="39"/>
    <x v="2"/>
    <x v="17"/>
    <x v="39"/>
    <n v="447.43"/>
    <n v="191"/>
    <s v="STORE17"/>
    <x v="1"/>
    <x v="0"/>
    <x v="1"/>
    <s v="Flagship"/>
    <x v="1548"/>
    <x v="374"/>
    <n v="3"/>
    <x v="610"/>
    <n v="0.24"/>
    <x v="0"/>
    <n v="592.20720000000006"/>
  </r>
  <r>
    <s v="CUST1054"/>
    <s v="Katherine Dorsey"/>
    <x v="26"/>
    <x v="0"/>
    <s v="Christopherland"/>
    <x v="21"/>
    <s v="USA"/>
    <x v="2"/>
    <s v="PROD28"/>
    <x v="40"/>
    <x v="0"/>
    <x v="7"/>
    <x v="40"/>
    <n v="38.76"/>
    <n v="137"/>
    <s v="STORE13"/>
    <x v="8"/>
    <x v="2"/>
    <x v="8"/>
    <s v="Flagship"/>
    <x v="1549"/>
    <x v="444"/>
    <n v="4"/>
    <x v="778"/>
    <n v="0.14000000000000001"/>
    <x v="2"/>
    <n v="3271.7496000000001"/>
  </r>
  <r>
    <s v="CUST1199"/>
    <s v="Carmen Price"/>
    <x v="6"/>
    <x v="0"/>
    <s v="North Briannamouth"/>
    <x v="25"/>
    <s v="USA"/>
    <x v="3"/>
    <s v="PROD99"/>
    <x v="86"/>
    <x v="2"/>
    <x v="14"/>
    <x v="86"/>
    <n v="201.41"/>
    <n v="146"/>
    <s v="STORE2"/>
    <x v="4"/>
    <x v="1"/>
    <x v="4"/>
    <s v="Outlet"/>
    <x v="1550"/>
    <x v="400"/>
    <n v="1"/>
    <x v="675"/>
    <n v="0.23"/>
    <x v="2"/>
    <n v="55.216700000000003"/>
  </r>
  <r>
    <s v="CUST1173"/>
    <s v="Teresa Stokes"/>
    <x v="15"/>
    <x v="1"/>
    <s v="New William"/>
    <x v="14"/>
    <s v="USA"/>
    <x v="2"/>
    <s v="PROD20"/>
    <x v="69"/>
    <x v="0"/>
    <x v="7"/>
    <x v="69"/>
    <n v="131.51"/>
    <n v="281.95833333333331"/>
    <s v="STORE7"/>
    <x v="15"/>
    <x v="1"/>
    <x v="15"/>
    <s v="Online"/>
    <x v="1551"/>
    <x v="68"/>
    <n v="4"/>
    <x v="673"/>
    <n v="0.05"/>
    <x v="2"/>
    <n v="3400.733999999999"/>
  </r>
  <r>
    <s v="CUST1202"/>
    <s v="Christina Garcia"/>
    <x v="33"/>
    <x v="1"/>
    <s v="Clarkeside"/>
    <x v="45"/>
    <s v="USA"/>
    <x v="2"/>
    <s v="PROD78"/>
    <x v="33"/>
    <x v="2"/>
    <x v="3"/>
    <x v="33"/>
    <n v="325.26"/>
    <n v="400"/>
    <s v="STORE8"/>
    <x v="7"/>
    <x v="3"/>
    <x v="7"/>
    <s v="Online"/>
    <x v="1552"/>
    <x v="113"/>
    <n v="4"/>
    <x v="484"/>
    <n v="0.13"/>
    <x v="2"/>
    <n v="3028.2264"/>
  </r>
  <r>
    <s v="CUST1278"/>
    <s v="Stephen Fowler"/>
    <x v="17"/>
    <x v="1"/>
    <s v="Port Mariastad"/>
    <x v="26"/>
    <s v="USA"/>
    <x v="2"/>
    <s v="PROD64"/>
    <x v="55"/>
    <x v="3"/>
    <x v="16"/>
    <x v="55"/>
    <n v="299.11"/>
    <n v="118"/>
    <s v="STORE2"/>
    <x v="4"/>
    <x v="1"/>
    <x v="4"/>
    <s v="Outlet"/>
    <x v="1553"/>
    <x v="196"/>
    <n v="2"/>
    <x v="677"/>
    <n v="0.06"/>
    <x v="1"/>
    <n v="1039.1135999999999"/>
  </r>
  <r>
    <s v="CUST1246"/>
    <s v="Mary Russell"/>
    <x v="7"/>
    <x v="0"/>
    <s v="South Regina"/>
    <x v="24"/>
    <s v="USA"/>
    <x v="3"/>
    <s v="PROD39"/>
    <x v="65"/>
    <x v="1"/>
    <x v="22"/>
    <x v="65"/>
    <n v="326.06"/>
    <n v="301"/>
    <s v="STORE8"/>
    <x v="7"/>
    <x v="3"/>
    <x v="7"/>
    <s v="Online"/>
    <x v="1554"/>
    <x v="643"/>
    <n v="3"/>
    <x v="349"/>
    <n v="0.01"/>
    <x v="2"/>
    <n v="2080.2770999999998"/>
  </r>
  <r>
    <s v="CUST1339"/>
    <s v="Mrs. Susan Buckley"/>
    <x v="36"/>
    <x v="1"/>
    <s v="Stevensbury"/>
    <x v="37"/>
    <s v="USA"/>
    <x v="2"/>
    <s v="PROD9"/>
    <x v="98"/>
    <x v="0"/>
    <x v="15"/>
    <x v="98"/>
    <n v="495.72"/>
    <n v="323"/>
    <s v="STORE2"/>
    <x v="4"/>
    <x v="1"/>
    <x v="4"/>
    <s v="Outlet"/>
    <x v="1555"/>
    <x v="54"/>
    <n v="2"/>
    <x v="232"/>
    <n v="0.18"/>
    <x v="1"/>
    <n v="1349.7692"/>
  </r>
  <r>
    <s v="CUST1016"/>
    <s v="John Scott"/>
    <x v="26"/>
    <x v="1"/>
    <s v="South Christopher"/>
    <x v="8"/>
    <s v="USA"/>
    <x v="3"/>
    <s v="PROD56"/>
    <x v="87"/>
    <x v="2"/>
    <x v="3"/>
    <x v="87"/>
    <n v="461.47"/>
    <n v="190"/>
    <s v="STORE4"/>
    <x v="11"/>
    <x v="1"/>
    <x v="11"/>
    <s v="Online"/>
    <x v="1556"/>
    <x v="62"/>
    <n v="2"/>
    <x v="469"/>
    <n v="0.15"/>
    <x v="1"/>
    <n v="1335.027"/>
  </r>
  <r>
    <s v="CUST1408"/>
    <s v="Isabel Foster"/>
    <x v="19"/>
    <x v="0"/>
    <s v="Port Joshuaville"/>
    <x v="15"/>
    <s v="USA"/>
    <x v="0"/>
    <s v="PROD31"/>
    <x v="72"/>
    <x v="0"/>
    <x v="0"/>
    <x v="72"/>
    <n v="204.39"/>
    <n v="281"/>
    <s v="STORE10"/>
    <x v="5"/>
    <x v="2"/>
    <x v="5"/>
    <s v="Online"/>
    <x v="1557"/>
    <x v="153"/>
    <n v="1"/>
    <x v="183"/>
    <n v="0.09"/>
    <x v="2"/>
    <n v="180.93530000000001"/>
  </r>
  <r>
    <s v="CUST1255"/>
    <s v="Damon Perez"/>
    <x v="2"/>
    <x v="0"/>
    <s v="Jasonton"/>
    <x v="35"/>
    <s v="USA"/>
    <x v="0"/>
    <s v="PROD92"/>
    <x v="39"/>
    <x v="2"/>
    <x v="17"/>
    <x v="39"/>
    <n v="447.43"/>
    <n v="191"/>
    <s v="STORE6"/>
    <x v="13"/>
    <x v="2"/>
    <x v="13"/>
    <s v="Online"/>
    <x v="1558"/>
    <x v="279"/>
    <n v="1"/>
    <x v="273"/>
    <n v="0.21"/>
    <x v="0"/>
    <n v="92.722300000000004"/>
  </r>
  <r>
    <s v="CUST1104"/>
    <s v="Christopher Lester"/>
    <x v="13"/>
    <x v="0"/>
    <s v="South Jenniferville"/>
    <x v="31"/>
    <s v="USA"/>
    <x v="1"/>
    <s v="PROD56"/>
    <x v="87"/>
    <x v="2"/>
    <x v="3"/>
    <x v="87"/>
    <n v="461.47"/>
    <n v="190"/>
    <s v="STORE1"/>
    <x v="6"/>
    <x v="0"/>
    <x v="6"/>
    <s v="Flagship"/>
    <x v="1559"/>
    <x v="521"/>
    <n v="4"/>
    <x v="74"/>
    <n v="0.28999999999999998"/>
    <x v="0"/>
    <n v="469.6508"/>
  </r>
  <r>
    <s v="CUST1378"/>
    <s v="Frank Stewart"/>
    <x v="30"/>
    <x v="1"/>
    <s v="Fischerborough"/>
    <x v="43"/>
    <s v="USA"/>
    <x v="3"/>
    <s v="PROD6"/>
    <x v="95"/>
    <x v="3"/>
    <x v="10"/>
    <x v="95"/>
    <n v="312.8"/>
    <n v="350"/>
    <s v="STORE10"/>
    <x v="5"/>
    <x v="2"/>
    <x v="5"/>
    <s v="Online"/>
    <x v="1560"/>
    <x v="351"/>
    <n v="3"/>
    <x v="735"/>
    <n v="0.05"/>
    <x v="0"/>
    <n v="1376.721"/>
  </r>
  <r>
    <s v="CUST1293"/>
    <s v="Gloria Taylor"/>
    <x v="18"/>
    <x v="1"/>
    <s v="North Daniel"/>
    <x v="49"/>
    <s v="USA"/>
    <x v="2"/>
    <s v="PROD81"/>
    <x v="15"/>
    <x v="0"/>
    <x v="12"/>
    <x v="15"/>
    <n v="285.54000000000002"/>
    <n v="358"/>
    <s v="STORE7"/>
    <x v="15"/>
    <x v="1"/>
    <x v="15"/>
    <s v="Online"/>
    <x v="1561"/>
    <x v="111"/>
    <n v="4"/>
    <x v="625"/>
    <n v="0.24"/>
    <x v="1"/>
    <n v="796.63200000000006"/>
  </r>
  <r>
    <s v="CUST1463"/>
    <s v="Samantha Lee"/>
    <x v="19"/>
    <x v="1"/>
    <s v="Port Anthony"/>
    <x v="33"/>
    <s v="USA"/>
    <x v="3"/>
    <s v="PROD14"/>
    <x v="94"/>
    <x v="2"/>
    <x v="3"/>
    <x v="94"/>
    <n v="48.01"/>
    <n v="439"/>
    <s v="STORE14"/>
    <x v="2"/>
    <x v="1"/>
    <x v="2"/>
    <s v="Outlet"/>
    <x v="1562"/>
    <x v="524"/>
    <n v="3"/>
    <x v="779"/>
    <n v="0.11"/>
    <x v="2"/>
    <n v="2592.2763"/>
  </r>
  <r>
    <s v="CUST1216"/>
    <s v="Kathryn Garcia"/>
    <x v="30"/>
    <x v="0"/>
    <s v="Morrismouth"/>
    <x v="13"/>
    <s v="USA"/>
    <x v="2"/>
    <s v="PROD72"/>
    <x v="35"/>
    <x v="0"/>
    <x v="15"/>
    <x v="35"/>
    <n v="477.61"/>
    <n v="300"/>
    <s v="STORE0"/>
    <x v="16"/>
    <x v="2"/>
    <x v="16"/>
    <s v="Flagship"/>
    <x v="1563"/>
    <x v="67"/>
    <n v="1"/>
    <x v="474"/>
    <n v="0.1"/>
    <x v="1"/>
    <n v="54.999000000000002"/>
  </r>
  <r>
    <s v="CUST1029"/>
    <s v="David Arnold"/>
    <x v="8"/>
    <x v="1"/>
    <s v="East Jennifer"/>
    <x v="13"/>
    <s v="USA"/>
    <x v="1"/>
    <s v="PROD27"/>
    <x v="77"/>
    <x v="2"/>
    <x v="3"/>
    <x v="77"/>
    <n v="234.80599999999998"/>
    <n v="378"/>
    <s v="STORE8"/>
    <x v="7"/>
    <x v="3"/>
    <x v="7"/>
    <s v="Online"/>
    <x v="1564"/>
    <x v="394"/>
    <n v="3"/>
    <x v="550"/>
    <n v="0.19"/>
    <x v="1"/>
    <n v="2011.7483999999999"/>
  </r>
  <r>
    <s v="CUST1430"/>
    <s v="Kimberly Roberts"/>
    <x v="19"/>
    <x v="1"/>
    <s v="Josephchester"/>
    <x v="15"/>
    <s v="USA"/>
    <x v="0"/>
    <s v="PROD87"/>
    <x v="48"/>
    <x v="2"/>
    <x v="11"/>
    <x v="48"/>
    <n v="371.38"/>
    <n v="220"/>
    <s v="STORE13"/>
    <x v="8"/>
    <x v="2"/>
    <x v="8"/>
    <s v="Flagship"/>
    <x v="1565"/>
    <x v="585"/>
    <n v="3"/>
    <x v="780"/>
    <n v="0.18"/>
    <x v="2"/>
    <n v="2280.0509999999999"/>
  </r>
  <r>
    <s v="CUST1317"/>
    <s v="Tiffany Williams"/>
    <x v="13"/>
    <x v="1"/>
    <s v="Richardsport"/>
    <x v="20"/>
    <s v="USA"/>
    <x v="0"/>
    <s v="PROD10"/>
    <x v="47"/>
    <x v="2"/>
    <x v="14"/>
    <x v="47"/>
    <n v="298.86"/>
    <n v="308"/>
    <s v="STORE14"/>
    <x v="2"/>
    <x v="1"/>
    <x v="2"/>
    <s v="Outlet"/>
    <x v="1566"/>
    <x v="287"/>
    <n v="1"/>
    <x v="245"/>
    <n v="0.28999999999999998"/>
    <x v="1"/>
    <n v="620.95889999999997"/>
  </r>
  <r>
    <s v="CUST1470"/>
    <s v="Manuel Fisher"/>
    <x v="2"/>
    <x v="1"/>
    <s v="Kanebury"/>
    <x v="20"/>
    <s v="USA"/>
    <x v="0"/>
    <s v="PROD15"/>
    <x v="42"/>
    <x v="1"/>
    <x v="17"/>
    <x v="42"/>
    <n v="465.34"/>
    <n v="301"/>
    <s v="STORE1"/>
    <x v="6"/>
    <x v="0"/>
    <x v="6"/>
    <s v="Flagship"/>
    <x v="1567"/>
    <x v="301"/>
    <n v="4"/>
    <x v="363"/>
    <n v="0.24"/>
    <x v="1"/>
    <n v="1456.4944"/>
  </r>
  <r>
    <s v="CUST1239"/>
    <s v="Maria Hill"/>
    <x v="7"/>
    <x v="1"/>
    <s v="Zamoraborough"/>
    <x v="2"/>
    <s v="USA"/>
    <x v="2"/>
    <s v="PROD19"/>
    <x v="32"/>
    <x v="0"/>
    <x v="12"/>
    <x v="32"/>
    <n v="21.34"/>
    <n v="65"/>
    <s v="STORE7"/>
    <x v="15"/>
    <x v="1"/>
    <x v="15"/>
    <s v="Online"/>
    <x v="1568"/>
    <x v="521"/>
    <n v="1"/>
    <x v="781"/>
    <n v="0.18"/>
    <x v="1"/>
    <n v="307.43439999999998"/>
  </r>
  <r>
    <s v="CUST1213"/>
    <s v="Stuart Johnson"/>
    <x v="17"/>
    <x v="1"/>
    <s v="West Markport"/>
    <x v="28"/>
    <s v="USA"/>
    <x v="2"/>
    <s v="PROD32"/>
    <x v="96"/>
    <x v="3"/>
    <x v="10"/>
    <x v="96"/>
    <n v="283.83"/>
    <n v="244"/>
    <s v="STORE17"/>
    <x v="1"/>
    <x v="0"/>
    <x v="1"/>
    <s v="Flagship"/>
    <x v="1569"/>
    <x v="471"/>
    <n v="3"/>
    <x v="322"/>
    <n v="0.28999999999999998"/>
    <x v="0"/>
    <n v="389.59829999999999"/>
  </r>
  <r>
    <s v="CUST1272"/>
    <s v="Adam Rowland"/>
    <x v="43"/>
    <x v="1"/>
    <s v="Welchview"/>
    <x v="13"/>
    <s v="USA"/>
    <x v="0"/>
    <s v="PROD34"/>
    <x v="21"/>
    <x v="1"/>
    <x v="6"/>
    <x v="21"/>
    <n v="419.28"/>
    <n v="86"/>
    <s v="STORE5"/>
    <x v="3"/>
    <x v="0"/>
    <x v="3"/>
    <s v="Outlet"/>
    <x v="1570"/>
    <x v="121"/>
    <n v="4"/>
    <x v="548"/>
    <n v="0.05"/>
    <x v="0"/>
    <n v="2832.9380000000001"/>
  </r>
  <r>
    <s v="CUST1481"/>
    <s v="Bryan Tran"/>
    <x v="2"/>
    <x v="0"/>
    <s v="Kelseybury"/>
    <x v="31"/>
    <s v="USA"/>
    <x v="0"/>
    <s v="PROD88"/>
    <x v="90"/>
    <x v="0"/>
    <x v="7"/>
    <x v="90"/>
    <n v="131.24"/>
    <n v="232"/>
    <s v="STORE15"/>
    <x v="19"/>
    <x v="0"/>
    <x v="19"/>
    <s v="Flagship"/>
    <x v="1571"/>
    <x v="234"/>
    <n v="3"/>
    <x v="782"/>
    <n v="0.04"/>
    <x v="0"/>
    <n v="2651.3568"/>
  </r>
  <r>
    <s v="CUST1425"/>
    <s v="Bryce Hawkins"/>
    <x v="38"/>
    <x v="0"/>
    <s v="Lake Monique"/>
    <x v="34"/>
    <s v="USA"/>
    <x v="3"/>
    <s v="PROD75"/>
    <x v="10"/>
    <x v="4"/>
    <x v="9"/>
    <x v="10"/>
    <n v="158.13999999999999"/>
    <n v="82"/>
    <s v="STORE10"/>
    <x v="5"/>
    <x v="2"/>
    <x v="5"/>
    <s v="Online"/>
    <x v="1572"/>
    <x v="252"/>
    <n v="4"/>
    <x v="472"/>
    <n v="0.15"/>
    <x v="0"/>
    <n v="2240.7020000000002"/>
  </r>
  <r>
    <s v="CUST1491"/>
    <s v="Kaitlin Brown"/>
    <x v="36"/>
    <x v="1"/>
    <s v="Kellyberg"/>
    <x v="16"/>
    <s v="USA"/>
    <x v="0"/>
    <s v="PROD9"/>
    <x v="98"/>
    <x v="0"/>
    <x v="15"/>
    <x v="98"/>
    <n v="495.72"/>
    <n v="323"/>
    <s v="STORE2"/>
    <x v="4"/>
    <x v="1"/>
    <x v="4"/>
    <s v="Outlet"/>
    <x v="1573"/>
    <x v="334"/>
    <n v="1"/>
    <x v="449"/>
    <n v="0.12"/>
    <x v="1"/>
    <n v="275.36079999999998"/>
  </r>
  <r>
    <s v="CUST1228"/>
    <s v="Casey Flores"/>
    <x v="36"/>
    <x v="1"/>
    <s v="Lake Michael"/>
    <x v="34"/>
    <s v="USA"/>
    <x v="0"/>
    <s v="PROD12"/>
    <x v="85"/>
    <x v="3"/>
    <x v="4"/>
    <x v="85"/>
    <n v="115.82"/>
    <n v="460"/>
    <s v="STORE18"/>
    <x v="10"/>
    <x v="2"/>
    <x v="10"/>
    <s v="Flagship"/>
    <x v="1574"/>
    <x v="255"/>
    <n v="4"/>
    <x v="72"/>
    <n v="0.11"/>
    <x v="1"/>
    <n v="2512.0783999999999"/>
  </r>
  <r>
    <s v="CUST1144"/>
    <s v="Justin Cross"/>
    <x v="32"/>
    <x v="1"/>
    <s v="North Anthonychester"/>
    <x v="2"/>
    <s v="USA"/>
    <x v="3"/>
    <s v="PROD9"/>
    <x v="98"/>
    <x v="0"/>
    <x v="15"/>
    <x v="98"/>
    <n v="495.72"/>
    <n v="323"/>
    <s v="STORE10"/>
    <x v="5"/>
    <x v="2"/>
    <x v="5"/>
    <s v="Online"/>
    <x v="1575"/>
    <x v="565"/>
    <n v="4"/>
    <x v="615"/>
    <n v="0.13"/>
    <x v="2"/>
    <n v="1344.7067999999999"/>
  </r>
  <r>
    <s v="CUST1029"/>
    <s v="David Arnold"/>
    <x v="8"/>
    <x v="1"/>
    <s v="East Jennifer"/>
    <x v="13"/>
    <s v="USA"/>
    <x v="1"/>
    <s v="PROD94"/>
    <x v="89"/>
    <x v="3"/>
    <x v="10"/>
    <x v="89"/>
    <n v="358.47"/>
    <n v="213"/>
    <s v="STORE11"/>
    <x v="17"/>
    <x v="1"/>
    <x v="17"/>
    <s v="Online"/>
    <x v="1576"/>
    <x v="323"/>
    <n v="3"/>
    <x v="783"/>
    <n v="0.08"/>
    <x v="2"/>
    <n v="733.85640000000001"/>
  </r>
  <r>
    <s v="CUST1075"/>
    <s v="Rhonda Morales"/>
    <x v="25"/>
    <x v="1"/>
    <s v="Lake Barryfurt"/>
    <x v="13"/>
    <s v="USA"/>
    <x v="0"/>
    <s v="PROD30"/>
    <x v="38"/>
    <x v="2"/>
    <x v="14"/>
    <x v="38"/>
    <n v="19.52"/>
    <n v="57"/>
    <s v="STORE16"/>
    <x v="12"/>
    <x v="3"/>
    <x v="12"/>
    <s v="Flagship"/>
    <x v="1577"/>
    <x v="155"/>
    <n v="1"/>
    <x v="691"/>
    <n v="0.28999999999999998"/>
    <x v="0"/>
    <n v="499.24360000000001"/>
  </r>
  <r>
    <s v="CUST1471"/>
    <s v="Debra Mccullough"/>
    <x v="17"/>
    <x v="0"/>
    <s v="Mcdanielfurt"/>
    <x v="39"/>
    <s v="USA"/>
    <x v="2"/>
    <s v="PROD97"/>
    <x v="0"/>
    <x v="0"/>
    <x v="0"/>
    <x v="0"/>
    <n v="245.98"/>
    <n v="471"/>
    <s v="STORE13"/>
    <x v="8"/>
    <x v="2"/>
    <x v="8"/>
    <s v="Flagship"/>
    <x v="1578"/>
    <x v="400"/>
    <n v="2"/>
    <x v="12"/>
    <n v="0.28999999999999998"/>
    <x v="2"/>
    <n v="560.18999999999994"/>
  </r>
  <r>
    <s v="CUST1464"/>
    <s v="David Pierce"/>
    <x v="20"/>
    <x v="1"/>
    <s v="Grayland"/>
    <x v="17"/>
    <s v="USA"/>
    <x v="2"/>
    <s v="PROD93"/>
    <x v="27"/>
    <x v="1"/>
    <x v="6"/>
    <x v="27"/>
    <n v="377.52"/>
    <n v="485"/>
    <s v="STORE16"/>
    <x v="12"/>
    <x v="3"/>
    <x v="12"/>
    <s v="Flagship"/>
    <x v="1579"/>
    <x v="472"/>
    <n v="1"/>
    <x v="593"/>
    <n v="0.12"/>
    <x v="0"/>
    <n v="412.66719999999998"/>
  </r>
  <r>
    <s v="CUST1117"/>
    <s v="Colleen Mccarthy"/>
    <x v="2"/>
    <x v="1"/>
    <s v="North Katherine"/>
    <x v="17"/>
    <s v="USA"/>
    <x v="2"/>
    <s v="PROD97"/>
    <x v="0"/>
    <x v="0"/>
    <x v="0"/>
    <x v="0"/>
    <n v="245.98"/>
    <n v="471"/>
    <s v="STORE7"/>
    <x v="15"/>
    <x v="1"/>
    <x v="15"/>
    <s v="Online"/>
    <x v="1580"/>
    <x v="86"/>
    <n v="3"/>
    <x v="635"/>
    <n v="0.05"/>
    <x v="0"/>
    <n v="1172.0625"/>
  </r>
  <r>
    <s v="CUST1353"/>
    <s v="   Laura Green"/>
    <x v="18"/>
    <x v="1"/>
    <s v="Westbury"/>
    <x v="7"/>
    <s v="USA"/>
    <x v="2"/>
    <s v="PROD48"/>
    <x v="66"/>
    <x v="1"/>
    <x v="7"/>
    <x v="66"/>
    <n v="177.98"/>
    <n v="103"/>
    <s v="STORE2"/>
    <x v="4"/>
    <x v="1"/>
    <x v="4"/>
    <s v="Outlet"/>
    <x v="1581"/>
    <x v="162"/>
    <n v="4"/>
    <x v="12"/>
    <n v="0.01"/>
    <x v="0"/>
    <n v="1565.982"/>
  </r>
  <r>
    <s v="CUST1036"/>
    <s v="Thomas Phillips"/>
    <x v="3"/>
    <x v="1"/>
    <s v="Luisfurt"/>
    <x v="31"/>
    <s v="USA"/>
    <x v="0"/>
    <s v="PROD90"/>
    <x v="73"/>
    <x v="1"/>
    <x v="7"/>
    <x v="73"/>
    <n v="340.14"/>
    <n v="361"/>
    <s v="STORE5"/>
    <x v="3"/>
    <x v="0"/>
    <x v="3"/>
    <s v="Outlet"/>
    <x v="1582"/>
    <x v="644"/>
    <n v="2"/>
    <x v="389"/>
    <n v="0.23"/>
    <x v="0"/>
    <n v="1045.6292000000001"/>
  </r>
  <r>
    <s v="CUST1072"/>
    <s v="Tonya Burch"/>
    <x v="14"/>
    <x v="1"/>
    <s v="Olsonhaven"/>
    <x v="14"/>
    <s v="USA"/>
    <x v="0"/>
    <s v="PROD27"/>
    <x v="77"/>
    <x v="2"/>
    <x v="3"/>
    <x v="77"/>
    <n v="234.80599999999998"/>
    <n v="378"/>
    <s v="STORE14"/>
    <x v="2"/>
    <x v="1"/>
    <x v="2"/>
    <s v="Outlet"/>
    <x v="1583"/>
    <x v="74"/>
    <n v="4"/>
    <x v="737"/>
    <n v="0.26"/>
    <x v="2"/>
    <n v="2242.8216000000002"/>
  </r>
  <r>
    <s v="CUST1059"/>
    <s v="Alyssa Vargas"/>
    <x v="10"/>
    <x v="0"/>
    <s v="New Kathrynland"/>
    <x v="39"/>
    <s v="USA"/>
    <x v="2"/>
    <s v="PROD94"/>
    <x v="89"/>
    <x v="3"/>
    <x v="10"/>
    <x v="89"/>
    <n v="358.47"/>
    <n v="213"/>
    <s v="STORE4"/>
    <x v="11"/>
    <x v="1"/>
    <x v="11"/>
    <s v="Online"/>
    <x v="1584"/>
    <x v="28"/>
    <n v="1"/>
    <x v="784"/>
    <n v="0.05"/>
    <x v="2"/>
    <n v="615.46699999999998"/>
  </r>
  <r>
    <s v="CUST1135"/>
    <s v="Matthew Hanna"/>
    <x v="44"/>
    <x v="1"/>
    <s v="Gonzalezbury"/>
    <x v="29"/>
    <s v="USA"/>
    <x v="2"/>
    <s v="PROD12"/>
    <x v="85"/>
    <x v="3"/>
    <x v="4"/>
    <x v="85"/>
    <n v="115.82"/>
    <n v="460"/>
    <s v="STORE6"/>
    <x v="13"/>
    <x v="2"/>
    <x v="13"/>
    <s v="Online"/>
    <x v="1585"/>
    <x v="505"/>
    <n v="2"/>
    <x v="294"/>
    <n v="0.1"/>
    <x v="1"/>
    <n v="323.35199999999998"/>
  </r>
  <r>
    <s v="CUST1396"/>
    <s v="Alexander Byrd"/>
    <x v="34"/>
    <x v="1"/>
    <s v="Parkerview"/>
    <x v="3"/>
    <s v="USA"/>
    <x v="1"/>
    <s v="PROD62"/>
    <x v="19"/>
    <x v="1"/>
    <x v="6"/>
    <x v="19"/>
    <n v="86.42"/>
    <n v="222"/>
    <s v="STORE4"/>
    <x v="11"/>
    <x v="1"/>
    <x v="11"/>
    <s v="Online"/>
    <x v="1586"/>
    <x v="72"/>
    <n v="3"/>
    <x v="446"/>
    <n v="0.17"/>
    <x v="1"/>
    <n v="977.69849999999985"/>
  </r>
  <r>
    <s v="CUST1176"/>
    <s v="John Bradford"/>
    <x v="43"/>
    <x v="0"/>
    <s v="Anabury"/>
    <x v="1"/>
    <s v="USA"/>
    <x v="1"/>
    <s v="PROD91"/>
    <x v="67"/>
    <x v="4"/>
    <x v="9"/>
    <x v="67"/>
    <n v="438.25"/>
    <n v="496"/>
    <s v="STORE16"/>
    <x v="12"/>
    <x v="3"/>
    <x v="12"/>
    <s v="Flagship"/>
    <x v="1587"/>
    <x v="450"/>
    <n v="4"/>
    <x v="728"/>
    <n v="0.09"/>
    <x v="2"/>
    <n v="3529.1619999999998"/>
  </r>
  <r>
    <s v="CUST1462"/>
    <s v="Beth Martin"/>
    <x v="23"/>
    <x v="1"/>
    <s v="Burkefurt"/>
    <x v="5"/>
    <s v="USA"/>
    <x v="1"/>
    <s v="PROD74"/>
    <x v="1"/>
    <x v="1"/>
    <x v="1"/>
    <x v="1"/>
    <n v="403.71"/>
    <n v="159"/>
    <s v="STORE12"/>
    <x v="14"/>
    <x v="0"/>
    <x v="14"/>
    <s v="Online"/>
    <x v="1588"/>
    <x v="150"/>
    <n v="3"/>
    <x v="685"/>
    <n v="0.01"/>
    <x v="0"/>
    <n v="959.13179999999988"/>
  </r>
  <r>
    <s v="CUST1362"/>
    <s v="Joshua Smith Dvm"/>
    <x v="31"/>
    <x v="0"/>
    <s v="Melvinton"/>
    <x v="19"/>
    <s v="USA"/>
    <x v="0"/>
    <s v="PROD83"/>
    <x v="61"/>
    <x v="3"/>
    <x v="10"/>
    <x v="61"/>
    <n v="250.41615384615383"/>
    <n v="159"/>
    <s v="STORE0"/>
    <x v="16"/>
    <x v="2"/>
    <x v="16"/>
    <s v="Flagship"/>
    <x v="1589"/>
    <x v="486"/>
    <n v="1"/>
    <x v="19"/>
    <n v="0.26"/>
    <x v="1"/>
    <n v="68.694199999999995"/>
  </r>
  <r>
    <s v="CUST1126"/>
    <s v="James Wolfe"/>
    <x v="32"/>
    <x v="1"/>
    <s v="Benjaminton"/>
    <x v="37"/>
    <s v="USA"/>
    <x v="0"/>
    <s v="PROD89"/>
    <x v="53"/>
    <x v="3"/>
    <x v="16"/>
    <x v="53"/>
    <n v="183.04"/>
    <n v="457"/>
    <s v="STORE12"/>
    <x v="14"/>
    <x v="0"/>
    <x v="14"/>
    <s v="Online"/>
    <x v="1590"/>
    <x v="307"/>
    <n v="2"/>
    <x v="247"/>
    <n v="0.05"/>
    <x v="0"/>
    <n v="230.60300000000001"/>
  </r>
  <r>
    <s v="CUST1420"/>
    <s v="Dr. Tamara White Md"/>
    <x v="31"/>
    <x v="0"/>
    <s v="New Benjamin"/>
    <x v="10"/>
    <s v="USA"/>
    <x v="3"/>
    <s v="PROD8"/>
    <x v="12"/>
    <x v="1"/>
    <x v="1"/>
    <x v="12"/>
    <n v="439.07"/>
    <n v="142"/>
    <s v="STORE3"/>
    <x v="0"/>
    <x v="0"/>
    <x v="0"/>
    <s v="Outlet"/>
    <x v="1591"/>
    <x v="363"/>
    <n v="4"/>
    <x v="208"/>
    <n v="0.16"/>
    <x v="2"/>
    <n v="1452.4944"/>
  </r>
  <r>
    <s v="CUST1080"/>
    <s v="Jennifer Garcia"/>
    <x v="25"/>
    <x v="1"/>
    <s v="New Sean"/>
    <x v="32"/>
    <s v="USA"/>
    <x v="3"/>
    <s v="PROD39"/>
    <x v="65"/>
    <x v="1"/>
    <x v="22"/>
    <x v="65"/>
    <n v="326.06"/>
    <n v="301"/>
    <s v="STORE13"/>
    <x v="8"/>
    <x v="2"/>
    <x v="8"/>
    <s v="Flagship"/>
    <x v="1592"/>
    <x v="93"/>
    <n v="2"/>
    <x v="733"/>
    <n v="0.14000000000000001"/>
    <x v="2"/>
    <n v="1592.3416"/>
  </r>
  <r>
    <s v="CUST1477"/>
    <s v="Andrea Harris"/>
    <x v="15"/>
    <x v="1"/>
    <s v="West Kelseyberg"/>
    <x v="45"/>
    <s v="USA"/>
    <x v="2"/>
    <s v="PROD25"/>
    <x v="13"/>
    <x v="4"/>
    <x v="7"/>
    <x v="13"/>
    <n v="174.02"/>
    <n v="268"/>
    <s v="STORE11"/>
    <x v="17"/>
    <x v="1"/>
    <x v="17"/>
    <s v="Online"/>
    <x v="1593"/>
    <x v="384"/>
    <n v="2"/>
    <x v="785"/>
    <n v="0.21"/>
    <x v="1"/>
    <n v="239.32259999999999"/>
  </r>
  <r>
    <s v="CUST1449"/>
    <s v="William Cortez"/>
    <x v="5"/>
    <x v="0"/>
    <s v="Port Hannahport"/>
    <x v="35"/>
    <s v="USA"/>
    <x v="3"/>
    <s v="PROD83"/>
    <x v="61"/>
    <x v="3"/>
    <x v="10"/>
    <x v="61"/>
    <n v="250.41615384615383"/>
    <n v="159"/>
    <s v="STORE10"/>
    <x v="5"/>
    <x v="2"/>
    <x v="5"/>
    <s v="Online"/>
    <x v="1594"/>
    <x v="334"/>
    <n v="1"/>
    <x v="528"/>
    <n v="0.28000000000000003"/>
    <x v="1"/>
    <n v="246.99600000000001"/>
  </r>
  <r>
    <s v="CUST1066"/>
    <s v="Cody Diaz"/>
    <x v="4"/>
    <x v="1"/>
    <s v="South Aaronside"/>
    <x v="20"/>
    <s v="USA"/>
    <x v="1"/>
    <s v="PROD17"/>
    <x v="29"/>
    <x v="0"/>
    <x v="7"/>
    <x v="29"/>
    <n v="144.53"/>
    <n v="367"/>
    <s v="STORE4"/>
    <x v="11"/>
    <x v="1"/>
    <x v="11"/>
    <s v="Online"/>
    <x v="1595"/>
    <x v="645"/>
    <n v="1"/>
    <x v="338"/>
    <n v="0.11"/>
    <x v="1"/>
    <n v="332.02339999999998"/>
  </r>
  <r>
    <s v="CUST1411"/>
    <s v="Katrina Perez"/>
    <x v="1"/>
    <x v="0"/>
    <s v="West Rebecca"/>
    <x v="35"/>
    <s v="USA"/>
    <x v="1"/>
    <s v="PROD18"/>
    <x v="83"/>
    <x v="4"/>
    <x v="5"/>
    <x v="83"/>
    <n v="265.73266666666666"/>
    <n v="343"/>
    <s v="STORE15"/>
    <x v="19"/>
    <x v="0"/>
    <x v="19"/>
    <s v="Flagship"/>
    <x v="1596"/>
    <x v="204"/>
    <n v="1"/>
    <x v="704"/>
    <n v="7.0000000000000007E-2"/>
    <x v="2"/>
    <n v="116.23139999999999"/>
  </r>
  <r>
    <s v="CUST1272"/>
    <s v="Adam Rowland"/>
    <x v="43"/>
    <x v="1"/>
    <s v="Welchview"/>
    <x v="13"/>
    <s v="USA"/>
    <x v="0"/>
    <s v="PROD73"/>
    <x v="6"/>
    <x v="0"/>
    <x v="0"/>
    <x v="6"/>
    <n v="107.06"/>
    <n v="359"/>
    <s v="STORE19"/>
    <x v="18"/>
    <x v="2"/>
    <x v="18"/>
    <s v="Online"/>
    <x v="1597"/>
    <x v="373"/>
    <n v="4"/>
    <x v="726"/>
    <n v="0.26"/>
    <x v="1"/>
    <n v="655.61040000000003"/>
  </r>
  <r>
    <s v="CUST1170"/>
    <s v="Christopher Garcia Dds"/>
    <x v="40"/>
    <x v="0"/>
    <s v="New Joseph"/>
    <x v="38"/>
    <s v="USA"/>
    <x v="0"/>
    <s v="PROD23"/>
    <x v="9"/>
    <x v="4"/>
    <x v="8"/>
    <x v="9"/>
    <n v="265.73266666666666"/>
    <n v="360"/>
    <s v="STORE15"/>
    <x v="19"/>
    <x v="0"/>
    <x v="19"/>
    <s v="Flagship"/>
    <x v="1598"/>
    <x v="220"/>
    <n v="1"/>
    <x v="651"/>
    <n v="0.01"/>
    <x v="1"/>
    <n v="557.68680000000006"/>
  </r>
  <r>
    <s v="CUST1390"/>
    <s v="Daniel Bell"/>
    <x v="18"/>
    <x v="0"/>
    <s v="Deniseberg"/>
    <x v="24"/>
    <s v="USA"/>
    <x v="1"/>
    <s v="PROD11"/>
    <x v="68"/>
    <x v="1"/>
    <x v="7"/>
    <x v="68"/>
    <n v="449.4"/>
    <n v="274.7"/>
    <s v="STORE0"/>
    <x v="16"/>
    <x v="2"/>
    <x v="16"/>
    <s v="Flagship"/>
    <x v="1599"/>
    <x v="334"/>
    <n v="1"/>
    <x v="367"/>
    <n v="0.27"/>
    <x v="0"/>
    <n v="264.93889999999999"/>
  </r>
  <r>
    <s v="CUST1336"/>
    <s v="John Jones"/>
    <x v="7"/>
    <x v="1"/>
    <s v="North Michaelborough"/>
    <x v="7"/>
    <s v="USA"/>
    <x v="1"/>
    <s v="PROD11"/>
    <x v="68"/>
    <x v="1"/>
    <x v="7"/>
    <x v="68"/>
    <n v="449.4"/>
    <n v="274.7"/>
    <s v="STORE15"/>
    <x v="19"/>
    <x v="0"/>
    <x v="19"/>
    <s v="Flagship"/>
    <x v="1600"/>
    <x v="308"/>
    <n v="4"/>
    <x v="493"/>
    <n v="0.18"/>
    <x v="2"/>
    <n v="1211.0416"/>
  </r>
  <r>
    <s v="CUST1255"/>
    <s v="Damon Perez"/>
    <x v="2"/>
    <x v="0"/>
    <s v="Jasonton"/>
    <x v="35"/>
    <s v="USA"/>
    <x v="0"/>
    <s v="PROD53"/>
    <x v="20"/>
    <x v="4"/>
    <x v="5"/>
    <x v="20"/>
    <n v="386.56"/>
    <n v="125"/>
    <s v="STORE10"/>
    <x v="5"/>
    <x v="2"/>
    <x v="5"/>
    <s v="Online"/>
    <x v="1601"/>
    <x v="319"/>
    <n v="3"/>
    <x v="172"/>
    <n v="0.01"/>
    <x v="0"/>
    <n v="1078.9595350000002"/>
  </r>
  <r>
    <s v="CUST1410"/>
    <s v="Jackie Thompson"/>
    <x v="43"/>
    <x v="1"/>
    <s v="South Edwin"/>
    <x v="15"/>
    <s v="USA"/>
    <x v="3"/>
    <s v="PROD96"/>
    <x v="76"/>
    <x v="4"/>
    <x v="18"/>
    <x v="76"/>
    <n v="358.47"/>
    <n v="143"/>
    <s v="STORE14"/>
    <x v="2"/>
    <x v="1"/>
    <x v="2"/>
    <s v="Outlet"/>
    <x v="1602"/>
    <x v="396"/>
    <n v="3"/>
    <x v="778"/>
    <n v="0.06"/>
    <x v="1"/>
    <n v="2681.3406"/>
  </r>
  <r>
    <s v="CUST1143"/>
    <s v="Carlos Skinner"/>
    <x v="6"/>
    <x v="0"/>
    <s v="Dwaynemouth"/>
    <x v="27"/>
    <s v="USA"/>
    <x v="3"/>
    <s v="PROD37"/>
    <x v="16"/>
    <x v="4"/>
    <x v="9"/>
    <x v="16"/>
    <n v="353.47"/>
    <n v="214"/>
    <s v="STORE13"/>
    <x v="8"/>
    <x v="2"/>
    <x v="8"/>
    <s v="Flagship"/>
    <x v="1603"/>
    <x v="557"/>
    <n v="3"/>
    <x v="629"/>
    <n v="0.01"/>
    <x v="0"/>
    <n v="1006.2063000000001"/>
  </r>
  <r>
    <s v="CUST1146"/>
    <s v="Edward Rivera"/>
    <x v="41"/>
    <x v="1"/>
    <s v="Chungmouth"/>
    <x v="9"/>
    <s v="USA"/>
    <x v="0"/>
    <s v="PROD90"/>
    <x v="73"/>
    <x v="1"/>
    <x v="7"/>
    <x v="73"/>
    <n v="340.14"/>
    <n v="361"/>
    <s v="STORE1"/>
    <x v="6"/>
    <x v="0"/>
    <x v="6"/>
    <s v="Flagship"/>
    <x v="1604"/>
    <x v="606"/>
    <n v="3"/>
    <x v="280"/>
    <n v="7.0000000000000007E-2"/>
    <x v="2"/>
    <n v="2380.7628"/>
  </r>
  <r>
    <s v="CUST1149"/>
    <s v="Denise Griffin"/>
    <x v="44"/>
    <x v="0"/>
    <s v="West Markhaven"/>
    <x v="23"/>
    <s v="USA"/>
    <x v="2"/>
    <s v="PROD76"/>
    <x v="45"/>
    <x v="1"/>
    <x v="6"/>
    <x v="45"/>
    <n v="392.89"/>
    <n v="320"/>
    <s v="STORE6"/>
    <x v="13"/>
    <x v="2"/>
    <x v="13"/>
    <s v="Online"/>
    <x v="1605"/>
    <x v="399"/>
    <n v="3"/>
    <x v="769"/>
    <n v="0.2"/>
    <x v="2"/>
    <n v="215.47200000000001"/>
  </r>
  <r>
    <s v="CUST1191"/>
    <s v="Todd Poole"/>
    <x v="5"/>
    <x v="1"/>
    <s v="Johnsonshire"/>
    <x v="35"/>
    <s v="USA"/>
    <x v="3"/>
    <s v="PROD55"/>
    <x v="25"/>
    <x v="2"/>
    <x v="3"/>
    <x v="25"/>
    <n v="81.75"/>
    <n v="226.05"/>
    <s v="STORE1"/>
    <x v="6"/>
    <x v="0"/>
    <x v="6"/>
    <s v="Flagship"/>
    <x v="1606"/>
    <x v="75"/>
    <n v="1"/>
    <x v="786"/>
    <n v="0.04"/>
    <x v="1"/>
    <n v="165.1584"/>
  </r>
  <r>
    <s v="CUST1467"/>
    <s v="Michael Foley"/>
    <x v="1"/>
    <x v="1"/>
    <s v="Oneillfurt"/>
    <x v="1"/>
    <s v="USA"/>
    <x v="0"/>
    <s v="PROD54"/>
    <x v="8"/>
    <x v="0"/>
    <x v="7"/>
    <x v="8"/>
    <n v="434.84"/>
    <n v="185"/>
    <s v="STORE1"/>
    <x v="6"/>
    <x v="0"/>
    <x v="6"/>
    <s v="Flagship"/>
    <x v="1607"/>
    <x v="474"/>
    <n v="1"/>
    <x v="558"/>
    <n v="0.05"/>
    <x v="0"/>
    <n v="369.74"/>
  </r>
  <r>
    <s v="CUST1461"/>
    <s v="Paul Cox"/>
    <x v="31"/>
    <x v="1"/>
    <s v="East Julie"/>
    <x v="45"/>
    <s v="USA"/>
    <x v="1"/>
    <s v="PROD77"/>
    <x v="79"/>
    <x v="1"/>
    <x v="17"/>
    <x v="79"/>
    <n v="480.9"/>
    <n v="104"/>
    <s v="STORE13"/>
    <x v="8"/>
    <x v="2"/>
    <x v="8"/>
    <s v="Flagship"/>
    <x v="1608"/>
    <x v="477"/>
    <n v="3"/>
    <x v="787"/>
    <n v="0.12"/>
    <x v="1"/>
    <n v="2286.1343999999999"/>
  </r>
  <r>
    <s v="CUST1169"/>
    <s v="Steve Mclaughlin"/>
    <x v="13"/>
    <x v="0"/>
    <s v="Josephmouth"/>
    <x v="20"/>
    <s v="USA"/>
    <x v="3"/>
    <s v="PROD19"/>
    <x v="32"/>
    <x v="0"/>
    <x v="12"/>
    <x v="32"/>
    <n v="21.34"/>
    <n v="65"/>
    <s v="STORE1"/>
    <x v="6"/>
    <x v="0"/>
    <x v="6"/>
    <s v="Flagship"/>
    <x v="1609"/>
    <x v="503"/>
    <n v="3"/>
    <x v="788"/>
    <n v="0.2"/>
    <x v="2"/>
    <n v="191.88"/>
  </r>
  <r>
    <s v="CUST1381"/>
    <s v="Erika Padilla"/>
    <x v="12"/>
    <x v="0"/>
    <s v="Andrewsland"/>
    <x v="27"/>
    <s v="USA"/>
    <x v="1"/>
    <s v="PROD26"/>
    <x v="81"/>
    <x v="1"/>
    <x v="1"/>
    <x v="81"/>
    <n v="322.41000000000003"/>
    <n v="213"/>
    <s v="STORE7"/>
    <x v="15"/>
    <x v="1"/>
    <x v="15"/>
    <s v="Online"/>
    <x v="1610"/>
    <x v="12"/>
    <n v="1"/>
    <x v="789"/>
    <n v="0.25"/>
    <x v="2"/>
    <n v="424.875"/>
  </r>
  <r>
    <s v="CUST1402"/>
    <s v="Cassandra Perez"/>
    <x v="37"/>
    <x v="0"/>
    <s v="Brandonville"/>
    <x v="44"/>
    <s v="USA"/>
    <x v="3"/>
    <s v="PROD21"/>
    <x v="54"/>
    <x v="2"/>
    <x v="19"/>
    <x v="54"/>
    <n v="123.46"/>
    <n v="76"/>
    <s v="STORE0"/>
    <x v="16"/>
    <x v="2"/>
    <x v="16"/>
    <s v="Flagship"/>
    <x v="1611"/>
    <x v="109"/>
    <n v="2"/>
    <x v="239"/>
    <n v="0.13"/>
    <x v="2"/>
    <n v="605.43299999999999"/>
  </r>
  <r>
    <s v="CUST1162"/>
    <s v="Mariah Brown"/>
    <x v="33"/>
    <x v="0"/>
    <s v="Palmerbury"/>
    <x v="25"/>
    <s v="USA"/>
    <x v="1"/>
    <s v="PROD99"/>
    <x v="86"/>
    <x v="2"/>
    <x v="14"/>
    <x v="86"/>
    <n v="201.41"/>
    <n v="146"/>
    <s v="STORE17"/>
    <x v="1"/>
    <x v="0"/>
    <x v="1"/>
    <s v="Flagship"/>
    <x v="1612"/>
    <x v="348"/>
    <n v="2"/>
    <x v="563"/>
    <n v="0.24"/>
    <x v="0"/>
    <n v="1301.9864"/>
  </r>
  <r>
    <s v="CUST1209"/>
    <s v="Joan Johnson"/>
    <x v="12"/>
    <x v="1"/>
    <s v="Lake Josephport"/>
    <x v="6"/>
    <s v="USA"/>
    <x v="2"/>
    <s v="PROD58"/>
    <x v="36"/>
    <x v="4"/>
    <x v="7"/>
    <x v="36"/>
    <n v="113.83"/>
    <n v="485"/>
    <s v="STORE3"/>
    <x v="0"/>
    <x v="0"/>
    <x v="0"/>
    <s v="Outlet"/>
    <x v="1613"/>
    <x v="256"/>
    <n v="2"/>
    <x v="777"/>
    <n v="0.15"/>
    <x v="1"/>
    <n v="426.411"/>
  </r>
  <r>
    <s v="CUST1149"/>
    <s v="Denise Griffin"/>
    <x v="44"/>
    <x v="0"/>
    <s v="West Markhaven"/>
    <x v="23"/>
    <s v="USA"/>
    <x v="2"/>
    <s v="PROD71"/>
    <x v="57"/>
    <x v="3"/>
    <x v="4"/>
    <x v="57"/>
    <n v="214.32"/>
    <n v="383"/>
    <s v="STORE1"/>
    <x v="6"/>
    <x v="0"/>
    <x v="6"/>
    <s v="Flagship"/>
    <x v="1614"/>
    <x v="446"/>
    <n v="1"/>
    <x v="790"/>
    <n v="0.2"/>
    <x v="1"/>
    <n v="710.44"/>
  </r>
  <r>
    <s v="CUST1006"/>
    <s v="Amber Jackson"/>
    <x v="5"/>
    <x v="1"/>
    <s v="Deborahborough"/>
    <x v="16"/>
    <s v="USA"/>
    <x v="2"/>
    <s v="PROD39"/>
    <x v="65"/>
    <x v="1"/>
    <x v="22"/>
    <x v="65"/>
    <n v="326.06"/>
    <n v="301"/>
    <s v="STORE18"/>
    <x v="10"/>
    <x v="2"/>
    <x v="10"/>
    <s v="Flagship"/>
    <x v="1615"/>
    <x v="92"/>
    <n v="2"/>
    <x v="534"/>
    <n v="0.11"/>
    <x v="1"/>
    <n v="1197.9756"/>
  </r>
  <r>
    <s v="CUST1440"/>
    <s v="Tammy Trevino"/>
    <x v="31"/>
    <x v="0"/>
    <s v="Justinberg"/>
    <x v="28"/>
    <s v="USA"/>
    <x v="1"/>
    <s v="PROD64"/>
    <x v="55"/>
    <x v="3"/>
    <x v="16"/>
    <x v="55"/>
    <n v="299.11"/>
    <n v="118"/>
    <s v="STORE3"/>
    <x v="0"/>
    <x v="0"/>
    <x v="0"/>
    <s v="Outlet"/>
    <x v="1616"/>
    <x v="646"/>
    <n v="2"/>
    <x v="356"/>
    <n v="0.26"/>
    <x v="2"/>
    <n v="729.07759999999996"/>
  </r>
  <r>
    <s v="CUST1376"/>
    <s v="Michele Burke"/>
    <x v="21"/>
    <x v="0"/>
    <s v="Chambersberg"/>
    <x v="33"/>
    <s v="USA"/>
    <x v="3"/>
    <s v="PROD85"/>
    <x v="70"/>
    <x v="4"/>
    <x v="7"/>
    <x v="70"/>
    <n v="119.57"/>
    <n v="210"/>
    <s v="STORE3"/>
    <x v="0"/>
    <x v="0"/>
    <x v="0"/>
    <s v="Outlet"/>
    <x v="1617"/>
    <x v="407"/>
    <n v="4"/>
    <x v="791"/>
    <n v="0.01"/>
    <x v="0"/>
    <n v="3908.2428"/>
  </r>
  <r>
    <s v="CUST1479"/>
    <s v="Dylan Gutierrez"/>
    <x v="38"/>
    <x v="0"/>
    <s v="New Jamesview"/>
    <x v="5"/>
    <s v="USA"/>
    <x v="3"/>
    <s v="PROD22"/>
    <x v="59"/>
    <x v="0"/>
    <x v="12"/>
    <x v="59"/>
    <n v="484.62"/>
    <n v="432"/>
    <s v="STORE12"/>
    <x v="14"/>
    <x v="0"/>
    <x v="14"/>
    <s v="Online"/>
    <x v="1618"/>
    <x v="266"/>
    <n v="4"/>
    <x v="644"/>
    <n v="0.06"/>
    <x v="1"/>
    <n v="1547.9168"/>
  </r>
  <r>
    <s v="CUST1219"/>
    <s v="Jordan Wells"/>
    <x v="35"/>
    <x v="1"/>
    <s v="Phillipschester   "/>
    <x v="15"/>
    <s v="USA"/>
    <x v="0"/>
    <s v="PROD36"/>
    <x v="88"/>
    <x v="4"/>
    <x v="8"/>
    <x v="88"/>
    <n v="223.43"/>
    <n v="154"/>
    <s v="STORE17"/>
    <x v="1"/>
    <x v="0"/>
    <x v="1"/>
    <s v="Flagship"/>
    <x v="1619"/>
    <x v="182"/>
    <n v="2"/>
    <x v="792"/>
    <n v="0.05"/>
    <x v="2"/>
    <n v="1211.364"/>
  </r>
  <r>
    <s v="CUST1014"/>
    <s v="Ashley Cohen"/>
    <x v="10"/>
    <x v="1"/>
    <s v="Lake Kristamouth"/>
    <x v="41"/>
    <s v="USA"/>
    <x v="1"/>
    <s v="PROD13"/>
    <x v="75"/>
    <x v="1"/>
    <x v="7"/>
    <x v="75"/>
    <n v="242.23"/>
    <n v="453"/>
    <s v="STORE3"/>
    <x v="0"/>
    <x v="0"/>
    <x v="0"/>
    <s v="Outlet"/>
    <x v="1620"/>
    <x v="361"/>
    <n v="3"/>
    <x v="542"/>
    <n v="0.27"/>
    <x v="0"/>
    <n v="1548.0453"/>
  </r>
  <r>
    <s v="CUST1055"/>
    <s v="Wayne Mcpherson"/>
    <x v="18"/>
    <x v="1"/>
    <s v="Edwardsfort"/>
    <x v="4"/>
    <s v="USA"/>
    <x v="3"/>
    <s v="PROD15"/>
    <x v="42"/>
    <x v="1"/>
    <x v="17"/>
    <x v="42"/>
    <n v="465.34"/>
    <n v="301"/>
    <s v="STORE6"/>
    <x v="13"/>
    <x v="2"/>
    <x v="13"/>
    <s v="Online"/>
    <x v="1621"/>
    <x v="66"/>
    <n v="2"/>
    <x v="544"/>
    <n v="0"/>
    <x v="2"/>
    <n v="1768.96"/>
  </r>
  <r>
    <s v="CUST1047"/>
    <s v="Gina Knight"/>
    <x v="8"/>
    <x v="1"/>
    <s v="Lake Roberthaven"/>
    <x v="2"/>
    <s v="USA"/>
    <x v="1"/>
    <s v="PROD92"/>
    <x v="39"/>
    <x v="2"/>
    <x v="17"/>
    <x v="39"/>
    <n v="447.43"/>
    <n v="191"/>
    <s v="STORE4"/>
    <x v="11"/>
    <x v="1"/>
    <x v="11"/>
    <s v="Online"/>
    <x v="1622"/>
    <x v="627"/>
    <n v="3"/>
    <x v="94"/>
    <n v="0.19"/>
    <x v="1"/>
    <n v="1745.2989"/>
  </r>
  <r>
    <s v="CUST1269"/>
    <s v="Tyrone Olson"/>
    <x v="20"/>
    <x v="1"/>
    <s v="Emilytown"/>
    <x v="13"/>
    <s v="USA"/>
    <x v="1"/>
    <s v="PROD77"/>
    <x v="79"/>
    <x v="1"/>
    <x v="17"/>
    <x v="79"/>
    <n v="480.9"/>
    <n v="104"/>
    <s v="STORE2"/>
    <x v="4"/>
    <x v="1"/>
    <x v="4"/>
    <s v="Outlet"/>
    <x v="1623"/>
    <x v="177"/>
    <n v="4"/>
    <x v="54"/>
    <n v="0.18"/>
    <x v="0"/>
    <n v="2670.74"/>
  </r>
  <r>
    <s v="CUST1180"/>
    <s v="Wesley Thompson"/>
    <x v="29"/>
    <x v="0"/>
    <s v="East Davidmouth"/>
    <x v="6"/>
    <s v="USA"/>
    <x v="3"/>
    <s v="PROD90"/>
    <x v="73"/>
    <x v="1"/>
    <x v="7"/>
    <x v="73"/>
    <n v="340.14"/>
    <n v="361"/>
    <s v="STORE18"/>
    <x v="10"/>
    <x v="2"/>
    <x v="10"/>
    <s v="Flagship"/>
    <x v="1624"/>
    <x v="319"/>
    <n v="3"/>
    <x v="755"/>
    <n v="0.27"/>
    <x v="1"/>
    <n v="235.2936"/>
  </r>
  <r>
    <s v="CUST1056"/>
    <s v="Christopher Sutton"/>
    <x v="45"/>
    <x v="1"/>
    <s v="Deborahberg"/>
    <x v="8"/>
    <s v="USA"/>
    <x v="0"/>
    <s v="PROD46"/>
    <x v="41"/>
    <x v="4"/>
    <x v="18"/>
    <x v="41"/>
    <n v="167.34"/>
    <n v="296"/>
    <s v="STORE3"/>
    <x v="0"/>
    <x v="0"/>
    <x v="0"/>
    <s v="Outlet"/>
    <x v="1625"/>
    <x v="297"/>
    <n v="4"/>
    <x v="572"/>
    <n v="0.14000000000000001"/>
    <x v="2"/>
    <n v="2094.8568"/>
  </r>
  <r>
    <s v="CUST1354"/>
    <s v="Ryan Torres"/>
    <x v="29"/>
    <x v="0"/>
    <s v="Guerreroport"/>
    <x v="33"/>
    <s v="USA"/>
    <x v="1"/>
    <s v="PROD61"/>
    <x v="49"/>
    <x v="0"/>
    <x v="12"/>
    <x v="49"/>
    <n v="103.45"/>
    <n v="465"/>
    <s v="STORE6"/>
    <x v="13"/>
    <x v="2"/>
    <x v="13"/>
    <s v="Online"/>
    <x v="1626"/>
    <x v="171"/>
    <n v="3"/>
    <x v="610"/>
    <n v="0.09"/>
    <x v="0"/>
    <n v="711.05579999999986"/>
  </r>
  <r>
    <s v="CUST1123"/>
    <s v="Erin Hopkins"/>
    <x v="38"/>
    <x v="0"/>
    <s v="North Sabrina"/>
    <x v="14"/>
    <s v="USA"/>
    <x v="1"/>
    <s v="PROD22"/>
    <x v="59"/>
    <x v="0"/>
    <x v="12"/>
    <x v="59"/>
    <n v="484.62"/>
    <n v="432"/>
    <s v="STORE6"/>
    <x v="13"/>
    <x v="2"/>
    <x v="13"/>
    <s v="Online"/>
    <x v="1627"/>
    <x v="299"/>
    <n v="1"/>
    <x v="681"/>
    <n v="0.01"/>
    <x v="0"/>
    <n v="739.55970000000002"/>
  </r>
  <r>
    <s v="CUST1404"/>
    <s v="David Ross"/>
    <x v="24"/>
    <x v="1"/>
    <s v="South Angela"/>
    <x v="24"/>
    <s v="USA"/>
    <x v="1"/>
    <s v="PROD16"/>
    <x v="63"/>
    <x v="3"/>
    <x v="21"/>
    <x v="63"/>
    <n v="337.42"/>
    <n v="256"/>
    <s v="STORE8"/>
    <x v="7"/>
    <x v="3"/>
    <x v="7"/>
    <s v="Online"/>
    <x v="1628"/>
    <x v="466"/>
    <n v="4"/>
    <x v="130"/>
    <n v="0.23"/>
    <x v="1"/>
    <n v="2158.7103999999999"/>
  </r>
  <r>
    <s v="CUST1048"/>
    <s v="April Mullins"/>
    <x v="8"/>
    <x v="0"/>
    <s v="Dawsonbury"/>
    <x v="10"/>
    <s v="USA"/>
    <x v="2"/>
    <s v="PROD95"/>
    <x v="28"/>
    <x v="0"/>
    <x v="7"/>
    <x v="28"/>
    <n v="60.65"/>
    <n v="75"/>
    <s v="STORE14"/>
    <x v="2"/>
    <x v="1"/>
    <x v="2"/>
    <s v="Outlet"/>
    <x v="1629"/>
    <x v="49"/>
    <n v="4"/>
    <x v="159"/>
    <n v="0.16"/>
    <x v="1"/>
    <n v="67.502399999999994"/>
  </r>
  <r>
    <s v="CUST1062"/>
    <s v="James Bean"/>
    <x v="12"/>
    <x v="0"/>
    <s v="Stevensonton"/>
    <x v="32"/>
    <s v="USA"/>
    <x v="3"/>
    <s v="PROD37"/>
    <x v="16"/>
    <x v="4"/>
    <x v="9"/>
    <x v="16"/>
    <n v="353.47"/>
    <n v="214"/>
    <s v="STORE11"/>
    <x v="17"/>
    <x v="1"/>
    <x v="17"/>
    <s v="Online"/>
    <x v="1630"/>
    <x v="491"/>
    <n v="3"/>
    <x v="410"/>
    <n v="0.24"/>
    <x v="1"/>
    <n v="2092.2192"/>
  </r>
  <r>
    <s v="CUST1051"/>
    <s v="Sarah Rodgers"/>
    <x v="28"/>
    <x v="1"/>
    <s v="New Julia"/>
    <x v="5"/>
    <s v="USA"/>
    <x v="0"/>
    <s v="PROD21"/>
    <x v="54"/>
    <x v="2"/>
    <x v="19"/>
    <x v="54"/>
    <n v="123.46"/>
    <n v="76"/>
    <s v="STORE0"/>
    <x v="16"/>
    <x v="2"/>
    <x v="16"/>
    <s v="Flagship"/>
    <x v="1631"/>
    <x v="401"/>
    <n v="1"/>
    <x v="134"/>
    <n v="0.18"/>
    <x v="1"/>
    <n v="198.50559999999999"/>
  </r>
  <r>
    <s v="CUST1057"/>
    <s v="Jay Patel"/>
    <x v="27"/>
    <x v="1"/>
    <s v="Morrisbury"/>
    <x v="26"/>
    <s v="USA"/>
    <x v="2"/>
    <s v="PROD63"/>
    <x v="11"/>
    <x v="3"/>
    <x v="10"/>
    <x v="11"/>
    <n v="266.86"/>
    <n v="458"/>
    <s v="STORE7"/>
    <x v="15"/>
    <x v="1"/>
    <x v="15"/>
    <s v="Online"/>
    <x v="1632"/>
    <x v="489"/>
    <n v="1"/>
    <x v="394"/>
    <n v="0.27"/>
    <x v="0"/>
    <n v="391.77640000000002"/>
  </r>
  <r>
    <s v="CUST1094"/>
    <s v="David Patterson"/>
    <x v="27"/>
    <x v="1"/>
    <s v="New Amyport"/>
    <x v="2"/>
    <s v="USA"/>
    <x v="0"/>
    <s v="PROD29"/>
    <x v="62"/>
    <x v="2"/>
    <x v="3"/>
    <x v="62"/>
    <n v="218.48"/>
    <n v="276"/>
    <s v="STORE4"/>
    <x v="11"/>
    <x v="1"/>
    <x v="11"/>
    <s v="Online"/>
    <x v="1633"/>
    <x v="601"/>
    <n v="2"/>
    <x v="215"/>
    <n v="0.26"/>
    <x v="1"/>
    <n v="214.8664"/>
  </r>
  <r>
    <s v="CUST1483"/>
    <s v="Sarah Smith"/>
    <x v="43"/>
    <x v="0"/>
    <s v="East Rodney"/>
    <x v="2"/>
    <s v="USA"/>
    <x v="0"/>
    <s v="PROD12"/>
    <x v="85"/>
    <x v="3"/>
    <x v="4"/>
    <x v="85"/>
    <n v="115.82"/>
    <n v="460"/>
    <s v="STORE2"/>
    <x v="4"/>
    <x v="1"/>
    <x v="4"/>
    <s v="Outlet"/>
    <x v="1634"/>
    <x v="342"/>
    <n v="1"/>
    <x v="623"/>
    <n v="0.2"/>
    <x v="1"/>
    <n v="791.33600000000001"/>
  </r>
  <r>
    <s v="CUST1221"/>
    <s v="Lisa Young"/>
    <x v="29"/>
    <x v="0"/>
    <s v="Maybury"/>
    <x v="31"/>
    <s v="USA"/>
    <x v="2"/>
    <s v="PROD67"/>
    <x v="99"/>
    <x v="1"/>
    <x v="7"/>
    <x v="99"/>
    <n v="349.17"/>
    <n v="476"/>
    <s v="STORE4"/>
    <x v="11"/>
    <x v="1"/>
    <x v="11"/>
    <s v="Online"/>
    <x v="1635"/>
    <x v="504"/>
    <n v="2"/>
    <x v="61"/>
    <n v="0.13"/>
    <x v="2"/>
    <n v="231.0198"/>
  </r>
  <r>
    <s v="CUST1013"/>
    <s v="Nathan Hernandez"/>
    <x v="41"/>
    <x v="1"/>
    <s v="New Becky"/>
    <x v="39"/>
    <s v="USA"/>
    <x v="1"/>
    <s v="PROD41"/>
    <x v="82"/>
    <x v="0"/>
    <x v="15"/>
    <x v="82"/>
    <n v="313.26"/>
    <n v="369"/>
    <s v="STORE9"/>
    <x v="9"/>
    <x v="1"/>
    <x v="9"/>
    <s v="Flagship"/>
    <x v="1636"/>
    <x v="117"/>
    <n v="4"/>
    <x v="66"/>
    <n v="0.14000000000000001"/>
    <x v="0"/>
    <n v="2346.4584"/>
  </r>
  <r>
    <s v="CUST1486"/>
    <s v="Eric Lee"/>
    <x v="24"/>
    <x v="1"/>
    <s v="Lake April"/>
    <x v="1"/>
    <s v="USA"/>
    <x v="3"/>
    <s v="PROD40"/>
    <x v="50"/>
    <x v="1"/>
    <x v="1"/>
    <x v="50"/>
    <n v="38.520000000000003"/>
    <n v="378"/>
    <s v="STORE17"/>
    <x v="1"/>
    <x v="0"/>
    <x v="1"/>
    <s v="Flagship"/>
    <x v="1637"/>
    <x v="126"/>
    <n v="4"/>
    <x v="541"/>
    <n v="0.14000000000000001"/>
    <x v="2"/>
    <n v="1730.1479999999999"/>
  </r>
  <r>
    <s v="CUST1234"/>
    <s v="Nathaniel Hill"/>
    <x v="27"/>
    <x v="1"/>
    <s v="Lake Mark"/>
    <x v="45"/>
    <s v="USA"/>
    <x v="0"/>
    <s v="PROD37"/>
    <x v="16"/>
    <x v="4"/>
    <x v="9"/>
    <x v="16"/>
    <n v="353.47"/>
    <n v="214"/>
    <s v="STORE16"/>
    <x v="12"/>
    <x v="3"/>
    <x v="12"/>
    <s v="Flagship"/>
    <x v="1638"/>
    <x v="529"/>
    <n v="2"/>
    <x v="24"/>
    <n v="7.0000000000000007E-2"/>
    <x v="0"/>
    <n v="878.0687999999999"/>
  </r>
  <r>
    <s v="CUST1473"/>
    <s v="Laura Mathews"/>
    <x v="10"/>
    <x v="0"/>
    <s v="Chambersfurt"/>
    <x v="40"/>
    <s v="USA"/>
    <x v="3"/>
    <s v="PROD57"/>
    <x v="64"/>
    <x v="0"/>
    <x v="15"/>
    <x v="64"/>
    <n v="30.62"/>
    <n v="138"/>
    <s v="STORE17"/>
    <x v="1"/>
    <x v="0"/>
    <x v="1"/>
    <s v="Flagship"/>
    <x v="1639"/>
    <x v="550"/>
    <n v="2"/>
    <x v="0"/>
    <n v="0.02"/>
    <x v="2"/>
    <n v="427.49560000000002"/>
  </r>
  <r>
    <s v="CUST1057"/>
    <s v="Jay Patel"/>
    <x v="27"/>
    <x v="1"/>
    <s v="Morrisbury"/>
    <x v="26"/>
    <s v="USA"/>
    <x v="2"/>
    <s v="PROD1"/>
    <x v="93"/>
    <x v="4"/>
    <x v="8"/>
    <x v="93"/>
    <n v="342.56"/>
    <n v="181"/>
    <s v="STORE6"/>
    <x v="13"/>
    <x v="2"/>
    <x v="13"/>
    <s v="Online"/>
    <x v="1640"/>
    <x v="647"/>
    <n v="4"/>
    <x v="116"/>
    <n v="0.06"/>
    <x v="1"/>
    <n v="3179.3807999999999"/>
  </r>
  <r>
    <s v="CUST1128"/>
    <s v="Susan Mcdonald"/>
    <x v="20"/>
    <x v="0"/>
    <s v="East Ellen"/>
    <x v="24"/>
    <s v="USA"/>
    <x v="1"/>
    <s v="PROD80"/>
    <x v="24"/>
    <x v="2"/>
    <x v="14"/>
    <x v="24"/>
    <n v="143.43"/>
    <n v="58"/>
    <s v="STORE2"/>
    <x v="4"/>
    <x v="1"/>
    <x v="4"/>
    <s v="Outlet"/>
    <x v="1641"/>
    <x v="342"/>
    <n v="2"/>
    <x v="537"/>
    <n v="0.14000000000000001"/>
    <x v="0"/>
    <n v="191.4016"/>
  </r>
  <r>
    <s v="CUST1177"/>
    <s v="Curtis Lam"/>
    <x v="0"/>
    <x v="0"/>
    <s v="Butlerberg"/>
    <x v="18"/>
    <s v="USA"/>
    <x v="2"/>
    <s v="PROD59"/>
    <x v="4"/>
    <x v="3"/>
    <x v="4"/>
    <x v="4"/>
    <n v="17.309999999999999"/>
    <n v="399"/>
    <s v="STORE14"/>
    <x v="2"/>
    <x v="1"/>
    <x v="2"/>
    <s v="Outlet"/>
    <x v="1642"/>
    <x v="113"/>
    <n v="2"/>
    <x v="71"/>
    <n v="0.19"/>
    <x v="0"/>
    <n v="60.280200000000008"/>
  </r>
  <r>
    <s v="CUST1417"/>
    <s v="Karen King"/>
    <x v="13"/>
    <x v="1"/>
    <s v="Kimburgh"/>
    <x v="10"/>
    <s v="USA"/>
    <x v="3"/>
    <s v="PROD62"/>
    <x v="19"/>
    <x v="1"/>
    <x v="6"/>
    <x v="19"/>
    <n v="86.42"/>
    <n v="222"/>
    <s v="STORE13"/>
    <x v="8"/>
    <x v="2"/>
    <x v="8"/>
    <s v="Flagship"/>
    <x v="1643"/>
    <x v="611"/>
    <n v="1"/>
    <x v="793"/>
    <n v="0.04"/>
    <x v="0"/>
    <n v="318.46080000000001"/>
  </r>
  <r>
    <s v="CUST1364"/>
    <s v="Chloe Aguilar"/>
    <x v="7"/>
    <x v="0"/>
    <s v="Lake Johnside"/>
    <x v="37"/>
    <s v="USA"/>
    <x v="3"/>
    <s v="PROD70"/>
    <x v="92"/>
    <x v="2"/>
    <x v="19"/>
    <x v="92"/>
    <n v="138.05000000000001"/>
    <n v="89"/>
    <s v="STORE12"/>
    <x v="14"/>
    <x v="0"/>
    <x v="14"/>
    <s v="Online"/>
    <x v="1644"/>
    <x v="640"/>
    <n v="3"/>
    <x v="603"/>
    <n v="0.09"/>
    <x v="1"/>
    <n v="837.31829999999991"/>
  </r>
  <r>
    <s v="CUST1372"/>
    <s v="Jacqueline Anthony"/>
    <x v="9"/>
    <x v="0"/>
    <s v="Vincentside"/>
    <x v="35"/>
    <s v="USA"/>
    <x v="3"/>
    <s v="PROD72"/>
    <x v="35"/>
    <x v="0"/>
    <x v="15"/>
    <x v="35"/>
    <n v="477.61"/>
    <n v="300"/>
    <s v="STORE10"/>
    <x v="5"/>
    <x v="2"/>
    <x v="5"/>
    <s v="Online"/>
    <x v="1645"/>
    <x v="616"/>
    <n v="4"/>
    <x v="441"/>
    <n v="0.18"/>
    <x v="0"/>
    <n v="204.93440000000001"/>
  </r>
  <r>
    <s v="CUST1270"/>
    <s v="Brian Garcia"/>
    <x v="37"/>
    <x v="1"/>
    <s v="Ramosmouth"/>
    <x v="49"/>
    <s v="USA"/>
    <x v="0"/>
    <s v="PROD25"/>
    <x v="13"/>
    <x v="4"/>
    <x v="7"/>
    <x v="13"/>
    <n v="174.02"/>
    <n v="268"/>
    <s v="STORE6"/>
    <x v="13"/>
    <x v="2"/>
    <x v="13"/>
    <s v="Online"/>
    <x v="1646"/>
    <x v="4"/>
    <n v="4"/>
    <x v="48"/>
    <n v="0.28000000000000003"/>
    <x v="1"/>
    <n v="1396.5696"/>
  </r>
  <r>
    <s v="CUST1043"/>
    <s v="Joseph Snow"/>
    <x v="20"/>
    <x v="0"/>
    <s v="South Michaelfort"/>
    <x v="1"/>
    <s v="USA"/>
    <x v="0"/>
    <s v="PROD50"/>
    <x v="52"/>
    <x v="0"/>
    <x v="15"/>
    <x v="52"/>
    <n v="190.29"/>
    <n v="260"/>
    <s v="STORE5"/>
    <x v="3"/>
    <x v="0"/>
    <x v="3"/>
    <s v="Outlet"/>
    <x v="1647"/>
    <x v="393"/>
    <n v="2"/>
    <x v="614"/>
    <n v="7.0000000000000007E-2"/>
    <x v="0"/>
    <n v="78.194399999999987"/>
  </r>
  <r>
    <s v="CUST1281"/>
    <s v="Brittany Watson"/>
    <x v="22"/>
    <x v="0"/>
    <s v="North Joshualand"/>
    <x v="33"/>
    <s v="USA"/>
    <x v="2"/>
    <s v="PROD55"/>
    <x v="25"/>
    <x v="2"/>
    <x v="3"/>
    <x v="25"/>
    <n v="81.75"/>
    <n v="226.05"/>
    <s v="STORE6"/>
    <x v="13"/>
    <x v="2"/>
    <x v="13"/>
    <s v="Online"/>
    <x v="1648"/>
    <x v="32"/>
    <n v="3"/>
    <x v="471"/>
    <n v="0.22"/>
    <x v="1"/>
    <n v="1402.7832000000001"/>
  </r>
  <r>
    <s v="CUST1357"/>
    <s v="Manuel Castillo"/>
    <x v="15"/>
    <x v="0"/>
    <s v="Nealview"/>
    <x v="25"/>
    <s v="USA"/>
    <x v="0"/>
    <s v="PROD17"/>
    <x v="29"/>
    <x v="0"/>
    <x v="7"/>
    <x v="29"/>
    <n v="144.53"/>
    <n v="367"/>
    <s v="STORE1"/>
    <x v="6"/>
    <x v="0"/>
    <x v="6"/>
    <s v="Flagship"/>
    <x v="1649"/>
    <x v="274"/>
    <n v="3"/>
    <x v="586"/>
    <n v="0.01"/>
    <x v="2"/>
    <n v="1192.2174"/>
  </r>
  <r>
    <s v="CUST1192"/>
    <s v="Jacob Wood"/>
    <x v="11"/>
    <x v="0"/>
    <s v="Lake Samanthafort"/>
    <x v="46"/>
    <s v="USA"/>
    <x v="0"/>
    <s v="PROD46"/>
    <x v="41"/>
    <x v="4"/>
    <x v="18"/>
    <x v="41"/>
    <n v="167.34"/>
    <n v="296"/>
    <s v="STORE8"/>
    <x v="7"/>
    <x v="3"/>
    <x v="7"/>
    <s v="Online"/>
    <x v="1650"/>
    <x v="36"/>
    <n v="4"/>
    <x v="503"/>
    <n v="0.06"/>
    <x v="0"/>
    <n v="1663.9503999999999"/>
  </r>
  <r>
    <s v="CUST1456"/>
    <s v="Julie Powell"/>
    <x v="22"/>
    <x v="1"/>
    <s v="South Barbara"/>
    <x v="24"/>
    <s v="USA"/>
    <x v="0"/>
    <s v="PROD88"/>
    <x v="90"/>
    <x v="0"/>
    <x v="7"/>
    <x v="90"/>
    <n v="131.24"/>
    <n v="232"/>
    <s v="STORE13"/>
    <x v="8"/>
    <x v="2"/>
    <x v="8"/>
    <s v="Flagship"/>
    <x v="1651"/>
    <x v="616"/>
    <n v="4"/>
    <x v="218"/>
    <n v="0.06"/>
    <x v="1"/>
    <n v="1697.3016"/>
  </r>
  <r>
    <s v="CUST1265"/>
    <s v="Tracy Kelly"/>
    <x v="29"/>
    <x v="0"/>
    <s v="West Jamieport"/>
    <x v="25"/>
    <s v="USA"/>
    <x v="1"/>
    <s v="PROD91"/>
    <x v="67"/>
    <x v="4"/>
    <x v="9"/>
    <x v="67"/>
    <n v="438.25"/>
    <n v="496"/>
    <s v="STORE9"/>
    <x v="9"/>
    <x v="1"/>
    <x v="9"/>
    <s v="Flagship"/>
    <x v="1652"/>
    <x v="566"/>
    <n v="4"/>
    <x v="279"/>
    <n v="0.25"/>
    <x v="0"/>
    <n v="1641.63"/>
  </r>
  <r>
    <s v="CUST1203"/>
    <s v="Sarah Brady"/>
    <x v="35"/>
    <x v="0"/>
    <s v="Johnsonland"/>
    <x v="14"/>
    <s v="USA"/>
    <x v="2"/>
    <s v="PROD87"/>
    <x v="48"/>
    <x v="2"/>
    <x v="11"/>
    <x v="48"/>
    <n v="371.38"/>
    <n v="220"/>
    <s v="STORE4"/>
    <x v="11"/>
    <x v="1"/>
    <x v="11"/>
    <s v="Online"/>
    <x v="1653"/>
    <x v="563"/>
    <n v="1"/>
    <x v="622"/>
    <n v="0.2"/>
    <x v="1"/>
    <n v="783.42399999999998"/>
  </r>
  <r>
    <s v="CUST1464"/>
    <s v="David Pierce"/>
    <x v="20"/>
    <x v="1"/>
    <s v="Grayland"/>
    <x v="17"/>
    <s v="USA"/>
    <x v="2"/>
    <s v="PROD56"/>
    <x v="87"/>
    <x v="2"/>
    <x v="3"/>
    <x v="87"/>
    <n v="461.47"/>
    <n v="190"/>
    <s v="STORE7"/>
    <x v="15"/>
    <x v="1"/>
    <x v="15"/>
    <s v="Online"/>
    <x v="1654"/>
    <x v="431"/>
    <n v="4"/>
    <x v="754"/>
    <n v="0.04"/>
    <x v="0"/>
    <n v="1012.1856"/>
  </r>
  <r>
    <s v="CUST1002"/>
    <s v="Dr. Benjamin Price"/>
    <x v="5"/>
    <x v="1"/>
    <s v="Kylebury"/>
    <x v="27"/>
    <s v="USA"/>
    <x v="2"/>
    <s v="PROD54"/>
    <x v="8"/>
    <x v="0"/>
    <x v="7"/>
    <x v="8"/>
    <n v="434.84"/>
    <n v="185"/>
    <s v="STORE5"/>
    <x v="3"/>
    <x v="0"/>
    <x v="3"/>
    <s v="Outlet"/>
    <x v="1655"/>
    <x v="251"/>
    <n v="1"/>
    <x v="706"/>
    <n v="0.11"/>
    <x v="2"/>
    <n v="616.54750000000001"/>
  </r>
  <r>
    <s v="CUST1423"/>
    <s v="Rebecca Baker"/>
    <x v="39"/>
    <x v="0"/>
    <s v="New Katherine"/>
    <x v="45"/>
    <s v="USA"/>
    <x v="1"/>
    <s v="PROD13"/>
    <x v="75"/>
    <x v="1"/>
    <x v="7"/>
    <x v="75"/>
    <n v="242.23"/>
    <n v="453"/>
    <s v="STORE16"/>
    <x v="12"/>
    <x v="3"/>
    <x v="12"/>
    <s v="Flagship"/>
    <x v="1656"/>
    <x v="188"/>
    <n v="4"/>
    <x v="396"/>
    <n v="0.24"/>
    <x v="0"/>
    <n v="1706.1695999999999"/>
  </r>
  <r>
    <s v="CUST1163"/>
    <s v="Joseph Jones"/>
    <x v="2"/>
    <x v="0"/>
    <s v="North Matthew"/>
    <x v="22"/>
    <s v="USA"/>
    <x v="3"/>
    <s v="PROD63"/>
    <x v="11"/>
    <x v="3"/>
    <x v="10"/>
    <x v="11"/>
    <n v="266.86"/>
    <n v="458"/>
    <s v="STORE3"/>
    <x v="0"/>
    <x v="0"/>
    <x v="0"/>
    <s v="Outlet"/>
    <x v="1657"/>
    <x v="149"/>
    <n v="3"/>
    <x v="794"/>
    <n v="0.01"/>
    <x v="0"/>
    <n v="424.20510000000002"/>
  </r>
  <r>
    <s v="CUST1124"/>
    <s v="Donald Lee"/>
    <x v="11"/>
    <x v="0"/>
    <s v="Wongberg"/>
    <x v="22"/>
    <s v="USA"/>
    <x v="3"/>
    <s v="PROD22"/>
    <x v="59"/>
    <x v="0"/>
    <x v="12"/>
    <x v="59"/>
    <n v="484.62"/>
    <n v="432"/>
    <s v="STORE2"/>
    <x v="4"/>
    <x v="1"/>
    <x v="4"/>
    <s v="Outlet"/>
    <x v="1658"/>
    <x v="648"/>
    <n v="2"/>
    <x v="746"/>
    <n v="0.17"/>
    <x v="1"/>
    <n v="695.95499999999993"/>
  </r>
  <r>
    <s v="CUST1240"/>
    <s v="William Hull"/>
    <x v="22"/>
    <x v="1"/>
    <s v="Heathfort"/>
    <x v="29"/>
    <s v="USA"/>
    <x v="2"/>
    <s v="PROD26"/>
    <x v="81"/>
    <x v="1"/>
    <x v="1"/>
    <x v="81"/>
    <n v="322.41000000000003"/>
    <n v="213"/>
    <s v="STORE19"/>
    <x v="18"/>
    <x v="2"/>
    <x v="18"/>
    <s v="Online"/>
    <x v="1659"/>
    <x v="186"/>
    <n v="2"/>
    <x v="795"/>
    <n v="0.27"/>
    <x v="2"/>
    <n v="1169.2264"/>
  </r>
  <r>
    <s v="CUST1001"/>
    <s v="Eugene Nelson"/>
    <x v="11"/>
    <x v="1"/>
    <s v="Phillipsmouth"/>
    <x v="28"/>
    <s v="USA"/>
    <x v="2"/>
    <s v="PROD48"/>
    <x v="66"/>
    <x v="1"/>
    <x v="7"/>
    <x v="66"/>
    <n v="177.98"/>
    <n v="103"/>
    <s v="STORE2"/>
    <x v="4"/>
    <x v="1"/>
    <x v="4"/>
    <s v="Outlet"/>
    <x v="1660"/>
    <x v="46"/>
    <n v="1"/>
    <x v="796"/>
    <n v="0.11"/>
    <x v="1"/>
    <n v="268.10359999999997"/>
  </r>
  <r>
    <s v="CUST1288"/>
    <s v="Misty Ferguson"/>
    <x v="7"/>
    <x v="0"/>
    <s v="North Joseside"/>
    <x v="33"/>
    <s v="USA"/>
    <x v="0"/>
    <s v="PROD85"/>
    <x v="70"/>
    <x v="4"/>
    <x v="7"/>
    <x v="70"/>
    <n v="119.57"/>
    <n v="210"/>
    <s v="STORE5"/>
    <x v="3"/>
    <x v="0"/>
    <x v="3"/>
    <s v="Outlet"/>
    <x v="1661"/>
    <x v="565"/>
    <n v="2"/>
    <x v="130"/>
    <n v="0.09"/>
    <x v="1"/>
    <n v="1276.7118"/>
  </r>
  <r>
    <s v="CUST1351"/>
    <s v="Jeffrey Mccarthy"/>
    <x v="34"/>
    <x v="1"/>
    <s v="North Samuel"/>
    <x v="41"/>
    <s v="USA"/>
    <x v="3"/>
    <s v="PROD26"/>
    <x v="81"/>
    <x v="1"/>
    <x v="1"/>
    <x v="81"/>
    <n v="322.41000000000003"/>
    <n v="213"/>
    <s v="STORE10"/>
    <x v="5"/>
    <x v="2"/>
    <x v="5"/>
    <s v="Online"/>
    <x v="1662"/>
    <x v="553"/>
    <n v="4"/>
    <x v="797"/>
    <n v="0.02"/>
    <x v="1"/>
    <n v="1620.8416"/>
  </r>
  <r>
    <s v="CUST1197"/>
    <s v="Andrea Jacobs"/>
    <x v="20"/>
    <x v="1"/>
    <s v="Christopherland"/>
    <x v="4"/>
    <s v="USA"/>
    <x v="2"/>
    <s v="PROD8"/>
    <x v="12"/>
    <x v="1"/>
    <x v="1"/>
    <x v="12"/>
    <n v="439.07"/>
    <n v="142"/>
    <s v="STORE1"/>
    <x v="6"/>
    <x v="0"/>
    <x v="6"/>
    <s v="Flagship"/>
    <x v="1663"/>
    <x v="557"/>
    <n v="4"/>
    <x v="170"/>
    <n v="0.15"/>
    <x v="0"/>
    <n v="570.62200000000007"/>
  </r>
  <r>
    <s v="CUST1139"/>
    <s v="Brian Holder"/>
    <x v="41"/>
    <x v="0"/>
    <s v="Port Travis"/>
    <x v="34"/>
    <s v="USA"/>
    <x v="3"/>
    <s v="PROD15"/>
    <x v="42"/>
    <x v="1"/>
    <x v="17"/>
    <x v="42"/>
    <n v="465.34"/>
    <n v="301"/>
    <s v="STORE18"/>
    <x v="10"/>
    <x v="2"/>
    <x v="10"/>
    <s v="Flagship"/>
    <x v="1664"/>
    <x v="167"/>
    <n v="2"/>
    <x v="798"/>
    <n v="0.22"/>
    <x v="0"/>
    <n v="1043.8271999999999"/>
  </r>
  <r>
    <s v="CUST1039"/>
    <s v="Tonya Reynolds"/>
    <x v="0"/>
    <x v="1"/>
    <s v="Darleneton"/>
    <x v="29"/>
    <s v="USA"/>
    <x v="0"/>
    <s v="PROD37"/>
    <x v="16"/>
    <x v="4"/>
    <x v="9"/>
    <x v="16"/>
    <n v="353.47"/>
    <n v="214"/>
    <s v="STORE7"/>
    <x v="15"/>
    <x v="1"/>
    <x v="15"/>
    <s v="Online"/>
    <x v="1665"/>
    <x v="190"/>
    <n v="3"/>
    <x v="799"/>
    <n v="0.18"/>
    <x v="1"/>
    <n v="853.05420000000004"/>
  </r>
  <r>
    <s v="CUST1059"/>
    <s v="Alyssa Vargas"/>
    <x v="10"/>
    <x v="0"/>
    <s v="New Kathrynland"/>
    <x v="39"/>
    <s v="USA"/>
    <x v="2"/>
    <s v="PROD23"/>
    <x v="9"/>
    <x v="4"/>
    <x v="8"/>
    <x v="9"/>
    <n v="265.73266666666666"/>
    <n v="360"/>
    <s v="STORE19"/>
    <x v="18"/>
    <x v="2"/>
    <x v="18"/>
    <s v="Online"/>
    <x v="1666"/>
    <x v="613"/>
    <n v="3"/>
    <x v="784"/>
    <n v="0.2"/>
    <x v="2"/>
    <n v="1555.992"/>
  </r>
  <r>
    <s v="CUST1152"/>
    <s v="Patrick Roberts"/>
    <x v="15"/>
    <x v="1"/>
    <s v="Jaredville"/>
    <x v="38"/>
    <s v="USA"/>
    <x v="2"/>
    <s v="PROD70"/>
    <x v="92"/>
    <x v="2"/>
    <x v="19"/>
    <x v="92"/>
    <n v="138.05000000000001"/>
    <n v="89"/>
    <s v="STORE8"/>
    <x v="7"/>
    <x v="3"/>
    <x v="7"/>
    <s v="Online"/>
    <x v="1667"/>
    <x v="649"/>
    <n v="4"/>
    <x v="395"/>
    <n v="0.23"/>
    <x v="1"/>
    <n v="1054.5612000000001"/>
  </r>
  <r>
    <s v="CUST1058"/>
    <s v="Cheryl Copeland"/>
    <x v="42"/>
    <x v="0"/>
    <s v="Snowmouth"/>
    <x v="42"/>
    <s v="USA"/>
    <x v="2"/>
    <s v="PROD60"/>
    <x v="18"/>
    <x v="3"/>
    <x v="13"/>
    <x v="18"/>
    <n v="482.75"/>
    <n v="444"/>
    <s v="STORE5"/>
    <x v="3"/>
    <x v="0"/>
    <x v="3"/>
    <s v="Outlet"/>
    <x v="1668"/>
    <x v="209"/>
    <n v="3"/>
    <x v="514"/>
    <n v="0.28000000000000003"/>
    <x v="2"/>
    <n v="792.89602692307687"/>
  </r>
  <r>
    <s v="CUST1285"/>
    <s v="Donna Guerra"/>
    <x v="6"/>
    <x v="1"/>
    <s v="North Robert"/>
    <x v="30"/>
    <s v="USA"/>
    <x v="1"/>
    <s v="PROD6"/>
    <x v="95"/>
    <x v="3"/>
    <x v="10"/>
    <x v="95"/>
    <n v="312.8"/>
    <n v="350"/>
    <s v="STORE2"/>
    <x v="4"/>
    <x v="1"/>
    <x v="4"/>
    <s v="Outlet"/>
    <x v="1669"/>
    <x v="279"/>
    <n v="4"/>
    <x v="82"/>
    <n v="0.06"/>
    <x v="1"/>
    <n v="958.57439999999997"/>
  </r>
  <r>
    <s v="CUST1338"/>
    <s v="Jasmine Snyder"/>
    <x v="6"/>
    <x v="1"/>
    <s v="Hudsonfort"/>
    <x v="33"/>
    <s v="USA"/>
    <x v="1"/>
    <s v="PROD81"/>
    <x v="15"/>
    <x v="0"/>
    <x v="12"/>
    <x v="15"/>
    <n v="285.54000000000002"/>
    <n v="358"/>
    <s v="STORE4"/>
    <x v="11"/>
    <x v="1"/>
    <x v="11"/>
    <s v="Online"/>
    <x v="1670"/>
    <x v="87"/>
    <n v="1"/>
    <x v="800"/>
    <n v="0.28000000000000003"/>
    <x v="0"/>
    <n v="320.76"/>
  </r>
  <r>
    <s v="CUST1221"/>
    <s v="Lisa Young"/>
    <x v="29"/>
    <x v="0"/>
    <s v="Maybury"/>
    <x v="31"/>
    <s v="USA"/>
    <x v="2"/>
    <s v="PROD90"/>
    <x v="73"/>
    <x v="1"/>
    <x v="7"/>
    <x v="73"/>
    <n v="340.14"/>
    <n v="361"/>
    <s v="STORE4"/>
    <x v="11"/>
    <x v="1"/>
    <x v="11"/>
    <s v="Online"/>
    <x v="1671"/>
    <x v="18"/>
    <n v="1"/>
    <x v="65"/>
    <n v="0.1"/>
    <x v="0"/>
    <n v="810.84600000000012"/>
  </r>
  <r>
    <s v="CUST1196"/>
    <s v="Megan Greer"/>
    <x v="40"/>
    <x v="1"/>
    <s v="West John"/>
    <x v="19"/>
    <s v="USA"/>
    <x v="2"/>
    <s v="PROD15"/>
    <x v="42"/>
    <x v="1"/>
    <x v="17"/>
    <x v="42"/>
    <n v="465.34"/>
    <n v="301"/>
    <s v="STORE16"/>
    <x v="12"/>
    <x v="3"/>
    <x v="12"/>
    <s v="Flagship"/>
    <x v="1672"/>
    <x v="650"/>
    <n v="3"/>
    <x v="801"/>
    <n v="0.04"/>
    <x v="1"/>
    <n v="756.54719999999986"/>
  </r>
  <r>
    <s v="CUST1482"/>
    <s v="Sheri Joyce"/>
    <x v="11"/>
    <x v="0"/>
    <s v="West Tylerfort"/>
    <x v="18"/>
    <s v="USA"/>
    <x v="2"/>
    <s v="PROD68"/>
    <x v="97"/>
    <x v="2"/>
    <x v="20"/>
    <x v="97"/>
    <n v="243.7"/>
    <n v="130"/>
    <s v="STORE2"/>
    <x v="4"/>
    <x v="1"/>
    <x v="4"/>
    <s v="Outlet"/>
    <x v="1673"/>
    <x v="581"/>
    <n v="3"/>
    <x v="657"/>
    <n v="0.22"/>
    <x v="1"/>
    <n v="497.76479999999998"/>
  </r>
  <r>
    <s v="CUST1151"/>
    <s v="Michael Davies"/>
    <x v="34"/>
    <x v="1"/>
    <s v="Lake Stevenfort"/>
    <x v="7"/>
    <s v="USA"/>
    <x v="0"/>
    <s v="PROD24"/>
    <x v="2"/>
    <x v="0"/>
    <x v="2"/>
    <x v="2"/>
    <n v="166.06"/>
    <n v="340"/>
    <s v="STORE18"/>
    <x v="10"/>
    <x v="2"/>
    <x v="10"/>
    <s v="Flagship"/>
    <x v="1674"/>
    <x v="324"/>
    <n v="4"/>
    <x v="737"/>
    <n v="0.22"/>
    <x v="1"/>
    <n v="2364.6480000000001"/>
  </r>
  <r>
    <s v="CUST1017"/>
    <s v="Adam Cruz"/>
    <x v="31"/>
    <x v="1"/>
    <s v="Brandonville"/>
    <x v="31"/>
    <s v="USA"/>
    <x v="2"/>
    <s v="PROD80"/>
    <x v="24"/>
    <x v="2"/>
    <x v="14"/>
    <x v="24"/>
    <n v="143.43"/>
    <n v="58"/>
    <s v="STORE17"/>
    <x v="1"/>
    <x v="0"/>
    <x v="1"/>
    <s v="Flagship"/>
    <x v="1675"/>
    <x v="172"/>
    <n v="1"/>
    <x v="116"/>
    <n v="0.08"/>
    <x v="1"/>
    <n v="778.35680000000002"/>
  </r>
  <r>
    <s v="CUST1159"/>
    <s v="Brian Choi"/>
    <x v="6"/>
    <x v="1"/>
    <s v="Floydton"/>
    <x v="15"/>
    <s v="USA"/>
    <x v="0"/>
    <s v="PROD38"/>
    <x v="43"/>
    <x v="0"/>
    <x v="2"/>
    <x v="43"/>
    <n v="135.61000000000001"/>
    <n v="394"/>
    <s v="STORE7"/>
    <x v="15"/>
    <x v="1"/>
    <x v="15"/>
    <s v="Online"/>
    <x v="1676"/>
    <x v="232"/>
    <n v="3"/>
    <x v="294"/>
    <n v="0.17"/>
    <x v="2"/>
    <n v="447.45299999999992"/>
  </r>
  <r>
    <s v="CUST1446"/>
    <s v="Shannon Turner"/>
    <x v="39"/>
    <x v="0"/>
    <s v="West Jorge"/>
    <x v="21"/>
    <s v="USA"/>
    <x v="1"/>
    <s v="PROD31"/>
    <x v="72"/>
    <x v="0"/>
    <x v="0"/>
    <x v="72"/>
    <n v="204.39"/>
    <n v="281"/>
    <s v="STORE4"/>
    <x v="11"/>
    <x v="1"/>
    <x v="11"/>
    <s v="Online"/>
    <x v="1677"/>
    <x v="220"/>
    <n v="4"/>
    <x v="475"/>
    <n v="0"/>
    <x v="1"/>
    <n v="2724.32"/>
  </r>
  <r>
    <s v="CUST1403"/>
    <s v="Justin Ingram"/>
    <x v="23"/>
    <x v="0"/>
    <s v="Lake Lisaland"/>
    <x v="49"/>
    <s v="USA"/>
    <x v="3"/>
    <s v="PROD4"/>
    <x v="58"/>
    <x v="4"/>
    <x v="5"/>
    <x v="58"/>
    <n v="306.45999999999998"/>
    <n v="487"/>
    <s v="STORE7"/>
    <x v="15"/>
    <x v="1"/>
    <x v="15"/>
    <s v="Online"/>
    <x v="1678"/>
    <x v="203"/>
    <n v="4"/>
    <x v="647"/>
    <n v="0.14000000000000001"/>
    <x v="1"/>
    <n v="2488.6336000000001"/>
  </r>
  <r>
    <s v="CUST1168"/>
    <s v="Daniel Contreras"/>
    <x v="19"/>
    <x v="1"/>
    <s v="Robertview"/>
    <x v="23"/>
    <s v="USA"/>
    <x v="2"/>
    <s v="PROD72"/>
    <x v="35"/>
    <x v="0"/>
    <x v="15"/>
    <x v="35"/>
    <n v="477.61"/>
    <n v="300"/>
    <s v="STORE1"/>
    <x v="6"/>
    <x v="0"/>
    <x v="6"/>
    <s v="Flagship"/>
    <x v="1679"/>
    <x v="242"/>
    <n v="2"/>
    <x v="802"/>
    <n v="7.0000000000000007E-2"/>
    <x v="0"/>
    <n v="1243.038"/>
  </r>
  <r>
    <s v="CUST1126"/>
    <s v="James Wolfe"/>
    <x v="32"/>
    <x v="1"/>
    <s v="Benjaminton"/>
    <x v="37"/>
    <s v="USA"/>
    <x v="0"/>
    <s v="PROD31"/>
    <x v="72"/>
    <x v="0"/>
    <x v="0"/>
    <x v="72"/>
    <n v="204.39"/>
    <n v="281"/>
    <s v="STORE14"/>
    <x v="2"/>
    <x v="1"/>
    <x v="2"/>
    <s v="Outlet"/>
    <x v="1680"/>
    <x v="613"/>
    <n v="4"/>
    <x v="24"/>
    <n v="0.12"/>
    <x v="2"/>
    <n v="1661.0527999999999"/>
  </r>
  <r>
    <s v="CUST1366"/>
    <s v="Mallory Allen"/>
    <x v="38"/>
    <x v="1"/>
    <s v="North Theresa"/>
    <x v="27"/>
    <s v="USA"/>
    <x v="2"/>
    <s v="PROD71"/>
    <x v="57"/>
    <x v="3"/>
    <x v="4"/>
    <x v="57"/>
    <n v="214.32"/>
    <n v="383"/>
    <s v="STORE17"/>
    <x v="1"/>
    <x v="0"/>
    <x v="1"/>
    <s v="Flagship"/>
    <x v="1681"/>
    <x v="164"/>
    <n v="1"/>
    <x v="318"/>
    <n v="0.14000000000000001"/>
    <x v="2"/>
    <n v="527.33479999999997"/>
  </r>
  <r>
    <s v="CUST1051"/>
    <s v="Sarah Rodgers"/>
    <x v="28"/>
    <x v="1"/>
    <s v="New Julia"/>
    <x v="5"/>
    <s v="USA"/>
    <x v="0"/>
    <s v="PROD43"/>
    <x v="34"/>
    <x v="1"/>
    <x v="6"/>
    <x v="34"/>
    <n v="253.33"/>
    <n v="266"/>
    <s v="STORE4"/>
    <x v="11"/>
    <x v="1"/>
    <x v="11"/>
    <s v="Online"/>
    <x v="1682"/>
    <x v="558"/>
    <n v="1"/>
    <x v="725"/>
    <n v="0.24"/>
    <x v="1"/>
    <n v="494.99560000000002"/>
  </r>
  <r>
    <s v="CUST1024"/>
    <s v="Heather Collins"/>
    <x v="38"/>
    <x v="0"/>
    <s v="Rogerschester"/>
    <x v="46"/>
    <s v="USA"/>
    <x v="2"/>
    <s v="PROD3"/>
    <x v="84"/>
    <x v="4"/>
    <x v="18"/>
    <x v="84"/>
    <n v="364.67"/>
    <n v="452"/>
    <s v="STORE6"/>
    <x v="13"/>
    <x v="2"/>
    <x v="13"/>
    <s v="Online"/>
    <x v="1683"/>
    <x v="474"/>
    <n v="2"/>
    <x v="196"/>
    <n v="0.1"/>
    <x v="2"/>
    <n v="1143.252"/>
  </r>
  <r>
    <s v="CUST1380"/>
    <s v="Shelley Ponce"/>
    <x v="28"/>
    <x v="0"/>
    <s v="South Cassandrachester"/>
    <x v="26"/>
    <s v="USA"/>
    <x v="0"/>
    <s v="PROD98"/>
    <x v="51"/>
    <x v="1"/>
    <x v="1"/>
    <x v="51"/>
    <n v="431.67"/>
    <n v="73"/>
    <s v="STORE14"/>
    <x v="2"/>
    <x v="1"/>
    <x v="2"/>
    <s v="Outlet"/>
    <x v="1684"/>
    <x v="523"/>
    <n v="4"/>
    <x v="166"/>
    <n v="0.14000000000000001"/>
    <x v="0"/>
    <n v="3139.3784000000001"/>
  </r>
  <r>
    <s v="CUST1274"/>
    <s v="Sarah Lane"/>
    <x v="29"/>
    <x v="0"/>
    <s v="Edwardborough"/>
    <x v="1"/>
    <s v="USA"/>
    <x v="1"/>
    <s v="PROD47"/>
    <x v="37"/>
    <x v="3"/>
    <x v="16"/>
    <x v="37"/>
    <n v="250.41615384615383"/>
    <n v="431"/>
    <s v="STORE7"/>
    <x v="15"/>
    <x v="1"/>
    <x v="15"/>
    <s v="Online"/>
    <x v="1685"/>
    <x v="438"/>
    <n v="3"/>
    <x v="788"/>
    <n v="0.09"/>
    <x v="0"/>
    <n v="217.77209999999999"/>
  </r>
  <r>
    <s v="CUST1277"/>
    <s v="Jeffrey Gomez"/>
    <x v="24"/>
    <x v="1"/>
    <s v="Lake Nicole"/>
    <x v="48"/>
    <s v="USA"/>
    <x v="2"/>
    <s v="PROD94"/>
    <x v="89"/>
    <x v="3"/>
    <x v="10"/>
    <x v="89"/>
    <n v="358.47"/>
    <n v="213"/>
    <s v="STORE15"/>
    <x v="19"/>
    <x v="0"/>
    <x v="19"/>
    <s v="Flagship"/>
    <x v="1686"/>
    <x v="354"/>
    <n v="4"/>
    <x v="591"/>
    <n v="0.25"/>
    <x v="0"/>
    <n v="1810.56"/>
  </r>
  <r>
    <s v="CUST1077"/>
    <s v="Katherine Young"/>
    <x v="5"/>
    <x v="0"/>
    <s v="North Valeriemouth"/>
    <x v="1"/>
    <s v="USA"/>
    <x v="0"/>
    <s v="PROD77"/>
    <x v="79"/>
    <x v="1"/>
    <x v="17"/>
    <x v="79"/>
    <n v="480.9"/>
    <n v="104"/>
    <s v="STORE12"/>
    <x v="14"/>
    <x v="0"/>
    <x v="14"/>
    <s v="Online"/>
    <x v="1687"/>
    <x v="651"/>
    <n v="4"/>
    <x v="145"/>
    <n v="0.23"/>
    <x v="2"/>
    <n v="1395.6096"/>
  </r>
  <r>
    <s v="CUST1497"/>
    <s v="Sarah Marsh"/>
    <x v="35"/>
    <x v="1"/>
    <s v="Port William"/>
    <x v="3"/>
    <s v="USA"/>
    <x v="0"/>
    <s v="PROD33"/>
    <x v="3"/>
    <x v="2"/>
    <x v="3"/>
    <x v="3"/>
    <n v="179.77"/>
    <n v="305"/>
    <s v="STORE9"/>
    <x v="9"/>
    <x v="1"/>
    <x v="9"/>
    <s v="Flagship"/>
    <x v="1688"/>
    <x v="326"/>
    <n v="2"/>
    <x v="803"/>
    <n v="0.15"/>
    <x v="0"/>
    <n v="1656.395"/>
  </r>
  <r>
    <s v="CUST1476"/>
    <s v="Elizabeth Foster"/>
    <x v="44"/>
    <x v="1"/>
    <s v="Anthonymouth"/>
    <x v="21"/>
    <s v="USA"/>
    <x v="0"/>
    <s v="PROD95"/>
    <x v="28"/>
    <x v="0"/>
    <x v="7"/>
    <x v="28"/>
    <n v="60.65"/>
    <n v="75"/>
    <s v="STORE17"/>
    <x v="1"/>
    <x v="0"/>
    <x v="1"/>
    <s v="Flagship"/>
    <x v="1689"/>
    <x v="99"/>
    <n v="4"/>
    <x v="621"/>
    <n v="0.23"/>
    <x v="2"/>
    <n v="161.238"/>
  </r>
  <r>
    <s v="CUST1409"/>
    <s v="Sarah Smith"/>
    <x v="0"/>
    <x v="0"/>
    <s v="Kathleenport"/>
    <x v="0"/>
    <s v="USA"/>
    <x v="0"/>
    <s v="PROD38"/>
    <x v="43"/>
    <x v="0"/>
    <x v="2"/>
    <x v="43"/>
    <n v="135.61000000000001"/>
    <n v="394"/>
    <s v="STORE5"/>
    <x v="3"/>
    <x v="0"/>
    <x v="3"/>
    <s v="Outlet"/>
    <x v="1690"/>
    <x v="372"/>
    <n v="1"/>
    <x v="804"/>
    <n v="0.09"/>
    <x v="0"/>
    <n v="503.97620000000012"/>
  </r>
  <r>
    <s v="CUST1370"/>
    <s v="James Holloway Jr."/>
    <x v="20"/>
    <x v="0"/>
    <s v="Millston"/>
    <x v="12"/>
    <s v="USA"/>
    <x v="1"/>
    <s v="PROD65"/>
    <x v="74"/>
    <x v="0"/>
    <x v="15"/>
    <x v="74"/>
    <n v="240.63"/>
    <n v="423"/>
    <s v="STORE17"/>
    <x v="1"/>
    <x v="0"/>
    <x v="1"/>
    <s v="Flagship"/>
    <x v="1691"/>
    <x v="99"/>
    <n v="3"/>
    <x v="66"/>
    <n v="0.23"/>
    <x v="0"/>
    <n v="1574.4498000000001"/>
  </r>
  <r>
    <s v="CUST1177"/>
    <s v="Curtis Lam"/>
    <x v="0"/>
    <x v="0"/>
    <s v="Butlerberg"/>
    <x v="18"/>
    <s v="USA"/>
    <x v="2"/>
    <s v="PROD83"/>
    <x v="61"/>
    <x v="3"/>
    <x v="10"/>
    <x v="61"/>
    <n v="250.41615384615383"/>
    <n v="159"/>
    <s v="STORE15"/>
    <x v="19"/>
    <x v="0"/>
    <x v="19"/>
    <s v="Flagship"/>
    <x v="1692"/>
    <x v="215"/>
    <n v="3"/>
    <x v="109"/>
    <n v="0.03"/>
    <x v="0"/>
    <n v="207.27930000000001"/>
  </r>
  <r>
    <s v="CUST1241"/>
    <s v="Mr. William Horton"/>
    <x v="37"/>
    <x v="0"/>
    <s v="Dawsonchester"/>
    <x v="36"/>
    <s v="USA"/>
    <x v="2"/>
    <s v="PROD15"/>
    <x v="42"/>
    <x v="1"/>
    <x v="17"/>
    <x v="42"/>
    <n v="465.34"/>
    <n v="301"/>
    <s v="STORE14"/>
    <x v="2"/>
    <x v="1"/>
    <x v="2"/>
    <s v="Outlet"/>
    <x v="1693"/>
    <x v="111"/>
    <n v="1"/>
    <x v="557"/>
    <n v="0.21"/>
    <x v="2"/>
    <n v="24.7744"/>
  </r>
  <r>
    <s v="CUST1341"/>
    <s v="Angela Williams"/>
    <x v="18"/>
    <x v="1"/>
    <s v="Lake Alyssaburgh"/>
    <x v="22"/>
    <s v="USA"/>
    <x v="3"/>
    <s v="PROD41"/>
    <x v="82"/>
    <x v="0"/>
    <x v="15"/>
    <x v="82"/>
    <n v="313.26"/>
    <n v="369"/>
    <s v="STORE13"/>
    <x v="8"/>
    <x v="2"/>
    <x v="8"/>
    <s v="Flagship"/>
    <x v="1694"/>
    <x v="219"/>
    <n v="2"/>
    <x v="518"/>
    <n v="0.14000000000000001"/>
    <x v="0"/>
    <n v="955.54599999999994"/>
  </r>
  <r>
    <s v="CUST1251"/>
    <s v="Tyler Garner"/>
    <x v="13"/>
    <x v="0"/>
    <s v="Port Coreyfort"/>
    <x v="27"/>
    <s v="USA"/>
    <x v="1"/>
    <s v="PROD66"/>
    <x v="46"/>
    <x v="3"/>
    <x v="4"/>
    <x v="46"/>
    <n v="340.39"/>
    <n v="177"/>
    <s v="STORE16"/>
    <x v="12"/>
    <x v="3"/>
    <x v="12"/>
    <s v="Flagship"/>
    <x v="1695"/>
    <x v="352"/>
    <n v="4"/>
    <x v="805"/>
    <n v="0.06"/>
    <x v="0"/>
    <n v="3030.5223999999998"/>
  </r>
  <r>
    <s v="CUST1388"/>
    <s v="Timothy Valenzuela"/>
    <x v="10"/>
    <x v="0"/>
    <s v="Stevensshire"/>
    <x v="38"/>
    <s v="USA"/>
    <x v="2"/>
    <s v="PROD71"/>
    <x v="57"/>
    <x v="3"/>
    <x v="4"/>
    <x v="57"/>
    <n v="214.32"/>
    <n v="383"/>
    <s v="STORE1"/>
    <x v="6"/>
    <x v="0"/>
    <x v="6"/>
    <s v="Flagship"/>
    <x v="1696"/>
    <x v="510"/>
    <n v="1"/>
    <x v="554"/>
    <n v="0.28000000000000003"/>
    <x v="0"/>
    <n v="364.71600000000001"/>
  </r>
  <r>
    <s v="CUST1130"/>
    <s v="Jamie Reyes"/>
    <x v="5"/>
    <x v="0"/>
    <s v="   Jonesbury "/>
    <x v="33"/>
    <s v="USA"/>
    <x v="2"/>
    <s v="PROD41"/>
    <x v="82"/>
    <x v="0"/>
    <x v="15"/>
    <x v="82"/>
    <n v="313.26"/>
    <n v="369"/>
    <s v="STORE11"/>
    <x v="17"/>
    <x v="1"/>
    <x v="17"/>
    <s v="Online"/>
    <x v="1697"/>
    <x v="564"/>
    <n v="3"/>
    <x v="806"/>
    <n v="0.02"/>
    <x v="0"/>
    <n v="84.348600000000005"/>
  </r>
  <r>
    <s v="CUST1387"/>
    <s v="Timothy Gardner"/>
    <x v="9"/>
    <x v="1"/>
    <s v="New Dawn"/>
    <x v="15"/>
    <s v="USA"/>
    <x v="1"/>
    <s v="PROD76"/>
    <x v="45"/>
    <x v="1"/>
    <x v="6"/>
    <x v="45"/>
    <n v="392.89"/>
    <n v="320"/>
    <s v="STORE4"/>
    <x v="11"/>
    <x v="1"/>
    <x v="11"/>
    <s v="Online"/>
    <x v="1698"/>
    <x v="243"/>
    <n v="1"/>
    <x v="96"/>
    <n v="0.23"/>
    <x v="2"/>
    <n v="81.673900000000003"/>
  </r>
  <r>
    <s v="CUST1260"/>
    <s v="Russell Lamb"/>
    <x v="1"/>
    <x v="1"/>
    <s v="North Jonathon"/>
    <x v="37"/>
    <s v="USA"/>
    <x v="2"/>
    <s v="PROD91"/>
    <x v="67"/>
    <x v="4"/>
    <x v="9"/>
    <x v="67"/>
    <n v="438.25"/>
    <n v="496"/>
    <s v="STORE0"/>
    <x v="16"/>
    <x v="2"/>
    <x v="16"/>
    <s v="Flagship"/>
    <x v="1699"/>
    <x v="567"/>
    <n v="4"/>
    <x v="709"/>
    <n v="0.06"/>
    <x v="1"/>
    <n v="1089.5352"/>
  </r>
  <r>
    <s v="CUST1156"/>
    <s v="Maria Sanchez"/>
    <x v="6"/>
    <x v="0"/>
    <s v="East Peterbury"/>
    <x v="28"/>
    <s v="USA"/>
    <x v="3"/>
    <s v="PROD83"/>
    <x v="61"/>
    <x v="3"/>
    <x v="10"/>
    <x v="61"/>
    <n v="250.41615384615383"/>
    <n v="159"/>
    <s v="STORE18"/>
    <x v="10"/>
    <x v="2"/>
    <x v="10"/>
    <s v="Flagship"/>
    <x v="1700"/>
    <x v="364"/>
    <n v="2"/>
    <x v="650"/>
    <n v="0.01"/>
    <x v="2"/>
    <n v="701.4348"/>
  </r>
  <r>
    <s v="CUST1037"/>
    <s v="Christopher Carter"/>
    <x v="4"/>
    <x v="1"/>
    <s v="Brendastad"/>
    <x v="16"/>
    <s v="USA"/>
    <x v="4"/>
    <s v="PROD45"/>
    <x v="23"/>
    <x v="0"/>
    <x v="0"/>
    <x v="23"/>
    <n v="318.91000000000003"/>
    <n v="114"/>
    <s v="STORE11"/>
    <x v="17"/>
    <x v="1"/>
    <x v="17"/>
    <s v="Online"/>
    <x v="1701"/>
    <x v="376"/>
    <n v="2"/>
    <x v="518"/>
    <n v="0.13"/>
    <x v="0"/>
    <n v="968.18819999999994"/>
  </r>
  <r>
    <s v="CUST1385"/>
    <s v="Tammy Brennan"/>
    <x v="31"/>
    <x v="0"/>
    <s v="Lake Brandontown"/>
    <x v="9"/>
    <s v="USA"/>
    <x v="0"/>
    <s v="PROD68"/>
    <x v="97"/>
    <x v="2"/>
    <x v="20"/>
    <x v="97"/>
    <n v="243.7"/>
    <n v="130"/>
    <s v="STORE14"/>
    <x v="2"/>
    <x v="1"/>
    <x v="2"/>
    <s v="Outlet"/>
    <x v="1702"/>
    <x v="70"/>
    <n v="1"/>
    <x v="8"/>
    <n v="0.25"/>
    <x v="1"/>
    <n v="392.04"/>
  </r>
  <r>
    <s v="CUST1057"/>
    <s v="Jay Patel"/>
    <x v="27"/>
    <x v="1"/>
    <s v="Morrisbury"/>
    <x v="26"/>
    <s v="USA"/>
    <x v="2"/>
    <s v="PROD5"/>
    <x v="91"/>
    <x v="4"/>
    <x v="7"/>
    <x v="91"/>
    <n v="261"/>
    <n v="59"/>
    <s v="STORE9"/>
    <x v="9"/>
    <x v="1"/>
    <x v="9"/>
    <s v="Flagship"/>
    <x v="1703"/>
    <x v="154"/>
    <n v="3"/>
    <x v="807"/>
    <n v="0.03"/>
    <x v="2"/>
    <n v="2811.1181999999999"/>
  </r>
  <r>
    <s v="CUST1224"/>
    <s v="Anthony Morgan"/>
    <x v="5"/>
    <x v="0"/>
    <s v="New Anthonyfurt"/>
    <x v="38"/>
    <s v="USA"/>
    <x v="1"/>
    <s v="PROD50"/>
    <x v="52"/>
    <x v="0"/>
    <x v="15"/>
    <x v="52"/>
    <n v="190.29"/>
    <n v="260"/>
    <s v="STORE17"/>
    <x v="1"/>
    <x v="0"/>
    <x v="1"/>
    <s v="Flagship"/>
    <x v="1704"/>
    <x v="11"/>
    <n v="1"/>
    <x v="174"/>
    <n v="0.04"/>
    <x v="1"/>
    <n v="478.66559999999998"/>
  </r>
  <r>
    <s v="CUST1330"/>
    <s v="Pamela Mcguire"/>
    <x v="8"/>
    <x v="0"/>
    <s v="South Jasontown"/>
    <x v="22"/>
    <s v="USA"/>
    <x v="2"/>
    <s v="PROD42"/>
    <x v="71"/>
    <x v="1"/>
    <x v="7"/>
    <x v="71"/>
    <n v="450.71"/>
    <n v="389"/>
    <s v="STORE6"/>
    <x v="13"/>
    <x v="2"/>
    <x v="13"/>
    <s v="Online"/>
    <x v="1705"/>
    <x v="56"/>
    <n v="4"/>
    <x v="737"/>
    <n v="0.05"/>
    <x v="1"/>
    <n v="2881.4259999999999"/>
  </r>
  <r>
    <s v="CUST1198"/>
    <s v="Wanda Snyder"/>
    <x v="8"/>
    <x v="0"/>
    <s v="Frostmouth"/>
    <x v="1"/>
    <s v="USA"/>
    <x v="3"/>
    <s v="PROD3"/>
    <x v="84"/>
    <x v="4"/>
    <x v="18"/>
    <x v="84"/>
    <n v="364.67"/>
    <n v="452"/>
    <s v="STORE2"/>
    <x v="4"/>
    <x v="1"/>
    <x v="4"/>
    <s v="Outlet"/>
    <x v="1706"/>
    <x v="202"/>
    <n v="2"/>
    <x v="727"/>
    <n v="0.23"/>
    <x v="1"/>
    <n v="571.38619999999992"/>
  </r>
  <r>
    <s v="CUST1355"/>
    <s v="Carlos Flores"/>
    <x v="3"/>
    <x v="0"/>
    <s v="North Johnfurt"/>
    <x v="17"/>
    <s v="USA"/>
    <x v="0"/>
    <s v="PROD91"/>
    <x v="67"/>
    <x v="4"/>
    <x v="9"/>
    <x v="67"/>
    <n v="438.25"/>
    <n v="496"/>
    <s v="STORE17"/>
    <x v="1"/>
    <x v="0"/>
    <x v="1"/>
    <s v="Flagship"/>
    <x v="1707"/>
    <x v="14"/>
    <n v="1"/>
    <x v="808"/>
    <n v="0.05"/>
    <x v="2"/>
    <n v="218.804"/>
  </r>
  <r>
    <s v="CUST1342"/>
    <s v="Michelle Cunningham"/>
    <x v="21"/>
    <x v="1"/>
    <s v="Amandaborough"/>
    <x v="33"/>
    <s v="USA"/>
    <x v="3"/>
    <s v="PROD61"/>
    <x v="49"/>
    <x v="0"/>
    <x v="12"/>
    <x v="49"/>
    <n v="103.45"/>
    <n v="465"/>
    <s v="STORE6"/>
    <x v="13"/>
    <x v="2"/>
    <x v="13"/>
    <s v="Online"/>
    <x v="1708"/>
    <x v="221"/>
    <n v="2"/>
    <x v="296"/>
    <n v="0.28000000000000003"/>
    <x v="2"/>
    <n v="1419.0192"/>
  </r>
  <r>
    <s v="CUST1422"/>
    <s v="Brittany Edwards Dds"/>
    <x v="17"/>
    <x v="1"/>
    <s v="Aliciahaven"/>
    <x v="45"/>
    <s v="USA"/>
    <x v="2"/>
    <s v="PROD9"/>
    <x v="98"/>
    <x v="0"/>
    <x v="15"/>
    <x v="98"/>
    <n v="495.72"/>
    <n v="323"/>
    <s v="STORE4"/>
    <x v="11"/>
    <x v="1"/>
    <x v="11"/>
    <s v="Online"/>
    <x v="1709"/>
    <x v="333"/>
    <n v="2"/>
    <x v="356"/>
    <n v="0.3"/>
    <x v="1"/>
    <n v="689.5"/>
  </r>
  <r>
    <s v="CUST1364"/>
    <s v="Chloe Aguilar"/>
    <x v="7"/>
    <x v="0"/>
    <s v="Lake Johnside"/>
    <x v="37"/>
    <s v="USA"/>
    <x v="3"/>
    <s v="PROD46"/>
    <x v="41"/>
    <x v="4"/>
    <x v="18"/>
    <x v="41"/>
    <n v="167.34"/>
    <n v="296"/>
    <s v="STORE11"/>
    <x v="17"/>
    <x v="1"/>
    <x v="17"/>
    <s v="Online"/>
    <x v="1710"/>
    <x v="652"/>
    <n v="2"/>
    <x v="573"/>
    <n v="0.28000000000000003"/>
    <x v="1"/>
    <n v="307.71359999999999"/>
  </r>
  <r>
    <s v="CUST1065"/>
    <s v="Michael Thomas"/>
    <x v="2"/>
    <x v="1"/>
    <s v="Woodmouth"/>
    <x v="2"/>
    <s v="USA"/>
    <x v="1"/>
    <s v="PROD20"/>
    <x v="69"/>
    <x v="0"/>
    <x v="7"/>
    <x v="69"/>
    <n v="131.51"/>
    <n v="281.95833333333331"/>
    <s v="STORE8"/>
    <x v="7"/>
    <x v="3"/>
    <x v="7"/>
    <s v="Online"/>
    <x v="1711"/>
    <x v="521"/>
    <n v="4"/>
    <x v="627"/>
    <n v="0.08"/>
    <x v="1"/>
    <n v="2277.2944000000002"/>
  </r>
  <r>
    <s v="CUST1273"/>
    <s v="Samantha Robinson"/>
    <x v="28"/>
    <x v="0"/>
    <s v="North Roy"/>
    <x v="44"/>
    <s v="USA"/>
    <x v="3"/>
    <s v="PROD20"/>
    <x v="69"/>
    <x v="0"/>
    <x v="7"/>
    <x v="69"/>
    <n v="131.51"/>
    <n v="281.95833333333331"/>
    <s v="STORE8"/>
    <x v="7"/>
    <x v="3"/>
    <x v="7"/>
    <s v="Online"/>
    <x v="1712"/>
    <x v="566"/>
    <n v="1"/>
    <x v="604"/>
    <n v="0.1"/>
    <x v="2"/>
    <n v="166.482"/>
  </r>
  <r>
    <s v="CUST1093"/>
    <s v="Christy Vasquez"/>
    <x v="9"/>
    <x v="1"/>
    <s v="Port Travisstad"/>
    <x v="9"/>
    <s v="USA"/>
    <x v="0"/>
    <s v="PROD59"/>
    <x v="4"/>
    <x v="3"/>
    <x v="4"/>
    <x v="4"/>
    <n v="17.309999999999999"/>
    <n v="399"/>
    <s v="STORE11"/>
    <x v="17"/>
    <x v="1"/>
    <x v="17"/>
    <s v="Online"/>
    <x v="1713"/>
    <x v="200"/>
    <n v="2"/>
    <x v="809"/>
    <n v="0.16"/>
    <x v="1"/>
    <n v="136.34880000000001"/>
  </r>
  <r>
    <s v="CUST1002"/>
    <s v="Dr. Benjamin Price"/>
    <x v="5"/>
    <x v="1"/>
    <s v="Kylebury"/>
    <x v="27"/>
    <s v="USA"/>
    <x v="2"/>
    <s v="PROD86"/>
    <x v="30"/>
    <x v="2"/>
    <x v="14"/>
    <x v="30"/>
    <n v="176.07"/>
    <n v="82"/>
    <s v="STORE9"/>
    <x v="9"/>
    <x v="1"/>
    <x v="9"/>
    <s v="Flagship"/>
    <x v="1714"/>
    <x v="424"/>
    <n v="1"/>
    <x v="208"/>
    <n v="0.09"/>
    <x v="0"/>
    <n v="392.83789999999999"/>
  </r>
  <r>
    <s v="CUST1405"/>
    <s v="Eric Wolfe"/>
    <x v="40"/>
    <x v="1"/>
    <s v="Garciaview"/>
    <x v="49"/>
    <s v="USA"/>
    <x v="0"/>
    <s v="PROD18"/>
    <x v="83"/>
    <x v="4"/>
    <x v="5"/>
    <x v="83"/>
    <n v="265.73266666666666"/>
    <n v="343"/>
    <s v="STORE5"/>
    <x v="3"/>
    <x v="0"/>
    <x v="3"/>
    <s v="Outlet"/>
    <x v="1715"/>
    <x v="555"/>
    <n v="3"/>
    <x v="286"/>
    <n v="0.28999999999999998"/>
    <x v="1"/>
    <n v="934.32449999999983"/>
  </r>
  <r>
    <s v="CUST1172"/>
    <s v="Thomas Rhodes"/>
    <x v="15"/>
    <x v="1"/>
    <s v="Port Richard"/>
    <x v="5"/>
    <s v="USA"/>
    <x v="3"/>
    <s v="PROD79"/>
    <x v="14"/>
    <x v="2"/>
    <x v="11"/>
    <x v="14"/>
    <n v="228.53"/>
    <n v="469"/>
    <s v="STORE3"/>
    <x v="0"/>
    <x v="0"/>
    <x v="0"/>
    <s v="Outlet"/>
    <x v="1716"/>
    <x v="215"/>
    <n v="3"/>
    <x v="629"/>
    <n v="0.26"/>
    <x v="0"/>
    <n v="753.49019999999996"/>
  </r>
  <r>
    <s v="CUST1470"/>
    <s v="Manuel Fisher"/>
    <x v="2"/>
    <x v="1"/>
    <s v="Kanebury"/>
    <x v="20"/>
    <s v="USA"/>
    <x v="0"/>
    <s v="PROD79"/>
    <x v="14"/>
    <x v="2"/>
    <x v="11"/>
    <x v="14"/>
    <n v="228.53"/>
    <n v="469"/>
    <s v="STORE9"/>
    <x v="9"/>
    <x v="1"/>
    <x v="9"/>
    <s v="Flagship"/>
    <x v="1717"/>
    <x v="127"/>
    <n v="4"/>
    <x v="137"/>
    <n v="0.21"/>
    <x v="2"/>
    <n v="2681.1651999999999"/>
  </r>
  <r>
    <s v="CUST1192"/>
    <s v="Jacob Wood"/>
    <x v="11"/>
    <x v="0"/>
    <s v="Lake Samanthafort"/>
    <x v="46"/>
    <s v="USA"/>
    <x v="0"/>
    <s v="PROD67"/>
    <x v="99"/>
    <x v="1"/>
    <x v="7"/>
    <x v="99"/>
    <n v="349.17"/>
    <n v="476"/>
    <s v="STORE8"/>
    <x v="7"/>
    <x v="3"/>
    <x v="7"/>
    <s v="Online"/>
    <x v="1718"/>
    <x v="653"/>
    <n v="1"/>
    <x v="228"/>
    <n v="0.08"/>
    <x v="1"/>
    <n v="611.68040000000008"/>
  </r>
  <r>
    <s v="CUST1099"/>
    <s v="Sheila Wilson"/>
    <x v="39"/>
    <x v="0"/>
    <s v="South Dustin"/>
    <x v="25"/>
    <s v="USA"/>
    <x v="1"/>
    <s v="PROD24"/>
    <x v="2"/>
    <x v="0"/>
    <x v="2"/>
    <x v="2"/>
    <n v="166.06"/>
    <n v="340"/>
    <s v="STORE7"/>
    <x v="15"/>
    <x v="1"/>
    <x v="15"/>
    <s v="Online"/>
    <x v="1719"/>
    <x v="127"/>
    <n v="1"/>
    <x v="644"/>
    <n v="0.23"/>
    <x v="1"/>
    <n v="317.32470000000001"/>
  </r>
  <r>
    <s v="CUST1122"/>
    <s v="Michael Chang"/>
    <x v="12"/>
    <x v="0"/>
    <s v="Kathrynport"/>
    <x v="10"/>
    <s v="USA"/>
    <x v="2"/>
    <s v="PROD94"/>
    <x v="89"/>
    <x v="3"/>
    <x v="10"/>
    <x v="89"/>
    <n v="358.47"/>
    <n v="213"/>
    <s v="STORE1"/>
    <x v="6"/>
    <x v="0"/>
    <x v="6"/>
    <s v="Flagship"/>
    <x v="1720"/>
    <x v="248"/>
    <n v="1"/>
    <x v="236"/>
    <n v="0.05"/>
    <x v="2"/>
    <n v="119.7855"/>
  </r>
  <r>
    <s v="CUST1198"/>
    <s v="Wanda Snyder"/>
    <x v="8"/>
    <x v="0"/>
    <s v="Frostmouth"/>
    <x v="1"/>
    <s v="USA"/>
    <x v="3"/>
    <s v="PROD67"/>
    <x v="99"/>
    <x v="1"/>
    <x v="7"/>
    <x v="99"/>
    <n v="349.17"/>
    <n v="476"/>
    <s v="STORE10"/>
    <x v="5"/>
    <x v="2"/>
    <x v="5"/>
    <s v="Online"/>
    <x v="1721"/>
    <x v="571"/>
    <n v="4"/>
    <x v="391"/>
    <n v="0.19"/>
    <x v="2"/>
    <n v="1951.7436"/>
  </r>
  <r>
    <s v="CUST1325"/>
    <s v="Andrew Smith"/>
    <x v="31"/>
    <x v="0"/>
    <s v="East Matthew"/>
    <x v="40"/>
    <s v="USA"/>
    <x v="3"/>
    <s v="PROD82"/>
    <x v="26"/>
    <x v="0"/>
    <x v="15"/>
    <x v="26"/>
    <n v="152.91999999999999"/>
    <n v="281"/>
    <s v="STORE3"/>
    <x v="0"/>
    <x v="0"/>
    <x v="0"/>
    <s v="Outlet"/>
    <x v="1722"/>
    <x v="508"/>
    <n v="3"/>
    <x v="810"/>
    <n v="0.02"/>
    <x v="2"/>
    <n v="1316.2085999999999"/>
  </r>
  <r>
    <s v="CUST1035"/>
    <s v="Rachel Myers"/>
    <x v="36"/>
    <x v="0"/>
    <s v="Robertberg"/>
    <x v="28"/>
    <s v="USA"/>
    <x v="1"/>
    <s v="PROD97"/>
    <x v="0"/>
    <x v="0"/>
    <x v="0"/>
    <x v="0"/>
    <n v="245.98"/>
    <n v="471"/>
    <s v="STORE12"/>
    <x v="14"/>
    <x v="0"/>
    <x v="14"/>
    <s v="Online"/>
    <x v="1723"/>
    <x v="556"/>
    <n v="4"/>
    <x v="349"/>
    <n v="0.23"/>
    <x v="0"/>
    <n v="2156.5544"/>
  </r>
  <r>
    <s v="CUST1248"/>
    <s v="Nicholas Webb"/>
    <x v="16"/>
    <x v="0"/>
    <s v="Lake Timothy"/>
    <x v="2"/>
    <s v="USA"/>
    <x v="0"/>
    <s v="PROD34"/>
    <x v="21"/>
    <x v="1"/>
    <x v="6"/>
    <x v="21"/>
    <n v="419.28"/>
    <n v="86"/>
    <s v="STORE3"/>
    <x v="0"/>
    <x v="0"/>
    <x v="0"/>
    <s v="Outlet"/>
    <x v="1724"/>
    <x v="477"/>
    <n v="3"/>
    <x v="37"/>
    <n v="0.04"/>
    <x v="2"/>
    <n v="101.2608"/>
  </r>
  <r>
    <s v="CUST1330"/>
    <s v="Pamela Mcguire"/>
    <x v="8"/>
    <x v="0"/>
    <s v="South Jasontown"/>
    <x v="22"/>
    <s v="USA"/>
    <x v="2"/>
    <s v="PROD72"/>
    <x v="35"/>
    <x v="0"/>
    <x v="15"/>
    <x v="35"/>
    <n v="477.61"/>
    <n v="300"/>
    <s v="STORE11"/>
    <x v="17"/>
    <x v="1"/>
    <x v="17"/>
    <s v="Online"/>
    <x v="1725"/>
    <x v="13"/>
    <n v="2"/>
    <x v="607"/>
    <n v="0.18"/>
    <x v="2"/>
    <n v="1375.2876000000001"/>
  </r>
  <r>
    <s v="CUST1089"/>
    <s v="Jamie Yoder"/>
    <x v="27"/>
    <x v="0"/>
    <s v="New Gabrielleville"/>
    <x v="40"/>
    <s v="USA"/>
    <x v="2"/>
    <s v="PROD59"/>
    <x v="4"/>
    <x v="3"/>
    <x v="4"/>
    <x v="4"/>
    <n v="17.309999999999999"/>
    <n v="399"/>
    <s v="STORE6"/>
    <x v="13"/>
    <x v="2"/>
    <x v="13"/>
    <s v="Online"/>
    <x v="1726"/>
    <x v="234"/>
    <n v="4"/>
    <x v="811"/>
    <n v="0.26"/>
    <x v="1"/>
    <n v="2569.1024000000002"/>
  </r>
  <r>
    <s v="CUST1196"/>
    <s v="Megan Greer"/>
    <x v="40"/>
    <x v="1"/>
    <s v="West John"/>
    <x v="19"/>
    <s v="USA"/>
    <x v="2"/>
    <s v="PROD39"/>
    <x v="65"/>
    <x v="1"/>
    <x v="22"/>
    <x v="65"/>
    <n v="326.06"/>
    <n v="301"/>
    <s v="STORE17"/>
    <x v="1"/>
    <x v="0"/>
    <x v="1"/>
    <s v="Flagship"/>
    <x v="1727"/>
    <x v="619"/>
    <n v="1"/>
    <x v="84"/>
    <n v="0.25"/>
    <x v="0"/>
    <n v="467.91"/>
  </r>
  <r>
    <s v="CUST1177"/>
    <s v="Curtis Lam"/>
    <x v="0"/>
    <x v="0"/>
    <s v="Butlerberg"/>
    <x v="18"/>
    <s v="USA"/>
    <x v="2"/>
    <s v="PROD42"/>
    <x v="71"/>
    <x v="1"/>
    <x v="7"/>
    <x v="71"/>
    <n v="450.71"/>
    <n v="389"/>
    <s v="STORE14"/>
    <x v="2"/>
    <x v="1"/>
    <x v="2"/>
    <s v="Outlet"/>
    <x v="1728"/>
    <x v="442"/>
    <n v="2"/>
    <x v="812"/>
    <n v="0.12"/>
    <x v="1"/>
    <n v="999.5920000000001"/>
  </r>
  <r>
    <s v="CUST1323"/>
    <s v="Kristy Dunlap"/>
    <x v="13"/>
    <x v="1"/>
    <s v="Whiteport"/>
    <x v="10"/>
    <s v="USA"/>
    <x v="2"/>
    <s v="PROD31"/>
    <x v="72"/>
    <x v="0"/>
    <x v="0"/>
    <x v="72"/>
    <n v="204.39"/>
    <n v="281"/>
    <s v="STORE18"/>
    <x v="10"/>
    <x v="2"/>
    <x v="10"/>
    <s v="Flagship"/>
    <x v="1729"/>
    <x v="580"/>
    <n v="2"/>
    <x v="813"/>
    <n v="0.19"/>
    <x v="0"/>
    <n v="1088.1378"/>
  </r>
  <r>
    <s v="CUST1206"/>
    <s v="Ronald Jones"/>
    <x v="11"/>
    <x v="1"/>
    <s v="Brownshire"/>
    <x v="25"/>
    <s v="USA"/>
    <x v="1"/>
    <s v="PROD6"/>
    <x v="95"/>
    <x v="3"/>
    <x v="10"/>
    <x v="95"/>
    <n v="312.8"/>
    <n v="350"/>
    <s v="STORE7"/>
    <x v="15"/>
    <x v="1"/>
    <x v="15"/>
    <s v="Online"/>
    <x v="1730"/>
    <x v="227"/>
    <n v="2"/>
    <x v="43"/>
    <n v="0.21"/>
    <x v="1"/>
    <n v="407.57679999999999"/>
  </r>
  <r>
    <s v="CUST1204"/>
    <s v="Tiffany Herrera"/>
    <x v="36"/>
    <x v="0"/>
    <s v="New Dianebury"/>
    <x v="36"/>
    <s v="USA"/>
    <x v="2"/>
    <s v="PROD98"/>
    <x v="51"/>
    <x v="1"/>
    <x v="1"/>
    <x v="51"/>
    <n v="431.67"/>
    <n v="73"/>
    <s v="STORE19"/>
    <x v="18"/>
    <x v="2"/>
    <x v="18"/>
    <s v="Online"/>
    <x v="1731"/>
    <x v="466"/>
    <n v="4"/>
    <x v="814"/>
    <n v="0.27"/>
    <x v="1"/>
    <n v="821.92160000000001"/>
  </r>
  <r>
    <s v="CUST1316"/>
    <s v="Robert House"/>
    <x v="23"/>
    <x v="0"/>
    <s v="Lake James"/>
    <x v="42"/>
    <s v="USA"/>
    <x v="0"/>
    <s v="PROD20"/>
    <x v="69"/>
    <x v="0"/>
    <x v="7"/>
    <x v="69"/>
    <n v="131.51"/>
    <n v="281.95833333333331"/>
    <s v="STORE11"/>
    <x v="17"/>
    <x v="1"/>
    <x v="17"/>
    <s v="Online"/>
    <x v="1732"/>
    <x v="439"/>
    <n v="1"/>
    <x v="47"/>
    <n v="0.13"/>
    <x v="2"/>
    <n v="175.85310000000001"/>
  </r>
  <r>
    <s v="CUST1271"/>
    <s v="Daisy Johnson Dds"/>
    <x v="13"/>
    <x v="0"/>
    <s v="North Stephanie"/>
    <x v="41"/>
    <s v="USA"/>
    <x v="2"/>
    <s v="PROD74"/>
    <x v="1"/>
    <x v="1"/>
    <x v="1"/>
    <x v="1"/>
    <n v="403.71"/>
    <n v="159"/>
    <s v="STORE5"/>
    <x v="3"/>
    <x v="0"/>
    <x v="3"/>
    <s v="Outlet"/>
    <x v="1733"/>
    <x v="337"/>
    <n v="1"/>
    <x v="727"/>
    <n v="0.01"/>
    <x v="1"/>
    <n v="366.95339999999999"/>
  </r>
  <r>
    <s v="CUST1019"/>
    <s v="Michael Torres"/>
    <x v="6"/>
    <x v="1"/>
    <s v="Gonzalezfort"/>
    <x v="15"/>
    <s v="USA"/>
    <x v="2"/>
    <s v="PROD76"/>
    <x v="45"/>
    <x v="1"/>
    <x v="6"/>
    <x v="45"/>
    <n v="392.89"/>
    <n v="320"/>
    <s v="STORE10"/>
    <x v="5"/>
    <x v="2"/>
    <x v="5"/>
    <s v="Online"/>
    <x v="1734"/>
    <x v="1"/>
    <n v="2"/>
    <x v="646"/>
    <n v="0.25"/>
    <x v="0"/>
    <n v="1029.4649999999999"/>
  </r>
  <r>
    <s v="CUST1005"/>
    <s v="Christine Vaughn"/>
    <x v="26"/>
    <x v="0"/>
    <s v="East Amandamouth"/>
    <x v="7"/>
    <s v="USA"/>
    <x v="3"/>
    <s v="PROD61"/>
    <x v="49"/>
    <x v="0"/>
    <x v="12"/>
    <x v="49"/>
    <n v="103.45"/>
    <n v="465"/>
    <s v="STORE12"/>
    <x v="14"/>
    <x v="0"/>
    <x v="14"/>
    <s v="Online"/>
    <x v="1735"/>
    <x v="448"/>
    <n v="4"/>
    <x v="321"/>
    <n v="0.12"/>
    <x v="0"/>
    <n v="2574.9856"/>
  </r>
  <r>
    <s v="CUST1165"/>
    <s v="Jason Wheeler"/>
    <x v="35"/>
    <x v="1"/>
    <s v="Carolview"/>
    <x v="22"/>
    <s v="USA"/>
    <x v="2"/>
    <s v="PROD78"/>
    <x v="33"/>
    <x v="2"/>
    <x v="3"/>
    <x v="33"/>
    <n v="325.26"/>
    <n v="400"/>
    <s v="STORE1"/>
    <x v="6"/>
    <x v="0"/>
    <x v="6"/>
    <s v="Flagship"/>
    <x v="1736"/>
    <x v="202"/>
    <n v="3"/>
    <x v="680"/>
    <n v="7.0000000000000007E-2"/>
    <x v="1"/>
    <n v="1306.4175"/>
  </r>
  <r>
    <s v="CUST1001"/>
    <s v="Eugene Nelson"/>
    <x v="11"/>
    <x v="1"/>
    <s v="Phillipsmouth"/>
    <x v="28"/>
    <s v="USA"/>
    <x v="2"/>
    <s v="PROD67"/>
    <x v="99"/>
    <x v="1"/>
    <x v="7"/>
    <x v="99"/>
    <n v="349.17"/>
    <n v="476"/>
    <s v="STORE0"/>
    <x v="16"/>
    <x v="2"/>
    <x v="16"/>
    <s v="Flagship"/>
    <x v="1737"/>
    <x v="639"/>
    <n v="1"/>
    <x v="18"/>
    <n v="0.1"/>
    <x v="2"/>
    <n v="835.84800000000007"/>
  </r>
  <r>
    <s v="CUST1101"/>
    <s v="Colleen Maynard"/>
    <x v="5"/>
    <x v="0"/>
    <s v="Singletonmouth"/>
    <x v="34"/>
    <s v="USA"/>
    <x v="0"/>
    <s v="PROD4"/>
    <x v="58"/>
    <x v="4"/>
    <x v="5"/>
    <x v="58"/>
    <n v="306.45999999999998"/>
    <n v="487"/>
    <s v="STORE18"/>
    <x v="10"/>
    <x v="2"/>
    <x v="10"/>
    <s v="Flagship"/>
    <x v="1738"/>
    <x v="322"/>
    <n v="3"/>
    <x v="297"/>
    <n v="0.06"/>
    <x v="1"/>
    <n v="612.56039999999996"/>
  </r>
  <r>
    <s v="CUST1405"/>
    <s v="Eric Wolfe"/>
    <x v="40"/>
    <x v="1"/>
    <s v="Garciaview"/>
    <x v="49"/>
    <s v="USA"/>
    <x v="0"/>
    <s v="PROD24"/>
    <x v="2"/>
    <x v="0"/>
    <x v="2"/>
    <x v="2"/>
    <n v="166.06"/>
    <n v="340"/>
    <s v="STORE3"/>
    <x v="0"/>
    <x v="0"/>
    <x v="0"/>
    <s v="Outlet"/>
    <x v="1739"/>
    <x v="419"/>
    <n v="1"/>
    <x v="456"/>
    <n v="0.3"/>
    <x v="0"/>
    <n v="271.59300000000002"/>
  </r>
  <r>
    <s v="CUST1476"/>
    <s v="Elizabeth Foster"/>
    <x v="44"/>
    <x v="1"/>
    <s v="Anthonymouth"/>
    <x v="21"/>
    <s v="USA"/>
    <x v="0"/>
    <s v="PROD18"/>
    <x v="83"/>
    <x v="4"/>
    <x v="5"/>
    <x v="83"/>
    <n v="265.73266666666666"/>
    <n v="343"/>
    <s v="STORE6"/>
    <x v="13"/>
    <x v="2"/>
    <x v="13"/>
    <s v="Online"/>
    <x v="1740"/>
    <x v="351"/>
    <n v="4"/>
    <x v="340"/>
    <n v="0.23"/>
    <x v="0"/>
    <n v="573.61920000000009"/>
  </r>
  <r>
    <s v="CUST1296"/>
    <s v="Jared Moran"/>
    <x v="9"/>
    <x v="1"/>
    <s v="South David"/>
    <x v="5"/>
    <s v="USA"/>
    <x v="3"/>
    <s v="PROD40"/>
    <x v="50"/>
    <x v="1"/>
    <x v="1"/>
    <x v="50"/>
    <n v="38.520000000000003"/>
    <n v="378"/>
    <s v="STORE8"/>
    <x v="7"/>
    <x v="3"/>
    <x v="7"/>
    <s v="Online"/>
    <x v="1741"/>
    <x v="157"/>
    <n v="4"/>
    <x v="572"/>
    <n v="0.22"/>
    <x v="2"/>
    <n v="1900.2672"/>
  </r>
  <r>
    <s v="CUST1437"/>
    <s v="Melinda Rivera"/>
    <x v="35"/>
    <x v="1"/>
    <s v="East Davidmouth"/>
    <x v="20"/>
    <s v="USA"/>
    <x v="2"/>
    <s v="PROD33"/>
    <x v="3"/>
    <x v="2"/>
    <x v="3"/>
    <x v="3"/>
    <n v="179.77"/>
    <n v="305"/>
    <s v="STORE11"/>
    <x v="17"/>
    <x v="1"/>
    <x v="17"/>
    <s v="Online"/>
    <x v="1742"/>
    <x v="410"/>
    <n v="1"/>
    <x v="550"/>
    <n v="0.21"/>
    <x v="1"/>
    <n v="654.0489"/>
  </r>
  <r>
    <s v="CUST1176"/>
    <s v="John Bradford"/>
    <x v="43"/>
    <x v="0"/>
    <s v="Anabury"/>
    <x v="1"/>
    <s v="USA"/>
    <x v="1"/>
    <s v="PROD83"/>
    <x v="61"/>
    <x v="3"/>
    <x v="10"/>
    <x v="61"/>
    <n v="250.41615384615383"/>
    <n v="159"/>
    <s v="STORE0"/>
    <x v="16"/>
    <x v="2"/>
    <x v="16"/>
    <s v="Flagship"/>
    <x v="1743"/>
    <x v="509"/>
    <n v="1"/>
    <x v="382"/>
    <n v="0.24"/>
    <x v="1"/>
    <n v="230.88040000000001"/>
  </r>
  <r>
    <s v="CUST1104"/>
    <s v="Christopher Lester"/>
    <x v="13"/>
    <x v="0"/>
    <s v="South Jenniferville"/>
    <x v="31"/>
    <s v="USA"/>
    <x v="1"/>
    <s v="PROD37"/>
    <x v="16"/>
    <x v="4"/>
    <x v="9"/>
    <x v="16"/>
    <n v="353.47"/>
    <n v="214"/>
    <s v="STORE6"/>
    <x v="13"/>
    <x v="2"/>
    <x v="13"/>
    <s v="Online"/>
    <x v="1744"/>
    <x v="278"/>
    <n v="2"/>
    <x v="771"/>
    <n v="0.14000000000000001"/>
    <x v="2"/>
    <n v="629.36520000000007"/>
  </r>
  <r>
    <s v="CUST1007"/>
    <s v="Daniel Boyd"/>
    <x v="5"/>
    <x v="1"/>
    <s v="West Pamelafurt"/>
    <x v="5"/>
    <s v="USA"/>
    <x v="3"/>
    <s v="PROD67"/>
    <x v="99"/>
    <x v="1"/>
    <x v="7"/>
    <x v="99"/>
    <n v="349.17"/>
    <n v="476"/>
    <s v="STORE15"/>
    <x v="19"/>
    <x v="0"/>
    <x v="19"/>
    <s v="Flagship"/>
    <x v="1745"/>
    <x v="654"/>
    <n v="1"/>
    <x v="416"/>
    <n v="0.27"/>
    <x v="2"/>
    <n v="502.10860000000002"/>
  </r>
  <r>
    <s v="CUST1069"/>
    <s v="Roy Cole"/>
    <x v="26"/>
    <x v="1"/>
    <s v="North Cynthiatown"/>
    <x v="15"/>
    <s v="USA"/>
    <x v="2"/>
    <s v="PROD25"/>
    <x v="13"/>
    <x v="4"/>
    <x v="7"/>
    <x v="13"/>
    <n v="174.02"/>
    <n v="268"/>
    <s v="STORE17"/>
    <x v="1"/>
    <x v="0"/>
    <x v="1"/>
    <s v="Flagship"/>
    <x v="1746"/>
    <x v="631"/>
    <n v="3"/>
    <x v="280"/>
    <n v="0.16"/>
    <x v="0"/>
    <n v="2148.8544000000002"/>
  </r>
  <r>
    <s v="CUST1247"/>
    <s v="Douglas Rhodes"/>
    <x v="41"/>
    <x v="0"/>
    <s v="Mikehaven"/>
    <x v="20"/>
    <s v="USA"/>
    <x v="2"/>
    <s v="PROD10"/>
    <x v="47"/>
    <x v="2"/>
    <x v="14"/>
    <x v="47"/>
    <n v="298.86"/>
    <n v="308"/>
    <s v="STORE4"/>
    <x v="11"/>
    <x v="1"/>
    <x v="11"/>
    <s v="Online"/>
    <x v="1747"/>
    <x v="523"/>
    <n v="1"/>
    <x v="435"/>
    <n v="0.18"/>
    <x v="0"/>
    <n v="629.96500000000003"/>
  </r>
  <r>
    <s v="CUST1350"/>
    <s v="Charles Miller"/>
    <x v="11"/>
    <x v="0"/>
    <s v="Lake Allisonborough"/>
    <x v="14"/>
    <s v="USA"/>
    <x v="1"/>
    <s v="PROD92"/>
    <x v="39"/>
    <x v="2"/>
    <x v="17"/>
    <x v="39"/>
    <n v="447.43"/>
    <n v="191"/>
    <s v="STORE19"/>
    <x v="18"/>
    <x v="2"/>
    <x v="18"/>
    <s v="Online"/>
    <x v="1748"/>
    <x v="655"/>
    <n v="2"/>
    <x v="815"/>
    <n v="0.02"/>
    <x v="2"/>
    <n v="624.49519999999995"/>
  </r>
  <r>
    <s v="CUST1049"/>
    <s v="Timothy Weaver"/>
    <x v="20"/>
    <x v="1"/>
    <s v="New Amy"/>
    <x v="35"/>
    <s v="USA"/>
    <x v="0"/>
    <s v="PROD76"/>
    <x v="45"/>
    <x v="1"/>
    <x v="6"/>
    <x v="45"/>
    <n v="392.89"/>
    <n v="320"/>
    <s v="STORE2"/>
    <x v="4"/>
    <x v="1"/>
    <x v="4"/>
    <s v="Outlet"/>
    <x v="1749"/>
    <x v="656"/>
    <n v="4"/>
    <x v="3"/>
    <n v="0.14000000000000001"/>
    <x v="1"/>
    <n v="1383.2583999999999"/>
  </r>
  <r>
    <s v="CUST1408"/>
    <s v="Isabel Foster"/>
    <x v="19"/>
    <x v="0"/>
    <s v="Port Joshuaville"/>
    <x v="15"/>
    <s v="USA"/>
    <x v="0"/>
    <s v="PROD84"/>
    <x v="56"/>
    <x v="2"/>
    <x v="20"/>
    <x v="56"/>
    <n v="388.46"/>
    <n v="208"/>
    <s v="STORE17"/>
    <x v="1"/>
    <x v="0"/>
    <x v="1"/>
    <s v="Flagship"/>
    <x v="1750"/>
    <x v="363"/>
    <n v="3"/>
    <x v="116"/>
    <n v="0.18"/>
    <x v="2"/>
    <n v="2081.9225999999999"/>
  </r>
  <r>
    <s v="CUST1168"/>
    <s v="Daniel Contreras"/>
    <x v="19"/>
    <x v="1"/>
    <s v="Robertview"/>
    <x v="23"/>
    <s v="USA"/>
    <x v="2"/>
    <s v="PROD94"/>
    <x v="89"/>
    <x v="3"/>
    <x v="10"/>
    <x v="89"/>
    <n v="358.47"/>
    <n v="213"/>
    <s v="STORE14"/>
    <x v="2"/>
    <x v="1"/>
    <x v="2"/>
    <s v="Outlet"/>
    <x v="1751"/>
    <x v="151"/>
    <n v="1"/>
    <x v="140"/>
    <n v="7.0000000000000007E-2"/>
    <x v="2"/>
    <n v="251.04419999999999"/>
  </r>
  <r>
    <s v="CUST1241"/>
    <s v="Mr. William Horton"/>
    <x v="37"/>
    <x v="0"/>
    <s v="Dawsonchester"/>
    <x v="36"/>
    <s v="USA"/>
    <x v="2"/>
    <s v="PROD20"/>
    <x v="69"/>
    <x v="0"/>
    <x v="7"/>
    <x v="69"/>
    <n v="131.51"/>
    <n v="281.95833333333331"/>
    <s v="STORE4"/>
    <x v="11"/>
    <x v="1"/>
    <x v="11"/>
    <s v="Online"/>
    <x v="1752"/>
    <x v="207"/>
    <n v="3"/>
    <x v="6"/>
    <n v="0.28999999999999998"/>
    <x v="2"/>
    <n v="1936.7025000000001"/>
  </r>
  <r>
    <s v="CUST1363"/>
    <s v="Elizabeth Smith"/>
    <x v="28"/>
    <x v="0"/>
    <s v="Murphytown"/>
    <x v="35"/>
    <s v="USA"/>
    <x v="3"/>
    <s v="PROD91"/>
    <x v="67"/>
    <x v="4"/>
    <x v="9"/>
    <x v="67"/>
    <n v="438.25"/>
    <n v="496"/>
    <s v="STORE12"/>
    <x v="14"/>
    <x v="0"/>
    <x v="14"/>
    <s v="Online"/>
    <x v="1753"/>
    <x v="312"/>
    <n v="2"/>
    <x v="808"/>
    <n v="0.21"/>
    <x v="2"/>
    <n v="363.09980000000002"/>
  </r>
  <r>
    <s v="CUST1037"/>
    <s v="Christopher Carter"/>
    <x v="4"/>
    <x v="1"/>
    <s v="Brendastad"/>
    <x v="16"/>
    <s v="USA"/>
    <x v="4"/>
    <s v="PROD78"/>
    <x v="33"/>
    <x v="2"/>
    <x v="3"/>
    <x v="33"/>
    <n v="325.26"/>
    <n v="400"/>
    <s v="STORE15"/>
    <x v="19"/>
    <x v="0"/>
    <x v="19"/>
    <s v="Flagship"/>
    <x v="1754"/>
    <x v="269"/>
    <n v="3"/>
    <x v="767"/>
    <n v="0.06"/>
    <x v="1"/>
    <n v="1247.4552000000001"/>
  </r>
  <r>
    <s v="CUST1239"/>
    <s v="Maria Hill"/>
    <x v="7"/>
    <x v="1"/>
    <s v="Zamoraborough"/>
    <x v="2"/>
    <s v="USA"/>
    <x v="2"/>
    <s v="PROD86"/>
    <x v="30"/>
    <x v="2"/>
    <x v="14"/>
    <x v="30"/>
    <n v="176.07"/>
    <n v="82"/>
    <s v="STORE3"/>
    <x v="0"/>
    <x v="0"/>
    <x v="0"/>
    <s v="Outlet"/>
    <x v="1755"/>
    <x v="581"/>
    <n v="3"/>
    <x v="358"/>
    <n v="0.01"/>
    <x v="0"/>
    <n v="1228.8078"/>
  </r>
  <r>
    <s v="CUST1221"/>
    <s v="Lisa Young"/>
    <x v="29"/>
    <x v="0"/>
    <s v="Maybury"/>
    <x v="31"/>
    <s v="USA"/>
    <x v="2"/>
    <s v="PROD83"/>
    <x v="61"/>
    <x v="3"/>
    <x v="10"/>
    <x v="61"/>
    <n v="250.41615384615383"/>
    <n v="159"/>
    <s v="STORE8"/>
    <x v="7"/>
    <x v="3"/>
    <x v="7"/>
    <s v="Online"/>
    <x v="1756"/>
    <x v="249"/>
    <n v="2"/>
    <x v="65"/>
    <n v="0.16"/>
    <x v="0"/>
    <n v="1512.924"/>
  </r>
  <r>
    <s v="CUST1496"/>
    <s v="Christopher Ford"/>
    <x v="18"/>
    <x v="0"/>
    <s v="North Seanfurt"/>
    <x v="35"/>
    <s v="USA"/>
    <x v="3"/>
    <s v="PROD89"/>
    <x v="53"/>
    <x v="3"/>
    <x v="16"/>
    <x v="53"/>
    <n v="183.04"/>
    <n v="457"/>
    <s v="STORE14"/>
    <x v="2"/>
    <x v="1"/>
    <x v="2"/>
    <s v="Outlet"/>
    <x v="1757"/>
    <x v="404"/>
    <n v="4"/>
    <x v="788"/>
    <n v="0.18"/>
    <x v="1"/>
    <n v="261.58"/>
  </r>
  <r>
    <s v="CUST1495"/>
    <s v="James Berger"/>
    <x v="28"/>
    <x v="1"/>
    <s v="Bryanmouth"/>
    <x v="43"/>
    <s v="USA"/>
    <x v="3"/>
    <s v="PROD40"/>
    <x v="50"/>
    <x v="1"/>
    <x v="1"/>
    <x v="50"/>
    <n v="38.520000000000003"/>
    <n v="378"/>
    <s v="STORE12"/>
    <x v="14"/>
    <x v="0"/>
    <x v="14"/>
    <s v="Online"/>
    <x v="1758"/>
    <x v="150"/>
    <n v="4"/>
    <x v="529"/>
    <n v="0.03"/>
    <x v="0"/>
    <n v="368.83280000000002"/>
  </r>
  <r>
    <s v="CUST1416"/>
    <s v="Jennifer Myers"/>
    <x v="6"/>
    <x v="0"/>
    <s v="Marthaborough"/>
    <x v="40"/>
    <s v="USA"/>
    <x v="2"/>
    <s v="PROD98"/>
    <x v="51"/>
    <x v="1"/>
    <x v="1"/>
    <x v="51"/>
    <n v="431.67"/>
    <n v="73"/>
    <s v="STORE7"/>
    <x v="15"/>
    <x v="1"/>
    <x v="15"/>
    <s v="Online"/>
    <x v="1759"/>
    <x v="464"/>
    <n v="4"/>
    <x v="755"/>
    <n v="0.27"/>
    <x v="2"/>
    <n v="312.67360000000002"/>
  </r>
  <r>
    <s v="CUST1474"/>
    <s v="Joshua Howard"/>
    <x v="41"/>
    <x v="1"/>
    <s v="East Christopherhaven"/>
    <x v="16"/>
    <s v="USA"/>
    <x v="2"/>
    <s v="PROD99"/>
    <x v="86"/>
    <x v="2"/>
    <x v="14"/>
    <x v="86"/>
    <n v="201.41"/>
    <n v="146"/>
    <s v="STORE18"/>
    <x v="10"/>
    <x v="2"/>
    <x v="10"/>
    <s v="Flagship"/>
    <x v="1760"/>
    <x v="528"/>
    <n v="1"/>
    <x v="197"/>
    <n v="0.03"/>
    <x v="2"/>
    <n v="846.98459999999989"/>
  </r>
  <r>
    <s v="CUST1377"/>
    <s v="Charles Conley"/>
    <x v="14"/>
    <x v="1"/>
    <s v="Nathanshire"/>
    <x v="6"/>
    <s v="USA"/>
    <x v="0"/>
    <s v="PROD70"/>
    <x v="92"/>
    <x v="2"/>
    <x v="19"/>
    <x v="92"/>
    <n v="138.05000000000001"/>
    <n v="89"/>
    <s v="STORE18"/>
    <x v="10"/>
    <x v="2"/>
    <x v="10"/>
    <s v="Flagship"/>
    <x v="1761"/>
    <x v="140"/>
    <n v="1"/>
    <x v="730"/>
    <n v="0.1"/>
    <x v="2"/>
    <n v="823.27499999999998"/>
  </r>
  <r>
    <s v="CUST1049"/>
    <s v="Timothy Weaver"/>
    <x v="20"/>
    <x v="1"/>
    <s v="New Amy"/>
    <x v="35"/>
    <s v="USA"/>
    <x v="0"/>
    <s v="PROD73"/>
    <x v="6"/>
    <x v="0"/>
    <x v="0"/>
    <x v="6"/>
    <n v="107.06"/>
    <n v="359"/>
    <s v="STORE13"/>
    <x v="8"/>
    <x v="2"/>
    <x v="8"/>
    <s v="Flagship"/>
    <x v="1762"/>
    <x v="617"/>
    <n v="4"/>
    <x v="221"/>
    <n v="0.1"/>
    <x v="0"/>
    <n v="1646.3879999999999"/>
  </r>
  <r>
    <s v="CUST1292"/>
    <s v="Ricardo Jones"/>
    <x v="21"/>
    <x v="0"/>
    <s v="Danielland"/>
    <x v="4"/>
    <s v="USA"/>
    <x v="1"/>
    <s v="PROD99"/>
    <x v="86"/>
    <x v="2"/>
    <x v="14"/>
    <x v="86"/>
    <n v="201.41"/>
    <n v="146"/>
    <s v="STORE3"/>
    <x v="0"/>
    <x v="0"/>
    <x v="0"/>
    <s v="Outlet"/>
    <x v="1763"/>
    <x v="189"/>
    <n v="3"/>
    <x v="34"/>
    <n v="0.23"/>
    <x v="1"/>
    <n v="1759.9428"/>
  </r>
  <r>
    <s v="CUST1177"/>
    <s v="Curtis Lam"/>
    <x v="0"/>
    <x v="0"/>
    <s v="Butlerberg"/>
    <x v="18"/>
    <s v="USA"/>
    <x v="2"/>
    <s v="PROD37"/>
    <x v="16"/>
    <x v="4"/>
    <x v="9"/>
    <x v="16"/>
    <n v="353.47"/>
    <n v="214"/>
    <s v="STORE19"/>
    <x v="18"/>
    <x v="2"/>
    <x v="18"/>
    <s v="Online"/>
    <x v="1764"/>
    <x v="545"/>
    <n v="4"/>
    <x v="699"/>
    <n v="0.13"/>
    <x v="0"/>
    <n v="427.58760000000001"/>
  </r>
  <r>
    <s v="CUST1475"/>
    <s v="Barbara Berry"/>
    <x v="40"/>
    <x v="1"/>
    <s v="Lake Michael"/>
    <x v="1"/>
    <s v="USA"/>
    <x v="2"/>
    <s v="PROD73"/>
    <x v="6"/>
    <x v="0"/>
    <x v="0"/>
    <x v="6"/>
    <n v="107.06"/>
    <n v="359"/>
    <s v="STORE4"/>
    <x v="11"/>
    <x v="1"/>
    <x v="11"/>
    <s v="Online"/>
    <x v="1765"/>
    <x v="477"/>
    <n v="4"/>
    <x v="447"/>
    <n v="0.28000000000000003"/>
    <x v="2"/>
    <n v="2168.64"/>
  </r>
  <r>
    <s v="CUST1370"/>
    <s v="James Holloway Jr."/>
    <x v="20"/>
    <x v="0"/>
    <s v="Millston"/>
    <x v="12"/>
    <s v="USA"/>
    <x v="1"/>
    <s v="PROD5"/>
    <x v="91"/>
    <x v="4"/>
    <x v="7"/>
    <x v="91"/>
    <n v="261"/>
    <n v="59"/>
    <s v="STORE5"/>
    <x v="3"/>
    <x v="0"/>
    <x v="3"/>
    <s v="Outlet"/>
    <x v="1766"/>
    <x v="427"/>
    <n v="2"/>
    <x v="628"/>
    <n v="0.21"/>
    <x v="0"/>
    <n v="1245.1189999999999"/>
  </r>
  <r>
    <s v="CUST1115"/>
    <s v="Tyler Conrad"/>
    <x v="10"/>
    <x v="1"/>
    <s v="North Curtischester"/>
    <x v="28"/>
    <s v="USA"/>
    <x v="2"/>
    <s v="PROD21"/>
    <x v="54"/>
    <x v="2"/>
    <x v="19"/>
    <x v="54"/>
    <n v="123.46"/>
    <n v="76"/>
    <s v="STORE2"/>
    <x v="4"/>
    <x v="1"/>
    <x v="4"/>
    <s v="Outlet"/>
    <x v="1767"/>
    <x v="294"/>
    <n v="1"/>
    <x v="293"/>
    <n v="0.15"/>
    <x v="0"/>
    <n v="289.99450000000002"/>
  </r>
  <r>
    <s v="CUST1462"/>
    <s v="Beth Martin"/>
    <x v="23"/>
    <x v="1"/>
    <s v="Burkefurt"/>
    <x v="5"/>
    <s v="USA"/>
    <x v="1"/>
    <s v="PROD82"/>
    <x v="26"/>
    <x v="0"/>
    <x v="15"/>
    <x v="26"/>
    <n v="152.91999999999999"/>
    <n v="281"/>
    <s v="STORE10"/>
    <x v="5"/>
    <x v="2"/>
    <x v="5"/>
    <s v="Online"/>
    <x v="1768"/>
    <x v="270"/>
    <n v="2"/>
    <x v="313"/>
    <n v="0.28999999999999998"/>
    <x v="0"/>
    <n v="1146.0820000000001"/>
  </r>
  <r>
    <s v="CUST1134"/>
    <s v="Morgan Bowen"/>
    <x v="8"/>
    <x v="0"/>
    <s v="Parksfort"/>
    <x v="17"/>
    <s v="USA"/>
    <x v="0"/>
    <s v="PROD8"/>
    <x v="12"/>
    <x v="1"/>
    <x v="1"/>
    <x v="12"/>
    <n v="439.07"/>
    <n v="142"/>
    <s v="STORE1"/>
    <x v="6"/>
    <x v="0"/>
    <x v="6"/>
    <s v="Flagship"/>
    <x v="1769"/>
    <x v="441"/>
    <n v="2"/>
    <x v="503"/>
    <n v="0.02"/>
    <x v="1"/>
    <n v="868.45639999999992"/>
  </r>
  <r>
    <s v="CUST1468"/>
    <s v="Gregory Curtis"/>
    <x v="20"/>
    <x v="0"/>
    <s v="Bergermouth"/>
    <x v="1"/>
    <s v="USA"/>
    <x v="3"/>
    <s v="PROD19"/>
    <x v="32"/>
    <x v="0"/>
    <x v="12"/>
    <x v="32"/>
    <n v="21.34"/>
    <n v="65"/>
    <s v="STORE15"/>
    <x v="19"/>
    <x v="0"/>
    <x v="19"/>
    <s v="Flagship"/>
    <x v="1770"/>
    <x v="657"/>
    <n v="1"/>
    <x v="289"/>
    <n v="0.02"/>
    <x v="2"/>
    <n v="501.91680000000002"/>
  </r>
  <r>
    <s v="CUST1208"/>
    <s v="John Perez"/>
    <x v="8"/>
    <x v="0"/>
    <s v="Kathrynview"/>
    <x v="49"/>
    <s v="USA"/>
    <x v="2"/>
    <s v="PROD41"/>
    <x v="82"/>
    <x v="0"/>
    <x v="15"/>
    <x v="82"/>
    <n v="313.26"/>
    <n v="369"/>
    <s v="STORE18"/>
    <x v="10"/>
    <x v="2"/>
    <x v="10"/>
    <s v="Flagship"/>
    <x v="1771"/>
    <x v="338"/>
    <n v="2"/>
    <x v="718"/>
    <n v="0.23"/>
    <x v="2"/>
    <n v="927.92699999999991"/>
  </r>
  <r>
    <s v="CUST1164"/>
    <s v="Daniel Rivas"/>
    <x v="14"/>
    <x v="1"/>
    <s v="Dominiquefort"/>
    <x v="31"/>
    <s v="USA"/>
    <x v="1"/>
    <s v="PROD42"/>
    <x v="71"/>
    <x v="1"/>
    <x v="7"/>
    <x v="71"/>
    <n v="450.71"/>
    <n v="389"/>
    <s v="STORE0"/>
    <x v="16"/>
    <x v="2"/>
    <x v="16"/>
    <s v="Flagship"/>
    <x v="1772"/>
    <x v="419"/>
    <n v="3"/>
    <x v="116"/>
    <n v="0.09"/>
    <x v="2"/>
    <n v="2310.0987"/>
  </r>
  <r>
    <s v="CUST1326"/>
    <s v="Robert King"/>
    <x v="7"/>
    <x v="1"/>
    <s v="Cindyton"/>
    <x v="26"/>
    <s v="USA"/>
    <x v="0"/>
    <s v="PROD69"/>
    <x v="5"/>
    <x v="4"/>
    <x v="5"/>
    <x v="5"/>
    <n v="218.22"/>
    <n v="224"/>
    <s v="STORE8"/>
    <x v="7"/>
    <x v="3"/>
    <x v="7"/>
    <s v="Online"/>
    <x v="1773"/>
    <x v="252"/>
    <n v="1"/>
    <x v="554"/>
    <n v="0.28999999999999998"/>
    <x v="0"/>
    <n v="359.7783"/>
  </r>
  <r>
    <s v="CUST1052"/>
    <s v="Debra Liu"/>
    <x v="0"/>
    <x v="0"/>
    <s v="South Timtown"/>
    <x v="4"/>
    <s v="USA"/>
    <x v="3"/>
    <s v="PROD51"/>
    <x v="78"/>
    <x v="1"/>
    <x v="7"/>
    <x v="78"/>
    <n v="88.49"/>
    <n v="246"/>
    <s v="STORE16"/>
    <x v="12"/>
    <x v="3"/>
    <x v="12"/>
    <s v="Flagship"/>
    <x v="1774"/>
    <x v="230"/>
    <n v="1"/>
    <x v="39"/>
    <n v="0.13"/>
    <x v="2"/>
    <n v="355.5342"/>
  </r>
  <r>
    <s v="CUST1110"/>
    <s v="Ashley Griffin"/>
    <x v="38"/>
    <x v="1"/>
    <s v="New Dawnton"/>
    <x v="42"/>
    <s v="USA"/>
    <x v="0"/>
    <s v="PROD8"/>
    <x v="12"/>
    <x v="1"/>
    <x v="1"/>
    <x v="12"/>
    <n v="439.07"/>
    <n v="142"/>
    <s v="STORE17"/>
    <x v="1"/>
    <x v="0"/>
    <x v="1"/>
    <s v="Flagship"/>
    <x v="1775"/>
    <x v="133"/>
    <n v="3"/>
    <x v="374"/>
    <n v="0.06"/>
    <x v="2"/>
    <n v="480.75359999999989"/>
  </r>
  <r>
    <s v="CUST1097"/>
    <s v="David Cobb"/>
    <x v="19"/>
    <x v="0"/>
    <s v="Lake Thomas"/>
    <x v="16"/>
    <s v="USA"/>
    <x v="1"/>
    <s v="PROD18"/>
    <x v="83"/>
    <x v="4"/>
    <x v="5"/>
    <x v="83"/>
    <n v="265.73266666666666"/>
    <n v="343"/>
    <s v="STORE9"/>
    <x v="9"/>
    <x v="1"/>
    <x v="9"/>
    <s v="Flagship"/>
    <x v="1776"/>
    <x v="281"/>
    <n v="1"/>
    <x v="816"/>
    <n v="0.18"/>
    <x v="1"/>
    <n v="347.25360000000012"/>
  </r>
  <r>
    <s v="CUST1235"/>
    <s v="Jon Ortiz"/>
    <x v="9"/>
    <x v="1"/>
    <s v="South Angelaport"/>
    <x v="43"/>
    <s v="USA"/>
    <x v="3"/>
    <s v="PROD92"/>
    <x v="39"/>
    <x v="2"/>
    <x v="17"/>
    <x v="39"/>
    <n v="447.43"/>
    <n v="191"/>
    <s v="STORE11"/>
    <x v="17"/>
    <x v="1"/>
    <x v="17"/>
    <s v="Online"/>
    <x v="1777"/>
    <x v="177"/>
    <n v="4"/>
    <x v="339"/>
    <n v="0.1"/>
    <x v="0"/>
    <n v="84.852000000000004"/>
  </r>
  <r>
    <s v="CUST1187"/>
    <s v="Dr. Suzanne Bullock"/>
    <x v="31"/>
    <x v="1"/>
    <s v="Lake Blaketon"/>
    <x v="27"/>
    <s v="USA"/>
    <x v="2"/>
    <s v="PROD99"/>
    <x v="86"/>
    <x v="2"/>
    <x v="14"/>
    <x v="86"/>
    <n v="201.41"/>
    <n v="146"/>
    <s v="STORE5"/>
    <x v="3"/>
    <x v="0"/>
    <x v="3"/>
    <s v="Outlet"/>
    <x v="1778"/>
    <x v="49"/>
    <n v="2.1875"/>
    <x v="810"/>
    <n v="7.0000000000000007E-2"/>
    <x v="1"/>
    <n v="1250.6175000000001"/>
  </r>
  <r>
    <s v="CUST1176"/>
    <s v="John Bradford"/>
    <x v="43"/>
    <x v="0"/>
    <s v="Anabury"/>
    <x v="1"/>
    <s v="USA"/>
    <x v="1"/>
    <s v="PROD52"/>
    <x v="22"/>
    <x v="0"/>
    <x v="0"/>
    <x v="22"/>
    <n v="212.26"/>
    <n v="82"/>
    <s v="STORE8"/>
    <x v="7"/>
    <x v="3"/>
    <x v="7"/>
    <s v="Online"/>
    <x v="1779"/>
    <x v="445"/>
    <n v="1"/>
    <x v="767"/>
    <n v="0.06"/>
    <x v="2"/>
    <n v="415.73379999999997"/>
  </r>
  <r>
    <s v="CUST1381"/>
    <s v="Erika Padilla"/>
    <x v="12"/>
    <x v="0"/>
    <s v="Andrewsland"/>
    <x v="27"/>
    <s v="USA"/>
    <x v="1"/>
    <s v="PROD42"/>
    <x v="71"/>
    <x v="1"/>
    <x v="7"/>
    <x v="71"/>
    <n v="450.71"/>
    <n v="389"/>
    <s v="STORE18"/>
    <x v="10"/>
    <x v="2"/>
    <x v="10"/>
    <s v="Flagship"/>
    <x v="1780"/>
    <x v="22"/>
    <n v="2"/>
    <x v="581"/>
    <n v="0.1"/>
    <x v="2"/>
    <n v="1715.8679999999999"/>
  </r>
  <r>
    <s v="CUST1347"/>
    <s v="Justin Mason Dds"/>
    <x v="14"/>
    <x v="1"/>
    <s v="Peggystad"/>
    <x v="33"/>
    <s v="USA"/>
    <x v="0"/>
    <s v="PROD73"/>
    <x v="6"/>
    <x v="0"/>
    <x v="0"/>
    <x v="6"/>
    <n v="107.06"/>
    <n v="359"/>
    <s v="STORE7"/>
    <x v="15"/>
    <x v="1"/>
    <x v="15"/>
    <s v="Online"/>
    <x v="1781"/>
    <x v="346"/>
    <n v="3"/>
    <x v="93"/>
    <n v="0.14000000000000001"/>
    <x v="2"/>
    <n v="1045.2354"/>
  </r>
  <r>
    <s v="CUST1339"/>
    <s v="Mrs. Susan Buckley"/>
    <x v="36"/>
    <x v="1"/>
    <s v="Stevensbury"/>
    <x v="37"/>
    <s v="USA"/>
    <x v="2"/>
    <s v="PROD2"/>
    <x v="60"/>
    <x v="4"/>
    <x v="18"/>
    <x v="60"/>
    <n v="265.73266666666666"/>
    <n v="352"/>
    <s v="STORE4"/>
    <x v="11"/>
    <x v="1"/>
    <x v="11"/>
    <s v="Online"/>
    <x v="1782"/>
    <x v="649"/>
    <n v="2"/>
    <x v="817"/>
    <n v="0.26"/>
    <x v="1"/>
    <n v="494.0684"/>
  </r>
  <r>
    <s v="CUST1333"/>
    <s v="Teresa Johnson"/>
    <x v="13"/>
    <x v="1"/>
    <s v="Johnsonbury"/>
    <x v="31"/>
    <s v="USA"/>
    <x v="0"/>
    <s v="PROD91"/>
    <x v="67"/>
    <x v="4"/>
    <x v="9"/>
    <x v="67"/>
    <n v="438.25"/>
    <n v="496"/>
    <s v="STORE3"/>
    <x v="0"/>
    <x v="0"/>
    <x v="0"/>
    <s v="Outlet"/>
    <x v="1783"/>
    <x v="506"/>
    <n v="2"/>
    <x v="223"/>
    <n v="0.22"/>
    <x v="1"/>
    <n v="1134.4007999999999"/>
  </r>
  <r>
    <s v="CUST1306"/>
    <s v="Angela Robinson"/>
    <x v="30"/>
    <x v="0"/>
    <s v="New Nicholasstad"/>
    <x v="25"/>
    <s v="USA"/>
    <x v="2"/>
    <s v="PROD5"/>
    <x v="91"/>
    <x v="4"/>
    <x v="7"/>
    <x v="91"/>
    <n v="261"/>
    <n v="59"/>
    <s v="STORE10"/>
    <x v="5"/>
    <x v="2"/>
    <x v="5"/>
    <s v="Online"/>
    <x v="1784"/>
    <x v="477"/>
    <n v="2"/>
    <x v="818"/>
    <n v="0.19"/>
    <x v="2"/>
    <n v="835.95240000000001"/>
  </r>
  <r>
    <s v="CUST1294"/>
    <s v="Lisa Chandler"/>
    <x v="5"/>
    <x v="0"/>
    <s v="Port Richard"/>
    <x v="39"/>
    <s v="USA"/>
    <x v="2"/>
    <s v="PROD42"/>
    <x v="71"/>
    <x v="1"/>
    <x v="7"/>
    <x v="71"/>
    <n v="450.71"/>
    <n v="389"/>
    <s v="STORE11"/>
    <x v="17"/>
    <x v="1"/>
    <x v="17"/>
    <s v="Online"/>
    <x v="1785"/>
    <x v="89"/>
    <n v="2"/>
    <x v="72"/>
    <n v="0.28000000000000003"/>
    <x v="0"/>
    <n v="1016.0784"/>
  </r>
  <r>
    <s v="CUST1275"/>
    <s v="Shannon Miller"/>
    <x v="24"/>
    <x v="0"/>
    <s v="North Austinport"/>
    <x v="18"/>
    <s v="USA"/>
    <x v="0"/>
    <s v="PROD84"/>
    <x v="56"/>
    <x v="2"/>
    <x v="20"/>
    <x v="56"/>
    <n v="388.46"/>
    <n v="208"/>
    <s v="STORE8"/>
    <x v="7"/>
    <x v="3"/>
    <x v="7"/>
    <s v="Online"/>
    <x v="1786"/>
    <x v="658"/>
    <n v="3"/>
    <x v="69"/>
    <n v="0.18"/>
    <x v="2"/>
    <n v="1609.9962"/>
  </r>
  <r>
    <s v="CUST1171"/>
    <s v="Amy Wilson"/>
    <x v="30"/>
    <x v="1"/>
    <s v="Morrisburgh"/>
    <x v="12"/>
    <s v="USA"/>
    <x v="2"/>
    <s v="PROD88"/>
    <x v="90"/>
    <x v="0"/>
    <x v="7"/>
    <x v="90"/>
    <n v="131.24"/>
    <n v="232"/>
    <s v="STORE15"/>
    <x v="19"/>
    <x v="0"/>
    <x v="19"/>
    <s v="Flagship"/>
    <x v="1787"/>
    <x v="476"/>
    <n v="2"/>
    <x v="819"/>
    <n v="0.23"/>
    <x v="0"/>
    <n v="485.51580000000001"/>
  </r>
  <r>
    <s v="CUST1222"/>
    <s v="Alejandro Doyle"/>
    <x v="39"/>
    <x v="0"/>
    <s v="East Crystalton"/>
    <x v="32"/>
    <s v="USA"/>
    <x v="2"/>
    <s v="PROD28"/>
    <x v="40"/>
    <x v="0"/>
    <x v="7"/>
    <x v="40"/>
    <n v="38.76"/>
    <n v="137"/>
    <s v="STORE2"/>
    <x v="4"/>
    <x v="1"/>
    <x v="4"/>
    <s v="Outlet"/>
    <x v="1788"/>
    <x v="599"/>
    <n v="1"/>
    <x v="803"/>
    <n v="0.05"/>
    <x v="0"/>
    <n v="925.74649999999997"/>
  </r>
  <r>
    <s v="CUST1067"/>
    <s v="Amber Mcclain"/>
    <x v="7"/>
    <x v="0"/>
    <s v="Brendaburgh"/>
    <x v="23"/>
    <s v="USA"/>
    <x v="1"/>
    <s v="PROD2"/>
    <x v="60"/>
    <x v="4"/>
    <x v="18"/>
    <x v="60"/>
    <n v="265.73266666666666"/>
    <n v="352"/>
    <s v="STORE4"/>
    <x v="11"/>
    <x v="1"/>
    <x v="11"/>
    <s v="Online"/>
    <x v="1789"/>
    <x v="519"/>
    <n v="2"/>
    <x v="151"/>
    <n v="0.17"/>
    <x v="0"/>
    <n v="1333.4780000000001"/>
  </r>
  <r>
    <s v="CUST1253"/>
    <s v="Dr. Ashley Yates Md"/>
    <x v="41"/>
    <x v="0"/>
    <s v="New Maria"/>
    <x v="40"/>
    <s v="USA"/>
    <x v="3"/>
    <s v="PROD71"/>
    <x v="57"/>
    <x v="3"/>
    <x v="4"/>
    <x v="57"/>
    <n v="214.32"/>
    <n v="383"/>
    <s v="STORE9"/>
    <x v="9"/>
    <x v="1"/>
    <x v="9"/>
    <s v="Flagship"/>
    <x v="1790"/>
    <x v="275"/>
    <n v="1"/>
    <x v="820"/>
    <n v="0.25"/>
    <x v="1"/>
    <n v="272.79750000000001"/>
  </r>
  <r>
    <s v="CUST1013"/>
    <s v="Nathan Hernandez"/>
    <x v="41"/>
    <x v="1"/>
    <s v="New Becky"/>
    <x v="39"/>
    <s v="USA"/>
    <x v="1"/>
    <s v="PROD2"/>
    <x v="60"/>
    <x v="4"/>
    <x v="18"/>
    <x v="60"/>
    <n v="265.73266666666666"/>
    <n v="352"/>
    <s v="STORE10"/>
    <x v="5"/>
    <x v="2"/>
    <x v="5"/>
    <s v="Online"/>
    <x v="1791"/>
    <x v="133"/>
    <n v="4"/>
    <x v="552"/>
    <n v="0.21"/>
    <x v="2"/>
    <n v="2729.8292000000001"/>
  </r>
  <r>
    <s v="CUST1469"/>
    <s v="James Foster"/>
    <x v="16"/>
    <x v="0"/>
    <s v="East Audrey"/>
    <x v="34"/>
    <s v="USA"/>
    <x v="0"/>
    <s v="PROD80"/>
    <x v="24"/>
    <x v="2"/>
    <x v="14"/>
    <x v="24"/>
    <n v="143.43"/>
    <n v="58"/>
    <s v="STORE18"/>
    <x v="10"/>
    <x v="2"/>
    <x v="10"/>
    <s v="Flagship"/>
    <x v="1792"/>
    <x v="574"/>
    <n v="1"/>
    <x v="265"/>
    <n v="0.17"/>
    <x v="0"/>
    <n v="373.59129999999999"/>
  </r>
  <r>
    <s v="CUST1230"/>
    <s v="Timothy Sanders"/>
    <x v="5"/>
    <x v="0"/>
    <s v="Aaronmouth"/>
    <x v="23"/>
    <s v="USA"/>
    <x v="3"/>
    <s v="PROD68"/>
    <x v="97"/>
    <x v="2"/>
    <x v="20"/>
    <x v="97"/>
    <n v="243.7"/>
    <n v="130"/>
    <s v="STORE13"/>
    <x v="8"/>
    <x v="2"/>
    <x v="8"/>
    <s v="Flagship"/>
    <x v="1793"/>
    <x v="509"/>
    <n v="1"/>
    <x v="709"/>
    <n v="0.18"/>
    <x v="2"/>
    <n v="237.6524"/>
  </r>
  <r>
    <s v="CUST1334"/>
    <s v="Mr. Christopher Sims"/>
    <x v="12"/>
    <x v="1"/>
    <s v="Donaldsontown"/>
    <x v="33"/>
    <s v="USA"/>
    <x v="1"/>
    <s v="PROD54"/>
    <x v="8"/>
    <x v="0"/>
    <x v="7"/>
    <x v="8"/>
    <n v="434.84"/>
    <n v="185"/>
    <s v="STORE10"/>
    <x v="5"/>
    <x v="2"/>
    <x v="5"/>
    <s v="Online"/>
    <x v="1794"/>
    <x v="378"/>
    <n v="4"/>
    <x v="777"/>
    <n v="0.1"/>
    <x v="1"/>
    <n v="902.30399999999997"/>
  </r>
  <r>
    <s v="CUST1287"/>
    <s v="Cynthia Roberts"/>
    <x v="24"/>
    <x v="1"/>
    <s v="Millerfort"/>
    <x v="1"/>
    <s v="USA"/>
    <x v="0"/>
    <s v="PROD69"/>
    <x v="5"/>
    <x v="4"/>
    <x v="5"/>
    <x v="5"/>
    <n v="218.22"/>
    <n v="224"/>
    <s v="STORE19"/>
    <x v="18"/>
    <x v="2"/>
    <x v="18"/>
    <s v="Online"/>
    <x v="1795"/>
    <x v="251"/>
    <n v="4"/>
    <x v="338"/>
    <n v="0.16"/>
    <x v="2"/>
    <n v="1254.9264000000001"/>
  </r>
  <r>
    <s v="CUST1066"/>
    <s v="Cody Diaz"/>
    <x v="4"/>
    <x v="1"/>
    <s v="South Aaronside"/>
    <x v="20"/>
    <s v="USA"/>
    <x v="1"/>
    <s v="PROD3"/>
    <x v="84"/>
    <x v="4"/>
    <x v="18"/>
    <x v="84"/>
    <n v="364.67"/>
    <n v="452"/>
    <s v="STORE9"/>
    <x v="9"/>
    <x v="1"/>
    <x v="9"/>
    <s v="Flagship"/>
    <x v="1796"/>
    <x v="603"/>
    <n v="4"/>
    <x v="284"/>
    <n v="0.18"/>
    <x v="1"/>
    <n v="1144.4248"/>
  </r>
  <r>
    <s v="CUST1110"/>
    <s v="Ashley Griffin"/>
    <x v="38"/>
    <x v="1"/>
    <s v="New Dawnton"/>
    <x v="42"/>
    <s v="USA"/>
    <x v="0"/>
    <s v="PROD94"/>
    <x v="89"/>
    <x v="3"/>
    <x v="10"/>
    <x v="89"/>
    <n v="358.47"/>
    <n v="213"/>
    <s v="STORE17"/>
    <x v="1"/>
    <x v="0"/>
    <x v="1"/>
    <s v="Flagship"/>
    <x v="1797"/>
    <x v="440"/>
    <n v="4"/>
    <x v="657"/>
    <n v="0.17"/>
    <x v="0"/>
    <n v="707.02719999999999"/>
  </r>
  <r>
    <s v="CUST1190"/>
    <s v="Christopher Stewart"/>
    <x v="2"/>
    <x v="0"/>
    <s v="Amandaside"/>
    <x v="3"/>
    <s v="USA"/>
    <x v="3"/>
    <s v="PROD27"/>
    <x v="77"/>
    <x v="2"/>
    <x v="3"/>
    <x v="77"/>
    <n v="234.80599999999998"/>
    <n v="378"/>
    <s v="STORE19"/>
    <x v="18"/>
    <x v="2"/>
    <x v="18"/>
    <s v="Online"/>
    <x v="1798"/>
    <x v="569"/>
    <n v="3"/>
    <x v="181"/>
    <n v="0.11"/>
    <x v="2"/>
    <n v="2326.4778000000001"/>
  </r>
  <r>
    <s v="CUST1100"/>
    <s v="Diane Watson"/>
    <x v="10"/>
    <x v="1"/>
    <s v="North Codyport"/>
    <x v="11"/>
    <s v="USA"/>
    <x v="2"/>
    <s v="PROD94"/>
    <x v="89"/>
    <x v="3"/>
    <x v="10"/>
    <x v="89"/>
    <n v="358.47"/>
    <n v="213"/>
    <s v="STORE0"/>
    <x v="16"/>
    <x v="2"/>
    <x v="16"/>
    <s v="Flagship"/>
    <x v="1799"/>
    <x v="560"/>
    <n v="2"/>
    <x v="821"/>
    <n v="0.06"/>
    <x v="0"/>
    <n v="1314.0072"/>
  </r>
  <r>
    <s v="CUST1316"/>
    <s v="Robert House"/>
    <x v="23"/>
    <x v="0"/>
    <s v="Lake James"/>
    <x v="42"/>
    <s v="USA"/>
    <x v="0"/>
    <s v="PROD74"/>
    <x v="1"/>
    <x v="1"/>
    <x v="1"/>
    <x v="1"/>
    <n v="403.71"/>
    <n v="159"/>
    <s v="STORE0"/>
    <x v="16"/>
    <x v="2"/>
    <x v="16"/>
    <s v="Flagship"/>
    <x v="1800"/>
    <x v="634"/>
    <n v="1"/>
    <x v="63"/>
    <n v="0.23"/>
    <x v="2"/>
    <n v="554.35380000000009"/>
  </r>
  <r>
    <s v="CUST1378"/>
    <s v="Frank Stewart"/>
    <x v="30"/>
    <x v="1"/>
    <s v="Fischerborough"/>
    <x v="43"/>
    <s v="USA"/>
    <x v="3"/>
    <s v="PROD91"/>
    <x v="67"/>
    <x v="4"/>
    <x v="9"/>
    <x v="67"/>
    <n v="438.25"/>
    <n v="496"/>
    <s v="STORE17"/>
    <x v="1"/>
    <x v="0"/>
    <x v="1"/>
    <s v="Flagship"/>
    <x v="1801"/>
    <x v="146"/>
    <n v="2"/>
    <x v="719"/>
    <n v="0.16"/>
    <x v="1"/>
    <n v="1010.2344000000001"/>
  </r>
  <r>
    <s v="CUST1006"/>
    <s v="Amber Jackson"/>
    <x v="5"/>
    <x v="1"/>
    <s v="Deborahborough"/>
    <x v="16"/>
    <s v="USA"/>
    <x v="2"/>
    <s v="PROD28"/>
    <x v="40"/>
    <x v="0"/>
    <x v="7"/>
    <x v="40"/>
    <n v="38.76"/>
    <n v="137"/>
    <s v="STORE4"/>
    <x v="11"/>
    <x v="1"/>
    <x v="11"/>
    <s v="Online"/>
    <x v="1802"/>
    <x v="546"/>
    <n v="2"/>
    <x v="123"/>
    <n v="0.22"/>
    <x v="1"/>
    <n v="433.92960000000011"/>
  </r>
  <r>
    <s v="CUST1053"/>
    <s v="Sharon Brown"/>
    <x v="33"/>
    <x v="1"/>
    <s v="East Andrea"/>
    <x v="29"/>
    <s v="USA"/>
    <x v="0"/>
    <s v="PROD49"/>
    <x v="80"/>
    <x v="3"/>
    <x v="13"/>
    <x v="80"/>
    <n v="43.29"/>
    <n v="267"/>
    <s v="STORE5"/>
    <x v="3"/>
    <x v="0"/>
    <x v="3"/>
    <s v="Outlet"/>
    <x v="1803"/>
    <x v="134"/>
    <n v="1"/>
    <x v="389"/>
    <n v="0.17"/>
    <x v="0"/>
    <n v="563.48699999999997"/>
  </r>
  <r>
    <s v="CUST1015"/>
    <s v="Laura Alvarez"/>
    <x v="45"/>
    <x v="1"/>
    <s v="Lawsonhaven"/>
    <x v="17"/>
    <s v="USA"/>
    <x v="2"/>
    <s v="PROD25"/>
    <x v="13"/>
    <x v="4"/>
    <x v="7"/>
    <x v="13"/>
    <n v="174.02"/>
    <n v="268"/>
    <s v="STORE15"/>
    <x v="19"/>
    <x v="0"/>
    <x v="19"/>
    <s v="Flagship"/>
    <x v="1804"/>
    <x v="46"/>
    <n v="4"/>
    <x v="230"/>
    <n v="0.15"/>
    <x v="0"/>
    <n v="320.04199999999997"/>
  </r>
  <r>
    <s v="CUST1441"/>
    <s v="Dalton Walters"/>
    <x v="37"/>
    <x v="0"/>
    <s v="Jonesstad"/>
    <x v="40"/>
    <s v="USA"/>
    <x v="1"/>
    <s v="PROD44"/>
    <x v="31"/>
    <x v="0"/>
    <x v="15"/>
    <x v="31"/>
    <n v="167.12"/>
    <n v="316"/>
    <s v="STORE1"/>
    <x v="6"/>
    <x v="0"/>
    <x v="6"/>
    <s v="Flagship"/>
    <x v="1805"/>
    <x v="217"/>
    <n v="4"/>
    <x v="524"/>
    <n v="0.01"/>
    <x v="1"/>
    <n v="1643.4792"/>
  </r>
  <r>
    <s v="CUST1051"/>
    <s v="Sarah Rodgers"/>
    <x v="28"/>
    <x v="1"/>
    <s v="New Julia"/>
    <x v="5"/>
    <s v="USA"/>
    <x v="0"/>
    <s v="PROD11"/>
    <x v="68"/>
    <x v="1"/>
    <x v="7"/>
    <x v="68"/>
    <n v="449.4"/>
    <n v="274.7"/>
    <s v="STORE4"/>
    <x v="11"/>
    <x v="1"/>
    <x v="11"/>
    <s v="Online"/>
    <x v="1806"/>
    <x v="659"/>
    <n v="4"/>
    <x v="486"/>
    <n v="0.03"/>
    <x v="0"/>
    <n v="3026.6716000000001"/>
  </r>
  <r>
    <s v="CUST1428"/>
    <s v="Samuel Mullins"/>
    <x v="4"/>
    <x v="1"/>
    <s v="Hartmouth"/>
    <x v="49"/>
    <s v="USA"/>
    <x v="3"/>
    <s v="PROD37"/>
    <x v="16"/>
    <x v="4"/>
    <x v="9"/>
    <x v="16"/>
    <n v="353.47"/>
    <n v="214"/>
    <s v="STORE15"/>
    <x v="19"/>
    <x v="0"/>
    <x v="19"/>
    <s v="Flagship"/>
    <x v="1807"/>
    <x v="502"/>
    <n v="4"/>
    <x v="604"/>
    <n v="0.28000000000000003"/>
    <x v="0"/>
    <n v="531.5616"/>
  </r>
  <r>
    <s v="CUST1287"/>
    <s v="Cynthia Roberts"/>
    <x v="24"/>
    <x v="1"/>
    <s v="Millerfort"/>
    <x v="1"/>
    <s v="USA"/>
    <x v="0"/>
    <s v="PROD65"/>
    <x v="74"/>
    <x v="0"/>
    <x v="15"/>
    <x v="74"/>
    <n v="240.63"/>
    <n v="423"/>
    <s v="STORE4"/>
    <x v="11"/>
    <x v="1"/>
    <x v="11"/>
    <s v="Online"/>
    <x v="1808"/>
    <x v="316"/>
    <n v="4"/>
    <x v="123"/>
    <n v="0.22"/>
    <x v="1"/>
    <n v="866.04959999999994"/>
  </r>
  <r>
    <s v="CUST1104"/>
    <s v="Christopher Lester"/>
    <x v="13"/>
    <x v="0"/>
    <s v="South Jenniferville"/>
    <x v="31"/>
    <s v="USA"/>
    <x v="1"/>
    <s v="PROD31"/>
    <x v="72"/>
    <x v="0"/>
    <x v="0"/>
    <x v="72"/>
    <n v="204.39"/>
    <n v="281"/>
    <s v="STORE3"/>
    <x v="0"/>
    <x v="0"/>
    <x v="0"/>
    <s v="Outlet"/>
    <x v="1809"/>
    <x v="476"/>
    <n v="1"/>
    <x v="71"/>
    <n v="0.18"/>
    <x v="0"/>
    <n v="30.175999999999998"/>
  </r>
  <r>
    <s v="CUST1356"/>
    <s v="Steve Hunt"/>
    <x v="8"/>
    <x v="0"/>
    <s v="North Richard"/>
    <x v="36"/>
    <s v="USA"/>
    <x v="3"/>
    <s v="PROD88"/>
    <x v="90"/>
    <x v="0"/>
    <x v="7"/>
    <x v="90"/>
    <n v="131.24"/>
    <n v="232"/>
    <s v="STORE6"/>
    <x v="13"/>
    <x v="2"/>
    <x v="13"/>
    <s v="Online"/>
    <x v="1810"/>
    <x v="208"/>
    <n v="1"/>
    <x v="277"/>
    <n v="0.14000000000000001"/>
    <x v="0"/>
    <n v="463.85820000000001"/>
  </r>
  <r>
    <s v="CUST1089"/>
    <s v="Jamie Yoder"/>
    <x v="27"/>
    <x v="0"/>
    <s v="New Gabrielleville"/>
    <x v="40"/>
    <s v="USA"/>
    <x v="2"/>
    <s v="PROD20"/>
    <x v="69"/>
    <x v="0"/>
    <x v="7"/>
    <x v="69"/>
    <n v="131.51"/>
    <n v="281.95833333333331"/>
    <s v="STORE18"/>
    <x v="10"/>
    <x v="2"/>
    <x v="10"/>
    <s v="Flagship"/>
    <x v="1811"/>
    <x v="352"/>
    <n v="1"/>
    <x v="822"/>
    <n v="0.3"/>
    <x v="1"/>
    <n v="19.481000000000002"/>
  </r>
  <r>
    <s v="CUST1403"/>
    <s v="Justin Ingram"/>
    <x v="23"/>
    <x v="0"/>
    <s v="Lake Lisaland"/>
    <x v="49"/>
    <s v="USA"/>
    <x v="3"/>
    <s v="PROD17"/>
    <x v="29"/>
    <x v="0"/>
    <x v="7"/>
    <x v="29"/>
    <n v="144.53"/>
    <n v="367"/>
    <s v="STORE18"/>
    <x v="10"/>
    <x v="2"/>
    <x v="10"/>
    <s v="Flagship"/>
    <x v="1812"/>
    <x v="507"/>
    <n v="4"/>
    <x v="588"/>
    <n v="0.03"/>
    <x v="1"/>
    <n v="133.4332"/>
  </r>
  <r>
    <s v="CUST1283"/>
    <s v="Bryan Garcia"/>
    <x v="8"/>
    <x v="1"/>
    <s v="Garciaborough"/>
    <x v="0"/>
    <s v="USA"/>
    <x v="1"/>
    <s v="PROD70"/>
    <x v="92"/>
    <x v="2"/>
    <x v="19"/>
    <x v="92"/>
    <n v="138.05000000000001"/>
    <n v="89"/>
    <s v="STORE4"/>
    <x v="11"/>
    <x v="1"/>
    <x v="11"/>
    <s v="Online"/>
    <x v="1813"/>
    <x v="4"/>
    <n v="3"/>
    <x v="821"/>
    <n v="0.28000000000000003"/>
    <x v="2"/>
    <n v="1509.2352000000001"/>
  </r>
  <r>
    <s v="CUST1012"/>
    <s v="Kenneth Lambert"/>
    <x v="0"/>
    <x v="1"/>
    <s v="North Kathryn"/>
    <x v="45"/>
    <s v="USA"/>
    <x v="2"/>
    <s v="PROD76"/>
    <x v="45"/>
    <x v="1"/>
    <x v="6"/>
    <x v="45"/>
    <n v="392.89"/>
    <n v="320"/>
    <s v="STORE13"/>
    <x v="8"/>
    <x v="2"/>
    <x v="8"/>
    <s v="Flagship"/>
    <x v="1814"/>
    <x v="660"/>
    <n v="4"/>
    <x v="70"/>
    <n v="0.15"/>
    <x v="2"/>
    <n v="1795.982"/>
  </r>
  <r>
    <s v="CUST1492"/>
    <s v="Darrell Miller"/>
    <x v="22"/>
    <x v="1"/>
    <s v="Port Carol"/>
    <x v="23"/>
    <s v="USA"/>
    <x v="2"/>
    <s v="PROD46"/>
    <x v="41"/>
    <x v="4"/>
    <x v="18"/>
    <x v="41"/>
    <n v="167.34"/>
    <n v="296"/>
    <s v="STORE16"/>
    <x v="12"/>
    <x v="3"/>
    <x v="12"/>
    <s v="Flagship"/>
    <x v="1815"/>
    <x v="362"/>
    <n v="2"/>
    <x v="487"/>
    <n v="0.24"/>
    <x v="1"/>
    <n v="1186.9680000000001"/>
  </r>
  <r>
    <s v="CUST1180"/>
    <s v="Wesley Thompson"/>
    <x v="29"/>
    <x v="0"/>
    <s v="East Davidmouth"/>
    <x v="6"/>
    <s v="USA"/>
    <x v="3"/>
    <s v="PROD21"/>
    <x v="54"/>
    <x v="2"/>
    <x v="19"/>
    <x v="54"/>
    <n v="123.46"/>
    <n v="76"/>
    <s v="STORE14"/>
    <x v="2"/>
    <x v="1"/>
    <x v="2"/>
    <s v="Outlet"/>
    <x v="1816"/>
    <x v="643"/>
    <n v="1"/>
    <x v="698"/>
    <n v="0.06"/>
    <x v="2"/>
    <n v="919.29179999999997"/>
  </r>
  <r>
    <s v="CUST1369"/>
    <s v="Gregory Allen"/>
    <x v="3"/>
    <x v="1"/>
    <s v="West Bruce"/>
    <x v="1"/>
    <s v="USA"/>
    <x v="2"/>
    <s v="PROD83"/>
    <x v="61"/>
    <x v="3"/>
    <x v="10"/>
    <x v="61"/>
    <n v="250.41615384615383"/>
    <n v="159"/>
    <s v="STORE12"/>
    <x v="14"/>
    <x v="0"/>
    <x v="14"/>
    <s v="Online"/>
    <x v="1817"/>
    <x v="457"/>
    <n v="4"/>
    <x v="634"/>
    <n v="0.19"/>
    <x v="0"/>
    <n v="1149.066"/>
  </r>
  <r>
    <s v="CUST1283"/>
    <s v="Bryan Garcia"/>
    <x v="8"/>
    <x v="1"/>
    <s v="Garciaborough"/>
    <x v="0"/>
    <s v="USA"/>
    <x v="1"/>
    <s v="PROD68"/>
    <x v="97"/>
    <x v="2"/>
    <x v="20"/>
    <x v="97"/>
    <n v="243.7"/>
    <n v="130"/>
    <s v="STORE19"/>
    <x v="18"/>
    <x v="2"/>
    <x v="18"/>
    <s v="Online"/>
    <x v="1818"/>
    <x v="264"/>
    <n v="1"/>
    <x v="813"/>
    <n v="0.09"/>
    <x v="2"/>
    <n v="611.17420000000004"/>
  </r>
  <r>
    <s v="CUST1317"/>
    <s v="Tiffany Williams"/>
    <x v="13"/>
    <x v="1"/>
    <s v="Richardsport"/>
    <x v="20"/>
    <s v="USA"/>
    <x v="0"/>
    <s v="PROD82"/>
    <x v="26"/>
    <x v="0"/>
    <x v="15"/>
    <x v="26"/>
    <n v="152.91999999999999"/>
    <n v="281"/>
    <s v="STORE3"/>
    <x v="0"/>
    <x v="0"/>
    <x v="0"/>
    <s v="Outlet"/>
    <x v="1819"/>
    <x v="319"/>
    <n v="1"/>
    <x v="157"/>
    <n v="0.28999999999999998"/>
    <x v="1"/>
    <n v="615.79719999999998"/>
  </r>
  <r>
    <s v="CUST1081"/>
    <s v="Krystal Ford"/>
    <x v="23"/>
    <x v="1"/>
    <s v="South David"/>
    <x v="37"/>
    <s v="USA"/>
    <x v="2"/>
    <s v="PROD10"/>
    <x v="47"/>
    <x v="2"/>
    <x v="14"/>
    <x v="47"/>
    <n v="298.86"/>
    <n v="308"/>
    <s v="STORE12"/>
    <x v="14"/>
    <x v="0"/>
    <x v="14"/>
    <s v="Online"/>
    <x v="1820"/>
    <x v="176"/>
    <n v="3"/>
    <x v="108"/>
    <n v="0.15"/>
    <x v="1"/>
    <n v="612.68850000000009"/>
  </r>
  <r>
    <s v="CUST1075"/>
    <s v="Rhonda Morales"/>
    <x v="25"/>
    <x v="1"/>
    <s v="Lake Barryfurt"/>
    <x v="13"/>
    <s v="USA"/>
    <x v="0"/>
    <s v="PROD28"/>
    <x v="40"/>
    <x v="0"/>
    <x v="7"/>
    <x v="40"/>
    <n v="38.76"/>
    <n v="137"/>
    <s v="STORE16"/>
    <x v="12"/>
    <x v="3"/>
    <x v="12"/>
    <s v="Flagship"/>
    <x v="1821"/>
    <x v="661"/>
    <n v="2"/>
    <x v="627"/>
    <n v="0.28000000000000003"/>
    <x v="2"/>
    <n v="891.53279999999995"/>
  </r>
  <r>
    <s v="CUST1213"/>
    <s v="Stuart Johnson"/>
    <x v="17"/>
    <x v="1"/>
    <s v="West Markport"/>
    <x v="28"/>
    <s v="USA"/>
    <x v="2"/>
    <s v="PROD87"/>
    <x v="48"/>
    <x v="2"/>
    <x v="11"/>
    <x v="48"/>
    <n v="371.38"/>
    <n v="220"/>
    <s v="STORE0"/>
    <x v="16"/>
    <x v="2"/>
    <x v="16"/>
    <s v="Flagship"/>
    <x v="1822"/>
    <x v="354"/>
    <n v="3"/>
    <x v="706"/>
    <n v="0.08"/>
    <x v="1"/>
    <n v="1913.8391999999999"/>
  </r>
  <r>
    <s v="CUST1423"/>
    <s v="Rebecca Baker"/>
    <x v="39"/>
    <x v="0"/>
    <s v="New Katherine"/>
    <x v="45"/>
    <s v="USA"/>
    <x v="1"/>
    <s v="PROD46"/>
    <x v="41"/>
    <x v="4"/>
    <x v="18"/>
    <x v="41"/>
    <n v="167.34"/>
    <n v="296"/>
    <s v="STORE17"/>
    <x v="1"/>
    <x v="0"/>
    <x v="1"/>
    <s v="Flagship"/>
    <x v="1823"/>
    <x v="294"/>
    <n v="1"/>
    <x v="31"/>
    <n v="0.05"/>
    <x v="2"/>
    <n v="792.89602692307687"/>
  </r>
  <r>
    <s v="CUST1108"/>
    <s v="Travis Holland"/>
    <x v="29"/>
    <x v="0"/>
    <s v="Webstermouth"/>
    <x v="20"/>
    <s v="USA"/>
    <x v="3"/>
    <s v="PROD48"/>
    <x v="66"/>
    <x v="1"/>
    <x v="7"/>
    <x v="66"/>
    <n v="177.98"/>
    <n v="103"/>
    <s v="STORE10"/>
    <x v="5"/>
    <x v="2"/>
    <x v="5"/>
    <s v="Online"/>
    <x v="1824"/>
    <x v="105"/>
    <n v="4"/>
    <x v="652"/>
    <n v="0.28000000000000003"/>
    <x v="2"/>
    <n v="2164.6943999999999"/>
  </r>
  <r>
    <s v="CUST1110"/>
    <s v="Ashley Griffin"/>
    <x v="38"/>
    <x v="1"/>
    <s v="New Dawnton"/>
    <x v="42"/>
    <s v="USA"/>
    <x v="0"/>
    <s v="PROD31"/>
    <x v="72"/>
    <x v="0"/>
    <x v="0"/>
    <x v="72"/>
    <n v="204.39"/>
    <n v="281"/>
    <s v="STORE15"/>
    <x v="19"/>
    <x v="0"/>
    <x v="19"/>
    <s v="Flagship"/>
    <x v="1825"/>
    <x v="593"/>
    <n v="3"/>
    <x v="224"/>
    <n v="0.19"/>
    <x v="2"/>
    <n v="262.78019999999998"/>
  </r>
  <r>
    <s v="CUST1256"/>
    <s v="Kristen Fischer"/>
    <x v="46"/>
    <x v="0"/>
    <s v="Lake Christopher"/>
    <x v="24"/>
    <s v="USA"/>
    <x v="2"/>
    <s v="PROD27"/>
    <x v="77"/>
    <x v="2"/>
    <x v="3"/>
    <x v="77"/>
    <n v="234.80599999999998"/>
    <n v="378"/>
    <s v="STORE4"/>
    <x v="11"/>
    <x v="1"/>
    <x v="11"/>
    <s v="Online"/>
    <x v="1826"/>
    <x v="130"/>
    <n v="1"/>
    <x v="25"/>
    <n v="0.17"/>
    <x v="2"/>
    <n v="800.21129999999994"/>
  </r>
  <r>
    <s v="CUST1131"/>
    <s v="Joseph Richards"/>
    <x v="23"/>
    <x v="1"/>
    <s v="Wigginsville"/>
    <x v="27"/>
    <s v="USA"/>
    <x v="3"/>
    <s v="PROD19"/>
    <x v="32"/>
    <x v="0"/>
    <x v="12"/>
    <x v="32"/>
    <n v="21.34"/>
    <n v="65"/>
    <s v="STORE0"/>
    <x v="16"/>
    <x v="2"/>
    <x v="16"/>
    <s v="Flagship"/>
    <x v="1827"/>
    <x v="540"/>
    <n v="1"/>
    <x v="549"/>
    <n v="0.28999999999999998"/>
    <x v="0"/>
    <n v="245.80199999999999"/>
  </r>
  <r>
    <s v="CUST1457"/>
    <s v="Christina Robertson"/>
    <x v="22"/>
    <x v="0"/>
    <s v="Hubbardborough"/>
    <x v="18"/>
    <s v="USA"/>
    <x v="2"/>
    <s v="PROD43"/>
    <x v="34"/>
    <x v="1"/>
    <x v="6"/>
    <x v="34"/>
    <n v="253.33"/>
    <n v="266"/>
    <s v="STORE15"/>
    <x v="19"/>
    <x v="0"/>
    <x v="19"/>
    <s v="Flagship"/>
    <x v="1828"/>
    <x v="357"/>
    <n v="3"/>
    <x v="167"/>
    <n v="0.28999999999999998"/>
    <x v="0"/>
    <n v="1686.4275"/>
  </r>
  <r>
    <s v="CUST1319"/>
    <s v="Casey Simpson"/>
    <x v="8"/>
    <x v="0"/>
    <s v="West Mathewside"/>
    <x v="44"/>
    <s v="USA"/>
    <x v="2"/>
    <s v="PROD39"/>
    <x v="65"/>
    <x v="1"/>
    <x v="22"/>
    <x v="65"/>
    <n v="326.06"/>
    <n v="301"/>
    <s v="STORE13"/>
    <x v="8"/>
    <x v="2"/>
    <x v="8"/>
    <s v="Flagship"/>
    <x v="1829"/>
    <x v="480"/>
    <n v="1"/>
    <x v="199"/>
    <n v="0.13"/>
    <x v="1"/>
    <n v="460.96080000000001"/>
  </r>
  <r>
    <s v="CUST1471"/>
    <s v="Debra Mccullough"/>
    <x v="17"/>
    <x v="0"/>
    <s v="Mcdanielfurt"/>
    <x v="39"/>
    <s v="USA"/>
    <x v="2"/>
    <s v="PROD54"/>
    <x v="8"/>
    <x v="0"/>
    <x v="7"/>
    <x v="8"/>
    <n v="434.84"/>
    <n v="185"/>
    <s v="STORE3"/>
    <x v="0"/>
    <x v="0"/>
    <x v="0"/>
    <s v="Outlet"/>
    <x v="1830"/>
    <x v="192"/>
    <n v="3"/>
    <x v="823"/>
    <n v="0.11"/>
    <x v="1"/>
    <n v="1555.4619"/>
  </r>
  <r>
    <s v="CUST1211"/>
    <s v="Rodney Huffman"/>
    <x v="3"/>
    <x v="1"/>
    <s v="Garzafort"/>
    <x v="43"/>
    <s v="USA"/>
    <x v="1"/>
    <s v="PROD95"/>
    <x v="28"/>
    <x v="0"/>
    <x v="7"/>
    <x v="28"/>
    <n v="60.65"/>
    <n v="75"/>
    <s v="STORE17"/>
    <x v="1"/>
    <x v="0"/>
    <x v="1"/>
    <s v="Flagship"/>
    <x v="1831"/>
    <x v="662"/>
    <n v="1"/>
    <x v="824"/>
    <n v="0.22"/>
    <x v="2"/>
    <n v="171.45179999999999"/>
  </r>
  <r>
    <s v="CUST1497"/>
    <s v="Sarah Marsh"/>
    <x v="35"/>
    <x v="1"/>
    <s v="Port William"/>
    <x v="3"/>
    <s v="USA"/>
    <x v="0"/>
    <s v="PROD70"/>
    <x v="92"/>
    <x v="2"/>
    <x v="19"/>
    <x v="92"/>
    <n v="138.05000000000001"/>
    <n v="89"/>
    <s v="STORE18"/>
    <x v="10"/>
    <x v="2"/>
    <x v="10"/>
    <s v="Flagship"/>
    <x v="1832"/>
    <x v="579"/>
    <n v="4"/>
    <x v="259"/>
    <n v="0.27"/>
    <x v="0"/>
    <n v="2579.2651999999998"/>
  </r>
  <r>
    <s v="CUST1234"/>
    <s v="Nathaniel Hill"/>
    <x v="27"/>
    <x v="1"/>
    <s v="Lake Mark"/>
    <x v="45"/>
    <s v="USA"/>
    <x v="0"/>
    <s v="PROD17"/>
    <x v="29"/>
    <x v="0"/>
    <x v="7"/>
    <x v="29"/>
    <n v="144.53"/>
    <n v="367"/>
    <s v="STORE14"/>
    <x v="2"/>
    <x v="1"/>
    <x v="2"/>
    <s v="Outlet"/>
    <x v="1833"/>
    <x v="628"/>
    <n v="4"/>
    <x v="36"/>
    <n v="0.04"/>
    <x v="2"/>
    <n v="1263.5904"/>
  </r>
  <r>
    <s v="CUST1054"/>
    <s v="Katherine Dorsey"/>
    <x v="26"/>
    <x v="0"/>
    <s v="Christopherland"/>
    <x v="21"/>
    <s v="USA"/>
    <x v="2"/>
    <s v="PROD88"/>
    <x v="90"/>
    <x v="0"/>
    <x v="7"/>
    <x v="90"/>
    <n v="131.24"/>
    <n v="232"/>
    <s v="STORE7"/>
    <x v="15"/>
    <x v="1"/>
    <x v="15"/>
    <s v="Online"/>
    <x v="1834"/>
    <x v="330"/>
    <n v="4"/>
    <x v="605"/>
    <n v="0.24"/>
    <x v="2"/>
    <n v="386.38400000000001"/>
  </r>
  <r>
    <s v="CUST1105"/>
    <s v="Lance Baker"/>
    <x v="12"/>
    <x v="1"/>
    <s v="Port Victoria"/>
    <x v="23"/>
    <s v="USA"/>
    <x v="0"/>
    <s v="PROD68"/>
    <x v="97"/>
    <x v="2"/>
    <x v="20"/>
    <x v="97"/>
    <n v="243.7"/>
    <n v="130"/>
    <s v="STORE11"/>
    <x v="17"/>
    <x v="1"/>
    <x v="17"/>
    <s v="Online"/>
    <x v="1835"/>
    <x v="663"/>
    <n v="1"/>
    <x v="424"/>
    <n v="0.03"/>
    <x v="1"/>
    <n v="907.70659999999998"/>
  </r>
  <r>
    <s v="CUST1320"/>
    <s v="Jessica Gonzalez"/>
    <x v="23"/>
    <x v="1"/>
    <s v="South Darrenland"/>
    <x v="14"/>
    <s v="USA"/>
    <x v="3"/>
    <s v="PROD60"/>
    <x v="18"/>
    <x v="3"/>
    <x v="13"/>
    <x v="18"/>
    <n v="482.75"/>
    <n v="444"/>
    <s v="STORE10"/>
    <x v="5"/>
    <x v="2"/>
    <x v="5"/>
    <s v="Online"/>
    <x v="1836"/>
    <x v="664"/>
    <n v="4"/>
    <x v="825"/>
    <n v="0.2"/>
    <x v="0"/>
    <n v="1912.96"/>
  </r>
  <r>
    <s v="CUST1259"/>
    <s v="Beth Allen"/>
    <x v="41"/>
    <x v="1"/>
    <s v="South Kathrynmouth"/>
    <x v="21"/>
    <s v="USA"/>
    <x v="1"/>
    <s v="PROD13"/>
    <x v="75"/>
    <x v="1"/>
    <x v="7"/>
    <x v="75"/>
    <n v="242.23"/>
    <n v="453"/>
    <s v="STORE18"/>
    <x v="10"/>
    <x v="2"/>
    <x v="10"/>
    <s v="Flagship"/>
    <x v="1837"/>
    <x v="620"/>
    <n v="4"/>
    <x v="141"/>
    <n v="0.16"/>
    <x v="0"/>
    <n v="897.05280000000005"/>
  </r>
  <r>
    <s v="CUST1407"/>
    <s v="Joseph Mendoza"/>
    <x v="44"/>
    <x v="0"/>
    <s v="Ashleymouth"/>
    <x v="42"/>
    <s v="USA"/>
    <x v="0"/>
    <s v="PROD70"/>
    <x v="92"/>
    <x v="2"/>
    <x v="19"/>
    <x v="92"/>
    <n v="138.05000000000001"/>
    <n v="89"/>
    <s v="STORE15"/>
    <x v="19"/>
    <x v="0"/>
    <x v="19"/>
    <s v="Flagship"/>
    <x v="1838"/>
    <x v="65"/>
    <n v="3"/>
    <x v="14"/>
    <n v="0.03"/>
    <x v="0"/>
    <n v="1048.1238000000001"/>
  </r>
  <r>
    <s v="CUST1363"/>
    <s v="Elizabeth Smith"/>
    <x v="28"/>
    <x v="0"/>
    <s v="Murphytown"/>
    <x v="35"/>
    <s v="USA"/>
    <x v="3"/>
    <s v="PROD56"/>
    <x v="87"/>
    <x v="2"/>
    <x v="3"/>
    <x v="87"/>
    <n v="461.47"/>
    <n v="190"/>
    <s v="STORE0"/>
    <x v="16"/>
    <x v="2"/>
    <x v="16"/>
    <s v="Flagship"/>
    <x v="1839"/>
    <x v="402"/>
    <n v="3"/>
    <x v="826"/>
    <n v="0.05"/>
    <x v="2"/>
    <n v="705.11850000000004"/>
  </r>
  <r>
    <s v="CUST1078"/>
    <s v="Cody Blake"/>
    <x v="2"/>
    <x v="0"/>
    <s v="North Scottport"/>
    <x v="36"/>
    <s v="USA"/>
    <x v="0"/>
    <s v="PROD45"/>
    <x v="23"/>
    <x v="0"/>
    <x v="0"/>
    <x v="23"/>
    <n v="318.91000000000003"/>
    <n v="114"/>
    <s v="STORE15"/>
    <x v="19"/>
    <x v="0"/>
    <x v="19"/>
    <s v="Flagship"/>
    <x v="1840"/>
    <x v="236"/>
    <n v="3"/>
    <x v="827"/>
    <n v="0.23"/>
    <x v="0"/>
    <n v="1558.4646"/>
  </r>
  <r>
    <s v="CUST1415"/>
    <s v="Tyler Cook"/>
    <x v="11"/>
    <x v="1"/>
    <s v="Kramerview"/>
    <x v="19"/>
    <s v="USA"/>
    <x v="1"/>
    <s v="PROD42"/>
    <x v="71"/>
    <x v="1"/>
    <x v="7"/>
    <x v="71"/>
    <n v="450.71"/>
    <n v="389"/>
    <s v="STORE4"/>
    <x v="11"/>
    <x v="1"/>
    <x v="11"/>
    <s v="Online"/>
    <x v="1841"/>
    <x v="665"/>
    <n v="1"/>
    <x v="638"/>
    <n v="0.27"/>
    <x v="1"/>
    <n v="667.20539999999994"/>
  </r>
  <r>
    <s v="CUST1314"/>
    <s v="Elizabeth Johnson"/>
    <x v="10"/>
    <x v="1"/>
    <s v="Anitaland"/>
    <x v="17"/>
    <s v="USA"/>
    <x v="1"/>
    <s v="PROD93"/>
    <x v="27"/>
    <x v="1"/>
    <x v="6"/>
    <x v="27"/>
    <n v="377.52"/>
    <n v="485"/>
    <s v="STORE10"/>
    <x v="5"/>
    <x v="2"/>
    <x v="5"/>
    <s v="Online"/>
    <x v="1842"/>
    <x v="444"/>
    <n v="4"/>
    <x v="727"/>
    <n v="0.13"/>
    <x v="1"/>
    <n v="1289.3399999999999"/>
  </r>
  <r>
    <s v="CUST1358"/>
    <s v="Ashley Anderson"/>
    <x v="31"/>
    <x v="1"/>
    <s v="West Johnmouth"/>
    <x v="44"/>
    <s v="USA"/>
    <x v="0"/>
    <s v="PROD72"/>
    <x v="35"/>
    <x v="0"/>
    <x v="15"/>
    <x v="35"/>
    <n v="477.61"/>
    <n v="300"/>
    <s v="STORE13"/>
    <x v="8"/>
    <x v="2"/>
    <x v="8"/>
    <s v="Flagship"/>
    <x v="1843"/>
    <x v="225"/>
    <n v="1"/>
    <x v="717"/>
    <n v="0.1"/>
    <x v="1"/>
    <n v="661.59"/>
  </r>
  <r>
    <s v="CUST1135"/>
    <s v="Matthew Hanna"/>
    <x v="44"/>
    <x v="1"/>
    <s v="Gonzalezbury"/>
    <x v="29"/>
    <s v="USA"/>
    <x v="2"/>
    <s v="PROD79"/>
    <x v="14"/>
    <x v="2"/>
    <x v="11"/>
    <x v="14"/>
    <n v="228.53"/>
    <n v="469"/>
    <s v="STORE2"/>
    <x v="4"/>
    <x v="1"/>
    <x v="4"/>
    <s v="Outlet"/>
    <x v="1844"/>
    <x v="547"/>
    <n v="3"/>
    <x v="828"/>
    <n v="0.05"/>
    <x v="0"/>
    <n v="1278.3675000000001"/>
  </r>
  <r>
    <s v="CUST1303"/>
    <s v="John Sloan"/>
    <x v="28"/>
    <x v="1"/>
    <s v="East Johntown"/>
    <x v="43"/>
    <s v="USA"/>
    <x v="2"/>
    <s v="PROD20"/>
    <x v="69"/>
    <x v="0"/>
    <x v="7"/>
    <x v="69"/>
    <n v="131.51"/>
    <n v="281.95833333333331"/>
    <s v="STORE3"/>
    <x v="0"/>
    <x v="0"/>
    <x v="0"/>
    <s v="Outlet"/>
    <x v="1845"/>
    <x v="72"/>
    <n v="3"/>
    <x v="763"/>
    <n v="0.28000000000000003"/>
    <x v="1"/>
    <n v="1943.0927999999999"/>
  </r>
  <r>
    <s v="CUST1059"/>
    <s v="Alyssa Vargas"/>
    <x v="10"/>
    <x v="0"/>
    <s v="New Kathrynland"/>
    <x v="39"/>
    <s v="USA"/>
    <x v="2"/>
    <s v="PROD84"/>
    <x v="56"/>
    <x v="2"/>
    <x v="20"/>
    <x v="56"/>
    <n v="388.46"/>
    <n v="208"/>
    <s v="STORE13"/>
    <x v="8"/>
    <x v="2"/>
    <x v="8"/>
    <s v="Flagship"/>
    <x v="1846"/>
    <x v="169"/>
    <n v="3"/>
    <x v="256"/>
    <n v="7.0000000000000007E-2"/>
    <x v="2"/>
    <n v="2524.8384000000001"/>
  </r>
  <r>
    <s v="CUST1380"/>
    <s v="Shelley Ponce"/>
    <x v="28"/>
    <x v="0"/>
    <s v="South Cassandrachester"/>
    <x v="26"/>
    <s v="USA"/>
    <x v="0"/>
    <s v="PROD68"/>
    <x v="97"/>
    <x v="2"/>
    <x v="20"/>
    <x v="97"/>
    <n v="243.7"/>
    <n v="130"/>
    <s v="STORE13"/>
    <x v="8"/>
    <x v="2"/>
    <x v="8"/>
    <s v="Flagship"/>
    <x v="1847"/>
    <x v="74"/>
    <n v="4"/>
    <x v="39"/>
    <n v="0.16"/>
    <x v="2"/>
    <n v="1373.2991999999999"/>
  </r>
  <r>
    <s v="CUST1282"/>
    <s v="Kristi Lopez"/>
    <x v="6"/>
    <x v="1"/>
    <s v="Spencermouth"/>
    <x v="15"/>
    <s v="USA"/>
    <x v="0"/>
    <s v="PROD71"/>
    <x v="57"/>
    <x v="3"/>
    <x v="4"/>
    <x v="57"/>
    <n v="214.32"/>
    <n v="383"/>
    <s v="STORE3"/>
    <x v="0"/>
    <x v="0"/>
    <x v="0"/>
    <s v="Outlet"/>
    <x v="1848"/>
    <x v="666"/>
    <n v="4"/>
    <x v="164"/>
    <n v="0.27"/>
    <x v="0"/>
    <n v="2250.2979999999998"/>
  </r>
  <r>
    <s v="CUST1203"/>
    <s v="Sarah Brady"/>
    <x v="35"/>
    <x v="0"/>
    <s v="Johnsonland"/>
    <x v="14"/>
    <s v="USA"/>
    <x v="2"/>
    <s v="PROD30"/>
    <x v="38"/>
    <x v="2"/>
    <x v="14"/>
    <x v="38"/>
    <n v="19.52"/>
    <n v="57"/>
    <s v="STORE6"/>
    <x v="13"/>
    <x v="2"/>
    <x v="13"/>
    <s v="Online"/>
    <x v="1849"/>
    <x v="667"/>
    <n v="1"/>
    <x v="829"/>
    <n v="0.03"/>
    <x v="2"/>
    <n v="629.74340000000007"/>
  </r>
  <r>
    <s v="CUST1348"/>
    <s v="Sherry Cabrera"/>
    <x v="0"/>
    <x v="0"/>
    <s v="Shannonview"/>
    <x v="8"/>
    <s v="USA"/>
    <x v="1"/>
    <s v="PROD33"/>
    <x v="3"/>
    <x v="2"/>
    <x v="3"/>
    <x v="3"/>
    <n v="179.77"/>
    <n v="305"/>
    <s v="STORE10"/>
    <x v="5"/>
    <x v="2"/>
    <x v="5"/>
    <s v="Online"/>
    <x v="1850"/>
    <x v="83"/>
    <n v="2"/>
    <x v="830"/>
    <n v="0.2"/>
    <x v="0"/>
    <n v="607.64800000000002"/>
  </r>
  <r>
    <s v="CUST1248"/>
    <s v="Nicholas Webb"/>
    <x v="16"/>
    <x v="0"/>
    <s v="Lake Timothy"/>
    <x v="2"/>
    <s v="USA"/>
    <x v="0"/>
    <s v="PROD43"/>
    <x v="34"/>
    <x v="1"/>
    <x v="6"/>
    <x v="34"/>
    <n v="253.33"/>
    <n v="266"/>
    <s v="STORE8"/>
    <x v="7"/>
    <x v="3"/>
    <x v="7"/>
    <s v="Online"/>
    <x v="1851"/>
    <x v="549"/>
    <n v="3"/>
    <x v="831"/>
    <n v="0.1"/>
    <x v="1"/>
    <n v="2495.2049999999999"/>
  </r>
  <r>
    <s v="CUST1469"/>
    <s v="James Foster"/>
    <x v="16"/>
    <x v="0"/>
    <s v="East Audrey"/>
    <x v="34"/>
    <s v="USA"/>
    <x v="0"/>
    <s v="PROD45"/>
    <x v="23"/>
    <x v="0"/>
    <x v="0"/>
    <x v="23"/>
    <n v="318.91000000000003"/>
    <n v="114"/>
    <s v="STORE17"/>
    <x v="1"/>
    <x v="0"/>
    <x v="1"/>
    <s v="Flagship"/>
    <x v="1852"/>
    <x v="367"/>
    <n v="3"/>
    <x v="215"/>
    <n v="0.28999999999999998"/>
    <x v="2"/>
    <n v="308.14710000000002"/>
  </r>
  <r>
    <s v="CUST1121"/>
    <s v="Joel Robinson"/>
    <x v="32"/>
    <x v="0"/>
    <s v="Lake Danielport"/>
    <x v="47"/>
    <s v="USA"/>
    <x v="2"/>
    <s v="PROD33"/>
    <x v="3"/>
    <x v="2"/>
    <x v="3"/>
    <x v="3"/>
    <n v="179.77"/>
    <n v="305"/>
    <s v="STORE15"/>
    <x v="19"/>
    <x v="0"/>
    <x v="19"/>
    <s v="Flagship"/>
    <x v="1853"/>
    <x v="620"/>
    <n v="2"/>
    <x v="832"/>
    <n v="0.1"/>
    <x v="1"/>
    <n v="1200.9059999999999"/>
  </r>
  <r>
    <s v="CUST1402"/>
    <s v="Cassandra Perez"/>
    <x v="37"/>
    <x v="0"/>
    <s v="Brandonville"/>
    <x v="44"/>
    <s v="USA"/>
    <x v="3"/>
    <s v="PROD66"/>
    <x v="46"/>
    <x v="3"/>
    <x v="4"/>
    <x v="46"/>
    <n v="340.39"/>
    <n v="177"/>
    <s v="STORE3"/>
    <x v="0"/>
    <x v="0"/>
    <x v="0"/>
    <s v="Outlet"/>
    <x v="1854"/>
    <x v="196"/>
    <n v="1"/>
    <x v="296"/>
    <n v="0.22"/>
    <x v="0"/>
    <n v="767.98800000000006"/>
  </r>
  <r>
    <s v="CUST1279"/>
    <s v="Aaron Luna"/>
    <x v="2"/>
    <x v="1"/>
    <s v="Gilltown"/>
    <x v="35"/>
    <s v="USA"/>
    <x v="3"/>
    <s v="PROD13"/>
    <x v="75"/>
    <x v="1"/>
    <x v="7"/>
    <x v="75"/>
    <n v="242.23"/>
    <n v="453"/>
    <s v="STORE8"/>
    <x v="7"/>
    <x v="3"/>
    <x v="7"/>
    <s v="Online"/>
    <x v="1855"/>
    <x v="637"/>
    <n v="1"/>
    <x v="20"/>
    <n v="0"/>
    <x v="0"/>
    <n v="139.29"/>
  </r>
  <r>
    <s v="CUST1327"/>
    <s v="Reginald Willis"/>
    <x v="32"/>
    <x v="1"/>
    <s v="Kellybury"/>
    <x v="3"/>
    <s v="USA"/>
    <x v="3"/>
    <s v="PROD1"/>
    <x v="93"/>
    <x v="4"/>
    <x v="8"/>
    <x v="93"/>
    <n v="342.56"/>
    <n v="181"/>
    <s v="STORE10"/>
    <x v="5"/>
    <x v="2"/>
    <x v="5"/>
    <s v="Online"/>
    <x v="1856"/>
    <x v="354"/>
    <n v="3"/>
    <x v="25"/>
    <n v="0.04"/>
    <x v="0"/>
    <n v="2777.4432000000002"/>
  </r>
  <r>
    <s v="CUST1033"/>
    <s v="Robert Jones Dds"/>
    <x v="34"/>
    <x v="0"/>
    <s v="Tristanton"/>
    <x v="21"/>
    <s v="USA"/>
    <x v="2"/>
    <s v="PROD16"/>
    <x v="63"/>
    <x v="3"/>
    <x v="21"/>
    <x v="63"/>
    <n v="337.42"/>
    <n v="256"/>
    <s v="STORE8"/>
    <x v="7"/>
    <x v="3"/>
    <x v="7"/>
    <s v="Online"/>
    <x v="1857"/>
    <x v="90"/>
    <n v="3"/>
    <x v="332"/>
    <n v="0.1"/>
    <x v="2"/>
    <n v="1240.8389999999999"/>
  </r>
  <r>
    <s v="CUST1066"/>
    <s v="Cody Diaz"/>
    <x v="4"/>
    <x v="1"/>
    <s v="South Aaronside"/>
    <x v="20"/>
    <s v="USA"/>
    <x v="1"/>
    <s v="PROD40"/>
    <x v="50"/>
    <x v="1"/>
    <x v="1"/>
    <x v="50"/>
    <n v="38.520000000000003"/>
    <n v="378"/>
    <s v="STORE15"/>
    <x v="19"/>
    <x v="0"/>
    <x v="19"/>
    <s v="Flagship"/>
    <x v="1858"/>
    <x v="582"/>
    <n v="1"/>
    <x v="243"/>
    <n v="0.28999999999999998"/>
    <x v="0"/>
    <n v="367.65219999999999"/>
  </r>
  <r>
    <s v="CUST1379"/>
    <s v="Tanya Lopez"/>
    <x v="23"/>
    <x v="1"/>
    <s v="West Jeffreyburgh"/>
    <x v="14"/>
    <s v="USA"/>
    <x v="0"/>
    <s v="PROD76"/>
    <x v="45"/>
    <x v="1"/>
    <x v="6"/>
    <x v="45"/>
    <n v="392.89"/>
    <n v="320"/>
    <s v="STORE6"/>
    <x v="13"/>
    <x v="2"/>
    <x v="13"/>
    <s v="Online"/>
    <x v="1859"/>
    <x v="81"/>
    <n v="4"/>
    <x v="138"/>
    <n v="0.28999999999999998"/>
    <x v="2"/>
    <n v="802.1579999999999"/>
  </r>
  <r>
    <s v="CUST1455"/>
    <s v="Tyler Weber"/>
    <x v="8"/>
    <x v="0"/>
    <s v="East Yvette"/>
    <x v="22"/>
    <s v="USA"/>
    <x v="0"/>
    <s v="PROD87"/>
    <x v="48"/>
    <x v="2"/>
    <x v="11"/>
    <x v="48"/>
    <n v="371.38"/>
    <n v="220"/>
    <s v="STORE7"/>
    <x v="15"/>
    <x v="1"/>
    <x v="15"/>
    <s v="Online"/>
    <x v="1860"/>
    <x v="39"/>
    <n v="2"/>
    <x v="615"/>
    <n v="0.23"/>
    <x v="2"/>
    <n v="595.14840000000004"/>
  </r>
  <r>
    <s v="CUST1195"/>
    <s v="Anthony Garcia"/>
    <x v="31"/>
    <x v="0"/>
    <s v="Taraberg"/>
    <x v="37"/>
    <s v="USA"/>
    <x v="1"/>
    <s v="PROD19"/>
    <x v="32"/>
    <x v="0"/>
    <x v="12"/>
    <x v="32"/>
    <n v="21.34"/>
    <n v="65"/>
    <s v="STORE3"/>
    <x v="0"/>
    <x v="0"/>
    <x v="0"/>
    <s v="Outlet"/>
    <x v="1861"/>
    <x v="116"/>
    <n v="1"/>
    <x v="140"/>
    <n v="0.15"/>
    <x v="2"/>
    <n v="229.88249999999999"/>
  </r>
  <r>
    <s v="CUST1041"/>
    <s v="James Gibbs"/>
    <x v="2"/>
    <x v="0"/>
    <s v="Mooneyshire"/>
    <x v="19"/>
    <s v="USA"/>
    <x v="2"/>
    <s v="PROD76"/>
    <x v="45"/>
    <x v="1"/>
    <x v="6"/>
    <x v="45"/>
    <n v="392.89"/>
    <n v="320"/>
    <s v="STORE10"/>
    <x v="5"/>
    <x v="2"/>
    <x v="5"/>
    <s v="Online"/>
    <x v="1862"/>
    <x v="537"/>
    <n v="4"/>
    <x v="316"/>
    <n v="0.09"/>
    <x v="2"/>
    <n v="2777.1016"/>
  </r>
  <r>
    <s v="CUST1494"/>
    <s v="Justin Lopez"/>
    <x v="2"/>
    <x v="0"/>
    <s v="Port Cheryl"/>
    <x v="11"/>
    <s v="USA"/>
    <x v="0"/>
    <s v="PROD41"/>
    <x v="82"/>
    <x v="0"/>
    <x v="15"/>
    <x v="82"/>
    <n v="313.26"/>
    <n v="369"/>
    <s v="STORE13"/>
    <x v="8"/>
    <x v="2"/>
    <x v="8"/>
    <s v="Flagship"/>
    <x v="1863"/>
    <x v="662"/>
    <n v="1"/>
    <x v="39"/>
    <n v="0.25"/>
    <x v="2"/>
    <n v="306.77249999999998"/>
  </r>
  <r>
    <s v="CUST1219"/>
    <s v="Jordan Wells"/>
    <x v="35"/>
    <x v="1"/>
    <s v="Phillipschester   "/>
    <x v="15"/>
    <s v="USA"/>
    <x v="0"/>
    <s v="PROD96"/>
    <x v="76"/>
    <x v="4"/>
    <x v="18"/>
    <x v="76"/>
    <n v="358.47"/>
    <n v="143"/>
    <s v="STORE18"/>
    <x v="10"/>
    <x v="2"/>
    <x v="10"/>
    <s v="Flagship"/>
    <x v="1864"/>
    <x v="535"/>
    <n v="2"/>
    <x v="833"/>
    <n v="0.13"/>
    <x v="0"/>
    <n v="1550.5662"/>
  </r>
  <r>
    <s v="CUST1032"/>
    <s v="Mike Jennings"/>
    <x v="43"/>
    <x v="1"/>
    <s v="Fostermouth"/>
    <x v="37"/>
    <s v="USA"/>
    <x v="0"/>
    <s v="PROD92"/>
    <x v="39"/>
    <x v="2"/>
    <x v="17"/>
    <x v="39"/>
    <n v="447.43"/>
    <n v="191"/>
    <s v="STORE16"/>
    <x v="12"/>
    <x v="3"/>
    <x v="12"/>
    <s v="Flagship"/>
    <x v="1865"/>
    <x v="84"/>
    <n v="1"/>
    <x v="677"/>
    <n v="0.21"/>
    <x v="1"/>
    <n v="437.17020000000002"/>
  </r>
  <r>
    <s v="CUST1160"/>
    <s v="John Lawson"/>
    <x v="15"/>
    <x v="1"/>
    <s v="New Juliemouth"/>
    <x v="10"/>
    <s v="USA"/>
    <x v="2"/>
    <s v="PROD85"/>
    <x v="70"/>
    <x v="4"/>
    <x v="7"/>
    <x v="70"/>
    <n v="119.57"/>
    <n v="210"/>
    <s v="STORE13"/>
    <x v="8"/>
    <x v="2"/>
    <x v="8"/>
    <s v="Flagship"/>
    <x v="1866"/>
    <x v="210"/>
    <n v="2"/>
    <x v="408"/>
    <n v="0.16"/>
    <x v="2"/>
    <n v="1095.864"/>
  </r>
  <r>
    <s v="CUST1183"/>
    <s v="Mario Jacobs"/>
    <x v="40"/>
    <x v="0"/>
    <s v="Port James"/>
    <x v="3"/>
    <s v="USA"/>
    <x v="2"/>
    <s v="PROD38"/>
    <x v="43"/>
    <x v="0"/>
    <x v="2"/>
    <x v="43"/>
    <n v="135.61000000000001"/>
    <n v="394"/>
    <s v="STORE0"/>
    <x v="16"/>
    <x v="2"/>
    <x v="16"/>
    <s v="Flagship"/>
    <x v="1867"/>
    <x v="668"/>
    <n v="2"/>
    <x v="0"/>
    <n v="0.14000000000000001"/>
    <x v="1"/>
    <n v="374.66759999999999"/>
  </r>
  <r>
    <s v="CUST1122"/>
    <s v="Michael Chang"/>
    <x v="12"/>
    <x v="0"/>
    <s v="Kathrynport"/>
    <x v="10"/>
    <s v="USA"/>
    <x v="2"/>
    <s v="PROD42"/>
    <x v="71"/>
    <x v="1"/>
    <x v="7"/>
    <x v="71"/>
    <n v="450.71"/>
    <n v="389"/>
    <s v="STORE9"/>
    <x v="9"/>
    <x v="1"/>
    <x v="9"/>
    <s v="Flagship"/>
    <x v="1868"/>
    <x v="102"/>
    <n v="4"/>
    <x v="505"/>
    <n v="0.18"/>
    <x v="2"/>
    <n v="637.50080000000014"/>
  </r>
  <r>
    <s v="CUST1153"/>
    <s v="Joseph Faulkner"/>
    <x v="37"/>
    <x v="0"/>
    <s v="New Leahfurt"/>
    <x v="28"/>
    <s v="USA"/>
    <x v="3"/>
    <s v="PROD92"/>
    <x v="39"/>
    <x v="2"/>
    <x v="17"/>
    <x v="39"/>
    <n v="447.43"/>
    <n v="191"/>
    <s v="STORE1"/>
    <x v="6"/>
    <x v="0"/>
    <x v="6"/>
    <s v="Flagship"/>
    <x v="1869"/>
    <x v="669"/>
    <n v="3"/>
    <x v="60"/>
    <n v="0.21"/>
    <x v="2"/>
    <n v="1128.9969000000001"/>
  </r>
  <r>
    <s v="CUST1365"/>
    <s v="Brandon Mcbride"/>
    <x v="1"/>
    <x v="1"/>
    <s v="Kellyside"/>
    <x v="19"/>
    <s v="USA"/>
    <x v="2"/>
    <s v="PROD40"/>
    <x v="50"/>
    <x v="1"/>
    <x v="1"/>
    <x v="50"/>
    <n v="38.520000000000003"/>
    <n v="378"/>
    <s v="STORE5"/>
    <x v="3"/>
    <x v="0"/>
    <x v="3"/>
    <s v="Outlet"/>
    <x v="1870"/>
    <x v="639"/>
    <n v="3"/>
    <x v="834"/>
    <n v="0"/>
    <x v="1"/>
    <n v="523.71"/>
  </r>
  <r>
    <s v="CUST1119"/>
    <s v="Michael Jones"/>
    <x v="38"/>
    <x v="0"/>
    <s v="North Edwardton"/>
    <x v="25"/>
    <s v="USA"/>
    <x v="3"/>
    <s v="PROD85"/>
    <x v="70"/>
    <x v="4"/>
    <x v="7"/>
    <x v="70"/>
    <n v="119.57"/>
    <n v="210"/>
    <s v="STORE0"/>
    <x v="16"/>
    <x v="2"/>
    <x v="16"/>
    <s v="Flagship"/>
    <x v="1871"/>
    <x v="221"/>
    <n v="3"/>
    <x v="34"/>
    <n v="0.02"/>
    <x v="1"/>
    <n v="2240.2800000000002"/>
  </r>
  <r>
    <s v="CUST1425"/>
    <s v="Bryce Hawkins"/>
    <x v="38"/>
    <x v="0"/>
    <s v="Lake Monique"/>
    <x v="34"/>
    <s v="USA"/>
    <x v="3"/>
    <s v="PROD72"/>
    <x v="35"/>
    <x v="0"/>
    <x v="15"/>
    <x v="35"/>
    <n v="477.61"/>
    <n v="300"/>
    <s v="STORE19"/>
    <x v="18"/>
    <x v="2"/>
    <x v="18"/>
    <s v="Online"/>
    <x v="1872"/>
    <x v="195"/>
    <n v="1"/>
    <x v="235"/>
    <n v="0.05"/>
    <x v="0"/>
    <n v="41.875999999999998"/>
  </r>
  <r>
    <s v="CUST1495"/>
    <s v="James Berger"/>
    <x v="28"/>
    <x v="1"/>
    <s v="Bryanmouth"/>
    <x v="43"/>
    <s v="USA"/>
    <x v="3"/>
    <s v="PROD59"/>
    <x v="4"/>
    <x v="3"/>
    <x v="4"/>
    <x v="4"/>
    <n v="17.309999999999999"/>
    <n v="399"/>
    <s v="STORE13"/>
    <x v="8"/>
    <x v="2"/>
    <x v="8"/>
    <s v="Flagship"/>
    <x v="1873"/>
    <x v="452"/>
    <n v="1"/>
    <x v="835"/>
    <n v="0.24"/>
    <x v="2"/>
    <n v="754.20119999999997"/>
  </r>
  <r>
    <s v="CUST1201"/>
    <s v="Mary Boyd"/>
    <x v="34"/>
    <x v="1"/>
    <s v="New Logan"/>
    <x v="29"/>
    <s v="USA"/>
    <x v="3"/>
    <s v="PROD31"/>
    <x v="72"/>
    <x v="0"/>
    <x v="0"/>
    <x v="72"/>
    <n v="204.39"/>
    <n v="281"/>
    <s v="STORE10"/>
    <x v="5"/>
    <x v="2"/>
    <x v="5"/>
    <s v="Online"/>
    <x v="1874"/>
    <x v="251"/>
    <n v="3"/>
    <x v="836"/>
    <n v="0.28999999999999998"/>
    <x v="2"/>
    <n v="991.30199999999979"/>
  </r>
  <r>
    <s v="CUST1337"/>
    <s v="Carol Lewis"/>
    <x v="38"/>
    <x v="1"/>
    <s v="Ryanport"/>
    <x v="10"/>
    <s v="USA"/>
    <x v="3"/>
    <s v="PROD16"/>
    <x v="63"/>
    <x v="3"/>
    <x v="21"/>
    <x v="63"/>
    <n v="337.42"/>
    <n v="256"/>
    <s v="STORE10"/>
    <x v="5"/>
    <x v="2"/>
    <x v="5"/>
    <s v="Online"/>
    <x v="1875"/>
    <x v="420"/>
    <n v="2"/>
    <x v="837"/>
    <n v="0.15"/>
    <x v="1"/>
    <n v="1179.1369999999999"/>
  </r>
  <r>
    <s v="CUST1465"/>
    <s v="Ronald Ross"/>
    <x v="9"/>
    <x v="1"/>
    <s v="Hartmanside"/>
    <x v="10"/>
    <s v="USA"/>
    <x v="1"/>
    <s v="PROD67"/>
    <x v="99"/>
    <x v="1"/>
    <x v="7"/>
    <x v="99"/>
    <n v="349.17"/>
    <n v="476"/>
    <s v="STORE8"/>
    <x v="7"/>
    <x v="3"/>
    <x v="7"/>
    <s v="Online"/>
    <x v="1876"/>
    <x v="109"/>
    <n v="2"/>
    <x v="345"/>
    <n v="0.13"/>
    <x v="1"/>
    <n v="1731.4914000000001"/>
  </r>
  <r>
    <s v="CUST1381"/>
    <s v="Erika Padilla"/>
    <x v="12"/>
    <x v="0"/>
    <s v="Andrewsland"/>
    <x v="27"/>
    <s v="USA"/>
    <x v="1"/>
    <s v="PROD23"/>
    <x v="9"/>
    <x v="4"/>
    <x v="8"/>
    <x v="9"/>
    <n v="265.73266666666666"/>
    <n v="360"/>
    <s v="STORE4"/>
    <x v="11"/>
    <x v="1"/>
    <x v="11"/>
    <s v="Online"/>
    <x v="1877"/>
    <x v="261"/>
    <n v="3"/>
    <x v="109"/>
    <n v="0.06"/>
    <x v="2"/>
    <n v="200.1354"/>
  </r>
  <r>
    <s v="CUST1143"/>
    <s v="Carlos Skinner"/>
    <x v="6"/>
    <x v="0"/>
    <s v="Dwaynemouth"/>
    <x v="27"/>
    <s v="USA"/>
    <x v="3"/>
    <s v="PROD17"/>
    <x v="29"/>
    <x v="0"/>
    <x v="7"/>
    <x v="29"/>
    <n v="144.53"/>
    <n v="367"/>
    <s v="STORE1"/>
    <x v="6"/>
    <x v="0"/>
    <x v="6"/>
    <s v="Flagship"/>
    <x v="1878"/>
    <x v="670"/>
    <n v="4"/>
    <x v="705"/>
    <n v="0.06"/>
    <x v="2"/>
    <n v="705.78959999999995"/>
  </r>
  <r>
    <s v="CUST1113"/>
    <s v="Edward Hall"/>
    <x v="42"/>
    <x v="0"/>
    <s v="New William"/>
    <x v="32"/>
    <s v="USA"/>
    <x v="0"/>
    <s v="PROD83"/>
    <x v="61"/>
    <x v="3"/>
    <x v="10"/>
    <x v="61"/>
    <n v="250.41615384615383"/>
    <n v="159"/>
    <s v="STORE9"/>
    <x v="9"/>
    <x v="1"/>
    <x v="9"/>
    <s v="Flagship"/>
    <x v="1879"/>
    <x v="427"/>
    <n v="3"/>
    <x v="437"/>
    <n v="0.16"/>
    <x v="0"/>
    <n v="1185.4584"/>
  </r>
  <r>
    <s v="CUST1314"/>
    <s v="Elizabeth Johnson"/>
    <x v="10"/>
    <x v="1"/>
    <s v="Anitaland"/>
    <x v="17"/>
    <s v="USA"/>
    <x v="1"/>
    <s v="PROD86"/>
    <x v="30"/>
    <x v="2"/>
    <x v="14"/>
    <x v="30"/>
    <n v="176.07"/>
    <n v="82"/>
    <s v="STORE16"/>
    <x v="12"/>
    <x v="3"/>
    <x v="12"/>
    <s v="Flagship"/>
    <x v="1880"/>
    <x v="179"/>
    <n v="2"/>
    <x v="473"/>
    <n v="0.18"/>
    <x v="0"/>
    <n v="353.56760000000003"/>
  </r>
  <r>
    <s v="CUST1239"/>
    <s v="Maria Hill"/>
    <x v="7"/>
    <x v="1"/>
    <s v="Zamoraborough"/>
    <x v="2"/>
    <s v="USA"/>
    <x v="2"/>
    <s v="PROD92"/>
    <x v="39"/>
    <x v="2"/>
    <x v="17"/>
    <x v="39"/>
    <n v="447.43"/>
    <n v="191"/>
    <s v="STORE0"/>
    <x v="16"/>
    <x v="2"/>
    <x v="16"/>
    <s v="Flagship"/>
    <x v="1881"/>
    <x v="380"/>
    <n v="1"/>
    <x v="766"/>
    <n v="0.27"/>
    <x v="2"/>
    <n v="389.67399999999998"/>
  </r>
  <r>
    <s v="CUST1093"/>
    <s v="Christy Vasquez"/>
    <x v="9"/>
    <x v="1"/>
    <s v="Port Travisstad"/>
    <x v="9"/>
    <s v="USA"/>
    <x v="0"/>
    <s v="PROD32"/>
    <x v="96"/>
    <x v="3"/>
    <x v="10"/>
    <x v="96"/>
    <n v="283.83"/>
    <n v="244"/>
    <s v="STORE3"/>
    <x v="0"/>
    <x v="0"/>
    <x v="0"/>
    <s v="Outlet"/>
    <x v="1882"/>
    <x v="547"/>
    <n v="2"/>
    <x v="775"/>
    <n v="0.24"/>
    <x v="1"/>
    <n v="1113.6584"/>
  </r>
  <r>
    <s v="CUST1489"/>
    <s v="Melinda Thomas"/>
    <x v="17"/>
    <x v="1"/>
    <s v="Lake Elizabethside"/>
    <x v="12"/>
    <s v="USA"/>
    <x v="1"/>
    <s v="PROD60"/>
    <x v="18"/>
    <x v="3"/>
    <x v="13"/>
    <x v="18"/>
    <n v="482.75"/>
    <n v="444"/>
    <s v="STORE13"/>
    <x v="8"/>
    <x v="2"/>
    <x v="8"/>
    <s v="Flagship"/>
    <x v="1883"/>
    <x v="671"/>
    <n v="4"/>
    <x v="96"/>
    <n v="0.1"/>
    <x v="2"/>
    <n v="383.32799999999997"/>
  </r>
  <r>
    <s v="CUST1105"/>
    <s v="Lance Baker"/>
    <x v="12"/>
    <x v="1"/>
    <s v="Port Victoria"/>
    <x v="23"/>
    <s v="USA"/>
    <x v="0"/>
    <s v="PROD57"/>
    <x v="64"/>
    <x v="0"/>
    <x v="15"/>
    <x v="64"/>
    <n v="30.62"/>
    <n v="138"/>
    <s v="STORE3"/>
    <x v="0"/>
    <x v="0"/>
    <x v="0"/>
    <s v="Outlet"/>
    <x v="1884"/>
    <x v="672"/>
    <n v="1"/>
    <x v="225"/>
    <n v="0.28000000000000003"/>
    <x v="0"/>
    <n v="28.044"/>
  </r>
  <r>
    <s v="CUST1431"/>
    <s v="John Smith"/>
    <x v="4"/>
    <x v="0"/>
    <s v="South Andrewport"/>
    <x v="13"/>
    <s v="USA"/>
    <x v="2"/>
    <s v="PROD96"/>
    <x v="76"/>
    <x v="4"/>
    <x v="18"/>
    <x v="76"/>
    <n v="358.47"/>
    <n v="143"/>
    <s v="STORE16"/>
    <x v="12"/>
    <x v="3"/>
    <x v="12"/>
    <s v="Flagship"/>
    <x v="1885"/>
    <x v="451"/>
    <n v="1"/>
    <x v="606"/>
    <n v="0.02"/>
    <x v="2"/>
    <n v="818.46659999999997"/>
  </r>
  <r>
    <s v="CUST1134"/>
    <s v="Morgan Bowen"/>
    <x v="8"/>
    <x v="0"/>
    <s v="Parksfort"/>
    <x v="17"/>
    <s v="USA"/>
    <x v="0"/>
    <s v="PROD83"/>
    <x v="61"/>
    <x v="3"/>
    <x v="10"/>
    <x v="61"/>
    <n v="250.41615384615383"/>
    <n v="159"/>
    <s v="STORE3"/>
    <x v="0"/>
    <x v="0"/>
    <x v="0"/>
    <s v="Outlet"/>
    <x v="1886"/>
    <x v="588"/>
    <n v="1"/>
    <x v="658"/>
    <n v="0.24"/>
    <x v="0"/>
    <n v="85.933199999999999"/>
  </r>
  <r>
    <s v="CUST1466"/>
    <s v="Cynthia Parrish"/>
    <x v="40"/>
    <x v="0"/>
    <s v="Espinozaberg"/>
    <x v="4"/>
    <s v="USA"/>
    <x v="1"/>
    <s v="PROD94"/>
    <x v="89"/>
    <x v="3"/>
    <x v="10"/>
    <x v="89"/>
    <n v="358.47"/>
    <n v="213"/>
    <s v="STORE12"/>
    <x v="14"/>
    <x v="0"/>
    <x v="14"/>
    <s v="Online"/>
    <x v="1887"/>
    <x v="513"/>
    <n v="2"/>
    <x v="218"/>
    <n v="0.23"/>
    <x v="2"/>
    <n v="695.04819999999995"/>
  </r>
  <r>
    <s v="CUST1372"/>
    <s v="Jacqueline Anthony"/>
    <x v="9"/>
    <x v="0"/>
    <s v="Vincentside"/>
    <x v="35"/>
    <s v="USA"/>
    <x v="3"/>
    <s v="PROD86"/>
    <x v="30"/>
    <x v="2"/>
    <x v="14"/>
    <x v="30"/>
    <n v="176.07"/>
    <n v="82"/>
    <s v="STORE6"/>
    <x v="13"/>
    <x v="2"/>
    <x v="13"/>
    <s v="Online"/>
    <x v="1888"/>
    <x v="4"/>
    <n v="3"/>
    <x v="613"/>
    <n v="0.16"/>
    <x v="2"/>
    <n v="1561.9212"/>
  </r>
  <r>
    <s v="CUST1464"/>
    <s v="David Pierce"/>
    <x v="20"/>
    <x v="1"/>
    <s v="Grayland"/>
    <x v="17"/>
    <s v="USA"/>
    <x v="2"/>
    <s v="PROD33"/>
    <x v="3"/>
    <x v="2"/>
    <x v="3"/>
    <x v="3"/>
    <n v="179.77"/>
    <n v="305"/>
    <s v="STORE0"/>
    <x v="16"/>
    <x v="2"/>
    <x v="16"/>
    <s v="Flagship"/>
    <x v="1889"/>
    <x v="107"/>
    <n v="2"/>
    <x v="197"/>
    <n v="0.23"/>
    <x v="1"/>
    <n v="1344.6818000000001"/>
  </r>
  <r>
    <s v="CUST1010"/>
    <s v="Dominic Page"/>
    <x v="10"/>
    <x v="0"/>
    <s v="Port Michaelburgh"/>
    <x v="8"/>
    <s v="USA"/>
    <x v="3"/>
    <s v="PROD33"/>
    <x v="3"/>
    <x v="2"/>
    <x v="3"/>
    <x v="3"/>
    <n v="179.77"/>
    <n v="305"/>
    <s v="STORE18"/>
    <x v="10"/>
    <x v="2"/>
    <x v="10"/>
    <s v="Flagship"/>
    <x v="1890"/>
    <x v="338"/>
    <n v="2"/>
    <x v="688"/>
    <n v="0.12"/>
    <x v="2"/>
    <n v="616.21119999999996"/>
  </r>
  <r>
    <s v="CUST1108"/>
    <s v="Travis Holland"/>
    <x v="29"/>
    <x v="0"/>
    <s v="Webstermouth"/>
    <x v="20"/>
    <s v="USA"/>
    <x v="3"/>
    <s v="PROD62"/>
    <x v="19"/>
    <x v="1"/>
    <x v="6"/>
    <x v="19"/>
    <n v="86.42"/>
    <n v="222"/>
    <s v="STORE7"/>
    <x v="15"/>
    <x v="1"/>
    <x v="15"/>
    <s v="Online"/>
    <x v="1891"/>
    <x v="576"/>
    <n v="4"/>
    <x v="455"/>
    <n v="0.26"/>
    <x v="1"/>
    <n v="139.03120000000001"/>
  </r>
  <r>
    <s v="CUST1184"/>
    <s v="Leonard Cochran"/>
    <x v="6"/>
    <x v="1"/>
    <s v="Port Sherryview"/>
    <x v="28"/>
    <s v="USA"/>
    <x v="1"/>
    <s v="PROD46"/>
    <x v="41"/>
    <x v="4"/>
    <x v="18"/>
    <x v="41"/>
    <n v="167.34"/>
    <n v="296"/>
    <s v="STORE2"/>
    <x v="4"/>
    <x v="1"/>
    <x v="4"/>
    <s v="Outlet"/>
    <x v="1892"/>
    <x v="673"/>
    <n v="2"/>
    <x v="109"/>
    <n v="0.14000000000000001"/>
    <x v="2"/>
    <n v="122.9456"/>
  </r>
  <r>
    <s v="CUST1000"/>
    <s v="  Sheena Bonilla  "/>
    <x v="0"/>
    <x v="0"/>
    <s v="Donaldton"/>
    <x v="10"/>
    <s v="USA"/>
    <x v="4"/>
    <s v="PROD56"/>
    <x v="87"/>
    <x v="2"/>
    <x v="3"/>
    <x v="87"/>
    <n v="461.47"/>
    <n v="190"/>
    <s v="STORE19"/>
    <x v="18"/>
    <x v="2"/>
    <x v="18"/>
    <s v="Online"/>
    <x v="1893"/>
    <x v="500"/>
    <n v="2"/>
    <x v="575"/>
    <n v="7.0000000000000007E-2"/>
    <x v="0"/>
    <n v="751.58879999999988"/>
  </r>
  <r>
    <s v="CUST1264"/>
    <s v="Matthew Payne"/>
    <x v="34"/>
    <x v="0"/>
    <s v="Grahamfurt"/>
    <x v="0"/>
    <s v="USA"/>
    <x v="0"/>
    <s v="PROD17"/>
    <x v="29"/>
    <x v="0"/>
    <x v="7"/>
    <x v="29"/>
    <n v="144.53"/>
    <n v="367"/>
    <s v="STORE16"/>
    <x v="12"/>
    <x v="3"/>
    <x v="12"/>
    <s v="Flagship"/>
    <x v="1894"/>
    <x v="81"/>
    <n v="1"/>
    <x v="292"/>
    <n v="0.05"/>
    <x v="2"/>
    <n v="493.91449999999992"/>
  </r>
  <r>
    <s v="CUST1145"/>
    <s v="Cameron Simpson"/>
    <x v="6"/>
    <x v="0"/>
    <s v="Michaelfort"/>
    <x v="12"/>
    <s v="USA"/>
    <x v="2"/>
    <s v="PROD48"/>
    <x v="66"/>
    <x v="1"/>
    <x v="7"/>
    <x v="66"/>
    <n v="177.98"/>
    <n v="103"/>
    <s v="STORE13"/>
    <x v="8"/>
    <x v="2"/>
    <x v="8"/>
    <s v="Flagship"/>
    <x v="1895"/>
    <x v="409"/>
    <n v="3"/>
    <x v="202"/>
    <n v="0.05"/>
    <x v="1"/>
    <n v="1613.556"/>
  </r>
  <r>
    <s v="CUST1392"/>
    <s v="Jacqueline Payne"/>
    <x v="6"/>
    <x v="0"/>
    <s v="Gutierrezstad"/>
    <x v="38"/>
    <s v="USA"/>
    <x v="0"/>
    <s v="PROD52"/>
    <x v="22"/>
    <x v="0"/>
    <x v="0"/>
    <x v="22"/>
    <n v="212.26"/>
    <n v="82"/>
    <s v="STORE10"/>
    <x v="5"/>
    <x v="2"/>
    <x v="5"/>
    <s v="Online"/>
    <x v="1896"/>
    <x v="674"/>
    <n v="2"/>
    <x v="257"/>
    <n v="0.09"/>
    <x v="2"/>
    <n v="537.11840000000007"/>
  </r>
  <r>
    <s v="CUST1109"/>
    <s v="Amy Walker"/>
    <x v="4"/>
    <x v="0"/>
    <s v="Smithland"/>
    <x v="5"/>
    <s v="USA"/>
    <x v="1"/>
    <s v="PROD34"/>
    <x v="21"/>
    <x v="1"/>
    <x v="6"/>
    <x v="21"/>
    <n v="419.28"/>
    <n v="86"/>
    <s v="STORE11"/>
    <x v="17"/>
    <x v="1"/>
    <x v="17"/>
    <s v="Online"/>
    <x v="1897"/>
    <x v="670"/>
    <n v="2"/>
    <x v="358"/>
    <n v="0.25"/>
    <x v="1"/>
    <n v="621.27"/>
  </r>
  <r>
    <s v="CUST1268"/>
    <s v="Kevin Orr"/>
    <x v="10"/>
    <x v="1"/>
    <s v="Ryanberg"/>
    <x v="4"/>
    <s v="USA"/>
    <x v="3"/>
    <s v="PROD58"/>
    <x v="36"/>
    <x v="4"/>
    <x v="7"/>
    <x v="36"/>
    <n v="113.83"/>
    <n v="485"/>
    <s v="STORE8"/>
    <x v="7"/>
    <x v="3"/>
    <x v="7"/>
    <s v="Online"/>
    <x v="1898"/>
    <x v="10"/>
    <n v="2"/>
    <x v="838"/>
    <n v="0"/>
    <x v="0"/>
    <n v="867.5"/>
  </r>
  <r>
    <s v="CUST1281"/>
    <s v="Brittany Watson"/>
    <x v="22"/>
    <x v="0"/>
    <s v="North Joshualand"/>
    <x v="33"/>
    <s v="USA"/>
    <x v="2"/>
    <s v="PROD85"/>
    <x v="70"/>
    <x v="4"/>
    <x v="7"/>
    <x v="70"/>
    <n v="119.57"/>
    <n v="210"/>
    <s v="STORE19"/>
    <x v="18"/>
    <x v="2"/>
    <x v="18"/>
    <s v="Online"/>
    <x v="1899"/>
    <x v="55"/>
    <n v="3"/>
    <x v="1"/>
    <n v="0.13"/>
    <x v="2"/>
    <n v="272.30130000000003"/>
  </r>
  <r>
    <s v="CUST1464"/>
    <s v="David Pierce"/>
    <x v="20"/>
    <x v="1"/>
    <s v="Grayland"/>
    <x v="17"/>
    <s v="USA"/>
    <x v="2"/>
    <s v="PROD4"/>
    <x v="58"/>
    <x v="4"/>
    <x v="5"/>
    <x v="58"/>
    <n v="306.45999999999998"/>
    <n v="487"/>
    <s v="STORE12"/>
    <x v="14"/>
    <x v="0"/>
    <x v="14"/>
    <s v="Online"/>
    <x v="1900"/>
    <x v="404"/>
    <n v="1"/>
    <x v="839"/>
    <n v="0.04"/>
    <x v="0"/>
    <n v="212.83199999999999"/>
  </r>
  <r>
    <s v="CUST1406"/>
    <s v="David Lozano"/>
    <x v="28"/>
    <x v="1"/>
    <s v="North Michaelfurt"/>
    <x v="40"/>
    <s v="USA"/>
    <x v="0"/>
    <s v="PROD16"/>
    <x v="63"/>
    <x v="3"/>
    <x v="21"/>
    <x v="63"/>
    <n v="337.42"/>
    <n v="256"/>
    <s v="STORE1"/>
    <x v="6"/>
    <x v="0"/>
    <x v="6"/>
    <s v="Flagship"/>
    <x v="1901"/>
    <x v="515"/>
    <n v="4"/>
    <x v="481"/>
    <n v="0.17"/>
    <x v="1"/>
    <n v="339.27080000000001"/>
  </r>
  <r>
    <s v="CUST1211"/>
    <s v="Rodney Huffman"/>
    <x v="3"/>
    <x v="1"/>
    <s v="Garzafort"/>
    <x v="43"/>
    <s v="USA"/>
    <x v="1"/>
    <s v="PROD67"/>
    <x v="99"/>
    <x v="1"/>
    <x v="7"/>
    <x v="99"/>
    <n v="349.17"/>
    <n v="476"/>
    <s v="STORE5"/>
    <x v="3"/>
    <x v="0"/>
    <x v="3"/>
    <s v="Outlet"/>
    <x v="1902"/>
    <x v="379"/>
    <n v="2"/>
    <x v="840"/>
    <n v="0.14000000000000001"/>
    <x v="2"/>
    <n v="844.96719999999993"/>
  </r>
  <r>
    <s v="CUST1181"/>
    <s v="Erin Ward"/>
    <x v="31"/>
    <x v="0"/>
    <s v="New Brianchester"/>
    <x v="3"/>
    <s v="USA"/>
    <x v="3"/>
    <s v="PROD37"/>
    <x v="16"/>
    <x v="4"/>
    <x v="9"/>
    <x v="16"/>
    <n v="353.47"/>
    <n v="214"/>
    <s v="STORE8"/>
    <x v="7"/>
    <x v="3"/>
    <x v="7"/>
    <s v="Online"/>
    <x v="1903"/>
    <x v="675"/>
    <n v="4"/>
    <x v="155"/>
    <n v="0.15"/>
    <x v="0"/>
    <n v="3138.6759999999999"/>
  </r>
  <r>
    <s v="CUST1193"/>
    <s v="David Roberts"/>
    <x v="29"/>
    <x v="0"/>
    <s v="Port Amanda"/>
    <x v="31"/>
    <s v="USA"/>
    <x v="0"/>
    <s v="PROD64"/>
    <x v="55"/>
    <x v="3"/>
    <x v="16"/>
    <x v="55"/>
    <n v="299.11"/>
    <n v="118"/>
    <s v="STORE7"/>
    <x v="15"/>
    <x v="1"/>
    <x v="15"/>
    <s v="Online"/>
    <x v="1904"/>
    <x v="651"/>
    <n v="2"/>
    <x v="285"/>
    <n v="0.08"/>
    <x v="0"/>
    <n v="1375.6759999999999"/>
  </r>
  <r>
    <s v="CUST1109"/>
    <s v="Amy Walker"/>
    <x v="4"/>
    <x v="0"/>
    <s v="Smithland"/>
    <x v="5"/>
    <s v="USA"/>
    <x v="1"/>
    <s v="PROD42"/>
    <x v="71"/>
    <x v="1"/>
    <x v="7"/>
    <x v="71"/>
    <n v="450.71"/>
    <n v="389"/>
    <s v="STORE7"/>
    <x v="15"/>
    <x v="1"/>
    <x v="15"/>
    <s v="Online"/>
    <x v="1905"/>
    <x v="43"/>
    <n v="3"/>
    <x v="529"/>
    <n v="0.13"/>
    <x v="2"/>
    <n v="246.77549999999999"/>
  </r>
  <r>
    <s v="CUST1039"/>
    <s v="Tonya Reynolds"/>
    <x v="0"/>
    <x v="1"/>
    <s v="Darleneton"/>
    <x v="29"/>
    <s v="USA"/>
    <x v="0"/>
    <s v="PROD15"/>
    <x v="42"/>
    <x v="1"/>
    <x v="17"/>
    <x v="42"/>
    <n v="465.34"/>
    <n v="301"/>
    <s v="STORE19"/>
    <x v="18"/>
    <x v="2"/>
    <x v="18"/>
    <s v="Online"/>
    <x v="1906"/>
    <x v="175"/>
    <n v="3"/>
    <x v="613"/>
    <n v="0.06"/>
    <x v="0"/>
    <n v="1748.7384"/>
  </r>
  <r>
    <s v="CUST1486"/>
    <s v="Eric Lee"/>
    <x v="24"/>
    <x v="1"/>
    <s v="Lake April"/>
    <x v="1"/>
    <s v="USA"/>
    <x v="3"/>
    <s v="PROD69"/>
    <x v="5"/>
    <x v="4"/>
    <x v="5"/>
    <x v="5"/>
    <n v="218.22"/>
    <n v="224"/>
    <s v="STORE6"/>
    <x v="13"/>
    <x v="2"/>
    <x v="13"/>
    <s v="Online"/>
    <x v="1907"/>
    <x v="107"/>
    <n v="2"/>
    <x v="650"/>
    <n v="0.12"/>
    <x v="2"/>
    <n v="623.19839999999999"/>
  </r>
  <r>
    <s v="CUST1130"/>
    <s v="Jamie Reyes"/>
    <x v="5"/>
    <x v="0"/>
    <s v="   Jonesbury "/>
    <x v="33"/>
    <s v="USA"/>
    <x v="2"/>
    <s v="PROD53"/>
    <x v="20"/>
    <x v="4"/>
    <x v="5"/>
    <x v="20"/>
    <n v="386.56"/>
    <n v="125"/>
    <s v="STORE5"/>
    <x v="3"/>
    <x v="0"/>
    <x v="3"/>
    <s v="Outlet"/>
    <x v="1908"/>
    <x v="602"/>
    <n v="3"/>
    <x v="841"/>
    <n v="0.22"/>
    <x v="2"/>
    <n v="502.95960000000002"/>
  </r>
  <r>
    <s v="CUST1199"/>
    <s v="Carmen Price"/>
    <x v="6"/>
    <x v="0"/>
    <s v="North Briannamouth"/>
    <x v="25"/>
    <s v="USA"/>
    <x v="3"/>
    <s v="PROD9"/>
    <x v="98"/>
    <x v="0"/>
    <x v="15"/>
    <x v="98"/>
    <n v="495.72"/>
    <n v="323"/>
    <s v="STORE12"/>
    <x v="14"/>
    <x v="0"/>
    <x v="14"/>
    <s v="Online"/>
    <x v="1909"/>
    <x v="83"/>
    <n v="2"/>
    <x v="262"/>
    <n v="0.16"/>
    <x v="0"/>
    <n v="520.43039999999996"/>
  </r>
  <r>
    <s v="CUST1069"/>
    <s v="Roy Cole"/>
    <x v="26"/>
    <x v="1"/>
    <s v="North Cynthiatown"/>
    <x v="15"/>
    <s v="USA"/>
    <x v="2"/>
    <s v="PROD13"/>
    <x v="75"/>
    <x v="1"/>
    <x v="7"/>
    <x v="75"/>
    <n v="242.23"/>
    <n v="453"/>
    <s v="STORE3"/>
    <x v="0"/>
    <x v="0"/>
    <x v="0"/>
    <s v="Outlet"/>
    <x v="1910"/>
    <x v="359"/>
    <n v="2"/>
    <x v="842"/>
    <n v="0.14000000000000001"/>
    <x v="1"/>
    <n v="316.22199999999998"/>
  </r>
  <r>
    <s v="CUST1409"/>
    <s v="Sarah Smith"/>
    <x v="0"/>
    <x v="0"/>
    <s v="Kathleenport"/>
    <x v="0"/>
    <s v="USA"/>
    <x v="0"/>
    <s v="PROD70"/>
    <x v="92"/>
    <x v="2"/>
    <x v="19"/>
    <x v="92"/>
    <n v="138.05000000000001"/>
    <n v="89"/>
    <s v="STORE0"/>
    <x v="16"/>
    <x v="2"/>
    <x v="16"/>
    <s v="Flagship"/>
    <x v="1911"/>
    <x v="624"/>
    <n v="1"/>
    <x v="122"/>
    <n v="0.01"/>
    <x v="0"/>
    <n v="544.55939999999998"/>
  </r>
  <r>
    <s v="CUST1007"/>
    <s v="Daniel Boyd"/>
    <x v="5"/>
    <x v="1"/>
    <s v="West Pamelafurt"/>
    <x v="5"/>
    <s v="USA"/>
    <x v="3"/>
    <s v="PROD86"/>
    <x v="30"/>
    <x v="2"/>
    <x v="14"/>
    <x v="30"/>
    <n v="176.07"/>
    <n v="82"/>
    <s v="STORE4"/>
    <x v="11"/>
    <x v="1"/>
    <x v="11"/>
    <s v="Online"/>
    <x v="1912"/>
    <x v="641"/>
    <n v="1"/>
    <x v="149"/>
    <n v="0.17"/>
    <x v="0"/>
    <n v="578.11989999999992"/>
  </r>
  <r>
    <s v="CUST1029"/>
    <s v="David Arnold"/>
    <x v="8"/>
    <x v="1"/>
    <s v="East Jennifer"/>
    <x v="13"/>
    <s v="USA"/>
    <x v="1"/>
    <s v="PROD79"/>
    <x v="14"/>
    <x v="2"/>
    <x v="11"/>
    <x v="14"/>
    <n v="228.53"/>
    <n v="469"/>
    <s v="STORE4"/>
    <x v="11"/>
    <x v="1"/>
    <x v="11"/>
    <s v="Online"/>
    <x v="1913"/>
    <x v="243"/>
    <n v="2"/>
    <x v="843"/>
    <n v="0.13"/>
    <x v="2"/>
    <n v="56.010599999999997"/>
  </r>
  <r>
    <s v="CUST1138"/>
    <s v="Sean Roth"/>
    <x v="27"/>
    <x v="0"/>
    <s v="Lake Michael"/>
    <x v="36"/>
    <s v="USA"/>
    <x v="0"/>
    <s v="PROD33"/>
    <x v="3"/>
    <x v="2"/>
    <x v="3"/>
    <x v="3"/>
    <n v="179.77"/>
    <n v="305"/>
    <s v="STORE19"/>
    <x v="18"/>
    <x v="2"/>
    <x v="18"/>
    <s v="Online"/>
    <x v="1914"/>
    <x v="562"/>
    <n v="2"/>
    <x v="81"/>
    <n v="0.08"/>
    <x v="0"/>
    <n v="1641.3904"/>
  </r>
  <r>
    <s v="CUST1472"/>
    <s v="Philip Mendoza"/>
    <x v="17"/>
    <x v="0"/>
    <s v="Tylermouth"/>
    <x v="30"/>
    <s v="USA"/>
    <x v="1"/>
    <s v="PROD58"/>
    <x v="36"/>
    <x v="4"/>
    <x v="7"/>
    <x v="36"/>
    <n v="113.83"/>
    <n v="485"/>
    <s v="STORE6"/>
    <x v="13"/>
    <x v="2"/>
    <x v="13"/>
    <s v="Online"/>
    <x v="1915"/>
    <x v="245"/>
    <n v="1"/>
    <x v="605"/>
    <n v="0.16"/>
    <x v="2"/>
    <n v="107.0748"/>
  </r>
  <r>
    <s v="CUST1388"/>
    <s v="Timothy Valenzuela"/>
    <x v="10"/>
    <x v="0"/>
    <s v="Stevensshire"/>
    <x v="38"/>
    <s v="USA"/>
    <x v="2"/>
    <s v="PROD77"/>
    <x v="79"/>
    <x v="1"/>
    <x v="17"/>
    <x v="79"/>
    <n v="480.9"/>
    <n v="104"/>
    <s v="STORE14"/>
    <x v="2"/>
    <x v="1"/>
    <x v="2"/>
    <s v="Outlet"/>
    <x v="1916"/>
    <x v="477"/>
    <n v="3"/>
    <x v="657"/>
    <n v="0.18"/>
    <x v="0"/>
    <n v="523.66020000000003"/>
  </r>
  <r>
    <s v="CUST1181"/>
    <s v="Erin Ward"/>
    <x v="31"/>
    <x v="0"/>
    <s v="New Brianchester"/>
    <x v="3"/>
    <s v="USA"/>
    <x v="3"/>
    <s v="PROD81"/>
    <x v="15"/>
    <x v="0"/>
    <x v="12"/>
    <x v="15"/>
    <n v="285.54000000000002"/>
    <n v="358"/>
    <s v="STORE7"/>
    <x v="15"/>
    <x v="1"/>
    <x v="15"/>
    <s v="Online"/>
    <x v="1917"/>
    <x v="676"/>
    <n v="1"/>
    <x v="641"/>
    <n v="0.3"/>
    <x v="2"/>
    <n v="18.459"/>
  </r>
  <r>
    <s v="CUST1466"/>
    <s v="Cynthia Parrish"/>
    <x v="40"/>
    <x v="0"/>
    <s v="Espinozaberg"/>
    <x v="4"/>
    <s v="USA"/>
    <x v="1"/>
    <s v="PROD34"/>
    <x v="21"/>
    <x v="1"/>
    <x v="6"/>
    <x v="21"/>
    <n v="419.28"/>
    <n v="86"/>
    <s v="STORE18"/>
    <x v="10"/>
    <x v="2"/>
    <x v="10"/>
    <s v="Flagship"/>
    <x v="1918"/>
    <x v="549"/>
    <n v="4"/>
    <x v="582"/>
    <n v="0.16"/>
    <x v="0"/>
    <n v="3205.3728000000001"/>
  </r>
  <r>
    <s v="CUST1215"/>
    <s v="Steve Medina"/>
    <x v="12"/>
    <x v="1"/>
    <s v="East Josephside"/>
    <x v="7"/>
    <s v="USA"/>
    <x v="0"/>
    <s v="PROD67"/>
    <x v="99"/>
    <x v="1"/>
    <x v="7"/>
    <x v="99"/>
    <n v="349.17"/>
    <n v="476"/>
    <s v="STORE19"/>
    <x v="18"/>
    <x v="2"/>
    <x v="18"/>
    <s v="Online"/>
    <x v="1919"/>
    <x v="504"/>
    <n v="3"/>
    <x v="844"/>
    <n v="0.15"/>
    <x v="0"/>
    <n v="2470.6439999999998"/>
  </r>
  <r>
    <s v="CUST1187"/>
    <s v="Dr. Suzanne Bullock"/>
    <x v="31"/>
    <x v="1"/>
    <s v="Lake Blaketon"/>
    <x v="27"/>
    <s v="USA"/>
    <x v="2"/>
    <s v="PROD76"/>
    <x v="45"/>
    <x v="1"/>
    <x v="6"/>
    <x v="45"/>
    <n v="392.89"/>
    <n v="320"/>
    <s v="STORE18"/>
    <x v="10"/>
    <x v="2"/>
    <x v="10"/>
    <s v="Flagship"/>
    <x v="1920"/>
    <x v="132"/>
    <n v="1"/>
    <x v="845"/>
    <n v="0.11"/>
    <x v="1"/>
    <n v="474.41449999999998"/>
  </r>
  <r>
    <s v="CUST1381"/>
    <s v="Erika Padilla"/>
    <x v="12"/>
    <x v="0"/>
    <s v="Andrewsland"/>
    <x v="27"/>
    <s v="USA"/>
    <x v="1"/>
    <s v="PROD81"/>
    <x v="15"/>
    <x v="0"/>
    <x v="12"/>
    <x v="15"/>
    <n v="285.54000000000002"/>
    <n v="358"/>
    <s v="STORE1"/>
    <x v="6"/>
    <x v="0"/>
    <x v="6"/>
    <s v="Flagship"/>
    <x v="1921"/>
    <x v="463"/>
    <n v="3"/>
    <x v="20"/>
    <n v="0.11"/>
    <x v="1"/>
    <n v="370.75619999999998"/>
  </r>
  <r>
    <s v="CUST1159"/>
    <s v="Brian Choi"/>
    <x v="6"/>
    <x v="1"/>
    <s v="Floydton"/>
    <x v="15"/>
    <s v="USA"/>
    <x v="0"/>
    <s v="PROD22"/>
    <x v="59"/>
    <x v="0"/>
    <x v="12"/>
    <x v="59"/>
    <n v="484.62"/>
    <n v="432"/>
    <s v="STORE0"/>
    <x v="16"/>
    <x v="2"/>
    <x v="16"/>
    <s v="Flagship"/>
    <x v="1922"/>
    <x v="575"/>
    <n v="1"/>
    <x v="406"/>
    <n v="0.03"/>
    <x v="2"/>
    <n v="571.26209999999992"/>
  </r>
  <r>
    <s v="CUST1065"/>
    <s v="Michael Thomas"/>
    <x v="2"/>
    <x v="1"/>
    <s v="Woodmouth"/>
    <x v="2"/>
    <s v="USA"/>
    <x v="1"/>
    <s v="PROD19"/>
    <x v="32"/>
    <x v="0"/>
    <x v="12"/>
    <x v="32"/>
    <n v="21.34"/>
    <n v="65"/>
    <s v="STORE4"/>
    <x v="11"/>
    <x v="1"/>
    <x v="11"/>
    <s v="Online"/>
    <x v="1923"/>
    <x v="652"/>
    <n v="2"/>
    <x v="210"/>
    <n v="0.15"/>
    <x v="1"/>
    <n v="556.78399999999999"/>
  </r>
  <r>
    <s v="CUST1403"/>
    <s v="Justin Ingram"/>
    <x v="23"/>
    <x v="0"/>
    <s v="Lake Lisaland"/>
    <x v="49"/>
    <s v="USA"/>
    <x v="3"/>
    <s v="PROD52"/>
    <x v="22"/>
    <x v="0"/>
    <x v="0"/>
    <x v="22"/>
    <n v="212.26"/>
    <n v="82"/>
    <s v="STORE5"/>
    <x v="3"/>
    <x v="0"/>
    <x v="3"/>
    <s v="Outlet"/>
    <x v="1924"/>
    <x v="356"/>
    <n v="2"/>
    <x v="324"/>
    <n v="0.19"/>
    <x v="1"/>
    <n v="934.46460000000013"/>
  </r>
  <r>
    <s v="CUST1323"/>
    <s v="Kristy Dunlap"/>
    <x v="13"/>
    <x v="1"/>
    <s v="Whiteport"/>
    <x v="10"/>
    <s v="USA"/>
    <x v="2"/>
    <s v="PROD65"/>
    <x v="74"/>
    <x v="0"/>
    <x v="15"/>
    <x v="74"/>
    <n v="240.63"/>
    <n v="423"/>
    <s v="STORE12"/>
    <x v="14"/>
    <x v="0"/>
    <x v="14"/>
    <s v="Online"/>
    <x v="1925"/>
    <x v="334"/>
    <n v="1"/>
    <x v="475"/>
    <n v="0.05"/>
    <x v="0"/>
    <n v="647.2349999999999"/>
  </r>
  <r>
    <s v="CUST1457"/>
    <s v="Christina Robertson"/>
    <x v="22"/>
    <x v="0"/>
    <s v="Hubbardborough"/>
    <x v="18"/>
    <s v="USA"/>
    <x v="2"/>
    <s v="PROD25"/>
    <x v="13"/>
    <x v="4"/>
    <x v="7"/>
    <x v="13"/>
    <n v="174.02"/>
    <n v="268"/>
    <s v="STORE15"/>
    <x v="19"/>
    <x v="0"/>
    <x v="19"/>
    <s v="Flagship"/>
    <x v="1926"/>
    <x v="63"/>
    <n v="3"/>
    <x v="269"/>
    <n v="0.3"/>
    <x v="0"/>
    <n v="1060.4369999999999"/>
  </r>
  <r>
    <s v="CUST1060"/>
    <s v="Dr. David Smith"/>
    <x v="24"/>
    <x v="1"/>
    <s v="Schmidtchester"/>
    <x v="19"/>
    <s v="USA"/>
    <x v="1"/>
    <s v="PROD38"/>
    <x v="43"/>
    <x v="0"/>
    <x v="2"/>
    <x v="43"/>
    <n v="135.61000000000001"/>
    <n v="394"/>
    <s v="STORE11"/>
    <x v="17"/>
    <x v="1"/>
    <x v="17"/>
    <s v="Online"/>
    <x v="1927"/>
    <x v="321"/>
    <n v="3"/>
    <x v="580"/>
    <n v="0.1"/>
    <x v="1"/>
    <n v="1754.4059999999999"/>
  </r>
  <r>
    <s v="CUST1245"/>
    <s v="Laura Soto"/>
    <x v="46"/>
    <x v="1"/>
    <s v="Rodriguezton"/>
    <x v="29"/>
    <s v="USA"/>
    <x v="2"/>
    <s v="PROD39"/>
    <x v="65"/>
    <x v="1"/>
    <x v="22"/>
    <x v="65"/>
    <n v="326.06"/>
    <n v="301"/>
    <s v="STORE9"/>
    <x v="9"/>
    <x v="1"/>
    <x v="9"/>
    <s v="Flagship"/>
    <x v="1928"/>
    <x v="677"/>
    <n v="2"/>
    <x v="791"/>
    <n v="0.05"/>
    <x v="1"/>
    <n v="1874.787"/>
  </r>
  <r>
    <s v="CUST1119"/>
    <s v="Michael Jones"/>
    <x v="38"/>
    <x v="0"/>
    <s v="North Edwardton"/>
    <x v="25"/>
    <s v="USA"/>
    <x v="3"/>
    <s v="PROD13"/>
    <x v="75"/>
    <x v="1"/>
    <x v="7"/>
    <x v="75"/>
    <n v="242.23"/>
    <n v="453"/>
    <s v="STORE15"/>
    <x v="19"/>
    <x v="0"/>
    <x v="19"/>
    <s v="Flagship"/>
    <x v="1929"/>
    <x v="236"/>
    <n v="2"/>
    <x v="736"/>
    <n v="0.05"/>
    <x v="1"/>
    <n v="124.336"/>
  </r>
  <r>
    <s v="CUST1383"/>
    <s v="Kristine Higgins"/>
    <x v="4"/>
    <x v="1"/>
    <s v="Jennifertown"/>
    <x v="9"/>
    <s v="USA"/>
    <x v="1"/>
    <s v="PROD63"/>
    <x v="11"/>
    <x v="3"/>
    <x v="10"/>
    <x v="11"/>
    <n v="266.86"/>
    <n v="458"/>
    <s v="STORE13"/>
    <x v="8"/>
    <x v="2"/>
    <x v="8"/>
    <s v="Flagship"/>
    <x v="1930"/>
    <x v="99"/>
    <n v="3"/>
    <x v="582"/>
    <n v="0.04"/>
    <x v="0"/>
    <n v="2746.7712000000001"/>
  </r>
  <r>
    <s v="CUST1067"/>
    <s v="Amber Mcclain"/>
    <x v="7"/>
    <x v="0"/>
    <s v="Brendaburgh"/>
    <x v="23"/>
    <s v="USA"/>
    <x v="1"/>
    <s v="PROD76"/>
    <x v="45"/>
    <x v="1"/>
    <x v="6"/>
    <x v="45"/>
    <n v="392.89"/>
    <n v="320"/>
    <s v="STORE10"/>
    <x v="5"/>
    <x v="2"/>
    <x v="5"/>
    <s v="Online"/>
    <x v="1931"/>
    <x v="237"/>
    <n v="3"/>
    <x v="76"/>
    <n v="0.21"/>
    <x v="1"/>
    <n v="2143.6176"/>
  </r>
  <r>
    <s v="CUST1492"/>
    <s v="Darrell Miller"/>
    <x v="22"/>
    <x v="1"/>
    <s v="Port Carol"/>
    <x v="23"/>
    <s v="USA"/>
    <x v="2"/>
    <s v="PROD62"/>
    <x v="19"/>
    <x v="1"/>
    <x v="6"/>
    <x v="19"/>
    <n v="86.42"/>
    <n v="222"/>
    <s v="STORE15"/>
    <x v="19"/>
    <x v="0"/>
    <x v="19"/>
    <s v="Flagship"/>
    <x v="1932"/>
    <x v="678"/>
    <n v="3"/>
    <x v="782"/>
    <n v="0.1"/>
    <x v="1"/>
    <n v="2486.2139999999999"/>
  </r>
  <r>
    <s v="CUST1305"/>
    <s v="Roberta Green"/>
    <x v="13"/>
    <x v="0"/>
    <s v="West Joseph"/>
    <x v="17"/>
    <s v="USA"/>
    <x v="2"/>
    <s v="PROD28"/>
    <x v="40"/>
    <x v="0"/>
    <x v="7"/>
    <x v="40"/>
    <n v="38.76"/>
    <n v="137"/>
    <s v="STORE1"/>
    <x v="6"/>
    <x v="0"/>
    <x v="6"/>
    <s v="Flagship"/>
    <x v="1933"/>
    <x v="324"/>
    <n v="1"/>
    <x v="846"/>
    <n v="0.15"/>
    <x v="2"/>
    <n v="154.93799999999999"/>
  </r>
  <r>
    <s v="CUST1298"/>
    <s v="Tracy Stephens"/>
    <x v="13"/>
    <x v="0"/>
    <s v="New Joshuatown"/>
    <x v="6"/>
    <s v="USA"/>
    <x v="2"/>
    <s v="PROD97"/>
    <x v="0"/>
    <x v="0"/>
    <x v="0"/>
    <x v="0"/>
    <n v="245.98"/>
    <n v="471"/>
    <s v="STORE19"/>
    <x v="18"/>
    <x v="2"/>
    <x v="18"/>
    <s v="Online"/>
    <x v="1934"/>
    <x v="190"/>
    <n v="2"/>
    <x v="139"/>
    <n v="0.01"/>
    <x v="1"/>
    <n v="1078.9595350000002"/>
  </r>
  <r>
    <s v="CUST1445"/>
    <s v="Gene Lee"/>
    <x v="15"/>
    <x v="1"/>
    <s v="Mcfarlandmouth"/>
    <x v="36"/>
    <s v="USA"/>
    <x v="2"/>
    <s v="PROD31"/>
    <x v="72"/>
    <x v="0"/>
    <x v="0"/>
    <x v="72"/>
    <n v="204.39"/>
    <n v="281"/>
    <s v="STORE16"/>
    <x v="12"/>
    <x v="3"/>
    <x v="12"/>
    <s v="Flagship"/>
    <x v="1935"/>
    <x v="216"/>
    <n v="3"/>
    <x v="533"/>
    <n v="0.14000000000000001"/>
    <x v="0"/>
    <n v="2421.7944000000002"/>
  </r>
  <r>
    <s v="CUST1081"/>
    <s v="Krystal Ford"/>
    <x v="23"/>
    <x v="1"/>
    <s v="South David"/>
    <x v="37"/>
    <s v="USA"/>
    <x v="2"/>
    <s v="PROD91"/>
    <x v="67"/>
    <x v="4"/>
    <x v="9"/>
    <x v="67"/>
    <n v="438.25"/>
    <n v="496"/>
    <s v="STORE5"/>
    <x v="3"/>
    <x v="0"/>
    <x v="3"/>
    <s v="Outlet"/>
    <x v="1936"/>
    <x v="76"/>
    <n v="3"/>
    <x v="824"/>
    <n v="0.18"/>
    <x v="1"/>
    <n v="541.10160000000008"/>
  </r>
  <r>
    <s v="CUST1473"/>
    <s v="Laura Mathews"/>
    <x v="10"/>
    <x v="0"/>
    <s v="Chambersfurt"/>
    <x v="40"/>
    <s v="USA"/>
    <x v="3"/>
    <s v="PROD71"/>
    <x v="57"/>
    <x v="3"/>
    <x v="4"/>
    <x v="57"/>
    <n v="214.32"/>
    <n v="383"/>
    <s v="STORE18"/>
    <x v="10"/>
    <x v="2"/>
    <x v="10"/>
    <s v="Flagship"/>
    <x v="1937"/>
    <x v="659"/>
    <n v="3"/>
    <x v="615"/>
    <n v="0.27"/>
    <x v="0"/>
    <n v="844.77059999999994"/>
  </r>
  <r>
    <s v="CUST1453"/>
    <s v="April Phillips"/>
    <x v="32"/>
    <x v="1"/>
    <s v="Lake Carolyn"/>
    <x v="47"/>
    <s v="USA"/>
    <x v="2"/>
    <s v="PROD81"/>
    <x v="15"/>
    <x v="0"/>
    <x v="12"/>
    <x v="15"/>
    <n v="285.54000000000002"/>
    <n v="358"/>
    <s v="STORE18"/>
    <x v="10"/>
    <x v="2"/>
    <x v="10"/>
    <s v="Flagship"/>
    <x v="1938"/>
    <x v="593"/>
    <n v="2"/>
    <x v="452"/>
    <n v="0.28000000000000003"/>
    <x v="1"/>
    <n v="1196.5536"/>
  </r>
  <r>
    <s v="CUST1383"/>
    <s v="Kristine Higgins"/>
    <x v="4"/>
    <x v="1"/>
    <s v="Jennifertown"/>
    <x v="9"/>
    <s v="USA"/>
    <x v="1"/>
    <s v="PROD3"/>
    <x v="84"/>
    <x v="4"/>
    <x v="18"/>
    <x v="84"/>
    <n v="364.67"/>
    <n v="452"/>
    <s v="STORE9"/>
    <x v="9"/>
    <x v="1"/>
    <x v="9"/>
    <s v="Flagship"/>
    <x v="1939"/>
    <x v="60"/>
    <n v="3"/>
    <x v="498"/>
    <n v="0.22"/>
    <x v="1"/>
    <n v="1082.835"/>
  </r>
  <r>
    <s v="CUST1067"/>
    <s v="Amber Mcclain"/>
    <x v="7"/>
    <x v="0"/>
    <s v="Brendaburgh"/>
    <x v="23"/>
    <s v="USA"/>
    <x v="1"/>
    <s v="PROD14"/>
    <x v="94"/>
    <x v="2"/>
    <x v="3"/>
    <x v="94"/>
    <n v="48.01"/>
    <n v="439"/>
    <s v="STORE15"/>
    <x v="19"/>
    <x v="0"/>
    <x v="19"/>
    <s v="Flagship"/>
    <x v="1940"/>
    <x v="94"/>
    <n v="4"/>
    <x v="803"/>
    <n v="0.02"/>
    <x v="2"/>
    <n v="3817.6880000000001"/>
  </r>
  <r>
    <s v="CUST1140"/>
    <s v="Patty Francis"/>
    <x v="1"/>
    <x v="1"/>
    <s v="South Brooke"/>
    <x v="8"/>
    <s v="USA"/>
    <x v="0"/>
    <s v="PROD35"/>
    <x v="44"/>
    <x v="2"/>
    <x v="11"/>
    <x v="44"/>
    <n v="382.22"/>
    <n v="329"/>
    <s v="STORE1"/>
    <x v="6"/>
    <x v="0"/>
    <x v="6"/>
    <s v="Flagship"/>
    <x v="1941"/>
    <x v="525"/>
    <n v="2"/>
    <x v="776"/>
    <n v="0.15"/>
    <x v="0"/>
    <n v="267.20600000000002"/>
  </r>
  <r>
    <s v="CUST1013"/>
    <s v="Nathan Hernandez"/>
    <x v="41"/>
    <x v="1"/>
    <s v="New Becky"/>
    <x v="39"/>
    <s v="USA"/>
    <x v="1"/>
    <s v="PROD73"/>
    <x v="6"/>
    <x v="0"/>
    <x v="0"/>
    <x v="6"/>
    <n v="107.06"/>
    <n v="359"/>
    <s v="STORE13"/>
    <x v="8"/>
    <x v="2"/>
    <x v="8"/>
    <s v="Flagship"/>
    <x v="1942"/>
    <x v="27"/>
    <n v="3"/>
    <x v="108"/>
    <n v="0.16"/>
    <x v="0"/>
    <n v="603.71640000000002"/>
  </r>
  <r>
    <s v="CUST1327"/>
    <s v="Reginald Willis"/>
    <x v="32"/>
    <x v="1"/>
    <s v="Kellybury"/>
    <x v="3"/>
    <s v="USA"/>
    <x v="3"/>
    <s v="PROD9"/>
    <x v="98"/>
    <x v="0"/>
    <x v="15"/>
    <x v="98"/>
    <n v="495.72"/>
    <n v="323"/>
    <s v="STORE16"/>
    <x v="12"/>
    <x v="3"/>
    <x v="12"/>
    <s v="Flagship"/>
    <x v="1943"/>
    <x v="184"/>
    <n v="4"/>
    <x v="823"/>
    <n v="0.2"/>
    <x v="0"/>
    <n v="1866.2719999999999"/>
  </r>
  <r>
    <s v="CUST1413"/>
    <s v="Megan Ryan"/>
    <x v="22"/>
    <x v="1"/>
    <s v="Andrewsfurt"/>
    <x v="46"/>
    <s v="USA"/>
    <x v="3"/>
    <s v="PROD81"/>
    <x v="15"/>
    <x v="0"/>
    <x v="12"/>
    <x v="15"/>
    <n v="285.54000000000002"/>
    <n v="358"/>
    <s v="STORE8"/>
    <x v="7"/>
    <x v="3"/>
    <x v="7"/>
    <s v="Online"/>
    <x v="1944"/>
    <x v="679"/>
    <n v="3"/>
    <x v="361"/>
    <n v="0.27"/>
    <x v="1"/>
    <n v="1661.6624999999999"/>
  </r>
  <r>
    <s v="CUST1321"/>
    <s v="Darren Burton"/>
    <x v="2"/>
    <x v="1"/>
    <s v="Lake Alice"/>
    <x v="25"/>
    <s v="USA"/>
    <x v="3"/>
    <s v="PROD99"/>
    <x v="86"/>
    <x v="2"/>
    <x v="14"/>
    <x v="86"/>
    <n v="201.41"/>
    <n v="146"/>
    <s v="STORE6"/>
    <x v="13"/>
    <x v="2"/>
    <x v="13"/>
    <s v="Online"/>
    <x v="1945"/>
    <x v="161"/>
    <n v="2"/>
    <x v="150"/>
    <n v="0.14000000000000001"/>
    <x v="2"/>
    <n v="117.4588"/>
  </r>
  <r>
    <s v="CUST1309"/>
    <s v="Stacy Collins"/>
    <x v="15"/>
    <x v="1"/>
    <s v="Randychester"/>
    <x v="13"/>
    <s v="USA"/>
    <x v="3"/>
    <s v="PROD61"/>
    <x v="49"/>
    <x v="0"/>
    <x v="12"/>
    <x v="49"/>
    <n v="103.45"/>
    <n v="465"/>
    <s v="STORE5"/>
    <x v="3"/>
    <x v="0"/>
    <x v="3"/>
    <s v="Outlet"/>
    <x v="1946"/>
    <x v="171"/>
    <n v="4"/>
    <x v="847"/>
    <n v="0.19"/>
    <x v="0"/>
    <n v="1206.6407999999999"/>
  </r>
  <r>
    <s v="CUST1154"/>
    <s v="Julie Hale"/>
    <x v="39"/>
    <x v="1"/>
    <s v="Owensview"/>
    <x v="1"/>
    <s v="USA"/>
    <x v="0"/>
    <s v="PROD63"/>
    <x v="11"/>
    <x v="3"/>
    <x v="10"/>
    <x v="11"/>
    <n v="266.86"/>
    <n v="458"/>
    <s v="STORE19"/>
    <x v="18"/>
    <x v="2"/>
    <x v="18"/>
    <s v="Online"/>
    <x v="1947"/>
    <x v="612"/>
    <n v="4"/>
    <x v="686"/>
    <n v="0.28000000000000003"/>
    <x v="1"/>
    <n v="824.48639999999989"/>
  </r>
  <r>
    <s v="CUST1279"/>
    <s v="Aaron Luna"/>
    <x v="2"/>
    <x v="1"/>
    <s v="Gilltown"/>
    <x v="35"/>
    <s v="USA"/>
    <x v="3"/>
    <s v="PROD73"/>
    <x v="6"/>
    <x v="0"/>
    <x v="0"/>
    <x v="6"/>
    <n v="107.06"/>
    <n v="359"/>
    <s v="STORE11"/>
    <x v="17"/>
    <x v="1"/>
    <x v="17"/>
    <s v="Online"/>
    <x v="1948"/>
    <x v="590"/>
    <n v="3"/>
    <x v="502"/>
    <n v="0.27"/>
    <x v="2"/>
    <n v="1069.5302999999999"/>
  </r>
  <r>
    <s v="CUST1469"/>
    <s v="James Foster"/>
    <x v="16"/>
    <x v="0"/>
    <s v="East Audrey"/>
    <x v="34"/>
    <s v="USA"/>
    <x v="0"/>
    <s v="PROD87"/>
    <x v="48"/>
    <x v="2"/>
    <x v="11"/>
    <x v="48"/>
    <n v="371.38"/>
    <n v="220"/>
    <s v="STORE8"/>
    <x v="7"/>
    <x v="3"/>
    <x v="7"/>
    <s v="Online"/>
    <x v="1949"/>
    <x v="201"/>
    <n v="3"/>
    <x v="848"/>
    <n v="0.01"/>
    <x v="2"/>
    <n v="1968.5753999999999"/>
  </r>
  <r>
    <s v="CUST1497"/>
    <s v="Sarah Marsh"/>
    <x v="35"/>
    <x v="1"/>
    <s v="Port William"/>
    <x v="3"/>
    <s v="USA"/>
    <x v="0"/>
    <s v="PROD6"/>
    <x v="95"/>
    <x v="3"/>
    <x v="10"/>
    <x v="95"/>
    <n v="312.8"/>
    <n v="350"/>
    <s v="STORE16"/>
    <x v="12"/>
    <x v="3"/>
    <x v="12"/>
    <s v="Flagship"/>
    <x v="1950"/>
    <x v="666"/>
    <n v="2"/>
    <x v="732"/>
    <n v="0.1"/>
    <x v="2"/>
    <n v="1483.8119999999999"/>
  </r>
  <r>
    <s v="CUST1113"/>
    <s v="Edward Hall"/>
    <x v="42"/>
    <x v="0"/>
    <s v="New William"/>
    <x v="32"/>
    <s v="USA"/>
    <x v="0"/>
    <s v="PROD59"/>
    <x v="4"/>
    <x v="3"/>
    <x v="4"/>
    <x v="4"/>
    <n v="17.309999999999999"/>
    <n v="399"/>
    <s v="STORE8"/>
    <x v="7"/>
    <x v="3"/>
    <x v="7"/>
    <s v="Online"/>
    <x v="1951"/>
    <x v="335"/>
    <n v="1"/>
    <x v="849"/>
    <n v="0.21"/>
    <x v="0"/>
    <n v="345.32479999999998"/>
  </r>
  <r>
    <s v="CUST1357"/>
    <s v="Manuel Castillo"/>
    <x v="15"/>
    <x v="0"/>
    <s v="Nealview"/>
    <x v="25"/>
    <s v="USA"/>
    <x v="0"/>
    <s v="PROD88"/>
    <x v="90"/>
    <x v="0"/>
    <x v="7"/>
    <x v="90"/>
    <n v="131.24"/>
    <n v="232"/>
    <s v="STORE6"/>
    <x v="13"/>
    <x v="2"/>
    <x v="13"/>
    <s v="Online"/>
    <x v="1952"/>
    <x v="509"/>
    <n v="3"/>
    <x v="850"/>
    <n v="0.15"/>
    <x v="1"/>
    <n v="59.593499999999999"/>
  </r>
  <r>
    <s v="CUST1187"/>
    <s v="Dr. Suzanne Bullock"/>
    <x v="31"/>
    <x v="1"/>
    <s v="Lake Blaketon"/>
    <x v="27"/>
    <s v="USA"/>
    <x v="2"/>
    <s v="PROD36"/>
    <x v="88"/>
    <x v="4"/>
    <x v="8"/>
    <x v="88"/>
    <n v="223.43"/>
    <n v="154"/>
    <s v="STORE8"/>
    <x v="7"/>
    <x v="3"/>
    <x v="7"/>
    <s v="Online"/>
    <x v="1953"/>
    <x v="467"/>
    <n v="1"/>
    <x v="189"/>
    <n v="0.02"/>
    <x v="0"/>
    <n v="568.09620000000007"/>
  </r>
  <r>
    <s v="CUST1430"/>
    <s v="Kimberly Roberts"/>
    <x v="19"/>
    <x v="1"/>
    <s v="Josephchester"/>
    <x v="15"/>
    <s v="USA"/>
    <x v="0"/>
    <s v="PROD78"/>
    <x v="33"/>
    <x v="2"/>
    <x v="3"/>
    <x v="33"/>
    <n v="325.26"/>
    <n v="400"/>
    <s v="STORE14"/>
    <x v="2"/>
    <x v="1"/>
    <x v="2"/>
    <s v="Outlet"/>
    <x v="1954"/>
    <x v="548"/>
    <n v="3"/>
    <x v="716"/>
    <n v="7.0000000000000007E-2"/>
    <x v="0"/>
    <n v="671.02289999999994"/>
  </r>
  <r>
    <s v="CUST1382"/>
    <s v="Martha Brown"/>
    <x v="3"/>
    <x v="1"/>
    <s v="Novakstad"/>
    <x v="13"/>
    <s v="USA"/>
    <x v="0"/>
    <s v="PROD25"/>
    <x v="13"/>
    <x v="4"/>
    <x v="7"/>
    <x v="13"/>
    <n v="174.02"/>
    <n v="268"/>
    <s v="STORE14"/>
    <x v="2"/>
    <x v="1"/>
    <x v="2"/>
    <s v="Outlet"/>
    <x v="1955"/>
    <x v="231"/>
    <n v="2"/>
    <x v="851"/>
    <n v="0.08"/>
    <x v="2"/>
    <n v="1573.9359999999999"/>
  </r>
  <r>
    <s v="CUST1244"/>
    <s v="Nancy Page"/>
    <x v="16"/>
    <x v="0"/>
    <s v="West Julia"/>
    <x v="34"/>
    <s v="USA"/>
    <x v="3"/>
    <s v="PROD50"/>
    <x v="52"/>
    <x v="0"/>
    <x v="15"/>
    <x v="52"/>
    <n v="190.29"/>
    <n v="260"/>
    <s v="STORE10"/>
    <x v="5"/>
    <x v="2"/>
    <x v="5"/>
    <s v="Online"/>
    <x v="1956"/>
    <x v="282"/>
    <n v="1"/>
    <x v="645"/>
    <n v="0.06"/>
    <x v="2"/>
    <n v="792.32599999999991"/>
  </r>
  <r>
    <s v="CUST1007"/>
    <s v="Daniel Boyd"/>
    <x v="5"/>
    <x v="1"/>
    <s v="West Pamelafurt"/>
    <x v="5"/>
    <s v="USA"/>
    <x v="3"/>
    <s v="PROD90"/>
    <x v="73"/>
    <x v="1"/>
    <x v="7"/>
    <x v="73"/>
    <n v="340.14"/>
    <n v="361"/>
    <s v="STORE7"/>
    <x v="15"/>
    <x v="1"/>
    <x v="15"/>
    <s v="Online"/>
    <x v="1957"/>
    <x v="551"/>
    <n v="1"/>
    <x v="394"/>
    <n v="0.09"/>
    <x v="0"/>
    <n v="488.90660000000003"/>
  </r>
  <r>
    <s v="CUST1384"/>
    <s v="Andrew Mason"/>
    <x v="36"/>
    <x v="1"/>
    <s v="North Michael"/>
    <x v="14"/>
    <s v="USA"/>
    <x v="3"/>
    <s v="PROD51"/>
    <x v="78"/>
    <x v="1"/>
    <x v="7"/>
    <x v="78"/>
    <n v="88.49"/>
    <n v="246"/>
    <s v="STORE10"/>
    <x v="5"/>
    <x v="2"/>
    <x v="5"/>
    <s v="Online"/>
    <x v="1958"/>
    <x v="463"/>
    <n v="3"/>
    <x v="410"/>
    <n v="0.17"/>
    <x v="2"/>
    <n v="2286.4674"/>
  </r>
  <r>
    <s v="CUST1095"/>
    <s v="Amy Fowler"/>
    <x v="32"/>
    <x v="1"/>
    <s v="West Bobbyshire"/>
    <x v="3"/>
    <s v="USA"/>
    <x v="2"/>
    <s v="PROD6"/>
    <x v="95"/>
    <x v="3"/>
    <x v="10"/>
    <x v="95"/>
    <n v="312.8"/>
    <n v="350"/>
    <s v="STORE9"/>
    <x v="9"/>
    <x v="1"/>
    <x v="9"/>
    <s v="Flagship"/>
    <x v="1959"/>
    <x v="207"/>
    <n v="4"/>
    <x v="189"/>
    <n v="0.18"/>
    <x v="1"/>
    <n v="1901.4159999999999"/>
  </r>
  <r>
    <s v="CUST1145"/>
    <s v="Cameron Simpson"/>
    <x v="6"/>
    <x v="0"/>
    <s v="Michaelfort"/>
    <x v="12"/>
    <s v="USA"/>
    <x v="2"/>
    <s v="PROD43"/>
    <x v="34"/>
    <x v="1"/>
    <x v="6"/>
    <x v="34"/>
    <n v="253.33"/>
    <n v="266"/>
    <s v="STORE6"/>
    <x v="13"/>
    <x v="2"/>
    <x v="13"/>
    <s v="Online"/>
    <x v="1960"/>
    <x v="511"/>
    <n v="1"/>
    <x v="732"/>
    <n v="0.18"/>
    <x v="0"/>
    <n v="675.94240000000013"/>
  </r>
  <r>
    <s v="CUST1109"/>
    <s v="Amy Walker"/>
    <x v="4"/>
    <x v="0"/>
    <s v="Smithland"/>
    <x v="5"/>
    <s v="USA"/>
    <x v="1"/>
    <s v="PROD46"/>
    <x v="41"/>
    <x v="4"/>
    <x v="18"/>
    <x v="41"/>
    <n v="167.34"/>
    <n v="296"/>
    <s v="STORE15"/>
    <x v="19"/>
    <x v="0"/>
    <x v="19"/>
    <s v="Flagship"/>
    <x v="1961"/>
    <x v="680"/>
    <n v="4"/>
    <x v="443"/>
    <n v="0.16"/>
    <x v="1"/>
    <n v="2066.3663999999999"/>
  </r>
  <r>
    <s v="CUST1128"/>
    <s v="Susan Mcdonald"/>
    <x v="20"/>
    <x v="0"/>
    <s v="East Ellen"/>
    <x v="24"/>
    <s v="USA"/>
    <x v="1"/>
    <s v="PROD62"/>
    <x v="19"/>
    <x v="1"/>
    <x v="6"/>
    <x v="19"/>
    <n v="86.42"/>
    <n v="222"/>
    <s v="STORE0"/>
    <x v="16"/>
    <x v="2"/>
    <x v="16"/>
    <s v="Flagship"/>
    <x v="1962"/>
    <x v="532"/>
    <n v="4"/>
    <x v="51"/>
    <n v="0.06"/>
    <x v="2"/>
    <n v="711.42959999999994"/>
  </r>
  <r>
    <s v="CUST1154"/>
    <s v="Julie Hale"/>
    <x v="39"/>
    <x v="1"/>
    <s v="Owensview"/>
    <x v="1"/>
    <s v="USA"/>
    <x v="0"/>
    <s v="PROD62"/>
    <x v="19"/>
    <x v="1"/>
    <x v="6"/>
    <x v="19"/>
    <n v="86.42"/>
    <n v="222"/>
    <s v="STORE14"/>
    <x v="2"/>
    <x v="1"/>
    <x v="2"/>
    <s v="Outlet"/>
    <x v="1963"/>
    <x v="66"/>
    <n v="2"/>
    <x v="852"/>
    <n v="0.05"/>
    <x v="0"/>
    <n v="443.327"/>
  </r>
  <r>
    <s v="CUST1248"/>
    <s v="Nicholas Webb"/>
    <x v="16"/>
    <x v="0"/>
    <s v="Lake Timothy"/>
    <x v="2"/>
    <s v="USA"/>
    <x v="0"/>
    <s v="PROD39"/>
    <x v="65"/>
    <x v="1"/>
    <x v="22"/>
    <x v="65"/>
    <n v="326.06"/>
    <n v="301"/>
    <s v="STORE18"/>
    <x v="10"/>
    <x v="2"/>
    <x v="10"/>
    <s v="Flagship"/>
    <x v="1964"/>
    <x v="56"/>
    <n v="3"/>
    <x v="199"/>
    <n v="0.21"/>
    <x v="0"/>
    <n v="1255.8393000000001"/>
  </r>
  <r>
    <s v="CUST1489"/>
    <s v="Melinda Thomas"/>
    <x v="17"/>
    <x v="1"/>
    <s v="Lake Elizabethside"/>
    <x v="12"/>
    <s v="USA"/>
    <x v="1"/>
    <s v="PROD92"/>
    <x v="39"/>
    <x v="2"/>
    <x v="17"/>
    <x v="39"/>
    <n v="447.43"/>
    <n v="191"/>
    <s v="STORE1"/>
    <x v="6"/>
    <x v="0"/>
    <x v="6"/>
    <s v="Flagship"/>
    <x v="1965"/>
    <x v="146"/>
    <n v="2"/>
    <x v="582"/>
    <n v="0.17"/>
    <x v="1"/>
    <n v="1583.806"/>
  </r>
  <r>
    <s v="CUST1323"/>
    <s v="Kristy Dunlap"/>
    <x v="13"/>
    <x v="1"/>
    <s v="Whiteport"/>
    <x v="10"/>
    <s v="USA"/>
    <x v="2"/>
    <s v="PROD65"/>
    <x v="74"/>
    <x v="0"/>
    <x v="15"/>
    <x v="74"/>
    <n v="240.63"/>
    <n v="423"/>
    <s v="STORE7"/>
    <x v="15"/>
    <x v="1"/>
    <x v="15"/>
    <s v="Online"/>
    <x v="1966"/>
    <x v="199"/>
    <n v="1"/>
    <x v="759"/>
    <n v="0.04"/>
    <x v="2"/>
    <n v="355.23840000000001"/>
  </r>
  <r>
    <s v="CUST1287"/>
    <s v="Cynthia Roberts"/>
    <x v="24"/>
    <x v="1"/>
    <s v="Millerfort"/>
    <x v="1"/>
    <s v="USA"/>
    <x v="0"/>
    <s v="PROD3"/>
    <x v="84"/>
    <x v="4"/>
    <x v="18"/>
    <x v="84"/>
    <n v="364.67"/>
    <n v="452"/>
    <s v="STORE3"/>
    <x v="0"/>
    <x v="0"/>
    <x v="0"/>
    <s v="Outlet"/>
    <x v="1967"/>
    <x v="160"/>
    <n v="3"/>
    <x v="652"/>
    <n v="0.26"/>
    <x v="1"/>
    <n v="1669.3068000000001"/>
  </r>
  <r>
    <s v="CUST1061"/>
    <s v="Kristin Stein"/>
    <x v="28"/>
    <x v="0"/>
    <s v="Jennifermouth"/>
    <x v="38"/>
    <s v="USA"/>
    <x v="1"/>
    <s v="PROD96"/>
    <x v="76"/>
    <x v="4"/>
    <x v="18"/>
    <x v="76"/>
    <n v="358.47"/>
    <n v="143"/>
    <s v="STORE19"/>
    <x v="18"/>
    <x v="2"/>
    <x v="18"/>
    <s v="Online"/>
    <x v="1968"/>
    <x v="609"/>
    <n v="4"/>
    <x v="356"/>
    <n v="0.08"/>
    <x v="0"/>
    <n v="1813.1728000000001"/>
  </r>
  <r>
    <s v="CUST1280"/>
    <s v="Antonio Leon"/>
    <x v="43"/>
    <x v="0"/>
    <s v="Morrisville"/>
    <x v="47"/>
    <s v="USA"/>
    <x v="3"/>
    <s v="PROD91"/>
    <x v="67"/>
    <x v="4"/>
    <x v="9"/>
    <x v="67"/>
    <n v="438.25"/>
    <n v="496"/>
    <s v="STORE13"/>
    <x v="8"/>
    <x v="2"/>
    <x v="8"/>
    <s v="Flagship"/>
    <x v="1969"/>
    <x v="190"/>
    <n v="4"/>
    <x v="280"/>
    <n v="0.24"/>
    <x v="2"/>
    <n v="2593.9104000000002"/>
  </r>
  <r>
    <s v="CUST1406"/>
    <s v="David Lozano"/>
    <x v="28"/>
    <x v="1"/>
    <s v="North Michaelfurt"/>
    <x v="40"/>
    <s v="USA"/>
    <x v="0"/>
    <s v="PROD3"/>
    <x v="84"/>
    <x v="4"/>
    <x v="18"/>
    <x v="84"/>
    <n v="364.67"/>
    <n v="452"/>
    <s v="STORE16"/>
    <x v="12"/>
    <x v="3"/>
    <x v="12"/>
    <s v="Flagship"/>
    <x v="1970"/>
    <x v="13"/>
    <n v="1"/>
    <x v="3"/>
    <n v="0.19"/>
    <x v="1"/>
    <n v="326.00070000000011"/>
  </r>
  <r>
    <s v="CUST1402"/>
    <s v="Cassandra Perez"/>
    <x v="37"/>
    <x v="0"/>
    <s v="Brandonville"/>
    <x v="44"/>
    <s v="USA"/>
    <x v="3"/>
    <s v="PROD54"/>
    <x v="8"/>
    <x v="0"/>
    <x v="7"/>
    <x v="8"/>
    <n v="434.84"/>
    <n v="185"/>
    <s v="STORE18"/>
    <x v="10"/>
    <x v="2"/>
    <x v="10"/>
    <s v="Flagship"/>
    <x v="1971"/>
    <x v="93"/>
    <n v="2"/>
    <x v="70"/>
    <n v="0.24"/>
    <x v="0"/>
    <n v="803.01599999999996"/>
  </r>
  <r>
    <s v="CUST1444"/>
    <s v="Cheryl Carr"/>
    <x v="16"/>
    <x v="0"/>
    <s v="Jessicaland"/>
    <x v="0"/>
    <s v="USA"/>
    <x v="0"/>
    <s v="PROD10"/>
    <x v="47"/>
    <x v="2"/>
    <x v="14"/>
    <x v="47"/>
    <n v="298.86"/>
    <n v="308"/>
    <s v="STORE6"/>
    <x v="13"/>
    <x v="2"/>
    <x v="13"/>
    <s v="Online"/>
    <x v="1972"/>
    <x v="325"/>
    <n v="4"/>
    <x v="364"/>
    <n v="0.25"/>
    <x v="0"/>
    <n v="1799.55"/>
  </r>
  <r>
    <s v="CUST1303"/>
    <s v="John Sloan"/>
    <x v="28"/>
    <x v="1"/>
    <s v="East Johntown"/>
    <x v="43"/>
    <s v="USA"/>
    <x v="2"/>
    <s v="PROD16"/>
    <x v="63"/>
    <x v="3"/>
    <x v="21"/>
    <x v="63"/>
    <n v="337.42"/>
    <n v="256"/>
    <s v="STORE9"/>
    <x v="9"/>
    <x v="1"/>
    <x v="9"/>
    <s v="Flagship"/>
    <x v="1973"/>
    <x v="210"/>
    <n v="2"/>
    <x v="474"/>
    <n v="0.08"/>
    <x v="1"/>
    <n v="113.0128"/>
  </r>
  <r>
    <s v="CUST1249"/>
    <s v="Lauren George"/>
    <x v="15"/>
    <x v="1"/>
    <s v="Garciamouth"/>
    <x v="3"/>
    <s v="USA"/>
    <x v="0"/>
    <s v="PROD19"/>
    <x v="32"/>
    <x v="0"/>
    <x v="12"/>
    <x v="32"/>
    <n v="21.34"/>
    <n v="65"/>
    <s v="STORE10"/>
    <x v="5"/>
    <x v="2"/>
    <x v="5"/>
    <s v="Online"/>
    <x v="1974"/>
    <x v="204"/>
    <n v="2"/>
    <x v="462"/>
    <n v="0.12"/>
    <x v="1"/>
    <n v="820.89920000000006"/>
  </r>
  <r>
    <s v="CUST1099"/>
    <s v="Sheila Wilson"/>
    <x v="39"/>
    <x v="0"/>
    <s v="South Dustin"/>
    <x v="25"/>
    <s v="USA"/>
    <x v="1"/>
    <s v="PROD31"/>
    <x v="72"/>
    <x v="0"/>
    <x v="0"/>
    <x v="72"/>
    <n v="204.39"/>
    <n v="281"/>
    <s v="STORE5"/>
    <x v="3"/>
    <x v="0"/>
    <x v="3"/>
    <s v="Outlet"/>
    <x v="1975"/>
    <x v="648"/>
    <n v="4"/>
    <x v="642"/>
    <n v="0.09"/>
    <x v="2"/>
    <n v="1968.1116"/>
  </r>
  <r>
    <s v="CUST1298"/>
    <s v="Tracy Stephens"/>
    <x v="13"/>
    <x v="0"/>
    <s v="New Joshuatown"/>
    <x v="6"/>
    <s v="USA"/>
    <x v="2"/>
    <s v="PROD19"/>
    <x v="32"/>
    <x v="0"/>
    <x v="12"/>
    <x v="32"/>
    <n v="21.34"/>
    <n v="65"/>
    <s v="STORE13"/>
    <x v="8"/>
    <x v="2"/>
    <x v="8"/>
    <s v="Flagship"/>
    <x v="1976"/>
    <x v="681"/>
    <n v="3"/>
    <x v="366"/>
    <n v="0.05"/>
    <x v="0"/>
    <n v="1930.761"/>
  </r>
  <r>
    <s v="CUST1328"/>
    <s v="Mario Harvey Jr."/>
    <x v="6"/>
    <x v="0"/>
    <s v="Jessicaport"/>
    <x v="4"/>
    <s v="USA"/>
    <x v="2"/>
    <s v="PROD21"/>
    <x v="54"/>
    <x v="2"/>
    <x v="19"/>
    <x v="54"/>
    <n v="123.46"/>
    <n v="76"/>
    <s v="STORE1"/>
    <x v="6"/>
    <x v="0"/>
    <x v="6"/>
    <s v="Flagship"/>
    <x v="1977"/>
    <x v="224"/>
    <n v="3"/>
    <x v="443"/>
    <n v="0.06"/>
    <x v="1"/>
    <n v="1733.2565999999999"/>
  </r>
  <r>
    <s v="CUST1131"/>
    <s v="Joseph Richards"/>
    <x v="23"/>
    <x v="1"/>
    <s v="Wigginsville"/>
    <x v="27"/>
    <s v="USA"/>
    <x v="3"/>
    <s v="PROD56"/>
    <x v="87"/>
    <x v="2"/>
    <x v="3"/>
    <x v="87"/>
    <n v="461.47"/>
    <n v="190"/>
    <s v="STORE7"/>
    <x v="15"/>
    <x v="1"/>
    <x v="15"/>
    <s v="Online"/>
    <x v="1978"/>
    <x v="610"/>
    <n v="4"/>
    <x v="60"/>
    <n v="0.17"/>
    <x v="0"/>
    <n v="1581.2496000000001"/>
  </r>
  <r>
    <s v="CUST1232"/>
    <s v="Christy Hill"/>
    <x v="4"/>
    <x v="1"/>
    <s v="Tammyton"/>
    <x v="15"/>
    <s v="USA"/>
    <x v="2"/>
    <s v="PROD66"/>
    <x v="46"/>
    <x v="3"/>
    <x v="4"/>
    <x v="46"/>
    <n v="340.39"/>
    <n v="177"/>
    <s v="STORE8"/>
    <x v="7"/>
    <x v="3"/>
    <x v="7"/>
    <s v="Online"/>
    <x v="1979"/>
    <x v="254"/>
    <n v="4"/>
    <x v="580"/>
    <n v="0.11"/>
    <x v="0"/>
    <n v="2312.2912000000001"/>
  </r>
  <r>
    <s v="CUST1445"/>
    <s v="Gene Lee"/>
    <x v="15"/>
    <x v="1"/>
    <s v="Mcfarlandmouth"/>
    <x v="36"/>
    <s v="USA"/>
    <x v="2"/>
    <s v="PROD85"/>
    <x v="70"/>
    <x v="4"/>
    <x v="7"/>
    <x v="70"/>
    <n v="119.57"/>
    <n v="210"/>
    <s v="STORE8"/>
    <x v="7"/>
    <x v="3"/>
    <x v="7"/>
    <s v="Online"/>
    <x v="1980"/>
    <x v="77"/>
    <n v="2"/>
    <x v="295"/>
    <n v="0.22"/>
    <x v="1"/>
    <n v="1472.5308"/>
  </r>
  <r>
    <s v="CUST1165"/>
    <s v="Jason Wheeler"/>
    <x v="35"/>
    <x v="1"/>
    <s v="Carolview"/>
    <x v="22"/>
    <s v="USA"/>
    <x v="2"/>
    <s v="PROD31"/>
    <x v="72"/>
    <x v="0"/>
    <x v="0"/>
    <x v="72"/>
    <n v="204.39"/>
    <n v="281"/>
    <s v="STORE8"/>
    <x v="7"/>
    <x v="3"/>
    <x v="7"/>
    <s v="Online"/>
    <x v="1981"/>
    <x v="115"/>
    <n v="4"/>
    <x v="277"/>
    <n v="0.03"/>
    <x v="0"/>
    <n v="2090.2723999999998"/>
  </r>
  <r>
    <s v="CUST1088"/>
    <s v="Timothy Wright"/>
    <x v="7"/>
    <x v="0"/>
    <s v="Ashleystad"/>
    <x v="24"/>
    <s v="USA"/>
    <x v="1"/>
    <s v="PROD66"/>
    <x v="46"/>
    <x v="3"/>
    <x v="4"/>
    <x v="46"/>
    <n v="340.39"/>
    <n v="177"/>
    <s v="STORE8"/>
    <x v="7"/>
    <x v="3"/>
    <x v="7"/>
    <s v="Online"/>
    <x v="1982"/>
    <x v="320"/>
    <n v="2"/>
    <x v="760"/>
    <n v="0.01"/>
    <x v="1"/>
    <n v="1690.7814000000001"/>
  </r>
  <r>
    <s v="CUST1491"/>
    <s v="Kaitlin Brown"/>
    <x v="36"/>
    <x v="1"/>
    <s v="Kellyberg"/>
    <x v="16"/>
    <s v="USA"/>
    <x v="0"/>
    <s v="PROD29"/>
    <x v="62"/>
    <x v="2"/>
    <x v="3"/>
    <x v="62"/>
    <n v="218.48"/>
    <n v="276"/>
    <s v="STORE4"/>
    <x v="11"/>
    <x v="1"/>
    <x v="11"/>
    <s v="Online"/>
    <x v="1983"/>
    <x v="319"/>
    <n v="4"/>
    <x v="836"/>
    <n v="0.26"/>
    <x v="2"/>
    <n v="1377.6432"/>
  </r>
  <r>
    <s v="CUST1055"/>
    <s v="Wayne Mcpherson"/>
    <x v="18"/>
    <x v="1"/>
    <s v="Edwardsfort"/>
    <x v="4"/>
    <s v="USA"/>
    <x v="3"/>
    <s v="PROD1"/>
    <x v="93"/>
    <x v="4"/>
    <x v="8"/>
    <x v="93"/>
    <n v="342.56"/>
    <n v="181"/>
    <s v="STORE11"/>
    <x v="17"/>
    <x v="1"/>
    <x v="17"/>
    <s v="Online"/>
    <x v="1984"/>
    <x v="368"/>
    <n v="4"/>
    <x v="46"/>
    <n v="0.11"/>
    <x v="2"/>
    <n v="3133.7256000000002"/>
  </r>
  <r>
    <s v="CUST1483"/>
    <s v="Sarah Smith"/>
    <x v="43"/>
    <x v="0"/>
    <s v="East Rodney"/>
    <x v="2"/>
    <s v="USA"/>
    <x v="0"/>
    <s v="PROD51"/>
    <x v="78"/>
    <x v="1"/>
    <x v="7"/>
    <x v="78"/>
    <n v="88.49"/>
    <n v="246"/>
    <s v="STORE11"/>
    <x v="17"/>
    <x v="1"/>
    <x v="17"/>
    <s v="Online"/>
    <x v="1985"/>
    <x v="650"/>
    <n v="3"/>
    <x v="40"/>
    <n v="0.28999999999999998"/>
    <x v="1"/>
    <n v="981.97259999999994"/>
  </r>
  <r>
    <s v="CUST1026"/>
    <s v="Amber Carlson"/>
    <x v="40"/>
    <x v="1"/>
    <s v="East Michellemouth"/>
    <x v="38"/>
    <s v="USA"/>
    <x v="0"/>
    <s v="PROD25"/>
    <x v="13"/>
    <x v="4"/>
    <x v="7"/>
    <x v="13"/>
    <n v="174.02"/>
    <n v="268"/>
    <s v="STORE13"/>
    <x v="8"/>
    <x v="2"/>
    <x v="8"/>
    <s v="Flagship"/>
    <x v="1986"/>
    <x v="101"/>
    <n v="1"/>
    <x v="853"/>
    <n v="0.17"/>
    <x v="1"/>
    <n v="441.55169999999998"/>
  </r>
  <r>
    <s v="CUST1004"/>
    <s v="Caroline Collins"/>
    <x v="13"/>
    <x v="1"/>
    <s v="Nicholasshire"/>
    <x v="13"/>
    <s v="USA"/>
    <x v="1"/>
    <s v="PROD47"/>
    <x v="37"/>
    <x v="3"/>
    <x v="16"/>
    <x v="37"/>
    <n v="250.41615384615383"/>
    <n v="431"/>
    <s v="STORE17"/>
    <x v="1"/>
    <x v="0"/>
    <x v="1"/>
    <s v="Flagship"/>
    <x v="1987"/>
    <x v="509"/>
    <n v="2"/>
    <x v="854"/>
    <n v="0.13"/>
    <x v="1"/>
    <n v="476.91660000000002"/>
  </r>
  <r>
    <s v="CUST1443"/>
    <s v="Adam Castro"/>
    <x v="42"/>
    <x v="0"/>
    <s v="New Donnabury"/>
    <x v="11"/>
    <s v="USA"/>
    <x v="1"/>
    <s v="PROD88"/>
    <x v="90"/>
    <x v="0"/>
    <x v="7"/>
    <x v="90"/>
    <n v="131.24"/>
    <n v="232"/>
    <s v="STORE10"/>
    <x v="5"/>
    <x v="2"/>
    <x v="5"/>
    <s v="Online"/>
    <x v="1988"/>
    <x v="159"/>
    <n v="1"/>
    <x v="80"/>
    <n v="0.14000000000000001"/>
    <x v="2"/>
    <n v="56.880400000000002"/>
  </r>
  <r>
    <s v="CUST1325"/>
    <s v="Andrew Smith"/>
    <x v="31"/>
    <x v="0"/>
    <s v="East Matthew"/>
    <x v="40"/>
    <s v="USA"/>
    <x v="3"/>
    <s v="PROD54"/>
    <x v="8"/>
    <x v="0"/>
    <x v="7"/>
    <x v="8"/>
    <n v="434.84"/>
    <n v="185"/>
    <s v="STORE3"/>
    <x v="0"/>
    <x v="0"/>
    <x v="0"/>
    <s v="Outlet"/>
    <x v="1989"/>
    <x v="40"/>
    <n v="3"/>
    <x v="11"/>
    <n v="0.24"/>
    <x v="2"/>
    <n v="1235.7372"/>
  </r>
  <r>
    <s v="CUST1077"/>
    <s v="Katherine Young"/>
    <x v="5"/>
    <x v="0"/>
    <s v="North Valeriemouth"/>
    <x v="1"/>
    <s v="USA"/>
    <x v="0"/>
    <s v="PROD20"/>
    <x v="69"/>
    <x v="0"/>
    <x v="7"/>
    <x v="69"/>
    <n v="131.51"/>
    <n v="281.95833333333331"/>
    <s v="STORE9"/>
    <x v="9"/>
    <x v="1"/>
    <x v="9"/>
    <s v="Flagship"/>
    <x v="1990"/>
    <x v="270"/>
    <n v="3"/>
    <x v="753"/>
    <n v="0.16"/>
    <x v="2"/>
    <n v="2408.6664000000001"/>
  </r>
  <r>
    <s v="CUST1319"/>
    <s v="Casey Simpson"/>
    <x v="8"/>
    <x v="0"/>
    <s v="West Mathewside"/>
    <x v="44"/>
    <s v="USA"/>
    <x v="2"/>
    <s v="PROD22"/>
    <x v="59"/>
    <x v="0"/>
    <x v="12"/>
    <x v="59"/>
    <n v="484.62"/>
    <n v="432"/>
    <s v="STORE12"/>
    <x v="14"/>
    <x v="0"/>
    <x v="14"/>
    <s v="Online"/>
    <x v="1991"/>
    <x v="320"/>
    <n v="1"/>
    <x v="256"/>
    <n v="0.13"/>
    <x v="0"/>
    <n v="787.28039999999999"/>
  </r>
  <r>
    <s v="CUST1000"/>
    <s v="  Sheena Bonilla  "/>
    <x v="0"/>
    <x v="0"/>
    <s v="Donaldton"/>
    <x v="10"/>
    <s v="USA"/>
    <x v="4"/>
    <s v="PROD40"/>
    <x v="50"/>
    <x v="1"/>
    <x v="1"/>
    <x v="50"/>
    <n v="38.520000000000003"/>
    <n v="378"/>
    <s v="STORE7"/>
    <x v="15"/>
    <x v="1"/>
    <x v="15"/>
    <s v="Online"/>
    <x v="1992"/>
    <x v="102"/>
    <n v="3"/>
    <x v="855"/>
    <n v="0.26"/>
    <x v="0"/>
    <n v="1087.8444"/>
  </r>
  <r>
    <s v="CUST1363"/>
    <s v="Elizabeth Smith"/>
    <x v="28"/>
    <x v="0"/>
    <s v="Murphytown"/>
    <x v="35"/>
    <s v="USA"/>
    <x v="3"/>
    <s v="PROD19"/>
    <x v="32"/>
    <x v="0"/>
    <x v="12"/>
    <x v="32"/>
    <n v="21.34"/>
    <n v="65"/>
    <s v="STORE6"/>
    <x v="13"/>
    <x v="2"/>
    <x v="13"/>
    <s v="Online"/>
    <x v="1993"/>
    <x v="519"/>
    <n v="2"/>
    <x v="624"/>
    <n v="0.1"/>
    <x v="2"/>
    <n v="1723.5719999999999"/>
  </r>
  <r>
    <s v="CUST1329"/>
    <s v="Victor Mcintosh"/>
    <x v="32"/>
    <x v="1"/>
    <s v="Tiffanyshire"/>
    <x v="4"/>
    <s v="USA"/>
    <x v="3"/>
    <s v="PROD99"/>
    <x v="86"/>
    <x v="2"/>
    <x v="14"/>
    <x v="86"/>
    <n v="201.41"/>
    <n v="146"/>
    <s v="STORE13"/>
    <x v="8"/>
    <x v="2"/>
    <x v="8"/>
    <s v="Flagship"/>
    <x v="1994"/>
    <x v="415"/>
    <n v="2"/>
    <x v="44"/>
    <n v="7.0000000000000007E-2"/>
    <x v="1"/>
    <n v="584.78399999999988"/>
  </r>
  <r>
    <s v="CUST1394"/>
    <s v="Alejandro Evans"/>
    <x v="27"/>
    <x v="1"/>
    <s v="Cannonberg"/>
    <x v="33"/>
    <s v="USA"/>
    <x v="3"/>
    <s v="PROD24"/>
    <x v="2"/>
    <x v="0"/>
    <x v="2"/>
    <x v="2"/>
    <n v="166.06"/>
    <n v="340"/>
    <s v="STORE6"/>
    <x v="13"/>
    <x v="2"/>
    <x v="13"/>
    <s v="Online"/>
    <x v="1995"/>
    <x v="308"/>
    <n v="3"/>
    <x v="172"/>
    <n v="0.11"/>
    <x v="1"/>
    <n v="1281.8937000000001"/>
  </r>
  <r>
    <s v="CUST1388"/>
    <s v="Timothy Valenzuela"/>
    <x v="10"/>
    <x v="0"/>
    <s v="Stevensshire"/>
    <x v="38"/>
    <s v="USA"/>
    <x v="2"/>
    <s v="PROD48"/>
    <x v="66"/>
    <x v="1"/>
    <x v="7"/>
    <x v="66"/>
    <n v="177.98"/>
    <n v="103"/>
    <s v="STORE6"/>
    <x v="13"/>
    <x v="2"/>
    <x v="13"/>
    <s v="Online"/>
    <x v="1996"/>
    <x v="131"/>
    <n v="4"/>
    <x v="510"/>
    <n v="0.28000000000000003"/>
    <x v="0"/>
    <n v="2380.4639999999999"/>
  </r>
  <r>
    <s v="CUST1190"/>
    <s v="Christopher Stewart"/>
    <x v="2"/>
    <x v="0"/>
    <s v="Amandaside"/>
    <x v="3"/>
    <s v="USA"/>
    <x v="3"/>
    <s v="PROD27"/>
    <x v="77"/>
    <x v="2"/>
    <x v="3"/>
    <x v="77"/>
    <n v="234.80599999999998"/>
    <n v="378"/>
    <s v="STORE3"/>
    <x v="0"/>
    <x v="0"/>
    <x v="0"/>
    <s v="Outlet"/>
    <x v="1997"/>
    <x v="682"/>
    <n v="3"/>
    <x v="199"/>
    <n v="0.18"/>
    <x v="1"/>
    <n v="1304.2182"/>
  </r>
  <r>
    <s v="CUST1407"/>
    <s v="Joseph Mendoza"/>
    <x v="44"/>
    <x v="0"/>
    <s v="Ashleymouth"/>
    <x v="42"/>
    <s v="USA"/>
    <x v="0"/>
    <s v="PROD34"/>
    <x v="21"/>
    <x v="1"/>
    <x v="6"/>
    <x v="21"/>
    <n v="419.28"/>
    <n v="86"/>
    <s v="STORE17"/>
    <x v="1"/>
    <x v="0"/>
    <x v="1"/>
    <s v="Flagship"/>
    <x v="1998"/>
    <x v="370"/>
    <n v="3"/>
    <x v="45"/>
    <n v="0.04"/>
    <x v="2"/>
    <n v="968.16959999999995"/>
  </r>
  <r>
    <s v="CUST1421"/>
    <s v="Holly Robinson"/>
    <x v="20"/>
    <x v="1"/>
    <s v="East Amy"/>
    <x v="17"/>
    <s v="USA"/>
    <x v="2"/>
    <s v="PROD81"/>
    <x v="15"/>
    <x v="0"/>
    <x v="12"/>
    <x v="15"/>
    <n v="285.54000000000002"/>
    <n v="358"/>
    <s v="STORE8"/>
    <x v="7"/>
    <x v="3"/>
    <x v="7"/>
    <s v="Online"/>
    <x v="1999"/>
    <x v="290"/>
    <n v="4"/>
    <x v="850"/>
    <n v="0.27"/>
    <x v="1"/>
    <n v="65.729200000000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A17A9-569C-4C7E-8D64-9A2D1AC0F20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1:E49"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showAll="0">
      <items count="3">
        <item x="1"/>
        <item x="0"/>
        <item t="default"/>
      </items>
    </pivotField>
    <pivotField showAll="0"/>
    <pivotField showAll="0"/>
    <pivotField showAll="0"/>
    <pivotField showAll="0"/>
    <pivotField showAll="0"/>
    <pivotField showAll="0"/>
    <pivotField showAll="0">
      <items count="6">
        <item sd="0" x="3"/>
        <item sd="0" x="4"/>
        <item sd="0" x="1"/>
        <item sd="0" x="2"/>
        <item sd="0" x="0"/>
        <item t="default"/>
      </items>
    </pivotField>
    <pivotField showAll="0">
      <items count="24">
        <item x="7"/>
        <item x="17"/>
        <item x="1"/>
        <item x="5"/>
        <item x="6"/>
        <item x="3"/>
        <item x="12"/>
        <item x="15"/>
        <item x="9"/>
        <item x="13"/>
        <item x="20"/>
        <item x="21"/>
        <item x="4"/>
        <item x="14"/>
        <item x="11"/>
        <item x="16"/>
        <item x="22"/>
        <item x="2"/>
        <item x="18"/>
        <item x="10"/>
        <item x="19"/>
        <item x="0"/>
        <item x="8"/>
        <item t="default"/>
      </items>
    </pivotField>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showAll="0"/>
    <pivotField showAll="0">
      <items count="5">
        <item x="2"/>
        <item x="0"/>
        <item x="1"/>
        <item x="3"/>
        <item t="default"/>
      </items>
    </pivotField>
    <pivotField showAll="0">
      <items count="21">
        <item x="1"/>
        <item x="2"/>
        <item x="6"/>
        <item x="5"/>
        <item x="19"/>
        <item x="9"/>
        <item x="10"/>
        <item x="0"/>
        <item x="8"/>
        <item x="17"/>
        <item x="12"/>
        <item x="3"/>
        <item x="4"/>
        <item x="13"/>
        <item x="11"/>
        <item x="14"/>
        <item x="7"/>
        <item x="18"/>
        <item x="16"/>
        <item x="15"/>
        <item t="default"/>
      </items>
    </pivotField>
    <pivotField showAll="0"/>
    <pivotField showAll="0"/>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items count="857">
        <item x="667"/>
        <item x="64"/>
        <item x="154"/>
        <item x="481"/>
        <item x="445"/>
        <item x="1"/>
        <item x="682"/>
        <item x="96"/>
        <item x="755"/>
        <item x="224"/>
        <item x="433"/>
        <item x="500"/>
        <item x="537"/>
        <item x="357"/>
        <item x="658"/>
        <item x="365"/>
        <item x="22"/>
        <item x="273"/>
        <item x="253"/>
        <item x="523"/>
        <item x="653"/>
        <item x="247"/>
        <item x="121"/>
        <item x="699"/>
        <item x="583"/>
        <item x="704"/>
        <item x="236"/>
        <item x="605"/>
        <item x="89"/>
        <item x="305"/>
        <item x="386"/>
        <item x="61"/>
        <item x="687"/>
        <item x="460"/>
        <item x="326"/>
        <item x="697"/>
        <item x="20"/>
        <item x="602"/>
        <item x="477"/>
        <item x="329"/>
        <item x="794"/>
        <item x="55"/>
        <item x="215"/>
        <item x="287"/>
        <item x="654"/>
        <item x="241"/>
        <item x="696"/>
        <item x="343"/>
        <item x="785"/>
        <item x="58"/>
        <item x="618"/>
        <item x="207"/>
        <item x="21"/>
        <item x="776"/>
        <item x="390"/>
        <item x="711"/>
        <item x="28"/>
        <item x="578"/>
        <item x="238"/>
        <item x="599"/>
        <item x="393"/>
        <item x="74"/>
        <item x="186"/>
        <item x="597"/>
        <item x="170"/>
        <item x="370"/>
        <item x="374"/>
        <item x="428"/>
        <item x="786"/>
        <item x="354"/>
        <item x="834"/>
        <item x="248"/>
        <item x="309"/>
        <item x="768"/>
        <item x="294"/>
        <item x="144"/>
        <item x="846"/>
        <item x="322"/>
        <item x="842"/>
        <item x="604"/>
        <item x="340"/>
        <item x="705"/>
        <item x="51"/>
        <item x="229"/>
        <item x="757"/>
        <item x="505"/>
        <item x="308"/>
        <item x="515"/>
        <item x="201"/>
        <item x="183"/>
        <item x="159"/>
        <item x="609"/>
        <item x="47"/>
        <item x="15"/>
        <item x="592"/>
        <item x="95"/>
        <item x="731"/>
        <item x="302"/>
        <item x="522"/>
        <item x="53"/>
        <item x="128"/>
        <item x="385"/>
        <item x="632"/>
        <item x="657"/>
        <item x="573"/>
        <item x="841"/>
        <item x="473"/>
        <item x="297"/>
        <item x="0"/>
        <item x="724"/>
        <item x="824"/>
        <item x="726"/>
        <item x="839"/>
        <item x="254"/>
        <item x="497"/>
        <item x="268"/>
        <item x="740"/>
        <item x="87"/>
        <item x="403"/>
        <item x="405"/>
        <item x="850"/>
        <item x="808"/>
        <item x="692"/>
        <item x="852"/>
        <item x="30"/>
        <item x="160"/>
        <item x="387"/>
        <item x="26"/>
        <item x="339"/>
        <item x="108"/>
        <item x="716"/>
        <item x="134"/>
        <item x="191"/>
        <item x="111"/>
        <item x="341"/>
        <item x="826"/>
        <item x="105"/>
        <item x="639"/>
        <item x="596"/>
        <item x="351"/>
        <item x="777"/>
        <item x="258"/>
        <item x="564"/>
        <item x="371"/>
        <item x="82"/>
        <item x="337"/>
        <item x="147"/>
        <item x="43"/>
        <item x="423"/>
        <item x="641"/>
        <item x="610"/>
        <item x="9"/>
        <item x="625"/>
        <item x="801"/>
        <item x="754"/>
        <item x="783"/>
        <item x="141"/>
        <item x="640"/>
        <item x="163"/>
        <item x="140"/>
        <item x="209"/>
        <item x="52"/>
        <item x="854"/>
        <item x="720"/>
        <item x="123"/>
        <item x="2"/>
        <item x="822"/>
        <item x="707"/>
        <item x="814"/>
        <item x="138"/>
        <item x="465"/>
        <item x="741"/>
        <item x="686"/>
        <item x="107"/>
        <item x="734"/>
        <item x="566"/>
        <item x="806"/>
        <item x="709"/>
        <item x="132"/>
        <item x="511"/>
        <item x="194"/>
        <item x="257"/>
        <item x="291"/>
        <item x="571"/>
        <item x="626"/>
        <item x="565"/>
        <item x="796"/>
        <item x="756"/>
        <item x="382"/>
        <item x="451"/>
        <item x="260"/>
        <item x="603"/>
        <item x="722"/>
        <item x="557"/>
        <item x="262"/>
        <item x="336"/>
        <item x="449"/>
        <item x="44"/>
        <item x="819"/>
        <item x="419"/>
        <item x="281"/>
        <item x="663"/>
        <item x="815"/>
        <item x="843"/>
        <item x="671"/>
        <item x="685"/>
        <item x="110"/>
        <item x="495"/>
        <item x="113"/>
        <item x="233"/>
        <item x="210"/>
        <item x="36"/>
        <item x="29"/>
        <item x="555"/>
        <item x="793"/>
        <item x="458"/>
        <item x="817"/>
        <item x="227"/>
        <item x="45"/>
        <item x="485"/>
        <item x="629"/>
        <item x="588"/>
        <item x="506"/>
        <item x="293"/>
        <item x="395"/>
        <item x="528"/>
        <item x="521"/>
        <item x="448"/>
        <item x="549"/>
        <item x="799"/>
        <item x="239"/>
        <item x="284"/>
        <item x="37"/>
        <item x="688"/>
        <item x="304"/>
        <item x="770"/>
        <item x="560"/>
        <item x="650"/>
        <item x="634"/>
        <item x="312"/>
        <item x="16"/>
        <item x="655"/>
        <item x="14"/>
        <item x="380"/>
        <item x="579"/>
        <item x="367"/>
        <item x="820"/>
        <item x="771"/>
        <item x="493"/>
        <item x="71"/>
        <item x="759"/>
        <item x="727"/>
        <item x="847"/>
        <item x="338"/>
        <item x="104"/>
        <item x="781"/>
        <item x="97"/>
        <item x="50"/>
        <item x="220"/>
        <item x="513"/>
        <item x="288"/>
        <item x="830"/>
        <item x="162"/>
        <item x="668"/>
        <item x="306"/>
        <item x="615"/>
        <item x="456"/>
        <item x="558"/>
        <item x="225"/>
        <item x="171"/>
        <item x="446"/>
        <item x="672"/>
        <item x="12"/>
        <item x="611"/>
        <item x="656"/>
        <item x="703"/>
        <item x="276"/>
        <item x="586"/>
        <item x="3"/>
        <item x="362"/>
        <item x="575"/>
        <item x="93"/>
        <item x="470"/>
        <item x="540"/>
        <item x="661"/>
        <item x="39"/>
        <item x="212"/>
        <item x="377"/>
        <item x="635"/>
        <item x="644"/>
        <item x="797"/>
        <item x="358"/>
        <item x="524"/>
        <item x="240"/>
        <item x="57"/>
        <item x="746"/>
        <item x="614"/>
        <item x="494"/>
        <item x="816"/>
        <item x="173"/>
        <item x="765"/>
        <item x="187"/>
        <item x="401"/>
        <item x="208"/>
        <item x="561"/>
        <item x="838"/>
        <item x="664"/>
        <item x="91"/>
        <item x="849"/>
        <item x="142"/>
        <item x="286"/>
        <item x="235"/>
        <item x="409"/>
        <item x="219"/>
        <item x="767"/>
        <item x="503"/>
        <item x="619"/>
        <item x="620"/>
        <item x="800"/>
        <item x="630"/>
        <item x="810"/>
        <item x="828"/>
        <item x="509"/>
        <item x="265"/>
        <item x="218"/>
        <item x="483"/>
        <item x="145"/>
        <item x="348"/>
        <item x="131"/>
        <item x="221"/>
        <item x="426"/>
        <item x="169"/>
        <item x="392"/>
        <item x="332"/>
        <item x="40"/>
        <item x="379"/>
        <item x="498"/>
        <item x="133"/>
        <item x="836"/>
        <item x="462"/>
        <item x="761"/>
        <item x="680"/>
        <item x="593"/>
        <item x="455"/>
        <item x="437"/>
        <item x="62"/>
        <item x="24"/>
        <item x="492"/>
        <item x="60"/>
        <item x="300"/>
        <item x="190"/>
        <item x="363"/>
        <item x="135"/>
        <item x="172"/>
        <item x="425"/>
        <item x="551"/>
        <item x="735"/>
        <item x="226"/>
        <item x="48"/>
        <item x="590"/>
        <item x="502"/>
        <item x="290"/>
        <item x="855"/>
        <item x="840"/>
        <item x="418"/>
        <item x="356"/>
        <item x="643"/>
        <item x="715"/>
        <item x="174"/>
        <item x="772"/>
        <item x="541"/>
        <item x="369"/>
        <item x="269"/>
        <item x="501"/>
        <item x="554"/>
        <item x="774"/>
        <item x="547"/>
        <item x="327"/>
        <item x="373"/>
        <item x="289"/>
        <item x="415"/>
        <item x="749"/>
        <item x="182"/>
        <item x="818"/>
        <item x="701"/>
        <item x="243"/>
        <item x="192"/>
        <item x="621"/>
        <item x="292"/>
        <item x="570"/>
        <item x="576"/>
        <item x="8"/>
        <item x="422"/>
        <item x="77"/>
        <item x="739"/>
        <item x="70"/>
        <item x="303"/>
        <item x="199"/>
        <item x="271"/>
        <item x="853"/>
        <item x="845"/>
        <item x="766"/>
        <item x="427"/>
        <item x="394"/>
        <item x="277"/>
        <item x="454"/>
        <item x="188"/>
        <item x="642"/>
        <item x="11"/>
        <item x="278"/>
        <item x="508"/>
        <item x="690"/>
        <item x="347"/>
        <item x="279"/>
        <item x="459"/>
        <item x="608"/>
        <item x="311"/>
        <item x="122"/>
        <item x="738"/>
        <item x="49"/>
        <item x="677"/>
        <item x="804"/>
        <item x="518"/>
        <item x="376"/>
        <item x="431"/>
        <item x="13"/>
        <item x="360"/>
        <item x="396"/>
        <item x="651"/>
        <item x="700"/>
        <item x="479"/>
        <item x="202"/>
        <item x="789"/>
        <item x="812"/>
        <item x="139"/>
        <item x="344"/>
        <item x="496"/>
        <item x="335"/>
        <item x="702"/>
        <item x="85"/>
        <item x="101"/>
        <item x="324"/>
        <item x="434"/>
        <item x="461"/>
        <item x="762"/>
        <item x="189"/>
        <item x="206"/>
        <item x="402"/>
        <item x="823"/>
        <item x="195"/>
        <item x="666"/>
        <item x="648"/>
        <item x="585"/>
        <item x="412"/>
        <item x="406"/>
        <item x="165"/>
        <item x="504"/>
        <item x="346"/>
        <item x="440"/>
        <item x="249"/>
        <item x="5"/>
        <item x="152"/>
        <item x="594"/>
        <item x="205"/>
        <item x="825"/>
        <item x="471"/>
        <item x="499"/>
        <item x="364"/>
        <item x="719"/>
        <item x="391"/>
        <item x="718"/>
        <item x="591"/>
        <item x="83"/>
        <item x="75"/>
        <item x="342"/>
        <item x="572"/>
        <item x="474"/>
        <item x="683"/>
        <item x="384"/>
        <item x="595"/>
        <item x="318"/>
        <item x="612"/>
        <item x="443"/>
        <item x="438"/>
        <item x="436"/>
        <item x="627"/>
        <item x="441"/>
        <item x="613"/>
        <item x="177"/>
        <item x="531"/>
        <item x="270"/>
        <item x="84"/>
        <item x="616"/>
        <item x="693"/>
        <item x="301"/>
        <item x="372"/>
        <item x="146"/>
        <item x="490"/>
        <item x="120"/>
        <item x="117"/>
        <item x="99"/>
        <item x="430"/>
        <item x="196"/>
        <item x="649"/>
        <item x="320"/>
        <item x="792"/>
        <item x="491"/>
        <item x="213"/>
        <item x="679"/>
        <item x="383"/>
        <item x="217"/>
        <item x="359"/>
        <item x="119"/>
        <item x="10"/>
        <item x="584"/>
        <item x="784"/>
        <item x="829"/>
        <item x="736"/>
        <item x="580"/>
        <item x="725"/>
        <item x="408"/>
        <item x="69"/>
        <item x="439"/>
        <item x="587"/>
        <item x="472"/>
        <item x="80"/>
        <item x="617"/>
        <item x="307"/>
        <item x="250"/>
        <item x="848"/>
        <item x="38"/>
        <item x="228"/>
        <item x="517"/>
        <item x="832"/>
        <item x="802"/>
        <item x="798"/>
        <item x="538"/>
        <item x="712"/>
        <item x="813"/>
        <item x="534"/>
        <item x="827"/>
        <item x="463"/>
        <item x="366"/>
        <item x="713"/>
        <item x="389"/>
        <item x="150"/>
        <item x="676"/>
        <item x="475"/>
        <item x="66"/>
        <item x="222"/>
        <item x="315"/>
        <item x="659"/>
        <item x="646"/>
        <item x="574"/>
        <item x="416"/>
        <item x="42"/>
        <item x="275"/>
        <item x="710"/>
        <item x="706"/>
        <item x="837"/>
        <item x="78"/>
        <item x="407"/>
        <item x="149"/>
        <item x="175"/>
        <item x="821"/>
        <item x="349"/>
        <item x="130"/>
        <item x="512"/>
        <item x="691"/>
        <item x="466"/>
        <item x="185"/>
        <item x="72"/>
        <item x="542"/>
        <item x="299"/>
        <item x="751"/>
        <item x="109"/>
        <item x="527"/>
        <item x="98"/>
        <item x="559"/>
        <item x="352"/>
        <item x="180"/>
        <item x="94"/>
        <item x="464"/>
        <item x="675"/>
        <item x="63"/>
        <item x="317"/>
        <item x="647"/>
        <item x="124"/>
        <item x="125"/>
        <item x="223"/>
        <item x="631"/>
        <item x="231"/>
        <item x="314"/>
        <item x="148"/>
        <item x="321"/>
        <item x="775"/>
        <item x="723"/>
        <item x="717"/>
        <item x="421"/>
        <item x="569"/>
        <item x="32"/>
        <item x="714"/>
        <item x="350"/>
        <item x="261"/>
        <item x="198"/>
        <item x="161"/>
        <item x="548"/>
        <item x="681"/>
        <item x="285"/>
        <item x="267"/>
        <item x="530"/>
        <item x="193"/>
        <item x="652"/>
        <item x="447"/>
        <item x="79"/>
        <item x="264"/>
        <item x="27"/>
        <item x="737"/>
        <item x="361"/>
        <item x="535"/>
        <item x="41"/>
        <item x="398"/>
        <item x="34"/>
        <item x="316"/>
        <item x="478"/>
        <item x="381"/>
        <item x="545"/>
        <item x="435"/>
        <item x="86"/>
        <item x="758"/>
        <item x="417"/>
        <item x="164"/>
        <item x="546"/>
        <item x="31"/>
        <item x="662"/>
        <item x="266"/>
        <item x="532"/>
        <item x="486"/>
        <item x="487"/>
        <item x="729"/>
        <item x="274"/>
        <item x="106"/>
        <item x="469"/>
        <item x="628"/>
        <item x="334"/>
        <item x="567"/>
        <item x="444"/>
        <item x="752"/>
        <item x="167"/>
        <item x="90"/>
        <item x="368"/>
        <item x="507"/>
        <item x="429"/>
        <item x="788"/>
        <item x="252"/>
        <item x="795"/>
        <item x="151"/>
        <item x="694"/>
        <item x="136"/>
        <item x="805"/>
        <item x="313"/>
        <item x="689"/>
        <item x="114"/>
        <item x="809"/>
        <item x="745"/>
        <item x="480"/>
        <item x="744"/>
        <item x="773"/>
        <item x="54"/>
        <item x="88"/>
        <item x="68"/>
        <item x="158"/>
        <item x="764"/>
        <item x="129"/>
        <item x="400"/>
        <item x="468"/>
        <item x="232"/>
        <item x="732"/>
        <item x="23"/>
        <item x="115"/>
        <item x="510"/>
        <item x="550"/>
        <item x="742"/>
        <item x="467"/>
        <item x="526"/>
        <item x="452"/>
        <item x="516"/>
        <item x="606"/>
        <item x="378"/>
        <item x="56"/>
        <item x="67"/>
        <item x="607"/>
        <item x="330"/>
        <item x="562"/>
        <item x="319"/>
        <item x="246"/>
        <item x="645"/>
        <item x="153"/>
        <item x="100"/>
        <item x="116"/>
        <item x="355"/>
        <item x="137"/>
        <item x="331"/>
        <item x="708"/>
        <item x="92"/>
        <item x="747"/>
        <item x="178"/>
        <item x="280"/>
        <item x="760"/>
        <item x="851"/>
        <item x="450"/>
        <item x="563"/>
        <item x="598"/>
        <item x="33"/>
        <item x="17"/>
        <item x="432"/>
        <item x="237"/>
        <item x="411"/>
        <item x="310"/>
        <item x="552"/>
        <item x="695"/>
        <item x="787"/>
        <item x="157"/>
        <item x="811"/>
        <item x="520"/>
        <item x="143"/>
        <item x="484"/>
        <item x="181"/>
        <item x="684"/>
        <item x="197"/>
        <item x="601"/>
        <item x="245"/>
        <item x="179"/>
        <item x="476"/>
        <item x="674"/>
        <item x="577"/>
        <item x="633"/>
        <item x="46"/>
        <item x="748"/>
        <item x="328"/>
        <item x="259"/>
        <item x="544"/>
        <item x="211"/>
        <item x="333"/>
        <item x="457"/>
        <item x="790"/>
        <item x="214"/>
        <item x="553"/>
        <item x="833"/>
        <item x="81"/>
        <item x="283"/>
        <item x="673"/>
        <item x="488"/>
        <item x="388"/>
        <item x="216"/>
        <item x="323"/>
        <item x="769"/>
        <item x="763"/>
        <item x="65"/>
        <item x="678"/>
        <item x="76"/>
        <item x="256"/>
        <item x="489"/>
        <item x="272"/>
        <item x="102"/>
        <item x="6"/>
        <item x="168"/>
        <item x="4"/>
        <item x="743"/>
        <item x="166"/>
        <item x="638"/>
        <item x="730"/>
        <item x="404"/>
        <item x="413"/>
        <item x="410"/>
        <item x="255"/>
        <item x="514"/>
        <item x="782"/>
        <item x="112"/>
        <item x="155"/>
        <item x="831"/>
        <item x="35"/>
        <item x="733"/>
        <item x="780"/>
        <item x="665"/>
        <item x="18"/>
        <item x="19"/>
        <item x="234"/>
        <item x="156"/>
        <item x="442"/>
        <item x="176"/>
        <item x="424"/>
        <item x="118"/>
        <item x="242"/>
        <item x="533"/>
        <item x="230"/>
        <item x="556"/>
        <item x="750"/>
        <item x="282"/>
        <item x="525"/>
        <item x="295"/>
        <item x="660"/>
        <item x="636"/>
        <item x="670"/>
        <item x="399"/>
        <item x="127"/>
        <item x="529"/>
        <item x="298"/>
        <item x="778"/>
        <item x="581"/>
        <item x="582"/>
        <item x="204"/>
        <item x="753"/>
        <item x="624"/>
        <item x="420"/>
        <item x="589"/>
        <item x="59"/>
        <item x="126"/>
        <item x="543"/>
        <item x="25"/>
        <item x="807"/>
        <item x="600"/>
        <item x="568"/>
        <item x="844"/>
        <item x="414"/>
        <item x="728"/>
        <item x="779"/>
        <item x="200"/>
        <item x="325"/>
        <item x="803"/>
        <item x="375"/>
        <item x="184"/>
        <item x="397"/>
        <item x="698"/>
        <item x="622"/>
        <item x="244"/>
        <item x="539"/>
        <item x="637"/>
        <item x="519"/>
        <item x="203"/>
        <item x="536"/>
        <item x="296"/>
        <item x="453"/>
        <item x="791"/>
        <item x="623"/>
        <item x="103"/>
        <item x="669"/>
        <item x="721"/>
        <item x="835"/>
        <item x="263"/>
        <item x="73"/>
        <item x="345"/>
        <item x="251"/>
        <item x="7"/>
        <item x="353"/>
        <item x="482"/>
        <item t="default"/>
      </items>
    </pivotField>
    <pivotField numFmtId="166" showAll="0"/>
    <pivotField showAll="0">
      <items count="4">
        <item x="2"/>
        <item x="0"/>
        <item x="1"/>
        <item t="default"/>
      </items>
    </pivotField>
    <pivotField dataField="1" numFmtId="2"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6">
        <item x="0"/>
        <item sd="0" x="1"/>
        <item sd="0" x="2"/>
        <item sd="0" x="3"/>
        <item x="4"/>
        <item t="default"/>
      </items>
    </pivotField>
  </pivotFields>
  <rowFields count="3">
    <field x="27"/>
    <field x="29"/>
    <field x="28"/>
  </rowFields>
  <rowItems count="38">
    <i>
      <x v="1"/>
    </i>
    <i r="1">
      <x v="2"/>
    </i>
    <i r="1">
      <x v="3"/>
    </i>
    <i>
      <x v="2"/>
    </i>
    <i r="1">
      <x v="2"/>
    </i>
    <i r="1">
      <x v="3"/>
    </i>
    <i>
      <x v="3"/>
    </i>
    <i r="1">
      <x v="2"/>
    </i>
    <i r="1">
      <x v="3"/>
    </i>
    <i>
      <x v="4"/>
    </i>
    <i r="1">
      <x v="2"/>
    </i>
    <i r="1">
      <x v="3"/>
    </i>
    <i>
      <x v="5"/>
    </i>
    <i r="1">
      <x v="2"/>
    </i>
    <i r="1">
      <x v="3"/>
    </i>
    <i>
      <x v="6"/>
    </i>
    <i r="1">
      <x v="2"/>
    </i>
    <i r="1">
      <x v="3"/>
    </i>
    <i>
      <x v="7"/>
    </i>
    <i r="1">
      <x v="2"/>
    </i>
    <i r="1">
      <x v="3"/>
    </i>
    <i>
      <x v="8"/>
    </i>
    <i r="1">
      <x v="2"/>
    </i>
    <i r="1">
      <x v="3"/>
    </i>
    <i>
      <x v="9"/>
    </i>
    <i r="1">
      <x v="2"/>
    </i>
    <i r="1">
      <x v="3"/>
    </i>
    <i>
      <x v="10"/>
    </i>
    <i r="1">
      <x v="1"/>
    </i>
    <i r="1">
      <x v="2"/>
    </i>
    <i r="1">
      <x v="3"/>
    </i>
    <i>
      <x v="11"/>
    </i>
    <i r="1">
      <x v="1"/>
    </i>
    <i r="1">
      <x v="2"/>
    </i>
    <i>
      <x v="12"/>
    </i>
    <i r="1">
      <x v="1"/>
    </i>
    <i r="1">
      <x v="2"/>
    </i>
    <i t="grand">
      <x/>
    </i>
  </rowItems>
  <colItems count="1">
    <i/>
  </colItems>
  <dataFields count="1">
    <dataField name="Sum of Total_Amount" fld="26" baseField="0" baseItem="0" numFmtId="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A8EDF9-8954-45A4-A337-E4231C0C47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41"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showAll="0">
      <items count="3">
        <item x="1"/>
        <item x="0"/>
        <item t="default"/>
      </items>
    </pivotField>
    <pivotField showAll="0"/>
    <pivotField showAll="0"/>
    <pivotField showAll="0"/>
    <pivotField showAll="0"/>
    <pivotField showAll="0"/>
    <pivotField showAll="0">
      <items count="101">
        <item x="42"/>
        <item x="98"/>
        <item x="74"/>
        <item x="31"/>
        <item x="15"/>
        <item x="72"/>
        <item x="63"/>
        <item x="44"/>
        <item x="1"/>
        <item x="52"/>
        <item x="7"/>
        <item x="66"/>
        <item x="59"/>
        <item x="47"/>
        <item x="25"/>
        <item x="0"/>
        <item x="77"/>
        <item x="14"/>
        <item x="94"/>
        <item x="33"/>
        <item x="62"/>
        <item x="53"/>
        <item x="26"/>
        <item x="64"/>
        <item x="2"/>
        <item x="21"/>
        <item x="73"/>
        <item x="57"/>
        <item x="85"/>
        <item x="68"/>
        <item x="78"/>
        <item x="95"/>
        <item x="23"/>
        <item x="61"/>
        <item x="30"/>
        <item x="92"/>
        <item x="32"/>
        <item x="19"/>
        <item x="48"/>
        <item x="17"/>
        <item x="18"/>
        <item x="37"/>
        <item x="55"/>
        <item x="16"/>
        <item x="9"/>
        <item x="93"/>
        <item x="4"/>
        <item x="91"/>
        <item x="80"/>
        <item x="84"/>
        <item x="5"/>
        <item x="20"/>
        <item x="41"/>
        <item x="39"/>
        <item x="3"/>
        <item x="54"/>
        <item x="50"/>
        <item x="11"/>
        <item x="69"/>
        <item x="51"/>
        <item x="65"/>
        <item x="87"/>
        <item x="35"/>
        <item x="22"/>
        <item x="6"/>
        <item x="71"/>
        <item x="99"/>
        <item x="29"/>
        <item x="28"/>
        <item x="8"/>
        <item x="40"/>
        <item x="43"/>
        <item x="90"/>
        <item x="86"/>
        <item x="38"/>
        <item x="49"/>
        <item x="34"/>
        <item x="75"/>
        <item x="27"/>
        <item x="96"/>
        <item x="89"/>
        <item x="24"/>
        <item x="79"/>
        <item x="12"/>
        <item x="81"/>
        <item x="45"/>
        <item x="10"/>
        <item x="70"/>
        <item x="60"/>
        <item x="36"/>
        <item x="83"/>
        <item x="76"/>
        <item x="46"/>
        <item x="67"/>
        <item x="13"/>
        <item x="88"/>
        <item x="58"/>
        <item x="56"/>
        <item x="97"/>
        <item x="82"/>
        <item t="default"/>
      </items>
    </pivotField>
    <pivotField showAll="0">
      <items count="6">
        <item sd="0" x="3"/>
        <item sd="0" x="4"/>
        <item sd="0" x="1"/>
        <item sd="0" x="2"/>
        <item sd="0" x="0"/>
        <item t="default"/>
      </items>
    </pivotField>
    <pivotField showAll="0">
      <items count="24">
        <item x="7"/>
        <item x="17"/>
        <item x="1"/>
        <item x="5"/>
        <item x="6"/>
        <item x="3"/>
        <item x="12"/>
        <item x="15"/>
        <item x="9"/>
        <item x="13"/>
        <item x="20"/>
        <item x="21"/>
        <item x="4"/>
        <item x="14"/>
        <item x="11"/>
        <item x="16"/>
        <item x="22"/>
        <item x="2"/>
        <item x="18"/>
        <item x="10"/>
        <item x="19"/>
        <item x="0"/>
        <item x="8"/>
        <item t="default"/>
      </items>
    </pivotField>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axis="axisRow" showAll="0">
      <items count="21">
        <item x="17"/>
        <item x="11"/>
        <item x="7"/>
        <item x="13"/>
        <item x="4"/>
        <item x="12"/>
        <item x="8"/>
        <item x="3"/>
        <item x="10"/>
        <item x="5"/>
        <item x="1"/>
        <item x="0"/>
        <item x="18"/>
        <item x="6"/>
        <item x="15"/>
        <item x="2"/>
        <item x="9"/>
        <item x="16"/>
        <item x="19"/>
        <item x="14"/>
        <item t="default"/>
      </items>
    </pivotField>
    <pivotField showAll="0">
      <items count="5">
        <item x="2"/>
        <item x="0"/>
        <item x="1"/>
        <item x="3"/>
        <item t="default"/>
      </items>
    </pivotField>
    <pivotField showAll="0">
      <items count="21">
        <item x="1"/>
        <item x="2"/>
        <item x="6"/>
        <item x="5"/>
        <item x="19"/>
        <item x="9"/>
        <item x="10"/>
        <item x="0"/>
        <item x="8"/>
        <item x="17"/>
        <item x="12"/>
        <item x="3"/>
        <item x="4"/>
        <item x="13"/>
        <item x="11"/>
        <item x="14"/>
        <item x="7"/>
        <item x="18"/>
        <item x="16"/>
        <item x="15"/>
        <item t="default"/>
      </items>
    </pivotField>
    <pivotField showAll="0"/>
    <pivotField showAll="0"/>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items count="857">
        <item x="667"/>
        <item x="64"/>
        <item x="154"/>
        <item x="481"/>
        <item x="445"/>
        <item x="1"/>
        <item x="682"/>
        <item x="96"/>
        <item x="755"/>
        <item x="224"/>
        <item x="433"/>
        <item x="500"/>
        <item x="537"/>
        <item x="357"/>
        <item x="658"/>
        <item x="365"/>
        <item x="22"/>
        <item x="273"/>
        <item x="253"/>
        <item x="523"/>
        <item x="653"/>
        <item x="247"/>
        <item x="121"/>
        <item x="699"/>
        <item x="583"/>
        <item x="704"/>
        <item x="236"/>
        <item x="605"/>
        <item x="89"/>
        <item x="305"/>
        <item x="386"/>
        <item x="61"/>
        <item x="687"/>
        <item x="460"/>
        <item x="326"/>
        <item x="697"/>
        <item x="20"/>
        <item x="602"/>
        <item x="477"/>
        <item x="329"/>
        <item x="794"/>
        <item x="55"/>
        <item x="215"/>
        <item x="287"/>
        <item x="654"/>
        <item x="241"/>
        <item x="696"/>
        <item x="343"/>
        <item x="785"/>
        <item x="58"/>
        <item x="618"/>
        <item x="207"/>
        <item x="21"/>
        <item x="776"/>
        <item x="390"/>
        <item x="711"/>
        <item x="28"/>
        <item x="578"/>
        <item x="238"/>
        <item x="599"/>
        <item x="393"/>
        <item x="74"/>
        <item x="186"/>
        <item x="597"/>
        <item x="170"/>
        <item x="370"/>
        <item x="374"/>
        <item x="428"/>
        <item x="786"/>
        <item x="354"/>
        <item x="834"/>
        <item x="248"/>
        <item x="309"/>
        <item x="768"/>
        <item x="294"/>
        <item x="144"/>
        <item x="846"/>
        <item x="322"/>
        <item x="842"/>
        <item x="604"/>
        <item x="340"/>
        <item x="705"/>
        <item x="51"/>
        <item x="229"/>
        <item x="757"/>
        <item x="505"/>
        <item x="308"/>
        <item x="515"/>
        <item x="201"/>
        <item x="183"/>
        <item x="159"/>
        <item x="609"/>
        <item x="47"/>
        <item x="15"/>
        <item x="592"/>
        <item x="95"/>
        <item x="731"/>
        <item x="302"/>
        <item x="522"/>
        <item x="53"/>
        <item x="128"/>
        <item x="385"/>
        <item x="632"/>
        <item x="657"/>
        <item x="573"/>
        <item x="841"/>
        <item x="473"/>
        <item x="297"/>
        <item x="0"/>
        <item x="724"/>
        <item x="824"/>
        <item x="726"/>
        <item x="839"/>
        <item x="254"/>
        <item x="497"/>
        <item x="268"/>
        <item x="740"/>
        <item x="87"/>
        <item x="403"/>
        <item x="405"/>
        <item x="850"/>
        <item x="808"/>
        <item x="692"/>
        <item x="852"/>
        <item x="30"/>
        <item x="160"/>
        <item x="387"/>
        <item x="26"/>
        <item x="339"/>
        <item x="108"/>
        <item x="716"/>
        <item x="134"/>
        <item x="191"/>
        <item x="111"/>
        <item x="341"/>
        <item x="826"/>
        <item x="105"/>
        <item x="639"/>
        <item x="596"/>
        <item x="351"/>
        <item x="777"/>
        <item x="258"/>
        <item x="564"/>
        <item x="371"/>
        <item x="82"/>
        <item x="337"/>
        <item x="147"/>
        <item x="43"/>
        <item x="423"/>
        <item x="641"/>
        <item x="610"/>
        <item x="9"/>
        <item x="625"/>
        <item x="801"/>
        <item x="754"/>
        <item x="783"/>
        <item x="141"/>
        <item x="640"/>
        <item x="163"/>
        <item x="140"/>
        <item x="209"/>
        <item x="52"/>
        <item x="854"/>
        <item x="720"/>
        <item x="123"/>
        <item x="2"/>
        <item x="822"/>
        <item x="707"/>
        <item x="814"/>
        <item x="138"/>
        <item x="465"/>
        <item x="741"/>
        <item x="686"/>
        <item x="107"/>
        <item x="734"/>
        <item x="566"/>
        <item x="806"/>
        <item x="709"/>
        <item x="132"/>
        <item x="511"/>
        <item x="194"/>
        <item x="257"/>
        <item x="291"/>
        <item x="571"/>
        <item x="626"/>
        <item x="565"/>
        <item x="796"/>
        <item x="756"/>
        <item x="382"/>
        <item x="451"/>
        <item x="260"/>
        <item x="603"/>
        <item x="722"/>
        <item x="557"/>
        <item x="262"/>
        <item x="336"/>
        <item x="449"/>
        <item x="44"/>
        <item x="819"/>
        <item x="419"/>
        <item x="281"/>
        <item x="663"/>
        <item x="815"/>
        <item x="843"/>
        <item x="671"/>
        <item x="685"/>
        <item x="110"/>
        <item x="495"/>
        <item x="113"/>
        <item x="233"/>
        <item x="210"/>
        <item x="36"/>
        <item x="29"/>
        <item x="555"/>
        <item x="793"/>
        <item x="458"/>
        <item x="817"/>
        <item x="227"/>
        <item x="45"/>
        <item x="485"/>
        <item x="629"/>
        <item x="588"/>
        <item x="506"/>
        <item x="293"/>
        <item x="395"/>
        <item x="528"/>
        <item x="521"/>
        <item x="448"/>
        <item x="549"/>
        <item x="799"/>
        <item x="239"/>
        <item x="284"/>
        <item x="37"/>
        <item x="688"/>
        <item x="304"/>
        <item x="770"/>
        <item x="560"/>
        <item x="650"/>
        <item x="634"/>
        <item x="312"/>
        <item x="16"/>
        <item x="655"/>
        <item x="14"/>
        <item x="380"/>
        <item x="579"/>
        <item x="367"/>
        <item x="820"/>
        <item x="771"/>
        <item x="493"/>
        <item x="71"/>
        <item x="759"/>
        <item x="727"/>
        <item x="847"/>
        <item x="338"/>
        <item x="104"/>
        <item x="781"/>
        <item x="97"/>
        <item x="50"/>
        <item x="220"/>
        <item x="513"/>
        <item x="288"/>
        <item x="830"/>
        <item x="162"/>
        <item x="668"/>
        <item x="306"/>
        <item x="615"/>
        <item x="456"/>
        <item x="558"/>
        <item x="225"/>
        <item x="171"/>
        <item x="446"/>
        <item x="672"/>
        <item x="12"/>
        <item x="611"/>
        <item x="656"/>
        <item x="703"/>
        <item x="276"/>
        <item x="586"/>
        <item x="3"/>
        <item x="362"/>
        <item x="575"/>
        <item x="93"/>
        <item x="470"/>
        <item x="540"/>
        <item x="661"/>
        <item x="39"/>
        <item x="212"/>
        <item x="377"/>
        <item x="635"/>
        <item x="644"/>
        <item x="797"/>
        <item x="358"/>
        <item x="524"/>
        <item x="240"/>
        <item x="57"/>
        <item x="746"/>
        <item x="614"/>
        <item x="494"/>
        <item x="816"/>
        <item x="173"/>
        <item x="765"/>
        <item x="187"/>
        <item x="401"/>
        <item x="208"/>
        <item x="561"/>
        <item x="838"/>
        <item x="664"/>
        <item x="91"/>
        <item x="849"/>
        <item x="142"/>
        <item x="286"/>
        <item x="235"/>
        <item x="409"/>
        <item x="219"/>
        <item x="767"/>
        <item x="503"/>
        <item x="619"/>
        <item x="620"/>
        <item x="800"/>
        <item x="630"/>
        <item x="810"/>
        <item x="828"/>
        <item x="509"/>
        <item x="265"/>
        <item x="218"/>
        <item x="483"/>
        <item x="145"/>
        <item x="348"/>
        <item x="131"/>
        <item x="221"/>
        <item x="426"/>
        <item x="169"/>
        <item x="392"/>
        <item x="332"/>
        <item x="40"/>
        <item x="379"/>
        <item x="498"/>
        <item x="133"/>
        <item x="836"/>
        <item x="462"/>
        <item x="761"/>
        <item x="680"/>
        <item x="593"/>
        <item x="455"/>
        <item x="437"/>
        <item x="62"/>
        <item x="24"/>
        <item x="492"/>
        <item x="60"/>
        <item x="300"/>
        <item x="190"/>
        <item x="363"/>
        <item x="135"/>
        <item x="172"/>
        <item x="425"/>
        <item x="551"/>
        <item x="735"/>
        <item x="226"/>
        <item x="48"/>
        <item x="590"/>
        <item x="502"/>
        <item x="290"/>
        <item x="855"/>
        <item x="840"/>
        <item x="418"/>
        <item x="356"/>
        <item x="643"/>
        <item x="715"/>
        <item x="174"/>
        <item x="772"/>
        <item x="541"/>
        <item x="369"/>
        <item x="269"/>
        <item x="501"/>
        <item x="554"/>
        <item x="774"/>
        <item x="547"/>
        <item x="327"/>
        <item x="373"/>
        <item x="289"/>
        <item x="415"/>
        <item x="749"/>
        <item x="182"/>
        <item x="818"/>
        <item x="701"/>
        <item x="243"/>
        <item x="192"/>
        <item x="621"/>
        <item x="292"/>
        <item x="570"/>
        <item x="576"/>
        <item x="8"/>
        <item x="422"/>
        <item x="77"/>
        <item x="739"/>
        <item x="70"/>
        <item x="303"/>
        <item x="199"/>
        <item x="271"/>
        <item x="853"/>
        <item x="845"/>
        <item x="766"/>
        <item x="427"/>
        <item x="394"/>
        <item x="277"/>
        <item x="454"/>
        <item x="188"/>
        <item x="642"/>
        <item x="11"/>
        <item x="278"/>
        <item x="508"/>
        <item x="690"/>
        <item x="347"/>
        <item x="279"/>
        <item x="459"/>
        <item x="608"/>
        <item x="311"/>
        <item x="122"/>
        <item x="738"/>
        <item x="49"/>
        <item x="677"/>
        <item x="804"/>
        <item x="518"/>
        <item x="376"/>
        <item x="431"/>
        <item x="13"/>
        <item x="360"/>
        <item x="396"/>
        <item x="651"/>
        <item x="700"/>
        <item x="479"/>
        <item x="202"/>
        <item x="789"/>
        <item x="812"/>
        <item x="139"/>
        <item x="344"/>
        <item x="496"/>
        <item x="335"/>
        <item x="702"/>
        <item x="85"/>
        <item x="101"/>
        <item x="324"/>
        <item x="434"/>
        <item x="461"/>
        <item x="762"/>
        <item x="189"/>
        <item x="206"/>
        <item x="402"/>
        <item x="823"/>
        <item x="195"/>
        <item x="666"/>
        <item x="648"/>
        <item x="585"/>
        <item x="412"/>
        <item x="406"/>
        <item x="165"/>
        <item x="504"/>
        <item x="346"/>
        <item x="440"/>
        <item x="249"/>
        <item x="5"/>
        <item x="152"/>
        <item x="594"/>
        <item x="205"/>
        <item x="825"/>
        <item x="471"/>
        <item x="499"/>
        <item x="364"/>
        <item x="719"/>
        <item x="391"/>
        <item x="718"/>
        <item x="591"/>
        <item x="83"/>
        <item x="75"/>
        <item x="342"/>
        <item x="572"/>
        <item x="474"/>
        <item x="683"/>
        <item x="384"/>
        <item x="595"/>
        <item x="318"/>
        <item x="612"/>
        <item x="443"/>
        <item x="438"/>
        <item x="436"/>
        <item x="627"/>
        <item x="441"/>
        <item x="613"/>
        <item x="177"/>
        <item x="531"/>
        <item x="270"/>
        <item x="84"/>
        <item x="616"/>
        <item x="693"/>
        <item x="301"/>
        <item x="372"/>
        <item x="146"/>
        <item x="490"/>
        <item x="120"/>
        <item x="117"/>
        <item x="99"/>
        <item x="430"/>
        <item x="196"/>
        <item x="649"/>
        <item x="320"/>
        <item x="792"/>
        <item x="491"/>
        <item x="213"/>
        <item x="679"/>
        <item x="383"/>
        <item x="217"/>
        <item x="359"/>
        <item x="119"/>
        <item x="10"/>
        <item x="584"/>
        <item x="784"/>
        <item x="829"/>
        <item x="736"/>
        <item x="580"/>
        <item x="725"/>
        <item x="408"/>
        <item x="69"/>
        <item x="439"/>
        <item x="587"/>
        <item x="472"/>
        <item x="80"/>
        <item x="617"/>
        <item x="307"/>
        <item x="250"/>
        <item x="848"/>
        <item x="38"/>
        <item x="228"/>
        <item x="517"/>
        <item x="832"/>
        <item x="802"/>
        <item x="798"/>
        <item x="538"/>
        <item x="712"/>
        <item x="813"/>
        <item x="534"/>
        <item x="827"/>
        <item x="463"/>
        <item x="366"/>
        <item x="713"/>
        <item x="389"/>
        <item x="150"/>
        <item x="676"/>
        <item x="475"/>
        <item x="66"/>
        <item x="222"/>
        <item x="315"/>
        <item x="659"/>
        <item x="646"/>
        <item x="574"/>
        <item x="416"/>
        <item x="42"/>
        <item x="275"/>
        <item x="710"/>
        <item x="706"/>
        <item x="837"/>
        <item x="78"/>
        <item x="407"/>
        <item x="149"/>
        <item x="175"/>
        <item x="821"/>
        <item x="349"/>
        <item x="130"/>
        <item x="512"/>
        <item x="691"/>
        <item x="466"/>
        <item x="185"/>
        <item x="72"/>
        <item x="542"/>
        <item x="299"/>
        <item x="751"/>
        <item x="109"/>
        <item x="527"/>
        <item x="98"/>
        <item x="559"/>
        <item x="352"/>
        <item x="180"/>
        <item x="94"/>
        <item x="464"/>
        <item x="675"/>
        <item x="63"/>
        <item x="317"/>
        <item x="647"/>
        <item x="124"/>
        <item x="125"/>
        <item x="223"/>
        <item x="631"/>
        <item x="231"/>
        <item x="314"/>
        <item x="148"/>
        <item x="321"/>
        <item x="775"/>
        <item x="723"/>
        <item x="717"/>
        <item x="421"/>
        <item x="569"/>
        <item x="32"/>
        <item x="714"/>
        <item x="350"/>
        <item x="261"/>
        <item x="198"/>
        <item x="161"/>
        <item x="548"/>
        <item x="681"/>
        <item x="285"/>
        <item x="267"/>
        <item x="530"/>
        <item x="193"/>
        <item x="652"/>
        <item x="447"/>
        <item x="79"/>
        <item x="264"/>
        <item x="27"/>
        <item x="737"/>
        <item x="361"/>
        <item x="535"/>
        <item x="41"/>
        <item x="398"/>
        <item x="34"/>
        <item x="316"/>
        <item x="478"/>
        <item x="381"/>
        <item x="545"/>
        <item x="435"/>
        <item x="86"/>
        <item x="758"/>
        <item x="417"/>
        <item x="164"/>
        <item x="546"/>
        <item x="31"/>
        <item x="662"/>
        <item x="266"/>
        <item x="532"/>
        <item x="486"/>
        <item x="487"/>
        <item x="729"/>
        <item x="274"/>
        <item x="106"/>
        <item x="469"/>
        <item x="628"/>
        <item x="334"/>
        <item x="567"/>
        <item x="444"/>
        <item x="752"/>
        <item x="167"/>
        <item x="90"/>
        <item x="368"/>
        <item x="507"/>
        <item x="429"/>
        <item x="788"/>
        <item x="252"/>
        <item x="795"/>
        <item x="151"/>
        <item x="694"/>
        <item x="136"/>
        <item x="805"/>
        <item x="313"/>
        <item x="689"/>
        <item x="114"/>
        <item x="809"/>
        <item x="745"/>
        <item x="480"/>
        <item x="744"/>
        <item x="773"/>
        <item x="54"/>
        <item x="88"/>
        <item x="68"/>
        <item x="158"/>
        <item x="764"/>
        <item x="129"/>
        <item x="400"/>
        <item x="468"/>
        <item x="232"/>
        <item x="732"/>
        <item x="23"/>
        <item x="115"/>
        <item x="510"/>
        <item x="550"/>
        <item x="742"/>
        <item x="467"/>
        <item x="526"/>
        <item x="452"/>
        <item x="516"/>
        <item x="606"/>
        <item x="378"/>
        <item x="56"/>
        <item x="67"/>
        <item x="607"/>
        <item x="330"/>
        <item x="562"/>
        <item x="319"/>
        <item x="246"/>
        <item x="645"/>
        <item x="153"/>
        <item x="100"/>
        <item x="116"/>
        <item x="355"/>
        <item x="137"/>
        <item x="331"/>
        <item x="708"/>
        <item x="92"/>
        <item x="747"/>
        <item x="178"/>
        <item x="280"/>
        <item x="760"/>
        <item x="851"/>
        <item x="450"/>
        <item x="563"/>
        <item x="598"/>
        <item x="33"/>
        <item x="17"/>
        <item x="432"/>
        <item x="237"/>
        <item x="411"/>
        <item x="310"/>
        <item x="552"/>
        <item x="695"/>
        <item x="787"/>
        <item x="157"/>
        <item x="811"/>
        <item x="520"/>
        <item x="143"/>
        <item x="484"/>
        <item x="181"/>
        <item x="684"/>
        <item x="197"/>
        <item x="601"/>
        <item x="245"/>
        <item x="179"/>
        <item x="476"/>
        <item x="674"/>
        <item x="577"/>
        <item x="633"/>
        <item x="46"/>
        <item x="748"/>
        <item x="328"/>
        <item x="259"/>
        <item x="544"/>
        <item x="211"/>
        <item x="333"/>
        <item x="457"/>
        <item x="790"/>
        <item x="214"/>
        <item x="553"/>
        <item x="833"/>
        <item x="81"/>
        <item x="283"/>
        <item x="673"/>
        <item x="488"/>
        <item x="388"/>
        <item x="216"/>
        <item x="323"/>
        <item x="769"/>
        <item x="763"/>
        <item x="65"/>
        <item x="678"/>
        <item x="76"/>
        <item x="256"/>
        <item x="489"/>
        <item x="272"/>
        <item x="102"/>
        <item x="6"/>
        <item x="168"/>
        <item x="4"/>
        <item x="743"/>
        <item x="166"/>
        <item x="638"/>
        <item x="730"/>
        <item x="404"/>
        <item x="413"/>
        <item x="410"/>
        <item x="255"/>
        <item x="514"/>
        <item x="782"/>
        <item x="112"/>
        <item x="155"/>
        <item x="831"/>
        <item x="35"/>
        <item x="733"/>
        <item x="780"/>
        <item x="665"/>
        <item x="18"/>
        <item x="19"/>
        <item x="234"/>
        <item x="156"/>
        <item x="442"/>
        <item x="176"/>
        <item x="424"/>
        <item x="118"/>
        <item x="242"/>
        <item x="533"/>
        <item x="230"/>
        <item x="556"/>
        <item x="750"/>
        <item x="282"/>
        <item x="525"/>
        <item x="295"/>
        <item x="660"/>
        <item x="636"/>
        <item x="670"/>
        <item x="399"/>
        <item x="127"/>
        <item x="529"/>
        <item x="298"/>
        <item x="778"/>
        <item x="581"/>
        <item x="582"/>
        <item x="204"/>
        <item x="753"/>
        <item x="624"/>
        <item x="420"/>
        <item x="589"/>
        <item x="59"/>
        <item x="126"/>
        <item x="543"/>
        <item x="25"/>
        <item x="807"/>
        <item x="600"/>
        <item x="568"/>
        <item x="844"/>
        <item x="414"/>
        <item x="728"/>
        <item x="779"/>
        <item x="200"/>
        <item x="325"/>
        <item x="803"/>
        <item x="375"/>
        <item x="184"/>
        <item x="397"/>
        <item x="698"/>
        <item x="622"/>
        <item x="244"/>
        <item x="539"/>
        <item x="637"/>
        <item x="519"/>
        <item x="203"/>
        <item x="536"/>
        <item x="296"/>
        <item x="453"/>
        <item x="791"/>
        <item x="623"/>
        <item x="103"/>
        <item x="669"/>
        <item x="721"/>
        <item x="835"/>
        <item x="263"/>
        <item x="73"/>
        <item x="345"/>
        <item x="251"/>
        <item x="7"/>
        <item x="353"/>
        <item x="482"/>
        <item t="default"/>
      </items>
    </pivotField>
    <pivotField numFmtId="166" showAll="0"/>
    <pivotField showAll="0">
      <items count="4">
        <item x="2"/>
        <item x="0"/>
        <item x="1"/>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_Amount" fld="26" subtotal="average" baseField="16" baseItem="0" numFmtId="2"/>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2E8ED0-2D73-47B2-A4EF-E70C61A6DD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axis="axisRow" showAll="0">
      <items count="3">
        <item x="1"/>
        <item x="0"/>
        <item t="default"/>
      </items>
    </pivotField>
    <pivotField showAll="0"/>
    <pivotField showAll="0"/>
    <pivotField showAll="0"/>
    <pivotField showAll="0"/>
    <pivotField showAll="0"/>
    <pivotField showAll="0"/>
    <pivotField showAll="0">
      <items count="6">
        <item x="3"/>
        <item x="4"/>
        <item x="1"/>
        <item x="2"/>
        <item x="0"/>
        <item t="default"/>
      </items>
    </pivotField>
    <pivotField showAll="0"/>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showAll="0"/>
    <pivotField showAll="0"/>
    <pivotField showAll="0"/>
    <pivotField showAll="0"/>
    <pivotField showAll="0"/>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pivotField numFmtId="166"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3">
    <i>
      <x/>
    </i>
    <i>
      <x v="1"/>
    </i>
    <i t="grand">
      <x/>
    </i>
  </rowItems>
  <colItems count="1">
    <i/>
  </colItems>
  <dataFields count="1">
    <dataField name="Sum of Total_Amount" fld="26" baseField="0"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F539C1-93A3-4037-96F2-BD9E33633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6"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showAll="0">
      <items count="3">
        <item x="1"/>
        <item x="0"/>
        <item t="default"/>
      </items>
    </pivotField>
    <pivotField showAll="0"/>
    <pivotField showAll="0"/>
    <pivotField showAll="0"/>
    <pivotField showAll="0"/>
    <pivotField showAll="0"/>
    <pivotField showAll="0"/>
    <pivotField showAll="0">
      <items count="6">
        <item x="3"/>
        <item x="4"/>
        <item x="1"/>
        <item x="2"/>
        <item x="0"/>
        <item t="default"/>
      </items>
    </pivotField>
    <pivotField showAll="0"/>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showAll="0"/>
    <pivotField axis="axisRow" showAll="0">
      <items count="5">
        <item x="2"/>
        <item x="0"/>
        <item x="1"/>
        <item x="3"/>
        <item t="default"/>
      </items>
    </pivotField>
    <pivotField showAll="0"/>
    <pivotField showAll="0"/>
    <pivotField showAll="0"/>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pivotField numFmtId="166"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5">
    <i>
      <x/>
    </i>
    <i>
      <x v="1"/>
    </i>
    <i>
      <x v="2"/>
    </i>
    <i>
      <x v="3"/>
    </i>
    <i t="grand">
      <x/>
    </i>
  </rowItems>
  <colItems count="1">
    <i/>
  </colItems>
  <dataFields count="1">
    <dataField name="Sum of Total_Amount" fld="26"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7" count="1" selected="0">
            <x v="0"/>
          </reference>
        </references>
      </pivotArea>
    </chartFormat>
    <chartFormat chart="7" format="12">
      <pivotArea type="data" outline="0" fieldPosition="0">
        <references count="2">
          <reference field="4294967294" count="1" selected="0">
            <x v="0"/>
          </reference>
          <reference field="17" count="1" selected="0">
            <x v="1"/>
          </reference>
        </references>
      </pivotArea>
    </chartFormat>
    <chartFormat chart="7" format="13">
      <pivotArea type="data" outline="0" fieldPosition="0">
        <references count="2">
          <reference field="4294967294" count="1" selected="0">
            <x v="0"/>
          </reference>
          <reference field="17" count="1" selected="0">
            <x v="2"/>
          </reference>
        </references>
      </pivotArea>
    </chartFormat>
    <chartFormat chart="7"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3AA98-C910-41AC-B6BA-FA348ECC0A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7"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showAll="0">
      <items count="3">
        <item x="1"/>
        <item x="0"/>
        <item t="default"/>
      </items>
    </pivotField>
    <pivotField showAll="0"/>
    <pivotField showAll="0"/>
    <pivotField showAll="0"/>
    <pivotField showAll="0"/>
    <pivotField showAll="0"/>
    <pivotField showAll="0"/>
    <pivotField showAll="0">
      <items count="6">
        <item x="3"/>
        <item x="4"/>
        <item x="1"/>
        <item x="2"/>
        <item x="0"/>
        <item t="default"/>
      </items>
    </pivotField>
    <pivotField showAll="0"/>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showAll="0"/>
    <pivotField showAll="0">
      <items count="5">
        <item x="2"/>
        <item x="0"/>
        <item x="1"/>
        <item x="3"/>
        <item t="default"/>
      </items>
    </pivotField>
    <pivotField showAll="0">
      <items count="21">
        <item x="1"/>
        <item x="2"/>
        <item x="6"/>
        <item x="5"/>
        <item x="19"/>
        <item x="9"/>
        <item x="10"/>
        <item x="0"/>
        <item x="8"/>
        <item x="17"/>
        <item x="12"/>
        <item x="3"/>
        <item x="4"/>
        <item x="13"/>
        <item x="11"/>
        <item x="14"/>
        <item x="7"/>
        <item x="18"/>
        <item x="16"/>
        <item x="15"/>
        <item t="default"/>
      </items>
    </pivotField>
    <pivotField showAll="0"/>
    <pivotField showAll="0"/>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items count="857">
        <item x="667"/>
        <item x="64"/>
        <item x="154"/>
        <item x="481"/>
        <item x="445"/>
        <item x="1"/>
        <item x="682"/>
        <item x="96"/>
        <item x="755"/>
        <item x="224"/>
        <item x="433"/>
        <item x="500"/>
        <item x="537"/>
        <item x="357"/>
        <item x="658"/>
        <item x="365"/>
        <item x="22"/>
        <item x="273"/>
        <item x="253"/>
        <item x="523"/>
        <item x="653"/>
        <item x="247"/>
        <item x="121"/>
        <item x="699"/>
        <item x="583"/>
        <item x="704"/>
        <item x="236"/>
        <item x="605"/>
        <item x="89"/>
        <item x="305"/>
        <item x="386"/>
        <item x="61"/>
        <item x="687"/>
        <item x="460"/>
        <item x="326"/>
        <item x="697"/>
        <item x="20"/>
        <item x="602"/>
        <item x="477"/>
        <item x="329"/>
        <item x="794"/>
        <item x="55"/>
        <item x="215"/>
        <item x="287"/>
        <item x="654"/>
        <item x="241"/>
        <item x="696"/>
        <item x="343"/>
        <item x="785"/>
        <item x="58"/>
        <item x="618"/>
        <item x="207"/>
        <item x="21"/>
        <item x="776"/>
        <item x="390"/>
        <item x="711"/>
        <item x="28"/>
        <item x="578"/>
        <item x="238"/>
        <item x="599"/>
        <item x="393"/>
        <item x="74"/>
        <item x="186"/>
        <item x="597"/>
        <item x="170"/>
        <item x="370"/>
        <item x="374"/>
        <item x="428"/>
        <item x="786"/>
        <item x="354"/>
        <item x="834"/>
        <item x="248"/>
        <item x="309"/>
        <item x="768"/>
        <item x="294"/>
        <item x="144"/>
        <item x="846"/>
        <item x="322"/>
        <item x="842"/>
        <item x="604"/>
        <item x="340"/>
        <item x="705"/>
        <item x="51"/>
        <item x="229"/>
        <item x="757"/>
        <item x="505"/>
        <item x="308"/>
        <item x="515"/>
        <item x="201"/>
        <item x="183"/>
        <item x="159"/>
        <item x="609"/>
        <item x="47"/>
        <item x="15"/>
        <item x="592"/>
        <item x="95"/>
        <item x="731"/>
        <item x="302"/>
        <item x="522"/>
        <item x="53"/>
        <item x="128"/>
        <item x="385"/>
        <item x="632"/>
        <item x="657"/>
        <item x="573"/>
        <item x="841"/>
        <item x="473"/>
        <item x="297"/>
        <item x="0"/>
        <item x="724"/>
        <item x="824"/>
        <item x="726"/>
        <item x="839"/>
        <item x="254"/>
        <item x="497"/>
        <item x="268"/>
        <item x="740"/>
        <item x="87"/>
        <item x="403"/>
        <item x="405"/>
        <item x="850"/>
        <item x="808"/>
        <item x="692"/>
        <item x="852"/>
        <item x="30"/>
        <item x="160"/>
        <item x="387"/>
        <item x="26"/>
        <item x="339"/>
        <item x="108"/>
        <item x="716"/>
        <item x="134"/>
        <item x="191"/>
        <item x="111"/>
        <item x="341"/>
        <item x="826"/>
        <item x="105"/>
        <item x="639"/>
        <item x="596"/>
        <item x="351"/>
        <item x="777"/>
        <item x="258"/>
        <item x="564"/>
        <item x="371"/>
        <item x="82"/>
        <item x="337"/>
        <item x="147"/>
        <item x="43"/>
        <item x="423"/>
        <item x="641"/>
        <item x="610"/>
        <item x="9"/>
        <item x="625"/>
        <item x="801"/>
        <item x="754"/>
        <item x="783"/>
        <item x="141"/>
        <item x="640"/>
        <item x="163"/>
        <item x="140"/>
        <item x="209"/>
        <item x="52"/>
        <item x="854"/>
        <item x="720"/>
        <item x="123"/>
        <item x="2"/>
        <item x="822"/>
        <item x="707"/>
        <item x="814"/>
        <item x="138"/>
        <item x="465"/>
        <item x="741"/>
        <item x="686"/>
        <item x="107"/>
        <item x="734"/>
        <item x="566"/>
        <item x="806"/>
        <item x="709"/>
        <item x="132"/>
        <item x="511"/>
        <item x="194"/>
        <item x="257"/>
        <item x="291"/>
        <item x="571"/>
        <item x="626"/>
        <item x="565"/>
        <item x="796"/>
        <item x="756"/>
        <item x="382"/>
        <item x="451"/>
        <item x="260"/>
        <item x="603"/>
        <item x="722"/>
        <item x="557"/>
        <item x="262"/>
        <item x="336"/>
        <item x="449"/>
        <item x="44"/>
        <item x="819"/>
        <item x="419"/>
        <item x="281"/>
        <item x="663"/>
        <item x="815"/>
        <item x="843"/>
        <item x="671"/>
        <item x="685"/>
        <item x="110"/>
        <item x="495"/>
        <item x="113"/>
        <item x="233"/>
        <item x="210"/>
        <item x="36"/>
        <item x="29"/>
        <item x="555"/>
        <item x="793"/>
        <item x="458"/>
        <item x="817"/>
        <item x="227"/>
        <item x="45"/>
        <item x="485"/>
        <item x="629"/>
        <item x="588"/>
        <item x="506"/>
        <item x="293"/>
        <item x="395"/>
        <item x="528"/>
        <item x="521"/>
        <item x="448"/>
        <item x="549"/>
        <item x="799"/>
        <item x="239"/>
        <item x="284"/>
        <item x="37"/>
        <item x="688"/>
        <item x="304"/>
        <item x="770"/>
        <item x="560"/>
        <item x="650"/>
        <item x="634"/>
        <item x="312"/>
        <item x="16"/>
        <item x="655"/>
        <item x="14"/>
        <item x="380"/>
        <item x="579"/>
        <item x="367"/>
        <item x="820"/>
        <item x="771"/>
        <item x="493"/>
        <item x="71"/>
        <item x="759"/>
        <item x="727"/>
        <item x="847"/>
        <item x="338"/>
        <item x="104"/>
        <item x="781"/>
        <item x="97"/>
        <item x="50"/>
        <item x="220"/>
        <item x="513"/>
        <item x="288"/>
        <item x="830"/>
        <item x="162"/>
        <item x="668"/>
        <item x="306"/>
        <item x="615"/>
        <item x="456"/>
        <item x="558"/>
        <item x="225"/>
        <item x="171"/>
        <item x="446"/>
        <item x="672"/>
        <item x="12"/>
        <item x="611"/>
        <item x="656"/>
        <item x="703"/>
        <item x="276"/>
        <item x="586"/>
        <item x="3"/>
        <item x="362"/>
        <item x="575"/>
        <item x="93"/>
        <item x="470"/>
        <item x="540"/>
        <item x="661"/>
        <item x="39"/>
        <item x="212"/>
        <item x="377"/>
        <item x="635"/>
        <item x="644"/>
        <item x="797"/>
        <item x="358"/>
        <item x="524"/>
        <item x="240"/>
        <item x="57"/>
        <item x="746"/>
        <item x="614"/>
        <item x="494"/>
        <item x="816"/>
        <item x="173"/>
        <item x="765"/>
        <item x="187"/>
        <item x="401"/>
        <item x="208"/>
        <item x="561"/>
        <item x="838"/>
        <item x="664"/>
        <item x="91"/>
        <item x="849"/>
        <item x="142"/>
        <item x="286"/>
        <item x="235"/>
        <item x="409"/>
        <item x="219"/>
        <item x="767"/>
        <item x="503"/>
        <item x="619"/>
        <item x="620"/>
        <item x="800"/>
        <item x="630"/>
        <item x="810"/>
        <item x="828"/>
        <item x="509"/>
        <item x="265"/>
        <item x="218"/>
        <item x="483"/>
        <item x="145"/>
        <item x="348"/>
        <item x="131"/>
        <item x="221"/>
        <item x="426"/>
        <item x="169"/>
        <item x="392"/>
        <item x="332"/>
        <item x="40"/>
        <item x="379"/>
        <item x="498"/>
        <item x="133"/>
        <item x="836"/>
        <item x="462"/>
        <item x="761"/>
        <item x="680"/>
        <item x="593"/>
        <item x="455"/>
        <item x="437"/>
        <item x="62"/>
        <item x="24"/>
        <item x="492"/>
        <item x="60"/>
        <item x="300"/>
        <item x="190"/>
        <item x="363"/>
        <item x="135"/>
        <item x="172"/>
        <item x="425"/>
        <item x="551"/>
        <item x="735"/>
        <item x="226"/>
        <item x="48"/>
        <item x="590"/>
        <item x="502"/>
        <item x="290"/>
        <item x="855"/>
        <item x="840"/>
        <item x="418"/>
        <item x="356"/>
        <item x="643"/>
        <item x="715"/>
        <item x="174"/>
        <item x="772"/>
        <item x="541"/>
        <item x="369"/>
        <item x="269"/>
        <item x="501"/>
        <item x="554"/>
        <item x="774"/>
        <item x="547"/>
        <item x="327"/>
        <item x="373"/>
        <item x="289"/>
        <item x="415"/>
        <item x="749"/>
        <item x="182"/>
        <item x="818"/>
        <item x="701"/>
        <item x="243"/>
        <item x="192"/>
        <item x="621"/>
        <item x="292"/>
        <item x="570"/>
        <item x="576"/>
        <item x="8"/>
        <item x="422"/>
        <item x="77"/>
        <item x="739"/>
        <item x="70"/>
        <item x="303"/>
        <item x="199"/>
        <item x="271"/>
        <item x="853"/>
        <item x="845"/>
        <item x="766"/>
        <item x="427"/>
        <item x="394"/>
        <item x="277"/>
        <item x="454"/>
        <item x="188"/>
        <item x="642"/>
        <item x="11"/>
        <item x="278"/>
        <item x="508"/>
        <item x="690"/>
        <item x="347"/>
        <item x="279"/>
        <item x="459"/>
        <item x="608"/>
        <item x="311"/>
        <item x="122"/>
        <item x="738"/>
        <item x="49"/>
        <item x="677"/>
        <item x="804"/>
        <item x="518"/>
        <item x="376"/>
        <item x="431"/>
        <item x="13"/>
        <item x="360"/>
        <item x="396"/>
        <item x="651"/>
        <item x="700"/>
        <item x="479"/>
        <item x="202"/>
        <item x="789"/>
        <item x="812"/>
        <item x="139"/>
        <item x="344"/>
        <item x="496"/>
        <item x="335"/>
        <item x="702"/>
        <item x="85"/>
        <item x="101"/>
        <item x="324"/>
        <item x="434"/>
        <item x="461"/>
        <item x="762"/>
        <item x="189"/>
        <item x="206"/>
        <item x="402"/>
        <item x="823"/>
        <item x="195"/>
        <item x="666"/>
        <item x="648"/>
        <item x="585"/>
        <item x="412"/>
        <item x="406"/>
        <item x="165"/>
        <item x="504"/>
        <item x="346"/>
        <item x="440"/>
        <item x="249"/>
        <item x="5"/>
        <item x="152"/>
        <item x="594"/>
        <item x="205"/>
        <item x="825"/>
        <item x="471"/>
        <item x="499"/>
        <item x="364"/>
        <item x="719"/>
        <item x="391"/>
        <item x="718"/>
        <item x="591"/>
        <item x="83"/>
        <item x="75"/>
        <item x="342"/>
        <item x="572"/>
        <item x="474"/>
        <item x="683"/>
        <item x="384"/>
        <item x="595"/>
        <item x="318"/>
        <item x="612"/>
        <item x="443"/>
        <item x="438"/>
        <item x="436"/>
        <item x="627"/>
        <item x="441"/>
        <item x="613"/>
        <item x="177"/>
        <item x="531"/>
        <item x="270"/>
        <item x="84"/>
        <item x="616"/>
        <item x="693"/>
        <item x="301"/>
        <item x="372"/>
        <item x="146"/>
        <item x="490"/>
        <item x="120"/>
        <item x="117"/>
        <item x="99"/>
        <item x="430"/>
        <item x="196"/>
        <item x="649"/>
        <item x="320"/>
        <item x="792"/>
        <item x="491"/>
        <item x="213"/>
        <item x="679"/>
        <item x="383"/>
        <item x="217"/>
        <item x="359"/>
        <item x="119"/>
        <item x="10"/>
        <item x="584"/>
        <item x="784"/>
        <item x="829"/>
        <item x="736"/>
        <item x="580"/>
        <item x="725"/>
        <item x="408"/>
        <item x="69"/>
        <item x="439"/>
        <item x="587"/>
        <item x="472"/>
        <item x="80"/>
        <item x="617"/>
        <item x="307"/>
        <item x="250"/>
        <item x="848"/>
        <item x="38"/>
        <item x="228"/>
        <item x="517"/>
        <item x="832"/>
        <item x="802"/>
        <item x="798"/>
        <item x="538"/>
        <item x="712"/>
        <item x="813"/>
        <item x="534"/>
        <item x="827"/>
        <item x="463"/>
        <item x="366"/>
        <item x="713"/>
        <item x="389"/>
        <item x="150"/>
        <item x="676"/>
        <item x="475"/>
        <item x="66"/>
        <item x="222"/>
        <item x="315"/>
        <item x="659"/>
        <item x="646"/>
        <item x="574"/>
        <item x="416"/>
        <item x="42"/>
        <item x="275"/>
        <item x="710"/>
        <item x="706"/>
        <item x="837"/>
        <item x="78"/>
        <item x="407"/>
        <item x="149"/>
        <item x="175"/>
        <item x="821"/>
        <item x="349"/>
        <item x="130"/>
        <item x="512"/>
        <item x="691"/>
        <item x="466"/>
        <item x="185"/>
        <item x="72"/>
        <item x="542"/>
        <item x="299"/>
        <item x="751"/>
        <item x="109"/>
        <item x="527"/>
        <item x="98"/>
        <item x="559"/>
        <item x="352"/>
        <item x="180"/>
        <item x="94"/>
        <item x="464"/>
        <item x="675"/>
        <item x="63"/>
        <item x="317"/>
        <item x="647"/>
        <item x="124"/>
        <item x="125"/>
        <item x="223"/>
        <item x="631"/>
        <item x="231"/>
        <item x="314"/>
        <item x="148"/>
        <item x="321"/>
        <item x="775"/>
        <item x="723"/>
        <item x="717"/>
        <item x="421"/>
        <item x="569"/>
        <item x="32"/>
        <item x="714"/>
        <item x="350"/>
        <item x="261"/>
        <item x="198"/>
        <item x="161"/>
        <item x="548"/>
        <item x="681"/>
        <item x="285"/>
        <item x="267"/>
        <item x="530"/>
        <item x="193"/>
        <item x="652"/>
        <item x="447"/>
        <item x="79"/>
        <item x="264"/>
        <item x="27"/>
        <item x="737"/>
        <item x="361"/>
        <item x="535"/>
        <item x="41"/>
        <item x="398"/>
        <item x="34"/>
        <item x="316"/>
        <item x="478"/>
        <item x="381"/>
        <item x="545"/>
        <item x="435"/>
        <item x="86"/>
        <item x="758"/>
        <item x="417"/>
        <item x="164"/>
        <item x="546"/>
        <item x="31"/>
        <item x="662"/>
        <item x="266"/>
        <item x="532"/>
        <item x="486"/>
        <item x="487"/>
        <item x="729"/>
        <item x="274"/>
        <item x="106"/>
        <item x="469"/>
        <item x="628"/>
        <item x="334"/>
        <item x="567"/>
        <item x="444"/>
        <item x="752"/>
        <item x="167"/>
        <item x="90"/>
        <item x="368"/>
        <item x="507"/>
        <item x="429"/>
        <item x="788"/>
        <item x="252"/>
        <item x="795"/>
        <item x="151"/>
        <item x="694"/>
        <item x="136"/>
        <item x="805"/>
        <item x="313"/>
        <item x="689"/>
        <item x="114"/>
        <item x="809"/>
        <item x="745"/>
        <item x="480"/>
        <item x="744"/>
        <item x="773"/>
        <item x="54"/>
        <item x="88"/>
        <item x="68"/>
        <item x="158"/>
        <item x="764"/>
        <item x="129"/>
        <item x="400"/>
        <item x="468"/>
        <item x="232"/>
        <item x="732"/>
        <item x="23"/>
        <item x="115"/>
        <item x="510"/>
        <item x="550"/>
        <item x="742"/>
        <item x="467"/>
        <item x="526"/>
        <item x="452"/>
        <item x="516"/>
        <item x="606"/>
        <item x="378"/>
        <item x="56"/>
        <item x="67"/>
        <item x="607"/>
        <item x="330"/>
        <item x="562"/>
        <item x="319"/>
        <item x="246"/>
        <item x="645"/>
        <item x="153"/>
        <item x="100"/>
        <item x="116"/>
        <item x="355"/>
        <item x="137"/>
        <item x="331"/>
        <item x="708"/>
        <item x="92"/>
        <item x="747"/>
        <item x="178"/>
        <item x="280"/>
        <item x="760"/>
        <item x="851"/>
        <item x="450"/>
        <item x="563"/>
        <item x="598"/>
        <item x="33"/>
        <item x="17"/>
        <item x="432"/>
        <item x="237"/>
        <item x="411"/>
        <item x="310"/>
        <item x="552"/>
        <item x="695"/>
        <item x="787"/>
        <item x="157"/>
        <item x="811"/>
        <item x="520"/>
        <item x="143"/>
        <item x="484"/>
        <item x="181"/>
        <item x="684"/>
        <item x="197"/>
        <item x="601"/>
        <item x="245"/>
        <item x="179"/>
        <item x="476"/>
        <item x="674"/>
        <item x="577"/>
        <item x="633"/>
        <item x="46"/>
        <item x="748"/>
        <item x="328"/>
        <item x="259"/>
        <item x="544"/>
        <item x="211"/>
        <item x="333"/>
        <item x="457"/>
        <item x="790"/>
        <item x="214"/>
        <item x="553"/>
        <item x="833"/>
        <item x="81"/>
        <item x="283"/>
        <item x="673"/>
        <item x="488"/>
        <item x="388"/>
        <item x="216"/>
        <item x="323"/>
        <item x="769"/>
        <item x="763"/>
        <item x="65"/>
        <item x="678"/>
        <item x="76"/>
        <item x="256"/>
        <item x="489"/>
        <item x="272"/>
        <item x="102"/>
        <item x="6"/>
        <item x="168"/>
        <item x="4"/>
        <item x="743"/>
        <item x="166"/>
        <item x="638"/>
        <item x="730"/>
        <item x="404"/>
        <item x="413"/>
        <item x="410"/>
        <item x="255"/>
        <item x="514"/>
        <item x="782"/>
        <item x="112"/>
        <item x="155"/>
        <item x="831"/>
        <item x="35"/>
        <item x="733"/>
        <item x="780"/>
        <item x="665"/>
        <item x="18"/>
        <item x="19"/>
        <item x="234"/>
        <item x="156"/>
        <item x="442"/>
        <item x="176"/>
        <item x="424"/>
        <item x="118"/>
        <item x="242"/>
        <item x="533"/>
        <item x="230"/>
        <item x="556"/>
        <item x="750"/>
        <item x="282"/>
        <item x="525"/>
        <item x="295"/>
        <item x="660"/>
        <item x="636"/>
        <item x="670"/>
        <item x="399"/>
        <item x="127"/>
        <item x="529"/>
        <item x="298"/>
        <item x="778"/>
        <item x="581"/>
        <item x="582"/>
        <item x="204"/>
        <item x="753"/>
        <item x="624"/>
        <item x="420"/>
        <item x="589"/>
        <item x="59"/>
        <item x="126"/>
        <item x="543"/>
        <item x="25"/>
        <item x="807"/>
        <item x="600"/>
        <item x="568"/>
        <item x="844"/>
        <item x="414"/>
        <item x="728"/>
        <item x="779"/>
        <item x="200"/>
        <item x="325"/>
        <item x="803"/>
        <item x="375"/>
        <item x="184"/>
        <item x="397"/>
        <item x="698"/>
        <item x="622"/>
        <item x="244"/>
        <item x="539"/>
        <item x="637"/>
        <item x="519"/>
        <item x="203"/>
        <item x="536"/>
        <item x="296"/>
        <item x="453"/>
        <item x="791"/>
        <item x="623"/>
        <item x="103"/>
        <item x="669"/>
        <item x="721"/>
        <item x="835"/>
        <item x="263"/>
        <item x="73"/>
        <item x="345"/>
        <item x="251"/>
        <item x="7"/>
        <item x="353"/>
        <item x="482"/>
        <item t="default"/>
      </items>
    </pivotField>
    <pivotField dataField="1" numFmtId="166" showAll="0"/>
    <pivotField axis="axisRow" showAll="0">
      <items count="4">
        <item x="2"/>
        <item x="0"/>
        <item x="1"/>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4">
    <i>
      <x/>
    </i>
    <i>
      <x v="1"/>
    </i>
    <i>
      <x v="2"/>
    </i>
    <i t="grand">
      <x/>
    </i>
  </rowItems>
  <colItems count="1">
    <i/>
  </colItems>
  <dataFields count="1">
    <dataField name="Average of Discount" fld="24" subtotal="average" baseField="25" baseItem="0" numFmtId="166"/>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A491B9-3A74-4F2F-BC35-C3675589B3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54" firstHeaderRow="1" firstDataRow="1" firstDataCol="1"/>
  <pivotFields count="30">
    <pivotField showAll="0"/>
    <pivotField showAll="0"/>
    <pivotField showAll="0">
      <items count="48">
        <item x="40"/>
        <item x="16"/>
        <item x="3"/>
        <item x="2"/>
        <item x="24"/>
        <item x="28"/>
        <item x="26"/>
        <item x="34"/>
        <item x="11"/>
        <item x="4"/>
        <item x="9"/>
        <item x="5"/>
        <item x="21"/>
        <item x="37"/>
        <item x="41"/>
        <item x="44"/>
        <item x="23"/>
        <item x="39"/>
        <item x="19"/>
        <item x="33"/>
        <item x="29"/>
        <item x="14"/>
        <item x="38"/>
        <item x="15"/>
        <item x="17"/>
        <item x="27"/>
        <item x="30"/>
        <item x="20"/>
        <item x="6"/>
        <item x="35"/>
        <item x="43"/>
        <item x="45"/>
        <item x="12"/>
        <item x="42"/>
        <item x="36"/>
        <item x="10"/>
        <item x="8"/>
        <item x="0"/>
        <item x="18"/>
        <item x="46"/>
        <item x="7"/>
        <item x="22"/>
        <item x="31"/>
        <item x="25"/>
        <item x="32"/>
        <item x="1"/>
        <item x="13"/>
        <item t="default"/>
      </items>
    </pivotField>
    <pivotField showAll="0">
      <items count="3">
        <item x="1"/>
        <item x="0"/>
        <item t="default"/>
      </items>
    </pivotField>
    <pivotField showAll="0"/>
    <pivotField axis="axisRow" showAll="0">
      <items count="51">
        <item x="27"/>
        <item x="19"/>
        <item x="37"/>
        <item x="24"/>
        <item x="13"/>
        <item x="48"/>
        <item x="33"/>
        <item x="43"/>
        <item x="23"/>
        <item x="31"/>
        <item x="47"/>
        <item x="46"/>
        <item x="22"/>
        <item x="12"/>
        <item x="14"/>
        <item x="45"/>
        <item x="18"/>
        <item x="49"/>
        <item x="6"/>
        <item x="42"/>
        <item x="30"/>
        <item x="29"/>
        <item x="4"/>
        <item x="44"/>
        <item x="38"/>
        <item x="39"/>
        <item x="41"/>
        <item x="2"/>
        <item x="20"/>
        <item x="15"/>
        <item x="32"/>
        <item x="3"/>
        <item x="10"/>
        <item x="28"/>
        <item x="35"/>
        <item x="21"/>
        <item x="7"/>
        <item x="8"/>
        <item x="26"/>
        <item x="9"/>
        <item x="16"/>
        <item x="25"/>
        <item x="11"/>
        <item x="34"/>
        <item x="1"/>
        <item x="36"/>
        <item x="17"/>
        <item x="5"/>
        <item x="40"/>
        <item x="0"/>
        <item t="default"/>
      </items>
    </pivotField>
    <pivotField showAll="0"/>
    <pivotField dataField="1" showAll="0">
      <items count="6">
        <item x="4"/>
        <item x="3"/>
        <item x="0"/>
        <item x="2"/>
        <item x="1"/>
        <item t="default"/>
      </items>
    </pivotField>
    <pivotField showAll="0"/>
    <pivotField showAll="0"/>
    <pivotField showAll="0">
      <items count="6">
        <item sd="0" x="3"/>
        <item sd="0" x="4"/>
        <item sd="0" x="1"/>
        <item sd="0" x="2"/>
        <item sd="0" x="0"/>
        <item t="default"/>
      </items>
    </pivotField>
    <pivotField showAll="0">
      <items count="24">
        <item x="7"/>
        <item x="17"/>
        <item x="1"/>
        <item x="5"/>
        <item x="6"/>
        <item x="3"/>
        <item x="12"/>
        <item x="15"/>
        <item x="9"/>
        <item x="13"/>
        <item x="20"/>
        <item x="21"/>
        <item x="4"/>
        <item x="14"/>
        <item x="11"/>
        <item x="16"/>
        <item x="22"/>
        <item x="2"/>
        <item x="18"/>
        <item x="10"/>
        <item x="19"/>
        <item x="0"/>
        <item x="8"/>
        <item t="default"/>
      </items>
    </pivotField>
    <pivotField showAll="0">
      <items count="101">
        <item x="48"/>
        <item x="24"/>
        <item x="11"/>
        <item x="64"/>
        <item x="91"/>
        <item x="78"/>
        <item x="23"/>
        <item x="13"/>
        <item x="1"/>
        <item x="40"/>
        <item x="61"/>
        <item x="66"/>
        <item x="86"/>
        <item x="82"/>
        <item x="4"/>
        <item x="56"/>
        <item x="37"/>
        <item x="2"/>
        <item x="31"/>
        <item x="65"/>
        <item x="95"/>
        <item x="35"/>
        <item x="75"/>
        <item x="92"/>
        <item x="63"/>
        <item x="5"/>
        <item x="59"/>
        <item x="99"/>
        <item x="51"/>
        <item x="29"/>
        <item x="6"/>
        <item x="54"/>
        <item x="18"/>
        <item x="68"/>
        <item x="58"/>
        <item x="39"/>
        <item x="96"/>
        <item x="83"/>
        <item x="47"/>
        <item x="20"/>
        <item x="17"/>
        <item x="22"/>
        <item x="25"/>
        <item x="33"/>
        <item x="87"/>
        <item x="98"/>
        <item x="62"/>
        <item x="89"/>
        <item x="16"/>
        <item x="71"/>
        <item x="57"/>
        <item x="7"/>
        <item x="44"/>
        <item x="41"/>
        <item x="0"/>
        <item x="77"/>
        <item x="45"/>
        <item x="49"/>
        <item x="21"/>
        <item x="94"/>
        <item x="27"/>
        <item x="32"/>
        <item x="74"/>
        <item x="9"/>
        <item x="19"/>
        <item x="72"/>
        <item x="90"/>
        <item x="12"/>
        <item x="76"/>
        <item x="84"/>
        <item x="10"/>
        <item x="14"/>
        <item x="81"/>
        <item x="26"/>
        <item x="85"/>
        <item x="70"/>
        <item x="34"/>
        <item x="15"/>
        <item x="73"/>
        <item x="36"/>
        <item x="60"/>
        <item x="43"/>
        <item x="67"/>
        <item x="52"/>
        <item x="88"/>
        <item x="69"/>
        <item x="38"/>
        <item x="80"/>
        <item x="30"/>
        <item x="53"/>
        <item x="50"/>
        <item x="93"/>
        <item x="42"/>
        <item x="8"/>
        <item x="46"/>
        <item x="3"/>
        <item x="79"/>
        <item x="28"/>
        <item x="97"/>
        <item x="55"/>
        <item t="default"/>
      </items>
    </pivotField>
    <pivotField numFmtId="165" showAll="0"/>
    <pivotField numFmtId="165" showAll="0"/>
    <pivotField showAll="0"/>
    <pivotField showAll="0"/>
    <pivotField showAll="0">
      <items count="5">
        <item x="2"/>
        <item x="0"/>
        <item x="1"/>
        <item x="3"/>
        <item t="default"/>
      </items>
    </pivotField>
    <pivotField showAll="0">
      <items count="21">
        <item x="1"/>
        <item x="2"/>
        <item x="6"/>
        <item x="5"/>
        <item x="19"/>
        <item x="9"/>
        <item x="10"/>
        <item x="0"/>
        <item x="8"/>
        <item x="17"/>
        <item x="12"/>
        <item x="3"/>
        <item x="4"/>
        <item x="13"/>
        <item x="11"/>
        <item x="14"/>
        <item x="7"/>
        <item x="18"/>
        <item x="16"/>
        <item x="15"/>
        <item t="default"/>
      </items>
    </pivotField>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84">
        <item x="177"/>
        <item x="58"/>
        <item x="80"/>
        <item x="214"/>
        <item x="11"/>
        <item x="598"/>
        <item x="125"/>
        <item x="611"/>
        <item x="267"/>
        <item x="67"/>
        <item x="284"/>
        <item x="437"/>
        <item x="567"/>
        <item x="551"/>
        <item x="115"/>
        <item x="558"/>
        <item x="392"/>
        <item x="247"/>
        <item x="274"/>
        <item x="296"/>
        <item x="283"/>
        <item x="236"/>
        <item x="643"/>
        <item x="455"/>
        <item x="624"/>
        <item x="95"/>
        <item x="377"/>
        <item x="82"/>
        <item x="662"/>
        <item x="337"/>
        <item x="317"/>
        <item x="671"/>
        <item x="649"/>
        <item x="305"/>
        <item x="39"/>
        <item x="51"/>
        <item x="203"/>
        <item x="243"/>
        <item x="655"/>
        <item x="342"/>
        <item x="434"/>
        <item x="52"/>
        <item x="313"/>
        <item x="12"/>
        <item x="637"/>
        <item x="295"/>
        <item x="364"/>
        <item x="561"/>
        <item x="480"/>
        <item x="607"/>
        <item x="232"/>
        <item x="294"/>
        <item x="456"/>
        <item x="616"/>
        <item x="128"/>
        <item x="254"/>
        <item x="640"/>
        <item x="199"/>
        <item x="495"/>
        <item x="443"/>
        <item x="346"/>
        <item x="32"/>
        <item x="617"/>
        <item x="625"/>
        <item x="210"/>
        <item x="330"/>
        <item x="638"/>
        <item x="96"/>
        <item x="1"/>
        <item x="268"/>
        <item x="635"/>
        <item x="55"/>
        <item x="512"/>
        <item x="348"/>
        <item x="627"/>
        <item x="393"/>
        <item x="459"/>
        <item x="451"/>
        <item x="636"/>
        <item x="350"/>
        <item x="609"/>
        <item x="230"/>
        <item x="431"/>
        <item x="149"/>
        <item x="582"/>
        <item x="597"/>
        <item x="290"/>
        <item x="371"/>
        <item x="630"/>
        <item x="134"/>
        <item x="175"/>
        <item x="386"/>
        <item x="457"/>
        <item x="93"/>
        <item x="515"/>
        <item x="200"/>
        <item x="483"/>
        <item x="614"/>
        <item x="122"/>
        <item x="677"/>
        <item x="542"/>
        <item x="496"/>
        <item x="441"/>
        <item x="185"/>
        <item x="26"/>
        <item x="78"/>
        <item x="427"/>
        <item x="291"/>
        <item x="518"/>
        <item x="257"/>
        <item x="408"/>
        <item x="47"/>
        <item x="312"/>
        <item x="646"/>
        <item x="474"/>
        <item x="75"/>
        <item x="2"/>
        <item x="176"/>
        <item x="34"/>
        <item x="334"/>
        <item x="589"/>
        <item x="519"/>
        <item x="448"/>
        <item x="184"/>
        <item x="407"/>
        <item x="218"/>
        <item x="172"/>
        <item x="256"/>
        <item x="570"/>
        <item x="335"/>
        <item x="641"/>
        <item x="347"/>
        <item x="156"/>
        <item x="183"/>
        <item x="30"/>
        <item x="433"/>
        <item x="383"/>
        <item x="642"/>
        <item x="499"/>
        <item x="639"/>
        <item x="89"/>
        <item x="304"/>
        <item x="468"/>
        <item x="522"/>
        <item x="557"/>
        <item x="166"/>
        <item x="336"/>
        <item x="504"/>
        <item x="85"/>
        <item x="202"/>
        <item x="424"/>
        <item x="308"/>
        <item x="329"/>
        <item x="387"/>
        <item x="264"/>
        <item x="201"/>
        <item x="344"/>
        <item x="111"/>
        <item x="593"/>
        <item x="196"/>
        <item x="289"/>
        <item x="215"/>
        <item x="57"/>
        <item x="581"/>
        <item x="119"/>
        <item x="266"/>
        <item x="588"/>
        <item x="440"/>
        <item x="250"/>
        <item x="42"/>
        <item x="195"/>
        <item x="321"/>
        <item x="182"/>
        <item x="603"/>
        <item x="679"/>
        <item x="45"/>
        <item x="279"/>
        <item x="238"/>
        <item x="536"/>
        <item x="9"/>
        <item x="569"/>
        <item x="594"/>
        <item x="531"/>
        <item x="328"/>
        <item x="535"/>
        <item x="666"/>
        <item x="138"/>
        <item x="658"/>
        <item x="27"/>
        <item x="148"/>
        <item x="273"/>
        <item x="87"/>
        <item x="644"/>
        <item x="33"/>
        <item x="538"/>
        <item x="37"/>
        <item x="487"/>
        <item x="246"/>
        <item x="507"/>
        <item x="83"/>
        <item x="650"/>
        <item x="449"/>
        <item x="64"/>
        <item x="320"/>
        <item x="150"/>
        <item x="410"/>
        <item x="388"/>
        <item x="579"/>
        <item x="168"/>
        <item x="458"/>
        <item x="63"/>
        <item x="143"/>
        <item x="280"/>
        <item x="470"/>
        <item x="130"/>
        <item x="133"/>
        <item x="118"/>
        <item x="390"/>
        <item x="559"/>
        <item x="269"/>
        <item x="426"/>
        <item x="14"/>
        <item x="157"/>
        <item x="501"/>
        <item x="4"/>
        <item x="633"/>
        <item x="340"/>
        <item x="18"/>
        <item x="562"/>
        <item x="21"/>
        <item x="180"/>
        <item x="428"/>
        <item x="452"/>
        <item x="233"/>
        <item x="114"/>
        <item x="605"/>
        <item x="439"/>
        <item x="676"/>
        <item x="207"/>
        <item x="355"/>
        <item x="510"/>
        <item x="466"/>
        <item x="404"/>
        <item x="272"/>
        <item x="40"/>
        <item x="0"/>
        <item x="77"/>
        <item x="147"/>
        <item x="580"/>
        <item x="664"/>
        <item x="584"/>
        <item x="509"/>
        <item x="493"/>
        <item x="240"/>
        <item x="222"/>
        <item x="471"/>
        <item x="244"/>
        <item x="479"/>
        <item x="537"/>
        <item x="369"/>
        <item x="271"/>
        <item x="432"/>
        <item x="565"/>
        <item x="292"/>
        <item x="322"/>
        <item x="556"/>
        <item x="530"/>
        <item x="391"/>
        <item x="60"/>
        <item x="405"/>
        <item x="187"/>
        <item x="170"/>
        <item x="494"/>
        <item x="152"/>
        <item x="136"/>
        <item x="126"/>
        <item x="447"/>
        <item x="139"/>
        <item x="574"/>
        <item x="541"/>
        <item x="472"/>
        <item x="385"/>
        <item x="505"/>
        <item x="146"/>
        <item x="596"/>
        <item x="46"/>
        <item x="475"/>
        <item x="370"/>
        <item x="282"/>
        <item x="255"/>
        <item x="540"/>
        <item x="221"/>
        <item x="357"/>
        <item x="198"/>
        <item x="309"/>
        <item x="190"/>
        <item x="92"/>
        <item x="316"/>
        <item x="372"/>
        <item x="323"/>
        <item x="17"/>
        <item x="469"/>
        <item x="262"/>
        <item x="529"/>
        <item x="300"/>
        <item x="600"/>
        <item x="7"/>
        <item x="237"/>
        <item x="293"/>
        <item x="72"/>
        <item x="442"/>
        <item x="450"/>
        <item x="362"/>
        <item x="173"/>
        <item x="61"/>
        <item x="25"/>
        <item x="418"/>
        <item x="70"/>
        <item x="394"/>
        <item x="161"/>
        <item x="356"/>
        <item x="206"/>
        <item x="164"/>
        <item x="211"/>
        <item x="462"/>
        <item x="484"/>
        <item x="552"/>
        <item x="35"/>
        <item x="298"/>
        <item x="6"/>
        <item x="94"/>
        <item x="181"/>
        <item x="154"/>
        <item x="615"/>
        <item x="367"/>
        <item x="220"/>
        <item x="358"/>
        <item x="621"/>
        <item x="102"/>
        <item x="79"/>
        <item x="338"/>
        <item x="101"/>
        <item x="131"/>
        <item x="610"/>
        <item x="489"/>
        <item x="423"/>
        <item x="585"/>
        <item x="534"/>
        <item x="399"/>
        <item x="160"/>
        <item x="668"/>
        <item x="327"/>
        <item x="396"/>
        <item x="619"/>
        <item x="503"/>
        <item x="84"/>
        <item x="401"/>
        <item x="678"/>
        <item x="106"/>
        <item x="592"/>
        <item x="234"/>
        <item x="525"/>
        <item x="16"/>
        <item x="189"/>
        <item x="353"/>
        <item x="384"/>
        <item x="421"/>
        <item x="546"/>
        <item x="74"/>
        <item x="249"/>
        <item x="490"/>
        <item x="587"/>
        <item x="429"/>
        <item x="411"/>
        <item x="547"/>
        <item x="553"/>
        <item x="275"/>
        <item x="382"/>
        <item x="398"/>
        <item x="225"/>
        <item x="104"/>
        <item x="602"/>
        <item x="193"/>
        <item x="599"/>
        <item x="481"/>
        <item x="651"/>
        <item x="376"/>
        <item x="628"/>
        <item x="245"/>
        <item x="66"/>
        <item x="675"/>
        <item x="108"/>
        <item x="623"/>
        <item x="361"/>
        <item x="524"/>
        <item x="397"/>
        <item x="463"/>
        <item x="345"/>
        <item x="548"/>
        <item x="564"/>
        <item x="112"/>
        <item x="645"/>
        <item x="28"/>
        <item x="260"/>
        <item x="299"/>
        <item x="142"/>
        <item x="555"/>
        <item x="343"/>
        <item x="186"/>
        <item x="277"/>
        <item x="121"/>
        <item x="81"/>
        <item x="491"/>
        <item x="331"/>
        <item x="326"/>
        <item x="652"/>
        <item x="406"/>
        <item x="306"/>
        <item x="669"/>
        <item x="116"/>
        <item x="287"/>
        <item x="590"/>
        <item x="360"/>
        <item x="550"/>
        <item x="554"/>
        <item x="325"/>
        <item x="430"/>
        <item x="229"/>
        <item x="492"/>
        <item x="239"/>
        <item x="409"/>
        <item x="297"/>
        <item x="219"/>
        <item x="473"/>
        <item x="381"/>
        <item x="3"/>
        <item x="663"/>
        <item x="349"/>
        <item x="19"/>
        <item x="680"/>
        <item x="656"/>
        <item x="194"/>
        <item x="482"/>
        <item x="97"/>
        <item x="127"/>
        <item x="413"/>
        <item x="171"/>
        <item x="76"/>
        <item x="169"/>
        <item x="228"/>
        <item x="204"/>
        <item x="159"/>
        <item x="105"/>
        <item x="672"/>
        <item x="634"/>
        <item x="660"/>
        <item x="612"/>
        <item x="620"/>
        <item x="117"/>
        <item x="90"/>
        <item x="71"/>
        <item x="129"/>
        <item x="575"/>
        <item x="453"/>
        <item x="265"/>
        <item x="511"/>
        <item x="606"/>
        <item x="604"/>
        <item x="576"/>
        <item x="543"/>
        <item x="478"/>
        <item x="521"/>
        <item x="281"/>
        <item x="351"/>
        <item x="38"/>
        <item x="31"/>
        <item x="446"/>
        <item x="144"/>
        <item x="263"/>
        <item x="420"/>
        <item x="20"/>
        <item x="622"/>
        <item x="41"/>
        <item x="661"/>
        <item x="191"/>
        <item x="532"/>
        <item x="533"/>
        <item x="24"/>
        <item x="476"/>
        <item x="454"/>
        <item x="73"/>
        <item x="681"/>
        <item x="98"/>
        <item x="253"/>
        <item x="13"/>
        <item x="506"/>
        <item x="178"/>
        <item x="339"/>
        <item x="419"/>
        <item x="141"/>
        <item x="653"/>
        <item x="601"/>
        <item x="261"/>
        <item x="563"/>
        <item x="314"/>
        <item x="523"/>
        <item x="137"/>
        <item x="568"/>
        <item x="354"/>
        <item x="333"/>
        <item x="318"/>
        <item x="368"/>
        <item x="464"/>
        <item x="352"/>
        <item x="467"/>
        <item x="631"/>
        <item x="373"/>
        <item x="140"/>
        <item x="400"/>
        <item x="632"/>
        <item x="667"/>
        <item x="573"/>
        <item x="444"/>
        <item x="549"/>
        <item x="224"/>
        <item x="252"/>
        <item x="43"/>
        <item x="276"/>
        <item x="414"/>
        <item x="5"/>
        <item x="226"/>
        <item x="477"/>
        <item x="44"/>
        <item x="539"/>
        <item x="49"/>
        <item x="56"/>
        <item x="673"/>
        <item x="88"/>
        <item x="227"/>
        <item x="258"/>
        <item x="288"/>
        <item x="425"/>
        <item x="465"/>
        <item x="124"/>
        <item x="486"/>
        <item x="545"/>
        <item x="528"/>
        <item x="438"/>
        <item x="379"/>
        <item x="69"/>
        <item x="120"/>
        <item x="674"/>
        <item x="654"/>
        <item x="109"/>
        <item x="324"/>
        <item x="363"/>
        <item x="682"/>
        <item x="54"/>
        <item x="359"/>
        <item x="208"/>
        <item x="259"/>
        <item x="163"/>
        <item x="500"/>
        <item x="586"/>
        <item x="366"/>
        <item x="595"/>
        <item x="103"/>
        <item x="135"/>
        <item x="53"/>
        <item x="417"/>
        <item x="151"/>
        <item x="395"/>
        <item x="23"/>
        <item x="99"/>
        <item x="544"/>
        <item x="577"/>
        <item x="302"/>
        <item x="341"/>
        <item x="365"/>
        <item x="497"/>
        <item x="167"/>
        <item x="8"/>
        <item x="578"/>
        <item x="22"/>
        <item x="285"/>
        <item x="416"/>
        <item x="516"/>
        <item x="659"/>
        <item x="113"/>
        <item x="460"/>
        <item x="560"/>
        <item x="29"/>
        <item x="572"/>
        <item x="235"/>
        <item x="670"/>
        <item x="209"/>
        <item x="62"/>
        <item x="110"/>
        <item x="520"/>
        <item x="153"/>
        <item x="303"/>
        <item x="583"/>
        <item x="648"/>
        <item x="315"/>
        <item x="647"/>
        <item x="402"/>
        <item x="48"/>
        <item x="205"/>
        <item x="485"/>
        <item x="389"/>
        <item x="461"/>
        <item x="100"/>
        <item x="332"/>
        <item x="107"/>
        <item x="657"/>
        <item x="91"/>
        <item x="310"/>
        <item x="65"/>
        <item x="665"/>
        <item x="270"/>
        <item x="251"/>
        <item x="502"/>
        <item x="59"/>
        <item x="591"/>
        <item x="216"/>
        <item x="165"/>
        <item x="86"/>
        <item x="286"/>
        <item x="241"/>
        <item x="445"/>
        <item x="213"/>
        <item x="435"/>
        <item x="123"/>
        <item x="242"/>
        <item x="378"/>
        <item x="68"/>
        <item x="608"/>
        <item x="231"/>
        <item x="311"/>
        <item x="380"/>
        <item x="188"/>
        <item x="488"/>
        <item x="629"/>
        <item x="174"/>
        <item x="278"/>
        <item x="517"/>
        <item x="526"/>
        <item x="212"/>
        <item x="50"/>
        <item x="36"/>
        <item x="15"/>
        <item x="527"/>
        <item x="132"/>
        <item x="626"/>
        <item x="223"/>
        <item x="436"/>
        <item x="319"/>
        <item x="498"/>
        <item x="248"/>
        <item x="571"/>
        <item x="10"/>
        <item x="197"/>
        <item x="301"/>
        <item x="403"/>
        <item x="162"/>
        <item x="158"/>
        <item x="155"/>
        <item x="415"/>
        <item x="307"/>
        <item x="412"/>
        <item x="375"/>
        <item x="513"/>
        <item x="179"/>
        <item x="217"/>
        <item x="422"/>
        <item x="514"/>
        <item x="192"/>
        <item x="618"/>
        <item x="613"/>
        <item x="145"/>
        <item x="508"/>
        <item x="566"/>
        <item x="374"/>
        <item t="default"/>
      </items>
    </pivotField>
    <pivotField numFmtId="1" showAll="0"/>
    <pivotField showAll="0">
      <items count="857">
        <item x="667"/>
        <item x="64"/>
        <item x="154"/>
        <item x="481"/>
        <item x="445"/>
        <item x="1"/>
        <item x="682"/>
        <item x="96"/>
        <item x="755"/>
        <item x="224"/>
        <item x="433"/>
        <item x="500"/>
        <item x="537"/>
        <item x="357"/>
        <item x="658"/>
        <item x="365"/>
        <item x="22"/>
        <item x="273"/>
        <item x="253"/>
        <item x="523"/>
        <item x="653"/>
        <item x="247"/>
        <item x="121"/>
        <item x="699"/>
        <item x="583"/>
        <item x="704"/>
        <item x="236"/>
        <item x="605"/>
        <item x="89"/>
        <item x="305"/>
        <item x="386"/>
        <item x="61"/>
        <item x="687"/>
        <item x="460"/>
        <item x="326"/>
        <item x="697"/>
        <item x="20"/>
        <item x="602"/>
        <item x="477"/>
        <item x="329"/>
        <item x="794"/>
        <item x="55"/>
        <item x="215"/>
        <item x="287"/>
        <item x="654"/>
        <item x="241"/>
        <item x="696"/>
        <item x="343"/>
        <item x="785"/>
        <item x="58"/>
        <item x="618"/>
        <item x="207"/>
        <item x="21"/>
        <item x="776"/>
        <item x="390"/>
        <item x="711"/>
        <item x="28"/>
        <item x="578"/>
        <item x="238"/>
        <item x="599"/>
        <item x="393"/>
        <item x="74"/>
        <item x="186"/>
        <item x="597"/>
        <item x="170"/>
        <item x="370"/>
        <item x="374"/>
        <item x="428"/>
        <item x="786"/>
        <item x="354"/>
        <item x="834"/>
        <item x="248"/>
        <item x="309"/>
        <item x="768"/>
        <item x="294"/>
        <item x="144"/>
        <item x="846"/>
        <item x="322"/>
        <item x="842"/>
        <item x="604"/>
        <item x="340"/>
        <item x="705"/>
        <item x="51"/>
        <item x="229"/>
        <item x="757"/>
        <item x="505"/>
        <item x="308"/>
        <item x="515"/>
        <item x="201"/>
        <item x="183"/>
        <item x="159"/>
        <item x="609"/>
        <item x="47"/>
        <item x="15"/>
        <item x="592"/>
        <item x="95"/>
        <item x="731"/>
        <item x="302"/>
        <item x="522"/>
        <item x="53"/>
        <item x="128"/>
        <item x="385"/>
        <item x="632"/>
        <item x="657"/>
        <item x="573"/>
        <item x="841"/>
        <item x="473"/>
        <item x="297"/>
        <item x="0"/>
        <item x="724"/>
        <item x="824"/>
        <item x="726"/>
        <item x="839"/>
        <item x="254"/>
        <item x="497"/>
        <item x="268"/>
        <item x="740"/>
        <item x="87"/>
        <item x="403"/>
        <item x="405"/>
        <item x="850"/>
        <item x="808"/>
        <item x="692"/>
        <item x="852"/>
        <item x="30"/>
        <item x="160"/>
        <item x="387"/>
        <item x="26"/>
        <item x="339"/>
        <item x="108"/>
        <item x="716"/>
        <item x="134"/>
        <item x="191"/>
        <item x="111"/>
        <item x="341"/>
        <item x="826"/>
        <item x="105"/>
        <item x="639"/>
        <item x="596"/>
        <item x="351"/>
        <item x="777"/>
        <item x="258"/>
        <item x="564"/>
        <item x="371"/>
        <item x="82"/>
        <item x="337"/>
        <item x="147"/>
        <item x="43"/>
        <item x="423"/>
        <item x="641"/>
        <item x="610"/>
        <item x="9"/>
        <item x="625"/>
        <item x="801"/>
        <item x="754"/>
        <item x="783"/>
        <item x="141"/>
        <item x="640"/>
        <item x="163"/>
        <item x="140"/>
        <item x="209"/>
        <item x="52"/>
        <item x="854"/>
        <item x="720"/>
        <item x="123"/>
        <item x="2"/>
        <item x="822"/>
        <item x="707"/>
        <item x="814"/>
        <item x="138"/>
        <item x="465"/>
        <item x="741"/>
        <item x="686"/>
        <item x="107"/>
        <item x="734"/>
        <item x="566"/>
        <item x="806"/>
        <item x="709"/>
        <item x="132"/>
        <item x="511"/>
        <item x="194"/>
        <item x="257"/>
        <item x="291"/>
        <item x="571"/>
        <item x="626"/>
        <item x="565"/>
        <item x="796"/>
        <item x="756"/>
        <item x="382"/>
        <item x="451"/>
        <item x="260"/>
        <item x="603"/>
        <item x="722"/>
        <item x="557"/>
        <item x="262"/>
        <item x="336"/>
        <item x="449"/>
        <item x="44"/>
        <item x="819"/>
        <item x="419"/>
        <item x="281"/>
        <item x="663"/>
        <item x="815"/>
        <item x="843"/>
        <item x="671"/>
        <item x="685"/>
        <item x="110"/>
        <item x="495"/>
        <item x="113"/>
        <item x="233"/>
        <item x="210"/>
        <item x="36"/>
        <item x="29"/>
        <item x="555"/>
        <item x="793"/>
        <item x="458"/>
        <item x="817"/>
        <item x="227"/>
        <item x="45"/>
        <item x="485"/>
        <item x="629"/>
        <item x="588"/>
        <item x="506"/>
        <item x="293"/>
        <item x="395"/>
        <item x="528"/>
        <item x="521"/>
        <item x="448"/>
        <item x="549"/>
        <item x="799"/>
        <item x="239"/>
        <item x="284"/>
        <item x="37"/>
        <item x="688"/>
        <item x="304"/>
        <item x="770"/>
        <item x="560"/>
        <item x="650"/>
        <item x="634"/>
        <item x="312"/>
        <item x="16"/>
        <item x="655"/>
        <item x="14"/>
        <item x="380"/>
        <item x="579"/>
        <item x="367"/>
        <item x="820"/>
        <item x="771"/>
        <item x="493"/>
        <item x="71"/>
        <item x="759"/>
        <item x="727"/>
        <item x="847"/>
        <item x="338"/>
        <item x="104"/>
        <item x="781"/>
        <item x="97"/>
        <item x="50"/>
        <item x="220"/>
        <item x="513"/>
        <item x="288"/>
        <item x="830"/>
        <item x="162"/>
        <item x="668"/>
        <item x="306"/>
        <item x="615"/>
        <item x="456"/>
        <item x="558"/>
        <item x="225"/>
        <item x="171"/>
        <item x="446"/>
        <item x="672"/>
        <item x="12"/>
        <item x="611"/>
        <item x="656"/>
        <item x="703"/>
        <item x="276"/>
        <item x="586"/>
        <item x="3"/>
        <item x="362"/>
        <item x="575"/>
        <item x="93"/>
        <item x="470"/>
        <item x="540"/>
        <item x="661"/>
        <item x="39"/>
        <item x="212"/>
        <item x="377"/>
        <item x="635"/>
        <item x="644"/>
        <item x="797"/>
        <item x="358"/>
        <item x="524"/>
        <item x="240"/>
        <item x="57"/>
        <item x="746"/>
        <item x="614"/>
        <item x="494"/>
        <item x="816"/>
        <item x="173"/>
        <item x="765"/>
        <item x="187"/>
        <item x="401"/>
        <item x="208"/>
        <item x="561"/>
        <item x="838"/>
        <item x="664"/>
        <item x="91"/>
        <item x="849"/>
        <item x="142"/>
        <item x="286"/>
        <item x="235"/>
        <item x="409"/>
        <item x="219"/>
        <item x="767"/>
        <item x="503"/>
        <item x="619"/>
        <item x="620"/>
        <item x="800"/>
        <item x="630"/>
        <item x="810"/>
        <item x="828"/>
        <item x="509"/>
        <item x="265"/>
        <item x="218"/>
        <item x="483"/>
        <item x="145"/>
        <item x="348"/>
        <item x="131"/>
        <item x="221"/>
        <item x="426"/>
        <item x="169"/>
        <item x="392"/>
        <item x="332"/>
        <item x="40"/>
        <item x="379"/>
        <item x="498"/>
        <item x="133"/>
        <item x="836"/>
        <item x="462"/>
        <item x="761"/>
        <item x="680"/>
        <item x="593"/>
        <item x="455"/>
        <item x="437"/>
        <item x="62"/>
        <item x="24"/>
        <item x="492"/>
        <item x="60"/>
        <item x="300"/>
        <item x="190"/>
        <item x="363"/>
        <item x="135"/>
        <item x="172"/>
        <item x="425"/>
        <item x="551"/>
        <item x="735"/>
        <item x="226"/>
        <item x="48"/>
        <item x="590"/>
        <item x="502"/>
        <item x="290"/>
        <item x="855"/>
        <item x="840"/>
        <item x="418"/>
        <item x="356"/>
        <item x="643"/>
        <item x="715"/>
        <item x="174"/>
        <item x="772"/>
        <item x="541"/>
        <item x="369"/>
        <item x="269"/>
        <item x="501"/>
        <item x="554"/>
        <item x="774"/>
        <item x="547"/>
        <item x="327"/>
        <item x="373"/>
        <item x="289"/>
        <item x="415"/>
        <item x="749"/>
        <item x="182"/>
        <item x="818"/>
        <item x="701"/>
        <item x="243"/>
        <item x="192"/>
        <item x="621"/>
        <item x="292"/>
        <item x="570"/>
        <item x="576"/>
        <item x="8"/>
        <item x="422"/>
        <item x="77"/>
        <item x="739"/>
        <item x="70"/>
        <item x="303"/>
        <item x="199"/>
        <item x="271"/>
        <item x="853"/>
        <item x="845"/>
        <item x="766"/>
        <item x="427"/>
        <item x="394"/>
        <item x="277"/>
        <item x="454"/>
        <item x="188"/>
        <item x="642"/>
        <item x="11"/>
        <item x="278"/>
        <item x="508"/>
        <item x="690"/>
        <item x="347"/>
        <item x="279"/>
        <item x="459"/>
        <item x="608"/>
        <item x="311"/>
        <item x="122"/>
        <item x="738"/>
        <item x="49"/>
        <item x="677"/>
        <item x="804"/>
        <item x="518"/>
        <item x="376"/>
        <item x="431"/>
        <item x="13"/>
        <item x="360"/>
        <item x="396"/>
        <item x="651"/>
        <item x="700"/>
        <item x="479"/>
        <item x="202"/>
        <item x="789"/>
        <item x="812"/>
        <item x="139"/>
        <item x="344"/>
        <item x="496"/>
        <item x="335"/>
        <item x="702"/>
        <item x="85"/>
        <item x="101"/>
        <item x="324"/>
        <item x="434"/>
        <item x="461"/>
        <item x="762"/>
        <item x="189"/>
        <item x="206"/>
        <item x="402"/>
        <item x="823"/>
        <item x="195"/>
        <item x="666"/>
        <item x="648"/>
        <item x="585"/>
        <item x="412"/>
        <item x="406"/>
        <item x="165"/>
        <item x="504"/>
        <item x="346"/>
        <item x="440"/>
        <item x="249"/>
        <item x="5"/>
        <item x="152"/>
        <item x="594"/>
        <item x="205"/>
        <item x="825"/>
        <item x="471"/>
        <item x="499"/>
        <item x="364"/>
        <item x="719"/>
        <item x="391"/>
        <item x="718"/>
        <item x="591"/>
        <item x="83"/>
        <item x="75"/>
        <item x="342"/>
        <item x="572"/>
        <item x="474"/>
        <item x="683"/>
        <item x="384"/>
        <item x="595"/>
        <item x="318"/>
        <item x="612"/>
        <item x="443"/>
        <item x="438"/>
        <item x="436"/>
        <item x="627"/>
        <item x="441"/>
        <item x="613"/>
        <item x="177"/>
        <item x="531"/>
        <item x="270"/>
        <item x="84"/>
        <item x="616"/>
        <item x="693"/>
        <item x="301"/>
        <item x="372"/>
        <item x="146"/>
        <item x="490"/>
        <item x="120"/>
        <item x="117"/>
        <item x="99"/>
        <item x="430"/>
        <item x="196"/>
        <item x="649"/>
        <item x="320"/>
        <item x="792"/>
        <item x="491"/>
        <item x="213"/>
        <item x="679"/>
        <item x="383"/>
        <item x="217"/>
        <item x="359"/>
        <item x="119"/>
        <item x="10"/>
        <item x="584"/>
        <item x="784"/>
        <item x="829"/>
        <item x="736"/>
        <item x="580"/>
        <item x="725"/>
        <item x="408"/>
        <item x="69"/>
        <item x="439"/>
        <item x="587"/>
        <item x="472"/>
        <item x="80"/>
        <item x="617"/>
        <item x="307"/>
        <item x="250"/>
        <item x="848"/>
        <item x="38"/>
        <item x="228"/>
        <item x="517"/>
        <item x="832"/>
        <item x="802"/>
        <item x="798"/>
        <item x="538"/>
        <item x="712"/>
        <item x="813"/>
        <item x="534"/>
        <item x="827"/>
        <item x="463"/>
        <item x="366"/>
        <item x="713"/>
        <item x="389"/>
        <item x="150"/>
        <item x="676"/>
        <item x="475"/>
        <item x="66"/>
        <item x="222"/>
        <item x="315"/>
        <item x="659"/>
        <item x="646"/>
        <item x="574"/>
        <item x="416"/>
        <item x="42"/>
        <item x="275"/>
        <item x="710"/>
        <item x="706"/>
        <item x="837"/>
        <item x="78"/>
        <item x="407"/>
        <item x="149"/>
        <item x="175"/>
        <item x="821"/>
        <item x="349"/>
        <item x="130"/>
        <item x="512"/>
        <item x="691"/>
        <item x="466"/>
        <item x="185"/>
        <item x="72"/>
        <item x="542"/>
        <item x="299"/>
        <item x="751"/>
        <item x="109"/>
        <item x="527"/>
        <item x="98"/>
        <item x="559"/>
        <item x="352"/>
        <item x="180"/>
        <item x="94"/>
        <item x="464"/>
        <item x="675"/>
        <item x="63"/>
        <item x="317"/>
        <item x="647"/>
        <item x="124"/>
        <item x="125"/>
        <item x="223"/>
        <item x="631"/>
        <item x="231"/>
        <item x="314"/>
        <item x="148"/>
        <item x="321"/>
        <item x="775"/>
        <item x="723"/>
        <item x="717"/>
        <item x="421"/>
        <item x="569"/>
        <item x="32"/>
        <item x="714"/>
        <item x="350"/>
        <item x="261"/>
        <item x="198"/>
        <item x="161"/>
        <item x="548"/>
        <item x="681"/>
        <item x="285"/>
        <item x="267"/>
        <item x="530"/>
        <item x="193"/>
        <item x="652"/>
        <item x="447"/>
        <item x="79"/>
        <item x="264"/>
        <item x="27"/>
        <item x="737"/>
        <item x="361"/>
        <item x="535"/>
        <item x="41"/>
        <item x="398"/>
        <item x="34"/>
        <item x="316"/>
        <item x="478"/>
        <item x="381"/>
        <item x="545"/>
        <item x="435"/>
        <item x="86"/>
        <item x="758"/>
        <item x="417"/>
        <item x="164"/>
        <item x="546"/>
        <item x="31"/>
        <item x="662"/>
        <item x="266"/>
        <item x="532"/>
        <item x="486"/>
        <item x="487"/>
        <item x="729"/>
        <item x="274"/>
        <item x="106"/>
        <item x="469"/>
        <item x="628"/>
        <item x="334"/>
        <item x="567"/>
        <item x="444"/>
        <item x="752"/>
        <item x="167"/>
        <item x="90"/>
        <item x="368"/>
        <item x="507"/>
        <item x="429"/>
        <item x="788"/>
        <item x="252"/>
        <item x="795"/>
        <item x="151"/>
        <item x="694"/>
        <item x="136"/>
        <item x="805"/>
        <item x="313"/>
        <item x="689"/>
        <item x="114"/>
        <item x="809"/>
        <item x="745"/>
        <item x="480"/>
        <item x="744"/>
        <item x="773"/>
        <item x="54"/>
        <item x="88"/>
        <item x="68"/>
        <item x="158"/>
        <item x="764"/>
        <item x="129"/>
        <item x="400"/>
        <item x="468"/>
        <item x="232"/>
        <item x="732"/>
        <item x="23"/>
        <item x="115"/>
        <item x="510"/>
        <item x="550"/>
        <item x="742"/>
        <item x="467"/>
        <item x="526"/>
        <item x="452"/>
        <item x="516"/>
        <item x="606"/>
        <item x="378"/>
        <item x="56"/>
        <item x="67"/>
        <item x="607"/>
        <item x="330"/>
        <item x="562"/>
        <item x="319"/>
        <item x="246"/>
        <item x="645"/>
        <item x="153"/>
        <item x="100"/>
        <item x="116"/>
        <item x="355"/>
        <item x="137"/>
        <item x="331"/>
        <item x="708"/>
        <item x="92"/>
        <item x="747"/>
        <item x="178"/>
        <item x="280"/>
        <item x="760"/>
        <item x="851"/>
        <item x="450"/>
        <item x="563"/>
        <item x="598"/>
        <item x="33"/>
        <item x="17"/>
        <item x="432"/>
        <item x="237"/>
        <item x="411"/>
        <item x="310"/>
        <item x="552"/>
        <item x="695"/>
        <item x="787"/>
        <item x="157"/>
        <item x="811"/>
        <item x="520"/>
        <item x="143"/>
        <item x="484"/>
        <item x="181"/>
        <item x="684"/>
        <item x="197"/>
        <item x="601"/>
        <item x="245"/>
        <item x="179"/>
        <item x="476"/>
        <item x="674"/>
        <item x="577"/>
        <item x="633"/>
        <item x="46"/>
        <item x="748"/>
        <item x="328"/>
        <item x="259"/>
        <item x="544"/>
        <item x="211"/>
        <item x="333"/>
        <item x="457"/>
        <item x="790"/>
        <item x="214"/>
        <item x="553"/>
        <item x="833"/>
        <item x="81"/>
        <item x="283"/>
        <item x="673"/>
        <item x="488"/>
        <item x="388"/>
        <item x="216"/>
        <item x="323"/>
        <item x="769"/>
        <item x="763"/>
        <item x="65"/>
        <item x="678"/>
        <item x="76"/>
        <item x="256"/>
        <item x="489"/>
        <item x="272"/>
        <item x="102"/>
        <item x="6"/>
        <item x="168"/>
        <item x="4"/>
        <item x="743"/>
        <item x="166"/>
        <item x="638"/>
        <item x="730"/>
        <item x="404"/>
        <item x="413"/>
        <item x="410"/>
        <item x="255"/>
        <item x="514"/>
        <item x="782"/>
        <item x="112"/>
        <item x="155"/>
        <item x="831"/>
        <item x="35"/>
        <item x="733"/>
        <item x="780"/>
        <item x="665"/>
        <item x="18"/>
        <item x="19"/>
        <item x="234"/>
        <item x="156"/>
        <item x="442"/>
        <item x="176"/>
        <item x="424"/>
        <item x="118"/>
        <item x="242"/>
        <item x="533"/>
        <item x="230"/>
        <item x="556"/>
        <item x="750"/>
        <item x="282"/>
        <item x="525"/>
        <item x="295"/>
        <item x="660"/>
        <item x="636"/>
        <item x="670"/>
        <item x="399"/>
        <item x="127"/>
        <item x="529"/>
        <item x="298"/>
        <item x="778"/>
        <item x="581"/>
        <item x="582"/>
        <item x="204"/>
        <item x="753"/>
        <item x="624"/>
        <item x="420"/>
        <item x="589"/>
        <item x="59"/>
        <item x="126"/>
        <item x="543"/>
        <item x="25"/>
        <item x="807"/>
        <item x="600"/>
        <item x="568"/>
        <item x="844"/>
        <item x="414"/>
        <item x="728"/>
        <item x="779"/>
        <item x="200"/>
        <item x="325"/>
        <item x="803"/>
        <item x="375"/>
        <item x="184"/>
        <item x="397"/>
        <item x="698"/>
        <item x="622"/>
        <item x="244"/>
        <item x="539"/>
        <item x="637"/>
        <item x="519"/>
        <item x="203"/>
        <item x="536"/>
        <item x="296"/>
        <item x="453"/>
        <item x="791"/>
        <item x="623"/>
        <item x="103"/>
        <item x="669"/>
        <item x="721"/>
        <item x="835"/>
        <item x="263"/>
        <item x="73"/>
        <item x="345"/>
        <item x="251"/>
        <item x="7"/>
        <item x="353"/>
        <item x="482"/>
        <item t="default"/>
      </items>
    </pivotField>
    <pivotField numFmtId="166" showAll="0"/>
    <pivotField showAll="0">
      <items count="4">
        <item x="2"/>
        <item x="0"/>
        <item x="1"/>
        <item t="default"/>
      </items>
    </pivotField>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Loyalty_Level"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DDADCB-3B21-494C-B436-A73FA7CA2185}" sourceName="Category">
  <pivotTables>
    <pivotTable tabId="19" name="PivotTable2"/>
    <pivotTable tabId="19" name="PivotTable3"/>
    <pivotTable tabId="19" name="PivotTable4"/>
    <pivotTable tabId="19" name="PivotTable5"/>
    <pivotTable tabId="19" name="PivotTable6"/>
    <pivotTable tabId="19" name="PivotTable7"/>
  </pivotTables>
  <data>
    <tabular pivotCacheId="995202992">
      <items count="5">
        <i x="3" s="1"/>
        <i x="4"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F643F69-7391-43C1-A647-F23340E6CD86}" sourceName="Brand">
  <pivotTables>
    <pivotTable tabId="19" name="PivotTable2"/>
    <pivotTable tabId="19" name="PivotTable3"/>
    <pivotTable tabId="19" name="PivotTable4"/>
    <pivotTable tabId="19" name="PivotTable5"/>
    <pivotTable tabId="19" name="PivotTable6"/>
    <pivotTable tabId="19" name="PivotTable7"/>
  </pivotTables>
  <data>
    <tabular pivotCacheId="995202992">
      <items count="100">
        <i x="48" s="1"/>
        <i x="24" s="1"/>
        <i x="11" s="1"/>
        <i x="64" s="1"/>
        <i x="91" s="1"/>
        <i x="78" s="1"/>
        <i x="23" s="1"/>
        <i x="13" s="1"/>
        <i x="1" s="1"/>
        <i x="40" s="1"/>
        <i x="61" s="1"/>
        <i x="66" s="1"/>
        <i x="86" s="1"/>
        <i x="82" s="1"/>
        <i x="4" s="1"/>
        <i x="56" s="1"/>
        <i x="37" s="1"/>
        <i x="2" s="1"/>
        <i x="31" s="1"/>
        <i x="65" s="1"/>
        <i x="95" s="1"/>
        <i x="35" s="1"/>
        <i x="75" s="1"/>
        <i x="92" s="1"/>
        <i x="63" s="1"/>
        <i x="5" s="1"/>
        <i x="59" s="1"/>
        <i x="99" s="1"/>
        <i x="51" s="1"/>
        <i x="29" s="1"/>
        <i x="6" s="1"/>
        <i x="54" s="1"/>
        <i x="18" s="1"/>
        <i x="68" s="1"/>
        <i x="58" s="1"/>
        <i x="39" s="1"/>
        <i x="96" s="1"/>
        <i x="83" s="1"/>
        <i x="47" s="1"/>
        <i x="20" s="1"/>
        <i x="17" s="1"/>
        <i x="22" s="1"/>
        <i x="25" s="1"/>
        <i x="33" s="1"/>
        <i x="87" s="1"/>
        <i x="98" s="1"/>
        <i x="62" s="1"/>
        <i x="89" s="1"/>
        <i x="16" s="1"/>
        <i x="71" s="1"/>
        <i x="57" s="1"/>
        <i x="7" s="1"/>
        <i x="44" s="1"/>
        <i x="41" s="1"/>
        <i x="0" s="1"/>
        <i x="77" s="1"/>
        <i x="45" s="1"/>
        <i x="49" s="1"/>
        <i x="21" s="1"/>
        <i x="94" s="1"/>
        <i x="27" s="1"/>
        <i x="32" s="1"/>
        <i x="74" s="1"/>
        <i x="9" s="1"/>
        <i x="19" s="1"/>
        <i x="72" s="1"/>
        <i x="90" s="1"/>
        <i x="12" s="1"/>
        <i x="76" s="1"/>
        <i x="84" s="1"/>
        <i x="10" s="1"/>
        <i x="14" s="1"/>
        <i x="81" s="1"/>
        <i x="26" s="1"/>
        <i x="85" s="1"/>
        <i x="70" s="1"/>
        <i x="34" s="1"/>
        <i x="15" s="1"/>
        <i x="73" s="1"/>
        <i x="36" s="1"/>
        <i x="60" s="1"/>
        <i x="43" s="1"/>
        <i x="67" s="1"/>
        <i x="52" s="1"/>
        <i x="88" s="1"/>
        <i x="69" s="1"/>
        <i x="38" s="1"/>
        <i x="80" s="1"/>
        <i x="30" s="1"/>
        <i x="53" s="1"/>
        <i x="50" s="1"/>
        <i x="93" s="1"/>
        <i x="42" s="1"/>
        <i x="8" s="1"/>
        <i x="46" s="1"/>
        <i x="3" s="1"/>
        <i x="79" s="1"/>
        <i x="28" s="1"/>
        <i x="97" s="1"/>
        <i x="5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4CB221-8779-4B98-B97F-20EAB935E7B2}" cache="Slicer_Category" caption="Category" rowHeight="234950"/>
  <slicer name="Brand" xr10:uid="{8324ED5C-5D0C-4DE4-BECA-CF293108093E}" cache="Slicer_Brand" caption="Br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80949-CC84-4295-AEF7-F230329DAFF0}" name="Table1" displayName="Table1" ref="A1:AA2001" totalsRowShown="0" headerRowDxfId="34" dataDxfId="32" headerRowBorderDxfId="33" tableBorderDxfId="31">
  <autoFilter ref="A1:AA2001" xr:uid="{29980949-CC84-4295-AEF7-F230329DAFF0}"/>
  <tableColumns count="27">
    <tableColumn id="1" xr3:uid="{DB23A531-5087-48BA-AB05-2A94A5E30440}" name="Customer_ID" dataDxfId="30"/>
    <tableColumn id="2" xr3:uid="{0CE1B982-F7FE-4D68-8BD8-F8E87772E68C}" name="Name" dataDxfId="29">
      <calculatedColumnFormula>PROPER(VLOOKUP(A2,Customer!$A$2:$J$501,9,FALSE))</calculatedColumnFormula>
    </tableColumn>
    <tableColumn id="3" xr3:uid="{6287F1C9-21AB-40DD-8F45-D74BE2868D7B}" name="Age" dataDxfId="28"/>
    <tableColumn id="4" xr3:uid="{5E8B4DED-2055-47F3-A7A0-815AFBF6ECBC}" name="Gender" dataDxfId="27"/>
    <tableColumn id="5" xr3:uid="{5CE9F18C-AFEA-477E-B401-668B5FC92713}" name="City" dataDxfId="26"/>
    <tableColumn id="6" xr3:uid="{A0260DF3-43AF-4696-9D21-D46DBBC4FBE9}" name="State" dataDxfId="25"/>
    <tableColumn id="7" xr3:uid="{11F5E886-6642-4709-A407-3C832E3E38F5}" name="Country" dataDxfId="24"/>
    <tableColumn id="8" xr3:uid="{4C3BD7DA-A26B-4CE4-897B-162E9992DF53}" name="Loyalty_Level" dataDxfId="23">
      <calculatedColumnFormula>PROPER(VLOOKUP(A2,Customer!$A$1:$J$501,10,FALSE))</calculatedColumnFormula>
    </tableColumn>
    <tableColumn id="9" xr3:uid="{7AA1DFF3-A2DC-498D-8004-2DD79C27A94C}" name="Product_ID" dataDxfId="22"/>
    <tableColumn id="10" xr3:uid="{9E1F335B-17CE-480D-806E-CF687BCE4604}" name="Product_Name" dataDxfId="21"/>
    <tableColumn id="11" xr3:uid="{3BECF48F-1CBC-42C4-A1D6-69217BF83E38}" name="Category" dataDxfId="20"/>
    <tableColumn id="12" xr3:uid="{54606836-7631-4C54-8E64-F986E6EBF0BE}" name="Sub_Category" dataDxfId="19"/>
    <tableColumn id="13" xr3:uid="{9197FBFC-CDF6-4457-AD38-12376EC7312C}" name="Brand" dataDxfId="18"/>
    <tableColumn id="14" xr3:uid="{5E4F2247-128E-45E9-8E78-EFEFEAE265D9}" name="Cost" dataDxfId="17"/>
    <tableColumn id="15" xr3:uid="{5A5C2EF5-6B97-4841-B86C-F471305BB9EA}" name="Stock" dataDxfId="16"/>
    <tableColumn id="16" xr3:uid="{2AB907F0-D2FD-47C8-A95F-E58E5CED5AD6}" name="Store_ID" dataDxfId="15"/>
    <tableColumn id="17" xr3:uid="{6E0A45F5-5003-415F-9E03-50E917787F49}" name="Store_Name" dataDxfId="14"/>
    <tableColumn id="18" xr3:uid="{9FC5286F-46C5-41F9-BAD2-E3C46471264A}" name="Region" dataDxfId="13"/>
    <tableColumn id="19" xr3:uid="{7B678412-BE65-4F43-B937-CA11C34039F3}" name="City2" dataDxfId="12"/>
    <tableColumn id="20" xr3:uid="{2425FE59-FEB1-4E0F-B06D-2A2B5CB3AE5A}" name="Store_Type" dataDxfId="11"/>
    <tableColumn id="21" xr3:uid="{3B0B78F3-6FBF-4A7B-870B-8558F683675E}" name="Sales_ID" dataDxfId="10"/>
    <tableColumn id="22" xr3:uid="{AC9E8E4F-3E38-4D37-B0C0-9E465F9C4DAE}" name="Order_Date" dataDxfId="9"/>
    <tableColumn id="23" xr3:uid="{30811E79-0B31-499C-A4B1-FEEEE82D1C20}" name="Quantity" dataDxfId="8"/>
    <tableColumn id="24" xr3:uid="{C9D84343-0D4A-4262-B4FF-F428A7EBF4C3}" name="Unit_Price" dataDxfId="6"/>
    <tableColumn id="25" xr3:uid="{385C3AE7-EC32-456E-96D2-685B12B6079B}" name="Discount" dataDxfId="4"/>
    <tableColumn id="26" xr3:uid="{59C811FB-4120-4331-B40A-872DBCBAC55A}" name="Payment_Type" dataDxfId="5"/>
    <tableColumn id="27" xr3:uid="{BC8BBED6-0661-4657-9E6F-6F94020FCD17}" name="Total_Amount" dataDxfId="7"/>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DE2AD25-F83B-472B-8FB3-D38331E15AF2}">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7D9663F3-57DC-4B75-8B67-8C360561F4E7}">
  <we:reference id="wa200005502" version="1.0.0.12" store="en-US" storeType="OMEX"/>
  <we:alternateReferences>
    <we:reference id="wa200005502" version="1.0.0.12" store="wa200005502" storeType="OMEX"/>
  </we:alternateReferences>
  <we:properties>
    <we:property name="docId" value="&quot;GCk8mGCPWfLiPTwxx6XXR&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449" workbookViewId="0">
      <selection activeCell="B2" sqref="B2"/>
    </sheetView>
  </sheetViews>
  <sheetFormatPr defaultRowHeight="14.4" x14ac:dyDescent="0.3"/>
  <cols>
    <col min="1" max="1" width="11.88671875" bestFit="1" customWidth="1"/>
    <col min="2" max="2" width="20.109375" bestFit="1" customWidth="1"/>
    <col min="3" max="3" width="4.33203125" bestFit="1" customWidth="1"/>
    <col min="4" max="4" width="7.109375" bestFit="1" customWidth="1"/>
    <col min="5" max="5" width="20.6640625" bestFit="1" customWidth="1"/>
    <col min="6" max="6" width="14" bestFit="1" customWidth="1"/>
    <col min="7" max="7" width="21.5546875" bestFit="1" customWidth="1"/>
    <col min="8" max="8" width="12.44140625" bestFit="1" customWidth="1"/>
  </cols>
  <sheetData>
    <row r="1" spans="1:8" x14ac:dyDescent="0.3">
      <c r="A1" s="1" t="s">
        <v>0</v>
      </c>
      <c r="B1" s="1" t="s">
        <v>1</v>
      </c>
      <c r="C1" s="1" t="s">
        <v>2</v>
      </c>
      <c r="D1" s="1" t="s">
        <v>3</v>
      </c>
      <c r="E1" s="1" t="s">
        <v>4</v>
      </c>
      <c r="F1" s="1" t="s">
        <v>5</v>
      </c>
      <c r="G1" s="1" t="s">
        <v>6</v>
      </c>
      <c r="H1" s="1"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49" workbookViewId="0">
      <selection activeCell="A2" sqref="A2"/>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1" t="s">
        <v>1536</v>
      </c>
      <c r="B1" s="1" t="s">
        <v>1537</v>
      </c>
      <c r="C1" s="1" t="s">
        <v>1538</v>
      </c>
      <c r="D1" s="1" t="s">
        <v>1539</v>
      </c>
      <c r="E1" s="1" t="s">
        <v>1540</v>
      </c>
      <c r="F1" s="1" t="s">
        <v>1541</v>
      </c>
      <c r="G1" s="1"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 sqref="E1"/>
    </sheetView>
  </sheetViews>
  <sheetFormatPr defaultRowHeight="14.4" x14ac:dyDescent="0.3"/>
  <cols>
    <col min="2" max="2" width="23.33203125" customWidth="1"/>
    <col min="3" max="3" width="17.5546875" customWidth="1"/>
    <col min="4" max="4" width="19.664062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J6" sqref="J6"/>
    </sheetView>
  </sheetViews>
  <sheetFormatPr defaultRowHeight="14.4" x14ac:dyDescent="0.3"/>
  <cols>
    <col min="1" max="1" width="8" bestFit="1" customWidth="1"/>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6640625" bestFit="1" customWidth="1"/>
    <col min="10" max="10" width="13.33203125" bestFit="1"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1742</v>
      </c>
      <c r="E2" t="s">
        <v>1766</v>
      </c>
      <c r="F2">
        <v>1</v>
      </c>
      <c r="G2">
        <v>218.04</v>
      </c>
      <c r="H2">
        <v>0.09</v>
      </c>
      <c r="I2" t="s">
        <v>1824</v>
      </c>
      <c r="J2">
        <v>198.41640000000001</v>
      </c>
    </row>
    <row r="3" spans="1:10" x14ac:dyDescent="0.3">
      <c r="A3" t="s">
        <v>1825</v>
      </c>
      <c r="B3" s="2">
        <v>45285</v>
      </c>
      <c r="C3" t="s">
        <v>1440</v>
      </c>
      <c r="D3" t="s">
        <v>1696</v>
      </c>
      <c r="E3" t="s">
        <v>1807</v>
      </c>
      <c r="F3">
        <v>3</v>
      </c>
      <c r="G3">
        <v>104.47</v>
      </c>
      <c r="H3">
        <v>0.27</v>
      </c>
      <c r="I3" t="s">
        <v>1826</v>
      </c>
      <c r="J3">
        <v>228.7893</v>
      </c>
    </row>
    <row r="4" spans="1:10" x14ac:dyDescent="0.3">
      <c r="A4" t="s">
        <v>1827</v>
      </c>
      <c r="B4" s="2">
        <v>45446</v>
      </c>
      <c r="C4" t="s">
        <v>211</v>
      </c>
      <c r="D4" t="s">
        <v>1646</v>
      </c>
      <c r="E4" t="s">
        <v>1782</v>
      </c>
      <c r="F4">
        <v>4</v>
      </c>
      <c r="G4">
        <v>914.05</v>
      </c>
      <c r="H4">
        <v>0.25</v>
      </c>
      <c r="I4" t="s">
        <v>1824</v>
      </c>
      <c r="J4">
        <v>2742.15</v>
      </c>
    </row>
    <row r="5" spans="1:10" x14ac:dyDescent="0.3">
      <c r="A5" t="s">
        <v>1828</v>
      </c>
      <c r="B5" s="2">
        <v>45259</v>
      </c>
      <c r="C5" t="s">
        <v>1086</v>
      </c>
      <c r="D5" t="s">
        <v>1700</v>
      </c>
      <c r="E5" t="s">
        <v>1782</v>
      </c>
      <c r="F5">
        <v>1</v>
      </c>
      <c r="G5">
        <v>921.51</v>
      </c>
      <c r="H5">
        <v>0.16</v>
      </c>
      <c r="I5" t="s">
        <v>1829</v>
      </c>
      <c r="J5">
        <v>774.0684</v>
      </c>
    </row>
    <row r="6" spans="1:10" x14ac:dyDescent="0.3">
      <c r="A6" t="s">
        <v>1830</v>
      </c>
      <c r="B6" s="2">
        <v>45297</v>
      </c>
      <c r="C6" t="s">
        <v>1516</v>
      </c>
      <c r="D6" t="s">
        <v>1666</v>
      </c>
      <c r="E6" t="s">
        <v>1773</v>
      </c>
      <c r="F6">
        <v>3</v>
      </c>
      <c r="G6">
        <v>745.3</v>
      </c>
      <c r="H6">
        <v>0.18</v>
      </c>
      <c r="I6" t="s">
        <v>1824</v>
      </c>
      <c r="J6">
        <v>1833.4380000000001</v>
      </c>
    </row>
    <row r="7" spans="1:10" x14ac:dyDescent="0.3">
      <c r="A7" t="s">
        <v>1831</v>
      </c>
      <c r="B7" s="2">
        <v>45499</v>
      </c>
      <c r="C7" t="s">
        <v>405</v>
      </c>
      <c r="D7" t="s">
        <v>1578</v>
      </c>
      <c r="E7" t="s">
        <v>1779</v>
      </c>
      <c r="F7">
        <v>3</v>
      </c>
      <c r="G7">
        <v>147.01</v>
      </c>
      <c r="H7">
        <v>0.19</v>
      </c>
      <c r="I7" t="s">
        <v>1829</v>
      </c>
      <c r="J7">
        <v>357.23430000000002</v>
      </c>
    </row>
    <row r="8" spans="1:10" x14ac:dyDescent="0.3">
      <c r="A8" t="s">
        <v>1832</v>
      </c>
      <c r="B8" s="2">
        <v>45850</v>
      </c>
      <c r="C8" t="s">
        <v>75</v>
      </c>
      <c r="D8" t="s">
        <v>1660</v>
      </c>
      <c r="E8" t="s">
        <v>1769</v>
      </c>
      <c r="F8">
        <v>2</v>
      </c>
      <c r="G8">
        <v>785.31</v>
      </c>
      <c r="H8">
        <v>0.15</v>
      </c>
      <c r="I8" t="s">
        <v>1826</v>
      </c>
      <c r="J8">
        <v>1335.027</v>
      </c>
    </row>
    <row r="9" spans="1:10" x14ac:dyDescent="0.3">
      <c r="A9" t="s">
        <v>1833</v>
      </c>
      <c r="B9" s="2">
        <v>45248</v>
      </c>
      <c r="C9" t="s">
        <v>511</v>
      </c>
      <c r="D9" t="s">
        <v>1688</v>
      </c>
      <c r="E9" t="s">
        <v>1782</v>
      </c>
      <c r="F9">
        <v>4</v>
      </c>
      <c r="G9">
        <v>342.39</v>
      </c>
      <c r="H9">
        <v>0.23</v>
      </c>
      <c r="I9" t="s">
        <v>1826</v>
      </c>
      <c r="J9">
        <v>1054.5612000000001</v>
      </c>
    </row>
    <row r="10" spans="1:10" x14ac:dyDescent="0.3">
      <c r="A10" t="s">
        <v>1834</v>
      </c>
      <c r="B10" s="2">
        <v>45781</v>
      </c>
      <c r="C10" t="s">
        <v>616</v>
      </c>
      <c r="D10" t="s">
        <v>1746</v>
      </c>
      <c r="E10" t="s">
        <v>1773</v>
      </c>
      <c r="G10">
        <v>448.25</v>
      </c>
      <c r="H10">
        <v>7.0000000000000007E-2</v>
      </c>
      <c r="I10" t="s">
        <v>1826</v>
      </c>
      <c r="J10">
        <v>1250.6175000000001</v>
      </c>
    </row>
    <row r="11" spans="1:10" x14ac:dyDescent="0.3">
      <c r="A11" t="s">
        <v>1835</v>
      </c>
      <c r="B11" s="2">
        <v>45869</v>
      </c>
      <c r="C11" t="s">
        <v>1431</v>
      </c>
      <c r="D11" t="s">
        <v>1614</v>
      </c>
      <c r="E11" t="s">
        <v>1752</v>
      </c>
      <c r="F11">
        <v>2</v>
      </c>
      <c r="G11">
        <v>873.17</v>
      </c>
      <c r="H11">
        <v>0.23</v>
      </c>
      <c r="I11" t="s">
        <v>1826</v>
      </c>
      <c r="J11">
        <v>1344.6818000000001</v>
      </c>
    </row>
    <row r="12" spans="1:10" x14ac:dyDescent="0.3">
      <c r="A12" t="s">
        <v>1836</v>
      </c>
      <c r="B12" s="2">
        <v>45335</v>
      </c>
      <c r="C12" t="s">
        <v>241</v>
      </c>
      <c r="D12" t="s">
        <v>1596</v>
      </c>
      <c r="E12" t="s">
        <v>1799</v>
      </c>
      <c r="F12">
        <v>1</v>
      </c>
      <c r="G12">
        <v>278.63</v>
      </c>
      <c r="H12">
        <v>7.0000000000000007E-2</v>
      </c>
      <c r="I12" t="s">
        <v>1824</v>
      </c>
      <c r="J12">
        <v>259.1259</v>
      </c>
    </row>
    <row r="13" spans="1:10" x14ac:dyDescent="0.3">
      <c r="A13" t="s">
        <v>1837</v>
      </c>
      <c r="B13" s="2">
        <v>45801</v>
      </c>
      <c r="C13" t="s">
        <v>1008</v>
      </c>
      <c r="D13" t="s">
        <v>1626</v>
      </c>
      <c r="E13" t="s">
        <v>1757</v>
      </c>
      <c r="F13">
        <v>4</v>
      </c>
      <c r="G13">
        <v>286.92</v>
      </c>
      <c r="H13">
        <v>0.17</v>
      </c>
      <c r="I13" t="s">
        <v>1824</v>
      </c>
      <c r="J13">
        <v>952.57439999999997</v>
      </c>
    </row>
    <row r="14" spans="1:10" x14ac:dyDescent="0.3">
      <c r="A14" t="s">
        <v>1838</v>
      </c>
      <c r="B14" s="2">
        <v>45528</v>
      </c>
      <c r="C14" t="s">
        <v>761</v>
      </c>
      <c r="D14" t="s">
        <v>1724</v>
      </c>
      <c r="E14" t="s">
        <v>1769</v>
      </c>
      <c r="F14">
        <v>4</v>
      </c>
      <c r="G14">
        <v>644.58000000000004</v>
      </c>
      <c r="H14">
        <v>0.01</v>
      </c>
      <c r="I14" t="s">
        <v>1824</v>
      </c>
      <c r="J14">
        <v>2552.5367999999999</v>
      </c>
    </row>
    <row r="15" spans="1:10" x14ac:dyDescent="0.3">
      <c r="A15" t="s">
        <v>1839</v>
      </c>
      <c r="B15" s="2">
        <v>45875</v>
      </c>
      <c r="C15" t="s">
        <v>1371</v>
      </c>
      <c r="D15" t="s">
        <v>1616</v>
      </c>
      <c r="E15" t="s">
        <v>1804</v>
      </c>
      <c r="F15">
        <v>2</v>
      </c>
      <c r="G15">
        <v>316.89999999999998</v>
      </c>
      <c r="H15">
        <v>0.3</v>
      </c>
      <c r="I15" t="s">
        <v>1826</v>
      </c>
      <c r="J15">
        <v>443.66</v>
      </c>
    </row>
    <row r="16" spans="1:10" x14ac:dyDescent="0.3">
      <c r="A16" t="s">
        <v>1840</v>
      </c>
      <c r="B16" s="2">
        <v>45829</v>
      </c>
      <c r="C16" t="s">
        <v>1092</v>
      </c>
      <c r="D16" t="s">
        <v>1596</v>
      </c>
      <c r="E16" t="s">
        <v>1801</v>
      </c>
      <c r="F16">
        <v>4</v>
      </c>
      <c r="G16">
        <v>403.47</v>
      </c>
      <c r="H16">
        <v>0.28999999999999998</v>
      </c>
      <c r="I16" t="s">
        <v>1826</v>
      </c>
      <c r="J16">
        <v>1145.8548000000001</v>
      </c>
    </row>
    <row r="17" spans="1:10" x14ac:dyDescent="0.3">
      <c r="A17" t="s">
        <v>1841</v>
      </c>
      <c r="B17" s="2">
        <v>45636</v>
      </c>
      <c r="C17" t="s">
        <v>1349</v>
      </c>
      <c r="D17" t="s">
        <v>1620</v>
      </c>
      <c r="E17" t="s">
        <v>1786</v>
      </c>
      <c r="G17">
        <v>871.34</v>
      </c>
      <c r="H17">
        <v>0.04</v>
      </c>
      <c r="I17" t="s">
        <v>1829</v>
      </c>
      <c r="J17">
        <v>2509.4591999999998</v>
      </c>
    </row>
    <row r="18" spans="1:10" x14ac:dyDescent="0.3">
      <c r="A18" t="s">
        <v>1842</v>
      </c>
      <c r="B18" s="2">
        <v>45913</v>
      </c>
      <c r="C18" t="s">
        <v>878</v>
      </c>
      <c r="D18" t="s">
        <v>1678</v>
      </c>
      <c r="E18" t="s">
        <v>1813</v>
      </c>
      <c r="F18">
        <v>2</v>
      </c>
      <c r="G18">
        <v>451.98</v>
      </c>
      <c r="H18">
        <v>0.25</v>
      </c>
      <c r="I18" t="s">
        <v>1824</v>
      </c>
      <c r="J18">
        <v>677.97</v>
      </c>
    </row>
    <row r="19" spans="1:10" x14ac:dyDescent="0.3">
      <c r="A19" t="s">
        <v>1843</v>
      </c>
      <c r="B19" s="2">
        <v>45637</v>
      </c>
      <c r="C19" t="s">
        <v>288</v>
      </c>
      <c r="D19" t="s">
        <v>1602</v>
      </c>
      <c r="E19" t="s">
        <v>1769</v>
      </c>
      <c r="F19">
        <v>2</v>
      </c>
      <c r="G19">
        <v>502.69</v>
      </c>
      <c r="H19">
        <v>0.23</v>
      </c>
      <c r="I19" t="s">
        <v>1824</v>
      </c>
      <c r="J19">
        <v>774.14260000000002</v>
      </c>
    </row>
    <row r="20" spans="1:10" x14ac:dyDescent="0.3">
      <c r="A20" t="s">
        <v>1844</v>
      </c>
      <c r="B20" s="2">
        <v>45517</v>
      </c>
      <c r="C20" t="s">
        <v>338</v>
      </c>
      <c r="D20" t="s">
        <v>1626</v>
      </c>
      <c r="E20" t="s">
        <v>1769</v>
      </c>
      <c r="F20">
        <v>2</v>
      </c>
      <c r="G20">
        <v>559.23</v>
      </c>
      <c r="H20">
        <v>0.25</v>
      </c>
      <c r="I20" t="s">
        <v>1829</v>
      </c>
      <c r="J20">
        <v>838.84500000000003</v>
      </c>
    </row>
    <row r="21" spans="1:10" x14ac:dyDescent="0.3">
      <c r="A21" t="s">
        <v>1845</v>
      </c>
      <c r="B21" s="2">
        <v>45369</v>
      </c>
      <c r="C21" t="s">
        <v>767</v>
      </c>
      <c r="D21" t="s">
        <v>1668</v>
      </c>
      <c r="E21" t="s">
        <v>1797</v>
      </c>
      <c r="F21">
        <v>4</v>
      </c>
      <c r="H21">
        <v>0.04</v>
      </c>
      <c r="I21" t="s">
        <v>1829</v>
      </c>
      <c r="J21">
        <v>1782.4512</v>
      </c>
    </row>
    <row r="22" spans="1:10" x14ac:dyDescent="0.3">
      <c r="A22" t="s">
        <v>1846</v>
      </c>
      <c r="B22" s="2">
        <v>45843</v>
      </c>
      <c r="C22" t="s">
        <v>487</v>
      </c>
      <c r="D22" t="s">
        <v>1692</v>
      </c>
      <c r="E22" t="s">
        <v>1807</v>
      </c>
      <c r="F22">
        <v>3</v>
      </c>
      <c r="G22">
        <v>986.04</v>
      </c>
      <c r="H22">
        <v>0.27</v>
      </c>
      <c r="I22" t="s">
        <v>1829</v>
      </c>
      <c r="J22">
        <v>2159.4276</v>
      </c>
    </row>
    <row r="23" spans="1:10" x14ac:dyDescent="0.3">
      <c r="A23" t="s">
        <v>1847</v>
      </c>
      <c r="B23" s="2">
        <v>45447</v>
      </c>
      <c r="C23" t="s">
        <v>1235</v>
      </c>
      <c r="D23" t="s">
        <v>1634</v>
      </c>
      <c r="E23" t="s">
        <v>1810</v>
      </c>
      <c r="F23">
        <v>1</v>
      </c>
      <c r="G23">
        <v>589.55999999999995</v>
      </c>
      <c r="H23">
        <v>0.22</v>
      </c>
      <c r="I23" t="s">
        <v>1824</v>
      </c>
      <c r="J23">
        <v>459.85680000000002</v>
      </c>
    </row>
    <row r="24" spans="1:10" x14ac:dyDescent="0.3">
      <c r="A24" t="s">
        <v>1848</v>
      </c>
      <c r="B24" s="2">
        <v>45394</v>
      </c>
      <c r="C24" t="s">
        <v>1466</v>
      </c>
      <c r="D24" t="s">
        <v>1686</v>
      </c>
      <c r="E24" t="s">
        <v>1789</v>
      </c>
      <c r="F24">
        <v>3</v>
      </c>
      <c r="G24">
        <v>979.42</v>
      </c>
      <c r="H24">
        <v>0.03</v>
      </c>
      <c r="I24" t="s">
        <v>1826</v>
      </c>
      <c r="J24">
        <v>2850.1122</v>
      </c>
    </row>
    <row r="25" spans="1:10" x14ac:dyDescent="0.3">
      <c r="A25" t="s">
        <v>1849</v>
      </c>
      <c r="B25" s="2">
        <v>45466</v>
      </c>
      <c r="C25" t="s">
        <v>1151</v>
      </c>
      <c r="D25" t="s">
        <v>1572</v>
      </c>
      <c r="E25" t="s">
        <v>1782</v>
      </c>
      <c r="F25">
        <v>1</v>
      </c>
      <c r="G25">
        <v>719.28</v>
      </c>
      <c r="H25">
        <v>0.08</v>
      </c>
      <c r="I25" t="s">
        <v>1824</v>
      </c>
      <c r="J25">
        <v>661.73760000000004</v>
      </c>
    </row>
    <row r="26" spans="1:10" x14ac:dyDescent="0.3">
      <c r="A26" t="s">
        <v>1850</v>
      </c>
      <c r="B26" s="2">
        <v>45908</v>
      </c>
      <c r="C26" t="s">
        <v>613</v>
      </c>
      <c r="D26" t="s">
        <v>1682</v>
      </c>
      <c r="E26" t="s">
        <v>1776</v>
      </c>
      <c r="F26">
        <v>3</v>
      </c>
      <c r="G26">
        <v>77.599999999999994</v>
      </c>
      <c r="H26">
        <v>7.0000000000000007E-2</v>
      </c>
      <c r="I26" t="s">
        <v>1824</v>
      </c>
      <c r="J26">
        <v>216.50399999999999</v>
      </c>
    </row>
    <row r="27" spans="1:10" x14ac:dyDescent="0.3">
      <c r="A27" t="s">
        <v>1851</v>
      </c>
      <c r="B27" s="2">
        <v>45552</v>
      </c>
      <c r="C27" t="s">
        <v>1190</v>
      </c>
      <c r="D27" t="s">
        <v>1555</v>
      </c>
      <c r="E27" t="s">
        <v>1766</v>
      </c>
      <c r="F27">
        <v>4</v>
      </c>
      <c r="G27">
        <v>852.71</v>
      </c>
      <c r="H27">
        <v>0.14000000000000001</v>
      </c>
      <c r="I27" t="s">
        <v>1826</v>
      </c>
      <c r="J27">
        <v>2933.3224</v>
      </c>
    </row>
    <row r="28" spans="1:10" x14ac:dyDescent="0.3">
      <c r="A28" t="s">
        <v>1852</v>
      </c>
      <c r="B28" s="2">
        <v>45294</v>
      </c>
      <c r="C28" t="s">
        <v>693</v>
      </c>
      <c r="D28" t="s">
        <v>1744</v>
      </c>
      <c r="E28" t="s">
        <v>1782</v>
      </c>
      <c r="F28">
        <v>4</v>
      </c>
      <c r="G28">
        <v>156.16</v>
      </c>
      <c r="I28" t="s">
        <v>1824</v>
      </c>
      <c r="J28">
        <v>599.65440000000001</v>
      </c>
    </row>
    <row r="29" spans="1:10" x14ac:dyDescent="0.3">
      <c r="A29" t="s">
        <v>1853</v>
      </c>
      <c r="B29" s="2">
        <v>45710</v>
      </c>
      <c r="C29" t="s">
        <v>654</v>
      </c>
      <c r="D29" t="s">
        <v>1702</v>
      </c>
      <c r="E29" t="s">
        <v>1782</v>
      </c>
      <c r="F29">
        <v>3</v>
      </c>
      <c r="G29">
        <v>815.49</v>
      </c>
      <c r="H29">
        <v>0.17</v>
      </c>
      <c r="I29" t="s">
        <v>1824</v>
      </c>
      <c r="J29">
        <v>2030.5700999999999</v>
      </c>
    </row>
    <row r="30" spans="1:10" x14ac:dyDescent="0.3">
      <c r="A30" t="s">
        <v>1854</v>
      </c>
      <c r="B30" s="2">
        <v>45923</v>
      </c>
      <c r="C30" t="s">
        <v>499</v>
      </c>
      <c r="D30" t="s">
        <v>1574</v>
      </c>
      <c r="E30" t="s">
        <v>1761</v>
      </c>
      <c r="F30">
        <v>2</v>
      </c>
      <c r="G30">
        <v>74.209999999999994</v>
      </c>
      <c r="H30">
        <v>0.11</v>
      </c>
      <c r="I30" t="s">
        <v>1826</v>
      </c>
      <c r="J30">
        <v>132.09379999999999</v>
      </c>
    </row>
    <row r="31" spans="1:10" x14ac:dyDescent="0.3">
      <c r="A31" t="s">
        <v>1855</v>
      </c>
      <c r="B31" s="2">
        <v>45302</v>
      </c>
      <c r="C31" t="s">
        <v>1092</v>
      </c>
      <c r="D31" t="s">
        <v>1746</v>
      </c>
      <c r="E31" t="s">
        <v>1766</v>
      </c>
      <c r="G31">
        <v>451.67</v>
      </c>
      <c r="H31">
        <v>0.15</v>
      </c>
      <c r="I31" t="s">
        <v>1824</v>
      </c>
      <c r="J31">
        <v>1535.6780000000001</v>
      </c>
    </row>
    <row r="32" spans="1:10" x14ac:dyDescent="0.3">
      <c r="A32" t="s">
        <v>1856</v>
      </c>
      <c r="B32" s="2">
        <v>45217</v>
      </c>
      <c r="C32" t="s">
        <v>118</v>
      </c>
      <c r="D32" t="s">
        <v>1555</v>
      </c>
      <c r="E32" t="s">
        <v>1813</v>
      </c>
      <c r="F32">
        <v>1</v>
      </c>
      <c r="G32">
        <v>429.38</v>
      </c>
      <c r="H32">
        <v>0.13</v>
      </c>
      <c r="I32" t="s">
        <v>1826</v>
      </c>
      <c r="J32">
        <v>373.56060000000002</v>
      </c>
    </row>
    <row r="33" spans="1:10" x14ac:dyDescent="0.3">
      <c r="A33" t="s">
        <v>1857</v>
      </c>
      <c r="B33" s="2">
        <v>45593</v>
      </c>
      <c r="C33" t="s">
        <v>1281</v>
      </c>
      <c r="D33" t="s">
        <v>1654</v>
      </c>
      <c r="E33" t="s">
        <v>1794</v>
      </c>
      <c r="F33">
        <v>2</v>
      </c>
      <c r="G33">
        <v>148.96</v>
      </c>
      <c r="H33">
        <v>0.03</v>
      </c>
      <c r="I33" t="s">
        <v>1829</v>
      </c>
      <c r="J33">
        <v>288.98239999999998</v>
      </c>
    </row>
    <row r="34" spans="1:10" x14ac:dyDescent="0.3">
      <c r="A34" t="s">
        <v>1858</v>
      </c>
      <c r="B34" s="2">
        <v>45597</v>
      </c>
      <c r="C34" t="s">
        <v>1240</v>
      </c>
      <c r="D34" t="s">
        <v>1698</v>
      </c>
      <c r="E34" t="s">
        <v>1782</v>
      </c>
      <c r="F34">
        <v>4</v>
      </c>
      <c r="G34">
        <v>313.83</v>
      </c>
      <c r="H34">
        <v>0.08</v>
      </c>
      <c r="I34" t="s">
        <v>1824</v>
      </c>
      <c r="J34">
        <v>1154.8943999999999</v>
      </c>
    </row>
    <row r="35" spans="1:10" x14ac:dyDescent="0.3">
      <c r="A35" t="s">
        <v>1859</v>
      </c>
      <c r="B35" s="2">
        <v>45620</v>
      </c>
      <c r="C35" t="s">
        <v>1400</v>
      </c>
      <c r="D35" t="s">
        <v>1572</v>
      </c>
      <c r="E35" t="s">
        <v>1776</v>
      </c>
      <c r="F35">
        <v>2</v>
      </c>
      <c r="G35">
        <v>717.31</v>
      </c>
      <c r="H35">
        <v>0.15</v>
      </c>
      <c r="I35" t="s">
        <v>1824</v>
      </c>
      <c r="J35">
        <v>1219.4269999999999</v>
      </c>
    </row>
    <row r="36" spans="1:10" x14ac:dyDescent="0.3">
      <c r="A36" t="s">
        <v>1860</v>
      </c>
      <c r="B36" s="2">
        <v>45215</v>
      </c>
      <c r="C36" t="s">
        <v>1080</v>
      </c>
      <c r="D36" t="s">
        <v>1706</v>
      </c>
      <c r="E36" t="s">
        <v>1757</v>
      </c>
      <c r="G36">
        <v>873.22</v>
      </c>
      <c r="H36">
        <v>0.18</v>
      </c>
      <c r="I36" t="s">
        <v>1824</v>
      </c>
      <c r="J36">
        <v>2148.1212</v>
      </c>
    </row>
    <row r="37" spans="1:10" x14ac:dyDescent="0.3">
      <c r="A37" t="s">
        <v>1861</v>
      </c>
      <c r="B37" s="2">
        <v>45878</v>
      </c>
      <c r="C37" t="s">
        <v>708</v>
      </c>
      <c r="D37" t="s">
        <v>1580</v>
      </c>
      <c r="E37" t="s">
        <v>1766</v>
      </c>
      <c r="F37">
        <v>4</v>
      </c>
      <c r="G37">
        <v>109.36</v>
      </c>
      <c r="H37">
        <v>0.19</v>
      </c>
      <c r="I37" t="s">
        <v>1829</v>
      </c>
      <c r="J37">
        <v>354.32639999999998</v>
      </c>
    </row>
    <row r="38" spans="1:10" x14ac:dyDescent="0.3">
      <c r="A38" t="s">
        <v>1862</v>
      </c>
      <c r="B38" s="2">
        <v>45635</v>
      </c>
      <c r="C38" t="s">
        <v>310</v>
      </c>
      <c r="D38" t="s">
        <v>1555</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1614</v>
      </c>
      <c r="E40" t="s">
        <v>1797</v>
      </c>
      <c r="F40">
        <v>4</v>
      </c>
      <c r="G40">
        <v>735.32</v>
      </c>
      <c r="H40">
        <v>0.06</v>
      </c>
      <c r="I40" t="s">
        <v>1829</v>
      </c>
      <c r="J40">
        <v>2764.8031999999998</v>
      </c>
    </row>
    <row r="41" spans="1:10" x14ac:dyDescent="0.3">
      <c r="A41" t="s">
        <v>1865</v>
      </c>
      <c r="B41" s="2">
        <v>45264</v>
      </c>
      <c r="C41" t="s">
        <v>1337</v>
      </c>
      <c r="D41" t="s">
        <v>1736</v>
      </c>
      <c r="E41" t="s">
        <v>1766</v>
      </c>
      <c r="F41">
        <v>2</v>
      </c>
      <c r="G41">
        <v>600.73</v>
      </c>
      <c r="H41">
        <v>0.08</v>
      </c>
      <c r="I41" t="s">
        <v>1824</v>
      </c>
      <c r="J41">
        <v>1105.3432</v>
      </c>
    </row>
    <row r="42" spans="1:10" x14ac:dyDescent="0.3">
      <c r="A42" t="s">
        <v>1866</v>
      </c>
      <c r="B42" s="2">
        <v>45486</v>
      </c>
      <c r="C42" t="s">
        <v>264</v>
      </c>
      <c r="D42" t="s">
        <v>1600</v>
      </c>
      <c r="E42" t="s">
        <v>1813</v>
      </c>
      <c r="F42">
        <v>2</v>
      </c>
      <c r="G42">
        <v>873.86</v>
      </c>
      <c r="H42">
        <v>7.0000000000000007E-2</v>
      </c>
      <c r="I42" t="s">
        <v>1829</v>
      </c>
      <c r="J42">
        <v>1625.3796</v>
      </c>
    </row>
    <row r="43" spans="1:10" x14ac:dyDescent="0.3">
      <c r="A43" t="s">
        <v>1867</v>
      </c>
      <c r="B43" s="2">
        <v>45241</v>
      </c>
      <c r="C43" t="s">
        <v>954</v>
      </c>
      <c r="D43" t="s">
        <v>1594</v>
      </c>
      <c r="E43" t="s">
        <v>1782</v>
      </c>
      <c r="F43">
        <v>3</v>
      </c>
      <c r="G43">
        <v>342.47</v>
      </c>
      <c r="H43">
        <v>0.08</v>
      </c>
      <c r="I43" t="s">
        <v>1826</v>
      </c>
      <c r="J43">
        <v>945.21720000000016</v>
      </c>
    </row>
    <row r="44" spans="1:10" x14ac:dyDescent="0.3">
      <c r="A44" t="s">
        <v>1868</v>
      </c>
      <c r="B44" s="2">
        <v>45649</v>
      </c>
      <c r="C44" t="s">
        <v>1053</v>
      </c>
      <c r="D44" t="s">
        <v>1606</v>
      </c>
      <c r="E44" t="s">
        <v>1786</v>
      </c>
      <c r="F44">
        <v>2</v>
      </c>
      <c r="G44">
        <v>915.15</v>
      </c>
      <c r="H44">
        <v>0.16</v>
      </c>
      <c r="I44" t="s">
        <v>1826</v>
      </c>
      <c r="J44">
        <v>1537.452</v>
      </c>
    </row>
    <row r="45" spans="1:10" x14ac:dyDescent="0.3">
      <c r="A45" t="s">
        <v>1869</v>
      </c>
      <c r="B45" s="2">
        <v>45677</v>
      </c>
      <c r="C45" t="s">
        <v>304</v>
      </c>
      <c r="D45" t="s">
        <v>1614</v>
      </c>
      <c r="E45" t="s">
        <v>1807</v>
      </c>
      <c r="G45">
        <v>863.11</v>
      </c>
      <c r="H45">
        <v>0.28000000000000003</v>
      </c>
      <c r="I45" t="s">
        <v>1826</v>
      </c>
      <c r="J45">
        <v>1864.3176000000001</v>
      </c>
    </row>
    <row r="46" spans="1:10" x14ac:dyDescent="0.3">
      <c r="A46" t="s">
        <v>1870</v>
      </c>
      <c r="B46" s="2">
        <v>45538</v>
      </c>
      <c r="C46" t="s">
        <v>663</v>
      </c>
      <c r="D46" t="s">
        <v>1634</v>
      </c>
      <c r="E46" t="s">
        <v>1794</v>
      </c>
      <c r="F46">
        <v>2</v>
      </c>
      <c r="G46">
        <v>209.32</v>
      </c>
      <c r="H46">
        <v>0.23</v>
      </c>
      <c r="I46" t="s">
        <v>1829</v>
      </c>
      <c r="J46">
        <v>322.3528</v>
      </c>
    </row>
    <row r="47" spans="1:10" x14ac:dyDescent="0.3">
      <c r="A47" t="s">
        <v>1871</v>
      </c>
      <c r="B47" s="2">
        <v>45606</v>
      </c>
      <c r="C47" t="s">
        <v>1449</v>
      </c>
      <c r="D47" t="s">
        <v>1666</v>
      </c>
      <c r="E47" t="s">
        <v>1782</v>
      </c>
      <c r="F47">
        <v>4</v>
      </c>
      <c r="G47">
        <v>288.60000000000002</v>
      </c>
      <c r="H47">
        <v>0.09</v>
      </c>
      <c r="I47" t="s">
        <v>1826</v>
      </c>
      <c r="J47">
        <v>1050.5039999999999</v>
      </c>
    </row>
    <row r="48" spans="1:10" x14ac:dyDescent="0.3">
      <c r="A48" t="s">
        <v>1872</v>
      </c>
      <c r="B48" s="2">
        <v>45570</v>
      </c>
      <c r="C48" t="s">
        <v>258</v>
      </c>
      <c r="D48" t="s">
        <v>1704</v>
      </c>
      <c r="E48" t="s">
        <v>1804</v>
      </c>
      <c r="F48">
        <v>1</v>
      </c>
      <c r="G48">
        <v>418.69</v>
      </c>
      <c r="H48">
        <v>0.06</v>
      </c>
      <c r="I48" t="s">
        <v>1826</v>
      </c>
      <c r="J48">
        <v>393.5686</v>
      </c>
    </row>
    <row r="49" spans="1:10" x14ac:dyDescent="0.3">
      <c r="A49" t="s">
        <v>1873</v>
      </c>
      <c r="B49" s="2">
        <v>45466</v>
      </c>
      <c r="C49" t="s">
        <v>44</v>
      </c>
      <c r="D49" t="s">
        <v>1608</v>
      </c>
      <c r="E49" t="s">
        <v>1792</v>
      </c>
      <c r="F49">
        <v>1</v>
      </c>
      <c r="G49">
        <v>135.78</v>
      </c>
      <c r="H49">
        <v>0.14000000000000001</v>
      </c>
      <c r="I49" t="s">
        <v>1826</v>
      </c>
      <c r="J49">
        <v>116.77079999999999</v>
      </c>
    </row>
    <row r="50" spans="1:10" x14ac:dyDescent="0.3">
      <c r="A50" t="s">
        <v>1874</v>
      </c>
      <c r="B50" s="2">
        <v>45218</v>
      </c>
      <c r="C50" t="s">
        <v>663</v>
      </c>
      <c r="D50" t="s">
        <v>1636</v>
      </c>
      <c r="E50" t="s">
        <v>1807</v>
      </c>
      <c r="F50">
        <v>1</v>
      </c>
      <c r="G50">
        <v>517.13</v>
      </c>
      <c r="H50">
        <v>0.28000000000000003</v>
      </c>
      <c r="I50" t="s">
        <v>1824</v>
      </c>
      <c r="J50">
        <v>372.33359999999999</v>
      </c>
    </row>
    <row r="51" spans="1:10" x14ac:dyDescent="0.3">
      <c r="A51" t="s">
        <v>1875</v>
      </c>
      <c r="B51" s="2">
        <v>45607</v>
      </c>
      <c r="C51" t="s">
        <v>1304</v>
      </c>
      <c r="D51" t="s">
        <v>1590</v>
      </c>
      <c r="E51" t="s">
        <v>1804</v>
      </c>
      <c r="F51">
        <v>2</v>
      </c>
      <c r="G51">
        <v>384.66</v>
      </c>
      <c r="H51">
        <v>0.08</v>
      </c>
      <c r="I51" t="s">
        <v>1829</v>
      </c>
      <c r="J51">
        <v>707.77440000000013</v>
      </c>
    </row>
    <row r="52" spans="1:10" x14ac:dyDescent="0.3">
      <c r="A52" t="s">
        <v>1876</v>
      </c>
      <c r="B52" s="2">
        <v>45291</v>
      </c>
      <c r="C52" t="s">
        <v>258</v>
      </c>
      <c r="D52" t="s">
        <v>1652</v>
      </c>
      <c r="E52" t="s">
        <v>1786</v>
      </c>
      <c r="F52">
        <v>3</v>
      </c>
      <c r="G52">
        <v>83.7</v>
      </c>
      <c r="H52">
        <v>0.24</v>
      </c>
      <c r="I52" t="s">
        <v>1826</v>
      </c>
      <c r="J52">
        <v>190.83600000000001</v>
      </c>
    </row>
    <row r="53" spans="1:10" x14ac:dyDescent="0.3">
      <c r="A53" t="s">
        <v>1877</v>
      </c>
      <c r="B53" s="2">
        <v>45689</v>
      </c>
      <c r="C53" t="s">
        <v>481</v>
      </c>
      <c r="D53" t="s">
        <v>1686</v>
      </c>
      <c r="E53" t="s">
        <v>1779</v>
      </c>
      <c r="F53">
        <v>3</v>
      </c>
      <c r="G53">
        <v>76.569999999999993</v>
      </c>
      <c r="H53">
        <v>0.26</v>
      </c>
      <c r="I53" t="s">
        <v>1824</v>
      </c>
      <c r="J53">
        <v>169.9854</v>
      </c>
    </row>
    <row r="54" spans="1:10" x14ac:dyDescent="0.3">
      <c r="A54" t="s">
        <v>1878</v>
      </c>
      <c r="B54" s="2">
        <v>45894</v>
      </c>
      <c r="C54" t="s">
        <v>499</v>
      </c>
      <c r="D54" t="s">
        <v>1726</v>
      </c>
      <c r="E54" t="s">
        <v>1776</v>
      </c>
      <c r="F54">
        <v>3</v>
      </c>
      <c r="I54" t="s">
        <v>1824</v>
      </c>
      <c r="J54">
        <v>486.06330000000003</v>
      </c>
    </row>
    <row r="55" spans="1:10" x14ac:dyDescent="0.3">
      <c r="A55" t="s">
        <v>1879</v>
      </c>
      <c r="B55" s="2">
        <v>45677</v>
      </c>
      <c r="C55" t="s">
        <v>1020</v>
      </c>
      <c r="D55" t="s">
        <v>1588</v>
      </c>
      <c r="E55" t="s">
        <v>1782</v>
      </c>
      <c r="F55">
        <v>1</v>
      </c>
      <c r="G55">
        <v>900.35</v>
      </c>
      <c r="H55">
        <v>0.13</v>
      </c>
      <c r="I55" t="s">
        <v>1829</v>
      </c>
      <c r="J55">
        <v>783.30449999999996</v>
      </c>
    </row>
    <row r="56" spans="1:10" x14ac:dyDescent="0.3">
      <c r="A56" t="s">
        <v>1880</v>
      </c>
      <c r="B56" s="2">
        <v>45706</v>
      </c>
      <c r="C56" t="s">
        <v>341</v>
      </c>
      <c r="D56" t="s">
        <v>1628</v>
      </c>
      <c r="E56" t="s">
        <v>1789</v>
      </c>
      <c r="F56">
        <v>4</v>
      </c>
      <c r="G56">
        <v>428.09</v>
      </c>
      <c r="H56">
        <v>7.0000000000000007E-2</v>
      </c>
      <c r="I56" t="s">
        <v>1824</v>
      </c>
      <c r="J56">
        <v>1592.4947999999999</v>
      </c>
    </row>
    <row r="57" spans="1:10" x14ac:dyDescent="0.3">
      <c r="A57" t="s">
        <v>1881</v>
      </c>
      <c r="B57" s="2">
        <v>45589</v>
      </c>
      <c r="C57" t="s">
        <v>1292</v>
      </c>
      <c r="D57" t="s">
        <v>1646</v>
      </c>
      <c r="E57" t="s">
        <v>1792</v>
      </c>
      <c r="F57">
        <v>2</v>
      </c>
      <c r="G57">
        <v>559.71</v>
      </c>
      <c r="H57">
        <v>0.3</v>
      </c>
      <c r="I57" t="s">
        <v>1829</v>
      </c>
      <c r="J57">
        <v>783.59400000000005</v>
      </c>
    </row>
    <row r="58" spans="1:10" x14ac:dyDescent="0.3">
      <c r="A58" t="s">
        <v>1882</v>
      </c>
      <c r="B58" s="2">
        <v>45282</v>
      </c>
      <c r="C58" t="s">
        <v>292</v>
      </c>
      <c r="D58" t="s">
        <v>1616</v>
      </c>
      <c r="E58" t="s">
        <v>1776</v>
      </c>
      <c r="F58">
        <v>2</v>
      </c>
      <c r="G58">
        <v>833.7</v>
      </c>
      <c r="H58">
        <v>0.06</v>
      </c>
      <c r="I58" t="s">
        <v>1826</v>
      </c>
      <c r="J58">
        <v>1567.356</v>
      </c>
    </row>
    <row r="59" spans="1:10" x14ac:dyDescent="0.3">
      <c r="A59" t="s">
        <v>1883</v>
      </c>
      <c r="B59" s="2">
        <v>45462</v>
      </c>
      <c r="C59" t="s">
        <v>1440</v>
      </c>
      <c r="D59" t="s">
        <v>1642</v>
      </c>
      <c r="E59" t="s">
        <v>1799</v>
      </c>
      <c r="F59">
        <v>2</v>
      </c>
      <c r="G59">
        <v>680.16</v>
      </c>
      <c r="H59">
        <v>0.28000000000000003</v>
      </c>
      <c r="I59" t="s">
        <v>1824</v>
      </c>
      <c r="J59">
        <v>979.43039999999996</v>
      </c>
    </row>
    <row r="60" spans="1:10" x14ac:dyDescent="0.3">
      <c r="A60" t="s">
        <v>1884</v>
      </c>
      <c r="B60" s="2">
        <v>45633</v>
      </c>
      <c r="C60" t="s">
        <v>1257</v>
      </c>
      <c r="D60" t="s">
        <v>1578</v>
      </c>
      <c r="E60" t="s">
        <v>1779</v>
      </c>
      <c r="F60">
        <v>4</v>
      </c>
      <c r="G60">
        <v>733.42</v>
      </c>
      <c r="I60" t="s">
        <v>1826</v>
      </c>
      <c r="J60">
        <v>2552.3015999999998</v>
      </c>
    </row>
    <row r="61" spans="1:10" x14ac:dyDescent="0.3">
      <c r="A61" t="s">
        <v>1885</v>
      </c>
      <c r="B61" s="2">
        <v>45257</v>
      </c>
      <c r="C61" t="s">
        <v>1148</v>
      </c>
      <c r="D61" t="s">
        <v>1726</v>
      </c>
      <c r="E61" t="s">
        <v>1792</v>
      </c>
      <c r="F61">
        <v>1</v>
      </c>
      <c r="G61">
        <v>996.33</v>
      </c>
      <c r="H61">
        <v>0.23</v>
      </c>
      <c r="I61" t="s">
        <v>1826</v>
      </c>
      <c r="J61">
        <v>767.17410000000007</v>
      </c>
    </row>
    <row r="62" spans="1:10" x14ac:dyDescent="0.3">
      <c r="A62" t="s">
        <v>1886</v>
      </c>
      <c r="B62" s="2">
        <v>45854</v>
      </c>
      <c r="C62" t="s">
        <v>1269</v>
      </c>
      <c r="D62" t="s">
        <v>1610</v>
      </c>
      <c r="E62" t="s">
        <v>1789</v>
      </c>
      <c r="F62">
        <v>1</v>
      </c>
      <c r="G62">
        <v>198.83</v>
      </c>
      <c r="H62">
        <v>0.09</v>
      </c>
      <c r="I62" t="s">
        <v>1829</v>
      </c>
      <c r="J62">
        <v>180.93530000000001</v>
      </c>
    </row>
    <row r="63" spans="1:10" x14ac:dyDescent="0.3">
      <c r="A63" t="s">
        <v>1887</v>
      </c>
      <c r="B63" s="2">
        <v>45716</v>
      </c>
      <c r="C63" t="s">
        <v>767</v>
      </c>
      <c r="D63" t="s">
        <v>1586</v>
      </c>
      <c r="E63" t="s">
        <v>1779</v>
      </c>
      <c r="F63">
        <v>1</v>
      </c>
      <c r="G63">
        <v>374.92</v>
      </c>
      <c r="H63">
        <v>0.18</v>
      </c>
      <c r="I63" t="s">
        <v>1826</v>
      </c>
      <c r="J63">
        <v>307.43439999999998</v>
      </c>
    </row>
    <row r="64" spans="1:10" x14ac:dyDescent="0.3">
      <c r="A64" t="s">
        <v>1888</v>
      </c>
      <c r="B64" s="2">
        <v>45515</v>
      </c>
      <c r="C64" t="s">
        <v>1431</v>
      </c>
      <c r="D64" t="s">
        <v>1734</v>
      </c>
      <c r="E64" t="s">
        <v>1804</v>
      </c>
      <c r="F64">
        <v>1</v>
      </c>
      <c r="G64">
        <v>468.94</v>
      </c>
      <c r="H64">
        <v>0.12</v>
      </c>
      <c r="I64" t="s">
        <v>1824</v>
      </c>
      <c r="J64">
        <v>412.66719999999998</v>
      </c>
    </row>
    <row r="65" spans="1:10" x14ac:dyDescent="0.3">
      <c r="A65" t="s">
        <v>1889</v>
      </c>
      <c r="B65" s="2">
        <v>45927</v>
      </c>
      <c r="C65" t="s">
        <v>435</v>
      </c>
      <c r="D65" t="s">
        <v>1726</v>
      </c>
      <c r="E65" t="s">
        <v>1794</v>
      </c>
      <c r="F65">
        <v>2</v>
      </c>
      <c r="G65">
        <v>121.37</v>
      </c>
      <c r="H65">
        <v>0.05</v>
      </c>
      <c r="I65" t="s">
        <v>1824</v>
      </c>
      <c r="J65">
        <v>230.60300000000001</v>
      </c>
    </row>
    <row r="66" spans="1:10" x14ac:dyDescent="0.3">
      <c r="A66" t="s">
        <v>1890</v>
      </c>
      <c r="B66" s="2">
        <v>45914</v>
      </c>
      <c r="C66" t="s">
        <v>815</v>
      </c>
      <c r="D66" t="s">
        <v>1654</v>
      </c>
      <c r="E66" t="s">
        <v>1789</v>
      </c>
      <c r="F66">
        <v>3</v>
      </c>
      <c r="G66">
        <v>480.06</v>
      </c>
      <c r="H66">
        <v>0.01</v>
      </c>
      <c r="I66" t="s">
        <v>1824</v>
      </c>
    </row>
    <row r="67" spans="1:10" x14ac:dyDescent="0.3">
      <c r="A67" t="s">
        <v>1891</v>
      </c>
      <c r="B67" s="2">
        <v>45290</v>
      </c>
      <c r="C67" t="s">
        <v>541</v>
      </c>
      <c r="D67" t="s">
        <v>1746</v>
      </c>
      <c r="E67" t="s">
        <v>1807</v>
      </c>
      <c r="F67">
        <v>2</v>
      </c>
      <c r="G67">
        <v>856.57</v>
      </c>
      <c r="H67">
        <v>0.24</v>
      </c>
      <c r="I67" t="s">
        <v>1824</v>
      </c>
      <c r="J67">
        <v>1301.9864</v>
      </c>
    </row>
    <row r="68" spans="1:10" x14ac:dyDescent="0.3">
      <c r="A68" t="s">
        <v>1892</v>
      </c>
      <c r="B68" s="2">
        <v>45213</v>
      </c>
      <c r="C68" t="s">
        <v>857</v>
      </c>
      <c r="D68" t="s">
        <v>1702</v>
      </c>
      <c r="E68" t="s">
        <v>1761</v>
      </c>
      <c r="F68">
        <v>4</v>
      </c>
      <c r="G68">
        <v>814.25</v>
      </c>
      <c r="H68">
        <v>0.18</v>
      </c>
      <c r="I68" t="s">
        <v>1824</v>
      </c>
      <c r="J68">
        <v>2670.74</v>
      </c>
    </row>
    <row r="69" spans="1:10" x14ac:dyDescent="0.3">
      <c r="A69" t="s">
        <v>1893</v>
      </c>
      <c r="B69" s="2">
        <v>45255</v>
      </c>
      <c r="C69" t="s">
        <v>1487</v>
      </c>
      <c r="D69" t="s">
        <v>1572</v>
      </c>
      <c r="E69" t="s">
        <v>1761</v>
      </c>
      <c r="F69">
        <v>1</v>
      </c>
      <c r="G69">
        <v>989.17</v>
      </c>
      <c r="H69">
        <v>0.2</v>
      </c>
      <c r="I69" t="s">
        <v>1826</v>
      </c>
      <c r="J69">
        <v>791.33600000000001</v>
      </c>
    </row>
    <row r="70" spans="1:10" x14ac:dyDescent="0.3">
      <c r="A70" t="s">
        <v>1894</v>
      </c>
      <c r="B70" s="2">
        <v>45270</v>
      </c>
      <c r="C70" t="s">
        <v>1163</v>
      </c>
      <c r="D70" t="s">
        <v>1692</v>
      </c>
      <c r="E70" t="s">
        <v>1789</v>
      </c>
      <c r="F70">
        <v>4</v>
      </c>
      <c r="G70">
        <v>62.48</v>
      </c>
      <c r="H70">
        <v>0.18</v>
      </c>
      <c r="I70" t="s">
        <v>1824</v>
      </c>
      <c r="J70">
        <v>204.93440000000001</v>
      </c>
    </row>
    <row r="71" spans="1:10" x14ac:dyDescent="0.3">
      <c r="A71" t="s">
        <v>1895</v>
      </c>
      <c r="B71" s="2">
        <v>45897</v>
      </c>
      <c r="C71" t="s">
        <v>1313</v>
      </c>
      <c r="D71" t="s">
        <v>1574</v>
      </c>
      <c r="E71" t="s">
        <v>1804</v>
      </c>
      <c r="F71">
        <v>4</v>
      </c>
      <c r="G71">
        <v>561.24</v>
      </c>
      <c r="H71">
        <v>0.24</v>
      </c>
      <c r="I71" t="s">
        <v>1824</v>
      </c>
      <c r="J71">
        <v>1706.1695999999999</v>
      </c>
    </row>
    <row r="72" spans="1:10" x14ac:dyDescent="0.3">
      <c r="A72" t="s">
        <v>1896</v>
      </c>
      <c r="B72" s="2">
        <v>45849</v>
      </c>
      <c r="C72" t="s">
        <v>218</v>
      </c>
      <c r="D72" t="s">
        <v>1668</v>
      </c>
      <c r="E72" t="s">
        <v>1773</v>
      </c>
      <c r="F72">
        <v>3</v>
      </c>
      <c r="G72">
        <v>92.24</v>
      </c>
      <c r="H72">
        <v>0.28000000000000003</v>
      </c>
      <c r="I72" t="s">
        <v>1829</v>
      </c>
    </row>
    <row r="73" spans="1:10" x14ac:dyDescent="0.3">
      <c r="A73" t="s">
        <v>1897</v>
      </c>
      <c r="B73" s="2">
        <v>45889</v>
      </c>
      <c r="C73" t="s">
        <v>559</v>
      </c>
      <c r="D73" t="s">
        <v>1692</v>
      </c>
      <c r="E73" t="s">
        <v>1757</v>
      </c>
      <c r="F73">
        <v>2</v>
      </c>
      <c r="G73">
        <v>668.3</v>
      </c>
      <c r="H73">
        <v>7.0000000000000007E-2</v>
      </c>
      <c r="I73" t="s">
        <v>1824</v>
      </c>
      <c r="J73">
        <v>1243.038</v>
      </c>
    </row>
    <row r="74" spans="1:10" x14ac:dyDescent="0.3">
      <c r="A74" t="s">
        <v>1898</v>
      </c>
      <c r="B74" s="2">
        <v>45533</v>
      </c>
      <c r="C74" t="s">
        <v>1272</v>
      </c>
      <c r="D74" t="s">
        <v>1624</v>
      </c>
      <c r="E74" t="s">
        <v>1773</v>
      </c>
      <c r="F74">
        <v>1</v>
      </c>
      <c r="G74">
        <v>553.82000000000005</v>
      </c>
      <c r="H74">
        <v>0.09</v>
      </c>
      <c r="I74" t="s">
        <v>1824</v>
      </c>
      <c r="J74">
        <v>503.97620000000012</v>
      </c>
    </row>
    <row r="75" spans="1:10" x14ac:dyDescent="0.3">
      <c r="A75" t="s">
        <v>1899</v>
      </c>
      <c r="B75" s="2">
        <v>45626</v>
      </c>
      <c r="C75" t="s">
        <v>147</v>
      </c>
      <c r="D75" t="s">
        <v>1638</v>
      </c>
      <c r="E75" t="s">
        <v>1792</v>
      </c>
      <c r="F75">
        <v>2</v>
      </c>
      <c r="G75">
        <v>556.42999999999995</v>
      </c>
      <c r="H75">
        <v>0.13</v>
      </c>
      <c r="I75" t="s">
        <v>1824</v>
      </c>
      <c r="J75">
        <v>968.18819999999994</v>
      </c>
    </row>
    <row r="76" spans="1:10" x14ac:dyDescent="0.3">
      <c r="A76" t="s">
        <v>1900</v>
      </c>
      <c r="B76" s="2">
        <v>45942</v>
      </c>
      <c r="C76" t="s">
        <v>869</v>
      </c>
      <c r="D76" t="s">
        <v>1588</v>
      </c>
      <c r="E76" t="s">
        <v>1782</v>
      </c>
      <c r="F76">
        <v>1</v>
      </c>
      <c r="G76">
        <v>184.98</v>
      </c>
      <c r="H76">
        <v>0.1</v>
      </c>
      <c r="I76" t="s">
        <v>1829</v>
      </c>
      <c r="J76">
        <v>166.482</v>
      </c>
    </row>
    <row r="77" spans="1:10" x14ac:dyDescent="0.3">
      <c r="A77" t="s">
        <v>1901</v>
      </c>
      <c r="B77" s="2">
        <v>45500</v>
      </c>
      <c r="C77" t="s">
        <v>141</v>
      </c>
      <c r="D77" t="s">
        <v>1742</v>
      </c>
      <c r="E77" t="s">
        <v>1794</v>
      </c>
      <c r="F77">
        <v>4</v>
      </c>
      <c r="G77">
        <v>700.18</v>
      </c>
      <c r="H77">
        <v>0.23</v>
      </c>
      <c r="I77" t="s">
        <v>1824</v>
      </c>
      <c r="J77">
        <v>2156.5544</v>
      </c>
    </row>
    <row r="78" spans="1:10" x14ac:dyDescent="0.3">
      <c r="A78" t="s">
        <v>1902</v>
      </c>
      <c r="B78" s="2">
        <v>45285</v>
      </c>
      <c r="C78" t="s">
        <v>85</v>
      </c>
      <c r="D78" t="s">
        <v>1700</v>
      </c>
      <c r="E78" t="s">
        <v>1789</v>
      </c>
      <c r="F78">
        <v>2</v>
      </c>
      <c r="G78">
        <v>686.31</v>
      </c>
      <c r="H78">
        <v>0.25</v>
      </c>
      <c r="I78" t="s">
        <v>1824</v>
      </c>
      <c r="J78">
        <v>1029.4649999999999</v>
      </c>
    </row>
    <row r="79" spans="1:10" x14ac:dyDescent="0.3">
      <c r="A79" t="s">
        <v>1903</v>
      </c>
      <c r="B79" s="2">
        <v>45800</v>
      </c>
      <c r="C79" t="s">
        <v>40</v>
      </c>
      <c r="D79" t="s">
        <v>1682</v>
      </c>
      <c r="E79" t="s">
        <v>1801</v>
      </c>
      <c r="F79">
        <v>1</v>
      </c>
      <c r="G79">
        <v>687.82</v>
      </c>
      <c r="H79">
        <v>0.27</v>
      </c>
      <c r="I79" t="s">
        <v>1829</v>
      </c>
      <c r="J79">
        <v>502.10860000000002</v>
      </c>
    </row>
    <row r="80" spans="1:10" x14ac:dyDescent="0.3">
      <c r="A80" t="s">
        <v>1904</v>
      </c>
      <c r="B80" s="2">
        <v>45609</v>
      </c>
      <c r="C80" t="s">
        <v>716</v>
      </c>
      <c r="D80" t="s">
        <v>1714</v>
      </c>
      <c r="E80" t="s">
        <v>1782</v>
      </c>
      <c r="F80">
        <v>2</v>
      </c>
      <c r="G80">
        <v>900.55</v>
      </c>
      <c r="H80">
        <v>0.16</v>
      </c>
      <c r="I80" t="s">
        <v>1824</v>
      </c>
      <c r="J80">
        <v>1512.924</v>
      </c>
    </row>
    <row r="81" spans="1:10" x14ac:dyDescent="0.3">
      <c r="A81" t="s">
        <v>1905</v>
      </c>
      <c r="B81" s="2">
        <v>45268</v>
      </c>
      <c r="C81" t="s">
        <v>402</v>
      </c>
      <c r="D81" t="s">
        <v>1590</v>
      </c>
      <c r="E81" t="s">
        <v>1761</v>
      </c>
      <c r="F81">
        <v>1</v>
      </c>
      <c r="G81">
        <v>341.17</v>
      </c>
      <c r="H81">
        <v>0.15</v>
      </c>
      <c r="I81" t="s">
        <v>1824</v>
      </c>
      <c r="J81">
        <v>289.99450000000002</v>
      </c>
    </row>
    <row r="82" spans="1:10" x14ac:dyDescent="0.3">
      <c r="A82" t="s">
        <v>1906</v>
      </c>
      <c r="B82" s="2">
        <v>45885</v>
      </c>
      <c r="C82" t="s">
        <v>582</v>
      </c>
      <c r="D82" t="s">
        <v>1652</v>
      </c>
      <c r="E82" t="s">
        <v>1782</v>
      </c>
      <c r="F82">
        <v>1</v>
      </c>
      <c r="G82">
        <v>442.27</v>
      </c>
      <c r="H82">
        <v>0.06</v>
      </c>
      <c r="I82" t="s">
        <v>1829</v>
      </c>
      <c r="J82">
        <v>415.73379999999997</v>
      </c>
    </row>
    <row r="83" spans="1:10" x14ac:dyDescent="0.3">
      <c r="A83" t="s">
        <v>1907</v>
      </c>
      <c r="B83" s="2">
        <v>45616</v>
      </c>
      <c r="C83" t="s">
        <v>809</v>
      </c>
      <c r="D83" t="s">
        <v>1690</v>
      </c>
      <c r="E83" t="s">
        <v>1786</v>
      </c>
      <c r="F83">
        <v>1</v>
      </c>
      <c r="G83">
        <v>363.73</v>
      </c>
      <c r="H83">
        <v>0.25</v>
      </c>
      <c r="I83" t="s">
        <v>1826</v>
      </c>
      <c r="J83">
        <v>272.79750000000001</v>
      </c>
    </row>
    <row r="84" spans="1:10" x14ac:dyDescent="0.3">
      <c r="A84" t="s">
        <v>1908</v>
      </c>
      <c r="B84" s="2">
        <v>45518</v>
      </c>
      <c r="C84" t="s">
        <v>1181</v>
      </c>
      <c r="D84" t="s">
        <v>1730</v>
      </c>
      <c r="E84" t="s">
        <v>1807</v>
      </c>
      <c r="F84">
        <v>2</v>
      </c>
      <c r="G84">
        <v>601.33000000000004</v>
      </c>
      <c r="H84">
        <v>0.16</v>
      </c>
      <c r="I84" t="s">
        <v>1826</v>
      </c>
      <c r="J84">
        <v>1010.2344000000001</v>
      </c>
    </row>
    <row r="85" spans="1:10" x14ac:dyDescent="0.3">
      <c r="A85" t="s">
        <v>1909</v>
      </c>
      <c r="B85" s="2">
        <v>45427</v>
      </c>
      <c r="C85" t="s">
        <v>1254</v>
      </c>
      <c r="D85" t="s">
        <v>1582</v>
      </c>
      <c r="E85" t="s">
        <v>1810</v>
      </c>
      <c r="F85">
        <v>4</v>
      </c>
      <c r="G85">
        <v>34.39</v>
      </c>
      <c r="H85">
        <v>0.03</v>
      </c>
      <c r="I85" t="s">
        <v>1826</v>
      </c>
      <c r="J85">
        <v>133.4332</v>
      </c>
    </row>
    <row r="86" spans="1:10" x14ac:dyDescent="0.3">
      <c r="A86" t="s">
        <v>1910</v>
      </c>
      <c r="B86" s="2">
        <v>45268</v>
      </c>
      <c r="C86" t="s">
        <v>1313</v>
      </c>
      <c r="D86" t="s">
        <v>1640</v>
      </c>
      <c r="E86" t="s">
        <v>1807</v>
      </c>
      <c r="F86">
        <v>1</v>
      </c>
      <c r="G86">
        <v>773.57</v>
      </c>
      <c r="H86">
        <v>0.05</v>
      </c>
      <c r="I86" t="s">
        <v>1829</v>
      </c>
    </row>
    <row r="87" spans="1:10" x14ac:dyDescent="0.3">
      <c r="A87" t="s">
        <v>1911</v>
      </c>
      <c r="B87" s="2">
        <v>45282</v>
      </c>
      <c r="C87" t="s">
        <v>205</v>
      </c>
      <c r="D87" t="s">
        <v>1724</v>
      </c>
      <c r="E87" t="s">
        <v>1779</v>
      </c>
      <c r="F87">
        <v>4</v>
      </c>
      <c r="G87">
        <v>127.1</v>
      </c>
      <c r="H87">
        <v>0.24</v>
      </c>
      <c r="I87" t="s">
        <v>1829</v>
      </c>
      <c r="J87">
        <v>386.38400000000001</v>
      </c>
    </row>
    <row r="88" spans="1:10" x14ac:dyDescent="0.3">
      <c r="A88" t="s">
        <v>1912</v>
      </c>
      <c r="B88" s="2">
        <v>45545</v>
      </c>
      <c r="C88" t="s">
        <v>957</v>
      </c>
      <c r="D88" t="s">
        <v>1588</v>
      </c>
      <c r="E88" t="s">
        <v>1766</v>
      </c>
      <c r="F88">
        <v>3</v>
      </c>
      <c r="G88">
        <v>899.58</v>
      </c>
      <c r="H88">
        <v>0.28000000000000003</v>
      </c>
      <c r="I88" t="s">
        <v>1826</v>
      </c>
      <c r="J88">
        <v>1943.0927999999999</v>
      </c>
    </row>
    <row r="89" spans="1:10" x14ac:dyDescent="0.3">
      <c r="A89" t="s">
        <v>1913</v>
      </c>
      <c r="B89" s="2">
        <v>45755</v>
      </c>
      <c r="C89" t="s">
        <v>1029</v>
      </c>
      <c r="D89" t="s">
        <v>1546</v>
      </c>
      <c r="E89" t="s">
        <v>1789</v>
      </c>
      <c r="F89">
        <v>3</v>
      </c>
      <c r="G89">
        <v>964.39</v>
      </c>
      <c r="H89">
        <v>0.04</v>
      </c>
      <c r="I89" t="s">
        <v>1824</v>
      </c>
      <c r="J89">
        <v>2777.4432000000002</v>
      </c>
    </row>
    <row r="90" spans="1:10" x14ac:dyDescent="0.3">
      <c r="A90" t="s">
        <v>1914</v>
      </c>
      <c r="B90" s="2">
        <v>45588</v>
      </c>
      <c r="C90" t="s">
        <v>604</v>
      </c>
      <c r="D90" t="s">
        <v>1624</v>
      </c>
      <c r="E90" t="s">
        <v>1752</v>
      </c>
      <c r="F90">
        <v>2</v>
      </c>
      <c r="G90">
        <v>217.83</v>
      </c>
      <c r="H90">
        <v>0.14000000000000001</v>
      </c>
      <c r="I90" t="s">
        <v>1826</v>
      </c>
      <c r="J90">
        <v>374.66759999999999</v>
      </c>
    </row>
    <row r="91" spans="1:10" x14ac:dyDescent="0.3">
      <c r="A91" t="s">
        <v>1915</v>
      </c>
      <c r="B91" s="2">
        <v>45848</v>
      </c>
      <c r="C91" t="s">
        <v>484</v>
      </c>
      <c r="D91" t="s">
        <v>1582</v>
      </c>
      <c r="E91" t="s">
        <v>1757</v>
      </c>
      <c r="F91">
        <v>4</v>
      </c>
      <c r="G91">
        <v>187.71</v>
      </c>
      <c r="H91">
        <v>0.06</v>
      </c>
      <c r="I91" t="s">
        <v>1829</v>
      </c>
      <c r="J91">
        <v>705.78959999999995</v>
      </c>
    </row>
    <row r="92" spans="1:10" x14ac:dyDescent="0.3">
      <c r="A92" t="s">
        <v>1916</v>
      </c>
      <c r="B92" s="2">
        <v>45577</v>
      </c>
      <c r="C92" t="s">
        <v>52</v>
      </c>
      <c r="D92" t="s">
        <v>1614</v>
      </c>
      <c r="E92" t="s">
        <v>1810</v>
      </c>
      <c r="F92">
        <v>2</v>
      </c>
      <c r="G92">
        <v>350.12</v>
      </c>
      <c r="H92">
        <v>0.12</v>
      </c>
      <c r="I92" t="s">
        <v>1829</v>
      </c>
      <c r="J92">
        <v>616.21119999999996</v>
      </c>
    </row>
    <row r="93" spans="1:10" x14ac:dyDescent="0.3">
      <c r="A93" t="s">
        <v>1917</v>
      </c>
      <c r="B93" s="2">
        <v>45312</v>
      </c>
      <c r="C93" t="s">
        <v>1263</v>
      </c>
      <c r="D93" t="s">
        <v>1580</v>
      </c>
      <c r="E93" t="s">
        <v>1757</v>
      </c>
      <c r="F93">
        <v>4</v>
      </c>
      <c r="G93">
        <v>102.19</v>
      </c>
      <c r="H93">
        <v>0.17</v>
      </c>
      <c r="I93" t="s">
        <v>1826</v>
      </c>
      <c r="J93">
        <v>339.27080000000001</v>
      </c>
    </row>
    <row r="94" spans="1:10" x14ac:dyDescent="0.3">
      <c r="A94" t="s">
        <v>1918</v>
      </c>
      <c r="B94" s="2">
        <v>45350</v>
      </c>
      <c r="C94" t="s">
        <v>40</v>
      </c>
      <c r="D94" t="s">
        <v>1720</v>
      </c>
      <c r="E94" t="s">
        <v>1769</v>
      </c>
      <c r="F94">
        <v>1</v>
      </c>
      <c r="G94">
        <v>696.53</v>
      </c>
      <c r="H94">
        <v>0.17</v>
      </c>
      <c r="I94" t="s">
        <v>1824</v>
      </c>
      <c r="J94">
        <v>578.11989999999992</v>
      </c>
    </row>
    <row r="95" spans="1:10" x14ac:dyDescent="0.3">
      <c r="A95" t="s">
        <v>1919</v>
      </c>
      <c r="B95" s="2">
        <v>45657</v>
      </c>
      <c r="C95" t="s">
        <v>241</v>
      </c>
      <c r="D95" t="s">
        <v>1586</v>
      </c>
      <c r="E95" t="s">
        <v>1769</v>
      </c>
      <c r="F95">
        <v>2</v>
      </c>
      <c r="G95">
        <v>327.52</v>
      </c>
      <c r="H95">
        <v>0.15</v>
      </c>
      <c r="I95" t="s">
        <v>1826</v>
      </c>
      <c r="J95">
        <v>556.78399999999999</v>
      </c>
    </row>
    <row r="96" spans="1:10" x14ac:dyDescent="0.3">
      <c r="A96" t="s">
        <v>1920</v>
      </c>
      <c r="B96" s="2">
        <v>45530</v>
      </c>
      <c r="C96" t="s">
        <v>942</v>
      </c>
      <c r="D96" t="s">
        <v>1742</v>
      </c>
      <c r="E96" t="s">
        <v>1813</v>
      </c>
      <c r="F96">
        <v>2</v>
      </c>
      <c r="G96">
        <v>569.36</v>
      </c>
      <c r="H96">
        <v>0.01</v>
      </c>
      <c r="I96" t="s">
        <v>1826</v>
      </c>
    </row>
    <row r="97" spans="1:10" x14ac:dyDescent="0.3">
      <c r="A97" t="s">
        <v>1921</v>
      </c>
      <c r="B97" s="2">
        <v>45556</v>
      </c>
      <c r="C97" t="s">
        <v>1011</v>
      </c>
      <c r="D97" t="s">
        <v>1746</v>
      </c>
      <c r="E97" t="s">
        <v>1776</v>
      </c>
      <c r="F97">
        <v>2</v>
      </c>
      <c r="G97">
        <v>68.290000000000006</v>
      </c>
      <c r="H97">
        <v>0.14000000000000001</v>
      </c>
      <c r="I97" t="s">
        <v>1829</v>
      </c>
      <c r="J97">
        <v>117.4588</v>
      </c>
    </row>
    <row r="98" spans="1:10" x14ac:dyDescent="0.3">
      <c r="A98" t="s">
        <v>1922</v>
      </c>
      <c r="B98" s="2">
        <v>45523</v>
      </c>
      <c r="C98" t="s">
        <v>782</v>
      </c>
      <c r="D98" t="s">
        <v>1648</v>
      </c>
      <c r="E98" t="s">
        <v>1789</v>
      </c>
      <c r="F98">
        <v>1</v>
      </c>
      <c r="G98">
        <v>842.9</v>
      </c>
      <c r="H98">
        <v>0.06</v>
      </c>
      <c r="I98" t="s">
        <v>1829</v>
      </c>
      <c r="J98">
        <v>792.32599999999991</v>
      </c>
    </row>
    <row r="99" spans="1:10" x14ac:dyDescent="0.3">
      <c r="A99" t="s">
        <v>1923</v>
      </c>
      <c r="B99" s="2">
        <v>45587</v>
      </c>
      <c r="C99" t="s">
        <v>911</v>
      </c>
      <c r="D99" t="s">
        <v>1551</v>
      </c>
      <c r="E99" t="s">
        <v>1766</v>
      </c>
      <c r="F99">
        <v>3</v>
      </c>
      <c r="G99">
        <v>751.94</v>
      </c>
      <c r="H99">
        <v>0.26</v>
      </c>
      <c r="I99" t="s">
        <v>1826</v>
      </c>
      <c r="J99">
        <v>1669.3068000000001</v>
      </c>
    </row>
    <row r="100" spans="1:10" x14ac:dyDescent="0.3">
      <c r="A100" t="s">
        <v>1924</v>
      </c>
      <c r="B100" s="2">
        <v>45580</v>
      </c>
      <c r="C100" t="s">
        <v>449</v>
      </c>
      <c r="D100" t="s">
        <v>1660</v>
      </c>
      <c r="E100" t="s">
        <v>1779</v>
      </c>
      <c r="F100">
        <v>4</v>
      </c>
      <c r="G100">
        <v>476.28</v>
      </c>
      <c r="H100">
        <v>0.17</v>
      </c>
      <c r="I100" t="s">
        <v>1824</v>
      </c>
      <c r="J100">
        <v>1581.2496000000001</v>
      </c>
    </row>
    <row r="101" spans="1:10" x14ac:dyDescent="0.3">
      <c r="A101" t="s">
        <v>1925</v>
      </c>
      <c r="B101" s="2">
        <v>45479</v>
      </c>
      <c r="C101" t="s">
        <v>1023</v>
      </c>
      <c r="D101" t="s">
        <v>1656</v>
      </c>
      <c r="E101" t="s">
        <v>1766</v>
      </c>
      <c r="F101">
        <v>3</v>
      </c>
      <c r="G101">
        <v>541.99</v>
      </c>
      <c r="H101">
        <v>0.24</v>
      </c>
      <c r="I101" t="s">
        <v>1829</v>
      </c>
      <c r="J101">
        <v>1235.7372</v>
      </c>
    </row>
    <row r="102" spans="1:10" x14ac:dyDescent="0.3">
      <c r="A102" t="s">
        <v>1926</v>
      </c>
      <c r="B102" s="2">
        <v>45677</v>
      </c>
      <c r="C102" t="s">
        <v>1154</v>
      </c>
      <c r="D102" t="s">
        <v>1614</v>
      </c>
      <c r="E102" t="s">
        <v>1773</v>
      </c>
      <c r="F102">
        <v>2</v>
      </c>
      <c r="G102">
        <v>401.5</v>
      </c>
      <c r="H102">
        <v>0.18</v>
      </c>
      <c r="I102" t="s">
        <v>1824</v>
      </c>
      <c r="J102">
        <v>658.46</v>
      </c>
    </row>
    <row r="103" spans="1:10" x14ac:dyDescent="0.3">
      <c r="A103" t="s">
        <v>1927</v>
      </c>
      <c r="B103" s="2">
        <v>45453</v>
      </c>
      <c r="C103" t="s">
        <v>304</v>
      </c>
      <c r="D103" t="s">
        <v>1598</v>
      </c>
      <c r="E103" t="s">
        <v>1797</v>
      </c>
      <c r="F103">
        <v>3</v>
      </c>
      <c r="G103">
        <v>359.56</v>
      </c>
      <c r="H103">
        <v>0.17</v>
      </c>
      <c r="I103" t="s">
        <v>1826</v>
      </c>
      <c r="J103">
        <v>895.30439999999999</v>
      </c>
    </row>
    <row r="104" spans="1:10" x14ac:dyDescent="0.3">
      <c r="A104" t="s">
        <v>1928</v>
      </c>
      <c r="B104" s="2">
        <v>45552</v>
      </c>
      <c r="C104" t="s">
        <v>347</v>
      </c>
      <c r="D104" t="s">
        <v>1708</v>
      </c>
      <c r="E104" t="s">
        <v>1794</v>
      </c>
      <c r="F104">
        <v>2</v>
      </c>
      <c r="G104">
        <v>471.88</v>
      </c>
      <c r="H104">
        <v>0.24</v>
      </c>
      <c r="I104" t="s">
        <v>1826</v>
      </c>
      <c r="J104">
        <v>717.25760000000002</v>
      </c>
    </row>
    <row r="105" spans="1:10" x14ac:dyDescent="0.3">
      <c r="A105" t="s">
        <v>1929</v>
      </c>
      <c r="B105" s="2">
        <v>45907</v>
      </c>
      <c r="C105" t="s">
        <v>601</v>
      </c>
      <c r="D105" t="s">
        <v>1616</v>
      </c>
      <c r="E105" t="s">
        <v>1769</v>
      </c>
      <c r="F105">
        <v>4</v>
      </c>
      <c r="G105">
        <v>925.19</v>
      </c>
      <c r="H105">
        <v>0.19</v>
      </c>
      <c r="I105" t="s">
        <v>1826</v>
      </c>
      <c r="J105">
        <v>2997.615600000001</v>
      </c>
    </row>
    <row r="106" spans="1:10" x14ac:dyDescent="0.3">
      <c r="A106" t="s">
        <v>1930</v>
      </c>
      <c r="B106" s="2">
        <v>45330</v>
      </c>
      <c r="C106" t="s">
        <v>121</v>
      </c>
      <c r="D106" t="s">
        <v>1720</v>
      </c>
      <c r="E106" t="s">
        <v>1792</v>
      </c>
      <c r="F106">
        <v>2</v>
      </c>
      <c r="G106">
        <v>879.63</v>
      </c>
      <c r="H106">
        <v>7.0000000000000007E-2</v>
      </c>
      <c r="I106" t="s">
        <v>1829</v>
      </c>
      <c r="J106">
        <v>1636.1117999999999</v>
      </c>
    </row>
    <row r="107" spans="1:10" x14ac:dyDescent="0.3">
      <c r="A107" t="s">
        <v>1931</v>
      </c>
      <c r="B107" s="2">
        <v>45214</v>
      </c>
      <c r="C107" t="s">
        <v>20</v>
      </c>
      <c r="D107" t="s">
        <v>1706</v>
      </c>
      <c r="E107" t="s">
        <v>1807</v>
      </c>
      <c r="F107">
        <v>2</v>
      </c>
      <c r="G107">
        <v>418.23</v>
      </c>
      <c r="H107">
        <v>0.28000000000000003</v>
      </c>
      <c r="I107" t="s">
        <v>1824</v>
      </c>
      <c r="J107">
        <v>602.25120000000004</v>
      </c>
    </row>
    <row r="108" spans="1:10" x14ac:dyDescent="0.3">
      <c r="A108" t="s">
        <v>1932</v>
      </c>
      <c r="B108" s="2">
        <v>45891</v>
      </c>
      <c r="C108" t="s">
        <v>857</v>
      </c>
      <c r="D108" t="s">
        <v>1586</v>
      </c>
      <c r="E108" t="s">
        <v>1810</v>
      </c>
      <c r="F108">
        <v>3</v>
      </c>
      <c r="G108">
        <v>551.72</v>
      </c>
      <c r="H108">
        <v>0.03</v>
      </c>
      <c r="I108" t="s">
        <v>1829</v>
      </c>
      <c r="J108">
        <v>1605.5052000000001</v>
      </c>
    </row>
    <row r="109" spans="1:10" x14ac:dyDescent="0.3">
      <c r="A109" t="s">
        <v>1933</v>
      </c>
      <c r="B109" s="2">
        <v>45323</v>
      </c>
      <c r="C109" t="s">
        <v>1062</v>
      </c>
      <c r="D109" t="s">
        <v>1720</v>
      </c>
      <c r="E109" t="s">
        <v>1779</v>
      </c>
      <c r="F109">
        <v>4</v>
      </c>
      <c r="G109">
        <v>525.61</v>
      </c>
      <c r="H109">
        <v>0.02</v>
      </c>
      <c r="I109" t="s">
        <v>1826</v>
      </c>
      <c r="J109">
        <v>2060.3912</v>
      </c>
    </row>
    <row r="110" spans="1:10" x14ac:dyDescent="0.3">
      <c r="A110" t="s">
        <v>1934</v>
      </c>
      <c r="B110" s="2">
        <v>45785</v>
      </c>
      <c r="C110" t="s">
        <v>160</v>
      </c>
      <c r="D110" t="s">
        <v>1592</v>
      </c>
      <c r="E110" t="s">
        <v>1797</v>
      </c>
      <c r="F110">
        <v>3</v>
      </c>
      <c r="G110">
        <v>815.3</v>
      </c>
      <c r="H110">
        <v>0.03</v>
      </c>
      <c r="I110" t="s">
        <v>1824</v>
      </c>
      <c r="J110">
        <v>2372.5230000000001</v>
      </c>
    </row>
    <row r="111" spans="1:10" x14ac:dyDescent="0.3">
      <c r="A111" t="s">
        <v>1935</v>
      </c>
      <c r="B111" s="2">
        <v>45738</v>
      </c>
      <c r="C111" t="s">
        <v>696</v>
      </c>
      <c r="D111" t="s">
        <v>1730</v>
      </c>
      <c r="E111" t="s">
        <v>1752</v>
      </c>
      <c r="F111">
        <v>3</v>
      </c>
      <c r="G111">
        <v>376.46</v>
      </c>
      <c r="H111">
        <v>0.09</v>
      </c>
      <c r="I111" t="s">
        <v>1829</v>
      </c>
      <c r="J111">
        <v>1027.7357999999999</v>
      </c>
    </row>
    <row r="112" spans="1:10" x14ac:dyDescent="0.3">
      <c r="A112" t="s">
        <v>1936</v>
      </c>
      <c r="B112" s="2">
        <v>45851</v>
      </c>
      <c r="C112" t="s">
        <v>40</v>
      </c>
      <c r="D112" t="s">
        <v>1632</v>
      </c>
      <c r="E112" t="s">
        <v>1782</v>
      </c>
      <c r="F112">
        <v>4</v>
      </c>
      <c r="G112">
        <v>239.83</v>
      </c>
      <c r="H112">
        <v>0.08</v>
      </c>
      <c r="I112" t="s">
        <v>1824</v>
      </c>
      <c r="J112">
        <v>882.57440000000008</v>
      </c>
    </row>
    <row r="113" spans="1:10" x14ac:dyDescent="0.3">
      <c r="A113" t="s">
        <v>1937</v>
      </c>
      <c r="B113" s="2">
        <v>45798</v>
      </c>
      <c r="C113" t="s">
        <v>414</v>
      </c>
      <c r="D113" t="s">
        <v>1728</v>
      </c>
      <c r="E113" t="s">
        <v>1766</v>
      </c>
      <c r="F113">
        <v>2</v>
      </c>
      <c r="G113">
        <v>845.71</v>
      </c>
      <c r="H113">
        <v>0.01</v>
      </c>
      <c r="I113" t="s">
        <v>1826</v>
      </c>
      <c r="J113">
        <v>1674.5057999999999</v>
      </c>
    </row>
    <row r="114" spans="1:10" x14ac:dyDescent="0.3">
      <c r="A114" t="s">
        <v>1938</v>
      </c>
      <c r="B114" s="2">
        <v>45705</v>
      </c>
      <c r="C114" t="s">
        <v>314</v>
      </c>
      <c r="D114" t="s">
        <v>1700</v>
      </c>
      <c r="E114" t="s">
        <v>1797</v>
      </c>
      <c r="F114">
        <v>3</v>
      </c>
      <c r="G114">
        <v>948.69</v>
      </c>
      <c r="H114">
        <v>0.28999999999999998</v>
      </c>
      <c r="I114" t="s">
        <v>1824</v>
      </c>
      <c r="J114">
        <v>2020.7097000000001</v>
      </c>
    </row>
    <row r="115" spans="1:10" x14ac:dyDescent="0.3">
      <c r="A115" t="s">
        <v>1939</v>
      </c>
      <c r="B115" s="2">
        <v>45413</v>
      </c>
      <c r="C115" t="s">
        <v>1440</v>
      </c>
      <c r="D115" t="s">
        <v>1602</v>
      </c>
      <c r="E115" t="s">
        <v>1789</v>
      </c>
      <c r="F115">
        <v>1</v>
      </c>
      <c r="G115">
        <v>281.97000000000003</v>
      </c>
      <c r="H115">
        <v>0.2</v>
      </c>
      <c r="I115" t="s">
        <v>1826</v>
      </c>
      <c r="J115">
        <v>225.57599999999999</v>
      </c>
    </row>
    <row r="116" spans="1:10" x14ac:dyDescent="0.3">
      <c r="A116" t="s">
        <v>1940</v>
      </c>
      <c r="B116" s="2">
        <v>45482</v>
      </c>
      <c r="C116" t="s">
        <v>511</v>
      </c>
      <c r="D116" t="s">
        <v>1730</v>
      </c>
      <c r="E116" t="s">
        <v>1769</v>
      </c>
      <c r="F116">
        <v>2</v>
      </c>
      <c r="G116">
        <v>731.01</v>
      </c>
      <c r="H116">
        <v>0.05</v>
      </c>
      <c r="I116" t="s">
        <v>1826</v>
      </c>
      <c r="J116">
        <v>1388.9190000000001</v>
      </c>
    </row>
    <row r="117" spans="1:10" x14ac:dyDescent="0.3">
      <c r="A117" t="s">
        <v>1941</v>
      </c>
      <c r="B117" s="2">
        <v>45925</v>
      </c>
      <c r="C117" t="s">
        <v>821</v>
      </c>
      <c r="D117" t="s">
        <v>1718</v>
      </c>
      <c r="E117" t="s">
        <v>1779</v>
      </c>
      <c r="F117">
        <v>4</v>
      </c>
      <c r="G117">
        <v>930.85</v>
      </c>
      <c r="H117">
        <v>0.13</v>
      </c>
      <c r="I117" t="s">
        <v>1826</v>
      </c>
      <c r="J117">
        <v>3239.3580000000002</v>
      </c>
    </row>
    <row r="118" spans="1:10" x14ac:dyDescent="0.3">
      <c r="A118" t="s">
        <v>1942</v>
      </c>
      <c r="B118" s="2">
        <v>45420</v>
      </c>
      <c r="C118" t="s">
        <v>1301</v>
      </c>
      <c r="D118" t="s">
        <v>1551</v>
      </c>
      <c r="E118" t="s">
        <v>1782</v>
      </c>
      <c r="F118">
        <v>4</v>
      </c>
      <c r="G118">
        <v>770.77</v>
      </c>
      <c r="H118">
        <v>0.22</v>
      </c>
      <c r="I118" t="s">
        <v>1824</v>
      </c>
      <c r="J118">
        <v>2404.8024</v>
      </c>
    </row>
    <row r="119" spans="1:10" x14ac:dyDescent="0.3">
      <c r="A119" t="s">
        <v>1943</v>
      </c>
      <c r="B119" s="2">
        <v>45554</v>
      </c>
      <c r="C119" t="s">
        <v>247</v>
      </c>
      <c r="D119" t="s">
        <v>1640</v>
      </c>
      <c r="E119" t="s">
        <v>1769</v>
      </c>
      <c r="F119">
        <v>3</v>
      </c>
      <c r="G119">
        <v>479.63</v>
      </c>
      <c r="H119">
        <v>0.3</v>
      </c>
      <c r="I119" t="s">
        <v>1826</v>
      </c>
      <c r="J119">
        <v>1007.223</v>
      </c>
    </row>
    <row r="120" spans="1:10" x14ac:dyDescent="0.3">
      <c r="A120" t="s">
        <v>1944</v>
      </c>
      <c r="B120" s="2">
        <v>45405</v>
      </c>
      <c r="C120" t="s">
        <v>372</v>
      </c>
      <c r="D120" t="s">
        <v>1626</v>
      </c>
      <c r="E120" t="s">
        <v>1792</v>
      </c>
      <c r="F120">
        <v>1</v>
      </c>
      <c r="G120">
        <v>165</v>
      </c>
      <c r="H120">
        <v>0.3</v>
      </c>
      <c r="I120" t="s">
        <v>1829</v>
      </c>
      <c r="J120">
        <v>115.5</v>
      </c>
    </row>
    <row r="121" spans="1:10" x14ac:dyDescent="0.3">
      <c r="A121" t="s">
        <v>1945</v>
      </c>
      <c r="B121" s="2">
        <v>45503</v>
      </c>
      <c r="C121" t="s">
        <v>529</v>
      </c>
      <c r="D121" t="s">
        <v>1586</v>
      </c>
      <c r="E121" t="s">
        <v>1782</v>
      </c>
      <c r="F121">
        <v>2</v>
      </c>
      <c r="G121">
        <v>151.51</v>
      </c>
      <c r="H121">
        <v>0.28999999999999998</v>
      </c>
      <c r="I121" t="s">
        <v>1829</v>
      </c>
      <c r="J121">
        <v>215.14420000000001</v>
      </c>
    </row>
    <row r="122" spans="1:10" x14ac:dyDescent="0.3">
      <c r="A122" t="s">
        <v>1946</v>
      </c>
      <c r="B122" s="2">
        <v>45274</v>
      </c>
      <c r="C122" t="s">
        <v>743</v>
      </c>
      <c r="D122" t="s">
        <v>1610</v>
      </c>
      <c r="E122" t="s">
        <v>1807</v>
      </c>
      <c r="F122">
        <v>2</v>
      </c>
      <c r="G122">
        <v>872.93</v>
      </c>
      <c r="H122">
        <v>0.28999999999999998</v>
      </c>
      <c r="I122" t="s">
        <v>1829</v>
      </c>
      <c r="J122">
        <v>1239.5606</v>
      </c>
    </row>
    <row r="123" spans="1:10" x14ac:dyDescent="0.3">
      <c r="A123" t="s">
        <v>1947</v>
      </c>
      <c r="B123" s="2">
        <v>45558</v>
      </c>
      <c r="C123" t="s">
        <v>842</v>
      </c>
      <c r="D123" t="s">
        <v>1592</v>
      </c>
      <c r="E123" t="s">
        <v>1789</v>
      </c>
      <c r="F123">
        <v>3</v>
      </c>
      <c r="G123">
        <v>432.4</v>
      </c>
      <c r="H123">
        <v>0.04</v>
      </c>
      <c r="I123" t="s">
        <v>1824</v>
      </c>
      <c r="J123">
        <v>1245.3119999999999</v>
      </c>
    </row>
    <row r="124" spans="1:10" x14ac:dyDescent="0.3">
      <c r="A124" t="s">
        <v>1948</v>
      </c>
      <c r="B124" s="2">
        <v>45886</v>
      </c>
      <c r="C124" t="s">
        <v>1062</v>
      </c>
      <c r="D124" t="s">
        <v>1648</v>
      </c>
      <c r="E124" t="s">
        <v>1779</v>
      </c>
      <c r="F124">
        <v>2</v>
      </c>
      <c r="G124">
        <v>197.76</v>
      </c>
      <c r="H124">
        <v>0.04</v>
      </c>
      <c r="I124" t="s">
        <v>1824</v>
      </c>
      <c r="J124">
        <v>379.69920000000002</v>
      </c>
    </row>
    <row r="125" spans="1:10" x14ac:dyDescent="0.3">
      <c r="A125" t="s">
        <v>1949</v>
      </c>
      <c r="B125" s="2">
        <v>45674</v>
      </c>
      <c r="C125" t="s">
        <v>1466</v>
      </c>
      <c r="D125" t="s">
        <v>1628</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1562</v>
      </c>
      <c r="E127" t="s">
        <v>1776</v>
      </c>
      <c r="F127">
        <v>1</v>
      </c>
      <c r="G127">
        <v>846.31</v>
      </c>
      <c r="H127">
        <v>0.05</v>
      </c>
      <c r="I127" t="s">
        <v>1826</v>
      </c>
      <c r="J127">
        <v>803.9944999999999</v>
      </c>
    </row>
    <row r="128" spans="1:10" x14ac:dyDescent="0.3">
      <c r="A128" t="s">
        <v>1952</v>
      </c>
      <c r="B128" s="2">
        <v>45884</v>
      </c>
      <c r="C128" t="s">
        <v>449</v>
      </c>
      <c r="D128" t="s">
        <v>1618</v>
      </c>
      <c r="E128" t="s">
        <v>1794</v>
      </c>
      <c r="F128">
        <v>1</v>
      </c>
      <c r="G128">
        <v>996.48</v>
      </c>
      <c r="H128">
        <v>7.0000000000000007E-2</v>
      </c>
      <c r="I128" t="s">
        <v>1829</v>
      </c>
      <c r="J128">
        <v>926.7263999999999</v>
      </c>
    </row>
    <row r="129" spans="1:10" x14ac:dyDescent="0.3">
      <c r="A129" t="s">
        <v>1953</v>
      </c>
      <c r="B129" s="2">
        <v>45916</v>
      </c>
      <c r="C129" t="s">
        <v>881</v>
      </c>
      <c r="D129" t="s">
        <v>1734</v>
      </c>
      <c r="E129" t="s">
        <v>1776</v>
      </c>
      <c r="F129">
        <v>3</v>
      </c>
      <c r="G129">
        <v>949.19</v>
      </c>
      <c r="H129">
        <v>0.03</v>
      </c>
      <c r="I129" t="s">
        <v>1829</v>
      </c>
      <c r="J129">
        <v>2762.1428999999998</v>
      </c>
    </row>
    <row r="130" spans="1:10" x14ac:dyDescent="0.3">
      <c r="A130" t="s">
        <v>1954</v>
      </c>
      <c r="B130" s="2">
        <v>45347</v>
      </c>
      <c r="C130" t="s">
        <v>1238</v>
      </c>
      <c r="D130" t="s">
        <v>1736</v>
      </c>
      <c r="E130" t="s">
        <v>1786</v>
      </c>
      <c r="F130">
        <v>2</v>
      </c>
      <c r="G130">
        <v>724.97</v>
      </c>
      <c r="H130">
        <v>0.1</v>
      </c>
      <c r="I130" t="s">
        <v>1824</v>
      </c>
      <c r="J130">
        <v>1304.9459999999999</v>
      </c>
    </row>
    <row r="131" spans="1:10" x14ac:dyDescent="0.3">
      <c r="A131" t="s">
        <v>1955</v>
      </c>
      <c r="B131" s="2">
        <v>45723</v>
      </c>
      <c r="C131" t="s">
        <v>993</v>
      </c>
      <c r="D131" t="s">
        <v>1546</v>
      </c>
      <c r="E131" t="s">
        <v>1804</v>
      </c>
      <c r="F131">
        <v>1</v>
      </c>
      <c r="G131">
        <v>783.25</v>
      </c>
      <c r="H131">
        <v>0.3</v>
      </c>
      <c r="I131" t="s">
        <v>1824</v>
      </c>
      <c r="J131">
        <v>548.27499999999998</v>
      </c>
    </row>
    <row r="132" spans="1:10" x14ac:dyDescent="0.3">
      <c r="A132" t="s">
        <v>1956</v>
      </c>
      <c r="B132" s="2">
        <v>45495</v>
      </c>
      <c r="C132" t="s">
        <v>1077</v>
      </c>
      <c r="D132" t="s">
        <v>1582</v>
      </c>
      <c r="E132" t="s">
        <v>1766</v>
      </c>
      <c r="F132">
        <v>1</v>
      </c>
      <c r="G132">
        <v>942.38</v>
      </c>
      <c r="H132">
        <v>0.17</v>
      </c>
      <c r="I132" t="s">
        <v>1824</v>
      </c>
      <c r="J132">
        <v>782.17539999999997</v>
      </c>
    </row>
    <row r="133" spans="1:10" x14ac:dyDescent="0.3">
      <c r="A133" t="s">
        <v>1957</v>
      </c>
      <c r="B133" s="2">
        <v>45444</v>
      </c>
      <c r="C133" t="s">
        <v>1524</v>
      </c>
      <c r="D133" t="s">
        <v>1650</v>
      </c>
      <c r="E133" t="s">
        <v>1792</v>
      </c>
      <c r="F133">
        <v>3</v>
      </c>
      <c r="G133">
        <v>298.35000000000002</v>
      </c>
      <c r="H133">
        <v>0.05</v>
      </c>
      <c r="I133" t="s">
        <v>1829</v>
      </c>
      <c r="J133">
        <v>850.29750000000001</v>
      </c>
    </row>
    <row r="134" spans="1:10" x14ac:dyDescent="0.3">
      <c r="A134" t="s">
        <v>1958</v>
      </c>
      <c r="B134" s="2">
        <v>45662</v>
      </c>
      <c r="C134" t="s">
        <v>547</v>
      </c>
      <c r="D134" t="s">
        <v>1644</v>
      </c>
      <c r="E134" t="s">
        <v>1794</v>
      </c>
      <c r="F134">
        <v>4</v>
      </c>
      <c r="G134">
        <v>950.04</v>
      </c>
      <c r="H134">
        <v>0.13</v>
      </c>
      <c r="I134" t="s">
        <v>1826</v>
      </c>
      <c r="J134">
        <v>3306.1392000000001</v>
      </c>
    </row>
    <row r="135" spans="1:10" x14ac:dyDescent="0.3">
      <c r="A135" t="s">
        <v>1959</v>
      </c>
      <c r="B135" s="2">
        <v>45910</v>
      </c>
      <c r="C135" t="s">
        <v>1035</v>
      </c>
      <c r="D135" t="s">
        <v>1662</v>
      </c>
      <c r="E135" t="s">
        <v>1769</v>
      </c>
      <c r="F135">
        <v>2</v>
      </c>
      <c r="G135">
        <v>267.19</v>
      </c>
      <c r="H135">
        <v>7.0000000000000007E-2</v>
      </c>
      <c r="I135" t="s">
        <v>1824</v>
      </c>
      <c r="J135">
        <v>496.97340000000003</v>
      </c>
    </row>
    <row r="136" spans="1:10" x14ac:dyDescent="0.3">
      <c r="A136" t="s">
        <v>1960</v>
      </c>
      <c r="B136" s="2">
        <v>45827</v>
      </c>
      <c r="C136" t="s">
        <v>657</v>
      </c>
      <c r="D136" t="s">
        <v>1722</v>
      </c>
      <c r="E136" t="s">
        <v>1801</v>
      </c>
      <c r="F136">
        <v>4</v>
      </c>
      <c r="G136">
        <v>72.63</v>
      </c>
      <c r="H136">
        <v>0.06</v>
      </c>
      <c r="I136" t="s">
        <v>1826</v>
      </c>
      <c r="J136">
        <v>273.08879999999999</v>
      </c>
    </row>
    <row r="137" spans="1:10" x14ac:dyDescent="0.3">
      <c r="A137" t="s">
        <v>1961</v>
      </c>
      <c r="B137" s="2">
        <v>45544</v>
      </c>
      <c r="C137" t="s">
        <v>1325</v>
      </c>
      <c r="D137" t="s">
        <v>1654</v>
      </c>
      <c r="E137" t="s">
        <v>1773</v>
      </c>
      <c r="F137">
        <v>3</v>
      </c>
      <c r="G137">
        <v>576.52</v>
      </c>
      <c r="H137">
        <v>0.22</v>
      </c>
      <c r="I137" t="s">
        <v>1829</v>
      </c>
      <c r="J137">
        <v>1349.0568000000001</v>
      </c>
    </row>
    <row r="138" spans="1:10" x14ac:dyDescent="0.3">
      <c r="A138" t="s">
        <v>1962</v>
      </c>
      <c r="B138" s="2">
        <v>45751</v>
      </c>
      <c r="C138" t="s">
        <v>1095</v>
      </c>
      <c r="D138" t="s">
        <v>1690</v>
      </c>
      <c r="E138" t="s">
        <v>1786</v>
      </c>
      <c r="F138">
        <v>3</v>
      </c>
      <c r="G138">
        <v>849.36</v>
      </c>
      <c r="H138">
        <v>0.03</v>
      </c>
      <c r="I138" t="s">
        <v>1824</v>
      </c>
      <c r="J138">
        <v>2471.6376</v>
      </c>
    </row>
    <row r="139" spans="1:10" x14ac:dyDescent="0.3">
      <c r="A139" t="s">
        <v>1963</v>
      </c>
      <c r="B139" s="2">
        <v>45392</v>
      </c>
      <c r="C139" t="s">
        <v>1458</v>
      </c>
      <c r="D139" t="s">
        <v>1648</v>
      </c>
      <c r="E139" t="s">
        <v>1776</v>
      </c>
      <c r="F139">
        <v>1</v>
      </c>
      <c r="G139">
        <v>245.85</v>
      </c>
      <c r="H139">
        <v>0.18</v>
      </c>
      <c r="I139" t="s">
        <v>1829</v>
      </c>
      <c r="J139">
        <v>201.59700000000001</v>
      </c>
    </row>
    <row r="140" spans="1:10" x14ac:dyDescent="0.3">
      <c r="A140" t="s">
        <v>1964</v>
      </c>
      <c r="B140" s="2">
        <v>45589</v>
      </c>
      <c r="C140" t="s">
        <v>589</v>
      </c>
      <c r="D140" t="s">
        <v>1742</v>
      </c>
      <c r="E140" t="s">
        <v>1789</v>
      </c>
      <c r="F140">
        <v>3</v>
      </c>
      <c r="G140">
        <v>237.68</v>
      </c>
      <c r="H140">
        <v>0.1</v>
      </c>
      <c r="I140" t="s">
        <v>1829</v>
      </c>
      <c r="J140">
        <v>641.73599999999999</v>
      </c>
    </row>
    <row r="141" spans="1:10" x14ac:dyDescent="0.3">
      <c r="A141" t="s">
        <v>1965</v>
      </c>
      <c r="B141" s="2">
        <v>45756</v>
      </c>
      <c r="C141" t="s">
        <v>1059</v>
      </c>
      <c r="D141" t="s">
        <v>1690</v>
      </c>
      <c r="E141" t="s">
        <v>1799</v>
      </c>
      <c r="F141">
        <v>4</v>
      </c>
      <c r="G141">
        <v>715.85</v>
      </c>
      <c r="H141">
        <v>0.25</v>
      </c>
      <c r="I141" t="s">
        <v>1826</v>
      </c>
      <c r="J141">
        <v>2147.5500000000002</v>
      </c>
    </row>
    <row r="142" spans="1:10" x14ac:dyDescent="0.3">
      <c r="A142" t="s">
        <v>1966</v>
      </c>
      <c r="B142" s="2">
        <v>45255</v>
      </c>
      <c r="C142" t="s">
        <v>568</v>
      </c>
      <c r="D142" t="s">
        <v>1728</v>
      </c>
      <c r="E142" t="s">
        <v>1773</v>
      </c>
      <c r="F142">
        <v>2</v>
      </c>
      <c r="G142">
        <v>478.85</v>
      </c>
      <c r="H142">
        <v>0.01</v>
      </c>
      <c r="I142" t="s">
        <v>1829</v>
      </c>
      <c r="J142">
        <v>948.12300000000005</v>
      </c>
    </row>
    <row r="143" spans="1:10" x14ac:dyDescent="0.3">
      <c r="A143" t="s">
        <v>1967</v>
      </c>
      <c r="B143" s="2">
        <v>45718</v>
      </c>
      <c r="C143" t="s">
        <v>396</v>
      </c>
      <c r="D143" t="s">
        <v>1642</v>
      </c>
      <c r="E143" t="s">
        <v>1752</v>
      </c>
      <c r="F143">
        <v>1</v>
      </c>
      <c r="G143">
        <v>503.95</v>
      </c>
      <c r="H143">
        <v>0.26</v>
      </c>
      <c r="I143" t="s">
        <v>1829</v>
      </c>
      <c r="J143">
        <v>372.923</v>
      </c>
    </row>
    <row r="144" spans="1:10" x14ac:dyDescent="0.3">
      <c r="A144" t="s">
        <v>1968</v>
      </c>
      <c r="B144" s="2">
        <v>45573</v>
      </c>
      <c r="C144" t="s">
        <v>1243</v>
      </c>
      <c r="D144" t="s">
        <v>1680</v>
      </c>
      <c r="E144" t="s">
        <v>1794</v>
      </c>
      <c r="F144">
        <v>2</v>
      </c>
      <c r="G144">
        <v>975.48</v>
      </c>
      <c r="H144">
        <v>0.26</v>
      </c>
      <c r="I144" t="s">
        <v>1829</v>
      </c>
      <c r="J144">
        <v>1443.7103999999999</v>
      </c>
    </row>
    <row r="145" spans="1:10" x14ac:dyDescent="0.3">
      <c r="A145" t="s">
        <v>1969</v>
      </c>
      <c r="B145" s="2">
        <v>45884</v>
      </c>
      <c r="C145" t="s">
        <v>1249</v>
      </c>
      <c r="D145" t="s">
        <v>1616</v>
      </c>
      <c r="E145" t="s">
        <v>1804</v>
      </c>
      <c r="F145">
        <v>4</v>
      </c>
      <c r="G145">
        <v>450.12</v>
      </c>
      <c r="H145">
        <v>0.28999999999999998</v>
      </c>
      <c r="I145" t="s">
        <v>1829</v>
      </c>
      <c r="J145">
        <v>1278.3407999999999</v>
      </c>
    </row>
    <row r="146" spans="1:10" x14ac:dyDescent="0.3">
      <c r="A146" t="s">
        <v>1970</v>
      </c>
      <c r="B146" s="2">
        <v>45448</v>
      </c>
      <c r="C146" t="s">
        <v>1349</v>
      </c>
      <c r="D146" t="s">
        <v>1620</v>
      </c>
      <c r="E146" t="s">
        <v>1782</v>
      </c>
      <c r="F146">
        <v>3</v>
      </c>
      <c r="G146">
        <v>237.24</v>
      </c>
      <c r="H146">
        <v>0.24</v>
      </c>
      <c r="I146" t="s">
        <v>1826</v>
      </c>
      <c r="J146">
        <v>540.90719999999999</v>
      </c>
    </row>
    <row r="147" spans="1:10" x14ac:dyDescent="0.3">
      <c r="A147" t="s">
        <v>1971</v>
      </c>
      <c r="B147" s="2">
        <v>45522</v>
      </c>
      <c r="C147" t="s">
        <v>1417</v>
      </c>
      <c r="D147" t="s">
        <v>1656</v>
      </c>
      <c r="E147" t="s">
        <v>1801</v>
      </c>
      <c r="F147">
        <v>2</v>
      </c>
      <c r="G147">
        <v>536.84</v>
      </c>
      <c r="H147">
        <v>0.09</v>
      </c>
      <c r="I147" t="s">
        <v>1829</v>
      </c>
      <c r="J147">
        <v>977.04880000000014</v>
      </c>
    </row>
    <row r="148" spans="1:10" x14ac:dyDescent="0.3">
      <c r="A148" t="s">
        <v>1972</v>
      </c>
      <c r="B148" s="2">
        <v>45626</v>
      </c>
      <c r="C148" t="s">
        <v>1371</v>
      </c>
      <c r="D148" t="s">
        <v>1620</v>
      </c>
      <c r="E148" t="s">
        <v>1813</v>
      </c>
      <c r="F148">
        <v>3</v>
      </c>
      <c r="G148">
        <v>584.41</v>
      </c>
      <c r="H148">
        <v>0</v>
      </c>
      <c r="I148" t="s">
        <v>1829</v>
      </c>
      <c r="J148">
        <v>1753.23</v>
      </c>
    </row>
    <row r="149" spans="1:10" x14ac:dyDescent="0.3">
      <c r="A149" t="s">
        <v>1973</v>
      </c>
      <c r="B149" s="2">
        <v>45617</v>
      </c>
      <c r="C149" t="s">
        <v>932</v>
      </c>
      <c r="D149" t="s">
        <v>1712</v>
      </c>
      <c r="E149" t="s">
        <v>1813</v>
      </c>
      <c r="F149">
        <v>1</v>
      </c>
      <c r="G149">
        <v>653.87</v>
      </c>
      <c r="H149">
        <v>0.14000000000000001</v>
      </c>
      <c r="I149" t="s">
        <v>1826</v>
      </c>
      <c r="J149">
        <v>562.32820000000004</v>
      </c>
    </row>
    <row r="150" spans="1:10" x14ac:dyDescent="0.3">
      <c r="A150" t="s">
        <v>1974</v>
      </c>
      <c r="B150" s="2">
        <v>45878</v>
      </c>
      <c r="C150" t="s">
        <v>1516</v>
      </c>
      <c r="D150" t="s">
        <v>1722</v>
      </c>
      <c r="E150" t="s">
        <v>1752</v>
      </c>
      <c r="F150">
        <v>1</v>
      </c>
      <c r="G150">
        <v>652.03</v>
      </c>
      <c r="H150">
        <v>0.27</v>
      </c>
      <c r="I150" t="s">
        <v>1824</v>
      </c>
      <c r="J150">
        <v>475.9819</v>
      </c>
    </row>
    <row r="151" spans="1:10" x14ac:dyDescent="0.3">
      <c r="A151" t="s">
        <v>1975</v>
      </c>
      <c r="B151" s="2">
        <v>45502</v>
      </c>
      <c r="C151" t="s">
        <v>335</v>
      </c>
      <c r="D151" t="s">
        <v>1555</v>
      </c>
      <c r="E151" t="s">
        <v>1794</v>
      </c>
      <c r="F151">
        <v>3</v>
      </c>
      <c r="G151">
        <v>513.36</v>
      </c>
      <c r="H151">
        <v>7.0000000000000007E-2</v>
      </c>
      <c r="I151" t="s">
        <v>1829</v>
      </c>
      <c r="J151">
        <v>1432.2744</v>
      </c>
    </row>
    <row r="152" spans="1:10" x14ac:dyDescent="0.3">
      <c r="A152" t="s">
        <v>1976</v>
      </c>
      <c r="B152" s="2">
        <v>45433</v>
      </c>
      <c r="C152" t="s">
        <v>251</v>
      </c>
      <c r="D152" t="s">
        <v>1652</v>
      </c>
      <c r="E152" t="s">
        <v>1773</v>
      </c>
      <c r="F152">
        <v>4</v>
      </c>
      <c r="G152">
        <v>355.64</v>
      </c>
      <c r="H152">
        <v>0.16</v>
      </c>
      <c r="I152" t="s">
        <v>1829</v>
      </c>
      <c r="J152">
        <v>1194.9503999999999</v>
      </c>
    </row>
    <row r="153" spans="1:10" x14ac:dyDescent="0.3">
      <c r="A153" t="s">
        <v>1977</v>
      </c>
      <c r="B153" s="2">
        <v>45594</v>
      </c>
      <c r="C153" t="s">
        <v>97</v>
      </c>
      <c r="D153" t="s">
        <v>1574</v>
      </c>
      <c r="E153" t="s">
        <v>1782</v>
      </c>
      <c r="F153">
        <v>4</v>
      </c>
      <c r="G153">
        <v>535.4</v>
      </c>
      <c r="H153">
        <v>0.26</v>
      </c>
      <c r="I153" t="s">
        <v>1826</v>
      </c>
      <c r="J153">
        <v>1584.7840000000001</v>
      </c>
    </row>
    <row r="154" spans="1:10" x14ac:dyDescent="0.3">
      <c r="A154" t="s">
        <v>1978</v>
      </c>
      <c r="B154" s="2">
        <v>45798</v>
      </c>
      <c r="C154" t="s">
        <v>779</v>
      </c>
      <c r="D154" t="s">
        <v>1686</v>
      </c>
      <c r="E154" t="s">
        <v>1813</v>
      </c>
      <c r="F154">
        <v>2</v>
      </c>
      <c r="G154">
        <v>108.74</v>
      </c>
      <c r="H154">
        <v>0.11</v>
      </c>
      <c r="I154" t="s">
        <v>1826</v>
      </c>
      <c r="J154">
        <v>193.55719999999999</v>
      </c>
    </row>
    <row r="155" spans="1:10" x14ac:dyDescent="0.3">
      <c r="A155" t="s">
        <v>1979</v>
      </c>
      <c r="B155" s="2">
        <v>45579</v>
      </c>
      <c r="C155" t="s">
        <v>990</v>
      </c>
      <c r="D155" t="s">
        <v>1570</v>
      </c>
      <c r="E155" t="s">
        <v>1813</v>
      </c>
      <c r="F155">
        <v>3</v>
      </c>
      <c r="G155">
        <v>591.98</v>
      </c>
      <c r="H155">
        <v>0.16</v>
      </c>
      <c r="I155" t="s">
        <v>1824</v>
      </c>
      <c r="J155">
        <v>1491.7896000000001</v>
      </c>
    </row>
    <row r="156" spans="1:10" x14ac:dyDescent="0.3">
      <c r="A156" t="s">
        <v>1980</v>
      </c>
      <c r="B156" s="2">
        <v>45613</v>
      </c>
      <c r="C156" t="s">
        <v>1260</v>
      </c>
      <c r="D156" t="s">
        <v>1644</v>
      </c>
      <c r="E156" t="s">
        <v>1761</v>
      </c>
      <c r="F156">
        <v>1</v>
      </c>
      <c r="G156">
        <v>345.06</v>
      </c>
      <c r="H156">
        <v>0.13</v>
      </c>
      <c r="I156" t="s">
        <v>1829</v>
      </c>
      <c r="J156">
        <v>300.2022</v>
      </c>
    </row>
    <row r="157" spans="1:10" x14ac:dyDescent="0.3">
      <c r="A157" t="s">
        <v>1981</v>
      </c>
      <c r="B157" s="2">
        <v>45745</v>
      </c>
      <c r="C157" t="s">
        <v>969</v>
      </c>
      <c r="D157" t="s">
        <v>1734</v>
      </c>
      <c r="E157" t="s">
        <v>1794</v>
      </c>
      <c r="F157">
        <v>4</v>
      </c>
      <c r="G157">
        <v>986.41</v>
      </c>
      <c r="H157">
        <v>0.22</v>
      </c>
      <c r="I157" t="s">
        <v>1824</v>
      </c>
      <c r="J157">
        <v>3077.5992000000001</v>
      </c>
    </row>
    <row r="158" spans="1:10" x14ac:dyDescent="0.3">
      <c r="A158" t="s">
        <v>1982</v>
      </c>
      <c r="B158" s="2">
        <v>45494</v>
      </c>
      <c r="C158" t="s">
        <v>1005</v>
      </c>
      <c r="D158" t="s">
        <v>1646</v>
      </c>
      <c r="E158" t="s">
        <v>1752</v>
      </c>
      <c r="F158">
        <v>2</v>
      </c>
      <c r="G158">
        <v>921.52</v>
      </c>
      <c r="H158">
        <v>0</v>
      </c>
      <c r="I158" t="s">
        <v>1826</v>
      </c>
      <c r="J158">
        <v>1843.04</v>
      </c>
    </row>
    <row r="159" spans="1:10" x14ac:dyDescent="0.3">
      <c r="A159" t="s">
        <v>1983</v>
      </c>
      <c r="B159" s="2">
        <v>45883</v>
      </c>
      <c r="C159" t="s">
        <v>347</v>
      </c>
      <c r="D159" t="s">
        <v>1658</v>
      </c>
      <c r="E159" t="s">
        <v>1773</v>
      </c>
      <c r="F159">
        <v>1</v>
      </c>
      <c r="G159">
        <v>83.1</v>
      </c>
      <c r="H159">
        <v>0.04</v>
      </c>
      <c r="I159" t="s">
        <v>1826</v>
      </c>
      <c r="J159">
        <v>79.775999999999996</v>
      </c>
    </row>
    <row r="160" spans="1:10" x14ac:dyDescent="0.3">
      <c r="A160" t="s">
        <v>1984</v>
      </c>
      <c r="B160" s="2">
        <v>45601</v>
      </c>
      <c r="C160" t="s">
        <v>1154</v>
      </c>
      <c r="D160" t="s">
        <v>1604</v>
      </c>
      <c r="E160" t="s">
        <v>1792</v>
      </c>
      <c r="F160">
        <v>2</v>
      </c>
      <c r="G160">
        <v>60.98</v>
      </c>
      <c r="H160">
        <v>0.23</v>
      </c>
      <c r="I160" t="s">
        <v>1826</v>
      </c>
      <c r="J160">
        <v>93.909199999999998</v>
      </c>
    </row>
    <row r="161" spans="1:10" x14ac:dyDescent="0.3">
      <c r="A161" t="s">
        <v>1985</v>
      </c>
      <c r="B161" s="2">
        <v>45454</v>
      </c>
      <c r="C161" t="s">
        <v>1229</v>
      </c>
      <c r="D161" t="s">
        <v>1726</v>
      </c>
      <c r="E161" t="s">
        <v>1804</v>
      </c>
      <c r="F161">
        <v>2</v>
      </c>
      <c r="G161">
        <v>122.23</v>
      </c>
      <c r="H161">
        <v>0.21</v>
      </c>
      <c r="I161" t="s">
        <v>1829</v>
      </c>
      <c r="J161">
        <v>193.1234</v>
      </c>
    </row>
    <row r="162" spans="1:10" x14ac:dyDescent="0.3">
      <c r="A162" t="s">
        <v>1986</v>
      </c>
      <c r="B162" s="2">
        <v>45918</v>
      </c>
      <c r="C162" t="s">
        <v>89</v>
      </c>
      <c r="D162" t="s">
        <v>1688</v>
      </c>
      <c r="E162" t="s">
        <v>1810</v>
      </c>
      <c r="F162">
        <v>2</v>
      </c>
      <c r="G162">
        <v>623.38</v>
      </c>
      <c r="H162">
        <v>0.13</v>
      </c>
      <c r="I162" t="s">
        <v>1824</v>
      </c>
      <c r="J162">
        <v>1084.6812</v>
      </c>
    </row>
    <row r="163" spans="1:10" x14ac:dyDescent="0.3">
      <c r="A163" t="s">
        <v>1987</v>
      </c>
      <c r="B163" s="2">
        <v>45729</v>
      </c>
      <c r="C163" t="s">
        <v>218</v>
      </c>
      <c r="D163" t="s">
        <v>1688</v>
      </c>
      <c r="E163" t="s">
        <v>1752</v>
      </c>
      <c r="F163">
        <v>1</v>
      </c>
      <c r="G163">
        <v>479.58</v>
      </c>
      <c r="H163">
        <v>0.05</v>
      </c>
      <c r="I163" t="s">
        <v>1826</v>
      </c>
      <c r="J163">
        <v>455.60099999999989</v>
      </c>
    </row>
    <row r="164" spans="1:10" x14ac:dyDescent="0.3">
      <c r="A164" t="s">
        <v>1988</v>
      </c>
      <c r="B164" s="2">
        <v>45276</v>
      </c>
      <c r="C164" t="s">
        <v>942</v>
      </c>
      <c r="D164" t="s">
        <v>1694</v>
      </c>
      <c r="E164" t="s">
        <v>1776</v>
      </c>
      <c r="F164">
        <v>3</v>
      </c>
      <c r="G164">
        <v>369.32</v>
      </c>
      <c r="H164">
        <v>0.14000000000000001</v>
      </c>
      <c r="I164" t="s">
        <v>1826</v>
      </c>
      <c r="J164">
        <v>952.84559999999999</v>
      </c>
    </row>
    <row r="165" spans="1:10" x14ac:dyDescent="0.3">
      <c r="A165" t="s">
        <v>1989</v>
      </c>
      <c r="B165" s="2">
        <v>45851</v>
      </c>
      <c r="C165" t="s">
        <v>278</v>
      </c>
      <c r="D165" t="s">
        <v>1612</v>
      </c>
      <c r="E165" t="s">
        <v>1757</v>
      </c>
      <c r="F165">
        <v>1</v>
      </c>
      <c r="G165">
        <v>488.31</v>
      </c>
      <c r="H165">
        <v>0.03</v>
      </c>
      <c r="I165" t="s">
        <v>1826</v>
      </c>
      <c r="J165">
        <v>473.66070000000002</v>
      </c>
    </row>
    <row r="166" spans="1:10" x14ac:dyDescent="0.3">
      <c r="A166" t="s">
        <v>1990</v>
      </c>
      <c r="B166" s="2">
        <v>45418</v>
      </c>
      <c r="C166" t="s">
        <v>878</v>
      </c>
      <c r="D166" t="s">
        <v>1656</v>
      </c>
      <c r="E166" t="s">
        <v>1794</v>
      </c>
      <c r="F166">
        <v>4</v>
      </c>
      <c r="G166">
        <v>164.04</v>
      </c>
      <c r="H166">
        <v>0.26</v>
      </c>
      <c r="I166" t="s">
        <v>1824</v>
      </c>
      <c r="J166">
        <v>485.55839999999989</v>
      </c>
    </row>
    <row r="167" spans="1:10" x14ac:dyDescent="0.3">
      <c r="A167" t="s">
        <v>1991</v>
      </c>
      <c r="B167" s="2">
        <v>45508</v>
      </c>
      <c r="C167" t="s">
        <v>268</v>
      </c>
      <c r="D167" t="s">
        <v>1568</v>
      </c>
      <c r="E167" t="s">
        <v>1807</v>
      </c>
      <c r="F167">
        <v>3</v>
      </c>
      <c r="G167">
        <v>707.95</v>
      </c>
      <c r="H167">
        <v>0.18</v>
      </c>
      <c r="I167" t="s">
        <v>1826</v>
      </c>
      <c r="J167">
        <v>1741.557</v>
      </c>
    </row>
    <row r="168" spans="1:10" x14ac:dyDescent="0.3">
      <c r="A168" t="s">
        <v>1992</v>
      </c>
      <c r="B168" s="2">
        <v>45269</v>
      </c>
      <c r="C168" t="s">
        <v>934</v>
      </c>
      <c r="D168" t="s">
        <v>1686</v>
      </c>
      <c r="E168" t="s">
        <v>1782</v>
      </c>
      <c r="F168">
        <v>4</v>
      </c>
      <c r="G168">
        <v>714.47</v>
      </c>
      <c r="H168">
        <v>0.18</v>
      </c>
      <c r="I168" t="s">
        <v>1829</v>
      </c>
      <c r="J168">
        <v>2343.4616000000001</v>
      </c>
    </row>
    <row r="169" spans="1:10" x14ac:dyDescent="0.3">
      <c r="A169" t="s">
        <v>1993</v>
      </c>
      <c r="B169" s="2">
        <v>45866</v>
      </c>
      <c r="C169" t="s">
        <v>1289</v>
      </c>
      <c r="D169" t="s">
        <v>1706</v>
      </c>
      <c r="E169" t="s">
        <v>1779</v>
      </c>
      <c r="F169">
        <v>4</v>
      </c>
      <c r="G169">
        <v>422.09</v>
      </c>
      <c r="H169">
        <v>0.04</v>
      </c>
      <c r="I169" t="s">
        <v>1824</v>
      </c>
      <c r="J169">
        <v>1620.8255999999999</v>
      </c>
    </row>
    <row r="170" spans="1:10" x14ac:dyDescent="0.3">
      <c r="A170" t="s">
        <v>1994</v>
      </c>
      <c r="B170" s="2">
        <v>45462</v>
      </c>
      <c r="C170" t="s">
        <v>381</v>
      </c>
      <c r="D170" t="s">
        <v>1608</v>
      </c>
      <c r="E170" t="s">
        <v>1786</v>
      </c>
      <c r="F170">
        <v>1</v>
      </c>
      <c r="G170">
        <v>998.19</v>
      </c>
      <c r="H170">
        <v>0.2</v>
      </c>
      <c r="I170" t="s">
        <v>1824</v>
      </c>
      <c r="J170">
        <v>798.55200000000013</v>
      </c>
    </row>
    <row r="171" spans="1:10" x14ac:dyDescent="0.3">
      <c r="A171" t="s">
        <v>1995</v>
      </c>
      <c r="B171" s="2">
        <v>45313</v>
      </c>
      <c r="C171" t="s">
        <v>1166</v>
      </c>
      <c r="D171" t="s">
        <v>1692</v>
      </c>
      <c r="E171" t="s">
        <v>1779</v>
      </c>
      <c r="F171">
        <v>2</v>
      </c>
      <c r="G171">
        <v>343.42</v>
      </c>
      <c r="H171">
        <v>0.12</v>
      </c>
      <c r="I171" t="s">
        <v>1829</v>
      </c>
      <c r="J171">
        <v>604.41920000000005</v>
      </c>
    </row>
    <row r="172" spans="1:10" x14ac:dyDescent="0.3">
      <c r="A172" t="s">
        <v>1996</v>
      </c>
      <c r="B172" s="2">
        <v>45390</v>
      </c>
      <c r="C172" t="s">
        <v>818</v>
      </c>
      <c r="D172" t="s">
        <v>1616</v>
      </c>
      <c r="E172" t="s">
        <v>1776</v>
      </c>
      <c r="F172">
        <v>1</v>
      </c>
      <c r="G172">
        <v>152.16999999999999</v>
      </c>
      <c r="H172">
        <v>0.28000000000000003</v>
      </c>
      <c r="I172" t="s">
        <v>1829</v>
      </c>
      <c r="J172">
        <v>109.5624</v>
      </c>
    </row>
    <row r="173" spans="1:10" x14ac:dyDescent="0.3">
      <c r="A173" t="s">
        <v>1997</v>
      </c>
      <c r="B173" s="2">
        <v>45795</v>
      </c>
      <c r="C173" t="s">
        <v>579</v>
      </c>
      <c r="D173" t="s">
        <v>1646</v>
      </c>
      <c r="E173" t="s">
        <v>1792</v>
      </c>
      <c r="F173">
        <v>1</v>
      </c>
      <c r="G173">
        <v>325.08</v>
      </c>
      <c r="H173">
        <v>0.26</v>
      </c>
      <c r="I173" t="s">
        <v>1826</v>
      </c>
      <c r="J173">
        <v>240.5592</v>
      </c>
    </row>
    <row r="174" spans="1:10" x14ac:dyDescent="0.3">
      <c r="A174" t="s">
        <v>1998</v>
      </c>
      <c r="B174" s="2">
        <v>45267</v>
      </c>
      <c r="C174" t="s">
        <v>1080</v>
      </c>
      <c r="D174" t="s">
        <v>1726</v>
      </c>
      <c r="E174" t="s">
        <v>1789</v>
      </c>
      <c r="F174">
        <v>2</v>
      </c>
      <c r="G174">
        <v>827.92</v>
      </c>
      <c r="H174">
        <v>0.25</v>
      </c>
      <c r="I174" t="s">
        <v>1829</v>
      </c>
      <c r="J174">
        <v>1241.8800000000001</v>
      </c>
    </row>
    <row r="175" spans="1:10" x14ac:dyDescent="0.3">
      <c r="A175" t="s">
        <v>1999</v>
      </c>
      <c r="B175" s="2">
        <v>45314</v>
      </c>
      <c r="C175" t="s">
        <v>1492</v>
      </c>
      <c r="D175" t="s">
        <v>1600</v>
      </c>
      <c r="E175" t="s">
        <v>1761</v>
      </c>
      <c r="F175">
        <v>2</v>
      </c>
      <c r="G175">
        <v>593.47</v>
      </c>
      <c r="H175">
        <v>0.1</v>
      </c>
      <c r="I175" t="s">
        <v>1829</v>
      </c>
      <c r="J175">
        <v>1068.2460000000001</v>
      </c>
    </row>
    <row r="176" spans="1:10" x14ac:dyDescent="0.3">
      <c r="A176" t="s">
        <v>2000</v>
      </c>
      <c r="B176" s="2">
        <v>45267</v>
      </c>
      <c r="C176" t="s">
        <v>929</v>
      </c>
      <c r="D176" t="s">
        <v>1588</v>
      </c>
      <c r="E176" t="s">
        <v>1779</v>
      </c>
      <c r="F176">
        <v>4</v>
      </c>
      <c r="G176">
        <v>756.28</v>
      </c>
      <c r="H176">
        <v>0.05</v>
      </c>
      <c r="I176" t="s">
        <v>1829</v>
      </c>
      <c r="J176">
        <v>2873.864</v>
      </c>
    </row>
    <row r="177" spans="1:10" x14ac:dyDescent="0.3">
      <c r="A177" t="s">
        <v>2001</v>
      </c>
      <c r="B177" s="2">
        <v>45641</v>
      </c>
      <c r="C177" t="s">
        <v>1178</v>
      </c>
      <c r="D177" t="s">
        <v>1732</v>
      </c>
      <c r="E177" t="s">
        <v>1757</v>
      </c>
      <c r="F177">
        <v>2</v>
      </c>
      <c r="G177">
        <v>707.65</v>
      </c>
      <c r="H177">
        <v>0.14000000000000001</v>
      </c>
      <c r="I177" t="s">
        <v>1824</v>
      </c>
      <c r="J177">
        <v>1217.1579999999999</v>
      </c>
    </row>
    <row r="178" spans="1:10" x14ac:dyDescent="0.3">
      <c r="A178" t="s">
        <v>2002</v>
      </c>
      <c r="B178" s="2">
        <v>45371</v>
      </c>
      <c r="C178" t="s">
        <v>441</v>
      </c>
      <c r="D178" t="s">
        <v>1598</v>
      </c>
      <c r="E178" t="s">
        <v>1801</v>
      </c>
      <c r="F178">
        <v>1</v>
      </c>
      <c r="G178">
        <v>857.35</v>
      </c>
      <c r="H178">
        <v>0.28000000000000003</v>
      </c>
      <c r="I178" t="s">
        <v>1826</v>
      </c>
      <c r="J178">
        <v>617.29200000000003</v>
      </c>
    </row>
    <row r="179" spans="1:10" x14ac:dyDescent="0.3">
      <c r="A179" t="s">
        <v>2003</v>
      </c>
      <c r="B179" s="2">
        <v>45670</v>
      </c>
      <c r="C179" t="s">
        <v>1533</v>
      </c>
      <c r="D179" t="s">
        <v>1658</v>
      </c>
      <c r="E179" t="s">
        <v>1782</v>
      </c>
      <c r="F179">
        <v>1</v>
      </c>
      <c r="G179">
        <v>79</v>
      </c>
      <c r="H179">
        <v>0.04</v>
      </c>
      <c r="I179" t="s">
        <v>1826</v>
      </c>
      <c r="J179">
        <v>75.84</v>
      </c>
    </row>
    <row r="180" spans="1:10" x14ac:dyDescent="0.3">
      <c r="A180" t="s">
        <v>2004</v>
      </c>
      <c r="B180" s="2">
        <v>45885</v>
      </c>
      <c r="C180" t="s">
        <v>244</v>
      </c>
      <c r="D180" t="s">
        <v>1736</v>
      </c>
      <c r="E180" t="s">
        <v>1773</v>
      </c>
      <c r="F180">
        <v>4</v>
      </c>
      <c r="G180">
        <v>638.91</v>
      </c>
      <c r="H180">
        <v>0</v>
      </c>
      <c r="I180" t="s">
        <v>1829</v>
      </c>
      <c r="J180">
        <v>2555.64</v>
      </c>
    </row>
    <row r="181" spans="1:10" x14ac:dyDescent="0.3">
      <c r="A181" t="s">
        <v>2005</v>
      </c>
      <c r="B181" s="2">
        <v>45812</v>
      </c>
      <c r="C181" t="s">
        <v>295</v>
      </c>
      <c r="D181" t="s">
        <v>1638</v>
      </c>
      <c r="E181" t="s">
        <v>1752</v>
      </c>
      <c r="F181">
        <v>2</v>
      </c>
      <c r="G181">
        <v>522.16999999999996</v>
      </c>
      <c r="H181">
        <v>0.27</v>
      </c>
      <c r="I181" t="s">
        <v>1824</v>
      </c>
      <c r="J181">
        <v>762.36819999999989</v>
      </c>
    </row>
    <row r="182" spans="1:10" x14ac:dyDescent="0.3">
      <c r="A182" t="s">
        <v>2006</v>
      </c>
      <c r="B182" s="2">
        <v>45235</v>
      </c>
      <c r="C182" t="s">
        <v>1472</v>
      </c>
      <c r="D182" t="s">
        <v>1626</v>
      </c>
      <c r="E182" t="s">
        <v>1794</v>
      </c>
      <c r="F182">
        <v>3</v>
      </c>
      <c r="G182">
        <v>954.29</v>
      </c>
      <c r="H182">
        <v>0.27</v>
      </c>
      <c r="I182" t="s">
        <v>1824</v>
      </c>
      <c r="J182">
        <v>2089.8951000000002</v>
      </c>
    </row>
    <row r="183" spans="1:10" x14ac:dyDescent="0.3">
      <c r="A183" t="s">
        <v>2007</v>
      </c>
      <c r="B183" s="2">
        <v>45710</v>
      </c>
      <c r="C183" t="s">
        <v>1425</v>
      </c>
      <c r="D183" t="s">
        <v>1614</v>
      </c>
      <c r="E183" t="s">
        <v>1797</v>
      </c>
      <c r="F183">
        <v>3</v>
      </c>
      <c r="G183">
        <v>53.92</v>
      </c>
      <c r="H183">
        <v>0.15</v>
      </c>
      <c r="I183" t="s">
        <v>1826</v>
      </c>
      <c r="J183">
        <v>137.49600000000001</v>
      </c>
    </row>
    <row r="184" spans="1:10" x14ac:dyDescent="0.3">
      <c r="A184" t="s">
        <v>2008</v>
      </c>
      <c r="B184" s="2">
        <v>45753</v>
      </c>
      <c r="C184" t="s">
        <v>1235</v>
      </c>
      <c r="D184" t="s">
        <v>1616</v>
      </c>
      <c r="E184" t="s">
        <v>1752</v>
      </c>
      <c r="F184">
        <v>4</v>
      </c>
      <c r="G184">
        <v>741.88</v>
      </c>
      <c r="H184">
        <v>0.02</v>
      </c>
      <c r="I184" t="s">
        <v>1829</v>
      </c>
      <c r="J184">
        <v>2908.1696000000002</v>
      </c>
    </row>
    <row r="185" spans="1:10" x14ac:dyDescent="0.3">
      <c r="A185" t="s">
        <v>2009</v>
      </c>
      <c r="B185" s="2">
        <v>45594</v>
      </c>
      <c r="C185" t="s">
        <v>134</v>
      </c>
      <c r="D185" t="s">
        <v>1640</v>
      </c>
      <c r="E185" t="s">
        <v>1766</v>
      </c>
      <c r="F185">
        <v>1</v>
      </c>
      <c r="G185">
        <v>547.09</v>
      </c>
      <c r="H185">
        <v>0.01</v>
      </c>
      <c r="I185" t="s">
        <v>1826</v>
      </c>
      <c r="J185">
        <v>541.6191</v>
      </c>
    </row>
    <row r="186" spans="1:10" x14ac:dyDescent="0.3">
      <c r="A186" t="s">
        <v>2010</v>
      </c>
      <c r="B186" s="2">
        <v>45686</v>
      </c>
      <c r="C186" t="s">
        <v>1504</v>
      </c>
      <c r="D186" t="s">
        <v>1726</v>
      </c>
      <c r="E186" t="s">
        <v>1766</v>
      </c>
      <c r="F186">
        <v>1</v>
      </c>
      <c r="G186">
        <v>789.35</v>
      </c>
      <c r="H186">
        <v>0.14000000000000001</v>
      </c>
      <c r="I186" t="s">
        <v>1826</v>
      </c>
      <c r="J186">
        <v>678.84100000000001</v>
      </c>
    </row>
    <row r="187" spans="1:10" x14ac:dyDescent="0.3">
      <c r="A187" t="s">
        <v>2011</v>
      </c>
      <c r="B187" s="2">
        <v>45354</v>
      </c>
      <c r="C187" t="s">
        <v>1328</v>
      </c>
      <c r="D187" t="s">
        <v>1674</v>
      </c>
      <c r="E187" t="s">
        <v>1766</v>
      </c>
      <c r="F187">
        <v>3</v>
      </c>
      <c r="G187">
        <v>476.78</v>
      </c>
      <c r="H187">
        <v>0.09</v>
      </c>
      <c r="I187" t="s">
        <v>1829</v>
      </c>
      <c r="J187">
        <v>1301.6094000000001</v>
      </c>
    </row>
    <row r="188" spans="1:10" x14ac:dyDescent="0.3">
      <c r="A188" t="s">
        <v>2012</v>
      </c>
      <c r="B188" s="2">
        <v>45600</v>
      </c>
      <c r="C188" t="s">
        <v>1400</v>
      </c>
      <c r="D188" t="s">
        <v>1706</v>
      </c>
      <c r="E188" t="s">
        <v>1810</v>
      </c>
      <c r="F188">
        <v>2</v>
      </c>
      <c r="G188">
        <v>504.26</v>
      </c>
      <c r="H188">
        <v>0.04</v>
      </c>
      <c r="I188" t="s">
        <v>1826</v>
      </c>
      <c r="J188">
        <v>968.17919999999992</v>
      </c>
    </row>
    <row r="189" spans="1:10" x14ac:dyDescent="0.3">
      <c r="A189" t="s">
        <v>2013</v>
      </c>
      <c r="B189" s="2">
        <v>45538</v>
      </c>
      <c r="C189" t="s">
        <v>866</v>
      </c>
      <c r="D189" t="s">
        <v>1710</v>
      </c>
      <c r="E189" t="s">
        <v>1776</v>
      </c>
      <c r="F189">
        <v>2</v>
      </c>
      <c r="G189">
        <v>549.33000000000004</v>
      </c>
      <c r="H189">
        <v>0.01</v>
      </c>
      <c r="I189" t="s">
        <v>1829</v>
      </c>
      <c r="J189">
        <v>1087.6733999999999</v>
      </c>
    </row>
    <row r="190" spans="1:10" x14ac:dyDescent="0.3">
      <c r="A190" t="s">
        <v>2014</v>
      </c>
      <c r="B190" s="2">
        <v>45411</v>
      </c>
      <c r="C190" t="s">
        <v>1193</v>
      </c>
      <c r="D190" t="s">
        <v>1553</v>
      </c>
      <c r="E190" t="s">
        <v>1766</v>
      </c>
      <c r="F190">
        <v>3</v>
      </c>
      <c r="G190">
        <v>620.22</v>
      </c>
      <c r="H190">
        <v>0.04</v>
      </c>
      <c r="I190" t="s">
        <v>1824</v>
      </c>
      <c r="J190">
        <v>1786.2336</v>
      </c>
    </row>
    <row r="191" spans="1:10" x14ac:dyDescent="0.3">
      <c r="A191" t="s">
        <v>2015</v>
      </c>
      <c r="B191" s="2">
        <v>45411</v>
      </c>
      <c r="C191" t="s">
        <v>329</v>
      </c>
      <c r="D191" t="s">
        <v>1640</v>
      </c>
      <c r="E191" t="s">
        <v>1766</v>
      </c>
      <c r="F191">
        <v>1</v>
      </c>
      <c r="G191">
        <v>580.76</v>
      </c>
      <c r="H191">
        <v>0.1</v>
      </c>
      <c r="I191" t="s">
        <v>1829</v>
      </c>
      <c r="J191">
        <v>522.68399999999997</v>
      </c>
    </row>
    <row r="192" spans="1:10" x14ac:dyDescent="0.3">
      <c r="A192" t="s">
        <v>2016</v>
      </c>
      <c r="B192" s="2">
        <v>45775</v>
      </c>
      <c r="C192" t="s">
        <v>1050</v>
      </c>
      <c r="D192" t="s">
        <v>1690</v>
      </c>
      <c r="E192" t="s">
        <v>1786</v>
      </c>
      <c r="F192">
        <v>3</v>
      </c>
      <c r="G192">
        <v>444.55</v>
      </c>
      <c r="H192">
        <v>0.14000000000000001</v>
      </c>
      <c r="I192" t="s">
        <v>1826</v>
      </c>
      <c r="J192">
        <v>1146.9390000000001</v>
      </c>
    </row>
    <row r="193" spans="1:10" x14ac:dyDescent="0.3">
      <c r="A193" t="s">
        <v>2017</v>
      </c>
      <c r="B193" s="2">
        <v>45459</v>
      </c>
      <c r="C193" t="s">
        <v>470</v>
      </c>
      <c r="D193" t="s">
        <v>1640</v>
      </c>
      <c r="E193" t="s">
        <v>1810</v>
      </c>
      <c r="F193">
        <v>1</v>
      </c>
      <c r="G193">
        <v>804.9</v>
      </c>
      <c r="H193">
        <v>0.03</v>
      </c>
      <c r="I193" t="s">
        <v>1826</v>
      </c>
      <c r="J193">
        <v>780.75299999999993</v>
      </c>
    </row>
    <row r="194" spans="1:10" x14ac:dyDescent="0.3">
      <c r="A194" t="s">
        <v>2018</v>
      </c>
      <c r="B194" s="2">
        <v>45617</v>
      </c>
      <c r="C194" t="s">
        <v>1316</v>
      </c>
      <c r="D194" t="s">
        <v>1732</v>
      </c>
      <c r="E194" t="s">
        <v>1799</v>
      </c>
      <c r="F194">
        <v>3</v>
      </c>
      <c r="G194">
        <v>361.65</v>
      </c>
      <c r="H194">
        <v>0.15</v>
      </c>
      <c r="I194" t="s">
        <v>1829</v>
      </c>
      <c r="J194">
        <v>922.20749999999987</v>
      </c>
    </row>
    <row r="195" spans="1:10" x14ac:dyDescent="0.3">
      <c r="A195" t="s">
        <v>2019</v>
      </c>
      <c r="B195" s="2">
        <v>45763</v>
      </c>
      <c r="C195" t="s">
        <v>541</v>
      </c>
      <c r="D195" t="s">
        <v>1560</v>
      </c>
      <c r="E195" t="s">
        <v>1769</v>
      </c>
      <c r="F195">
        <v>1</v>
      </c>
      <c r="G195">
        <v>271.76</v>
      </c>
      <c r="H195">
        <v>0.03</v>
      </c>
      <c r="I195" t="s">
        <v>1824</v>
      </c>
      <c r="J195">
        <v>263.60719999999998</v>
      </c>
    </row>
    <row r="196" spans="1:10" x14ac:dyDescent="0.3">
      <c r="A196" t="s">
        <v>2020</v>
      </c>
      <c r="B196" s="2">
        <v>45618</v>
      </c>
      <c r="C196" t="s">
        <v>1017</v>
      </c>
      <c r="D196" t="s">
        <v>1646</v>
      </c>
      <c r="E196" t="s">
        <v>1789</v>
      </c>
      <c r="F196">
        <v>3</v>
      </c>
      <c r="G196">
        <v>958.15</v>
      </c>
      <c r="H196">
        <v>0.24</v>
      </c>
      <c r="I196" t="s">
        <v>1829</v>
      </c>
      <c r="J196">
        <v>2184.5819999999999</v>
      </c>
    </row>
    <row r="197" spans="1:10" x14ac:dyDescent="0.3">
      <c r="A197" t="s">
        <v>2021</v>
      </c>
      <c r="B197" s="2">
        <v>45290</v>
      </c>
      <c r="C197" t="s">
        <v>1325</v>
      </c>
      <c r="D197" t="s">
        <v>1668</v>
      </c>
      <c r="E197" t="s">
        <v>1807</v>
      </c>
      <c r="F197">
        <v>1</v>
      </c>
      <c r="G197">
        <v>889.19</v>
      </c>
      <c r="H197">
        <v>0.03</v>
      </c>
      <c r="I197" t="s">
        <v>1824</v>
      </c>
      <c r="J197">
        <v>862.51430000000005</v>
      </c>
    </row>
    <row r="198" spans="1:10" x14ac:dyDescent="0.3">
      <c r="A198" t="s">
        <v>2022</v>
      </c>
      <c r="B198" s="2">
        <v>45904</v>
      </c>
      <c r="C198" t="s">
        <v>1431</v>
      </c>
      <c r="D198" t="s">
        <v>1662</v>
      </c>
      <c r="E198" t="s">
        <v>1804</v>
      </c>
      <c r="F198">
        <v>4</v>
      </c>
      <c r="G198">
        <v>689.67</v>
      </c>
      <c r="H198">
        <v>0.05</v>
      </c>
      <c r="I198" t="s">
        <v>1829</v>
      </c>
      <c r="J198">
        <v>2620.7460000000001</v>
      </c>
    </row>
    <row r="199" spans="1:10" x14ac:dyDescent="0.3">
      <c r="A199" t="s">
        <v>2023</v>
      </c>
      <c r="B199" s="2">
        <v>45227</v>
      </c>
      <c r="C199" t="s">
        <v>461</v>
      </c>
      <c r="D199" t="s">
        <v>1636</v>
      </c>
      <c r="E199" t="s">
        <v>1792</v>
      </c>
      <c r="F199">
        <v>1</v>
      </c>
      <c r="G199">
        <v>541.24</v>
      </c>
      <c r="H199">
        <v>0.03</v>
      </c>
      <c r="I199" t="s">
        <v>1826</v>
      </c>
      <c r="J199">
        <v>525.00279999999998</v>
      </c>
    </row>
    <row r="200" spans="1:10" x14ac:dyDescent="0.3">
      <c r="A200" t="s">
        <v>2024</v>
      </c>
      <c r="B200" s="2">
        <v>45600</v>
      </c>
      <c r="C200" t="s">
        <v>1386</v>
      </c>
      <c r="D200" t="s">
        <v>1710</v>
      </c>
      <c r="E200" t="s">
        <v>1776</v>
      </c>
      <c r="F200">
        <v>1</v>
      </c>
      <c r="G200">
        <v>454.71</v>
      </c>
      <c r="H200">
        <v>0.16</v>
      </c>
      <c r="I200" t="s">
        <v>1826</v>
      </c>
      <c r="J200">
        <v>381.95639999999997</v>
      </c>
    </row>
    <row r="201" spans="1:10" x14ac:dyDescent="0.3">
      <c r="A201" t="s">
        <v>2025</v>
      </c>
      <c r="B201" s="2">
        <v>45646</v>
      </c>
      <c r="C201" t="s">
        <v>150</v>
      </c>
      <c r="D201" t="s">
        <v>1680</v>
      </c>
      <c r="E201" t="s">
        <v>1773</v>
      </c>
      <c r="F201">
        <v>2</v>
      </c>
      <c r="G201">
        <v>397.63</v>
      </c>
      <c r="H201">
        <v>0.26</v>
      </c>
      <c r="I201" t="s">
        <v>1824</v>
      </c>
      <c r="J201">
        <v>588.49239999999998</v>
      </c>
    </row>
    <row r="202" spans="1:10" x14ac:dyDescent="0.3">
      <c r="A202" t="s">
        <v>2026</v>
      </c>
      <c r="B202" s="2">
        <v>45725</v>
      </c>
      <c r="C202" t="s">
        <v>565</v>
      </c>
      <c r="D202" t="s">
        <v>1714</v>
      </c>
      <c r="E202" t="s">
        <v>1776</v>
      </c>
      <c r="F202">
        <v>3</v>
      </c>
      <c r="G202">
        <v>748.56</v>
      </c>
      <c r="H202">
        <v>0.26</v>
      </c>
      <c r="I202" t="s">
        <v>1826</v>
      </c>
      <c r="J202">
        <v>1661.8032000000001</v>
      </c>
    </row>
    <row r="203" spans="1:10" x14ac:dyDescent="0.3">
      <c r="A203" t="s">
        <v>2027</v>
      </c>
      <c r="B203" s="2">
        <v>45742</v>
      </c>
      <c r="C203" t="s">
        <v>487</v>
      </c>
      <c r="D203" t="s">
        <v>1614</v>
      </c>
      <c r="E203" t="s">
        <v>1769</v>
      </c>
      <c r="F203">
        <v>1</v>
      </c>
      <c r="G203">
        <v>885.72</v>
      </c>
      <c r="H203">
        <v>0.15</v>
      </c>
      <c r="I203" t="s">
        <v>1824</v>
      </c>
      <c r="J203">
        <v>752.86199999999997</v>
      </c>
    </row>
    <row r="204" spans="1:10" x14ac:dyDescent="0.3">
      <c r="A204" t="s">
        <v>2028</v>
      </c>
      <c r="B204" s="2">
        <v>45750</v>
      </c>
      <c r="C204" t="s">
        <v>381</v>
      </c>
      <c r="D204" t="s">
        <v>1672</v>
      </c>
      <c r="E204" t="s">
        <v>1757</v>
      </c>
      <c r="F204">
        <v>4</v>
      </c>
      <c r="G204">
        <v>408.07</v>
      </c>
      <c r="H204">
        <v>0.28000000000000003</v>
      </c>
      <c r="I204" t="s">
        <v>1829</v>
      </c>
      <c r="J204">
        <v>1175.2416000000001</v>
      </c>
    </row>
    <row r="205" spans="1:10" x14ac:dyDescent="0.3">
      <c r="A205" t="s">
        <v>2029</v>
      </c>
      <c r="B205" s="2">
        <v>45327</v>
      </c>
      <c r="C205" t="s">
        <v>1455</v>
      </c>
      <c r="D205" t="s">
        <v>1616</v>
      </c>
      <c r="E205" t="s">
        <v>1786</v>
      </c>
      <c r="F205">
        <v>2</v>
      </c>
      <c r="G205">
        <v>597.07000000000005</v>
      </c>
      <c r="H205">
        <v>0.28000000000000003</v>
      </c>
      <c r="I205" t="s">
        <v>1826</v>
      </c>
      <c r="J205">
        <v>859.7808</v>
      </c>
    </row>
    <row r="206" spans="1:10" x14ac:dyDescent="0.3">
      <c r="A206" t="s">
        <v>2030</v>
      </c>
      <c r="B206" s="2">
        <v>45465</v>
      </c>
      <c r="C206" t="s">
        <v>97</v>
      </c>
      <c r="D206" t="s">
        <v>1682</v>
      </c>
      <c r="E206" t="s">
        <v>1786</v>
      </c>
      <c r="F206">
        <v>3</v>
      </c>
      <c r="G206">
        <v>723.47</v>
      </c>
      <c r="H206">
        <v>0.12</v>
      </c>
      <c r="I206" t="s">
        <v>1829</v>
      </c>
      <c r="J206">
        <v>1909.9608000000001</v>
      </c>
    </row>
    <row r="207" spans="1:10" x14ac:dyDescent="0.3">
      <c r="A207" t="s">
        <v>2031</v>
      </c>
      <c r="B207" s="2">
        <v>45883</v>
      </c>
      <c r="C207" t="s">
        <v>1355</v>
      </c>
      <c r="D207" t="s">
        <v>1724</v>
      </c>
      <c r="E207" t="s">
        <v>1773</v>
      </c>
      <c r="F207">
        <v>1</v>
      </c>
      <c r="G207">
        <v>479.93</v>
      </c>
      <c r="H207">
        <v>0.22</v>
      </c>
      <c r="I207" t="s">
        <v>1824</v>
      </c>
      <c r="J207">
        <v>374.34539999999998</v>
      </c>
    </row>
    <row r="208" spans="1:10" x14ac:dyDescent="0.3">
      <c r="A208" t="s">
        <v>2032</v>
      </c>
      <c r="B208" s="2">
        <v>45445</v>
      </c>
      <c r="C208" t="s">
        <v>779</v>
      </c>
      <c r="D208" t="s">
        <v>1616</v>
      </c>
      <c r="E208" t="s">
        <v>1804</v>
      </c>
      <c r="F208">
        <v>4</v>
      </c>
      <c r="G208">
        <v>362.81</v>
      </c>
      <c r="H208">
        <v>0.21</v>
      </c>
      <c r="I208" t="s">
        <v>1829</v>
      </c>
      <c r="J208">
        <v>1146.4795999999999</v>
      </c>
    </row>
    <row r="209" spans="1:10" x14ac:dyDescent="0.3">
      <c r="A209" t="s">
        <v>2033</v>
      </c>
      <c r="B209" s="2">
        <v>45640</v>
      </c>
      <c r="C209" t="s">
        <v>610</v>
      </c>
      <c r="D209" t="s">
        <v>1706</v>
      </c>
      <c r="E209" t="s">
        <v>1766</v>
      </c>
      <c r="F209">
        <v>1</v>
      </c>
      <c r="G209">
        <v>127.11</v>
      </c>
      <c r="H209">
        <v>0.01</v>
      </c>
      <c r="I209" t="s">
        <v>1826</v>
      </c>
      <c r="J209">
        <v>125.8389</v>
      </c>
    </row>
    <row r="210" spans="1:10" x14ac:dyDescent="0.3">
      <c r="A210" t="s">
        <v>2034</v>
      </c>
      <c r="B210" s="2">
        <v>45411</v>
      </c>
      <c r="C210" t="s">
        <v>607</v>
      </c>
      <c r="D210" t="s">
        <v>1616</v>
      </c>
      <c r="E210" t="s">
        <v>1807</v>
      </c>
      <c r="F210">
        <v>4</v>
      </c>
      <c r="G210">
        <v>931.26</v>
      </c>
      <c r="H210">
        <v>0.04</v>
      </c>
      <c r="I210" t="s">
        <v>1824</v>
      </c>
      <c r="J210">
        <v>3576.0383999999999</v>
      </c>
    </row>
    <row r="211" spans="1:10" x14ac:dyDescent="0.3">
      <c r="A211" t="s">
        <v>2035</v>
      </c>
      <c r="B211" s="2">
        <v>45224</v>
      </c>
      <c r="C211" t="s">
        <v>1160</v>
      </c>
      <c r="D211" t="s">
        <v>1682</v>
      </c>
      <c r="E211" t="s">
        <v>1782</v>
      </c>
      <c r="F211">
        <v>1</v>
      </c>
      <c r="G211">
        <v>620.80999999999995</v>
      </c>
      <c r="H211">
        <v>0.04</v>
      </c>
      <c r="I211" t="s">
        <v>1826</v>
      </c>
      <c r="J211">
        <v>595.97759999999994</v>
      </c>
    </row>
    <row r="212" spans="1:10" x14ac:dyDescent="0.3">
      <c r="A212" t="s">
        <v>2036</v>
      </c>
      <c r="B212" s="2">
        <v>45497</v>
      </c>
      <c r="C212" t="s">
        <v>338</v>
      </c>
      <c r="D212" t="s">
        <v>1648</v>
      </c>
      <c r="E212" t="s">
        <v>1761</v>
      </c>
      <c r="F212">
        <v>1</v>
      </c>
      <c r="G212">
        <v>823.26</v>
      </c>
      <c r="H212">
        <v>0.27</v>
      </c>
      <c r="I212" t="s">
        <v>1829</v>
      </c>
      <c r="J212">
        <v>600.97979999999995</v>
      </c>
    </row>
    <row r="213" spans="1:10" x14ac:dyDescent="0.3">
      <c r="A213" t="s">
        <v>2037</v>
      </c>
      <c r="B213" s="2">
        <v>45807</v>
      </c>
      <c r="C213" t="s">
        <v>59</v>
      </c>
      <c r="D213" t="s">
        <v>1602</v>
      </c>
      <c r="E213" t="s">
        <v>1782</v>
      </c>
      <c r="F213">
        <v>3</v>
      </c>
      <c r="G213">
        <v>681.01</v>
      </c>
      <c r="H213">
        <v>0.27</v>
      </c>
      <c r="I213" t="s">
        <v>1829</v>
      </c>
      <c r="J213">
        <v>1491.4119000000001</v>
      </c>
    </row>
    <row r="214" spans="1:10" x14ac:dyDescent="0.3">
      <c r="A214" t="s">
        <v>2038</v>
      </c>
      <c r="B214" s="2">
        <v>45942</v>
      </c>
      <c r="C214" t="s">
        <v>1368</v>
      </c>
      <c r="D214" t="s">
        <v>1660</v>
      </c>
      <c r="E214" t="s">
        <v>1813</v>
      </c>
      <c r="F214">
        <v>4</v>
      </c>
      <c r="G214">
        <v>119.83</v>
      </c>
      <c r="H214">
        <v>0.13</v>
      </c>
      <c r="I214" t="s">
        <v>1824</v>
      </c>
      <c r="J214">
        <v>417.00839999999999</v>
      </c>
    </row>
    <row r="215" spans="1:10" x14ac:dyDescent="0.3">
      <c r="A215" t="s">
        <v>2039</v>
      </c>
      <c r="B215" s="2">
        <v>45314</v>
      </c>
      <c r="C215" t="s">
        <v>969</v>
      </c>
      <c r="D215" t="s">
        <v>1704</v>
      </c>
      <c r="E215" t="s">
        <v>1761</v>
      </c>
      <c r="F215">
        <v>1</v>
      </c>
      <c r="G215">
        <v>575.66</v>
      </c>
      <c r="H215">
        <v>0.03</v>
      </c>
      <c r="I215" t="s">
        <v>1826</v>
      </c>
      <c r="J215">
        <v>558.39019999999994</v>
      </c>
    </row>
    <row r="216" spans="1:10" x14ac:dyDescent="0.3">
      <c r="A216" t="s">
        <v>2040</v>
      </c>
      <c r="B216" s="2">
        <v>45943</v>
      </c>
      <c r="C216" t="s">
        <v>651</v>
      </c>
      <c r="D216" t="s">
        <v>1644</v>
      </c>
      <c r="E216" t="s">
        <v>1804</v>
      </c>
      <c r="F216">
        <v>1</v>
      </c>
      <c r="G216">
        <v>775.84</v>
      </c>
      <c r="H216">
        <v>0.26</v>
      </c>
      <c r="I216" t="s">
        <v>1824</v>
      </c>
      <c r="J216">
        <v>574.12160000000006</v>
      </c>
    </row>
    <row r="217" spans="1:10" x14ac:dyDescent="0.3">
      <c r="A217" t="s">
        <v>2041</v>
      </c>
      <c r="B217" s="2">
        <v>45356</v>
      </c>
      <c r="C217" t="s">
        <v>1371</v>
      </c>
      <c r="D217" t="s">
        <v>1576</v>
      </c>
      <c r="E217" t="s">
        <v>1786</v>
      </c>
      <c r="F217">
        <v>3</v>
      </c>
      <c r="G217">
        <v>318.43</v>
      </c>
      <c r="H217">
        <v>0.05</v>
      </c>
      <c r="I217" t="s">
        <v>1824</v>
      </c>
      <c r="J217">
        <v>907.52549999999997</v>
      </c>
    </row>
    <row r="218" spans="1:10" x14ac:dyDescent="0.3">
      <c r="A218" t="s">
        <v>2042</v>
      </c>
      <c r="B218" s="2">
        <v>45854</v>
      </c>
      <c r="C218" t="s">
        <v>514</v>
      </c>
      <c r="D218" t="s">
        <v>1692</v>
      </c>
      <c r="E218" t="s">
        <v>1782</v>
      </c>
      <c r="F218">
        <v>3</v>
      </c>
      <c r="G218">
        <v>141.6</v>
      </c>
      <c r="H218">
        <v>0.08</v>
      </c>
      <c r="I218" t="s">
        <v>1829</v>
      </c>
      <c r="J218">
        <v>390.81599999999997</v>
      </c>
    </row>
    <row r="219" spans="1:10" x14ac:dyDescent="0.3">
      <c r="A219" t="s">
        <v>2043</v>
      </c>
      <c r="B219" s="2">
        <v>45219</v>
      </c>
      <c r="C219" t="s">
        <v>849</v>
      </c>
      <c r="D219" t="s">
        <v>1578</v>
      </c>
      <c r="E219" t="s">
        <v>1813</v>
      </c>
      <c r="F219">
        <v>1</v>
      </c>
      <c r="G219">
        <v>332.82</v>
      </c>
      <c r="H219">
        <v>0.14000000000000001</v>
      </c>
      <c r="I219" t="s">
        <v>1826</v>
      </c>
      <c r="J219">
        <v>286.22519999999997</v>
      </c>
    </row>
    <row r="220" spans="1:10" x14ac:dyDescent="0.3">
      <c r="A220" t="s">
        <v>2044</v>
      </c>
      <c r="B220" s="2">
        <v>45447</v>
      </c>
      <c r="C220" t="s">
        <v>788</v>
      </c>
      <c r="D220" t="s">
        <v>1692</v>
      </c>
      <c r="E220" t="s">
        <v>1757</v>
      </c>
      <c r="F220">
        <v>4</v>
      </c>
      <c r="G220">
        <v>640.97</v>
      </c>
      <c r="H220">
        <v>0.11</v>
      </c>
      <c r="I220" t="s">
        <v>1829</v>
      </c>
      <c r="J220">
        <v>2281.8532</v>
      </c>
    </row>
    <row r="221" spans="1:10" x14ac:dyDescent="0.3">
      <c r="A221" t="s">
        <v>2045</v>
      </c>
      <c r="B221" s="2">
        <v>45225</v>
      </c>
      <c r="C221" t="s">
        <v>663</v>
      </c>
      <c r="D221" t="s">
        <v>1728</v>
      </c>
      <c r="E221" t="s">
        <v>1801</v>
      </c>
      <c r="F221">
        <v>4</v>
      </c>
      <c r="G221">
        <v>75.37</v>
      </c>
      <c r="H221">
        <v>0.02</v>
      </c>
      <c r="I221" t="s">
        <v>1829</v>
      </c>
      <c r="J221">
        <v>295.4504</v>
      </c>
    </row>
    <row r="222" spans="1:10" x14ac:dyDescent="0.3">
      <c r="A222" t="s">
        <v>2046</v>
      </c>
      <c r="B222" s="2">
        <v>45754</v>
      </c>
      <c r="C222" t="s">
        <v>275</v>
      </c>
      <c r="D222" t="s">
        <v>1580</v>
      </c>
      <c r="E222" t="s">
        <v>1810</v>
      </c>
      <c r="F222">
        <v>3</v>
      </c>
      <c r="G222">
        <v>434.55</v>
      </c>
      <c r="H222">
        <v>0.08</v>
      </c>
      <c r="I222" t="s">
        <v>1829</v>
      </c>
      <c r="J222">
        <v>1199.3579999999999</v>
      </c>
    </row>
    <row r="223" spans="1:10" x14ac:dyDescent="0.3">
      <c r="A223" t="s">
        <v>2047</v>
      </c>
      <c r="B223" s="2">
        <v>45729</v>
      </c>
      <c r="C223" t="s">
        <v>353</v>
      </c>
      <c r="D223" t="s">
        <v>1600</v>
      </c>
      <c r="E223" t="s">
        <v>1799</v>
      </c>
      <c r="F223">
        <v>4</v>
      </c>
      <c r="G223">
        <v>652.28</v>
      </c>
      <c r="H223">
        <v>0.15</v>
      </c>
      <c r="I223" t="s">
        <v>1824</v>
      </c>
      <c r="J223">
        <v>2217.752</v>
      </c>
    </row>
    <row r="224" spans="1:10" x14ac:dyDescent="0.3">
      <c r="A224" t="s">
        <v>2048</v>
      </c>
      <c r="B224" s="2">
        <v>45480</v>
      </c>
      <c r="C224" t="s">
        <v>857</v>
      </c>
      <c r="D224" t="s">
        <v>1700</v>
      </c>
      <c r="E224" t="s">
        <v>1807</v>
      </c>
      <c r="F224">
        <v>3</v>
      </c>
      <c r="G224">
        <v>207.8</v>
      </c>
      <c r="H224">
        <v>0.15</v>
      </c>
      <c r="I224" t="s">
        <v>1824</v>
      </c>
      <c r="J224">
        <v>529.8900000000001</v>
      </c>
    </row>
    <row r="225" spans="1:10" x14ac:dyDescent="0.3">
      <c r="A225" t="s">
        <v>2049</v>
      </c>
      <c r="B225" s="2">
        <v>45361</v>
      </c>
      <c r="C225" t="s">
        <v>1521</v>
      </c>
      <c r="D225" t="s">
        <v>1670</v>
      </c>
      <c r="E225" t="s">
        <v>1801</v>
      </c>
      <c r="F225">
        <v>4</v>
      </c>
      <c r="G225">
        <v>385.5</v>
      </c>
      <c r="H225">
        <v>0.03</v>
      </c>
      <c r="I225" t="s">
        <v>1826</v>
      </c>
      <c r="J225">
        <v>1495.74</v>
      </c>
    </row>
    <row r="226" spans="1:10" x14ac:dyDescent="0.3">
      <c r="A226" t="s">
        <v>2050</v>
      </c>
      <c r="B226" s="2">
        <v>45915</v>
      </c>
      <c r="C226" t="s">
        <v>344</v>
      </c>
      <c r="D226" t="s">
        <v>1678</v>
      </c>
      <c r="E226" t="s">
        <v>1776</v>
      </c>
      <c r="F226">
        <v>3</v>
      </c>
      <c r="G226">
        <v>548.19000000000005</v>
      </c>
      <c r="H226">
        <v>0.12</v>
      </c>
      <c r="I226" t="s">
        <v>1824</v>
      </c>
      <c r="J226">
        <v>1447.2216000000001</v>
      </c>
    </row>
    <row r="227" spans="1:10" x14ac:dyDescent="0.3">
      <c r="A227" t="s">
        <v>2051</v>
      </c>
      <c r="B227" s="2">
        <v>45607</v>
      </c>
      <c r="C227" t="s">
        <v>255</v>
      </c>
      <c r="D227" t="s">
        <v>1694</v>
      </c>
      <c r="E227" t="s">
        <v>1786</v>
      </c>
      <c r="F227">
        <v>3</v>
      </c>
      <c r="G227">
        <v>927.6</v>
      </c>
      <c r="H227">
        <v>0.09</v>
      </c>
      <c r="I227" t="s">
        <v>1824</v>
      </c>
      <c r="J227">
        <v>2532.348</v>
      </c>
    </row>
    <row r="228" spans="1:10" x14ac:dyDescent="0.3">
      <c r="A228" t="s">
        <v>2052</v>
      </c>
      <c r="B228" s="2">
        <v>45666</v>
      </c>
      <c r="C228" t="s">
        <v>849</v>
      </c>
      <c r="D228" t="s">
        <v>1670</v>
      </c>
      <c r="E228" t="s">
        <v>1766</v>
      </c>
      <c r="F228">
        <v>4</v>
      </c>
      <c r="G228">
        <v>585.04</v>
      </c>
      <c r="H228">
        <v>0.22</v>
      </c>
      <c r="I228" t="s">
        <v>1826</v>
      </c>
      <c r="J228">
        <v>1825.3248000000001</v>
      </c>
    </row>
    <row r="229" spans="1:10" x14ac:dyDescent="0.3">
      <c r="A229" t="s">
        <v>2053</v>
      </c>
      <c r="B229" s="2">
        <v>45406</v>
      </c>
      <c r="C229" t="s">
        <v>1533</v>
      </c>
      <c r="D229" t="s">
        <v>1626</v>
      </c>
      <c r="E229" t="s">
        <v>1761</v>
      </c>
      <c r="F229">
        <v>2</v>
      </c>
      <c r="G229">
        <v>999.89</v>
      </c>
      <c r="H229">
        <v>0.09</v>
      </c>
      <c r="I229" t="s">
        <v>1824</v>
      </c>
      <c r="J229">
        <v>1819.7998</v>
      </c>
    </row>
    <row r="230" spans="1:10" x14ac:dyDescent="0.3">
      <c r="A230" t="s">
        <v>2054</v>
      </c>
      <c r="B230" s="2">
        <v>45284</v>
      </c>
      <c r="C230" t="s">
        <v>378</v>
      </c>
      <c r="D230" t="s">
        <v>1698</v>
      </c>
      <c r="E230" t="s">
        <v>1766</v>
      </c>
      <c r="F230">
        <v>2</v>
      </c>
      <c r="G230">
        <v>848.98</v>
      </c>
      <c r="H230">
        <v>0.04</v>
      </c>
      <c r="I230" t="s">
        <v>1826</v>
      </c>
      <c r="J230">
        <v>1630.0416</v>
      </c>
    </row>
    <row r="231" spans="1:10" x14ac:dyDescent="0.3">
      <c r="A231" t="s">
        <v>2055</v>
      </c>
      <c r="B231" s="2">
        <v>45348</v>
      </c>
      <c r="C231" t="s">
        <v>481</v>
      </c>
      <c r="D231" t="s">
        <v>1668</v>
      </c>
      <c r="E231" t="s">
        <v>1799</v>
      </c>
      <c r="F231">
        <v>3</v>
      </c>
      <c r="G231">
        <v>769.56</v>
      </c>
      <c r="H231">
        <v>0.08</v>
      </c>
      <c r="I231" t="s">
        <v>1824</v>
      </c>
      <c r="J231">
        <v>2123.9856</v>
      </c>
    </row>
    <row r="232" spans="1:10" x14ac:dyDescent="0.3">
      <c r="A232" t="s">
        <v>2056</v>
      </c>
      <c r="B232" s="2">
        <v>45676</v>
      </c>
      <c r="C232" t="s">
        <v>188</v>
      </c>
      <c r="D232" t="s">
        <v>1644</v>
      </c>
      <c r="E232" t="s">
        <v>1797</v>
      </c>
      <c r="F232">
        <v>3</v>
      </c>
      <c r="G232">
        <v>449.88</v>
      </c>
      <c r="H232">
        <v>0.1</v>
      </c>
      <c r="I232" t="s">
        <v>1826</v>
      </c>
      <c r="J232">
        <v>1214.6759999999999</v>
      </c>
    </row>
    <row r="233" spans="1:10" x14ac:dyDescent="0.3">
      <c r="A233" t="s">
        <v>2057</v>
      </c>
      <c r="B233" s="2">
        <v>45863</v>
      </c>
      <c r="C233" t="s">
        <v>875</v>
      </c>
      <c r="D233" t="s">
        <v>1686</v>
      </c>
      <c r="E233" t="s">
        <v>1794</v>
      </c>
      <c r="F233">
        <v>4</v>
      </c>
      <c r="G233">
        <v>383.74</v>
      </c>
      <c r="H233">
        <v>0.01</v>
      </c>
      <c r="I233" t="s">
        <v>1824</v>
      </c>
      <c r="J233">
        <v>1519.6104</v>
      </c>
    </row>
    <row r="234" spans="1:10" x14ac:dyDescent="0.3">
      <c r="A234" t="s">
        <v>2058</v>
      </c>
      <c r="B234" s="2">
        <v>45409</v>
      </c>
      <c r="C234" t="s">
        <v>499</v>
      </c>
      <c r="D234" t="s">
        <v>1664</v>
      </c>
      <c r="E234" t="s">
        <v>1789</v>
      </c>
      <c r="F234">
        <v>4</v>
      </c>
      <c r="G234">
        <v>794.97</v>
      </c>
      <c r="H234">
        <v>0.24</v>
      </c>
      <c r="I234" t="s">
        <v>1826</v>
      </c>
      <c r="J234">
        <v>2416.7087999999999</v>
      </c>
    </row>
    <row r="235" spans="1:10" x14ac:dyDescent="0.3">
      <c r="A235" t="s">
        <v>2059</v>
      </c>
      <c r="B235" s="2">
        <v>45880</v>
      </c>
      <c r="C235" t="s">
        <v>52</v>
      </c>
      <c r="D235" t="s">
        <v>1706</v>
      </c>
      <c r="E235" t="s">
        <v>1773</v>
      </c>
      <c r="F235">
        <v>1</v>
      </c>
      <c r="G235">
        <v>989.63</v>
      </c>
      <c r="H235">
        <v>0.05</v>
      </c>
      <c r="I235" t="s">
        <v>1826</v>
      </c>
      <c r="J235">
        <v>940.1484999999999</v>
      </c>
    </row>
    <row r="236" spans="1:10" x14ac:dyDescent="0.3">
      <c r="A236" t="s">
        <v>2060</v>
      </c>
      <c r="B236" s="2">
        <v>45731</v>
      </c>
      <c r="C236" t="s">
        <v>1053</v>
      </c>
      <c r="D236" t="s">
        <v>1656</v>
      </c>
      <c r="E236" t="s">
        <v>1752</v>
      </c>
      <c r="F236">
        <v>1</v>
      </c>
      <c r="G236">
        <v>447.16</v>
      </c>
      <c r="H236">
        <v>0.22</v>
      </c>
      <c r="I236" t="s">
        <v>1829</v>
      </c>
      <c r="J236">
        <v>348.78480000000002</v>
      </c>
    </row>
    <row r="237" spans="1:10" x14ac:dyDescent="0.3">
      <c r="A237" t="s">
        <v>2061</v>
      </c>
      <c r="B237" s="2">
        <v>45671</v>
      </c>
      <c r="C237" t="s">
        <v>44</v>
      </c>
      <c r="D237" t="s">
        <v>1736</v>
      </c>
      <c r="E237" t="s">
        <v>1776</v>
      </c>
      <c r="F237">
        <v>1</v>
      </c>
      <c r="G237">
        <v>946.9</v>
      </c>
      <c r="H237">
        <v>0.28999999999999998</v>
      </c>
      <c r="I237" t="s">
        <v>1829</v>
      </c>
      <c r="J237">
        <v>672.29899999999998</v>
      </c>
    </row>
    <row r="238" spans="1:10" x14ac:dyDescent="0.3">
      <c r="A238" t="s">
        <v>2062</v>
      </c>
      <c r="B238" s="2">
        <v>45809</v>
      </c>
      <c r="C238" t="s">
        <v>562</v>
      </c>
      <c r="D238" t="s">
        <v>1582</v>
      </c>
      <c r="E238" t="s">
        <v>1752</v>
      </c>
      <c r="F238">
        <v>4</v>
      </c>
      <c r="G238">
        <v>469.68</v>
      </c>
      <c r="H238">
        <v>0.19</v>
      </c>
      <c r="I238" t="s">
        <v>1824</v>
      </c>
      <c r="J238">
        <v>1521.7632000000001</v>
      </c>
    </row>
    <row r="239" spans="1:10" x14ac:dyDescent="0.3">
      <c r="A239" t="s">
        <v>2063</v>
      </c>
      <c r="B239" s="2">
        <v>45559</v>
      </c>
      <c r="C239" t="s">
        <v>1518</v>
      </c>
      <c r="D239" t="s">
        <v>1604</v>
      </c>
      <c r="E239" t="s">
        <v>1807</v>
      </c>
      <c r="F239">
        <v>4</v>
      </c>
      <c r="G239">
        <v>320.64</v>
      </c>
      <c r="H239">
        <v>0.2</v>
      </c>
      <c r="I239" t="s">
        <v>1829</v>
      </c>
      <c r="J239">
        <v>1026.048</v>
      </c>
    </row>
    <row r="240" spans="1:10" x14ac:dyDescent="0.3">
      <c r="A240" t="s">
        <v>2064</v>
      </c>
      <c r="B240" s="2">
        <v>45253</v>
      </c>
      <c r="C240" t="s">
        <v>461</v>
      </c>
      <c r="D240" t="s">
        <v>1578</v>
      </c>
      <c r="E240" t="s">
        <v>1773</v>
      </c>
      <c r="F240">
        <v>1</v>
      </c>
      <c r="G240">
        <v>594.44000000000005</v>
      </c>
      <c r="H240">
        <v>0.21</v>
      </c>
      <c r="I240" t="s">
        <v>1824</v>
      </c>
      <c r="J240">
        <v>469.60759999999999</v>
      </c>
    </row>
    <row r="241" spans="1:10" x14ac:dyDescent="0.3">
      <c r="A241" t="s">
        <v>2065</v>
      </c>
      <c r="B241" s="2">
        <v>45861</v>
      </c>
      <c r="C241" t="s">
        <v>702</v>
      </c>
      <c r="D241" t="s">
        <v>1720</v>
      </c>
      <c r="E241" t="s">
        <v>1782</v>
      </c>
      <c r="F241">
        <v>3</v>
      </c>
      <c r="G241">
        <v>91.7</v>
      </c>
      <c r="H241">
        <v>0.08</v>
      </c>
      <c r="I241" t="s">
        <v>1829</v>
      </c>
      <c r="J241">
        <v>253.09200000000001</v>
      </c>
    </row>
    <row r="242" spans="1:10" x14ac:dyDescent="0.3">
      <c r="A242" t="s">
        <v>2066</v>
      </c>
      <c r="B242" s="2">
        <v>45917</v>
      </c>
      <c r="C242" t="s">
        <v>127</v>
      </c>
      <c r="D242" t="s">
        <v>1672</v>
      </c>
      <c r="E242" t="s">
        <v>1794</v>
      </c>
      <c r="F242">
        <v>3</v>
      </c>
      <c r="G242">
        <v>741.33</v>
      </c>
      <c r="H242">
        <v>0.03</v>
      </c>
      <c r="I242" t="s">
        <v>1824</v>
      </c>
      <c r="J242">
        <v>2157.2703000000001</v>
      </c>
    </row>
    <row r="243" spans="1:10" x14ac:dyDescent="0.3">
      <c r="A243" t="s">
        <v>2067</v>
      </c>
      <c r="B243" s="2">
        <v>45754</v>
      </c>
      <c r="C243" t="s">
        <v>1466</v>
      </c>
      <c r="D243" t="s">
        <v>1580</v>
      </c>
      <c r="E243" t="s">
        <v>1813</v>
      </c>
      <c r="F243">
        <v>1</v>
      </c>
      <c r="G243">
        <v>922.78</v>
      </c>
      <c r="H243">
        <v>0.28999999999999998</v>
      </c>
      <c r="I243" t="s">
        <v>1829</v>
      </c>
      <c r="J243">
        <v>655.17379999999991</v>
      </c>
    </row>
    <row r="244" spans="1:10" x14ac:dyDescent="0.3">
      <c r="A244" t="s">
        <v>2068</v>
      </c>
      <c r="B244" s="2">
        <v>45312</v>
      </c>
      <c r="C244" t="s">
        <v>1023</v>
      </c>
      <c r="D244" t="s">
        <v>1562</v>
      </c>
      <c r="E244" t="s">
        <v>1804</v>
      </c>
      <c r="F244">
        <v>1</v>
      </c>
      <c r="G244">
        <v>394.35</v>
      </c>
      <c r="H244">
        <v>0.09</v>
      </c>
      <c r="I244" t="s">
        <v>1826</v>
      </c>
      <c r="J244">
        <v>358.85849999999999</v>
      </c>
    </row>
    <row r="245" spans="1:10" x14ac:dyDescent="0.3">
      <c r="A245" t="s">
        <v>2069</v>
      </c>
      <c r="B245" s="2">
        <v>45480</v>
      </c>
      <c r="C245" t="s">
        <v>1139</v>
      </c>
      <c r="D245" t="s">
        <v>1678</v>
      </c>
      <c r="E245" t="s">
        <v>1792</v>
      </c>
      <c r="F245">
        <v>2</v>
      </c>
      <c r="G245">
        <v>703.95</v>
      </c>
      <c r="H245">
        <v>0.03</v>
      </c>
      <c r="I245" t="s">
        <v>1824</v>
      </c>
      <c r="J245">
        <v>1365.663</v>
      </c>
    </row>
    <row r="246" spans="1:10" x14ac:dyDescent="0.3">
      <c r="A246" t="s">
        <v>2070</v>
      </c>
      <c r="B246" s="2">
        <v>45780</v>
      </c>
      <c r="C246" t="s">
        <v>654</v>
      </c>
      <c r="D246" t="s">
        <v>1576</v>
      </c>
      <c r="E246" t="s">
        <v>1752</v>
      </c>
      <c r="F246">
        <v>4</v>
      </c>
      <c r="G246">
        <v>452.67</v>
      </c>
      <c r="H246">
        <v>0.28000000000000003</v>
      </c>
      <c r="I246" t="s">
        <v>1826</v>
      </c>
      <c r="J246">
        <v>1303.6895999999999</v>
      </c>
    </row>
    <row r="247" spans="1:10" x14ac:dyDescent="0.3">
      <c r="A247" t="s">
        <v>2071</v>
      </c>
      <c r="B247" s="2">
        <v>45349</v>
      </c>
      <c r="C247" t="s">
        <v>1428</v>
      </c>
      <c r="D247" t="s">
        <v>1562</v>
      </c>
      <c r="E247" t="s">
        <v>1779</v>
      </c>
      <c r="F247">
        <v>2</v>
      </c>
      <c r="G247">
        <v>377.3</v>
      </c>
      <c r="H247">
        <v>0.15</v>
      </c>
      <c r="I247" t="s">
        <v>1826</v>
      </c>
      <c r="J247">
        <v>641.41</v>
      </c>
    </row>
    <row r="248" spans="1:10" x14ac:dyDescent="0.3">
      <c r="A248" t="s">
        <v>2072</v>
      </c>
      <c r="B248" s="2">
        <v>45846</v>
      </c>
      <c r="C248" t="s">
        <v>1080</v>
      </c>
      <c r="D248" t="s">
        <v>1696</v>
      </c>
      <c r="E248" t="s">
        <v>1779</v>
      </c>
      <c r="F248">
        <v>2</v>
      </c>
      <c r="G248">
        <v>130.47999999999999</v>
      </c>
      <c r="H248">
        <v>0.23</v>
      </c>
      <c r="I248" t="s">
        <v>1826</v>
      </c>
      <c r="J248">
        <v>200.9392</v>
      </c>
    </row>
    <row r="249" spans="1:10" x14ac:dyDescent="0.3">
      <c r="A249" t="s">
        <v>2073</v>
      </c>
      <c r="B249" s="2">
        <v>45729</v>
      </c>
      <c r="C249" t="s">
        <v>1349</v>
      </c>
      <c r="D249" t="s">
        <v>1736</v>
      </c>
      <c r="E249" t="s">
        <v>1794</v>
      </c>
      <c r="F249">
        <v>1</v>
      </c>
      <c r="G249">
        <v>809.45</v>
      </c>
      <c r="H249">
        <v>0.09</v>
      </c>
      <c r="I249" t="s">
        <v>1829</v>
      </c>
      <c r="J249">
        <v>736.59950000000003</v>
      </c>
    </row>
    <row r="250" spans="1:10" x14ac:dyDescent="0.3">
      <c r="A250" t="s">
        <v>2074</v>
      </c>
      <c r="B250" s="2">
        <v>45768</v>
      </c>
      <c r="C250" t="s">
        <v>301</v>
      </c>
      <c r="D250" t="s">
        <v>1638</v>
      </c>
      <c r="E250" t="s">
        <v>1786</v>
      </c>
      <c r="F250">
        <v>3</v>
      </c>
      <c r="G250">
        <v>499.12</v>
      </c>
      <c r="H250">
        <v>0.05</v>
      </c>
      <c r="I250" t="s">
        <v>1826</v>
      </c>
      <c r="J250">
        <v>1422.492</v>
      </c>
    </row>
    <row r="251" spans="1:10" x14ac:dyDescent="0.3">
      <c r="A251" t="s">
        <v>2075</v>
      </c>
      <c r="B251" s="2">
        <v>45606</v>
      </c>
      <c r="C251" t="s">
        <v>100</v>
      </c>
      <c r="D251" t="s">
        <v>1684</v>
      </c>
      <c r="E251" t="s">
        <v>1766</v>
      </c>
      <c r="F251">
        <v>2</v>
      </c>
      <c r="G251">
        <v>894.58</v>
      </c>
      <c r="H251">
        <v>0.25</v>
      </c>
      <c r="I251" t="s">
        <v>1824</v>
      </c>
      <c r="J251">
        <v>1341.87</v>
      </c>
    </row>
    <row r="252" spans="1:10" x14ac:dyDescent="0.3">
      <c r="A252" t="s">
        <v>2076</v>
      </c>
      <c r="B252" s="2">
        <v>45513</v>
      </c>
      <c r="C252" t="s">
        <v>449</v>
      </c>
      <c r="D252" t="s">
        <v>1698</v>
      </c>
      <c r="E252" t="s">
        <v>1786</v>
      </c>
      <c r="F252">
        <v>4</v>
      </c>
      <c r="G252">
        <v>578.39</v>
      </c>
      <c r="H252">
        <v>0.01</v>
      </c>
      <c r="I252" t="s">
        <v>1824</v>
      </c>
      <c r="J252">
        <v>2290.4243999999999</v>
      </c>
    </row>
    <row r="253" spans="1:10" x14ac:dyDescent="0.3">
      <c r="A253" t="s">
        <v>2077</v>
      </c>
      <c r="B253" s="2">
        <v>45356</v>
      </c>
      <c r="C253" t="s">
        <v>1492</v>
      </c>
      <c r="D253" t="s">
        <v>1630</v>
      </c>
      <c r="E253" t="s">
        <v>1807</v>
      </c>
      <c r="F253">
        <v>4</v>
      </c>
      <c r="G253">
        <v>982.45</v>
      </c>
      <c r="H253">
        <v>0.2</v>
      </c>
      <c r="I253" t="s">
        <v>1826</v>
      </c>
      <c r="J253">
        <v>3143.84</v>
      </c>
    </row>
    <row r="254" spans="1:10" x14ac:dyDescent="0.3">
      <c r="A254" t="s">
        <v>2078</v>
      </c>
      <c r="B254" s="2">
        <v>45925</v>
      </c>
      <c r="C254" t="s">
        <v>1389</v>
      </c>
      <c r="D254" t="s">
        <v>1744</v>
      </c>
      <c r="E254" t="s">
        <v>1813</v>
      </c>
      <c r="F254">
        <v>1</v>
      </c>
      <c r="G254">
        <v>549.52</v>
      </c>
      <c r="H254">
        <v>0.1</v>
      </c>
      <c r="I254" t="s">
        <v>1826</v>
      </c>
      <c r="J254">
        <v>494.56799999999998</v>
      </c>
    </row>
    <row r="255" spans="1:10" x14ac:dyDescent="0.3">
      <c r="A255" t="s">
        <v>2079</v>
      </c>
      <c r="B255" s="2">
        <v>45876</v>
      </c>
      <c r="C255" t="s">
        <v>770</v>
      </c>
      <c r="D255" t="s">
        <v>1732</v>
      </c>
      <c r="E255" t="s">
        <v>1810</v>
      </c>
      <c r="F255">
        <v>2</v>
      </c>
      <c r="G255">
        <v>239.92</v>
      </c>
      <c r="H255">
        <v>0.16</v>
      </c>
      <c r="I255" t="s">
        <v>1824</v>
      </c>
      <c r="J255">
        <v>403.06560000000002</v>
      </c>
    </row>
    <row r="256" spans="1:10" x14ac:dyDescent="0.3">
      <c r="A256" t="s">
        <v>2080</v>
      </c>
      <c r="B256" s="2">
        <v>45338</v>
      </c>
      <c r="C256" t="s">
        <v>298</v>
      </c>
      <c r="D256" t="s">
        <v>1732</v>
      </c>
      <c r="E256" t="s">
        <v>1776</v>
      </c>
      <c r="F256">
        <v>2</v>
      </c>
      <c r="G256">
        <v>878.05</v>
      </c>
      <c r="H256">
        <v>0.11</v>
      </c>
      <c r="I256" t="s">
        <v>1826</v>
      </c>
      <c r="J256">
        <v>1562.9290000000001</v>
      </c>
    </row>
    <row r="257" spans="1:10" x14ac:dyDescent="0.3">
      <c r="A257" t="s">
        <v>2081</v>
      </c>
      <c r="B257" s="2">
        <v>45746</v>
      </c>
      <c r="C257" t="s">
        <v>172</v>
      </c>
      <c r="D257" t="s">
        <v>1546</v>
      </c>
      <c r="E257" t="s">
        <v>1786</v>
      </c>
      <c r="F257">
        <v>3</v>
      </c>
      <c r="G257">
        <v>546.96</v>
      </c>
      <c r="H257">
        <v>0.19</v>
      </c>
      <c r="I257" t="s">
        <v>1824</v>
      </c>
      <c r="J257">
        <v>1329.1128000000001</v>
      </c>
    </row>
    <row r="258" spans="1:10" x14ac:dyDescent="0.3">
      <c r="A258" t="s">
        <v>2082</v>
      </c>
      <c r="B258" s="2">
        <v>45706</v>
      </c>
      <c r="C258" t="s">
        <v>1452</v>
      </c>
      <c r="D258" t="s">
        <v>1582</v>
      </c>
      <c r="E258" t="s">
        <v>1789</v>
      </c>
      <c r="F258">
        <v>2</v>
      </c>
      <c r="G258">
        <v>71.77</v>
      </c>
      <c r="H258">
        <v>0.22</v>
      </c>
      <c r="I258" t="s">
        <v>1824</v>
      </c>
      <c r="J258">
        <v>111.96120000000001</v>
      </c>
    </row>
    <row r="259" spans="1:10" x14ac:dyDescent="0.3">
      <c r="A259" t="s">
        <v>2083</v>
      </c>
      <c r="B259" s="2">
        <v>45717</v>
      </c>
      <c r="C259" t="s">
        <v>63</v>
      </c>
      <c r="D259" t="s">
        <v>1596</v>
      </c>
      <c r="E259" t="s">
        <v>1757</v>
      </c>
      <c r="F259">
        <v>2</v>
      </c>
      <c r="G259">
        <v>679.86</v>
      </c>
      <c r="H259">
        <v>0.22</v>
      </c>
      <c r="I259" t="s">
        <v>1829</v>
      </c>
      <c r="J259">
        <v>1060.5816</v>
      </c>
    </row>
    <row r="260" spans="1:10" x14ac:dyDescent="0.3">
      <c r="A260" t="s">
        <v>2084</v>
      </c>
      <c r="B260" s="2">
        <v>45300</v>
      </c>
      <c r="C260" t="s">
        <v>464</v>
      </c>
      <c r="D260" t="s">
        <v>1618</v>
      </c>
      <c r="E260" t="s">
        <v>1807</v>
      </c>
      <c r="F260">
        <v>1</v>
      </c>
      <c r="G260">
        <v>222.94</v>
      </c>
      <c r="H260">
        <v>0.19</v>
      </c>
      <c r="I260" t="s">
        <v>1824</v>
      </c>
      <c r="J260">
        <v>180.5814</v>
      </c>
    </row>
    <row r="261" spans="1:10" x14ac:dyDescent="0.3">
      <c r="A261" t="s">
        <v>2085</v>
      </c>
      <c r="B261" s="2">
        <v>45773</v>
      </c>
      <c r="C261" t="s">
        <v>794</v>
      </c>
      <c r="D261" t="s">
        <v>1618</v>
      </c>
      <c r="E261" t="s">
        <v>1761</v>
      </c>
      <c r="F261">
        <v>2</v>
      </c>
      <c r="G261">
        <v>355.3</v>
      </c>
      <c r="I261" t="s">
        <v>1826</v>
      </c>
      <c r="J261">
        <v>589.798</v>
      </c>
    </row>
    <row r="262" spans="1:10" x14ac:dyDescent="0.3">
      <c r="A262" t="s">
        <v>2086</v>
      </c>
      <c r="B262" s="2">
        <v>45497</v>
      </c>
      <c r="C262" t="s">
        <v>366</v>
      </c>
      <c r="D262" t="s">
        <v>1726</v>
      </c>
      <c r="E262" t="s">
        <v>1813</v>
      </c>
      <c r="F262">
        <v>4</v>
      </c>
      <c r="G262">
        <v>611.29999999999995</v>
      </c>
      <c r="H262">
        <v>0.11</v>
      </c>
      <c r="I262" t="s">
        <v>1826</v>
      </c>
      <c r="J262">
        <v>2176.2280000000001</v>
      </c>
    </row>
    <row r="263" spans="1:10" x14ac:dyDescent="0.3">
      <c r="A263" t="s">
        <v>2087</v>
      </c>
      <c r="B263" s="2">
        <v>45742</v>
      </c>
      <c r="C263" t="s">
        <v>1047</v>
      </c>
      <c r="D263" t="s">
        <v>1543</v>
      </c>
      <c r="E263" t="s">
        <v>1782</v>
      </c>
      <c r="F263">
        <v>4</v>
      </c>
      <c r="G263">
        <v>849.21</v>
      </c>
      <c r="H263">
        <v>7.0000000000000007E-2</v>
      </c>
      <c r="I263" t="s">
        <v>1824</v>
      </c>
      <c r="J263">
        <v>3159.0612000000001</v>
      </c>
    </row>
    <row r="264" spans="1:10" x14ac:dyDescent="0.3">
      <c r="A264" t="s">
        <v>2088</v>
      </c>
      <c r="B264" s="2">
        <v>45713</v>
      </c>
      <c r="C264" t="s">
        <v>681</v>
      </c>
      <c r="D264" t="s">
        <v>1632</v>
      </c>
      <c r="E264" t="s">
        <v>1779</v>
      </c>
      <c r="F264">
        <v>3</v>
      </c>
      <c r="G264">
        <v>553.12</v>
      </c>
      <c r="H264">
        <v>0.28000000000000003</v>
      </c>
      <c r="I264" t="s">
        <v>1829</v>
      </c>
      <c r="J264">
        <v>1194.7392</v>
      </c>
    </row>
    <row r="265" spans="1:10" x14ac:dyDescent="0.3">
      <c r="A265" t="s">
        <v>2089</v>
      </c>
      <c r="B265" s="2">
        <v>45826</v>
      </c>
      <c r="C265" t="s">
        <v>896</v>
      </c>
      <c r="D265" t="s">
        <v>1730</v>
      </c>
      <c r="E265" t="s">
        <v>1786</v>
      </c>
      <c r="F265">
        <v>2</v>
      </c>
      <c r="G265">
        <v>903.08</v>
      </c>
      <c r="H265">
        <v>0.18</v>
      </c>
      <c r="I265" t="s">
        <v>1829</v>
      </c>
      <c r="J265">
        <v>1481.0512000000001</v>
      </c>
    </row>
    <row r="266" spans="1:10" x14ac:dyDescent="0.3">
      <c r="A266" t="s">
        <v>2090</v>
      </c>
      <c r="B266" s="2">
        <v>45648</v>
      </c>
      <c r="C266" t="s">
        <v>1472</v>
      </c>
      <c r="D266" t="s">
        <v>1580</v>
      </c>
      <c r="E266" t="s">
        <v>1792</v>
      </c>
      <c r="F266">
        <v>4</v>
      </c>
      <c r="G266">
        <v>640.23</v>
      </c>
      <c r="H266">
        <v>0.06</v>
      </c>
      <c r="I266" t="s">
        <v>1829</v>
      </c>
      <c r="J266">
        <v>2407.2647999999999</v>
      </c>
    </row>
    <row r="267" spans="1:10" x14ac:dyDescent="0.3">
      <c r="A267" t="s">
        <v>2091</v>
      </c>
      <c r="B267" s="2">
        <v>45836</v>
      </c>
      <c r="C267" t="s">
        <v>478</v>
      </c>
      <c r="D267" t="s">
        <v>1590</v>
      </c>
      <c r="E267" t="s">
        <v>1776</v>
      </c>
      <c r="F267">
        <v>1</v>
      </c>
      <c r="G267">
        <v>518</v>
      </c>
      <c r="H267">
        <v>0.25</v>
      </c>
      <c r="I267" t="s">
        <v>1824</v>
      </c>
      <c r="J267">
        <v>388.5</v>
      </c>
    </row>
    <row r="268" spans="1:10" x14ac:dyDescent="0.3">
      <c r="A268" t="s">
        <v>2092</v>
      </c>
      <c r="B268" s="2">
        <v>45437</v>
      </c>
      <c r="C268" t="s">
        <v>1343</v>
      </c>
      <c r="D268" t="s">
        <v>1676</v>
      </c>
      <c r="E268" t="s">
        <v>1769</v>
      </c>
      <c r="F268">
        <v>4</v>
      </c>
      <c r="G268">
        <v>779.25</v>
      </c>
      <c r="H268">
        <v>0.25</v>
      </c>
      <c r="I268" t="s">
        <v>1824</v>
      </c>
      <c r="J268">
        <v>2337.75</v>
      </c>
    </row>
    <row r="269" spans="1:10" x14ac:dyDescent="0.3">
      <c r="A269" t="s">
        <v>2093</v>
      </c>
      <c r="B269" s="2">
        <v>45807</v>
      </c>
      <c r="C269" t="s">
        <v>411</v>
      </c>
      <c r="D269" t="s">
        <v>1714</v>
      </c>
      <c r="E269" t="s">
        <v>1779</v>
      </c>
      <c r="F269">
        <v>2</v>
      </c>
      <c r="G269">
        <v>467.75</v>
      </c>
      <c r="H269">
        <v>0.26</v>
      </c>
      <c r="I269" t="s">
        <v>1824</v>
      </c>
      <c r="J269">
        <v>692.27</v>
      </c>
    </row>
    <row r="270" spans="1:10" x14ac:dyDescent="0.3">
      <c r="A270" t="s">
        <v>2094</v>
      </c>
      <c r="B270" s="2">
        <v>45555</v>
      </c>
      <c r="C270" t="s">
        <v>1263</v>
      </c>
      <c r="D270" t="s">
        <v>1728</v>
      </c>
      <c r="E270" t="s">
        <v>1810</v>
      </c>
      <c r="F270">
        <v>3</v>
      </c>
      <c r="H270">
        <v>0.06</v>
      </c>
      <c r="I270" t="s">
        <v>1824</v>
      </c>
      <c r="J270">
        <v>315.24779999999998</v>
      </c>
    </row>
    <row r="271" spans="1:10" x14ac:dyDescent="0.3">
      <c r="A271" t="s">
        <v>2095</v>
      </c>
      <c r="B271" s="2">
        <v>45803</v>
      </c>
      <c r="C271" t="s">
        <v>711</v>
      </c>
      <c r="D271" t="s">
        <v>1622</v>
      </c>
      <c r="E271" t="s">
        <v>1752</v>
      </c>
      <c r="F271">
        <v>4</v>
      </c>
      <c r="G271">
        <v>747.01</v>
      </c>
      <c r="H271">
        <v>0.13</v>
      </c>
      <c r="I271" t="s">
        <v>1826</v>
      </c>
      <c r="J271">
        <v>2599.5947999999999</v>
      </c>
    </row>
    <row r="272" spans="1:10" x14ac:dyDescent="0.3">
      <c r="A272" t="s">
        <v>2096</v>
      </c>
      <c r="B272" s="2">
        <v>45735</v>
      </c>
      <c r="C272" t="s">
        <v>360</v>
      </c>
      <c r="D272" t="s">
        <v>1726</v>
      </c>
      <c r="E272" t="s">
        <v>1794</v>
      </c>
      <c r="F272">
        <v>4</v>
      </c>
      <c r="G272">
        <v>461.83</v>
      </c>
      <c r="H272">
        <v>0.28000000000000003</v>
      </c>
      <c r="I272" t="s">
        <v>1826</v>
      </c>
      <c r="J272">
        <v>1330.0704000000001</v>
      </c>
    </row>
    <row r="273" spans="1:10" x14ac:dyDescent="0.3">
      <c r="A273" t="s">
        <v>2097</v>
      </c>
      <c r="B273" s="2">
        <v>45750</v>
      </c>
      <c r="C273" t="s">
        <v>458</v>
      </c>
      <c r="D273" t="s">
        <v>1688</v>
      </c>
      <c r="E273" t="s">
        <v>1782</v>
      </c>
      <c r="F273">
        <v>2</v>
      </c>
      <c r="G273">
        <v>105.15</v>
      </c>
      <c r="H273">
        <v>0.06</v>
      </c>
      <c r="I273" t="s">
        <v>1824</v>
      </c>
      <c r="J273">
        <v>197.68199999999999</v>
      </c>
    </row>
    <row r="274" spans="1:10" x14ac:dyDescent="0.3">
      <c r="A274" t="s">
        <v>2098</v>
      </c>
      <c r="B274" s="2">
        <v>45693</v>
      </c>
      <c r="C274" t="s">
        <v>134</v>
      </c>
      <c r="D274" t="s">
        <v>1594</v>
      </c>
      <c r="E274" t="s">
        <v>1766</v>
      </c>
      <c r="F274">
        <v>3</v>
      </c>
      <c r="G274">
        <v>610.24</v>
      </c>
      <c r="H274">
        <v>0.17</v>
      </c>
      <c r="I274" t="s">
        <v>1829</v>
      </c>
      <c r="J274">
        <v>1519.4975999999999</v>
      </c>
    </row>
    <row r="275" spans="1:10" x14ac:dyDescent="0.3">
      <c r="A275" t="s">
        <v>2099</v>
      </c>
      <c r="B275" s="2">
        <v>45667</v>
      </c>
      <c r="C275" t="s">
        <v>984</v>
      </c>
      <c r="D275" t="s">
        <v>1696</v>
      </c>
      <c r="E275" t="s">
        <v>1782</v>
      </c>
      <c r="F275">
        <v>1</v>
      </c>
      <c r="G275">
        <v>872.12</v>
      </c>
      <c r="H275">
        <v>7.0000000000000007E-2</v>
      </c>
      <c r="I275" t="s">
        <v>1826</v>
      </c>
      <c r="J275">
        <v>811.07159999999999</v>
      </c>
    </row>
    <row r="276" spans="1:10" x14ac:dyDescent="0.3">
      <c r="A276" t="s">
        <v>2100</v>
      </c>
      <c r="B276" s="2">
        <v>45316</v>
      </c>
      <c r="C276" t="s">
        <v>1343</v>
      </c>
      <c r="D276" t="s">
        <v>1568</v>
      </c>
      <c r="E276" t="s">
        <v>1757</v>
      </c>
      <c r="F276">
        <v>1</v>
      </c>
      <c r="G276">
        <v>406.79</v>
      </c>
      <c r="H276">
        <v>0.03</v>
      </c>
      <c r="I276" t="s">
        <v>1829</v>
      </c>
      <c r="J276">
        <v>394.58629999999999</v>
      </c>
    </row>
    <row r="277" spans="1:10" x14ac:dyDescent="0.3">
      <c r="A277" t="s">
        <v>2101</v>
      </c>
      <c r="B277" s="2">
        <v>45932</v>
      </c>
      <c r="C277" t="s">
        <v>1163</v>
      </c>
      <c r="D277" t="s">
        <v>1656</v>
      </c>
      <c r="E277" t="s">
        <v>1799</v>
      </c>
      <c r="F277">
        <v>1</v>
      </c>
      <c r="G277">
        <v>606.01</v>
      </c>
      <c r="H277">
        <v>0.04</v>
      </c>
      <c r="I277" t="s">
        <v>1826</v>
      </c>
      <c r="J277">
        <v>581.76959999999997</v>
      </c>
    </row>
    <row r="278" spans="1:10" x14ac:dyDescent="0.3">
      <c r="A278" t="s">
        <v>2102</v>
      </c>
      <c r="B278" s="2">
        <v>45483</v>
      </c>
      <c r="C278" t="s">
        <v>1095</v>
      </c>
      <c r="D278" t="s">
        <v>1582</v>
      </c>
      <c r="E278" t="s">
        <v>1773</v>
      </c>
      <c r="F278">
        <v>4</v>
      </c>
      <c r="G278">
        <v>322.58</v>
      </c>
      <c r="H278">
        <v>0.06</v>
      </c>
      <c r="I278" t="s">
        <v>1824</v>
      </c>
      <c r="J278">
        <v>1212.9007999999999</v>
      </c>
    </row>
    <row r="279" spans="1:10" x14ac:dyDescent="0.3">
      <c r="A279" t="s">
        <v>2103</v>
      </c>
      <c r="B279" s="2">
        <v>45661</v>
      </c>
      <c r="C279" t="s">
        <v>1489</v>
      </c>
      <c r="D279" t="s">
        <v>1702</v>
      </c>
      <c r="E279" t="s">
        <v>1810</v>
      </c>
      <c r="F279">
        <v>4</v>
      </c>
      <c r="G279">
        <v>463.17</v>
      </c>
      <c r="H279">
        <v>0.06</v>
      </c>
      <c r="I279" t="s">
        <v>1826</v>
      </c>
      <c r="J279">
        <v>1741.5192</v>
      </c>
    </row>
    <row r="280" spans="1:10" x14ac:dyDescent="0.3">
      <c r="A280" t="s">
        <v>2104</v>
      </c>
      <c r="B280" s="2">
        <v>45798</v>
      </c>
      <c r="C280" t="s">
        <v>996</v>
      </c>
      <c r="D280" t="s">
        <v>1598</v>
      </c>
      <c r="E280" t="s">
        <v>1779</v>
      </c>
      <c r="F280">
        <v>4</v>
      </c>
      <c r="G280">
        <v>285.82</v>
      </c>
      <c r="H280">
        <v>0.18</v>
      </c>
      <c r="I280" t="s">
        <v>1826</v>
      </c>
      <c r="J280">
        <v>937.4896</v>
      </c>
    </row>
    <row r="281" spans="1:10" x14ac:dyDescent="0.3">
      <c r="A281" t="s">
        <v>2105</v>
      </c>
      <c r="B281" s="2">
        <v>45868</v>
      </c>
      <c r="C281" t="s">
        <v>1026</v>
      </c>
      <c r="D281" t="s">
        <v>1622</v>
      </c>
      <c r="E281" t="s">
        <v>1792</v>
      </c>
      <c r="F281">
        <v>3</v>
      </c>
      <c r="G281">
        <v>995.38</v>
      </c>
      <c r="H281">
        <v>0.1</v>
      </c>
      <c r="I281" t="s">
        <v>1826</v>
      </c>
      <c r="J281">
        <v>2687.5259999999998</v>
      </c>
    </row>
    <row r="282" spans="1:10" x14ac:dyDescent="0.3">
      <c r="A282" t="s">
        <v>2106</v>
      </c>
      <c r="B282" s="2">
        <v>45757</v>
      </c>
      <c r="C282" t="s">
        <v>414</v>
      </c>
      <c r="D282" t="s">
        <v>1672</v>
      </c>
      <c r="E282" t="s">
        <v>1782</v>
      </c>
      <c r="F282">
        <v>1</v>
      </c>
      <c r="G282">
        <v>329.31</v>
      </c>
      <c r="H282">
        <v>0.09</v>
      </c>
      <c r="I282" t="s">
        <v>1824</v>
      </c>
      <c r="J282">
        <v>299.6721</v>
      </c>
    </row>
    <row r="283" spans="1:10" x14ac:dyDescent="0.3">
      <c r="A283" t="s">
        <v>2107</v>
      </c>
      <c r="B283" s="2">
        <v>45475</v>
      </c>
      <c r="C283" t="s">
        <v>1507</v>
      </c>
      <c r="D283" t="s">
        <v>1642</v>
      </c>
      <c r="E283" t="s">
        <v>1804</v>
      </c>
      <c r="F283">
        <v>3</v>
      </c>
      <c r="G283">
        <v>64.2</v>
      </c>
      <c r="H283">
        <v>0.08</v>
      </c>
      <c r="I283" t="s">
        <v>1829</v>
      </c>
      <c r="J283">
        <v>177.19200000000001</v>
      </c>
    </row>
    <row r="284" spans="1:10" x14ac:dyDescent="0.3">
      <c r="A284" t="s">
        <v>2108</v>
      </c>
      <c r="B284" s="2">
        <v>45829</v>
      </c>
      <c r="C284" t="s">
        <v>836</v>
      </c>
      <c r="D284" t="s">
        <v>1570</v>
      </c>
      <c r="E284" t="s">
        <v>1797</v>
      </c>
      <c r="F284">
        <v>3</v>
      </c>
      <c r="G284">
        <v>697.13</v>
      </c>
      <c r="H284">
        <v>0.25</v>
      </c>
      <c r="I284" t="s">
        <v>1829</v>
      </c>
      <c r="J284">
        <v>1568.5425</v>
      </c>
    </row>
    <row r="285" spans="1:10" x14ac:dyDescent="0.3">
      <c r="A285" t="s">
        <v>2109</v>
      </c>
      <c r="B285" s="2">
        <v>45639</v>
      </c>
      <c r="C285" t="s">
        <v>97</v>
      </c>
      <c r="D285" t="s">
        <v>1565</v>
      </c>
      <c r="E285" t="s">
        <v>1773</v>
      </c>
      <c r="F285">
        <v>3</v>
      </c>
      <c r="G285">
        <v>134.30000000000001</v>
      </c>
      <c r="H285">
        <v>0.14000000000000001</v>
      </c>
      <c r="I285" t="s">
        <v>1824</v>
      </c>
      <c r="J285">
        <v>346.49400000000003</v>
      </c>
    </row>
    <row r="286" spans="1:10" x14ac:dyDescent="0.3">
      <c r="A286" t="s">
        <v>2110</v>
      </c>
      <c r="B286" s="2">
        <v>45518</v>
      </c>
      <c r="C286" t="s">
        <v>830</v>
      </c>
      <c r="D286" t="s">
        <v>1716</v>
      </c>
      <c r="E286" t="s">
        <v>1797</v>
      </c>
      <c r="F286">
        <v>1</v>
      </c>
      <c r="G286">
        <v>520.92999999999995</v>
      </c>
      <c r="H286">
        <v>0.15</v>
      </c>
      <c r="I286" t="s">
        <v>1824</v>
      </c>
      <c r="J286">
        <v>442.79050000000001</v>
      </c>
    </row>
    <row r="287" spans="1:10" x14ac:dyDescent="0.3">
      <c r="A287" t="s">
        <v>2111</v>
      </c>
      <c r="B287" s="2">
        <v>45721</v>
      </c>
      <c r="C287" t="s">
        <v>727</v>
      </c>
      <c r="D287" t="s">
        <v>1586</v>
      </c>
      <c r="E287" t="s">
        <v>1779</v>
      </c>
      <c r="F287">
        <v>2</v>
      </c>
      <c r="G287">
        <v>350.12</v>
      </c>
      <c r="H287">
        <v>0.21</v>
      </c>
      <c r="I287" t="s">
        <v>1829</v>
      </c>
      <c r="J287">
        <v>553.18960000000004</v>
      </c>
    </row>
    <row r="288" spans="1:10" x14ac:dyDescent="0.3">
      <c r="A288" t="s">
        <v>2112</v>
      </c>
      <c r="B288" s="2">
        <v>45308</v>
      </c>
      <c r="C288" t="s">
        <v>1437</v>
      </c>
      <c r="D288" t="s">
        <v>1644</v>
      </c>
      <c r="E288" t="s">
        <v>1813</v>
      </c>
      <c r="F288">
        <v>3</v>
      </c>
      <c r="G288">
        <v>807.95</v>
      </c>
      <c r="H288">
        <v>0.1</v>
      </c>
      <c r="I288" t="s">
        <v>1826</v>
      </c>
      <c r="J288">
        <v>2181.4650000000011</v>
      </c>
    </row>
    <row r="289" spans="1:10" x14ac:dyDescent="0.3">
      <c r="A289" t="s">
        <v>2113</v>
      </c>
      <c r="B289" s="2">
        <v>45889</v>
      </c>
      <c r="C289" t="s">
        <v>1053</v>
      </c>
      <c r="D289" t="s">
        <v>1624</v>
      </c>
      <c r="E289" t="s">
        <v>1776</v>
      </c>
      <c r="F289">
        <v>4</v>
      </c>
      <c r="G289">
        <v>766.03</v>
      </c>
      <c r="H289">
        <v>0.28999999999999998</v>
      </c>
      <c r="I289" t="s">
        <v>1826</v>
      </c>
      <c r="J289">
        <v>2175.5252</v>
      </c>
    </row>
    <row r="290" spans="1:10" x14ac:dyDescent="0.3">
      <c r="A290" t="s">
        <v>2114</v>
      </c>
      <c r="B290" s="2">
        <v>45386</v>
      </c>
      <c r="C290" t="s">
        <v>601</v>
      </c>
      <c r="D290" t="s">
        <v>1662</v>
      </c>
      <c r="E290" t="s">
        <v>1782</v>
      </c>
      <c r="F290">
        <v>3</v>
      </c>
      <c r="G290">
        <v>545.1</v>
      </c>
      <c r="H290">
        <v>0.08</v>
      </c>
      <c r="I290" t="s">
        <v>1829</v>
      </c>
      <c r="J290">
        <v>1504.4760000000001</v>
      </c>
    </row>
    <row r="291" spans="1:10" x14ac:dyDescent="0.3">
      <c r="A291" t="s">
        <v>2115</v>
      </c>
      <c r="B291" s="2">
        <v>45438</v>
      </c>
      <c r="C291" t="s">
        <v>839</v>
      </c>
      <c r="D291" t="s">
        <v>1678</v>
      </c>
      <c r="E291" t="s">
        <v>1779</v>
      </c>
      <c r="F291">
        <v>1</v>
      </c>
      <c r="G291">
        <v>203.61</v>
      </c>
      <c r="H291">
        <v>0.24</v>
      </c>
      <c r="I291" t="s">
        <v>1829</v>
      </c>
      <c r="J291">
        <v>154.74359999999999</v>
      </c>
    </row>
    <row r="292" spans="1:10" x14ac:dyDescent="0.3">
      <c r="A292" t="s">
        <v>2116</v>
      </c>
      <c r="B292" s="2">
        <v>45856</v>
      </c>
      <c r="C292" t="s">
        <v>1295</v>
      </c>
      <c r="D292" t="s">
        <v>1742</v>
      </c>
      <c r="E292" t="s">
        <v>1801</v>
      </c>
      <c r="F292">
        <v>4</v>
      </c>
      <c r="G292">
        <v>493.8</v>
      </c>
      <c r="H292">
        <v>0.24</v>
      </c>
      <c r="I292" t="s">
        <v>1829</v>
      </c>
      <c r="J292">
        <v>1501.152</v>
      </c>
    </row>
    <row r="293" spans="1:10" x14ac:dyDescent="0.3">
      <c r="A293" t="s">
        <v>2117</v>
      </c>
      <c r="B293" s="2">
        <v>45485</v>
      </c>
      <c r="C293" t="s">
        <v>78</v>
      </c>
      <c r="D293" t="s">
        <v>1630</v>
      </c>
      <c r="E293" t="s">
        <v>1807</v>
      </c>
      <c r="F293">
        <v>1</v>
      </c>
      <c r="G293">
        <v>640.54999999999995</v>
      </c>
      <c r="H293">
        <v>0.25</v>
      </c>
      <c r="I293" t="s">
        <v>1824</v>
      </c>
      <c r="J293">
        <v>480.41250000000002</v>
      </c>
    </row>
    <row r="294" spans="1:10" x14ac:dyDescent="0.3">
      <c r="A294" t="s">
        <v>2118</v>
      </c>
      <c r="B294" s="2">
        <v>45545</v>
      </c>
      <c r="C294" t="s">
        <v>414</v>
      </c>
      <c r="D294" t="s">
        <v>1696</v>
      </c>
      <c r="E294" t="s">
        <v>1769</v>
      </c>
      <c r="F294">
        <v>1</v>
      </c>
      <c r="G294">
        <v>702.53</v>
      </c>
      <c r="H294">
        <v>0.3</v>
      </c>
      <c r="I294" t="s">
        <v>1824</v>
      </c>
      <c r="J294">
        <v>491.77100000000002</v>
      </c>
    </row>
    <row r="295" spans="1:10" x14ac:dyDescent="0.3">
      <c r="A295" t="s">
        <v>2119</v>
      </c>
      <c r="B295" s="2">
        <v>45826</v>
      </c>
      <c r="C295" t="s">
        <v>724</v>
      </c>
      <c r="D295" t="s">
        <v>1626</v>
      </c>
      <c r="E295" t="s">
        <v>1782</v>
      </c>
      <c r="F295">
        <v>4</v>
      </c>
      <c r="G295">
        <v>139.94</v>
      </c>
      <c r="H295">
        <v>0.24</v>
      </c>
      <c r="I295" t="s">
        <v>1824</v>
      </c>
      <c r="J295">
        <v>425.41759999999999</v>
      </c>
    </row>
    <row r="296" spans="1:10" x14ac:dyDescent="0.3">
      <c r="A296" t="s">
        <v>2120</v>
      </c>
      <c r="B296" s="2">
        <v>45654</v>
      </c>
      <c r="C296" t="s">
        <v>881</v>
      </c>
      <c r="D296" t="s">
        <v>1586</v>
      </c>
      <c r="E296" t="s">
        <v>1782</v>
      </c>
      <c r="F296">
        <v>2</v>
      </c>
      <c r="G296">
        <v>230.85</v>
      </c>
      <c r="H296">
        <v>0.18</v>
      </c>
      <c r="I296" t="s">
        <v>1824</v>
      </c>
      <c r="J296">
        <v>378.59399999999999</v>
      </c>
    </row>
    <row r="297" spans="1:10" x14ac:dyDescent="0.3">
      <c r="A297" t="s">
        <v>2121</v>
      </c>
      <c r="B297" s="2">
        <v>45556</v>
      </c>
      <c r="C297" t="s">
        <v>687</v>
      </c>
      <c r="D297" t="s">
        <v>1718</v>
      </c>
      <c r="E297" t="s">
        <v>1807</v>
      </c>
      <c r="F297">
        <v>4</v>
      </c>
      <c r="G297">
        <v>626.35</v>
      </c>
      <c r="H297">
        <v>0.25</v>
      </c>
      <c r="I297" t="s">
        <v>1829</v>
      </c>
      <c r="J297">
        <v>1879.05</v>
      </c>
    </row>
    <row r="298" spans="1:10" x14ac:dyDescent="0.3">
      <c r="A298" t="s">
        <v>2122</v>
      </c>
      <c r="B298" s="2">
        <v>45434</v>
      </c>
      <c r="C298" t="s">
        <v>298</v>
      </c>
      <c r="D298" t="s">
        <v>1630</v>
      </c>
      <c r="E298" t="s">
        <v>1799</v>
      </c>
      <c r="F298">
        <v>4</v>
      </c>
      <c r="G298">
        <v>108.55</v>
      </c>
      <c r="H298">
        <v>0.18</v>
      </c>
      <c r="I298" t="s">
        <v>1826</v>
      </c>
      <c r="J298">
        <v>356.04399999999998</v>
      </c>
    </row>
    <row r="299" spans="1:10" x14ac:dyDescent="0.3">
      <c r="A299" t="s">
        <v>2123</v>
      </c>
      <c r="B299" s="2">
        <v>45871</v>
      </c>
      <c r="C299" t="s">
        <v>628</v>
      </c>
      <c r="D299" t="s">
        <v>1582</v>
      </c>
      <c r="E299" t="s">
        <v>1757</v>
      </c>
      <c r="F299">
        <v>4</v>
      </c>
      <c r="G299">
        <v>353.67</v>
      </c>
      <c r="H299">
        <v>0.03</v>
      </c>
      <c r="I299" t="s">
        <v>1829</v>
      </c>
      <c r="J299">
        <v>1372.2396000000001</v>
      </c>
    </row>
    <row r="300" spans="1:10" x14ac:dyDescent="0.3">
      <c r="A300" t="s">
        <v>2124</v>
      </c>
      <c r="B300" s="2">
        <v>45583</v>
      </c>
      <c r="C300" t="s">
        <v>241</v>
      </c>
      <c r="D300" t="s">
        <v>1728</v>
      </c>
      <c r="E300" t="s">
        <v>1757</v>
      </c>
      <c r="F300">
        <v>4</v>
      </c>
      <c r="G300">
        <v>61.98</v>
      </c>
      <c r="H300">
        <v>0.16</v>
      </c>
      <c r="I300" t="s">
        <v>1824</v>
      </c>
      <c r="J300">
        <v>208.25280000000001</v>
      </c>
    </row>
    <row r="301" spans="1:10" x14ac:dyDescent="0.3">
      <c r="A301" t="s">
        <v>2125</v>
      </c>
      <c r="B301" s="2">
        <v>45348</v>
      </c>
      <c r="C301" t="s">
        <v>702</v>
      </c>
      <c r="D301" t="s">
        <v>1592</v>
      </c>
      <c r="E301" t="s">
        <v>1813</v>
      </c>
      <c r="F301">
        <v>2</v>
      </c>
      <c r="G301">
        <v>873.1</v>
      </c>
      <c r="H301">
        <v>0.12</v>
      </c>
      <c r="I301" t="s">
        <v>1826</v>
      </c>
      <c r="J301">
        <v>1536.6559999999999</v>
      </c>
    </row>
    <row r="302" spans="1:10" x14ac:dyDescent="0.3">
      <c r="A302" t="s">
        <v>2126</v>
      </c>
      <c r="B302" s="2">
        <v>45268</v>
      </c>
      <c r="C302" t="s">
        <v>648</v>
      </c>
      <c r="D302" t="s">
        <v>1572</v>
      </c>
      <c r="E302" t="s">
        <v>1801</v>
      </c>
      <c r="F302">
        <v>4</v>
      </c>
      <c r="G302">
        <v>889.47</v>
      </c>
      <c r="H302">
        <v>0.24</v>
      </c>
      <c r="I302" t="s">
        <v>1824</v>
      </c>
      <c r="J302">
        <v>2703.9888000000001</v>
      </c>
    </row>
    <row r="303" spans="1:10" x14ac:dyDescent="0.3">
      <c r="A303" t="s">
        <v>2127</v>
      </c>
      <c r="B303" s="2">
        <v>45596</v>
      </c>
      <c r="C303" t="s">
        <v>118</v>
      </c>
      <c r="D303" t="s">
        <v>1696</v>
      </c>
      <c r="E303" t="s">
        <v>1792</v>
      </c>
      <c r="F303">
        <v>3</v>
      </c>
      <c r="G303">
        <v>803.76</v>
      </c>
      <c r="H303">
        <v>0.19</v>
      </c>
      <c r="I303" t="s">
        <v>1829</v>
      </c>
      <c r="J303">
        <v>1953.1368</v>
      </c>
    </row>
    <row r="304" spans="1:10" x14ac:dyDescent="0.3">
      <c r="A304" t="s">
        <v>2128</v>
      </c>
      <c r="B304" s="2">
        <v>45624</v>
      </c>
      <c r="C304" t="s">
        <v>1443</v>
      </c>
      <c r="D304" t="s">
        <v>1698</v>
      </c>
      <c r="E304" t="s">
        <v>1773</v>
      </c>
      <c r="F304">
        <v>2</v>
      </c>
      <c r="G304">
        <v>865.14</v>
      </c>
      <c r="H304">
        <v>0.2</v>
      </c>
      <c r="I304" t="s">
        <v>1826</v>
      </c>
      <c r="J304">
        <v>1384.2239999999999</v>
      </c>
    </row>
    <row r="305" spans="1:10" x14ac:dyDescent="0.3">
      <c r="A305" t="s">
        <v>2129</v>
      </c>
      <c r="B305" s="2">
        <v>45813</v>
      </c>
      <c r="C305" t="s">
        <v>347</v>
      </c>
      <c r="D305" t="s">
        <v>1610</v>
      </c>
      <c r="E305" t="s">
        <v>1786</v>
      </c>
      <c r="F305">
        <v>2</v>
      </c>
      <c r="G305">
        <v>916.49</v>
      </c>
      <c r="H305">
        <v>0.3</v>
      </c>
      <c r="I305" t="s">
        <v>1829</v>
      </c>
      <c r="J305">
        <v>1283.086</v>
      </c>
    </row>
    <row r="306" spans="1:10" x14ac:dyDescent="0.3">
      <c r="A306" t="s">
        <v>2130</v>
      </c>
      <c r="B306" s="2">
        <v>45615</v>
      </c>
      <c r="C306" t="s">
        <v>164</v>
      </c>
      <c r="D306" t="s">
        <v>1650</v>
      </c>
      <c r="E306" t="s">
        <v>1794</v>
      </c>
      <c r="F306">
        <v>3</v>
      </c>
      <c r="G306">
        <v>781.39</v>
      </c>
      <c r="H306">
        <v>0.12</v>
      </c>
      <c r="I306" t="s">
        <v>1824</v>
      </c>
      <c r="J306">
        <v>2062.8696</v>
      </c>
    </row>
    <row r="307" spans="1:10" x14ac:dyDescent="0.3">
      <c r="A307" t="s">
        <v>2131</v>
      </c>
      <c r="B307" s="2">
        <v>45431</v>
      </c>
      <c r="C307" t="s">
        <v>687</v>
      </c>
      <c r="D307" t="s">
        <v>1624</v>
      </c>
      <c r="E307" t="s">
        <v>1794</v>
      </c>
      <c r="F307">
        <v>4</v>
      </c>
      <c r="G307">
        <v>619.74</v>
      </c>
      <c r="H307">
        <v>0.13</v>
      </c>
      <c r="I307" t="s">
        <v>1829</v>
      </c>
      <c r="J307">
        <v>2156.6952000000001</v>
      </c>
    </row>
    <row r="308" spans="1:10" x14ac:dyDescent="0.3">
      <c r="A308" t="s">
        <v>2132</v>
      </c>
      <c r="B308" s="2">
        <v>45679</v>
      </c>
      <c r="C308" t="s">
        <v>1481</v>
      </c>
      <c r="D308" t="s">
        <v>1672</v>
      </c>
      <c r="E308" t="s">
        <v>1799</v>
      </c>
      <c r="F308">
        <v>2</v>
      </c>
      <c r="G308">
        <v>837.76</v>
      </c>
      <c r="H308">
        <v>0.03</v>
      </c>
      <c r="I308" t="s">
        <v>1829</v>
      </c>
      <c r="J308">
        <v>1625.2544</v>
      </c>
    </row>
    <row r="309" spans="1:10" x14ac:dyDescent="0.3">
      <c r="A309" t="s">
        <v>2133</v>
      </c>
      <c r="B309" s="2">
        <v>45842</v>
      </c>
      <c r="C309" t="s">
        <v>1395</v>
      </c>
      <c r="D309" t="s">
        <v>1728</v>
      </c>
      <c r="E309" t="s">
        <v>1757</v>
      </c>
      <c r="F309">
        <v>3</v>
      </c>
      <c r="G309">
        <v>135.94</v>
      </c>
      <c r="H309">
        <v>0.2</v>
      </c>
      <c r="I309" t="s">
        <v>1824</v>
      </c>
      <c r="J309">
        <v>326.25599999999997</v>
      </c>
    </row>
    <row r="310" spans="1:10" x14ac:dyDescent="0.3">
      <c r="A310" t="s">
        <v>2134</v>
      </c>
      <c r="B310" s="2">
        <v>45796</v>
      </c>
      <c r="C310" t="s">
        <v>1475</v>
      </c>
      <c r="D310" t="s">
        <v>1696</v>
      </c>
      <c r="E310" t="s">
        <v>1757</v>
      </c>
      <c r="F310">
        <v>4</v>
      </c>
      <c r="G310">
        <v>396.53</v>
      </c>
      <c r="H310">
        <v>7.0000000000000007E-2</v>
      </c>
      <c r="I310" t="s">
        <v>1826</v>
      </c>
      <c r="J310">
        <v>1475.0916</v>
      </c>
    </row>
    <row r="311" spans="1:10" x14ac:dyDescent="0.3">
      <c r="A311" t="s">
        <v>2135</v>
      </c>
      <c r="B311" s="2">
        <v>45264</v>
      </c>
      <c r="C311" t="s">
        <v>713</v>
      </c>
      <c r="D311" t="s">
        <v>1606</v>
      </c>
      <c r="E311" t="s">
        <v>1799</v>
      </c>
      <c r="F311">
        <v>2</v>
      </c>
      <c r="G311">
        <v>722.45</v>
      </c>
      <c r="H311">
        <v>0.22</v>
      </c>
      <c r="I311" t="s">
        <v>1826</v>
      </c>
      <c r="J311">
        <v>1127.0219999999999</v>
      </c>
    </row>
    <row r="312" spans="1:10" x14ac:dyDescent="0.3">
      <c r="A312" t="s">
        <v>2136</v>
      </c>
      <c r="B312" s="2">
        <v>45504</v>
      </c>
      <c r="C312" t="s">
        <v>181</v>
      </c>
      <c r="D312" t="s">
        <v>1676</v>
      </c>
      <c r="E312" t="s">
        <v>1761</v>
      </c>
      <c r="F312">
        <v>2</v>
      </c>
      <c r="G312">
        <v>138.41</v>
      </c>
      <c r="H312">
        <v>0.02</v>
      </c>
      <c r="I312" t="s">
        <v>1824</v>
      </c>
      <c r="J312">
        <v>271.28359999999998</v>
      </c>
    </row>
    <row r="313" spans="1:10" x14ac:dyDescent="0.3">
      <c r="A313" t="s">
        <v>2137</v>
      </c>
      <c r="B313" s="2">
        <v>45679</v>
      </c>
      <c r="C313" t="s">
        <v>435</v>
      </c>
      <c r="D313" t="s">
        <v>1708</v>
      </c>
      <c r="E313" t="s">
        <v>1761</v>
      </c>
      <c r="F313">
        <v>4</v>
      </c>
      <c r="G313">
        <v>741.51</v>
      </c>
      <c r="H313">
        <v>0.09</v>
      </c>
      <c r="I313" t="s">
        <v>1829</v>
      </c>
      <c r="J313">
        <v>2699.0963999999999</v>
      </c>
    </row>
    <row r="314" spans="1:10" x14ac:dyDescent="0.3">
      <c r="A314" t="s">
        <v>2138</v>
      </c>
      <c r="B314" s="2">
        <v>45611</v>
      </c>
      <c r="C314" t="s">
        <v>100</v>
      </c>
      <c r="D314" t="s">
        <v>1708</v>
      </c>
      <c r="E314" t="s">
        <v>1807</v>
      </c>
      <c r="F314">
        <v>2</v>
      </c>
      <c r="G314">
        <v>588.9</v>
      </c>
      <c r="H314">
        <v>0.19</v>
      </c>
      <c r="I314" t="s">
        <v>1826</v>
      </c>
      <c r="J314">
        <v>954.01800000000003</v>
      </c>
    </row>
    <row r="315" spans="1:10" x14ac:dyDescent="0.3">
      <c r="A315" t="s">
        <v>2139</v>
      </c>
      <c r="B315" s="2">
        <v>45389</v>
      </c>
      <c r="C315" t="s">
        <v>960</v>
      </c>
      <c r="D315" t="s">
        <v>1648</v>
      </c>
      <c r="E315" t="s">
        <v>1761</v>
      </c>
      <c r="F315">
        <v>1</v>
      </c>
      <c r="G315">
        <v>88.92</v>
      </c>
      <c r="H315">
        <v>0.19</v>
      </c>
      <c r="I315" t="s">
        <v>1826</v>
      </c>
      <c r="J315">
        <v>72.025200000000012</v>
      </c>
    </row>
    <row r="316" spans="1:10" x14ac:dyDescent="0.3">
      <c r="A316" t="s">
        <v>2140</v>
      </c>
      <c r="B316" s="2">
        <v>45339</v>
      </c>
      <c r="C316" t="s">
        <v>411</v>
      </c>
      <c r="D316" t="s">
        <v>1670</v>
      </c>
      <c r="E316" t="s">
        <v>1804</v>
      </c>
      <c r="F316">
        <v>1</v>
      </c>
      <c r="G316">
        <v>299.13</v>
      </c>
      <c r="H316">
        <v>0.1</v>
      </c>
      <c r="I316" t="s">
        <v>1829</v>
      </c>
      <c r="J316">
        <v>269.21699999999998</v>
      </c>
    </row>
    <row r="317" spans="1:10" x14ac:dyDescent="0.3">
      <c r="A317" t="s">
        <v>2141</v>
      </c>
      <c r="B317" s="2">
        <v>45433</v>
      </c>
      <c r="C317" t="s">
        <v>405</v>
      </c>
      <c r="D317" t="s">
        <v>1702</v>
      </c>
      <c r="E317" t="s">
        <v>1766</v>
      </c>
      <c r="F317">
        <v>2</v>
      </c>
      <c r="G317">
        <v>548.29999999999995</v>
      </c>
      <c r="H317">
        <v>0.23</v>
      </c>
      <c r="I317" t="s">
        <v>1824</v>
      </c>
      <c r="J317">
        <v>844.38199999999995</v>
      </c>
    </row>
    <row r="318" spans="1:10" x14ac:dyDescent="0.3">
      <c r="A318" t="s">
        <v>2142</v>
      </c>
      <c r="B318" s="2">
        <v>45435</v>
      </c>
      <c r="C318" t="s">
        <v>836</v>
      </c>
      <c r="D318" t="s">
        <v>1656</v>
      </c>
      <c r="E318" t="s">
        <v>1789</v>
      </c>
      <c r="F318">
        <v>3</v>
      </c>
      <c r="G318">
        <v>977.55</v>
      </c>
      <c r="H318">
        <v>0.02</v>
      </c>
      <c r="I318" t="s">
        <v>1826</v>
      </c>
      <c r="J318">
        <v>2873.9969999999989</v>
      </c>
    </row>
    <row r="319" spans="1:10" x14ac:dyDescent="0.3">
      <c r="A319" t="s">
        <v>2143</v>
      </c>
      <c r="B319" s="2">
        <v>45823</v>
      </c>
      <c r="C319" t="s">
        <v>1086</v>
      </c>
      <c r="D319" t="s">
        <v>1636</v>
      </c>
      <c r="E319" t="s">
        <v>1810</v>
      </c>
      <c r="F319">
        <v>1</v>
      </c>
      <c r="G319">
        <v>459.42</v>
      </c>
      <c r="H319">
        <v>0.28000000000000003</v>
      </c>
      <c r="I319" t="s">
        <v>1829</v>
      </c>
      <c r="J319">
        <v>330.7824</v>
      </c>
    </row>
    <row r="320" spans="1:10" x14ac:dyDescent="0.3">
      <c r="A320" t="s">
        <v>2144</v>
      </c>
      <c r="B320" s="2">
        <v>45663</v>
      </c>
      <c r="C320" t="s">
        <v>318</v>
      </c>
      <c r="D320" t="s">
        <v>1549</v>
      </c>
      <c r="E320" t="s">
        <v>1769</v>
      </c>
      <c r="F320">
        <v>2</v>
      </c>
      <c r="G320">
        <v>123.19</v>
      </c>
      <c r="H320">
        <v>0.19</v>
      </c>
      <c r="I320" t="s">
        <v>1824</v>
      </c>
      <c r="J320">
        <v>199.56780000000001</v>
      </c>
    </row>
    <row r="321" spans="1:10" x14ac:dyDescent="0.3">
      <c r="A321" t="s">
        <v>2145</v>
      </c>
      <c r="B321" s="2">
        <v>45879</v>
      </c>
      <c r="C321" t="s">
        <v>1121</v>
      </c>
      <c r="D321" t="s">
        <v>1658</v>
      </c>
      <c r="E321" t="s">
        <v>1813</v>
      </c>
      <c r="F321">
        <v>1</v>
      </c>
      <c r="G321">
        <v>222.95</v>
      </c>
      <c r="H321">
        <v>0.02</v>
      </c>
      <c r="I321" t="s">
        <v>1826</v>
      </c>
      <c r="J321">
        <v>218.49100000000001</v>
      </c>
    </row>
    <row r="322" spans="1:10" x14ac:dyDescent="0.3">
      <c r="A322" t="s">
        <v>2146</v>
      </c>
      <c r="B322" s="2">
        <v>45840</v>
      </c>
      <c r="C322" t="s">
        <v>1044</v>
      </c>
      <c r="D322" t="s">
        <v>1612</v>
      </c>
      <c r="E322" t="s">
        <v>1769</v>
      </c>
      <c r="F322">
        <v>3</v>
      </c>
      <c r="G322">
        <v>601.92999999999995</v>
      </c>
      <c r="H322">
        <v>0.14000000000000001</v>
      </c>
      <c r="I322" t="s">
        <v>1824</v>
      </c>
      <c r="J322">
        <v>1552.9793999999999</v>
      </c>
    </row>
    <row r="323" spans="1:10" x14ac:dyDescent="0.3">
      <c r="A323" t="s">
        <v>2147</v>
      </c>
      <c r="B323" s="2">
        <v>45380</v>
      </c>
      <c r="C323" t="s">
        <v>939</v>
      </c>
      <c r="D323" t="s">
        <v>1686</v>
      </c>
      <c r="E323" t="s">
        <v>1761</v>
      </c>
      <c r="F323">
        <v>1</v>
      </c>
      <c r="G323">
        <v>564.1</v>
      </c>
      <c r="H323">
        <v>0.03</v>
      </c>
      <c r="I323" t="s">
        <v>1824</v>
      </c>
      <c r="J323">
        <v>547.17700000000002</v>
      </c>
    </row>
    <row r="324" spans="1:10" x14ac:dyDescent="0.3">
      <c r="A324" t="s">
        <v>2148</v>
      </c>
      <c r="B324" s="2">
        <v>45672</v>
      </c>
      <c r="C324" t="s">
        <v>341</v>
      </c>
      <c r="D324" t="s">
        <v>1708</v>
      </c>
      <c r="E324" t="s">
        <v>1773</v>
      </c>
      <c r="F324">
        <v>1</v>
      </c>
      <c r="G324">
        <v>516.62</v>
      </c>
      <c r="H324">
        <v>0.18</v>
      </c>
      <c r="I324" t="s">
        <v>1824</v>
      </c>
      <c r="J324">
        <v>423.62840000000011</v>
      </c>
    </row>
    <row r="325" spans="1:10" x14ac:dyDescent="0.3">
      <c r="A325" t="s">
        <v>2149</v>
      </c>
      <c r="B325" s="2">
        <v>45497</v>
      </c>
      <c r="C325" t="s">
        <v>1357</v>
      </c>
      <c r="D325" t="s">
        <v>1674</v>
      </c>
      <c r="E325" t="s">
        <v>1794</v>
      </c>
      <c r="F325">
        <v>1</v>
      </c>
      <c r="G325">
        <v>934.75</v>
      </c>
      <c r="H325">
        <v>0.11</v>
      </c>
      <c r="I325" t="s">
        <v>1826</v>
      </c>
      <c r="J325">
        <v>831.92750000000001</v>
      </c>
    </row>
    <row r="326" spans="1:10" x14ac:dyDescent="0.3">
      <c r="A326" t="s">
        <v>2150</v>
      </c>
      <c r="B326" s="2">
        <v>45407</v>
      </c>
      <c r="C326" t="s">
        <v>752</v>
      </c>
      <c r="D326" t="s">
        <v>1744</v>
      </c>
      <c r="E326" t="s">
        <v>1779</v>
      </c>
      <c r="F326">
        <v>4</v>
      </c>
      <c r="G326">
        <v>548.44000000000005</v>
      </c>
      <c r="H326">
        <v>0.05</v>
      </c>
      <c r="I326" t="s">
        <v>1826</v>
      </c>
      <c r="J326">
        <v>2084.0720000000001</v>
      </c>
    </row>
    <row r="327" spans="1:10" x14ac:dyDescent="0.3">
      <c r="A327" t="s">
        <v>2151</v>
      </c>
      <c r="B327" s="2">
        <v>45764</v>
      </c>
      <c r="C327" t="s">
        <v>63</v>
      </c>
      <c r="D327" t="s">
        <v>1622</v>
      </c>
      <c r="E327" t="s">
        <v>1766</v>
      </c>
      <c r="F327">
        <v>3</v>
      </c>
      <c r="G327">
        <v>361.11</v>
      </c>
      <c r="H327">
        <v>0.06</v>
      </c>
      <c r="I327" t="s">
        <v>1824</v>
      </c>
      <c r="J327">
        <v>1018.3302</v>
      </c>
    </row>
    <row r="328" spans="1:10" x14ac:dyDescent="0.3">
      <c r="A328" t="s">
        <v>2152</v>
      </c>
      <c r="B328" s="2">
        <v>45924</v>
      </c>
      <c r="C328" t="s">
        <v>616</v>
      </c>
      <c r="D328" t="s">
        <v>1574</v>
      </c>
      <c r="E328" t="s">
        <v>1757</v>
      </c>
      <c r="F328">
        <v>2</v>
      </c>
      <c r="G328">
        <v>610.37</v>
      </c>
      <c r="H328">
        <v>0.1</v>
      </c>
      <c r="I328" t="s">
        <v>1826</v>
      </c>
      <c r="J328">
        <v>1098.6659999999999</v>
      </c>
    </row>
    <row r="329" spans="1:10" x14ac:dyDescent="0.3">
      <c r="A329" t="s">
        <v>2153</v>
      </c>
      <c r="B329" s="2">
        <v>45240</v>
      </c>
      <c r="C329" t="s">
        <v>1050</v>
      </c>
      <c r="D329" t="s">
        <v>1650</v>
      </c>
      <c r="E329" t="s">
        <v>1804</v>
      </c>
      <c r="F329">
        <v>1</v>
      </c>
      <c r="G329">
        <v>272.2</v>
      </c>
      <c r="H329">
        <v>0.3</v>
      </c>
      <c r="I329" t="s">
        <v>1824</v>
      </c>
      <c r="J329">
        <v>190.54</v>
      </c>
    </row>
    <row r="330" spans="1:10" x14ac:dyDescent="0.3">
      <c r="A330" t="s">
        <v>2154</v>
      </c>
      <c r="B330" s="2">
        <v>45349</v>
      </c>
      <c r="C330" t="s">
        <v>1357</v>
      </c>
      <c r="D330" t="s">
        <v>1702</v>
      </c>
      <c r="E330" t="s">
        <v>1776</v>
      </c>
      <c r="F330">
        <v>3</v>
      </c>
      <c r="G330">
        <v>573.1</v>
      </c>
      <c r="H330">
        <v>0.16</v>
      </c>
      <c r="I330" t="s">
        <v>1829</v>
      </c>
      <c r="J330">
        <v>1444.212</v>
      </c>
    </row>
    <row r="331" spans="1:10" x14ac:dyDescent="0.3">
      <c r="A331" t="s">
        <v>2155</v>
      </c>
      <c r="B331" s="2">
        <v>45756</v>
      </c>
      <c r="C331" t="s">
        <v>1014</v>
      </c>
      <c r="D331" t="s">
        <v>1557</v>
      </c>
      <c r="E331" t="s">
        <v>1752</v>
      </c>
      <c r="F331">
        <v>4</v>
      </c>
      <c r="G331">
        <v>24.72</v>
      </c>
      <c r="H331">
        <v>0.28000000000000003</v>
      </c>
      <c r="I331" t="s">
        <v>1824</v>
      </c>
      <c r="J331">
        <v>71.193599999999989</v>
      </c>
    </row>
    <row r="332" spans="1:10" x14ac:dyDescent="0.3">
      <c r="A332" t="s">
        <v>2156</v>
      </c>
      <c r="B332" s="2">
        <v>45478</v>
      </c>
      <c r="C332" t="s">
        <v>803</v>
      </c>
      <c r="D332" t="s">
        <v>1565</v>
      </c>
      <c r="E332" t="s">
        <v>1786</v>
      </c>
      <c r="F332">
        <v>3</v>
      </c>
      <c r="G332">
        <v>268.89</v>
      </c>
      <c r="H332">
        <v>7.0000000000000007E-2</v>
      </c>
      <c r="I332" t="s">
        <v>1829</v>
      </c>
      <c r="J332">
        <v>750.20309999999995</v>
      </c>
    </row>
    <row r="333" spans="1:10" x14ac:dyDescent="0.3">
      <c r="A333" t="s">
        <v>2157</v>
      </c>
      <c r="B333" s="2">
        <v>45890</v>
      </c>
      <c r="C333" t="s">
        <v>821</v>
      </c>
      <c r="D333" t="s">
        <v>1684</v>
      </c>
      <c r="E333" t="s">
        <v>1786</v>
      </c>
      <c r="F333">
        <v>1</v>
      </c>
      <c r="G333">
        <v>78.5</v>
      </c>
      <c r="H333">
        <v>0.17</v>
      </c>
      <c r="I333" t="s">
        <v>1829</v>
      </c>
      <c r="J333">
        <v>65.155000000000001</v>
      </c>
    </row>
    <row r="334" spans="1:10" x14ac:dyDescent="0.3">
      <c r="A334" t="s">
        <v>2158</v>
      </c>
      <c r="B334" s="2">
        <v>45815</v>
      </c>
      <c r="C334" t="s">
        <v>455</v>
      </c>
      <c r="D334" t="s">
        <v>1620</v>
      </c>
      <c r="E334" t="s">
        <v>1769</v>
      </c>
      <c r="F334">
        <v>3</v>
      </c>
      <c r="G334">
        <v>399.42</v>
      </c>
      <c r="H334">
        <v>0.02</v>
      </c>
      <c r="I334" t="s">
        <v>1824</v>
      </c>
      <c r="J334">
        <v>1174.2947999999999</v>
      </c>
    </row>
    <row r="335" spans="1:10" x14ac:dyDescent="0.3">
      <c r="A335" t="s">
        <v>2159</v>
      </c>
      <c r="B335" s="2">
        <v>45891</v>
      </c>
      <c r="C335" t="s">
        <v>307</v>
      </c>
      <c r="D335" t="s">
        <v>1610</v>
      </c>
      <c r="E335" t="s">
        <v>1813</v>
      </c>
      <c r="F335">
        <v>3</v>
      </c>
      <c r="G335">
        <v>455.82</v>
      </c>
      <c r="H335">
        <v>0.01</v>
      </c>
      <c r="I335" t="s">
        <v>1826</v>
      </c>
      <c r="J335">
        <v>1353.7854</v>
      </c>
    </row>
    <row r="336" spans="1:10" x14ac:dyDescent="0.3">
      <c r="A336" t="s">
        <v>2160</v>
      </c>
      <c r="B336" s="2">
        <v>45609</v>
      </c>
      <c r="C336" t="s">
        <v>1095</v>
      </c>
      <c r="D336" t="s">
        <v>1648</v>
      </c>
      <c r="E336" t="s">
        <v>1773</v>
      </c>
      <c r="F336">
        <v>2</v>
      </c>
      <c r="G336">
        <v>613.23</v>
      </c>
      <c r="H336">
        <v>0.15</v>
      </c>
      <c r="I336" t="s">
        <v>1826</v>
      </c>
      <c r="J336">
        <v>1042.491</v>
      </c>
    </row>
    <row r="337" spans="1:10" x14ac:dyDescent="0.3">
      <c r="A337" t="s">
        <v>2161</v>
      </c>
      <c r="B337" s="2">
        <v>45309</v>
      </c>
      <c r="C337" t="s">
        <v>1414</v>
      </c>
      <c r="D337" t="s">
        <v>1549</v>
      </c>
      <c r="E337" t="s">
        <v>1799</v>
      </c>
      <c r="F337">
        <v>4</v>
      </c>
      <c r="G337">
        <v>971.9</v>
      </c>
      <c r="H337">
        <v>0.28000000000000003</v>
      </c>
      <c r="I337" t="s">
        <v>1826</v>
      </c>
      <c r="J337">
        <v>2799.0720000000001</v>
      </c>
    </row>
    <row r="338" spans="1:10" x14ac:dyDescent="0.3">
      <c r="A338" t="s">
        <v>2162</v>
      </c>
      <c r="B338" s="2">
        <v>45519</v>
      </c>
      <c r="C338" t="s">
        <v>137</v>
      </c>
      <c r="D338" t="s">
        <v>1604</v>
      </c>
      <c r="E338" t="s">
        <v>1779</v>
      </c>
      <c r="F338">
        <v>3</v>
      </c>
      <c r="G338">
        <v>884.92</v>
      </c>
      <c r="H338">
        <v>0.06</v>
      </c>
      <c r="I338" t="s">
        <v>1826</v>
      </c>
      <c r="J338">
        <v>2495.4744000000001</v>
      </c>
    </row>
    <row r="339" spans="1:10" x14ac:dyDescent="0.3">
      <c r="A339" t="s">
        <v>2163</v>
      </c>
      <c r="B339" s="2">
        <v>45921</v>
      </c>
      <c r="C339" t="s">
        <v>314</v>
      </c>
      <c r="D339" t="s">
        <v>1562</v>
      </c>
      <c r="E339" t="s">
        <v>1786</v>
      </c>
      <c r="F339">
        <v>1</v>
      </c>
      <c r="G339">
        <v>125</v>
      </c>
      <c r="H339">
        <v>0.23</v>
      </c>
      <c r="I339" t="s">
        <v>1824</v>
      </c>
      <c r="J339">
        <v>96.25</v>
      </c>
    </row>
    <row r="340" spans="1:10" x14ac:dyDescent="0.3">
      <c r="A340" t="s">
        <v>2164</v>
      </c>
      <c r="B340" s="2">
        <v>45465</v>
      </c>
      <c r="C340" t="s">
        <v>441</v>
      </c>
      <c r="D340" t="s">
        <v>1568</v>
      </c>
      <c r="E340" t="s">
        <v>1801</v>
      </c>
      <c r="F340">
        <v>2</v>
      </c>
      <c r="G340">
        <v>188.25</v>
      </c>
      <c r="H340">
        <v>0.08</v>
      </c>
      <c r="I340" t="s">
        <v>1826</v>
      </c>
      <c r="J340">
        <v>346.38</v>
      </c>
    </row>
    <row r="341" spans="1:10" x14ac:dyDescent="0.3">
      <c r="A341" t="s">
        <v>2165</v>
      </c>
      <c r="B341" s="2">
        <v>45303</v>
      </c>
      <c r="C341" t="s">
        <v>719</v>
      </c>
      <c r="D341" t="s">
        <v>1640</v>
      </c>
      <c r="E341" t="s">
        <v>1776</v>
      </c>
      <c r="F341">
        <v>4</v>
      </c>
      <c r="G341">
        <v>344.12</v>
      </c>
      <c r="H341">
        <v>0.25</v>
      </c>
      <c r="I341" t="s">
        <v>1826</v>
      </c>
      <c r="J341">
        <v>1032.3599999999999</v>
      </c>
    </row>
    <row r="342" spans="1:10" x14ac:dyDescent="0.3">
      <c r="A342" t="s">
        <v>2166</v>
      </c>
      <c r="B342" s="2">
        <v>45218</v>
      </c>
      <c r="C342" t="s">
        <v>181</v>
      </c>
      <c r="D342" t="s">
        <v>1582</v>
      </c>
      <c r="E342" t="s">
        <v>1813</v>
      </c>
      <c r="F342">
        <v>3</v>
      </c>
      <c r="G342">
        <v>997.95</v>
      </c>
      <c r="H342">
        <v>0.09</v>
      </c>
      <c r="I342" t="s">
        <v>1829</v>
      </c>
      <c r="J342">
        <v>2724.4034999999999</v>
      </c>
    </row>
    <row r="343" spans="1:10" x14ac:dyDescent="0.3">
      <c r="A343" t="s">
        <v>2167</v>
      </c>
      <c r="B343" s="2">
        <v>45727</v>
      </c>
      <c r="C343" t="s">
        <v>505</v>
      </c>
      <c r="D343" t="s">
        <v>1570</v>
      </c>
      <c r="E343" t="s">
        <v>1801</v>
      </c>
      <c r="F343">
        <v>3</v>
      </c>
      <c r="G343">
        <v>121.64</v>
      </c>
      <c r="H343">
        <v>7.0000000000000007E-2</v>
      </c>
      <c r="I343" t="s">
        <v>1826</v>
      </c>
      <c r="J343">
        <v>339.37560000000002</v>
      </c>
    </row>
    <row r="344" spans="1:10" x14ac:dyDescent="0.3">
      <c r="A344" t="s">
        <v>2168</v>
      </c>
      <c r="B344" s="2">
        <v>45557</v>
      </c>
      <c r="C344" t="s">
        <v>716</v>
      </c>
      <c r="D344" t="s">
        <v>1684</v>
      </c>
      <c r="E344" t="s">
        <v>1789</v>
      </c>
      <c r="F344">
        <v>2</v>
      </c>
      <c r="G344">
        <v>692.72</v>
      </c>
      <c r="H344">
        <v>0.13</v>
      </c>
      <c r="I344" t="s">
        <v>1826</v>
      </c>
      <c r="J344">
        <v>1205.3327999999999</v>
      </c>
    </row>
    <row r="345" spans="1:10" x14ac:dyDescent="0.3">
      <c r="A345" t="s">
        <v>2169</v>
      </c>
      <c r="B345" s="2">
        <v>45623</v>
      </c>
      <c r="C345" t="s">
        <v>114</v>
      </c>
      <c r="D345" t="s">
        <v>1596</v>
      </c>
      <c r="E345" t="s">
        <v>1813</v>
      </c>
      <c r="F345">
        <v>3</v>
      </c>
      <c r="G345">
        <v>794.59</v>
      </c>
      <c r="H345">
        <v>0.03</v>
      </c>
      <c r="I345" t="s">
        <v>1826</v>
      </c>
      <c r="J345">
        <v>2312.2568999999999</v>
      </c>
    </row>
    <row r="346" spans="1:10" x14ac:dyDescent="0.3">
      <c r="A346" t="s">
        <v>2170</v>
      </c>
      <c r="B346" s="2">
        <v>45224</v>
      </c>
      <c r="C346" t="s">
        <v>67</v>
      </c>
      <c r="D346" t="s">
        <v>1600</v>
      </c>
      <c r="E346" t="s">
        <v>1786</v>
      </c>
      <c r="F346">
        <v>1</v>
      </c>
      <c r="G346">
        <v>907.95</v>
      </c>
      <c r="H346">
        <v>0.1</v>
      </c>
      <c r="I346" t="s">
        <v>1826</v>
      </c>
      <c r="J346">
        <v>817.15500000000009</v>
      </c>
    </row>
    <row r="347" spans="1:10" x14ac:dyDescent="0.3">
      <c r="A347" t="s">
        <v>2171</v>
      </c>
      <c r="B347" s="2">
        <v>45940</v>
      </c>
      <c r="C347" t="s">
        <v>911</v>
      </c>
      <c r="D347" t="s">
        <v>1648</v>
      </c>
      <c r="E347" t="s">
        <v>1752</v>
      </c>
      <c r="F347">
        <v>2</v>
      </c>
      <c r="G347">
        <v>660.81</v>
      </c>
      <c r="H347">
        <v>0.18</v>
      </c>
      <c r="I347" t="s">
        <v>1824</v>
      </c>
      <c r="J347">
        <v>1083.7284</v>
      </c>
    </row>
    <row r="348" spans="1:10" x14ac:dyDescent="0.3">
      <c r="A348" t="s">
        <v>2172</v>
      </c>
      <c r="B348" s="2">
        <v>45915</v>
      </c>
      <c r="C348" t="s">
        <v>227</v>
      </c>
      <c r="D348" t="s">
        <v>1650</v>
      </c>
      <c r="E348" t="s">
        <v>1782</v>
      </c>
      <c r="F348">
        <v>3</v>
      </c>
      <c r="G348">
        <v>564.94000000000005</v>
      </c>
      <c r="H348">
        <v>0.22</v>
      </c>
      <c r="I348" t="s">
        <v>1829</v>
      </c>
      <c r="J348">
        <v>1321.9595999999999</v>
      </c>
    </row>
    <row r="349" spans="1:10" x14ac:dyDescent="0.3">
      <c r="A349" t="s">
        <v>2173</v>
      </c>
      <c r="B349" s="2">
        <v>45541</v>
      </c>
      <c r="C349" t="s">
        <v>205</v>
      </c>
      <c r="D349" t="s">
        <v>1578</v>
      </c>
      <c r="E349" t="s">
        <v>1801</v>
      </c>
      <c r="F349">
        <v>2</v>
      </c>
      <c r="G349">
        <v>280.37</v>
      </c>
      <c r="H349">
        <v>0.22</v>
      </c>
      <c r="I349" t="s">
        <v>1829</v>
      </c>
      <c r="J349">
        <v>437.37720000000002</v>
      </c>
    </row>
    <row r="350" spans="1:10" x14ac:dyDescent="0.3">
      <c r="A350" t="s">
        <v>2174</v>
      </c>
      <c r="B350" s="2">
        <v>45489</v>
      </c>
      <c r="C350" t="s">
        <v>1163</v>
      </c>
      <c r="D350" t="s">
        <v>1648</v>
      </c>
      <c r="E350" t="s">
        <v>1766</v>
      </c>
      <c r="F350">
        <v>2</v>
      </c>
      <c r="G350">
        <v>85.23</v>
      </c>
      <c r="H350">
        <v>0.13</v>
      </c>
      <c r="I350" t="s">
        <v>1824</v>
      </c>
      <c r="J350">
        <v>148.30019999999999</v>
      </c>
    </row>
    <row r="351" spans="1:10" x14ac:dyDescent="0.3">
      <c r="A351" t="s">
        <v>2175</v>
      </c>
      <c r="B351" s="2">
        <v>45748</v>
      </c>
      <c r="C351" t="s">
        <v>984</v>
      </c>
      <c r="D351" t="s">
        <v>1602</v>
      </c>
      <c r="E351" t="s">
        <v>1797</v>
      </c>
      <c r="F351">
        <v>2</v>
      </c>
      <c r="G351">
        <v>563.29999999999995</v>
      </c>
      <c r="H351">
        <v>0.26</v>
      </c>
      <c r="I351" t="s">
        <v>1824</v>
      </c>
      <c r="J351">
        <v>833.68399999999997</v>
      </c>
    </row>
    <row r="352" spans="1:10" x14ac:dyDescent="0.3">
      <c r="A352" t="s">
        <v>2176</v>
      </c>
      <c r="B352" s="2">
        <v>45309</v>
      </c>
      <c r="C352" t="s">
        <v>134</v>
      </c>
      <c r="D352" t="s">
        <v>1708</v>
      </c>
      <c r="E352" t="s">
        <v>1810</v>
      </c>
      <c r="F352">
        <v>2</v>
      </c>
      <c r="G352">
        <v>827.81</v>
      </c>
      <c r="H352">
        <v>0.04</v>
      </c>
      <c r="I352" t="s">
        <v>1826</v>
      </c>
      <c r="J352">
        <v>1589.3951999999999</v>
      </c>
    </row>
    <row r="353" spans="1:10" x14ac:dyDescent="0.3">
      <c r="A353" t="s">
        <v>2177</v>
      </c>
      <c r="B353" s="2">
        <v>45621</v>
      </c>
      <c r="C353" t="s">
        <v>696</v>
      </c>
      <c r="D353" t="s">
        <v>1572</v>
      </c>
      <c r="E353" t="s">
        <v>1810</v>
      </c>
      <c r="F353">
        <v>3</v>
      </c>
      <c r="G353">
        <v>877.71</v>
      </c>
      <c r="H353">
        <v>0.12</v>
      </c>
      <c r="I353" t="s">
        <v>1826</v>
      </c>
      <c r="J353">
        <v>2317.1543999999999</v>
      </c>
    </row>
    <row r="354" spans="1:10" x14ac:dyDescent="0.3">
      <c r="A354" t="s">
        <v>2178</v>
      </c>
      <c r="B354" s="2">
        <v>45603</v>
      </c>
      <c r="C354" t="s">
        <v>821</v>
      </c>
      <c r="D354" t="s">
        <v>1662</v>
      </c>
      <c r="E354" t="s">
        <v>1786</v>
      </c>
      <c r="F354">
        <v>4</v>
      </c>
      <c r="G354">
        <v>488.56</v>
      </c>
      <c r="H354">
        <v>0.26</v>
      </c>
      <c r="I354" t="s">
        <v>1829</v>
      </c>
      <c r="J354">
        <v>1446.1376</v>
      </c>
    </row>
    <row r="355" spans="1:10" x14ac:dyDescent="0.3">
      <c r="A355" t="s">
        <v>2179</v>
      </c>
      <c r="B355" s="2">
        <v>45501</v>
      </c>
      <c r="C355" t="s">
        <v>369</v>
      </c>
      <c r="D355" t="s">
        <v>1598</v>
      </c>
      <c r="E355" t="s">
        <v>1794</v>
      </c>
      <c r="F355">
        <v>4</v>
      </c>
      <c r="G355">
        <v>175.91</v>
      </c>
      <c r="H355">
        <v>0.13</v>
      </c>
      <c r="I355" t="s">
        <v>1826</v>
      </c>
      <c r="J355">
        <v>612.16679999999997</v>
      </c>
    </row>
    <row r="356" spans="1:10" x14ac:dyDescent="0.3">
      <c r="A356" t="s">
        <v>2180</v>
      </c>
      <c r="B356" s="2">
        <v>45398</v>
      </c>
      <c r="C356" t="s">
        <v>794</v>
      </c>
      <c r="D356" t="s">
        <v>1722</v>
      </c>
      <c r="E356" t="s">
        <v>1782</v>
      </c>
      <c r="F356">
        <v>4</v>
      </c>
      <c r="G356">
        <v>289.66000000000003</v>
      </c>
      <c r="H356">
        <v>0.25</v>
      </c>
      <c r="I356" t="s">
        <v>1829</v>
      </c>
      <c r="J356">
        <v>868.98</v>
      </c>
    </row>
    <row r="357" spans="1:10" x14ac:dyDescent="0.3">
      <c r="A357" t="s">
        <v>2181</v>
      </c>
      <c r="B357" s="2">
        <v>45304</v>
      </c>
      <c r="C357" t="s">
        <v>773</v>
      </c>
      <c r="D357" t="s">
        <v>1578</v>
      </c>
      <c r="E357" t="s">
        <v>1801</v>
      </c>
      <c r="F357">
        <v>2</v>
      </c>
      <c r="G357">
        <v>899.27</v>
      </c>
      <c r="H357">
        <v>0.17</v>
      </c>
      <c r="I357" t="s">
        <v>1824</v>
      </c>
      <c r="J357">
        <v>1492.7882</v>
      </c>
    </row>
    <row r="358" spans="1:10" x14ac:dyDescent="0.3">
      <c r="A358" t="s">
        <v>2182</v>
      </c>
      <c r="B358" s="2">
        <v>45299</v>
      </c>
      <c r="C358" t="s">
        <v>241</v>
      </c>
      <c r="D358" t="s">
        <v>1584</v>
      </c>
      <c r="E358" t="s">
        <v>1757</v>
      </c>
      <c r="F358">
        <v>1</v>
      </c>
      <c r="G358">
        <v>691.38</v>
      </c>
      <c r="H358">
        <v>0.11</v>
      </c>
      <c r="I358" t="s">
        <v>1829</v>
      </c>
      <c r="J358">
        <v>615.32820000000004</v>
      </c>
    </row>
    <row r="359" spans="1:10" x14ac:dyDescent="0.3">
      <c r="A359" t="s">
        <v>2183</v>
      </c>
      <c r="B359" s="2">
        <v>45564</v>
      </c>
      <c r="C359" t="s">
        <v>550</v>
      </c>
      <c r="D359" t="s">
        <v>1602</v>
      </c>
      <c r="E359" t="s">
        <v>1752</v>
      </c>
      <c r="F359">
        <v>3</v>
      </c>
      <c r="G359">
        <v>158.72</v>
      </c>
      <c r="H359">
        <v>0.13</v>
      </c>
      <c r="I359" t="s">
        <v>1824</v>
      </c>
      <c r="J359">
        <v>414.25920000000002</v>
      </c>
    </row>
    <row r="360" spans="1:10" x14ac:dyDescent="0.3">
      <c r="A360" t="s">
        <v>2184</v>
      </c>
      <c r="B360" s="2">
        <v>45413</v>
      </c>
      <c r="C360" t="s">
        <v>684</v>
      </c>
      <c r="D360" t="s">
        <v>1668</v>
      </c>
      <c r="E360" t="s">
        <v>1804</v>
      </c>
      <c r="F360">
        <v>4</v>
      </c>
      <c r="G360">
        <v>537.15</v>
      </c>
      <c r="H360">
        <v>0.06</v>
      </c>
      <c r="I360" t="s">
        <v>1829</v>
      </c>
      <c r="J360">
        <v>2019.684</v>
      </c>
    </row>
    <row r="361" spans="1:10" x14ac:dyDescent="0.3">
      <c r="A361" t="s">
        <v>2185</v>
      </c>
      <c r="B361" s="2">
        <v>45480</v>
      </c>
      <c r="C361" t="s">
        <v>1295</v>
      </c>
      <c r="D361" t="s">
        <v>1630</v>
      </c>
      <c r="E361" t="s">
        <v>1786</v>
      </c>
      <c r="F361">
        <v>3</v>
      </c>
      <c r="G361">
        <v>771.7</v>
      </c>
      <c r="H361">
        <v>0.05</v>
      </c>
      <c r="I361" t="s">
        <v>1829</v>
      </c>
      <c r="J361">
        <v>2199.3449999999998</v>
      </c>
    </row>
    <row r="362" spans="1:10" x14ac:dyDescent="0.3">
      <c r="A362" t="s">
        <v>2186</v>
      </c>
      <c r="B362" s="2">
        <v>45610</v>
      </c>
      <c r="C362" t="s">
        <v>381</v>
      </c>
      <c r="D362" t="s">
        <v>1724</v>
      </c>
      <c r="E362" t="s">
        <v>1757</v>
      </c>
      <c r="F362">
        <v>4</v>
      </c>
      <c r="G362">
        <v>677.25</v>
      </c>
      <c r="H362">
        <v>0.14000000000000001</v>
      </c>
      <c r="I362" t="s">
        <v>1826</v>
      </c>
      <c r="J362">
        <v>2329.7399999999998</v>
      </c>
    </row>
    <row r="363" spans="1:10" x14ac:dyDescent="0.3">
      <c r="A363" t="s">
        <v>2187</v>
      </c>
      <c r="B363" s="2">
        <v>45763</v>
      </c>
      <c r="C363" t="s">
        <v>363</v>
      </c>
      <c r="D363" t="s">
        <v>1744</v>
      </c>
      <c r="E363" t="s">
        <v>1792</v>
      </c>
      <c r="F363">
        <v>1</v>
      </c>
      <c r="G363">
        <v>645.48</v>
      </c>
      <c r="H363">
        <v>0.26</v>
      </c>
      <c r="I363" t="s">
        <v>1829</v>
      </c>
      <c r="J363">
        <v>477.65519999999998</v>
      </c>
    </row>
    <row r="364" spans="1:10" x14ac:dyDescent="0.3">
      <c r="A364" t="s">
        <v>2188</v>
      </c>
      <c r="B364" s="2">
        <v>45856</v>
      </c>
      <c r="C364" t="s">
        <v>1127</v>
      </c>
      <c r="D364" t="s">
        <v>1694</v>
      </c>
      <c r="E364" t="s">
        <v>1761</v>
      </c>
      <c r="F364">
        <v>2</v>
      </c>
      <c r="G364">
        <v>934</v>
      </c>
      <c r="H364">
        <v>0.3</v>
      </c>
      <c r="I364" t="s">
        <v>1829</v>
      </c>
      <c r="J364">
        <v>1307.5999999999999</v>
      </c>
    </row>
    <row r="365" spans="1:10" x14ac:dyDescent="0.3">
      <c r="A365" t="s">
        <v>2189</v>
      </c>
      <c r="B365" s="2">
        <v>45712</v>
      </c>
      <c r="C365" t="s">
        <v>1050</v>
      </c>
      <c r="D365" t="s">
        <v>1640</v>
      </c>
      <c r="E365" t="s">
        <v>1761</v>
      </c>
      <c r="F365">
        <v>1</v>
      </c>
      <c r="G365">
        <v>669.53</v>
      </c>
      <c r="H365">
        <v>0.2</v>
      </c>
      <c r="I365" t="s">
        <v>1824</v>
      </c>
      <c r="J365">
        <v>535.62400000000002</v>
      </c>
    </row>
    <row r="366" spans="1:10" x14ac:dyDescent="0.3">
      <c r="A366" t="s">
        <v>2190</v>
      </c>
      <c r="B366" s="2">
        <v>45723</v>
      </c>
      <c r="C366" t="s">
        <v>702</v>
      </c>
      <c r="D366" t="s">
        <v>1618</v>
      </c>
      <c r="E366" t="s">
        <v>1810</v>
      </c>
      <c r="F366">
        <v>1</v>
      </c>
      <c r="G366">
        <v>213.69</v>
      </c>
      <c r="H366">
        <v>0.28000000000000003</v>
      </c>
      <c r="I366" t="s">
        <v>1829</v>
      </c>
      <c r="J366">
        <v>153.85679999999999</v>
      </c>
    </row>
    <row r="367" spans="1:10" x14ac:dyDescent="0.3">
      <c r="A367" t="s">
        <v>2191</v>
      </c>
      <c r="B367" s="2">
        <v>45706</v>
      </c>
      <c r="C367" t="s">
        <v>281</v>
      </c>
      <c r="D367" t="s">
        <v>1590</v>
      </c>
      <c r="E367" t="s">
        <v>1813</v>
      </c>
      <c r="F367">
        <v>2</v>
      </c>
      <c r="G367">
        <v>99.1</v>
      </c>
      <c r="H367">
        <v>0.2</v>
      </c>
      <c r="I367" t="s">
        <v>1826</v>
      </c>
      <c r="J367">
        <v>158.56</v>
      </c>
    </row>
    <row r="368" spans="1:10" x14ac:dyDescent="0.3">
      <c r="A368" t="s">
        <v>2192</v>
      </c>
      <c r="B368" s="2">
        <v>45469</v>
      </c>
      <c r="C368" t="s">
        <v>1157</v>
      </c>
      <c r="D368" t="s">
        <v>1622</v>
      </c>
      <c r="E368" t="s">
        <v>1804</v>
      </c>
      <c r="F368">
        <v>1</v>
      </c>
      <c r="G368">
        <v>628.98</v>
      </c>
      <c r="H368">
        <v>0.03</v>
      </c>
      <c r="I368" t="s">
        <v>1829</v>
      </c>
      <c r="J368">
        <v>610.11059999999998</v>
      </c>
    </row>
    <row r="369" spans="1:10" x14ac:dyDescent="0.3">
      <c r="A369" t="s">
        <v>2193</v>
      </c>
      <c r="B369" s="2">
        <v>45711</v>
      </c>
      <c r="C369" t="s">
        <v>307</v>
      </c>
      <c r="D369" t="s">
        <v>1716</v>
      </c>
      <c r="E369" t="s">
        <v>1769</v>
      </c>
      <c r="F369">
        <v>3</v>
      </c>
      <c r="G369">
        <v>944.64</v>
      </c>
      <c r="H369">
        <v>0.26</v>
      </c>
      <c r="I369" t="s">
        <v>1824</v>
      </c>
      <c r="J369">
        <v>2097.1008000000002</v>
      </c>
    </row>
    <row r="370" spans="1:10" x14ac:dyDescent="0.3">
      <c r="A370" t="s">
        <v>2194</v>
      </c>
      <c r="B370" s="2">
        <v>45823</v>
      </c>
      <c r="C370" t="s">
        <v>1452</v>
      </c>
      <c r="D370" t="s">
        <v>1734</v>
      </c>
      <c r="E370" t="s">
        <v>1794</v>
      </c>
      <c r="F370">
        <v>2</v>
      </c>
      <c r="G370">
        <v>121.7</v>
      </c>
      <c r="H370">
        <v>0.06</v>
      </c>
      <c r="I370" t="s">
        <v>1829</v>
      </c>
      <c r="J370">
        <v>228.79599999999999</v>
      </c>
    </row>
    <row r="371" spans="1:10" x14ac:dyDescent="0.3">
      <c r="A371" t="s">
        <v>2195</v>
      </c>
      <c r="B371" s="2">
        <v>45217</v>
      </c>
      <c r="C371" t="s">
        <v>1386</v>
      </c>
      <c r="D371" t="s">
        <v>1678</v>
      </c>
      <c r="E371" t="s">
        <v>1766</v>
      </c>
      <c r="F371">
        <v>4</v>
      </c>
      <c r="G371">
        <v>269.49</v>
      </c>
      <c r="H371">
        <v>7.0000000000000007E-2</v>
      </c>
      <c r="I371" t="s">
        <v>1826</v>
      </c>
      <c r="J371">
        <v>1002.5028</v>
      </c>
    </row>
    <row r="372" spans="1:10" x14ac:dyDescent="0.3">
      <c r="A372" t="s">
        <v>2196</v>
      </c>
      <c r="B372" s="2">
        <v>45733</v>
      </c>
      <c r="C372" t="s">
        <v>353</v>
      </c>
      <c r="D372" t="s">
        <v>1592</v>
      </c>
      <c r="E372" t="s">
        <v>1810</v>
      </c>
      <c r="F372">
        <v>1</v>
      </c>
      <c r="G372">
        <v>678.2</v>
      </c>
      <c r="H372">
        <v>0.14000000000000001</v>
      </c>
      <c r="I372" t="s">
        <v>1824</v>
      </c>
      <c r="J372">
        <v>583.25200000000007</v>
      </c>
    </row>
    <row r="373" spans="1:10" x14ac:dyDescent="0.3">
      <c r="A373" t="s">
        <v>2197</v>
      </c>
      <c r="B373" s="2">
        <v>45520</v>
      </c>
      <c r="C373" t="s">
        <v>743</v>
      </c>
      <c r="D373" t="s">
        <v>1728</v>
      </c>
      <c r="E373" t="s">
        <v>1797</v>
      </c>
      <c r="F373">
        <v>1</v>
      </c>
      <c r="G373">
        <v>752.45</v>
      </c>
      <c r="H373">
        <v>0.21</v>
      </c>
      <c r="I373" t="s">
        <v>1829</v>
      </c>
      <c r="J373">
        <v>594.43550000000005</v>
      </c>
    </row>
    <row r="374" spans="1:10" x14ac:dyDescent="0.3">
      <c r="A374" t="s">
        <v>2198</v>
      </c>
      <c r="B374" s="2">
        <v>45373</v>
      </c>
      <c r="C374" t="s">
        <v>147</v>
      </c>
      <c r="D374" t="s">
        <v>1736</v>
      </c>
      <c r="E374" t="s">
        <v>1797</v>
      </c>
      <c r="F374">
        <v>2</v>
      </c>
      <c r="G374">
        <v>209.66</v>
      </c>
      <c r="H374">
        <v>0.21</v>
      </c>
      <c r="I374" t="s">
        <v>1824</v>
      </c>
      <c r="J374">
        <v>331.26280000000003</v>
      </c>
    </row>
    <row r="375" spans="1:10" x14ac:dyDescent="0.3">
      <c r="A375" t="s">
        <v>2199</v>
      </c>
      <c r="B375" s="2">
        <v>45688</v>
      </c>
      <c r="C375" t="s">
        <v>538</v>
      </c>
      <c r="D375" t="s">
        <v>1742</v>
      </c>
      <c r="E375" t="s">
        <v>1813</v>
      </c>
      <c r="F375">
        <v>2</v>
      </c>
      <c r="G375">
        <v>739.95</v>
      </c>
      <c r="H375">
        <v>0.1</v>
      </c>
      <c r="I375" t="s">
        <v>1829</v>
      </c>
      <c r="J375">
        <v>1331.91</v>
      </c>
    </row>
    <row r="376" spans="1:10" x14ac:dyDescent="0.3">
      <c r="A376" t="s">
        <v>2200</v>
      </c>
      <c r="B376" s="2">
        <v>45276</v>
      </c>
      <c r="C376" t="s">
        <v>1446</v>
      </c>
      <c r="D376" t="s">
        <v>1638</v>
      </c>
      <c r="E376" t="s">
        <v>1801</v>
      </c>
      <c r="F376">
        <v>1</v>
      </c>
      <c r="G376">
        <v>496.19</v>
      </c>
      <c r="H376">
        <v>0.08</v>
      </c>
      <c r="I376" t="s">
        <v>1829</v>
      </c>
      <c r="J376">
        <v>456.4948</v>
      </c>
    </row>
    <row r="377" spans="1:10" x14ac:dyDescent="0.3">
      <c r="A377" t="s">
        <v>2201</v>
      </c>
      <c r="B377" s="2">
        <v>45756</v>
      </c>
      <c r="C377" t="s">
        <v>172</v>
      </c>
      <c r="D377" t="s">
        <v>1565</v>
      </c>
      <c r="E377" t="s">
        <v>1794</v>
      </c>
      <c r="F377">
        <v>1</v>
      </c>
      <c r="G377">
        <v>306.36</v>
      </c>
      <c r="H377">
        <v>0.01</v>
      </c>
      <c r="I377" t="s">
        <v>1826</v>
      </c>
      <c r="J377">
        <v>303.29640000000001</v>
      </c>
    </row>
    <row r="378" spans="1:10" x14ac:dyDescent="0.3">
      <c r="A378" t="s">
        <v>2202</v>
      </c>
      <c r="B378" s="2">
        <v>45309</v>
      </c>
      <c r="C378" t="s">
        <v>417</v>
      </c>
      <c r="D378" t="s">
        <v>1694</v>
      </c>
      <c r="E378" t="s">
        <v>1769</v>
      </c>
      <c r="F378">
        <v>4</v>
      </c>
      <c r="G378">
        <v>693.16</v>
      </c>
      <c r="H378">
        <v>0.05</v>
      </c>
      <c r="I378" t="s">
        <v>1826</v>
      </c>
      <c r="J378">
        <v>2634.0079999999998</v>
      </c>
    </row>
    <row r="379" spans="1:10" x14ac:dyDescent="0.3">
      <c r="A379" t="s">
        <v>2203</v>
      </c>
      <c r="B379" s="2">
        <v>45744</v>
      </c>
      <c r="C379" t="s">
        <v>1405</v>
      </c>
      <c r="D379" t="s">
        <v>1714</v>
      </c>
      <c r="E379" t="s">
        <v>1789</v>
      </c>
      <c r="F379">
        <v>1</v>
      </c>
      <c r="G379">
        <v>995.52</v>
      </c>
      <c r="H379">
        <v>0.22</v>
      </c>
      <c r="I379" t="s">
        <v>1826</v>
      </c>
      <c r="J379">
        <v>776.50559999999996</v>
      </c>
    </row>
    <row r="380" spans="1:10" x14ac:dyDescent="0.3">
      <c r="A380" t="s">
        <v>2204</v>
      </c>
      <c r="B380" s="2">
        <v>45535</v>
      </c>
      <c r="C380" t="s">
        <v>431</v>
      </c>
      <c r="D380" t="s">
        <v>1560</v>
      </c>
      <c r="E380" t="s">
        <v>1810</v>
      </c>
      <c r="F380">
        <v>4</v>
      </c>
      <c r="G380">
        <v>241.32</v>
      </c>
      <c r="H380">
        <v>0.28999999999999998</v>
      </c>
      <c r="I380" t="s">
        <v>1829</v>
      </c>
      <c r="J380">
        <v>685.34879999999998</v>
      </c>
    </row>
    <row r="381" spans="1:10" x14ac:dyDescent="0.3">
      <c r="A381" t="s">
        <v>2205</v>
      </c>
      <c r="B381" s="2">
        <v>45240</v>
      </c>
      <c r="C381" t="s">
        <v>767</v>
      </c>
      <c r="D381" t="s">
        <v>1704</v>
      </c>
      <c r="E381" t="s">
        <v>1757</v>
      </c>
      <c r="F381">
        <v>3</v>
      </c>
      <c r="G381">
        <v>636.03</v>
      </c>
      <c r="H381">
        <v>0.06</v>
      </c>
      <c r="I381" t="s">
        <v>1829</v>
      </c>
      <c r="J381">
        <v>1793.6045999999999</v>
      </c>
    </row>
    <row r="382" spans="1:10" x14ac:dyDescent="0.3">
      <c r="A382" t="s">
        <v>2206</v>
      </c>
      <c r="B382" s="2">
        <v>45275</v>
      </c>
      <c r="C382" t="s">
        <v>344</v>
      </c>
      <c r="D382" t="s">
        <v>1553</v>
      </c>
      <c r="E382" t="s">
        <v>1813</v>
      </c>
      <c r="F382">
        <v>4</v>
      </c>
      <c r="G382">
        <v>603.30999999999995</v>
      </c>
      <c r="H382">
        <v>0.15</v>
      </c>
      <c r="I382" t="s">
        <v>1824</v>
      </c>
      <c r="J382">
        <v>2051.2539999999999</v>
      </c>
    </row>
    <row r="383" spans="1:10" x14ac:dyDescent="0.3">
      <c r="A383" t="s">
        <v>2207</v>
      </c>
      <c r="B383" s="2">
        <v>45427</v>
      </c>
      <c r="C383" t="s">
        <v>275</v>
      </c>
      <c r="D383" t="s">
        <v>1726</v>
      </c>
      <c r="E383" t="s">
        <v>1789</v>
      </c>
      <c r="F383">
        <v>3</v>
      </c>
      <c r="G383">
        <v>437.96</v>
      </c>
      <c r="H383">
        <v>0.27</v>
      </c>
      <c r="I383" t="s">
        <v>1829</v>
      </c>
      <c r="J383">
        <v>959.13239999999985</v>
      </c>
    </row>
    <row r="384" spans="1:10" x14ac:dyDescent="0.3">
      <c r="A384" t="s">
        <v>2208</v>
      </c>
      <c r="B384" s="2">
        <v>45322</v>
      </c>
      <c r="C384" t="s">
        <v>678</v>
      </c>
      <c r="D384" t="s">
        <v>1616</v>
      </c>
      <c r="E384" t="s">
        <v>1769</v>
      </c>
      <c r="F384">
        <v>2</v>
      </c>
      <c r="G384">
        <v>56.91</v>
      </c>
      <c r="H384">
        <v>0.08</v>
      </c>
      <c r="I384" t="s">
        <v>1829</v>
      </c>
      <c r="J384">
        <v>104.7144</v>
      </c>
    </row>
    <row r="385" spans="1:10" x14ac:dyDescent="0.3">
      <c r="A385" t="s">
        <v>2209</v>
      </c>
      <c r="B385" s="2">
        <v>45266</v>
      </c>
      <c r="C385" t="s">
        <v>1050</v>
      </c>
      <c r="D385" t="s">
        <v>1700</v>
      </c>
      <c r="E385" t="s">
        <v>1776</v>
      </c>
      <c r="F385">
        <v>1</v>
      </c>
      <c r="G385">
        <v>141.79</v>
      </c>
      <c r="H385">
        <v>0.1</v>
      </c>
      <c r="I385" t="s">
        <v>1824</v>
      </c>
      <c r="J385">
        <v>127.611</v>
      </c>
    </row>
    <row r="386" spans="1:10" x14ac:dyDescent="0.3">
      <c r="A386" t="s">
        <v>2210</v>
      </c>
      <c r="B386" s="2">
        <v>45302</v>
      </c>
      <c r="C386" t="s">
        <v>1487</v>
      </c>
      <c r="D386" t="s">
        <v>1565</v>
      </c>
      <c r="E386" t="s">
        <v>1801</v>
      </c>
      <c r="F386">
        <v>4</v>
      </c>
      <c r="G386">
        <v>355.14</v>
      </c>
      <c r="H386">
        <v>0.16</v>
      </c>
      <c r="I386" t="s">
        <v>1829</v>
      </c>
      <c r="J386">
        <v>1193.2704000000001</v>
      </c>
    </row>
    <row r="387" spans="1:10" x14ac:dyDescent="0.3">
      <c r="A387" t="s">
        <v>2211</v>
      </c>
      <c r="B387" s="2">
        <v>45907</v>
      </c>
      <c r="C387" t="s">
        <v>687</v>
      </c>
      <c r="D387" t="s">
        <v>1624</v>
      </c>
      <c r="E387" t="s">
        <v>1776</v>
      </c>
      <c r="F387">
        <v>4</v>
      </c>
      <c r="G387">
        <v>960.38</v>
      </c>
      <c r="H387">
        <v>0.15</v>
      </c>
      <c r="I387" t="s">
        <v>1829</v>
      </c>
      <c r="J387">
        <v>3265.2919999999999</v>
      </c>
    </row>
    <row r="388" spans="1:10" x14ac:dyDescent="0.3">
      <c r="A388" t="s">
        <v>2212</v>
      </c>
      <c r="B388" s="2">
        <v>45433</v>
      </c>
      <c r="C388" t="s">
        <v>1304</v>
      </c>
      <c r="D388" t="s">
        <v>1686</v>
      </c>
      <c r="E388" t="s">
        <v>1804</v>
      </c>
      <c r="F388">
        <v>3</v>
      </c>
      <c r="G388">
        <v>847.21</v>
      </c>
      <c r="H388">
        <v>0.06</v>
      </c>
      <c r="I388" t="s">
        <v>1826</v>
      </c>
      <c r="J388">
        <v>2389.1322</v>
      </c>
    </row>
    <row r="389" spans="1:10" x14ac:dyDescent="0.3">
      <c r="A389" t="s">
        <v>2213</v>
      </c>
      <c r="B389" s="2">
        <v>45892</v>
      </c>
      <c r="C389" t="s">
        <v>244</v>
      </c>
      <c r="D389" t="s">
        <v>1708</v>
      </c>
      <c r="E389" t="s">
        <v>1789</v>
      </c>
      <c r="F389">
        <v>4</v>
      </c>
      <c r="G389">
        <v>773.81</v>
      </c>
      <c r="H389">
        <v>0.08</v>
      </c>
      <c r="I389" t="s">
        <v>1829</v>
      </c>
      <c r="J389">
        <v>2847.6208000000001</v>
      </c>
    </row>
    <row r="390" spans="1:10" x14ac:dyDescent="0.3">
      <c r="A390" t="s">
        <v>2214</v>
      </c>
      <c r="B390" s="2">
        <v>45780</v>
      </c>
      <c r="C390" t="s">
        <v>8</v>
      </c>
      <c r="D390" t="s">
        <v>1674</v>
      </c>
      <c r="E390" t="s">
        <v>1804</v>
      </c>
      <c r="F390">
        <v>1</v>
      </c>
      <c r="G390">
        <v>664.71</v>
      </c>
      <c r="H390">
        <v>0.1</v>
      </c>
      <c r="I390" t="s">
        <v>1826</v>
      </c>
      <c r="J390">
        <v>598.23900000000003</v>
      </c>
    </row>
    <row r="391" spans="1:10" x14ac:dyDescent="0.3">
      <c r="A391" t="s">
        <v>2215</v>
      </c>
      <c r="B391" s="2">
        <v>45233</v>
      </c>
      <c r="C391" t="s">
        <v>1089</v>
      </c>
      <c r="D391" t="s">
        <v>1622</v>
      </c>
      <c r="E391" t="s">
        <v>1779</v>
      </c>
      <c r="F391">
        <v>4</v>
      </c>
      <c r="G391">
        <v>482.06</v>
      </c>
      <c r="H391">
        <v>7.0000000000000007E-2</v>
      </c>
      <c r="I391" t="s">
        <v>1826</v>
      </c>
      <c r="J391">
        <v>1793.2632000000001</v>
      </c>
    </row>
    <row r="392" spans="1:10" x14ac:dyDescent="0.3">
      <c r="A392" t="s">
        <v>2216</v>
      </c>
      <c r="B392" s="2">
        <v>45742</v>
      </c>
      <c r="C392" t="s">
        <v>321</v>
      </c>
      <c r="D392" t="s">
        <v>1662</v>
      </c>
      <c r="E392" t="s">
        <v>1766</v>
      </c>
      <c r="F392">
        <v>4</v>
      </c>
      <c r="G392">
        <v>995.55</v>
      </c>
      <c r="H392">
        <v>0.19</v>
      </c>
      <c r="I392" t="s">
        <v>1826</v>
      </c>
      <c r="J392">
        <v>3225.5819999999999</v>
      </c>
    </row>
    <row r="393" spans="1:10" x14ac:dyDescent="0.3">
      <c r="A393" t="s">
        <v>2217</v>
      </c>
      <c r="B393" s="2">
        <v>45478</v>
      </c>
      <c r="C393" t="s">
        <v>478</v>
      </c>
      <c r="D393" t="s">
        <v>1734</v>
      </c>
      <c r="E393" t="s">
        <v>1797</v>
      </c>
      <c r="F393">
        <v>2</v>
      </c>
      <c r="G393">
        <v>153.84</v>
      </c>
      <c r="H393">
        <v>0.27</v>
      </c>
      <c r="I393" t="s">
        <v>1826</v>
      </c>
      <c r="J393">
        <v>224.60640000000001</v>
      </c>
    </row>
    <row r="394" spans="1:10" x14ac:dyDescent="0.3">
      <c r="A394" t="s">
        <v>2218</v>
      </c>
      <c r="B394" s="2">
        <v>45789</v>
      </c>
      <c r="C394" t="s">
        <v>514</v>
      </c>
      <c r="D394" t="s">
        <v>1704</v>
      </c>
      <c r="E394" t="s">
        <v>1776</v>
      </c>
      <c r="F394">
        <v>3</v>
      </c>
      <c r="G394">
        <v>362.11</v>
      </c>
      <c r="H394">
        <v>0.23</v>
      </c>
      <c r="I394" t="s">
        <v>1829</v>
      </c>
      <c r="J394">
        <v>836.47409999999991</v>
      </c>
    </row>
    <row r="395" spans="1:10" x14ac:dyDescent="0.3">
      <c r="A395" t="s">
        <v>2219</v>
      </c>
      <c r="B395" s="2">
        <v>45561</v>
      </c>
      <c r="C395" t="s">
        <v>1455</v>
      </c>
      <c r="D395" t="s">
        <v>1634</v>
      </c>
      <c r="E395" t="s">
        <v>1782</v>
      </c>
      <c r="F395">
        <v>3</v>
      </c>
      <c r="G395">
        <v>112.26</v>
      </c>
      <c r="H395">
        <v>0.11</v>
      </c>
      <c r="I395" t="s">
        <v>1824</v>
      </c>
      <c r="J395">
        <v>299.73419999999999</v>
      </c>
    </row>
    <row r="396" spans="1:10" x14ac:dyDescent="0.3">
      <c r="A396" t="s">
        <v>2220</v>
      </c>
      <c r="B396" s="2">
        <v>45378</v>
      </c>
      <c r="C396" t="s">
        <v>663</v>
      </c>
      <c r="D396" t="s">
        <v>1736</v>
      </c>
      <c r="E396" t="s">
        <v>1813</v>
      </c>
      <c r="F396">
        <v>2</v>
      </c>
      <c r="G396">
        <v>962.81</v>
      </c>
      <c r="H396">
        <v>0.06</v>
      </c>
      <c r="I396" t="s">
        <v>1829</v>
      </c>
      <c r="J396">
        <v>1810.0827999999999</v>
      </c>
    </row>
    <row r="397" spans="1:10" x14ac:dyDescent="0.3">
      <c r="A397" t="s">
        <v>2221</v>
      </c>
      <c r="B397" s="2">
        <v>45308</v>
      </c>
      <c r="C397" t="s">
        <v>693</v>
      </c>
      <c r="D397" t="s">
        <v>1590</v>
      </c>
      <c r="E397" t="s">
        <v>1752</v>
      </c>
      <c r="F397">
        <v>4</v>
      </c>
      <c r="G397">
        <v>276.23</v>
      </c>
      <c r="H397">
        <v>0.12</v>
      </c>
      <c r="I397" t="s">
        <v>1824</v>
      </c>
      <c r="J397">
        <v>972.32960000000003</v>
      </c>
    </row>
    <row r="398" spans="1:10" x14ac:dyDescent="0.3">
      <c r="A398" t="s">
        <v>2222</v>
      </c>
      <c r="B398" s="2">
        <v>45407</v>
      </c>
      <c r="C398" t="s">
        <v>71</v>
      </c>
      <c r="D398" t="s">
        <v>1584</v>
      </c>
      <c r="E398" t="s">
        <v>1799</v>
      </c>
      <c r="F398">
        <v>3</v>
      </c>
      <c r="G398">
        <v>991.37</v>
      </c>
      <c r="H398">
        <v>0.1</v>
      </c>
      <c r="I398" t="s">
        <v>1826</v>
      </c>
      <c r="J398">
        <v>2676.6990000000001</v>
      </c>
    </row>
    <row r="399" spans="1:10" x14ac:dyDescent="0.3">
      <c r="A399" t="s">
        <v>2223</v>
      </c>
      <c r="B399" s="2">
        <v>45929</v>
      </c>
      <c r="C399" t="s">
        <v>559</v>
      </c>
      <c r="D399" t="s">
        <v>1590</v>
      </c>
      <c r="E399" t="s">
        <v>1797</v>
      </c>
      <c r="F399">
        <v>3</v>
      </c>
      <c r="G399">
        <v>977.47</v>
      </c>
      <c r="H399">
        <v>0.05</v>
      </c>
      <c r="I399" t="s">
        <v>1824</v>
      </c>
      <c r="J399">
        <v>2785.7894999999999</v>
      </c>
    </row>
    <row r="400" spans="1:10" x14ac:dyDescent="0.3">
      <c r="A400" t="s">
        <v>2224</v>
      </c>
      <c r="B400" s="2">
        <v>45844</v>
      </c>
      <c r="C400" t="s">
        <v>672</v>
      </c>
      <c r="D400" t="s">
        <v>1736</v>
      </c>
      <c r="E400" t="s">
        <v>1794</v>
      </c>
      <c r="F400">
        <v>2</v>
      </c>
      <c r="G400">
        <v>308.7</v>
      </c>
      <c r="H400">
        <v>0.2</v>
      </c>
      <c r="I400" t="s">
        <v>1826</v>
      </c>
      <c r="J400">
        <v>493.92</v>
      </c>
    </row>
    <row r="401" spans="1:10" x14ac:dyDescent="0.3">
      <c r="A401" t="s">
        <v>2225</v>
      </c>
      <c r="B401" s="2">
        <v>45579</v>
      </c>
      <c r="C401" t="s">
        <v>147</v>
      </c>
      <c r="D401" t="s">
        <v>1557</v>
      </c>
      <c r="E401" t="s">
        <v>1804</v>
      </c>
      <c r="F401">
        <v>2</v>
      </c>
      <c r="G401">
        <v>733.87</v>
      </c>
      <c r="H401">
        <v>0.1</v>
      </c>
      <c r="I401" t="s">
        <v>1826</v>
      </c>
      <c r="J401">
        <v>1320.9659999999999</v>
      </c>
    </row>
    <row r="402" spans="1:10" x14ac:dyDescent="0.3">
      <c r="A402" t="s">
        <v>2226</v>
      </c>
      <c r="B402" s="2">
        <v>45227</v>
      </c>
      <c r="C402" t="s">
        <v>341</v>
      </c>
      <c r="D402" t="s">
        <v>1586</v>
      </c>
      <c r="E402" t="s">
        <v>1804</v>
      </c>
      <c r="F402">
        <v>2</v>
      </c>
      <c r="G402">
        <v>22.47</v>
      </c>
      <c r="H402">
        <v>0.22</v>
      </c>
      <c r="I402" t="s">
        <v>1826</v>
      </c>
      <c r="J402">
        <v>35.053199999999997</v>
      </c>
    </row>
    <row r="403" spans="1:10" x14ac:dyDescent="0.3">
      <c r="A403" t="s">
        <v>2227</v>
      </c>
      <c r="B403" s="2">
        <v>45380</v>
      </c>
      <c r="C403" t="s">
        <v>1092</v>
      </c>
      <c r="D403" t="s">
        <v>1662</v>
      </c>
      <c r="E403" t="s">
        <v>1797</v>
      </c>
      <c r="F403">
        <v>4</v>
      </c>
      <c r="G403">
        <v>651.36</v>
      </c>
      <c r="H403">
        <v>0.13</v>
      </c>
      <c r="I403" t="s">
        <v>1824</v>
      </c>
      <c r="J403">
        <v>2266.7328000000002</v>
      </c>
    </row>
    <row r="404" spans="1:10" x14ac:dyDescent="0.3">
      <c r="A404" t="s">
        <v>2228</v>
      </c>
      <c r="B404" s="2">
        <v>45817</v>
      </c>
      <c r="C404" t="s">
        <v>937</v>
      </c>
      <c r="D404" t="s">
        <v>1576</v>
      </c>
      <c r="E404" t="s">
        <v>1789</v>
      </c>
      <c r="F404">
        <v>1</v>
      </c>
      <c r="G404">
        <v>753.39</v>
      </c>
      <c r="H404">
        <v>0.04</v>
      </c>
      <c r="I404" t="s">
        <v>1829</v>
      </c>
      <c r="J404">
        <v>723.25439999999992</v>
      </c>
    </row>
    <row r="405" spans="1:10" x14ac:dyDescent="0.3">
      <c r="A405" t="s">
        <v>2229</v>
      </c>
      <c r="B405" s="2">
        <v>45576</v>
      </c>
      <c r="C405" t="s">
        <v>657</v>
      </c>
      <c r="D405" t="s">
        <v>1690</v>
      </c>
      <c r="E405" t="s">
        <v>1794</v>
      </c>
      <c r="F405">
        <v>4</v>
      </c>
      <c r="G405">
        <v>849.17</v>
      </c>
      <c r="H405">
        <v>0.12</v>
      </c>
      <c r="I405" t="s">
        <v>1829</v>
      </c>
      <c r="J405">
        <v>2989.0783999999999</v>
      </c>
    </row>
    <row r="406" spans="1:10" x14ac:dyDescent="0.3">
      <c r="A406" t="s">
        <v>2230</v>
      </c>
      <c r="B406" s="2">
        <v>45495</v>
      </c>
      <c r="C406" t="s">
        <v>1184</v>
      </c>
      <c r="D406" t="s">
        <v>1588</v>
      </c>
      <c r="E406" t="s">
        <v>1752</v>
      </c>
      <c r="F406">
        <v>4</v>
      </c>
      <c r="G406">
        <v>585.45000000000005</v>
      </c>
      <c r="H406">
        <v>0.25</v>
      </c>
      <c r="I406" t="s">
        <v>1829</v>
      </c>
      <c r="J406">
        <v>1756.35</v>
      </c>
    </row>
    <row r="407" spans="1:10" x14ac:dyDescent="0.3">
      <c r="A407" t="s">
        <v>2231</v>
      </c>
      <c r="B407" s="2">
        <v>45628</v>
      </c>
      <c r="C407" t="s">
        <v>1466</v>
      </c>
      <c r="D407" t="s">
        <v>1698</v>
      </c>
      <c r="E407" t="s">
        <v>1804</v>
      </c>
      <c r="F407">
        <v>1</v>
      </c>
      <c r="G407">
        <v>745.15</v>
      </c>
      <c r="H407">
        <v>0.25</v>
      </c>
      <c r="I407" t="s">
        <v>1829</v>
      </c>
      <c r="J407">
        <v>558.86249999999995</v>
      </c>
    </row>
    <row r="408" spans="1:10" x14ac:dyDescent="0.3">
      <c r="A408" t="s">
        <v>2232</v>
      </c>
      <c r="B408" s="2">
        <v>45244</v>
      </c>
      <c r="C408" t="s">
        <v>191</v>
      </c>
      <c r="D408" t="s">
        <v>1746</v>
      </c>
      <c r="E408" t="s">
        <v>1761</v>
      </c>
      <c r="F408">
        <v>1</v>
      </c>
      <c r="G408">
        <v>848.69</v>
      </c>
      <c r="H408">
        <v>0.04</v>
      </c>
      <c r="I408" t="s">
        <v>1829</v>
      </c>
      <c r="J408">
        <v>814.74239999999998</v>
      </c>
    </row>
    <row r="409" spans="1:10" x14ac:dyDescent="0.3">
      <c r="A409" t="s">
        <v>2233</v>
      </c>
      <c r="B409" s="2">
        <v>45336</v>
      </c>
      <c r="C409" t="s">
        <v>1283</v>
      </c>
      <c r="D409" t="s">
        <v>1688</v>
      </c>
      <c r="E409" t="s">
        <v>1799</v>
      </c>
      <c r="F409">
        <v>2</v>
      </c>
      <c r="G409">
        <v>247.67</v>
      </c>
      <c r="H409">
        <v>0.1</v>
      </c>
      <c r="I409" t="s">
        <v>1826</v>
      </c>
      <c r="J409">
        <v>445.80599999999998</v>
      </c>
    </row>
    <row r="410" spans="1:10" x14ac:dyDescent="0.3">
      <c r="A410" t="s">
        <v>2234</v>
      </c>
      <c r="B410" s="2">
        <v>45465</v>
      </c>
      <c r="C410" t="s">
        <v>153</v>
      </c>
      <c r="D410" t="s">
        <v>1696</v>
      </c>
      <c r="E410" t="s">
        <v>1766</v>
      </c>
      <c r="F410">
        <v>3</v>
      </c>
      <c r="G410">
        <v>220.51</v>
      </c>
      <c r="H410">
        <v>0.02</v>
      </c>
      <c r="I410" t="s">
        <v>1826</v>
      </c>
      <c r="J410">
        <v>648.29939999999999</v>
      </c>
    </row>
    <row r="411" spans="1:10" x14ac:dyDescent="0.3">
      <c r="A411" t="s">
        <v>2235</v>
      </c>
      <c r="B411" s="2">
        <v>45837</v>
      </c>
      <c r="C411" t="s">
        <v>1029</v>
      </c>
      <c r="D411" t="s">
        <v>1578</v>
      </c>
      <c r="E411" t="s">
        <v>1804</v>
      </c>
      <c r="F411">
        <v>4</v>
      </c>
      <c r="G411">
        <v>370.63</v>
      </c>
      <c r="H411">
        <v>0.08</v>
      </c>
      <c r="I411" t="s">
        <v>1824</v>
      </c>
      <c r="J411">
        <v>1363.9184</v>
      </c>
    </row>
    <row r="412" spans="1:10" x14ac:dyDescent="0.3">
      <c r="A412" t="s">
        <v>2236</v>
      </c>
      <c r="B412" s="2">
        <v>45706</v>
      </c>
      <c r="C412" t="s">
        <v>1220</v>
      </c>
      <c r="D412" t="s">
        <v>1606</v>
      </c>
      <c r="E412" t="s">
        <v>1813</v>
      </c>
      <c r="F412">
        <v>4</v>
      </c>
      <c r="G412">
        <v>349.84</v>
      </c>
      <c r="H412">
        <v>0.11</v>
      </c>
      <c r="I412" t="s">
        <v>1824</v>
      </c>
      <c r="J412">
        <v>1245.4304</v>
      </c>
    </row>
    <row r="413" spans="1:10" x14ac:dyDescent="0.3">
      <c r="A413" t="s">
        <v>2237</v>
      </c>
      <c r="B413" s="2">
        <v>45823</v>
      </c>
      <c r="C413" t="s">
        <v>168</v>
      </c>
      <c r="D413" t="s">
        <v>1626</v>
      </c>
      <c r="E413" t="s">
        <v>1794</v>
      </c>
      <c r="F413">
        <v>1</v>
      </c>
      <c r="G413">
        <v>770.87</v>
      </c>
      <c r="H413">
        <v>0.1</v>
      </c>
      <c r="I413" t="s">
        <v>1829</v>
      </c>
      <c r="J413">
        <v>693.78300000000002</v>
      </c>
    </row>
    <row r="414" spans="1:10" x14ac:dyDescent="0.3">
      <c r="A414" t="s">
        <v>2238</v>
      </c>
      <c r="B414" s="2">
        <v>45518</v>
      </c>
      <c r="C414" t="s">
        <v>1475</v>
      </c>
      <c r="D414" t="s">
        <v>1746</v>
      </c>
      <c r="E414" t="s">
        <v>1807</v>
      </c>
      <c r="F414">
        <v>3</v>
      </c>
      <c r="G414">
        <v>507.33</v>
      </c>
      <c r="H414">
        <v>0.06</v>
      </c>
      <c r="I414" t="s">
        <v>1826</v>
      </c>
      <c r="J414">
        <v>1430.6705999999999</v>
      </c>
    </row>
    <row r="415" spans="1:10" x14ac:dyDescent="0.3">
      <c r="A415" t="s">
        <v>2239</v>
      </c>
      <c r="B415" s="2">
        <v>45863</v>
      </c>
      <c r="C415" t="s">
        <v>610</v>
      </c>
      <c r="D415" t="s">
        <v>1680</v>
      </c>
      <c r="E415" t="s">
        <v>1786</v>
      </c>
      <c r="F415">
        <v>1</v>
      </c>
      <c r="G415">
        <v>87.78</v>
      </c>
      <c r="H415">
        <v>0.06</v>
      </c>
      <c r="I415" t="s">
        <v>1824</v>
      </c>
      <c r="J415">
        <v>82.513199999999998</v>
      </c>
    </row>
    <row r="416" spans="1:10" x14ac:dyDescent="0.3">
      <c r="A416" t="s">
        <v>2240</v>
      </c>
      <c r="B416" s="2">
        <v>45666</v>
      </c>
      <c r="C416" t="s">
        <v>36</v>
      </c>
      <c r="D416" t="s">
        <v>1734</v>
      </c>
      <c r="E416" t="s">
        <v>1769</v>
      </c>
      <c r="F416">
        <v>2</v>
      </c>
      <c r="G416">
        <v>772.24</v>
      </c>
      <c r="H416">
        <v>0.22</v>
      </c>
      <c r="I416" t="s">
        <v>1824</v>
      </c>
      <c r="J416">
        <v>1204.6944000000001</v>
      </c>
    </row>
    <row r="417" spans="1:10" x14ac:dyDescent="0.3">
      <c r="A417" t="s">
        <v>2241</v>
      </c>
      <c r="B417" s="2">
        <v>45813</v>
      </c>
      <c r="C417" t="s">
        <v>181</v>
      </c>
      <c r="D417" t="s">
        <v>1688</v>
      </c>
      <c r="E417" t="s">
        <v>1799</v>
      </c>
      <c r="F417">
        <v>1</v>
      </c>
      <c r="G417">
        <v>108.27</v>
      </c>
      <c r="H417">
        <v>0.1</v>
      </c>
      <c r="I417" t="s">
        <v>1829</v>
      </c>
      <c r="J417">
        <v>97.442999999999998</v>
      </c>
    </row>
    <row r="418" spans="1:10" x14ac:dyDescent="0.3">
      <c r="A418" t="s">
        <v>2242</v>
      </c>
      <c r="B418" s="2">
        <v>45633</v>
      </c>
      <c r="C418" t="s">
        <v>1089</v>
      </c>
      <c r="D418" t="s">
        <v>1624</v>
      </c>
      <c r="E418" t="s">
        <v>1807</v>
      </c>
      <c r="F418">
        <v>2</v>
      </c>
      <c r="G418">
        <v>839.24</v>
      </c>
      <c r="H418">
        <v>0.21</v>
      </c>
      <c r="I418" t="s">
        <v>1826</v>
      </c>
      <c r="J418">
        <v>1325.9992</v>
      </c>
    </row>
    <row r="419" spans="1:10" x14ac:dyDescent="0.3">
      <c r="A419" t="s">
        <v>2243</v>
      </c>
      <c r="B419" s="2">
        <v>45331</v>
      </c>
      <c r="C419" t="s">
        <v>1196</v>
      </c>
      <c r="D419" t="s">
        <v>1664</v>
      </c>
      <c r="E419" t="s">
        <v>1789</v>
      </c>
      <c r="F419">
        <v>2</v>
      </c>
      <c r="G419">
        <v>466.27</v>
      </c>
      <c r="H419">
        <v>0.11</v>
      </c>
      <c r="I419" t="s">
        <v>1826</v>
      </c>
      <c r="J419">
        <v>829.9606</v>
      </c>
    </row>
    <row r="420" spans="1:10" x14ac:dyDescent="0.3">
      <c r="A420" t="s">
        <v>2244</v>
      </c>
      <c r="B420" s="2">
        <v>45942</v>
      </c>
      <c r="C420" t="s">
        <v>1240</v>
      </c>
      <c r="D420" t="s">
        <v>1672</v>
      </c>
      <c r="E420" t="s">
        <v>1799</v>
      </c>
      <c r="F420">
        <v>3</v>
      </c>
      <c r="G420">
        <v>969.83</v>
      </c>
      <c r="H420">
        <v>0.02</v>
      </c>
      <c r="I420" t="s">
        <v>1824</v>
      </c>
      <c r="J420">
        <v>2851.3002000000001</v>
      </c>
    </row>
    <row r="421" spans="1:10" x14ac:dyDescent="0.3">
      <c r="A421" t="s">
        <v>2245</v>
      </c>
      <c r="B421" s="2">
        <v>45824</v>
      </c>
      <c r="C421" t="s">
        <v>1295</v>
      </c>
      <c r="D421" t="s">
        <v>1730</v>
      </c>
      <c r="E421" t="s">
        <v>1813</v>
      </c>
      <c r="F421">
        <v>2</v>
      </c>
      <c r="G421">
        <v>782.11</v>
      </c>
      <c r="H421">
        <v>0.17</v>
      </c>
      <c r="I421" t="s">
        <v>1826</v>
      </c>
      <c r="J421">
        <v>1298.3026</v>
      </c>
    </row>
    <row r="422" spans="1:10" x14ac:dyDescent="0.3">
      <c r="A422" t="s">
        <v>2246</v>
      </c>
      <c r="B422" s="2">
        <v>45921</v>
      </c>
      <c r="C422" t="s">
        <v>1395</v>
      </c>
      <c r="D422" t="s">
        <v>1628</v>
      </c>
      <c r="E422" t="s">
        <v>1792</v>
      </c>
      <c r="F422">
        <v>2</v>
      </c>
      <c r="G422">
        <v>74.63</v>
      </c>
      <c r="H422">
        <v>0.01</v>
      </c>
      <c r="I422" t="s">
        <v>1826</v>
      </c>
      <c r="J422">
        <v>147.76740000000001</v>
      </c>
    </row>
    <row r="423" spans="1:10" x14ac:dyDescent="0.3">
      <c r="A423" t="s">
        <v>2247</v>
      </c>
      <c r="B423" s="2">
        <v>45909</v>
      </c>
      <c r="C423" t="s">
        <v>160</v>
      </c>
      <c r="D423" t="s">
        <v>1718</v>
      </c>
      <c r="E423" t="s">
        <v>1776</v>
      </c>
      <c r="F423">
        <v>3</v>
      </c>
      <c r="G423">
        <v>522.78</v>
      </c>
      <c r="H423">
        <v>0.25</v>
      </c>
      <c r="I423" t="s">
        <v>1826</v>
      </c>
      <c r="J423">
        <v>1176.2550000000001</v>
      </c>
    </row>
    <row r="424" spans="1:10" x14ac:dyDescent="0.3">
      <c r="A424" t="s">
        <v>2248</v>
      </c>
      <c r="B424" s="2">
        <v>45853</v>
      </c>
      <c r="C424" t="s">
        <v>1062</v>
      </c>
      <c r="D424" t="s">
        <v>1574</v>
      </c>
      <c r="E424" t="s">
        <v>1801</v>
      </c>
      <c r="F424">
        <v>1</v>
      </c>
      <c r="G424">
        <v>206.45</v>
      </c>
      <c r="H424">
        <v>0.15</v>
      </c>
      <c r="I424" t="s">
        <v>1826</v>
      </c>
      <c r="J424">
        <v>175.48249999999999</v>
      </c>
    </row>
    <row r="425" spans="1:10" x14ac:dyDescent="0.3">
      <c r="A425" t="s">
        <v>2249</v>
      </c>
      <c r="B425" s="2">
        <v>45580</v>
      </c>
      <c r="C425" t="s">
        <v>490</v>
      </c>
      <c r="D425" t="s">
        <v>1686</v>
      </c>
      <c r="E425" t="s">
        <v>1773</v>
      </c>
      <c r="F425">
        <v>1</v>
      </c>
      <c r="G425">
        <v>815.53</v>
      </c>
      <c r="H425">
        <v>0.3</v>
      </c>
      <c r="I425" t="s">
        <v>1826</v>
      </c>
      <c r="J425">
        <v>570.87099999999998</v>
      </c>
    </row>
    <row r="426" spans="1:10" x14ac:dyDescent="0.3">
      <c r="A426" t="s">
        <v>2250</v>
      </c>
      <c r="B426" s="2">
        <v>45220</v>
      </c>
      <c r="C426" t="s">
        <v>147</v>
      </c>
      <c r="D426" t="s">
        <v>1706</v>
      </c>
      <c r="E426" t="s">
        <v>1797</v>
      </c>
      <c r="F426">
        <v>1</v>
      </c>
      <c r="G426">
        <v>823.61</v>
      </c>
      <c r="H426">
        <v>0.28000000000000003</v>
      </c>
      <c r="I426" t="s">
        <v>1829</v>
      </c>
      <c r="J426">
        <v>592.99919999999997</v>
      </c>
    </row>
    <row r="427" spans="1:10" x14ac:dyDescent="0.3">
      <c r="A427" t="s">
        <v>2251</v>
      </c>
      <c r="B427" s="2">
        <v>45807</v>
      </c>
      <c r="C427" t="s">
        <v>1472</v>
      </c>
      <c r="D427" t="s">
        <v>1722</v>
      </c>
      <c r="E427" t="s">
        <v>1786</v>
      </c>
      <c r="F427">
        <v>2</v>
      </c>
      <c r="G427">
        <v>209.96</v>
      </c>
      <c r="H427">
        <v>0</v>
      </c>
      <c r="I427" t="s">
        <v>1824</v>
      </c>
      <c r="J427">
        <v>419.92</v>
      </c>
    </row>
    <row r="428" spans="1:10" x14ac:dyDescent="0.3">
      <c r="A428" t="s">
        <v>2252</v>
      </c>
      <c r="B428" s="2">
        <v>45462</v>
      </c>
      <c r="C428" t="s">
        <v>579</v>
      </c>
      <c r="D428" t="s">
        <v>1543</v>
      </c>
      <c r="E428" t="s">
        <v>1804</v>
      </c>
      <c r="F428">
        <v>4</v>
      </c>
      <c r="G428">
        <v>897.93</v>
      </c>
      <c r="H428">
        <v>0.05</v>
      </c>
      <c r="I428" t="s">
        <v>1829</v>
      </c>
      <c r="J428">
        <v>3412.134</v>
      </c>
    </row>
    <row r="429" spans="1:10" x14ac:dyDescent="0.3">
      <c r="A429" t="s">
        <v>2253</v>
      </c>
      <c r="B429" s="2">
        <v>45646</v>
      </c>
      <c r="C429" t="s">
        <v>598</v>
      </c>
      <c r="D429" t="s">
        <v>1674</v>
      </c>
      <c r="E429" t="s">
        <v>1752</v>
      </c>
      <c r="F429">
        <v>4</v>
      </c>
      <c r="G429">
        <v>925.95</v>
      </c>
      <c r="H429">
        <v>0.16</v>
      </c>
      <c r="I429" t="s">
        <v>1829</v>
      </c>
      <c r="J429">
        <v>3111.192</v>
      </c>
    </row>
    <row r="430" spans="1:10" x14ac:dyDescent="0.3">
      <c r="A430" t="s">
        <v>2254</v>
      </c>
      <c r="B430" s="2">
        <v>45520</v>
      </c>
      <c r="C430" t="s">
        <v>304</v>
      </c>
      <c r="D430" t="s">
        <v>1650</v>
      </c>
      <c r="E430" t="s">
        <v>1776</v>
      </c>
      <c r="F430">
        <v>2</v>
      </c>
      <c r="G430">
        <v>573.09</v>
      </c>
      <c r="H430">
        <v>0.03</v>
      </c>
      <c r="I430" t="s">
        <v>1829</v>
      </c>
      <c r="J430">
        <v>1111.7945999999999</v>
      </c>
    </row>
    <row r="431" spans="1:10" x14ac:dyDescent="0.3">
      <c r="A431" t="s">
        <v>2255</v>
      </c>
      <c r="B431" s="2">
        <v>45731</v>
      </c>
      <c r="C431" t="s">
        <v>604</v>
      </c>
      <c r="D431" t="s">
        <v>1560</v>
      </c>
      <c r="E431" t="s">
        <v>1769</v>
      </c>
      <c r="F431">
        <v>4</v>
      </c>
      <c r="G431">
        <v>149.83000000000001</v>
      </c>
      <c r="H431">
        <v>0.02</v>
      </c>
      <c r="I431" t="s">
        <v>1824</v>
      </c>
      <c r="J431">
        <v>587.33360000000005</v>
      </c>
    </row>
    <row r="432" spans="1:10" x14ac:dyDescent="0.3">
      <c r="A432" t="s">
        <v>2256</v>
      </c>
      <c r="B432" s="2">
        <v>45445</v>
      </c>
      <c r="C432" t="s">
        <v>14</v>
      </c>
      <c r="D432" t="s">
        <v>1650</v>
      </c>
      <c r="E432" t="s">
        <v>1799</v>
      </c>
      <c r="F432">
        <v>3</v>
      </c>
      <c r="G432">
        <v>287.70999999999998</v>
      </c>
      <c r="H432">
        <v>0.03</v>
      </c>
      <c r="I432" t="s">
        <v>1829</v>
      </c>
      <c r="J432">
        <v>837.23609999999985</v>
      </c>
    </row>
    <row r="433" spans="1:10" x14ac:dyDescent="0.3">
      <c r="A433" t="s">
        <v>2257</v>
      </c>
      <c r="B433" s="2">
        <v>45860</v>
      </c>
      <c r="C433" t="s">
        <v>338</v>
      </c>
      <c r="D433" t="s">
        <v>1682</v>
      </c>
      <c r="E433" t="s">
        <v>1776</v>
      </c>
      <c r="F433">
        <v>2</v>
      </c>
      <c r="G433">
        <v>849.8</v>
      </c>
      <c r="H433">
        <v>0.06</v>
      </c>
      <c r="I433" t="s">
        <v>1829</v>
      </c>
      <c r="J433">
        <v>1597.624</v>
      </c>
    </row>
    <row r="434" spans="1:10" x14ac:dyDescent="0.3">
      <c r="A434" t="s">
        <v>2258</v>
      </c>
      <c r="B434" s="2">
        <v>45725</v>
      </c>
      <c r="C434" t="s">
        <v>75</v>
      </c>
      <c r="D434" t="s">
        <v>1630</v>
      </c>
      <c r="E434" t="s">
        <v>1766</v>
      </c>
      <c r="F434">
        <v>3</v>
      </c>
      <c r="G434">
        <v>482.58</v>
      </c>
      <c r="H434">
        <v>0.28000000000000003</v>
      </c>
      <c r="I434" t="s">
        <v>1826</v>
      </c>
      <c r="J434">
        <v>1042.3728000000001</v>
      </c>
    </row>
    <row r="435" spans="1:10" x14ac:dyDescent="0.3">
      <c r="A435" t="s">
        <v>2259</v>
      </c>
      <c r="B435" s="2">
        <v>45699</v>
      </c>
      <c r="C435" t="s">
        <v>399</v>
      </c>
      <c r="D435" t="s">
        <v>1666</v>
      </c>
      <c r="E435" t="s">
        <v>1761</v>
      </c>
      <c r="F435">
        <v>2</v>
      </c>
      <c r="G435">
        <v>64.7</v>
      </c>
      <c r="H435">
        <v>0</v>
      </c>
      <c r="I435" t="s">
        <v>1824</v>
      </c>
      <c r="J435">
        <v>129.4</v>
      </c>
    </row>
    <row r="436" spans="1:10" x14ac:dyDescent="0.3">
      <c r="A436" t="s">
        <v>2260</v>
      </c>
      <c r="B436" s="2">
        <v>45266</v>
      </c>
      <c r="C436" t="s">
        <v>499</v>
      </c>
      <c r="D436" t="s">
        <v>1555</v>
      </c>
      <c r="E436" t="s">
        <v>1773</v>
      </c>
      <c r="F436">
        <v>3</v>
      </c>
      <c r="G436">
        <v>589.83000000000004</v>
      </c>
      <c r="H436">
        <v>0.26</v>
      </c>
      <c r="I436" t="s">
        <v>1824</v>
      </c>
      <c r="J436">
        <v>1309.4226000000001</v>
      </c>
    </row>
    <row r="437" spans="1:10" x14ac:dyDescent="0.3">
      <c r="A437" t="s">
        <v>2261</v>
      </c>
      <c r="B437" s="2">
        <v>45889</v>
      </c>
      <c r="C437" t="s">
        <v>914</v>
      </c>
      <c r="D437" t="s">
        <v>1551</v>
      </c>
      <c r="E437" t="s">
        <v>1786</v>
      </c>
      <c r="F437">
        <v>4</v>
      </c>
      <c r="G437">
        <v>758.49</v>
      </c>
      <c r="H437">
        <v>0.16</v>
      </c>
      <c r="I437" t="s">
        <v>1829</v>
      </c>
      <c r="J437">
        <v>2548.5264000000002</v>
      </c>
    </row>
    <row r="438" spans="1:10" x14ac:dyDescent="0.3">
      <c r="A438" t="s">
        <v>2262</v>
      </c>
      <c r="B438" s="2">
        <v>45555</v>
      </c>
      <c r="C438" t="s">
        <v>202</v>
      </c>
      <c r="D438" t="s">
        <v>1622</v>
      </c>
      <c r="E438" t="s">
        <v>1794</v>
      </c>
      <c r="F438">
        <v>4</v>
      </c>
      <c r="G438">
        <v>747.56</v>
      </c>
      <c r="H438">
        <v>0.09</v>
      </c>
      <c r="I438" t="s">
        <v>1829</v>
      </c>
      <c r="J438">
        <v>2721.1183999999998</v>
      </c>
    </row>
    <row r="439" spans="1:10" x14ac:dyDescent="0.3">
      <c r="A439" t="s">
        <v>2263</v>
      </c>
      <c r="B439" s="2">
        <v>45813</v>
      </c>
      <c r="C439" t="s">
        <v>809</v>
      </c>
      <c r="D439" t="s">
        <v>1628</v>
      </c>
      <c r="E439" t="s">
        <v>1807</v>
      </c>
      <c r="F439">
        <v>3</v>
      </c>
      <c r="G439">
        <v>551.22</v>
      </c>
      <c r="H439">
        <v>0.12</v>
      </c>
      <c r="I439" t="s">
        <v>1826</v>
      </c>
      <c r="J439">
        <v>1455.2208000000001</v>
      </c>
    </row>
    <row r="440" spans="1:10" x14ac:dyDescent="0.3">
      <c r="A440" t="s">
        <v>2264</v>
      </c>
      <c r="B440" s="2">
        <v>45811</v>
      </c>
      <c r="C440" t="s">
        <v>532</v>
      </c>
      <c r="D440" t="s">
        <v>1686</v>
      </c>
      <c r="E440" t="s">
        <v>1799</v>
      </c>
      <c r="F440">
        <v>2</v>
      </c>
      <c r="G440">
        <v>527.05999999999995</v>
      </c>
      <c r="H440">
        <v>0.17</v>
      </c>
      <c r="I440" t="s">
        <v>1826</v>
      </c>
      <c r="J440">
        <v>874.91959999999983</v>
      </c>
    </row>
    <row r="441" spans="1:10" x14ac:dyDescent="0.3">
      <c r="A441" t="s">
        <v>2265</v>
      </c>
      <c r="B441" s="2">
        <v>45670</v>
      </c>
      <c r="C441" t="s">
        <v>350</v>
      </c>
      <c r="D441" t="s">
        <v>1672</v>
      </c>
      <c r="E441" t="s">
        <v>1773</v>
      </c>
      <c r="F441">
        <v>4</v>
      </c>
      <c r="G441">
        <v>875.41</v>
      </c>
      <c r="H441">
        <v>0.27</v>
      </c>
      <c r="I441" t="s">
        <v>1824</v>
      </c>
      <c r="J441">
        <v>2556.1972000000001</v>
      </c>
    </row>
    <row r="442" spans="1:10" x14ac:dyDescent="0.3">
      <c r="A442" t="s">
        <v>2266</v>
      </c>
      <c r="B442" s="2">
        <v>45736</v>
      </c>
      <c r="C442" t="s">
        <v>40</v>
      </c>
      <c r="D442" t="s">
        <v>1718</v>
      </c>
      <c r="E442" t="s">
        <v>1752</v>
      </c>
      <c r="F442">
        <v>2</v>
      </c>
      <c r="G442">
        <v>226.43</v>
      </c>
      <c r="H442">
        <v>0.03</v>
      </c>
      <c r="I442" t="s">
        <v>1824</v>
      </c>
      <c r="J442">
        <v>439.27420000000001</v>
      </c>
    </row>
    <row r="443" spans="1:10" x14ac:dyDescent="0.3">
      <c r="A443" t="s">
        <v>2267</v>
      </c>
      <c r="B443" s="2">
        <v>45480</v>
      </c>
      <c r="C443" t="s">
        <v>141</v>
      </c>
      <c r="D443" t="s">
        <v>1706</v>
      </c>
      <c r="E443" t="s">
        <v>1773</v>
      </c>
      <c r="F443">
        <v>2</v>
      </c>
      <c r="G443">
        <v>285.39</v>
      </c>
      <c r="H443">
        <v>0.1</v>
      </c>
      <c r="I443" t="s">
        <v>1824</v>
      </c>
      <c r="J443">
        <v>513.702</v>
      </c>
    </row>
    <row r="444" spans="1:10" x14ac:dyDescent="0.3">
      <c r="A444" t="s">
        <v>2268</v>
      </c>
      <c r="B444" s="2">
        <v>45929</v>
      </c>
      <c r="C444" t="s">
        <v>1050</v>
      </c>
      <c r="D444" t="s">
        <v>1570</v>
      </c>
      <c r="E444" t="s">
        <v>1801</v>
      </c>
      <c r="F444">
        <v>2</v>
      </c>
      <c r="G444">
        <v>298.01</v>
      </c>
      <c r="H444">
        <v>0.05</v>
      </c>
      <c r="I444" t="s">
        <v>1824</v>
      </c>
      <c r="J444">
        <v>566.21899999999994</v>
      </c>
    </row>
    <row r="445" spans="1:10" x14ac:dyDescent="0.3">
      <c r="A445" t="s">
        <v>2269</v>
      </c>
      <c r="B445" s="2">
        <v>45626</v>
      </c>
      <c r="C445" t="s">
        <v>532</v>
      </c>
      <c r="D445" t="s">
        <v>1628</v>
      </c>
      <c r="E445" t="s">
        <v>1769</v>
      </c>
      <c r="F445">
        <v>4</v>
      </c>
      <c r="G445">
        <v>753.49</v>
      </c>
      <c r="H445">
        <v>0.26</v>
      </c>
      <c r="I445" t="s">
        <v>1829</v>
      </c>
      <c r="J445">
        <v>2230.3303999999998</v>
      </c>
    </row>
    <row r="446" spans="1:10" x14ac:dyDescent="0.3">
      <c r="A446" t="s">
        <v>2270</v>
      </c>
      <c r="B446" s="2">
        <v>45460</v>
      </c>
      <c r="C446" t="s">
        <v>1501</v>
      </c>
      <c r="D446" t="s">
        <v>1704</v>
      </c>
      <c r="E446" t="s">
        <v>1794</v>
      </c>
      <c r="F446">
        <v>2</v>
      </c>
      <c r="G446">
        <v>130.38999999999999</v>
      </c>
      <c r="H446">
        <v>0.17</v>
      </c>
      <c r="I446" t="s">
        <v>1826</v>
      </c>
      <c r="J446">
        <v>216.44739999999999</v>
      </c>
    </row>
    <row r="447" spans="1:10" x14ac:dyDescent="0.3">
      <c r="A447" t="s">
        <v>2271</v>
      </c>
      <c r="B447" s="2">
        <v>45709</v>
      </c>
      <c r="C447" t="s">
        <v>1083</v>
      </c>
      <c r="D447" t="s">
        <v>1592</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1662</v>
      </c>
      <c r="E449" t="s">
        <v>1797</v>
      </c>
      <c r="F449">
        <v>3</v>
      </c>
      <c r="G449">
        <v>628.17999999999995</v>
      </c>
      <c r="H449">
        <v>0.26</v>
      </c>
      <c r="I449" t="s">
        <v>1824</v>
      </c>
      <c r="J449">
        <v>1394.5596</v>
      </c>
    </row>
    <row r="450" spans="1:10" x14ac:dyDescent="0.3">
      <c r="A450" t="s">
        <v>2274</v>
      </c>
      <c r="B450" s="2">
        <v>45553</v>
      </c>
      <c r="C450" t="s">
        <v>857</v>
      </c>
      <c r="D450" t="s">
        <v>1660</v>
      </c>
      <c r="E450" t="s">
        <v>1766</v>
      </c>
      <c r="F450">
        <v>1</v>
      </c>
      <c r="G450">
        <v>862.31</v>
      </c>
      <c r="H450">
        <v>0.06</v>
      </c>
      <c r="I450" t="s">
        <v>1824</v>
      </c>
      <c r="J450">
        <v>810.57139999999993</v>
      </c>
    </row>
    <row r="451" spans="1:10" x14ac:dyDescent="0.3">
      <c r="A451" t="s">
        <v>2275</v>
      </c>
      <c r="B451" s="2">
        <v>45806</v>
      </c>
      <c r="C451" t="s">
        <v>261</v>
      </c>
      <c r="D451" t="s">
        <v>1714</v>
      </c>
      <c r="E451" t="s">
        <v>1799</v>
      </c>
      <c r="F451">
        <v>2</v>
      </c>
      <c r="G451">
        <v>541.39</v>
      </c>
      <c r="H451">
        <v>0.03</v>
      </c>
      <c r="I451" t="s">
        <v>1829</v>
      </c>
      <c r="J451">
        <v>1050.2965999999999</v>
      </c>
    </row>
    <row r="452" spans="1:10" x14ac:dyDescent="0.3">
      <c r="A452" t="s">
        <v>2276</v>
      </c>
      <c r="B452" s="2">
        <v>45811</v>
      </c>
      <c r="C452" t="s">
        <v>1469</v>
      </c>
      <c r="D452" t="s">
        <v>1700</v>
      </c>
      <c r="E452" t="s">
        <v>1804</v>
      </c>
      <c r="F452">
        <v>3</v>
      </c>
      <c r="G452">
        <v>761.8</v>
      </c>
      <c r="H452">
        <v>0.06</v>
      </c>
      <c r="I452" t="s">
        <v>1829</v>
      </c>
      <c r="J452">
        <v>2148.2759999999989</v>
      </c>
    </row>
    <row r="453" spans="1:10" x14ac:dyDescent="0.3">
      <c r="A453" t="s">
        <v>2277</v>
      </c>
      <c r="B453" s="2">
        <v>45508</v>
      </c>
      <c r="C453" t="s">
        <v>1310</v>
      </c>
      <c r="D453" t="s">
        <v>1646</v>
      </c>
      <c r="E453" t="s">
        <v>1761</v>
      </c>
      <c r="F453">
        <v>4</v>
      </c>
      <c r="G453">
        <v>829.36</v>
      </c>
      <c r="H453">
        <v>0.11</v>
      </c>
      <c r="I453" t="s">
        <v>1826</v>
      </c>
      <c r="J453">
        <v>2952.5216</v>
      </c>
    </row>
    <row r="454" spans="1:10" x14ac:dyDescent="0.3">
      <c r="A454" t="s">
        <v>2278</v>
      </c>
      <c r="B454" s="2">
        <v>45460</v>
      </c>
      <c r="C454" t="s">
        <v>1257</v>
      </c>
      <c r="D454" t="s">
        <v>1594</v>
      </c>
      <c r="E454" t="s">
        <v>1804</v>
      </c>
      <c r="F454">
        <v>2</v>
      </c>
      <c r="G454">
        <v>425.06</v>
      </c>
      <c r="H454">
        <v>0.09</v>
      </c>
      <c r="I454" t="s">
        <v>1826</v>
      </c>
      <c r="J454">
        <v>773.60919999999999</v>
      </c>
    </row>
    <row r="455" spans="1:10" x14ac:dyDescent="0.3">
      <c r="A455" t="s">
        <v>2279</v>
      </c>
      <c r="B455" s="2">
        <v>45311</v>
      </c>
      <c r="C455" t="s">
        <v>438</v>
      </c>
      <c r="D455" t="s">
        <v>1658</v>
      </c>
      <c r="E455" t="s">
        <v>1752</v>
      </c>
      <c r="F455">
        <v>2</v>
      </c>
      <c r="G455">
        <v>911.14</v>
      </c>
      <c r="H455">
        <v>0.1</v>
      </c>
      <c r="I455" t="s">
        <v>1824</v>
      </c>
      <c r="J455">
        <v>1640.0519999999999</v>
      </c>
    </row>
    <row r="456" spans="1:10" x14ac:dyDescent="0.3">
      <c r="A456" t="s">
        <v>2280</v>
      </c>
      <c r="B456" s="2">
        <v>45906</v>
      </c>
      <c r="C456" t="s">
        <v>304</v>
      </c>
      <c r="D456" t="s">
        <v>1684</v>
      </c>
      <c r="E456" t="s">
        <v>1782</v>
      </c>
      <c r="F456">
        <v>3</v>
      </c>
      <c r="G456">
        <v>811.96</v>
      </c>
      <c r="H456">
        <v>0.28999999999999998</v>
      </c>
      <c r="I456" t="s">
        <v>1824</v>
      </c>
      <c r="J456">
        <v>1729.4748</v>
      </c>
    </row>
    <row r="457" spans="1:10" x14ac:dyDescent="0.3">
      <c r="A457" t="s">
        <v>2281</v>
      </c>
      <c r="B457" s="2">
        <v>45380</v>
      </c>
      <c r="C457" t="s">
        <v>869</v>
      </c>
      <c r="D457" t="s">
        <v>1610</v>
      </c>
      <c r="E457" t="s">
        <v>1789</v>
      </c>
      <c r="F457">
        <v>2</v>
      </c>
      <c r="G457">
        <v>780.05</v>
      </c>
      <c r="H457">
        <v>0.12</v>
      </c>
      <c r="I457" t="s">
        <v>1829</v>
      </c>
      <c r="J457">
        <v>1372.8879999999999</v>
      </c>
    </row>
    <row r="458" spans="1:10" x14ac:dyDescent="0.3">
      <c r="A458" t="s">
        <v>2282</v>
      </c>
      <c r="B458" s="2">
        <v>45527</v>
      </c>
      <c r="C458" t="s">
        <v>699</v>
      </c>
      <c r="D458" t="s">
        <v>1612</v>
      </c>
      <c r="E458" t="s">
        <v>1786</v>
      </c>
      <c r="F458">
        <v>4</v>
      </c>
      <c r="G458">
        <v>315.95</v>
      </c>
      <c r="H458">
        <v>0.19</v>
      </c>
      <c r="I458" t="s">
        <v>1829</v>
      </c>
      <c r="J458">
        <v>1023.678</v>
      </c>
    </row>
    <row r="459" spans="1:10" x14ac:dyDescent="0.3">
      <c r="A459" t="s">
        <v>2283</v>
      </c>
      <c r="B459" s="2">
        <v>45796</v>
      </c>
      <c r="C459" t="s">
        <v>737</v>
      </c>
      <c r="D459" t="s">
        <v>1652</v>
      </c>
      <c r="E459" t="s">
        <v>1786</v>
      </c>
      <c r="F459">
        <v>2</v>
      </c>
      <c r="G459">
        <v>810.17</v>
      </c>
      <c r="H459">
        <v>0.27</v>
      </c>
      <c r="I459" t="s">
        <v>1824</v>
      </c>
      <c r="J459">
        <v>1182.8481999999999</v>
      </c>
    </row>
    <row r="460" spans="1:10" x14ac:dyDescent="0.3">
      <c r="A460" t="s">
        <v>2284</v>
      </c>
      <c r="B460" s="2">
        <v>45389</v>
      </c>
      <c r="C460" t="s">
        <v>669</v>
      </c>
      <c r="D460" t="s">
        <v>1716</v>
      </c>
      <c r="E460" t="s">
        <v>1769</v>
      </c>
      <c r="F460">
        <v>3</v>
      </c>
      <c r="G460">
        <v>505.01</v>
      </c>
      <c r="H460">
        <v>0.02</v>
      </c>
      <c r="I460" t="s">
        <v>1826</v>
      </c>
      <c r="J460">
        <v>1484.7293999999999</v>
      </c>
    </row>
    <row r="461" spans="1:10" x14ac:dyDescent="0.3">
      <c r="A461" t="s">
        <v>2285</v>
      </c>
      <c r="B461" s="2">
        <v>45315</v>
      </c>
      <c r="C461" t="s">
        <v>1440</v>
      </c>
      <c r="D461" t="s">
        <v>1692</v>
      </c>
      <c r="E461" t="s">
        <v>1807</v>
      </c>
      <c r="F461">
        <v>2</v>
      </c>
      <c r="G461">
        <v>736.75</v>
      </c>
      <c r="H461">
        <v>0.18</v>
      </c>
      <c r="I461" t="s">
        <v>1824</v>
      </c>
      <c r="J461">
        <v>1208.27</v>
      </c>
    </row>
    <row r="462" spans="1:10" x14ac:dyDescent="0.3">
      <c r="A462" t="s">
        <v>2286</v>
      </c>
      <c r="B462" s="2">
        <v>45311</v>
      </c>
      <c r="C462" t="s">
        <v>114</v>
      </c>
      <c r="D462" t="s">
        <v>1702</v>
      </c>
      <c r="E462" t="s">
        <v>1786</v>
      </c>
      <c r="F462">
        <v>4</v>
      </c>
      <c r="G462">
        <v>700.31</v>
      </c>
      <c r="H462">
        <v>0.2</v>
      </c>
      <c r="I462" t="s">
        <v>1826</v>
      </c>
      <c r="J462">
        <v>2240.9920000000002</v>
      </c>
    </row>
    <row r="463" spans="1:10" x14ac:dyDescent="0.3">
      <c r="A463" t="s">
        <v>2287</v>
      </c>
      <c r="B463" s="2">
        <v>45270</v>
      </c>
      <c r="C463" t="s">
        <v>444</v>
      </c>
      <c r="D463" t="s">
        <v>1730</v>
      </c>
      <c r="E463" t="s">
        <v>1792</v>
      </c>
      <c r="F463">
        <v>4</v>
      </c>
      <c r="G463">
        <v>202.46</v>
      </c>
      <c r="H463">
        <v>0.24</v>
      </c>
      <c r="I463" t="s">
        <v>1824</v>
      </c>
      <c r="J463">
        <v>615.47840000000008</v>
      </c>
    </row>
    <row r="464" spans="1:10" x14ac:dyDescent="0.3">
      <c r="A464" t="s">
        <v>2288</v>
      </c>
      <c r="B464" s="2">
        <v>45279</v>
      </c>
      <c r="C464" t="s">
        <v>846</v>
      </c>
      <c r="D464" t="s">
        <v>1722</v>
      </c>
      <c r="E464" t="s">
        <v>1757</v>
      </c>
      <c r="F464">
        <v>2</v>
      </c>
      <c r="G464">
        <v>291.83999999999997</v>
      </c>
      <c r="H464">
        <v>0.25</v>
      </c>
      <c r="I464" t="s">
        <v>1826</v>
      </c>
      <c r="J464">
        <v>437.76</v>
      </c>
    </row>
    <row r="465" spans="1:10" x14ac:dyDescent="0.3">
      <c r="A465" t="s">
        <v>2289</v>
      </c>
      <c r="B465" s="2">
        <v>45252</v>
      </c>
      <c r="C465" t="s">
        <v>544</v>
      </c>
      <c r="D465" t="s">
        <v>1742</v>
      </c>
      <c r="E465" t="s">
        <v>1773</v>
      </c>
      <c r="F465">
        <v>2</v>
      </c>
      <c r="G465">
        <v>261.48</v>
      </c>
      <c r="H465">
        <v>0.17</v>
      </c>
      <c r="I465" t="s">
        <v>1824</v>
      </c>
      <c r="J465">
        <v>434.05680000000001</v>
      </c>
    </row>
    <row r="466" spans="1:10" x14ac:dyDescent="0.3">
      <c r="A466" t="s">
        <v>2290</v>
      </c>
      <c r="B466" s="2">
        <v>45938</v>
      </c>
      <c r="C466" t="s">
        <v>948</v>
      </c>
      <c r="D466" t="s">
        <v>1620</v>
      </c>
      <c r="E466" t="s">
        <v>1799</v>
      </c>
      <c r="F466">
        <v>1</v>
      </c>
      <c r="G466">
        <v>850.83</v>
      </c>
      <c r="H466">
        <v>0.28000000000000003</v>
      </c>
      <c r="I466" t="s">
        <v>1826</v>
      </c>
      <c r="J466">
        <v>612.59760000000006</v>
      </c>
    </row>
    <row r="467" spans="1:10" x14ac:dyDescent="0.3">
      <c r="A467" t="s">
        <v>2291</v>
      </c>
      <c r="B467" s="2">
        <v>45711</v>
      </c>
      <c r="C467" t="s">
        <v>1260</v>
      </c>
      <c r="D467" t="s">
        <v>1640</v>
      </c>
      <c r="E467" t="s">
        <v>1786</v>
      </c>
      <c r="F467">
        <v>1</v>
      </c>
      <c r="G467">
        <v>83.83</v>
      </c>
      <c r="H467">
        <v>0.05</v>
      </c>
      <c r="I467" t="s">
        <v>1824</v>
      </c>
      <c r="J467">
        <v>79.638499999999993</v>
      </c>
    </row>
    <row r="468" spans="1:10" x14ac:dyDescent="0.3">
      <c r="A468" t="s">
        <v>2292</v>
      </c>
      <c r="B468" s="2">
        <v>45713</v>
      </c>
      <c r="C468" t="s">
        <v>36</v>
      </c>
      <c r="D468" t="s">
        <v>1724</v>
      </c>
      <c r="E468" t="s">
        <v>1804</v>
      </c>
      <c r="F468">
        <v>3</v>
      </c>
      <c r="G468">
        <v>649.95000000000005</v>
      </c>
      <c r="H468">
        <v>0.28000000000000003</v>
      </c>
      <c r="I468" t="s">
        <v>1829</v>
      </c>
      <c r="J468">
        <v>1403.8920000000001</v>
      </c>
    </row>
    <row r="469" spans="1:10" x14ac:dyDescent="0.3">
      <c r="A469" t="s">
        <v>2293</v>
      </c>
      <c r="B469" s="2">
        <v>45565</v>
      </c>
      <c r="C469" t="s">
        <v>1145</v>
      </c>
      <c r="D469" t="s">
        <v>1694</v>
      </c>
      <c r="E469" t="s">
        <v>1776</v>
      </c>
      <c r="F469">
        <v>4</v>
      </c>
      <c r="G469">
        <v>934.96</v>
      </c>
      <c r="H469">
        <v>0.18</v>
      </c>
      <c r="I469" t="s">
        <v>1826</v>
      </c>
      <c r="J469">
        <v>3066.6687999999999</v>
      </c>
    </row>
    <row r="470" spans="1:10" x14ac:dyDescent="0.3">
      <c r="A470" t="s">
        <v>2294</v>
      </c>
      <c r="B470" s="2">
        <v>45279</v>
      </c>
      <c r="C470" t="s">
        <v>672</v>
      </c>
      <c r="D470" t="s">
        <v>1582</v>
      </c>
      <c r="E470" t="s">
        <v>1799</v>
      </c>
      <c r="F470">
        <v>1</v>
      </c>
      <c r="G470">
        <v>880.89</v>
      </c>
      <c r="H470">
        <v>0.13</v>
      </c>
      <c r="I470" t="s">
        <v>1829</v>
      </c>
      <c r="J470">
        <v>766.37429999999995</v>
      </c>
    </row>
    <row r="471" spans="1:10" x14ac:dyDescent="0.3">
      <c r="A471" t="s">
        <v>2295</v>
      </c>
      <c r="B471" s="2">
        <v>45614</v>
      </c>
      <c r="C471" t="s">
        <v>1469</v>
      </c>
      <c r="D471" t="s">
        <v>1744</v>
      </c>
      <c r="E471" t="s">
        <v>1782</v>
      </c>
      <c r="F471">
        <v>4</v>
      </c>
      <c r="G471">
        <v>610.6</v>
      </c>
      <c r="H471">
        <v>0.1</v>
      </c>
      <c r="I471" t="s">
        <v>1826</v>
      </c>
      <c r="J471">
        <v>2198.16</v>
      </c>
    </row>
    <row r="472" spans="1:10" x14ac:dyDescent="0.3">
      <c r="A472" t="s">
        <v>2296</v>
      </c>
      <c r="B472" s="2">
        <v>45912</v>
      </c>
      <c r="C472" t="s">
        <v>275</v>
      </c>
      <c r="D472" t="s">
        <v>1604</v>
      </c>
      <c r="E472" t="s">
        <v>1810</v>
      </c>
      <c r="F472">
        <v>1</v>
      </c>
      <c r="G472">
        <v>514.19000000000005</v>
      </c>
      <c r="H472">
        <v>0.2</v>
      </c>
      <c r="I472" t="s">
        <v>1824</v>
      </c>
      <c r="J472">
        <v>411.35200000000009</v>
      </c>
    </row>
    <row r="473" spans="1:10" x14ac:dyDescent="0.3">
      <c r="A473" t="s">
        <v>2297</v>
      </c>
      <c r="B473" s="2">
        <v>45688</v>
      </c>
      <c r="C473" t="s">
        <v>1243</v>
      </c>
      <c r="D473" t="s">
        <v>1622</v>
      </c>
      <c r="E473" t="s">
        <v>1797</v>
      </c>
      <c r="F473">
        <v>1</v>
      </c>
      <c r="G473">
        <v>546.20000000000005</v>
      </c>
      <c r="H473">
        <v>0.22</v>
      </c>
      <c r="I473" t="s">
        <v>1826</v>
      </c>
      <c r="J473">
        <v>426.03600000000012</v>
      </c>
    </row>
    <row r="474" spans="1:10" x14ac:dyDescent="0.3">
      <c r="A474" t="s">
        <v>2298</v>
      </c>
      <c r="B474" s="2">
        <v>45591</v>
      </c>
      <c r="C474" t="s">
        <v>646</v>
      </c>
      <c r="D474" t="s">
        <v>1622</v>
      </c>
      <c r="E474" t="s">
        <v>1752</v>
      </c>
      <c r="F474">
        <v>3</v>
      </c>
      <c r="G474">
        <v>416.01</v>
      </c>
      <c r="H474">
        <v>0.02</v>
      </c>
      <c r="I474" t="s">
        <v>1824</v>
      </c>
      <c r="J474">
        <v>1223.0694000000001</v>
      </c>
    </row>
    <row r="475" spans="1:10" x14ac:dyDescent="0.3">
      <c r="A475" t="s">
        <v>2299</v>
      </c>
      <c r="B475" s="2">
        <v>45864</v>
      </c>
      <c r="C475" t="s">
        <v>1199</v>
      </c>
      <c r="D475" t="s">
        <v>1696</v>
      </c>
      <c r="E475" t="s">
        <v>1789</v>
      </c>
      <c r="F475">
        <v>1</v>
      </c>
      <c r="G475">
        <v>30.94</v>
      </c>
      <c r="H475">
        <v>0.21</v>
      </c>
      <c r="I475" t="s">
        <v>1829</v>
      </c>
      <c r="J475">
        <v>24.442599999999999</v>
      </c>
    </row>
    <row r="476" spans="1:10" x14ac:dyDescent="0.3">
      <c r="A476" t="s">
        <v>2300</v>
      </c>
      <c r="B476" s="2">
        <v>45875</v>
      </c>
      <c r="C476" t="s">
        <v>654</v>
      </c>
      <c r="D476" t="s">
        <v>1664</v>
      </c>
      <c r="E476" t="s">
        <v>1804</v>
      </c>
      <c r="F476">
        <v>3</v>
      </c>
      <c r="G476">
        <v>666.39</v>
      </c>
      <c r="H476">
        <v>0.21</v>
      </c>
      <c r="I476" t="s">
        <v>1829</v>
      </c>
      <c r="J476">
        <v>1579.3443</v>
      </c>
    </row>
    <row r="477" spans="1:10" x14ac:dyDescent="0.3">
      <c r="A477" t="s">
        <v>2301</v>
      </c>
      <c r="B477" s="2">
        <v>45797</v>
      </c>
      <c r="C477" t="s">
        <v>553</v>
      </c>
      <c r="D477" t="s">
        <v>1710</v>
      </c>
      <c r="E477" t="s">
        <v>1789</v>
      </c>
      <c r="F477">
        <v>2</v>
      </c>
      <c r="G477">
        <v>145.26</v>
      </c>
      <c r="H477">
        <v>0.19</v>
      </c>
      <c r="I477" t="s">
        <v>1826</v>
      </c>
      <c r="J477">
        <v>235.3212</v>
      </c>
    </row>
    <row r="478" spans="1:10" x14ac:dyDescent="0.3">
      <c r="A478" t="s">
        <v>2302</v>
      </c>
      <c r="B478" s="2">
        <v>45364</v>
      </c>
      <c r="C478" t="s">
        <v>411</v>
      </c>
      <c r="D478" t="s">
        <v>1730</v>
      </c>
      <c r="E478" t="s">
        <v>1773</v>
      </c>
      <c r="F478">
        <v>4</v>
      </c>
      <c r="G478">
        <v>940.77</v>
      </c>
      <c r="H478">
        <v>0.24</v>
      </c>
      <c r="I478" t="s">
        <v>1829</v>
      </c>
      <c r="J478">
        <v>2859.9407999999999</v>
      </c>
    </row>
    <row r="479" spans="1:10" x14ac:dyDescent="0.3">
      <c r="A479" t="s">
        <v>2303</v>
      </c>
      <c r="B479" s="2">
        <v>45700</v>
      </c>
      <c r="C479" t="s">
        <v>1446</v>
      </c>
      <c r="D479" t="s">
        <v>1640</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1578</v>
      </c>
      <c r="E481" t="s">
        <v>1786</v>
      </c>
      <c r="F481">
        <v>3</v>
      </c>
      <c r="G481">
        <v>635.13</v>
      </c>
      <c r="H481">
        <v>0.09</v>
      </c>
      <c r="I481" t="s">
        <v>1826</v>
      </c>
      <c r="J481">
        <v>1733.9049</v>
      </c>
    </row>
    <row r="482" spans="1:10" x14ac:dyDescent="0.3">
      <c r="A482" t="s">
        <v>2306</v>
      </c>
      <c r="B482" s="2">
        <v>45233</v>
      </c>
      <c r="C482" t="s">
        <v>849</v>
      </c>
      <c r="D482" t="s">
        <v>1734</v>
      </c>
      <c r="E482" t="s">
        <v>1799</v>
      </c>
      <c r="F482">
        <v>1</v>
      </c>
      <c r="G482">
        <v>744.88</v>
      </c>
      <c r="H482">
        <v>0.15</v>
      </c>
      <c r="I482" t="s">
        <v>1829</v>
      </c>
      <c r="J482">
        <v>633.14800000000002</v>
      </c>
    </row>
    <row r="483" spans="1:10" x14ac:dyDescent="0.3">
      <c r="A483" t="s">
        <v>2307</v>
      </c>
      <c r="B483" s="2">
        <v>45745</v>
      </c>
      <c r="C483" t="s">
        <v>604</v>
      </c>
      <c r="D483" t="s">
        <v>1604</v>
      </c>
      <c r="E483" t="s">
        <v>1757</v>
      </c>
      <c r="F483">
        <v>3</v>
      </c>
      <c r="G483">
        <v>205.34</v>
      </c>
      <c r="H483">
        <v>0.25</v>
      </c>
      <c r="I483" t="s">
        <v>1824</v>
      </c>
      <c r="J483">
        <v>462.01499999999999</v>
      </c>
    </row>
    <row r="484" spans="1:10" x14ac:dyDescent="0.3">
      <c r="A484" t="s">
        <v>2308</v>
      </c>
      <c r="B484" s="2">
        <v>45851</v>
      </c>
      <c r="C484" t="s">
        <v>1301</v>
      </c>
      <c r="D484" t="s">
        <v>1606</v>
      </c>
      <c r="E484" t="s">
        <v>1782</v>
      </c>
      <c r="F484">
        <v>2</v>
      </c>
      <c r="G484">
        <v>756.8</v>
      </c>
      <c r="H484">
        <v>0.15</v>
      </c>
      <c r="I484" t="s">
        <v>1824</v>
      </c>
      <c r="J484">
        <v>1286.56</v>
      </c>
    </row>
    <row r="485" spans="1:10" x14ac:dyDescent="0.3">
      <c r="A485" t="s">
        <v>2309</v>
      </c>
      <c r="B485" s="2">
        <v>45308</v>
      </c>
      <c r="C485" t="s">
        <v>172</v>
      </c>
      <c r="D485" t="s">
        <v>1590</v>
      </c>
      <c r="E485" t="s">
        <v>1789</v>
      </c>
      <c r="F485">
        <v>1</v>
      </c>
      <c r="G485">
        <v>771.73</v>
      </c>
      <c r="H485">
        <v>0.2</v>
      </c>
      <c r="I485" t="s">
        <v>1824</v>
      </c>
      <c r="J485">
        <v>617.38400000000001</v>
      </c>
    </row>
    <row r="486" spans="1:10" x14ac:dyDescent="0.3">
      <c r="A486" t="s">
        <v>2310</v>
      </c>
      <c r="B486" s="2">
        <v>45639</v>
      </c>
      <c r="C486" t="s">
        <v>1475</v>
      </c>
      <c r="D486" t="s">
        <v>1680</v>
      </c>
      <c r="E486" t="s">
        <v>1807</v>
      </c>
      <c r="F486">
        <v>1</v>
      </c>
      <c r="G486">
        <v>440.19</v>
      </c>
      <c r="H486">
        <v>0.03</v>
      </c>
      <c r="I486" t="s">
        <v>1826</v>
      </c>
      <c r="J486">
        <v>426.98430000000002</v>
      </c>
    </row>
    <row r="487" spans="1:10" x14ac:dyDescent="0.3">
      <c r="A487" t="s">
        <v>2311</v>
      </c>
      <c r="B487" s="2">
        <v>45919</v>
      </c>
      <c r="C487" t="s">
        <v>181</v>
      </c>
      <c r="D487" t="s">
        <v>1553</v>
      </c>
      <c r="E487" t="s">
        <v>1761</v>
      </c>
      <c r="F487">
        <v>2</v>
      </c>
      <c r="G487">
        <v>409</v>
      </c>
      <c r="H487">
        <v>0.17</v>
      </c>
      <c r="I487" t="s">
        <v>1824</v>
      </c>
      <c r="J487">
        <v>678.93999999999994</v>
      </c>
    </row>
    <row r="488" spans="1:10" x14ac:dyDescent="0.3">
      <c r="A488" t="s">
        <v>2312</v>
      </c>
      <c r="B488" s="2">
        <v>45333</v>
      </c>
      <c r="C488" t="s">
        <v>1077</v>
      </c>
      <c r="D488" t="s">
        <v>1624</v>
      </c>
      <c r="E488" t="s">
        <v>1813</v>
      </c>
      <c r="F488">
        <v>3</v>
      </c>
      <c r="G488">
        <v>134.58000000000001</v>
      </c>
      <c r="H488">
        <v>0.04</v>
      </c>
      <c r="I488" t="s">
        <v>1829</v>
      </c>
      <c r="J488">
        <v>387.59039999999999</v>
      </c>
    </row>
    <row r="489" spans="1:10" x14ac:dyDescent="0.3">
      <c r="A489" t="s">
        <v>2313</v>
      </c>
      <c r="B489" s="2">
        <v>45811</v>
      </c>
      <c r="C489" t="s">
        <v>1092</v>
      </c>
      <c r="D489" t="s">
        <v>1626</v>
      </c>
      <c r="E489" t="s">
        <v>1779</v>
      </c>
      <c r="F489">
        <v>4</v>
      </c>
      <c r="G489">
        <v>284.44</v>
      </c>
      <c r="H489">
        <v>0.02</v>
      </c>
      <c r="I489" t="s">
        <v>1824</v>
      </c>
      <c r="J489">
        <v>1115.0047999999999</v>
      </c>
    </row>
    <row r="490" spans="1:10" x14ac:dyDescent="0.3">
      <c r="A490" t="s">
        <v>2314</v>
      </c>
      <c r="B490" s="2">
        <v>45726</v>
      </c>
      <c r="C490" t="s">
        <v>1260</v>
      </c>
      <c r="D490" t="s">
        <v>1694</v>
      </c>
      <c r="E490" t="s">
        <v>1797</v>
      </c>
      <c r="F490">
        <v>4</v>
      </c>
      <c r="G490">
        <v>922.69</v>
      </c>
      <c r="H490">
        <v>0.16</v>
      </c>
      <c r="I490" t="s">
        <v>1824</v>
      </c>
      <c r="J490">
        <v>3100.2384000000002</v>
      </c>
    </row>
    <row r="491" spans="1:10" x14ac:dyDescent="0.3">
      <c r="A491" t="s">
        <v>2315</v>
      </c>
      <c r="B491" s="2">
        <v>45644</v>
      </c>
      <c r="C491" t="s">
        <v>875</v>
      </c>
      <c r="D491" t="s">
        <v>1620</v>
      </c>
      <c r="E491" t="s">
        <v>1776</v>
      </c>
      <c r="F491">
        <v>2</v>
      </c>
      <c r="G491">
        <v>992.55</v>
      </c>
      <c r="H491">
        <v>0.28000000000000003</v>
      </c>
      <c r="I491" t="s">
        <v>1824</v>
      </c>
      <c r="J491">
        <v>1429.2719999999999</v>
      </c>
    </row>
    <row r="492" spans="1:10" x14ac:dyDescent="0.3">
      <c r="A492" t="s">
        <v>2316</v>
      </c>
      <c r="B492" s="2">
        <v>45371</v>
      </c>
      <c r="C492" t="s">
        <v>1298</v>
      </c>
      <c r="D492" t="s">
        <v>1726</v>
      </c>
      <c r="E492" t="s">
        <v>1810</v>
      </c>
      <c r="F492">
        <v>1</v>
      </c>
      <c r="G492">
        <v>170.43</v>
      </c>
      <c r="H492">
        <v>0.03</v>
      </c>
      <c r="I492" t="s">
        <v>1824</v>
      </c>
      <c r="J492">
        <v>165.31710000000001</v>
      </c>
    </row>
    <row r="493" spans="1:10" x14ac:dyDescent="0.3">
      <c r="A493" t="s">
        <v>2317</v>
      </c>
      <c r="B493" s="2">
        <v>45462</v>
      </c>
      <c r="C493" t="s">
        <v>722</v>
      </c>
      <c r="D493" t="s">
        <v>1692</v>
      </c>
      <c r="E493" t="s">
        <v>1761</v>
      </c>
      <c r="F493">
        <v>3</v>
      </c>
      <c r="G493">
        <v>480.51</v>
      </c>
      <c r="H493">
        <v>0.03</v>
      </c>
      <c r="I493" t="s">
        <v>1824</v>
      </c>
      <c r="J493">
        <v>1398.2841000000001</v>
      </c>
    </row>
    <row r="494" spans="1:10" x14ac:dyDescent="0.3">
      <c r="A494" t="s">
        <v>2318</v>
      </c>
      <c r="B494" s="2">
        <v>45632</v>
      </c>
      <c r="C494" t="s">
        <v>523</v>
      </c>
      <c r="D494" t="s">
        <v>1646</v>
      </c>
      <c r="E494" t="s">
        <v>1779</v>
      </c>
      <c r="F494">
        <v>2</v>
      </c>
      <c r="G494">
        <v>955.66</v>
      </c>
      <c r="H494">
        <v>0.28999999999999998</v>
      </c>
      <c r="I494" t="s">
        <v>1829</v>
      </c>
      <c r="J494">
        <v>1357.0372</v>
      </c>
    </row>
    <row r="495" spans="1:10" x14ac:dyDescent="0.3">
      <c r="A495" t="s">
        <v>2319</v>
      </c>
      <c r="B495" s="2">
        <v>45863</v>
      </c>
      <c r="C495" t="s">
        <v>1395</v>
      </c>
      <c r="D495" t="s">
        <v>1692</v>
      </c>
      <c r="E495" t="s">
        <v>1752</v>
      </c>
      <c r="F495">
        <v>2</v>
      </c>
      <c r="G495">
        <v>488.02</v>
      </c>
      <c r="H495">
        <v>0.27</v>
      </c>
      <c r="I495" t="s">
        <v>1826</v>
      </c>
      <c r="J495">
        <v>712.50919999999996</v>
      </c>
    </row>
    <row r="496" spans="1:10" x14ac:dyDescent="0.3">
      <c r="A496" t="s">
        <v>2320</v>
      </c>
      <c r="B496" s="2">
        <v>45501</v>
      </c>
      <c r="C496" t="s">
        <v>770</v>
      </c>
      <c r="D496" t="s">
        <v>1584</v>
      </c>
      <c r="E496" t="s">
        <v>1752</v>
      </c>
      <c r="F496">
        <v>1</v>
      </c>
      <c r="G496">
        <v>917.17</v>
      </c>
      <c r="H496">
        <v>0.13</v>
      </c>
      <c r="I496" t="s">
        <v>1829</v>
      </c>
      <c r="J496">
        <v>797.93790000000001</v>
      </c>
    </row>
    <row r="497" spans="1:10" x14ac:dyDescent="0.3">
      <c r="A497" t="s">
        <v>2321</v>
      </c>
      <c r="B497" s="2">
        <v>45568</v>
      </c>
      <c r="C497" t="s">
        <v>1020</v>
      </c>
      <c r="D497" t="s">
        <v>1562</v>
      </c>
      <c r="E497" t="s">
        <v>1773</v>
      </c>
      <c r="F497">
        <v>2</v>
      </c>
      <c r="G497">
        <v>406.46</v>
      </c>
      <c r="H497">
        <v>0.3</v>
      </c>
      <c r="I497" t="s">
        <v>1826</v>
      </c>
      <c r="J497">
        <v>569.04399999999998</v>
      </c>
    </row>
    <row r="498" spans="1:10" x14ac:dyDescent="0.3">
      <c r="A498" t="s">
        <v>2322</v>
      </c>
      <c r="B498" s="2">
        <v>45238</v>
      </c>
      <c r="C498" t="s">
        <v>746</v>
      </c>
      <c r="D498" t="s">
        <v>1738</v>
      </c>
      <c r="E498" t="s">
        <v>1752</v>
      </c>
      <c r="F498">
        <v>2</v>
      </c>
      <c r="G498">
        <v>264.39</v>
      </c>
      <c r="H498">
        <v>0.11</v>
      </c>
      <c r="I498" t="s">
        <v>1829</v>
      </c>
      <c r="J498">
        <v>470.61419999999998</v>
      </c>
    </row>
    <row r="499" spans="1:10" x14ac:dyDescent="0.3">
      <c r="A499" t="s">
        <v>2323</v>
      </c>
      <c r="B499" s="2">
        <v>45754</v>
      </c>
      <c r="C499" t="s">
        <v>628</v>
      </c>
      <c r="D499" t="s">
        <v>1684</v>
      </c>
      <c r="E499" t="s">
        <v>1804</v>
      </c>
      <c r="F499">
        <v>1</v>
      </c>
      <c r="G499">
        <v>414.97</v>
      </c>
      <c r="H499">
        <v>0.22</v>
      </c>
      <c r="I499" t="s">
        <v>1826</v>
      </c>
      <c r="J499">
        <v>323.67660000000001</v>
      </c>
    </row>
    <row r="500" spans="1:10" x14ac:dyDescent="0.3">
      <c r="A500" t="s">
        <v>2324</v>
      </c>
      <c r="B500" s="2">
        <v>45280</v>
      </c>
      <c r="C500" t="s">
        <v>493</v>
      </c>
      <c r="D500" t="s">
        <v>1598</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1549</v>
      </c>
      <c r="E502" t="s">
        <v>1769</v>
      </c>
      <c r="F502">
        <v>4</v>
      </c>
      <c r="G502">
        <v>106.66</v>
      </c>
      <c r="H502">
        <v>0.2</v>
      </c>
      <c r="I502" t="s">
        <v>1829</v>
      </c>
      <c r="J502">
        <v>341.31200000000001</v>
      </c>
    </row>
    <row r="503" spans="1:10" x14ac:dyDescent="0.3">
      <c r="A503" t="s">
        <v>2327</v>
      </c>
      <c r="B503" s="2">
        <v>45617</v>
      </c>
      <c r="C503" t="s">
        <v>544</v>
      </c>
      <c r="D503" t="s">
        <v>1568</v>
      </c>
      <c r="E503" t="s">
        <v>1773</v>
      </c>
      <c r="F503">
        <v>4</v>
      </c>
      <c r="G503">
        <v>168.55</v>
      </c>
      <c r="H503">
        <v>0.15</v>
      </c>
      <c r="I503" t="s">
        <v>1826</v>
      </c>
      <c r="J503">
        <v>573.07000000000005</v>
      </c>
    </row>
    <row r="504" spans="1:10" x14ac:dyDescent="0.3">
      <c r="A504" t="s">
        <v>2328</v>
      </c>
      <c r="B504" s="2">
        <v>45899</v>
      </c>
      <c r="C504" t="s">
        <v>1501</v>
      </c>
      <c r="D504" t="s">
        <v>1636</v>
      </c>
      <c r="E504" t="s">
        <v>1761</v>
      </c>
      <c r="F504">
        <v>1</v>
      </c>
      <c r="G504">
        <v>230.53</v>
      </c>
      <c r="H504">
        <v>0.06</v>
      </c>
      <c r="I504" t="s">
        <v>1829</v>
      </c>
      <c r="J504">
        <v>216.69820000000001</v>
      </c>
    </row>
    <row r="505" spans="1:10" x14ac:dyDescent="0.3">
      <c r="A505" t="s">
        <v>2329</v>
      </c>
      <c r="B505" s="2">
        <v>45889</v>
      </c>
      <c r="C505" t="s">
        <v>40</v>
      </c>
      <c r="D505" t="s">
        <v>1656</v>
      </c>
      <c r="E505" t="s">
        <v>1757</v>
      </c>
      <c r="F505">
        <v>2</v>
      </c>
      <c r="G505">
        <v>355.41</v>
      </c>
      <c r="H505">
        <v>0.13</v>
      </c>
      <c r="I505" t="s">
        <v>1829</v>
      </c>
      <c r="J505">
        <v>618.41340000000002</v>
      </c>
    </row>
    <row r="506" spans="1:10" x14ac:dyDescent="0.3">
      <c r="A506" t="s">
        <v>2330</v>
      </c>
      <c r="B506" s="2">
        <v>45943</v>
      </c>
      <c r="C506" t="s">
        <v>556</v>
      </c>
      <c r="D506" t="s">
        <v>1642</v>
      </c>
      <c r="E506" t="s">
        <v>1761</v>
      </c>
      <c r="F506">
        <v>3</v>
      </c>
      <c r="G506">
        <v>843.44</v>
      </c>
      <c r="H506">
        <v>0.22</v>
      </c>
      <c r="I506" t="s">
        <v>1824</v>
      </c>
      <c r="J506">
        <v>1973.6496</v>
      </c>
    </row>
    <row r="507" spans="1:10" x14ac:dyDescent="0.3">
      <c r="A507" t="s">
        <v>2331</v>
      </c>
      <c r="B507" s="2">
        <v>45306</v>
      </c>
      <c r="C507" t="s">
        <v>544</v>
      </c>
      <c r="D507" t="s">
        <v>1738</v>
      </c>
      <c r="E507" t="s">
        <v>1757</v>
      </c>
      <c r="F507">
        <v>1</v>
      </c>
      <c r="G507">
        <v>301.60000000000002</v>
      </c>
      <c r="H507">
        <v>0.27</v>
      </c>
      <c r="I507" t="s">
        <v>1824</v>
      </c>
      <c r="J507">
        <v>220.16800000000001</v>
      </c>
    </row>
    <row r="508" spans="1:10" x14ac:dyDescent="0.3">
      <c r="A508" t="s">
        <v>2332</v>
      </c>
      <c r="B508" s="2">
        <v>45772</v>
      </c>
      <c r="C508" t="s">
        <v>164</v>
      </c>
      <c r="D508" t="s">
        <v>1726</v>
      </c>
      <c r="E508" t="s">
        <v>1761</v>
      </c>
      <c r="F508">
        <v>3</v>
      </c>
      <c r="G508">
        <v>21.59</v>
      </c>
      <c r="H508">
        <v>0.16</v>
      </c>
      <c r="I508" t="s">
        <v>1829</v>
      </c>
      <c r="J508">
        <v>54.406799999999997</v>
      </c>
    </row>
    <row r="509" spans="1:10" x14ac:dyDescent="0.3">
      <c r="A509" t="s">
        <v>2333</v>
      </c>
      <c r="B509" s="2">
        <v>45346</v>
      </c>
      <c r="C509" t="s">
        <v>690</v>
      </c>
      <c r="D509" t="s">
        <v>1574</v>
      </c>
      <c r="E509" t="s">
        <v>1761</v>
      </c>
      <c r="F509">
        <v>4</v>
      </c>
      <c r="G509">
        <v>284.24</v>
      </c>
      <c r="H509">
        <v>0.09</v>
      </c>
      <c r="I509" t="s">
        <v>1824</v>
      </c>
      <c r="J509">
        <v>1034.6335999999999</v>
      </c>
    </row>
    <row r="510" spans="1:10" x14ac:dyDescent="0.3">
      <c r="A510" t="s">
        <v>2334</v>
      </c>
      <c r="B510" s="2">
        <v>45656</v>
      </c>
      <c r="C510" t="s">
        <v>1151</v>
      </c>
      <c r="D510" t="s">
        <v>1555</v>
      </c>
      <c r="E510" t="s">
        <v>1786</v>
      </c>
      <c r="F510">
        <v>1</v>
      </c>
      <c r="G510">
        <v>191.6</v>
      </c>
      <c r="H510">
        <v>0.27</v>
      </c>
      <c r="I510" t="s">
        <v>1826</v>
      </c>
      <c r="J510">
        <v>139.86799999999999</v>
      </c>
    </row>
    <row r="511" spans="1:10" x14ac:dyDescent="0.3">
      <c r="A511" t="s">
        <v>2335</v>
      </c>
      <c r="B511" s="2">
        <v>45762</v>
      </c>
      <c r="C511" t="s">
        <v>981</v>
      </c>
      <c r="D511" t="s">
        <v>1704</v>
      </c>
      <c r="E511" t="s">
        <v>1794</v>
      </c>
      <c r="F511">
        <v>2</v>
      </c>
      <c r="G511">
        <v>616.97</v>
      </c>
      <c r="H511">
        <v>0.22</v>
      </c>
      <c r="I511" t="s">
        <v>1824</v>
      </c>
      <c r="J511">
        <v>962.47320000000002</v>
      </c>
    </row>
    <row r="512" spans="1:10" x14ac:dyDescent="0.3">
      <c r="A512" t="s">
        <v>2336</v>
      </c>
      <c r="B512" s="2">
        <v>45580</v>
      </c>
      <c r="C512" t="s">
        <v>559</v>
      </c>
      <c r="D512" t="s">
        <v>1604</v>
      </c>
      <c r="E512" t="s">
        <v>1789</v>
      </c>
      <c r="F512">
        <v>3</v>
      </c>
      <c r="G512">
        <v>125.68</v>
      </c>
      <c r="H512">
        <v>0.26</v>
      </c>
      <c r="I512" t="s">
        <v>1829</v>
      </c>
      <c r="J512">
        <v>279.00959999999998</v>
      </c>
    </row>
    <row r="513" spans="1:10" x14ac:dyDescent="0.3">
      <c r="A513" t="s">
        <v>2337</v>
      </c>
      <c r="B513" s="2">
        <v>45676</v>
      </c>
      <c r="C513" t="s">
        <v>1104</v>
      </c>
      <c r="D513" t="s">
        <v>1634</v>
      </c>
      <c r="E513" t="s">
        <v>1769</v>
      </c>
      <c r="F513">
        <v>3</v>
      </c>
      <c r="G513">
        <v>307.48</v>
      </c>
      <c r="H513">
        <v>0.24</v>
      </c>
      <c r="I513" t="s">
        <v>1824</v>
      </c>
      <c r="J513">
        <v>701.0544000000001</v>
      </c>
    </row>
    <row r="514" spans="1:10" x14ac:dyDescent="0.3">
      <c r="A514" t="s">
        <v>2338</v>
      </c>
      <c r="B514" s="2">
        <v>45495</v>
      </c>
      <c r="C514" t="s">
        <v>942</v>
      </c>
      <c r="D514" t="s">
        <v>1549</v>
      </c>
      <c r="E514" t="s">
        <v>1813</v>
      </c>
      <c r="F514">
        <v>1</v>
      </c>
      <c r="G514">
        <v>505.23</v>
      </c>
      <c r="H514">
        <v>0.11</v>
      </c>
      <c r="I514" t="s">
        <v>1824</v>
      </c>
      <c r="J514">
        <v>449.65469999999999</v>
      </c>
    </row>
    <row r="515" spans="1:10" x14ac:dyDescent="0.3">
      <c r="A515" t="s">
        <v>2339</v>
      </c>
      <c r="B515" s="2">
        <v>45735</v>
      </c>
      <c r="C515" t="s">
        <v>1142</v>
      </c>
      <c r="D515" t="s">
        <v>1638</v>
      </c>
      <c r="E515" t="s">
        <v>1804</v>
      </c>
      <c r="F515">
        <v>1</v>
      </c>
      <c r="G515">
        <v>853.12</v>
      </c>
      <c r="H515">
        <v>0.19</v>
      </c>
      <c r="I515" t="s">
        <v>1829</v>
      </c>
      <c r="J515">
        <v>691.02719999999999</v>
      </c>
    </row>
    <row r="516" spans="1:10" x14ac:dyDescent="0.3">
      <c r="A516" t="s">
        <v>2340</v>
      </c>
      <c r="B516" s="2">
        <v>45312</v>
      </c>
      <c r="C516" t="s">
        <v>444</v>
      </c>
      <c r="D516" t="s">
        <v>1543</v>
      </c>
      <c r="E516" t="s">
        <v>1779</v>
      </c>
      <c r="F516">
        <v>4</v>
      </c>
      <c r="G516">
        <v>191.65</v>
      </c>
      <c r="H516">
        <v>0.19</v>
      </c>
      <c r="I516" t="s">
        <v>1826</v>
      </c>
      <c r="J516">
        <v>620.94600000000003</v>
      </c>
    </row>
    <row r="517" spans="1:10" x14ac:dyDescent="0.3">
      <c r="A517" t="s">
        <v>2341</v>
      </c>
      <c r="B517" s="2">
        <v>45286</v>
      </c>
      <c r="C517" t="s">
        <v>535</v>
      </c>
      <c r="D517" t="s">
        <v>1642</v>
      </c>
      <c r="E517" t="s">
        <v>1766</v>
      </c>
      <c r="F517">
        <v>1</v>
      </c>
      <c r="G517">
        <v>169.69</v>
      </c>
      <c r="H517">
        <v>0.22</v>
      </c>
      <c r="I517" t="s">
        <v>1824</v>
      </c>
      <c r="J517">
        <v>132.35820000000001</v>
      </c>
    </row>
    <row r="518" spans="1:10" x14ac:dyDescent="0.3">
      <c r="A518" t="s">
        <v>2342</v>
      </c>
      <c r="B518" s="2">
        <v>45372</v>
      </c>
      <c r="C518" t="s">
        <v>579</v>
      </c>
      <c r="D518" t="s">
        <v>1672</v>
      </c>
      <c r="E518" t="s">
        <v>1799</v>
      </c>
      <c r="F518">
        <v>1</v>
      </c>
      <c r="G518">
        <v>145.43</v>
      </c>
      <c r="H518">
        <v>0.08</v>
      </c>
      <c r="I518" t="s">
        <v>1824</v>
      </c>
      <c r="J518">
        <v>133.79560000000001</v>
      </c>
    </row>
    <row r="519" spans="1:10" x14ac:dyDescent="0.3">
      <c r="A519" t="s">
        <v>2343</v>
      </c>
      <c r="B519" s="2">
        <v>45633</v>
      </c>
      <c r="C519" t="s">
        <v>304</v>
      </c>
      <c r="D519" t="s">
        <v>1734</v>
      </c>
      <c r="E519" t="s">
        <v>1794</v>
      </c>
      <c r="F519">
        <v>4</v>
      </c>
      <c r="G519">
        <v>828.35</v>
      </c>
      <c r="H519">
        <v>0.17</v>
      </c>
      <c r="I519" t="s">
        <v>1824</v>
      </c>
      <c r="J519">
        <v>2750.1219999999998</v>
      </c>
    </row>
    <row r="520" spans="1:10" x14ac:dyDescent="0.3">
      <c r="A520" t="s">
        <v>2344</v>
      </c>
      <c r="B520" s="2">
        <v>45598</v>
      </c>
      <c r="C520" t="s">
        <v>1133</v>
      </c>
      <c r="D520" t="s">
        <v>1738</v>
      </c>
      <c r="E520" t="s">
        <v>1779</v>
      </c>
      <c r="F520">
        <v>3</v>
      </c>
      <c r="G520">
        <v>268.76</v>
      </c>
      <c r="H520">
        <v>0.01</v>
      </c>
      <c r="I520" t="s">
        <v>1826</v>
      </c>
      <c r="J520">
        <v>798.21719999999993</v>
      </c>
    </row>
    <row r="521" spans="1:10" x14ac:dyDescent="0.3">
      <c r="A521" t="s">
        <v>2345</v>
      </c>
      <c r="B521" s="2">
        <v>45495</v>
      </c>
      <c r="C521" t="s">
        <v>749</v>
      </c>
      <c r="D521" t="s">
        <v>1724</v>
      </c>
      <c r="E521" t="s">
        <v>1752</v>
      </c>
      <c r="F521">
        <v>4</v>
      </c>
      <c r="G521">
        <v>370.09</v>
      </c>
      <c r="H521">
        <v>0.22</v>
      </c>
      <c r="I521" t="s">
        <v>1829</v>
      </c>
      <c r="J521">
        <v>1154.6808000000001</v>
      </c>
    </row>
    <row r="522" spans="1:10" x14ac:dyDescent="0.3">
      <c r="A522" t="s">
        <v>2346</v>
      </c>
      <c r="B522" s="2">
        <v>45229</v>
      </c>
      <c r="C522" t="s">
        <v>809</v>
      </c>
      <c r="D522" t="s">
        <v>1704</v>
      </c>
      <c r="E522" t="s">
        <v>1776</v>
      </c>
      <c r="F522">
        <v>3</v>
      </c>
      <c r="G522">
        <v>679.22</v>
      </c>
      <c r="H522">
        <v>0.11</v>
      </c>
      <c r="I522" t="s">
        <v>1826</v>
      </c>
      <c r="J522">
        <v>1813.5174</v>
      </c>
    </row>
    <row r="523" spans="1:10" x14ac:dyDescent="0.3">
      <c r="A523" t="s">
        <v>2347</v>
      </c>
      <c r="B523" s="2">
        <v>45433</v>
      </c>
      <c r="C523" t="s">
        <v>1166</v>
      </c>
      <c r="D523" t="s">
        <v>1694</v>
      </c>
      <c r="E523" t="s">
        <v>1752</v>
      </c>
      <c r="F523">
        <v>3</v>
      </c>
      <c r="G523">
        <v>780.69</v>
      </c>
      <c r="H523">
        <v>0.1</v>
      </c>
      <c r="I523" t="s">
        <v>1829</v>
      </c>
      <c r="J523">
        <v>2107.8629999999998</v>
      </c>
    </row>
    <row r="524" spans="1:10" x14ac:dyDescent="0.3">
      <c r="A524" t="s">
        <v>2348</v>
      </c>
      <c r="B524" s="2">
        <v>45766</v>
      </c>
      <c r="C524" t="s">
        <v>833</v>
      </c>
      <c r="D524" t="s">
        <v>1632</v>
      </c>
      <c r="E524" t="s">
        <v>1761</v>
      </c>
      <c r="F524">
        <v>2</v>
      </c>
      <c r="G524">
        <v>42.97</v>
      </c>
      <c r="H524">
        <v>0.18</v>
      </c>
      <c r="I524" t="s">
        <v>1826</v>
      </c>
      <c r="J524">
        <v>70.470799999999997</v>
      </c>
    </row>
    <row r="525" spans="1:10" x14ac:dyDescent="0.3">
      <c r="A525" t="s">
        <v>2349</v>
      </c>
      <c r="B525" s="2">
        <v>45639</v>
      </c>
      <c r="C525" t="s">
        <v>908</v>
      </c>
      <c r="D525" t="s">
        <v>1712</v>
      </c>
      <c r="E525" t="s">
        <v>1752</v>
      </c>
      <c r="F525">
        <v>4</v>
      </c>
      <c r="G525">
        <v>854.37</v>
      </c>
      <c r="H525">
        <v>7.0000000000000007E-2</v>
      </c>
      <c r="I525" t="s">
        <v>1826</v>
      </c>
      <c r="J525">
        <v>3178.2564000000002</v>
      </c>
    </row>
    <row r="526" spans="1:10" x14ac:dyDescent="0.3">
      <c r="A526" t="s">
        <v>2350</v>
      </c>
      <c r="B526" s="2">
        <v>45774</v>
      </c>
      <c r="C526" t="s">
        <v>356</v>
      </c>
      <c r="D526" t="s">
        <v>1596</v>
      </c>
      <c r="E526" t="s">
        <v>1804</v>
      </c>
      <c r="F526">
        <v>2</v>
      </c>
      <c r="G526">
        <v>409.52</v>
      </c>
      <c r="H526">
        <v>0.06</v>
      </c>
      <c r="I526" t="s">
        <v>1829</v>
      </c>
      <c r="J526">
        <v>769.8975999999999</v>
      </c>
    </row>
    <row r="527" spans="1:10" x14ac:dyDescent="0.3">
      <c r="A527" t="s">
        <v>2351</v>
      </c>
      <c r="B527" s="2">
        <v>45569</v>
      </c>
      <c r="C527" t="s">
        <v>547</v>
      </c>
      <c r="D527" t="s">
        <v>1696</v>
      </c>
      <c r="E527" t="s">
        <v>1789</v>
      </c>
      <c r="F527">
        <v>2</v>
      </c>
      <c r="G527">
        <v>407.46</v>
      </c>
      <c r="H527">
        <v>0.21</v>
      </c>
      <c r="I527" t="s">
        <v>1824</v>
      </c>
      <c r="J527">
        <v>643.78679999999997</v>
      </c>
    </row>
    <row r="528" spans="1:10" x14ac:dyDescent="0.3">
      <c r="A528" t="s">
        <v>2352</v>
      </c>
      <c r="B528" s="2">
        <v>45856</v>
      </c>
      <c r="C528" t="s">
        <v>735</v>
      </c>
      <c r="D528" t="s">
        <v>1553</v>
      </c>
      <c r="E528" t="s">
        <v>1782</v>
      </c>
      <c r="F528">
        <v>1</v>
      </c>
      <c r="G528">
        <v>728.84</v>
      </c>
      <c r="H528">
        <v>0.28000000000000003</v>
      </c>
      <c r="I528" t="s">
        <v>1826</v>
      </c>
      <c r="J528">
        <v>524.76480000000004</v>
      </c>
    </row>
    <row r="529" spans="1:10" x14ac:dyDescent="0.3">
      <c r="A529" t="s">
        <v>2353</v>
      </c>
      <c r="B529" s="2">
        <v>45362</v>
      </c>
      <c r="C529" t="s">
        <v>1400</v>
      </c>
      <c r="D529" t="s">
        <v>1704</v>
      </c>
      <c r="E529" t="s">
        <v>1776</v>
      </c>
      <c r="F529">
        <v>4</v>
      </c>
      <c r="G529">
        <v>467.24</v>
      </c>
      <c r="H529">
        <v>0.08</v>
      </c>
      <c r="I529" t="s">
        <v>1826</v>
      </c>
      <c r="J529">
        <v>1719.4431999999999</v>
      </c>
    </row>
    <row r="530" spans="1:10" x14ac:dyDescent="0.3">
      <c r="A530" t="s">
        <v>2354</v>
      </c>
      <c r="B530" s="2">
        <v>45457</v>
      </c>
      <c r="C530" t="s">
        <v>332</v>
      </c>
      <c r="D530" t="s">
        <v>1568</v>
      </c>
      <c r="E530" t="s">
        <v>1792</v>
      </c>
      <c r="F530">
        <v>1</v>
      </c>
      <c r="G530">
        <v>57.94</v>
      </c>
      <c r="H530">
        <v>0.13</v>
      </c>
      <c r="I530" t="s">
        <v>1826</v>
      </c>
      <c r="J530">
        <v>50.407799999999988</v>
      </c>
    </row>
    <row r="531" spans="1:10" x14ac:dyDescent="0.3">
      <c r="A531" t="s">
        <v>2355</v>
      </c>
      <c r="B531" s="2">
        <v>45338</v>
      </c>
      <c r="C531" t="s">
        <v>1080</v>
      </c>
      <c r="D531" t="s">
        <v>1646</v>
      </c>
      <c r="E531" t="s">
        <v>1807</v>
      </c>
      <c r="F531">
        <v>1</v>
      </c>
      <c r="G531">
        <v>540.1</v>
      </c>
      <c r="H531">
        <v>0.22</v>
      </c>
      <c r="I531" t="s">
        <v>1824</v>
      </c>
      <c r="J531">
        <v>421.27800000000002</v>
      </c>
    </row>
    <row r="532" spans="1:10" x14ac:dyDescent="0.3">
      <c r="A532" t="s">
        <v>2356</v>
      </c>
      <c r="B532" s="2">
        <v>45552</v>
      </c>
      <c r="C532" t="s">
        <v>281</v>
      </c>
      <c r="D532" t="s">
        <v>1562</v>
      </c>
      <c r="E532" t="s">
        <v>1813</v>
      </c>
      <c r="F532">
        <v>4</v>
      </c>
      <c r="G532">
        <v>816.28</v>
      </c>
      <c r="H532">
        <v>0.15</v>
      </c>
      <c r="I532" t="s">
        <v>1829</v>
      </c>
      <c r="J532">
        <v>2775.3519999999999</v>
      </c>
    </row>
    <row r="533" spans="1:10" x14ac:dyDescent="0.3">
      <c r="A533" t="s">
        <v>2357</v>
      </c>
      <c r="B533" s="2">
        <v>45895</v>
      </c>
      <c r="C533" t="s">
        <v>589</v>
      </c>
      <c r="D533" t="s">
        <v>1632</v>
      </c>
      <c r="E533" t="s">
        <v>1782</v>
      </c>
      <c r="F533">
        <v>4</v>
      </c>
      <c r="G533">
        <v>727.49</v>
      </c>
      <c r="H533">
        <v>0.11</v>
      </c>
      <c r="I533" t="s">
        <v>1824</v>
      </c>
      <c r="J533">
        <v>2589.8643999999999</v>
      </c>
    </row>
    <row r="534" spans="1:10" x14ac:dyDescent="0.3">
      <c r="A534" t="s">
        <v>2358</v>
      </c>
      <c r="B534" s="2">
        <v>45447</v>
      </c>
      <c r="C534" t="s">
        <v>568</v>
      </c>
      <c r="D534" t="s">
        <v>1720</v>
      </c>
      <c r="E534" t="s">
        <v>1797</v>
      </c>
      <c r="F534">
        <v>4</v>
      </c>
      <c r="G534">
        <v>817.92</v>
      </c>
      <c r="H534">
        <v>0.21</v>
      </c>
      <c r="I534" t="s">
        <v>1824</v>
      </c>
      <c r="J534">
        <v>2584.6271999999999</v>
      </c>
    </row>
    <row r="535" spans="1:10" x14ac:dyDescent="0.3">
      <c r="A535" t="s">
        <v>2359</v>
      </c>
      <c r="B535" s="2">
        <v>45578</v>
      </c>
      <c r="C535" t="s">
        <v>1023</v>
      </c>
      <c r="D535" t="s">
        <v>1624</v>
      </c>
      <c r="E535" t="s">
        <v>1779</v>
      </c>
      <c r="F535">
        <v>2</v>
      </c>
      <c r="G535">
        <v>358.45</v>
      </c>
      <c r="H535">
        <v>7.0000000000000007E-2</v>
      </c>
      <c r="I535" t="s">
        <v>1829</v>
      </c>
      <c r="J535">
        <v>666.71699999999998</v>
      </c>
    </row>
    <row r="536" spans="1:10" x14ac:dyDescent="0.3">
      <c r="A536" t="s">
        <v>2360</v>
      </c>
      <c r="B536" s="2">
        <v>45697</v>
      </c>
      <c r="C536" t="s">
        <v>657</v>
      </c>
      <c r="D536" t="s">
        <v>1722</v>
      </c>
      <c r="E536" t="s">
        <v>1786</v>
      </c>
      <c r="F536">
        <v>1</v>
      </c>
      <c r="G536">
        <v>972.06</v>
      </c>
      <c r="H536">
        <v>0.3</v>
      </c>
      <c r="I536" t="s">
        <v>1829</v>
      </c>
      <c r="J536">
        <v>680.44199999999989</v>
      </c>
    </row>
    <row r="537" spans="1:10" x14ac:dyDescent="0.3">
      <c r="A537" t="s">
        <v>2361</v>
      </c>
      <c r="B537" s="2">
        <v>45281</v>
      </c>
      <c r="C537" t="s">
        <v>130</v>
      </c>
      <c r="D537" t="s">
        <v>1580</v>
      </c>
      <c r="E537" t="s">
        <v>1752</v>
      </c>
      <c r="F537">
        <v>1</v>
      </c>
      <c r="G537">
        <v>791.36</v>
      </c>
      <c r="H537">
        <v>0.06</v>
      </c>
      <c r="I537" t="s">
        <v>1826</v>
      </c>
      <c r="J537">
        <v>743.87839999999994</v>
      </c>
    </row>
    <row r="538" spans="1:10" x14ac:dyDescent="0.3">
      <c r="A538" t="s">
        <v>2362</v>
      </c>
      <c r="B538" s="2">
        <v>45855</v>
      </c>
      <c r="C538" t="s">
        <v>990</v>
      </c>
      <c r="D538" t="s">
        <v>1676</v>
      </c>
      <c r="E538" t="s">
        <v>1773</v>
      </c>
      <c r="F538">
        <v>4</v>
      </c>
      <c r="G538">
        <v>839.65</v>
      </c>
      <c r="H538">
        <v>0.26</v>
      </c>
      <c r="I538" t="s">
        <v>1829</v>
      </c>
      <c r="J538">
        <v>2485.364</v>
      </c>
    </row>
    <row r="539" spans="1:10" x14ac:dyDescent="0.3">
      <c r="A539" t="s">
        <v>2363</v>
      </c>
      <c r="B539" s="2">
        <v>45793</v>
      </c>
      <c r="C539" t="s">
        <v>815</v>
      </c>
      <c r="D539" t="s">
        <v>1692</v>
      </c>
      <c r="E539" t="s">
        <v>1761</v>
      </c>
      <c r="F539">
        <v>2</v>
      </c>
      <c r="G539">
        <v>245.52</v>
      </c>
      <c r="H539">
        <v>0.11</v>
      </c>
      <c r="I539" t="s">
        <v>1829</v>
      </c>
      <c r="J539">
        <v>437.0256</v>
      </c>
    </row>
    <row r="540" spans="1:10" x14ac:dyDescent="0.3">
      <c r="A540" t="s">
        <v>2364</v>
      </c>
      <c r="B540" s="2">
        <v>45881</v>
      </c>
      <c r="C540" t="s">
        <v>1211</v>
      </c>
      <c r="D540" t="s">
        <v>1712</v>
      </c>
      <c r="E540" t="s">
        <v>1782</v>
      </c>
      <c r="F540">
        <v>3</v>
      </c>
      <c r="G540">
        <v>787.91</v>
      </c>
      <c r="H540">
        <v>0.06</v>
      </c>
      <c r="I540" t="s">
        <v>1826</v>
      </c>
      <c r="J540">
        <v>2221.9061999999999</v>
      </c>
    </row>
    <row r="541" spans="1:10" x14ac:dyDescent="0.3">
      <c r="A541" t="s">
        <v>2365</v>
      </c>
      <c r="B541" s="2">
        <v>45890</v>
      </c>
      <c r="C541" t="s">
        <v>202</v>
      </c>
      <c r="D541" t="s">
        <v>1698</v>
      </c>
      <c r="E541" t="s">
        <v>1769</v>
      </c>
      <c r="F541">
        <v>2</v>
      </c>
      <c r="G541">
        <v>709.17</v>
      </c>
      <c r="H541">
        <v>0.22</v>
      </c>
      <c r="I541" t="s">
        <v>1824</v>
      </c>
      <c r="J541">
        <v>1106.3052</v>
      </c>
    </row>
    <row r="542" spans="1:10" x14ac:dyDescent="0.3">
      <c r="A542" t="s">
        <v>2366</v>
      </c>
      <c r="B542" s="2">
        <v>45251</v>
      </c>
      <c r="C542" t="s">
        <v>755</v>
      </c>
      <c r="D542" t="s">
        <v>1730</v>
      </c>
      <c r="E542" t="s">
        <v>1779</v>
      </c>
      <c r="F542">
        <v>2</v>
      </c>
      <c r="G542">
        <v>533.91999999999996</v>
      </c>
      <c r="H542">
        <v>0.13</v>
      </c>
      <c r="I542" t="s">
        <v>1824</v>
      </c>
      <c r="J542">
        <v>929.02079999999989</v>
      </c>
    </row>
    <row r="543" spans="1:10" x14ac:dyDescent="0.3">
      <c r="A543" t="s">
        <v>2367</v>
      </c>
      <c r="B543" s="2">
        <v>45695</v>
      </c>
      <c r="C543" t="s">
        <v>1513</v>
      </c>
      <c r="D543" t="s">
        <v>1632</v>
      </c>
      <c r="E543" t="s">
        <v>1752</v>
      </c>
      <c r="F543">
        <v>1</v>
      </c>
      <c r="G543">
        <v>878.84</v>
      </c>
      <c r="H543">
        <v>0.28000000000000003</v>
      </c>
      <c r="I543" t="s">
        <v>1829</v>
      </c>
      <c r="J543">
        <v>632.76480000000004</v>
      </c>
    </row>
    <row r="544" spans="1:10" x14ac:dyDescent="0.3">
      <c r="A544" t="s">
        <v>2368</v>
      </c>
      <c r="B544" s="2">
        <v>45287</v>
      </c>
      <c r="C544" t="s">
        <v>666</v>
      </c>
      <c r="D544" t="s">
        <v>1636</v>
      </c>
      <c r="E544" t="s">
        <v>1804</v>
      </c>
      <c r="F544">
        <v>1</v>
      </c>
      <c r="G544">
        <v>442.36</v>
      </c>
      <c r="H544">
        <v>0.14000000000000001</v>
      </c>
      <c r="I544" t="s">
        <v>1824</v>
      </c>
      <c r="J544">
        <v>380.42959999999999</v>
      </c>
    </row>
    <row r="545" spans="1:10" x14ac:dyDescent="0.3">
      <c r="A545" t="s">
        <v>2369</v>
      </c>
      <c r="B545" s="2">
        <v>45711</v>
      </c>
      <c r="C545" t="s">
        <v>1047</v>
      </c>
      <c r="D545" t="s">
        <v>1618</v>
      </c>
      <c r="E545" t="s">
        <v>1776</v>
      </c>
      <c r="F545">
        <v>1</v>
      </c>
      <c r="G545">
        <v>763.34</v>
      </c>
      <c r="H545">
        <v>0.11</v>
      </c>
      <c r="I545" t="s">
        <v>1829</v>
      </c>
      <c r="J545">
        <v>679.37260000000003</v>
      </c>
    </row>
    <row r="546" spans="1:10" x14ac:dyDescent="0.3">
      <c r="A546" t="s">
        <v>2370</v>
      </c>
      <c r="B546" s="2">
        <v>45842</v>
      </c>
      <c r="C546" t="s">
        <v>553</v>
      </c>
      <c r="D546" t="s">
        <v>1666</v>
      </c>
      <c r="E546" t="s">
        <v>1810</v>
      </c>
      <c r="F546">
        <v>3</v>
      </c>
      <c r="G546">
        <v>178.22</v>
      </c>
      <c r="H546">
        <v>0.15</v>
      </c>
      <c r="I546" t="s">
        <v>1829</v>
      </c>
      <c r="J546">
        <v>454.46100000000001</v>
      </c>
    </row>
    <row r="547" spans="1:10" x14ac:dyDescent="0.3">
      <c r="A547" t="s">
        <v>2371</v>
      </c>
      <c r="B547" s="2">
        <v>45255</v>
      </c>
      <c r="C547" t="s">
        <v>366</v>
      </c>
      <c r="D547" t="s">
        <v>1600</v>
      </c>
      <c r="E547" t="s">
        <v>1757</v>
      </c>
      <c r="F547">
        <v>4</v>
      </c>
      <c r="G547">
        <v>90.32</v>
      </c>
      <c r="H547">
        <v>0.08</v>
      </c>
      <c r="I547" t="s">
        <v>1826</v>
      </c>
      <c r="J547">
        <v>332.37759999999997</v>
      </c>
    </row>
    <row r="548" spans="1:10" x14ac:dyDescent="0.3">
      <c r="A548" t="s">
        <v>2372</v>
      </c>
      <c r="B548" s="2">
        <v>45695</v>
      </c>
      <c r="C548" t="s">
        <v>1181</v>
      </c>
      <c r="D548" t="s">
        <v>1568</v>
      </c>
      <c r="E548" t="s">
        <v>1776</v>
      </c>
      <c r="F548">
        <v>3</v>
      </c>
      <c r="G548">
        <v>370.93</v>
      </c>
      <c r="H548">
        <v>0</v>
      </c>
      <c r="I548" t="s">
        <v>1824</v>
      </c>
      <c r="J548">
        <v>1112.79</v>
      </c>
    </row>
    <row r="549" spans="1:10" x14ac:dyDescent="0.3">
      <c r="A549" t="s">
        <v>2373</v>
      </c>
      <c r="B549" s="2">
        <v>45281</v>
      </c>
      <c r="C549" t="s">
        <v>178</v>
      </c>
      <c r="D549" t="s">
        <v>1594</v>
      </c>
      <c r="E549" t="s">
        <v>1801</v>
      </c>
      <c r="F549">
        <v>1</v>
      </c>
      <c r="G549">
        <v>352.43</v>
      </c>
      <c r="H549">
        <v>0.14000000000000001</v>
      </c>
      <c r="I549" t="s">
        <v>1826</v>
      </c>
      <c r="J549">
        <v>303.08980000000003</v>
      </c>
    </row>
    <row r="550" spans="1:10" x14ac:dyDescent="0.3">
      <c r="A550" t="s">
        <v>2374</v>
      </c>
      <c r="B550" s="2">
        <v>45295</v>
      </c>
      <c r="C550" t="s">
        <v>425</v>
      </c>
      <c r="D550" t="s">
        <v>1572</v>
      </c>
      <c r="E550" t="s">
        <v>1801</v>
      </c>
      <c r="F550">
        <v>2</v>
      </c>
      <c r="G550">
        <v>562.97</v>
      </c>
      <c r="H550">
        <v>0.2</v>
      </c>
      <c r="I550" t="s">
        <v>1824</v>
      </c>
      <c r="J550">
        <v>900.75200000000007</v>
      </c>
    </row>
    <row r="551" spans="1:10" x14ac:dyDescent="0.3">
      <c r="A551" t="s">
        <v>2375</v>
      </c>
      <c r="B551" s="2">
        <v>45260</v>
      </c>
      <c r="C551" t="s">
        <v>526</v>
      </c>
      <c r="D551" t="s">
        <v>1658</v>
      </c>
      <c r="E551" t="s">
        <v>1779</v>
      </c>
      <c r="F551">
        <v>1</v>
      </c>
      <c r="G551">
        <v>522.85</v>
      </c>
      <c r="H551">
        <v>0.12</v>
      </c>
      <c r="I551" t="s">
        <v>1826</v>
      </c>
      <c r="J551">
        <v>460.108</v>
      </c>
    </row>
    <row r="552" spans="1:10" x14ac:dyDescent="0.3">
      <c r="A552" t="s">
        <v>2376</v>
      </c>
      <c r="B552" s="2">
        <v>45851</v>
      </c>
      <c r="C552" t="s">
        <v>1095</v>
      </c>
      <c r="D552" t="s">
        <v>1590</v>
      </c>
      <c r="E552" t="s">
        <v>1804</v>
      </c>
      <c r="F552">
        <v>4</v>
      </c>
      <c r="G552">
        <v>714.89</v>
      </c>
      <c r="H552">
        <v>0.15</v>
      </c>
      <c r="I552" t="s">
        <v>1824</v>
      </c>
      <c r="J552">
        <v>2430.6260000000002</v>
      </c>
    </row>
    <row r="553" spans="1:10" x14ac:dyDescent="0.3">
      <c r="A553" t="s">
        <v>2377</v>
      </c>
      <c r="B553" s="2">
        <v>45222</v>
      </c>
      <c r="C553" t="s">
        <v>616</v>
      </c>
      <c r="D553" t="s">
        <v>1634</v>
      </c>
      <c r="E553" t="s">
        <v>1761</v>
      </c>
      <c r="F553">
        <v>3</v>
      </c>
      <c r="G553">
        <v>137.77000000000001</v>
      </c>
      <c r="H553">
        <v>0.26</v>
      </c>
      <c r="I553" t="s">
        <v>1826</v>
      </c>
      <c r="J553">
        <v>305.84940000000012</v>
      </c>
    </row>
    <row r="554" spans="1:10" x14ac:dyDescent="0.3">
      <c r="A554" t="s">
        <v>2378</v>
      </c>
      <c r="B554" s="2">
        <v>45940</v>
      </c>
      <c r="C554" t="s">
        <v>114</v>
      </c>
      <c r="D554" t="s">
        <v>1732</v>
      </c>
      <c r="E554" t="s">
        <v>1792</v>
      </c>
      <c r="F554">
        <v>3</v>
      </c>
      <c r="G554">
        <v>862.18</v>
      </c>
      <c r="H554">
        <v>0.22</v>
      </c>
      <c r="I554" t="s">
        <v>1826</v>
      </c>
      <c r="J554">
        <v>2017.5011999999999</v>
      </c>
    </row>
    <row r="555" spans="1:10" x14ac:dyDescent="0.3">
      <c r="A555" t="s">
        <v>2379</v>
      </c>
      <c r="B555" s="2">
        <v>45822</v>
      </c>
      <c r="C555" t="s">
        <v>214</v>
      </c>
      <c r="D555" t="s">
        <v>1624</v>
      </c>
      <c r="E555" t="s">
        <v>1799</v>
      </c>
      <c r="F555">
        <v>2</v>
      </c>
      <c r="G555">
        <v>833.64</v>
      </c>
      <c r="H555">
        <v>0.24</v>
      </c>
      <c r="I555" t="s">
        <v>1826</v>
      </c>
      <c r="J555">
        <v>1267.1328000000001</v>
      </c>
    </row>
    <row r="556" spans="1:10" x14ac:dyDescent="0.3">
      <c r="A556" t="s">
        <v>2380</v>
      </c>
      <c r="B556" s="2">
        <v>45752</v>
      </c>
      <c r="C556" t="s">
        <v>860</v>
      </c>
      <c r="D556" t="s">
        <v>1586</v>
      </c>
      <c r="E556" t="s">
        <v>1801</v>
      </c>
      <c r="F556">
        <v>3</v>
      </c>
      <c r="G556">
        <v>543.22</v>
      </c>
      <c r="H556">
        <v>0.05</v>
      </c>
      <c r="I556" t="s">
        <v>1829</v>
      </c>
      <c r="J556">
        <v>1548.1769999999999</v>
      </c>
    </row>
    <row r="557" spans="1:10" x14ac:dyDescent="0.3">
      <c r="A557" t="s">
        <v>2381</v>
      </c>
      <c r="B557" s="2">
        <v>45677</v>
      </c>
      <c r="C557" t="s">
        <v>884</v>
      </c>
      <c r="D557" t="s">
        <v>1724</v>
      </c>
      <c r="E557" t="s">
        <v>1761</v>
      </c>
      <c r="F557">
        <v>3</v>
      </c>
      <c r="G557">
        <v>691.02</v>
      </c>
      <c r="H557">
        <v>0.12</v>
      </c>
      <c r="I557" t="s">
        <v>1829</v>
      </c>
      <c r="J557">
        <v>1824.2927999999999</v>
      </c>
    </row>
    <row r="558" spans="1:10" x14ac:dyDescent="0.3">
      <c r="A558" t="s">
        <v>2382</v>
      </c>
      <c r="B558" s="2">
        <v>45253</v>
      </c>
      <c r="C558" t="s">
        <v>314</v>
      </c>
      <c r="D558" t="s">
        <v>1720</v>
      </c>
      <c r="E558" t="s">
        <v>1807</v>
      </c>
      <c r="F558">
        <v>4</v>
      </c>
      <c r="G558">
        <v>338.73</v>
      </c>
      <c r="H558">
        <v>0.18</v>
      </c>
      <c r="I558" t="s">
        <v>1824</v>
      </c>
      <c r="J558">
        <v>1111.0344</v>
      </c>
    </row>
    <row r="559" spans="1:10" x14ac:dyDescent="0.3">
      <c r="A559" t="s">
        <v>2383</v>
      </c>
      <c r="B559" s="2">
        <v>45389</v>
      </c>
      <c r="C559" t="s">
        <v>230</v>
      </c>
      <c r="D559" t="s">
        <v>1716</v>
      </c>
      <c r="E559" t="s">
        <v>1804</v>
      </c>
      <c r="F559">
        <v>3</v>
      </c>
      <c r="G559">
        <v>366.08</v>
      </c>
      <c r="H559">
        <v>0.05</v>
      </c>
      <c r="I559" t="s">
        <v>1824</v>
      </c>
      <c r="J559">
        <v>1043.328</v>
      </c>
    </row>
    <row r="560" spans="1:10" x14ac:dyDescent="0.3">
      <c r="A560" t="s">
        <v>2384</v>
      </c>
      <c r="B560" s="2">
        <v>45840</v>
      </c>
      <c r="C560" t="s">
        <v>372</v>
      </c>
      <c r="D560" t="s">
        <v>1574</v>
      </c>
      <c r="E560" t="s">
        <v>1797</v>
      </c>
      <c r="F560">
        <v>4</v>
      </c>
      <c r="G560">
        <v>539.48</v>
      </c>
      <c r="H560">
        <v>0.28000000000000003</v>
      </c>
      <c r="I560" t="s">
        <v>1829</v>
      </c>
      <c r="J560">
        <v>1553.7023999999999</v>
      </c>
    </row>
    <row r="561" spans="1:10" x14ac:dyDescent="0.3">
      <c r="A561" t="s">
        <v>2385</v>
      </c>
      <c r="B561" s="2">
        <v>45256</v>
      </c>
      <c r="C561" t="s">
        <v>1214</v>
      </c>
      <c r="D561" t="s">
        <v>1730</v>
      </c>
      <c r="E561" t="s">
        <v>1804</v>
      </c>
      <c r="F561">
        <v>1</v>
      </c>
      <c r="G561">
        <v>499.59</v>
      </c>
      <c r="H561">
        <v>0.03</v>
      </c>
      <c r="I561" t="s">
        <v>1829</v>
      </c>
      <c r="J561">
        <v>484.60230000000001</v>
      </c>
    </row>
    <row r="562" spans="1:10" x14ac:dyDescent="0.3">
      <c r="A562" t="s">
        <v>2386</v>
      </c>
      <c r="B562" s="2">
        <v>45326</v>
      </c>
      <c r="C562" t="s">
        <v>619</v>
      </c>
      <c r="D562" t="s">
        <v>1608</v>
      </c>
      <c r="E562" t="s">
        <v>1782</v>
      </c>
      <c r="F562">
        <v>3</v>
      </c>
      <c r="G562">
        <v>330.04</v>
      </c>
      <c r="H562">
        <v>0.2</v>
      </c>
      <c r="I562" t="s">
        <v>1824</v>
      </c>
      <c r="J562">
        <v>792.09600000000012</v>
      </c>
    </row>
    <row r="563" spans="1:10" x14ac:dyDescent="0.3">
      <c r="A563" t="s">
        <v>2387</v>
      </c>
      <c r="B563" s="2">
        <v>45459</v>
      </c>
      <c r="C563" t="s">
        <v>601</v>
      </c>
      <c r="D563" t="s">
        <v>1570</v>
      </c>
      <c r="E563" t="s">
        <v>1807</v>
      </c>
      <c r="F563">
        <v>2</v>
      </c>
      <c r="G563">
        <v>813.01</v>
      </c>
      <c r="H563">
        <v>0.06</v>
      </c>
      <c r="I563" t="s">
        <v>1826</v>
      </c>
      <c r="J563">
        <v>1528.4588000000001</v>
      </c>
    </row>
    <row r="564" spans="1:10" x14ac:dyDescent="0.3">
      <c r="A564" t="s">
        <v>2388</v>
      </c>
      <c r="B564" s="2">
        <v>45715</v>
      </c>
      <c r="C564" t="s">
        <v>110</v>
      </c>
      <c r="D564" t="s">
        <v>1546</v>
      </c>
      <c r="E564" t="s">
        <v>1761</v>
      </c>
      <c r="F564">
        <v>4</v>
      </c>
      <c r="G564">
        <v>204.8</v>
      </c>
      <c r="H564">
        <v>0.03</v>
      </c>
      <c r="I564" t="s">
        <v>1826</v>
      </c>
      <c r="J564">
        <v>794.62400000000002</v>
      </c>
    </row>
    <row r="565" spans="1:10" x14ac:dyDescent="0.3">
      <c r="A565" t="s">
        <v>2389</v>
      </c>
      <c r="B565" s="2">
        <v>45223</v>
      </c>
      <c r="C565" t="s">
        <v>55</v>
      </c>
      <c r="D565" t="s">
        <v>1551</v>
      </c>
      <c r="E565" t="s">
        <v>1766</v>
      </c>
      <c r="F565">
        <v>3</v>
      </c>
      <c r="G565">
        <v>728.32</v>
      </c>
      <c r="H565">
        <v>0.01</v>
      </c>
      <c r="I565" t="s">
        <v>1824</v>
      </c>
      <c r="J565">
        <v>2163.1104</v>
      </c>
    </row>
    <row r="566" spans="1:10" x14ac:dyDescent="0.3">
      <c r="A566" t="s">
        <v>2390</v>
      </c>
      <c r="B566" s="2">
        <v>45507</v>
      </c>
      <c r="C566" t="s">
        <v>1397</v>
      </c>
      <c r="D566" t="s">
        <v>1666</v>
      </c>
      <c r="E566" t="s">
        <v>1779</v>
      </c>
      <c r="F566">
        <v>3</v>
      </c>
      <c r="G566">
        <v>836.4</v>
      </c>
      <c r="H566">
        <v>0</v>
      </c>
      <c r="I566" t="s">
        <v>1824</v>
      </c>
      <c r="J566">
        <v>2509.1999999999998</v>
      </c>
    </row>
    <row r="567" spans="1:10" x14ac:dyDescent="0.3">
      <c r="A567" t="s">
        <v>2391</v>
      </c>
      <c r="B567" s="2">
        <v>45843</v>
      </c>
      <c r="C567" t="s">
        <v>502</v>
      </c>
      <c r="D567" t="s">
        <v>1728</v>
      </c>
      <c r="E567" t="s">
        <v>1794</v>
      </c>
      <c r="F567">
        <v>1</v>
      </c>
      <c r="G567">
        <v>780.16</v>
      </c>
      <c r="H567">
        <v>0.02</v>
      </c>
      <c r="I567" t="s">
        <v>1829</v>
      </c>
      <c r="J567">
        <v>764.55679999999995</v>
      </c>
    </row>
    <row r="568" spans="1:10" x14ac:dyDescent="0.3">
      <c r="A568" t="s">
        <v>2392</v>
      </c>
      <c r="B568" s="2">
        <v>45804</v>
      </c>
      <c r="C568" t="s">
        <v>1449</v>
      </c>
      <c r="D568" t="s">
        <v>1640</v>
      </c>
      <c r="E568" t="s">
        <v>1797</v>
      </c>
      <c r="F568">
        <v>4</v>
      </c>
      <c r="G568">
        <v>354.12</v>
      </c>
      <c r="H568">
        <v>0.06</v>
      </c>
      <c r="I568" t="s">
        <v>1826</v>
      </c>
      <c r="J568">
        <v>1331.4911999999999</v>
      </c>
    </row>
    <row r="569" spans="1:10" x14ac:dyDescent="0.3">
      <c r="A569" t="s">
        <v>2393</v>
      </c>
      <c r="B569" s="2">
        <v>45602</v>
      </c>
      <c r="C569" t="s">
        <v>1397</v>
      </c>
      <c r="D569" t="s">
        <v>1674</v>
      </c>
      <c r="E569" t="s">
        <v>1761</v>
      </c>
      <c r="F569">
        <v>4</v>
      </c>
      <c r="G569">
        <v>282.48</v>
      </c>
      <c r="H569">
        <v>0.11</v>
      </c>
      <c r="I569" t="s">
        <v>1826</v>
      </c>
      <c r="J569">
        <v>1005.6288</v>
      </c>
    </row>
    <row r="570" spans="1:10" x14ac:dyDescent="0.3">
      <c r="A570" t="s">
        <v>2394</v>
      </c>
      <c r="B570" s="2">
        <v>45446</v>
      </c>
      <c r="C570" t="s">
        <v>1032</v>
      </c>
      <c r="D570" t="s">
        <v>1588</v>
      </c>
      <c r="E570" t="s">
        <v>1776</v>
      </c>
      <c r="F570">
        <v>2</v>
      </c>
      <c r="G570">
        <v>740.68</v>
      </c>
      <c r="H570">
        <v>0.02</v>
      </c>
      <c r="I570" t="s">
        <v>1826</v>
      </c>
      <c r="J570">
        <v>1451.7328</v>
      </c>
    </row>
    <row r="571" spans="1:10" x14ac:dyDescent="0.3">
      <c r="A571" t="s">
        <v>2395</v>
      </c>
      <c r="B571" s="2">
        <v>45384</v>
      </c>
      <c r="C571" t="s">
        <v>372</v>
      </c>
      <c r="D571" t="s">
        <v>1660</v>
      </c>
      <c r="E571" t="s">
        <v>1786</v>
      </c>
      <c r="F571">
        <v>3</v>
      </c>
      <c r="G571">
        <v>600.58000000000004</v>
      </c>
      <c r="H571">
        <v>0.28999999999999998</v>
      </c>
      <c r="I571" t="s">
        <v>1829</v>
      </c>
      <c r="J571">
        <v>1279.2354</v>
      </c>
    </row>
    <row r="572" spans="1:10" x14ac:dyDescent="0.3">
      <c r="A572" t="s">
        <v>2396</v>
      </c>
      <c r="B572" s="2">
        <v>45348</v>
      </c>
      <c r="C572" t="s">
        <v>1422</v>
      </c>
      <c r="D572" t="s">
        <v>1678</v>
      </c>
      <c r="E572" t="s">
        <v>1766</v>
      </c>
      <c r="F572">
        <v>3</v>
      </c>
      <c r="G572">
        <v>345.58</v>
      </c>
      <c r="H572">
        <v>0.22</v>
      </c>
      <c r="I572" t="s">
        <v>1824</v>
      </c>
      <c r="J572">
        <v>808.65719999999999</v>
      </c>
    </row>
    <row r="573" spans="1:10" x14ac:dyDescent="0.3">
      <c r="A573" t="s">
        <v>2397</v>
      </c>
      <c r="B573" s="2">
        <v>45688</v>
      </c>
      <c r="C573" t="s">
        <v>902</v>
      </c>
      <c r="D573" t="s">
        <v>1584</v>
      </c>
      <c r="E573" t="s">
        <v>1792</v>
      </c>
      <c r="F573">
        <v>1</v>
      </c>
      <c r="G573">
        <v>974.52</v>
      </c>
      <c r="H573">
        <v>0.01</v>
      </c>
      <c r="I573" t="s">
        <v>1826</v>
      </c>
      <c r="J573">
        <v>964.77480000000003</v>
      </c>
    </row>
    <row r="574" spans="1:10" x14ac:dyDescent="0.3">
      <c r="A574" t="s">
        <v>2398</v>
      </c>
      <c r="B574" s="2">
        <v>45249</v>
      </c>
      <c r="C574" t="s">
        <v>157</v>
      </c>
      <c r="D574" t="s">
        <v>1582</v>
      </c>
      <c r="E574" t="s">
        <v>1757</v>
      </c>
      <c r="F574">
        <v>3</v>
      </c>
      <c r="G574">
        <v>282.33</v>
      </c>
      <c r="H574">
        <v>7.0000000000000007E-2</v>
      </c>
      <c r="I574" t="s">
        <v>1824</v>
      </c>
      <c r="J574">
        <v>787.70069999999998</v>
      </c>
    </row>
    <row r="575" spans="1:10" x14ac:dyDescent="0.3">
      <c r="A575" t="s">
        <v>2399</v>
      </c>
      <c r="B575" s="2">
        <v>45726</v>
      </c>
      <c r="C575" t="s">
        <v>1193</v>
      </c>
      <c r="D575" t="s">
        <v>1700</v>
      </c>
      <c r="E575" t="s">
        <v>1813</v>
      </c>
      <c r="F575">
        <v>4</v>
      </c>
      <c r="G575">
        <v>158.46</v>
      </c>
      <c r="H575">
        <v>0.09</v>
      </c>
      <c r="I575" t="s">
        <v>1826</v>
      </c>
      <c r="J575">
        <v>576.7944</v>
      </c>
    </row>
    <row r="576" spans="1:10" x14ac:dyDescent="0.3">
      <c r="A576" t="s">
        <v>2400</v>
      </c>
      <c r="B576" s="2">
        <v>45283</v>
      </c>
      <c r="C576" t="s">
        <v>1077</v>
      </c>
      <c r="D576" t="s">
        <v>1658</v>
      </c>
      <c r="E576" t="s">
        <v>1779</v>
      </c>
      <c r="F576">
        <v>2</v>
      </c>
      <c r="G576">
        <v>778.56</v>
      </c>
      <c r="H576">
        <v>0.11</v>
      </c>
      <c r="I576" t="s">
        <v>1829</v>
      </c>
      <c r="J576">
        <v>1385.8368</v>
      </c>
    </row>
    <row r="577" spans="1:10" x14ac:dyDescent="0.3">
      <c r="A577" t="s">
        <v>2401</v>
      </c>
      <c r="B577" s="2">
        <v>45353</v>
      </c>
      <c r="C577" t="s">
        <v>761</v>
      </c>
      <c r="D577" t="s">
        <v>1648</v>
      </c>
      <c r="E577" t="s">
        <v>1813</v>
      </c>
      <c r="F577">
        <v>4</v>
      </c>
      <c r="G577">
        <v>280.16000000000003</v>
      </c>
      <c r="H577">
        <v>0.18</v>
      </c>
      <c r="I577" t="s">
        <v>1829</v>
      </c>
      <c r="J577">
        <v>918.92480000000012</v>
      </c>
    </row>
    <row r="578" spans="1:10" x14ac:dyDescent="0.3">
      <c r="A578" t="s">
        <v>2402</v>
      </c>
      <c r="B578" s="2">
        <v>45592</v>
      </c>
      <c r="C578" t="s">
        <v>911</v>
      </c>
      <c r="D578" t="s">
        <v>1690</v>
      </c>
      <c r="E578" t="s">
        <v>1797</v>
      </c>
      <c r="F578">
        <v>2</v>
      </c>
      <c r="G578">
        <v>649.54999999999995</v>
      </c>
      <c r="H578">
        <v>0.28999999999999998</v>
      </c>
      <c r="I578" t="s">
        <v>1826</v>
      </c>
      <c r="J578">
        <v>922.36099999999988</v>
      </c>
    </row>
    <row r="579" spans="1:10" x14ac:dyDescent="0.3">
      <c r="A579" t="s">
        <v>2403</v>
      </c>
      <c r="B579" s="2">
        <v>45360</v>
      </c>
      <c r="C579" t="s">
        <v>40</v>
      </c>
      <c r="D579" t="s">
        <v>1724</v>
      </c>
      <c r="E579" t="s">
        <v>1761</v>
      </c>
      <c r="F579">
        <v>2</v>
      </c>
      <c r="G579">
        <v>994.32</v>
      </c>
      <c r="H579">
        <v>0.27</v>
      </c>
      <c r="I579" t="s">
        <v>1826</v>
      </c>
      <c r="J579">
        <v>1451.7072000000001</v>
      </c>
    </row>
    <row r="580" spans="1:10" x14ac:dyDescent="0.3">
      <c r="A580" t="s">
        <v>2404</v>
      </c>
      <c r="B580" s="2">
        <v>45649</v>
      </c>
      <c r="C580" t="s">
        <v>722</v>
      </c>
      <c r="D580" t="s">
        <v>1710</v>
      </c>
      <c r="E580" t="s">
        <v>1794</v>
      </c>
      <c r="F580">
        <v>1</v>
      </c>
      <c r="G580">
        <v>64.94</v>
      </c>
      <c r="H580">
        <v>0.21</v>
      </c>
      <c r="I580" t="s">
        <v>1826</v>
      </c>
      <c r="J580">
        <v>51.302599999999998</v>
      </c>
    </row>
    <row r="581" spans="1:10" x14ac:dyDescent="0.3">
      <c r="A581" t="s">
        <v>2405</v>
      </c>
      <c r="B581" s="2">
        <v>45709</v>
      </c>
      <c r="C581" t="s">
        <v>464</v>
      </c>
      <c r="D581" t="s">
        <v>1626</v>
      </c>
      <c r="E581" t="s">
        <v>1779</v>
      </c>
      <c r="F581">
        <v>2</v>
      </c>
      <c r="G581">
        <v>507.66</v>
      </c>
      <c r="H581">
        <v>0</v>
      </c>
      <c r="I581" t="s">
        <v>1829</v>
      </c>
      <c r="J581">
        <v>1015.32</v>
      </c>
    </row>
    <row r="582" spans="1:10" x14ac:dyDescent="0.3">
      <c r="A582" t="s">
        <v>2406</v>
      </c>
      <c r="B582" s="2">
        <v>45273</v>
      </c>
      <c r="C582" t="s">
        <v>776</v>
      </c>
      <c r="D582" t="s">
        <v>1710</v>
      </c>
      <c r="E582" t="s">
        <v>1769</v>
      </c>
      <c r="F582">
        <v>4</v>
      </c>
      <c r="G582">
        <v>968.27</v>
      </c>
      <c r="H582">
        <v>0.03</v>
      </c>
      <c r="I582" t="s">
        <v>1826</v>
      </c>
      <c r="J582">
        <v>3756.8876</v>
      </c>
    </row>
    <row r="583" spans="1:10" x14ac:dyDescent="0.3">
      <c r="A583" t="s">
        <v>2407</v>
      </c>
      <c r="B583" s="2">
        <v>45250</v>
      </c>
      <c r="C583" t="s">
        <v>78</v>
      </c>
      <c r="D583" t="s">
        <v>1724</v>
      </c>
      <c r="E583" t="s">
        <v>1773</v>
      </c>
      <c r="F583">
        <v>4</v>
      </c>
      <c r="G583">
        <v>510.33</v>
      </c>
      <c r="H583">
        <v>0.2</v>
      </c>
      <c r="I583" t="s">
        <v>1826</v>
      </c>
      <c r="J583">
        <v>1633.056</v>
      </c>
    </row>
    <row r="584" spans="1:10" x14ac:dyDescent="0.3">
      <c r="A584" t="s">
        <v>2408</v>
      </c>
      <c r="B584" s="2">
        <v>45539</v>
      </c>
      <c r="C584" t="s">
        <v>55</v>
      </c>
      <c r="D584" t="s">
        <v>1636</v>
      </c>
      <c r="E584" t="s">
        <v>1813</v>
      </c>
      <c r="F584">
        <v>2</v>
      </c>
      <c r="G584">
        <v>156.72999999999999</v>
      </c>
      <c r="H584">
        <v>0.18</v>
      </c>
      <c r="I584" t="s">
        <v>1829</v>
      </c>
      <c r="J584">
        <v>257.03719999999998</v>
      </c>
    </row>
    <row r="585" spans="1:10" x14ac:dyDescent="0.3">
      <c r="A585" t="s">
        <v>2409</v>
      </c>
      <c r="B585" s="2">
        <v>45810</v>
      </c>
      <c r="C585" t="s">
        <v>481</v>
      </c>
      <c r="D585" t="s">
        <v>1746</v>
      </c>
      <c r="E585" t="s">
        <v>1789</v>
      </c>
      <c r="F585">
        <v>3</v>
      </c>
      <c r="G585">
        <v>53.83</v>
      </c>
      <c r="H585">
        <v>0.24</v>
      </c>
      <c r="I585" t="s">
        <v>1824</v>
      </c>
      <c r="J585">
        <v>122.7324</v>
      </c>
    </row>
    <row r="586" spans="1:10" x14ac:dyDescent="0.3">
      <c r="A586" t="s">
        <v>2410</v>
      </c>
      <c r="B586" s="2">
        <v>45350</v>
      </c>
      <c r="C586" t="s">
        <v>1178</v>
      </c>
      <c r="D586" t="s">
        <v>1704</v>
      </c>
      <c r="E586" t="s">
        <v>1769</v>
      </c>
      <c r="F586">
        <v>1</v>
      </c>
      <c r="G586">
        <v>34.71</v>
      </c>
      <c r="H586">
        <v>0.1</v>
      </c>
      <c r="I586" t="s">
        <v>1829</v>
      </c>
      <c r="J586">
        <v>31.239000000000001</v>
      </c>
    </row>
    <row r="587" spans="1:10" x14ac:dyDescent="0.3">
      <c r="A587" t="s">
        <v>2411</v>
      </c>
      <c r="B587" s="2">
        <v>45633</v>
      </c>
      <c r="C587" t="s">
        <v>737</v>
      </c>
      <c r="D587" t="s">
        <v>1702</v>
      </c>
      <c r="E587" t="s">
        <v>1757</v>
      </c>
      <c r="F587">
        <v>2</v>
      </c>
      <c r="G587">
        <v>829.15</v>
      </c>
      <c r="H587">
        <v>0.11</v>
      </c>
      <c r="I587" t="s">
        <v>1826</v>
      </c>
      <c r="J587">
        <v>1475.8869999999999</v>
      </c>
    </row>
    <row r="588" spans="1:10" x14ac:dyDescent="0.3">
      <c r="A588" t="s">
        <v>2412</v>
      </c>
      <c r="B588" s="2">
        <v>45798</v>
      </c>
      <c r="C588" t="s">
        <v>842</v>
      </c>
      <c r="D588" t="s">
        <v>1744</v>
      </c>
      <c r="E588" t="s">
        <v>1766</v>
      </c>
      <c r="F588">
        <v>2</v>
      </c>
      <c r="G588">
        <v>481.86</v>
      </c>
      <c r="H588">
        <v>0.1</v>
      </c>
      <c r="I588" t="s">
        <v>1829</v>
      </c>
      <c r="J588">
        <v>867.34800000000007</v>
      </c>
    </row>
    <row r="589" spans="1:10" x14ac:dyDescent="0.3">
      <c r="A589" t="s">
        <v>2413</v>
      </c>
      <c r="B589" s="2">
        <v>45354</v>
      </c>
      <c r="C589" t="s">
        <v>496</v>
      </c>
      <c r="D589" t="s">
        <v>1652</v>
      </c>
      <c r="E589" t="s">
        <v>1779</v>
      </c>
      <c r="F589">
        <v>4</v>
      </c>
      <c r="G589">
        <v>915.17</v>
      </c>
      <c r="H589">
        <v>0.19</v>
      </c>
      <c r="I589" t="s">
        <v>1829</v>
      </c>
      <c r="J589">
        <v>2965.1507999999999</v>
      </c>
    </row>
    <row r="590" spans="1:10" x14ac:dyDescent="0.3">
      <c r="A590" t="s">
        <v>2414</v>
      </c>
      <c r="B590" s="2">
        <v>45357</v>
      </c>
      <c r="C590" t="s">
        <v>696</v>
      </c>
      <c r="D590" t="s">
        <v>1690</v>
      </c>
      <c r="E590" t="s">
        <v>1810</v>
      </c>
      <c r="F590">
        <v>1</v>
      </c>
      <c r="G590">
        <v>250.95</v>
      </c>
      <c r="H590">
        <v>0.03</v>
      </c>
      <c r="I590" t="s">
        <v>1826</v>
      </c>
      <c r="J590">
        <v>243.42150000000001</v>
      </c>
    </row>
    <row r="591" spans="1:10" x14ac:dyDescent="0.3">
      <c r="A591" t="s">
        <v>2415</v>
      </c>
      <c r="B591" s="2">
        <v>45257</v>
      </c>
      <c r="C591" t="s">
        <v>1023</v>
      </c>
      <c r="D591" t="s">
        <v>1740</v>
      </c>
      <c r="E591" t="s">
        <v>1773</v>
      </c>
      <c r="F591">
        <v>3</v>
      </c>
      <c r="G591">
        <v>882.84</v>
      </c>
      <c r="H591">
        <v>0.1</v>
      </c>
      <c r="I591" t="s">
        <v>1824</v>
      </c>
      <c r="J591">
        <v>2383.6680000000001</v>
      </c>
    </row>
    <row r="592" spans="1:10" x14ac:dyDescent="0.3">
      <c r="A592" t="s">
        <v>2416</v>
      </c>
      <c r="B592" s="2">
        <v>45702</v>
      </c>
      <c r="C592" t="s">
        <v>470</v>
      </c>
      <c r="D592" t="s">
        <v>1586</v>
      </c>
      <c r="E592" t="s">
        <v>1810</v>
      </c>
      <c r="F592">
        <v>4</v>
      </c>
      <c r="G592">
        <v>573.37</v>
      </c>
      <c r="H592">
        <v>0.04</v>
      </c>
      <c r="I592" t="s">
        <v>1829</v>
      </c>
      <c r="J592">
        <v>2201.7408</v>
      </c>
    </row>
    <row r="593" spans="1:10" x14ac:dyDescent="0.3">
      <c r="A593" t="s">
        <v>2417</v>
      </c>
      <c r="B593" s="2">
        <v>45318</v>
      </c>
      <c r="C593" t="s">
        <v>218</v>
      </c>
      <c r="D593" t="s">
        <v>1612</v>
      </c>
      <c r="E593" t="s">
        <v>1794</v>
      </c>
      <c r="F593">
        <v>3</v>
      </c>
      <c r="G593">
        <v>622.72</v>
      </c>
      <c r="H593">
        <v>0.04</v>
      </c>
      <c r="I593" t="s">
        <v>1824</v>
      </c>
      <c r="J593">
        <v>1793.4336000000001</v>
      </c>
    </row>
    <row r="594" spans="1:10" x14ac:dyDescent="0.3">
      <c r="A594" t="s">
        <v>2418</v>
      </c>
      <c r="B594" s="2">
        <v>45943</v>
      </c>
      <c r="C594" t="s">
        <v>1211</v>
      </c>
      <c r="D594" t="s">
        <v>1732</v>
      </c>
      <c r="E594" t="s">
        <v>1807</v>
      </c>
      <c r="F594">
        <v>3</v>
      </c>
      <c r="G594">
        <v>259.74</v>
      </c>
      <c r="H594">
        <v>0.24</v>
      </c>
      <c r="I594" t="s">
        <v>1824</v>
      </c>
      <c r="J594">
        <v>592.20720000000006</v>
      </c>
    </row>
    <row r="595" spans="1:10" x14ac:dyDescent="0.3">
      <c r="A595" t="s">
        <v>2419</v>
      </c>
      <c r="B595" s="2">
        <v>45769</v>
      </c>
      <c r="C595" t="s">
        <v>205</v>
      </c>
      <c r="D595" t="s">
        <v>1604</v>
      </c>
      <c r="E595" t="s">
        <v>1797</v>
      </c>
      <c r="F595">
        <v>4</v>
      </c>
      <c r="G595">
        <v>951.09</v>
      </c>
      <c r="H595">
        <v>0.14000000000000001</v>
      </c>
      <c r="I595" t="s">
        <v>1829</v>
      </c>
      <c r="J595">
        <v>3271.7496000000001</v>
      </c>
    </row>
    <row r="596" spans="1:10" x14ac:dyDescent="0.3">
      <c r="A596" t="s">
        <v>2420</v>
      </c>
      <c r="B596" s="2">
        <v>45765</v>
      </c>
      <c r="C596" t="s">
        <v>651</v>
      </c>
      <c r="D596" t="s">
        <v>1746</v>
      </c>
      <c r="E596" t="s">
        <v>1761</v>
      </c>
      <c r="F596">
        <v>1</v>
      </c>
      <c r="G596">
        <v>71.709999999999994</v>
      </c>
      <c r="H596">
        <v>0.23</v>
      </c>
      <c r="I596" t="s">
        <v>1829</v>
      </c>
      <c r="J596">
        <v>55.216700000000003</v>
      </c>
    </row>
    <row r="597" spans="1:10" x14ac:dyDescent="0.3">
      <c r="A597" t="s">
        <v>2421</v>
      </c>
      <c r="B597" s="2">
        <v>45891</v>
      </c>
      <c r="C597" t="s">
        <v>574</v>
      </c>
      <c r="D597" t="s">
        <v>1588</v>
      </c>
      <c r="E597" t="s">
        <v>1779</v>
      </c>
      <c r="F597">
        <v>4</v>
      </c>
      <c r="G597">
        <v>894.93</v>
      </c>
      <c r="H597">
        <v>0.05</v>
      </c>
      <c r="I597" t="s">
        <v>1829</v>
      </c>
      <c r="J597">
        <v>3400.733999999999</v>
      </c>
    </row>
    <row r="598" spans="1:10" x14ac:dyDescent="0.3">
      <c r="A598" t="s">
        <v>2422</v>
      </c>
      <c r="B598" s="2">
        <v>45842</v>
      </c>
      <c r="C598" t="s">
        <v>660</v>
      </c>
      <c r="D598" t="s">
        <v>1704</v>
      </c>
      <c r="E598" t="s">
        <v>1782</v>
      </c>
      <c r="F598">
        <v>4</v>
      </c>
      <c r="G598">
        <v>870.18</v>
      </c>
      <c r="H598">
        <v>0.13</v>
      </c>
      <c r="I598" t="s">
        <v>1829</v>
      </c>
      <c r="J598">
        <v>3028.2264</v>
      </c>
    </row>
    <row r="599" spans="1:10" x14ac:dyDescent="0.3">
      <c r="A599" t="s">
        <v>2423</v>
      </c>
      <c r="B599" s="2">
        <v>45382</v>
      </c>
      <c r="C599" t="s">
        <v>884</v>
      </c>
      <c r="D599" t="s">
        <v>1676</v>
      </c>
      <c r="E599" t="s">
        <v>1761</v>
      </c>
      <c r="F599">
        <v>2</v>
      </c>
      <c r="G599">
        <v>552.72</v>
      </c>
      <c r="H599">
        <v>0.06</v>
      </c>
      <c r="I599" t="s">
        <v>1826</v>
      </c>
      <c r="J599">
        <v>1039.1135999999999</v>
      </c>
    </row>
    <row r="600" spans="1:10" x14ac:dyDescent="0.3">
      <c r="A600" t="s">
        <v>2424</v>
      </c>
      <c r="B600" s="2">
        <v>45236</v>
      </c>
      <c r="C600" t="s">
        <v>788</v>
      </c>
      <c r="D600" t="s">
        <v>1626</v>
      </c>
      <c r="E600" t="s">
        <v>1782</v>
      </c>
      <c r="F600">
        <v>3</v>
      </c>
      <c r="G600">
        <v>700.43</v>
      </c>
      <c r="H600">
        <v>0.01</v>
      </c>
      <c r="I600" t="s">
        <v>1829</v>
      </c>
      <c r="J600">
        <v>2080.2770999999998</v>
      </c>
    </row>
    <row r="601" spans="1:10" x14ac:dyDescent="0.3">
      <c r="A601" t="s">
        <v>2425</v>
      </c>
      <c r="B601" s="2">
        <v>45806</v>
      </c>
      <c r="C601" t="s">
        <v>1065</v>
      </c>
      <c r="D601" t="s">
        <v>1565</v>
      </c>
      <c r="E601" t="s">
        <v>1761</v>
      </c>
      <c r="F601">
        <v>2</v>
      </c>
      <c r="G601">
        <v>823.03</v>
      </c>
      <c r="H601">
        <v>0.18</v>
      </c>
      <c r="I601" t="s">
        <v>1826</v>
      </c>
      <c r="J601">
        <v>1349.7692</v>
      </c>
    </row>
    <row r="602" spans="1:10" x14ac:dyDescent="0.3">
      <c r="A602" t="s">
        <v>2426</v>
      </c>
      <c r="B602" s="2">
        <v>45401</v>
      </c>
      <c r="C602" t="s">
        <v>815</v>
      </c>
      <c r="D602" t="s">
        <v>1732</v>
      </c>
      <c r="E602" t="s">
        <v>1776</v>
      </c>
      <c r="F602">
        <v>1</v>
      </c>
      <c r="G602">
        <v>117.37</v>
      </c>
      <c r="H602">
        <v>0.21</v>
      </c>
      <c r="I602" t="s">
        <v>1824</v>
      </c>
      <c r="J602">
        <v>92.722300000000004</v>
      </c>
    </row>
    <row r="603" spans="1:10" x14ac:dyDescent="0.3">
      <c r="A603" t="s">
        <v>2427</v>
      </c>
      <c r="B603" s="2">
        <v>45716</v>
      </c>
      <c r="C603" t="s">
        <v>369</v>
      </c>
      <c r="D603" t="s">
        <v>1660</v>
      </c>
      <c r="E603" t="s">
        <v>1757</v>
      </c>
      <c r="F603">
        <v>4</v>
      </c>
      <c r="G603">
        <v>165.37</v>
      </c>
      <c r="H603">
        <v>0.28999999999999998</v>
      </c>
      <c r="I603" t="s">
        <v>1824</v>
      </c>
      <c r="J603">
        <v>469.6508</v>
      </c>
    </row>
    <row r="604" spans="1:10" x14ac:dyDescent="0.3">
      <c r="A604" t="s">
        <v>2428</v>
      </c>
      <c r="B604" s="2">
        <v>45718</v>
      </c>
      <c r="C604" t="s">
        <v>1181</v>
      </c>
      <c r="D604" t="s">
        <v>1557</v>
      </c>
      <c r="E604" t="s">
        <v>1789</v>
      </c>
      <c r="F604">
        <v>3</v>
      </c>
      <c r="G604">
        <v>483.06</v>
      </c>
      <c r="H604">
        <v>0.05</v>
      </c>
      <c r="I604" t="s">
        <v>1824</v>
      </c>
      <c r="J604">
        <v>1376.721</v>
      </c>
    </row>
    <row r="605" spans="1:10" x14ac:dyDescent="0.3">
      <c r="A605" t="s">
        <v>2429</v>
      </c>
      <c r="B605" s="2">
        <v>45379</v>
      </c>
      <c r="C605" t="s">
        <v>929</v>
      </c>
      <c r="D605" t="s">
        <v>1710</v>
      </c>
      <c r="E605" t="s">
        <v>1779</v>
      </c>
      <c r="F605">
        <v>4</v>
      </c>
      <c r="G605">
        <v>262.05</v>
      </c>
      <c r="H605">
        <v>0.24</v>
      </c>
      <c r="I605" t="s">
        <v>1826</v>
      </c>
      <c r="J605">
        <v>796.63200000000006</v>
      </c>
    </row>
    <row r="606" spans="1:10" x14ac:dyDescent="0.3">
      <c r="A606" t="s">
        <v>2430</v>
      </c>
      <c r="B606" s="2">
        <v>45635</v>
      </c>
      <c r="C606" t="s">
        <v>1428</v>
      </c>
      <c r="D606" t="s">
        <v>1576</v>
      </c>
      <c r="E606" t="s">
        <v>1799</v>
      </c>
      <c r="F606">
        <v>3</v>
      </c>
      <c r="G606">
        <v>970.89</v>
      </c>
      <c r="H606">
        <v>0.11</v>
      </c>
      <c r="I606" t="s">
        <v>1829</v>
      </c>
      <c r="J606">
        <v>2592.2763</v>
      </c>
    </row>
    <row r="607" spans="1:10" x14ac:dyDescent="0.3">
      <c r="A607" t="s">
        <v>2431</v>
      </c>
      <c r="B607" s="2">
        <v>45222</v>
      </c>
      <c r="C607" t="s">
        <v>702</v>
      </c>
      <c r="D607" t="s">
        <v>1692</v>
      </c>
      <c r="E607" t="s">
        <v>1752</v>
      </c>
      <c r="F607">
        <v>1</v>
      </c>
      <c r="G607">
        <v>61.11</v>
      </c>
      <c r="H607">
        <v>0.1</v>
      </c>
      <c r="I607" t="s">
        <v>1826</v>
      </c>
      <c r="J607">
        <v>54.999000000000002</v>
      </c>
    </row>
    <row r="608" spans="1:10" x14ac:dyDescent="0.3">
      <c r="A608" t="s">
        <v>2432</v>
      </c>
      <c r="B608" s="2">
        <v>45555</v>
      </c>
      <c r="C608" t="s">
        <v>121</v>
      </c>
      <c r="D608" t="s">
        <v>1602</v>
      </c>
      <c r="E608" t="s">
        <v>1782</v>
      </c>
      <c r="F608">
        <v>3</v>
      </c>
      <c r="G608">
        <v>827.88</v>
      </c>
      <c r="H608">
        <v>0.19</v>
      </c>
      <c r="I608" t="s">
        <v>1826</v>
      </c>
      <c r="J608">
        <v>2011.7483999999999</v>
      </c>
    </row>
    <row r="609" spans="1:10" x14ac:dyDescent="0.3">
      <c r="A609" t="s">
        <v>2433</v>
      </c>
      <c r="B609" s="2">
        <v>45583</v>
      </c>
      <c r="C609" t="s">
        <v>1334</v>
      </c>
      <c r="D609" t="s">
        <v>1722</v>
      </c>
      <c r="E609" t="s">
        <v>1797</v>
      </c>
      <c r="F609">
        <v>3</v>
      </c>
      <c r="G609">
        <v>926.85</v>
      </c>
      <c r="H609">
        <v>0.18</v>
      </c>
      <c r="I609" t="s">
        <v>1829</v>
      </c>
      <c r="J609">
        <v>2280.0509999999999</v>
      </c>
    </row>
    <row r="610" spans="1:10" x14ac:dyDescent="0.3">
      <c r="A610" t="s">
        <v>2434</v>
      </c>
      <c r="B610" s="2">
        <v>45662</v>
      </c>
      <c r="C610" t="s">
        <v>999</v>
      </c>
      <c r="D610" t="s">
        <v>1568</v>
      </c>
      <c r="E610" t="s">
        <v>1799</v>
      </c>
      <c r="F610">
        <v>1</v>
      </c>
      <c r="G610">
        <v>874.59</v>
      </c>
      <c r="H610">
        <v>0.28999999999999998</v>
      </c>
      <c r="I610" t="s">
        <v>1826</v>
      </c>
      <c r="J610">
        <v>620.95889999999997</v>
      </c>
    </row>
    <row r="611" spans="1:10" x14ac:dyDescent="0.3">
      <c r="A611" t="s">
        <v>2435</v>
      </c>
      <c r="B611" s="2">
        <v>45921</v>
      </c>
      <c r="C611" t="s">
        <v>1449</v>
      </c>
      <c r="D611" t="s">
        <v>1578</v>
      </c>
      <c r="E611" t="s">
        <v>1757</v>
      </c>
      <c r="F611">
        <v>4</v>
      </c>
      <c r="G611">
        <v>479.11</v>
      </c>
      <c r="H611">
        <v>0.24</v>
      </c>
      <c r="I611" t="s">
        <v>1826</v>
      </c>
      <c r="J611">
        <v>1456.4944</v>
      </c>
    </row>
    <row r="612" spans="1:10" x14ac:dyDescent="0.3">
      <c r="A612" t="s">
        <v>2436</v>
      </c>
      <c r="B612" s="2">
        <v>45490</v>
      </c>
      <c r="C612" t="s">
        <v>693</v>
      </c>
      <c r="D612" t="s">
        <v>1612</v>
      </c>
      <c r="E612" t="s">
        <v>1807</v>
      </c>
      <c r="F612">
        <v>3</v>
      </c>
      <c r="G612">
        <v>182.91</v>
      </c>
      <c r="H612">
        <v>0.28999999999999998</v>
      </c>
      <c r="I612" t="s">
        <v>1824</v>
      </c>
      <c r="J612">
        <v>389.59829999999999</v>
      </c>
    </row>
    <row r="613" spans="1:10" x14ac:dyDescent="0.3">
      <c r="A613" t="s">
        <v>2437</v>
      </c>
      <c r="B613" s="2">
        <v>45652</v>
      </c>
      <c r="C613" t="s">
        <v>866</v>
      </c>
      <c r="D613" t="s">
        <v>1616</v>
      </c>
      <c r="E613" t="s">
        <v>1773</v>
      </c>
      <c r="F613">
        <v>4</v>
      </c>
      <c r="G613">
        <v>745.51</v>
      </c>
      <c r="H613">
        <v>0.05</v>
      </c>
      <c r="I613" t="s">
        <v>1824</v>
      </c>
      <c r="J613">
        <v>2832.9380000000001</v>
      </c>
    </row>
    <row r="614" spans="1:10" x14ac:dyDescent="0.3">
      <c r="A614" t="s">
        <v>2438</v>
      </c>
      <c r="B614" s="2">
        <v>45598</v>
      </c>
      <c r="C614" t="s">
        <v>1481</v>
      </c>
      <c r="D614" t="s">
        <v>1724</v>
      </c>
      <c r="E614" t="s">
        <v>1801</v>
      </c>
      <c r="F614">
        <v>3</v>
      </c>
      <c r="G614">
        <v>920.61</v>
      </c>
      <c r="H614">
        <v>0.04</v>
      </c>
      <c r="I614" t="s">
        <v>1824</v>
      </c>
      <c r="J614">
        <v>2651.3568</v>
      </c>
    </row>
    <row r="615" spans="1:10" x14ac:dyDescent="0.3">
      <c r="A615" t="s">
        <v>2439</v>
      </c>
      <c r="B615" s="2">
        <v>45772</v>
      </c>
      <c r="C615" t="s">
        <v>1319</v>
      </c>
      <c r="D615" t="s">
        <v>1698</v>
      </c>
      <c r="E615" t="s">
        <v>1789</v>
      </c>
      <c r="F615">
        <v>4</v>
      </c>
      <c r="G615">
        <v>659.03</v>
      </c>
      <c r="H615">
        <v>0.15</v>
      </c>
      <c r="I615" t="s">
        <v>1824</v>
      </c>
      <c r="J615">
        <v>2240.7020000000002</v>
      </c>
    </row>
    <row r="616" spans="1:10" x14ac:dyDescent="0.3">
      <c r="A616" t="s">
        <v>2440</v>
      </c>
      <c r="B616" s="2">
        <v>45338</v>
      </c>
      <c r="C616" t="s">
        <v>1510</v>
      </c>
      <c r="D616" t="s">
        <v>1565</v>
      </c>
      <c r="E616" t="s">
        <v>1761</v>
      </c>
      <c r="F616">
        <v>1</v>
      </c>
      <c r="G616">
        <v>312.91000000000003</v>
      </c>
      <c r="H616">
        <v>0.12</v>
      </c>
      <c r="I616" t="s">
        <v>1826</v>
      </c>
      <c r="J616">
        <v>275.36079999999998</v>
      </c>
    </row>
    <row r="617" spans="1:10" x14ac:dyDescent="0.3">
      <c r="A617" t="s">
        <v>2441</v>
      </c>
      <c r="B617" s="2">
        <v>45524</v>
      </c>
      <c r="C617" t="s">
        <v>735</v>
      </c>
      <c r="D617" t="s">
        <v>1572</v>
      </c>
      <c r="E617" t="s">
        <v>1810</v>
      </c>
      <c r="F617">
        <v>4</v>
      </c>
      <c r="G617">
        <v>705.64</v>
      </c>
      <c r="H617">
        <v>0.11</v>
      </c>
      <c r="I617" t="s">
        <v>1826</v>
      </c>
      <c r="J617">
        <v>2512.0783999999999</v>
      </c>
    </row>
    <row r="618" spans="1:10" x14ac:dyDescent="0.3">
      <c r="A618" t="s">
        <v>2442</v>
      </c>
      <c r="B618" s="2">
        <v>45497</v>
      </c>
      <c r="C618" t="s">
        <v>487</v>
      </c>
      <c r="D618" t="s">
        <v>1565</v>
      </c>
      <c r="E618" t="s">
        <v>1789</v>
      </c>
      <c r="F618">
        <v>4</v>
      </c>
      <c r="G618">
        <v>386.41</v>
      </c>
      <c r="H618">
        <v>0.13</v>
      </c>
      <c r="I618" t="s">
        <v>1829</v>
      </c>
      <c r="J618">
        <v>1344.7067999999999</v>
      </c>
    </row>
    <row r="619" spans="1:10" x14ac:dyDescent="0.3">
      <c r="A619" t="s">
        <v>2443</v>
      </c>
      <c r="B619" s="2">
        <v>45534</v>
      </c>
      <c r="C619" t="s">
        <v>121</v>
      </c>
      <c r="D619" t="s">
        <v>1736</v>
      </c>
      <c r="E619" t="s">
        <v>1792</v>
      </c>
      <c r="F619">
        <v>3</v>
      </c>
      <c r="G619">
        <v>265.89</v>
      </c>
      <c r="H619">
        <v>0.08</v>
      </c>
      <c r="I619" t="s">
        <v>1829</v>
      </c>
      <c r="J619">
        <v>733.85640000000001</v>
      </c>
    </row>
    <row r="620" spans="1:10" x14ac:dyDescent="0.3">
      <c r="A620" t="s">
        <v>2444</v>
      </c>
      <c r="B620" s="2">
        <v>45925</v>
      </c>
      <c r="C620" t="s">
        <v>275</v>
      </c>
      <c r="D620" t="s">
        <v>1608</v>
      </c>
      <c r="E620" t="s">
        <v>1804</v>
      </c>
      <c r="F620">
        <v>1</v>
      </c>
      <c r="G620">
        <v>703.16</v>
      </c>
      <c r="H620">
        <v>0.28999999999999998</v>
      </c>
      <c r="I620" t="s">
        <v>1824</v>
      </c>
      <c r="J620">
        <v>499.24360000000001</v>
      </c>
    </row>
    <row r="621" spans="1:10" x14ac:dyDescent="0.3">
      <c r="A621" t="s">
        <v>2445</v>
      </c>
      <c r="B621" s="2">
        <v>45765</v>
      </c>
      <c r="C621" t="s">
        <v>1452</v>
      </c>
      <c r="D621" t="s">
        <v>1742</v>
      </c>
      <c r="E621" t="s">
        <v>1797</v>
      </c>
      <c r="F621">
        <v>2</v>
      </c>
      <c r="G621">
        <v>394.5</v>
      </c>
      <c r="H621">
        <v>0.28999999999999998</v>
      </c>
      <c r="I621" t="s">
        <v>1829</v>
      </c>
      <c r="J621">
        <v>560.18999999999994</v>
      </c>
    </row>
    <row r="622" spans="1:10" x14ac:dyDescent="0.3">
      <c r="A622" t="s">
        <v>2446</v>
      </c>
      <c r="B622" s="2">
        <v>45882</v>
      </c>
      <c r="C622" t="s">
        <v>408</v>
      </c>
      <c r="D622" t="s">
        <v>1742</v>
      </c>
      <c r="E622" t="s">
        <v>1779</v>
      </c>
      <c r="F622">
        <v>3</v>
      </c>
      <c r="G622">
        <v>411.25</v>
      </c>
      <c r="H622">
        <v>0.05</v>
      </c>
      <c r="I622" t="s">
        <v>1824</v>
      </c>
      <c r="J622">
        <v>1172.0625</v>
      </c>
    </row>
    <row r="623" spans="1:10" x14ac:dyDescent="0.3">
      <c r="A623" t="s">
        <v>2447</v>
      </c>
      <c r="B623" s="2">
        <v>45923</v>
      </c>
      <c r="C623" t="s">
        <v>1107</v>
      </c>
      <c r="D623" t="s">
        <v>1644</v>
      </c>
      <c r="E623" t="s">
        <v>1761</v>
      </c>
      <c r="F623">
        <v>4</v>
      </c>
      <c r="G623">
        <v>395.45</v>
      </c>
      <c r="H623">
        <v>0.01</v>
      </c>
      <c r="I623" t="s">
        <v>1824</v>
      </c>
      <c r="J623">
        <v>1565.982</v>
      </c>
    </row>
    <row r="624" spans="1:10" x14ac:dyDescent="0.3">
      <c r="A624" t="s">
        <v>2448</v>
      </c>
      <c r="B624" s="2">
        <v>45421</v>
      </c>
      <c r="C624" t="s">
        <v>144</v>
      </c>
      <c r="D624" t="s">
        <v>1728</v>
      </c>
      <c r="E624" t="s">
        <v>1773</v>
      </c>
      <c r="F624">
        <v>2</v>
      </c>
      <c r="G624">
        <v>678.98</v>
      </c>
      <c r="H624">
        <v>0.23</v>
      </c>
      <c r="I624" t="s">
        <v>1824</v>
      </c>
      <c r="J624">
        <v>1045.6292000000001</v>
      </c>
    </row>
    <row r="625" spans="1:10" x14ac:dyDescent="0.3">
      <c r="A625" t="s">
        <v>2449</v>
      </c>
      <c r="B625" s="2">
        <v>45608</v>
      </c>
      <c r="C625" t="s">
        <v>264</v>
      </c>
      <c r="D625" t="s">
        <v>1602</v>
      </c>
      <c r="E625" t="s">
        <v>1799</v>
      </c>
      <c r="F625">
        <v>4</v>
      </c>
      <c r="G625">
        <v>757.71</v>
      </c>
      <c r="H625">
        <v>0.26</v>
      </c>
      <c r="I625" t="s">
        <v>1829</v>
      </c>
      <c r="J625">
        <v>2242.8216000000002</v>
      </c>
    </row>
    <row r="626" spans="1:10" x14ac:dyDescent="0.3">
      <c r="A626" t="s">
        <v>2450</v>
      </c>
      <c r="B626" s="2">
        <v>45644</v>
      </c>
      <c r="C626" t="s">
        <v>221</v>
      </c>
      <c r="D626" t="s">
        <v>1736</v>
      </c>
      <c r="E626" t="s">
        <v>1769</v>
      </c>
      <c r="F626">
        <v>1</v>
      </c>
      <c r="G626">
        <v>647.86</v>
      </c>
      <c r="H626">
        <v>0.05</v>
      </c>
      <c r="I626" t="s">
        <v>1829</v>
      </c>
      <c r="J626">
        <v>615.46699999999998</v>
      </c>
    </row>
    <row r="627" spans="1:10" x14ac:dyDescent="0.3">
      <c r="A627" t="s">
        <v>2451</v>
      </c>
      <c r="B627" s="2">
        <v>45517</v>
      </c>
      <c r="C627" t="s">
        <v>461</v>
      </c>
      <c r="D627" t="s">
        <v>1572</v>
      </c>
      <c r="E627" t="s">
        <v>1776</v>
      </c>
      <c r="F627">
        <v>2</v>
      </c>
      <c r="G627">
        <v>179.64</v>
      </c>
      <c r="H627">
        <v>0.1</v>
      </c>
      <c r="I627" t="s">
        <v>1826</v>
      </c>
      <c r="J627">
        <v>323.35199999999998</v>
      </c>
    </row>
    <row r="628" spans="1:10" x14ac:dyDescent="0.3">
      <c r="A628" t="s">
        <v>2452</v>
      </c>
      <c r="B628" s="2">
        <v>45545</v>
      </c>
      <c r="C628" t="s">
        <v>1235</v>
      </c>
      <c r="D628" t="s">
        <v>1672</v>
      </c>
      <c r="E628" t="s">
        <v>1769</v>
      </c>
      <c r="F628">
        <v>3</v>
      </c>
      <c r="G628">
        <v>392.65</v>
      </c>
      <c r="H628">
        <v>0.17</v>
      </c>
      <c r="I628" t="s">
        <v>1826</v>
      </c>
      <c r="J628">
        <v>977.69849999999985</v>
      </c>
    </row>
    <row r="629" spans="1:10" x14ac:dyDescent="0.3">
      <c r="A629" t="s">
        <v>2453</v>
      </c>
      <c r="B629" s="2">
        <v>45547</v>
      </c>
      <c r="C629" t="s">
        <v>582</v>
      </c>
      <c r="D629" t="s">
        <v>1730</v>
      </c>
      <c r="E629" t="s">
        <v>1804</v>
      </c>
      <c r="F629">
        <v>4</v>
      </c>
      <c r="G629">
        <v>969.55</v>
      </c>
      <c r="H629">
        <v>0.09</v>
      </c>
      <c r="I629" t="s">
        <v>1829</v>
      </c>
      <c r="J629">
        <v>3529.1619999999998</v>
      </c>
    </row>
    <row r="630" spans="1:10" x14ac:dyDescent="0.3">
      <c r="A630" t="s">
        <v>2454</v>
      </c>
      <c r="B630" s="2">
        <v>45433</v>
      </c>
      <c r="C630" t="s">
        <v>1425</v>
      </c>
      <c r="D630" t="s">
        <v>1696</v>
      </c>
      <c r="E630" t="s">
        <v>1794</v>
      </c>
      <c r="F630">
        <v>3</v>
      </c>
      <c r="G630">
        <v>322.94</v>
      </c>
      <c r="H630">
        <v>0.01</v>
      </c>
      <c r="I630" t="s">
        <v>1824</v>
      </c>
      <c r="J630">
        <v>959.13179999999988</v>
      </c>
    </row>
    <row r="631" spans="1:10" x14ac:dyDescent="0.3">
      <c r="A631" t="s">
        <v>2455</v>
      </c>
      <c r="B631" s="2">
        <v>45792</v>
      </c>
      <c r="C631" t="s">
        <v>1133</v>
      </c>
      <c r="D631" t="s">
        <v>1714</v>
      </c>
      <c r="E631" t="s">
        <v>1752</v>
      </c>
      <c r="F631">
        <v>1</v>
      </c>
      <c r="G631">
        <v>92.83</v>
      </c>
      <c r="H631">
        <v>0.26</v>
      </c>
      <c r="I631" t="s">
        <v>1826</v>
      </c>
      <c r="J631">
        <v>68.694199999999995</v>
      </c>
    </row>
    <row r="632" spans="1:10" x14ac:dyDescent="0.3">
      <c r="A632" t="s">
        <v>2456</v>
      </c>
      <c r="B632" s="2">
        <v>45804</v>
      </c>
      <c r="C632" t="s">
        <v>1304</v>
      </c>
      <c r="D632" t="s">
        <v>1562</v>
      </c>
      <c r="E632" t="s">
        <v>1766</v>
      </c>
      <c r="F632">
        <v>4</v>
      </c>
      <c r="G632">
        <v>432.29</v>
      </c>
      <c r="H632">
        <v>0.16</v>
      </c>
      <c r="I632" t="s">
        <v>1829</v>
      </c>
      <c r="J632">
        <v>1452.4944</v>
      </c>
    </row>
    <row r="633" spans="1:10" x14ac:dyDescent="0.3">
      <c r="A633" t="s">
        <v>2457</v>
      </c>
      <c r="B633" s="2">
        <v>45311</v>
      </c>
      <c r="C633" t="s">
        <v>292</v>
      </c>
      <c r="D633" t="s">
        <v>1626</v>
      </c>
      <c r="E633" t="s">
        <v>1797</v>
      </c>
      <c r="F633">
        <v>2</v>
      </c>
      <c r="G633">
        <v>925.78</v>
      </c>
      <c r="H633">
        <v>0.14000000000000001</v>
      </c>
      <c r="I633" t="s">
        <v>1829</v>
      </c>
      <c r="J633">
        <v>1592.3416</v>
      </c>
    </row>
    <row r="634" spans="1:10" x14ac:dyDescent="0.3">
      <c r="A634" t="s">
        <v>2458</v>
      </c>
      <c r="B634" s="2">
        <v>45605</v>
      </c>
      <c r="C634" t="s">
        <v>1469</v>
      </c>
      <c r="D634" t="s">
        <v>1598</v>
      </c>
      <c r="E634" t="s">
        <v>1792</v>
      </c>
      <c r="F634">
        <v>2</v>
      </c>
      <c r="G634">
        <v>151.47</v>
      </c>
      <c r="H634">
        <v>0.21</v>
      </c>
      <c r="I634" t="s">
        <v>1826</v>
      </c>
      <c r="J634">
        <v>239.32259999999999</v>
      </c>
    </row>
    <row r="635" spans="1:10" x14ac:dyDescent="0.3">
      <c r="A635" t="s">
        <v>2459</v>
      </c>
      <c r="B635" s="2">
        <v>45338</v>
      </c>
      <c r="C635" t="s">
        <v>1389</v>
      </c>
      <c r="D635" t="s">
        <v>1714</v>
      </c>
      <c r="E635" t="s">
        <v>1789</v>
      </c>
      <c r="F635">
        <v>1</v>
      </c>
      <c r="G635">
        <v>343.05</v>
      </c>
      <c r="H635">
        <v>0.28000000000000003</v>
      </c>
      <c r="I635" t="s">
        <v>1826</v>
      </c>
      <c r="J635">
        <v>246.99600000000001</v>
      </c>
    </row>
    <row r="636" spans="1:10" x14ac:dyDescent="0.3">
      <c r="A636" t="s">
        <v>2460</v>
      </c>
      <c r="B636" s="2">
        <v>45642</v>
      </c>
      <c r="C636" t="s">
        <v>244</v>
      </c>
      <c r="D636" t="s">
        <v>1582</v>
      </c>
      <c r="E636" t="s">
        <v>1769</v>
      </c>
      <c r="F636">
        <v>1</v>
      </c>
      <c r="G636">
        <v>373.06</v>
      </c>
      <c r="H636">
        <v>0.11</v>
      </c>
      <c r="I636" t="s">
        <v>1826</v>
      </c>
      <c r="J636">
        <v>332.02339999999998</v>
      </c>
    </row>
    <row r="637" spans="1:10" x14ac:dyDescent="0.3">
      <c r="A637" t="s">
        <v>2461</v>
      </c>
      <c r="B637" s="2">
        <v>45693</v>
      </c>
      <c r="C637" t="s">
        <v>1278</v>
      </c>
      <c r="D637" t="s">
        <v>1584</v>
      </c>
      <c r="E637" t="s">
        <v>1801</v>
      </c>
      <c r="F637">
        <v>1</v>
      </c>
      <c r="G637">
        <v>124.98</v>
      </c>
      <c r="H637">
        <v>7.0000000000000007E-2</v>
      </c>
      <c r="I637" t="s">
        <v>1829</v>
      </c>
      <c r="J637">
        <v>116.23139999999999</v>
      </c>
    </row>
    <row r="638" spans="1:10" x14ac:dyDescent="0.3">
      <c r="A638" t="s">
        <v>2462</v>
      </c>
      <c r="B638" s="2">
        <v>45763</v>
      </c>
      <c r="C638" t="s">
        <v>866</v>
      </c>
      <c r="D638" t="s">
        <v>1694</v>
      </c>
      <c r="E638" t="s">
        <v>1813</v>
      </c>
      <c r="F638">
        <v>4</v>
      </c>
      <c r="G638">
        <v>221.49</v>
      </c>
      <c r="H638">
        <v>0.26</v>
      </c>
      <c r="I638" t="s">
        <v>1826</v>
      </c>
      <c r="J638">
        <v>655.61040000000003</v>
      </c>
    </row>
    <row r="639" spans="1:10" x14ac:dyDescent="0.3">
      <c r="A639" t="s">
        <v>2463</v>
      </c>
      <c r="B639" s="2">
        <v>45572</v>
      </c>
      <c r="C639" t="s">
        <v>565</v>
      </c>
      <c r="D639" t="s">
        <v>1594</v>
      </c>
      <c r="E639" t="s">
        <v>1801</v>
      </c>
      <c r="F639">
        <v>1</v>
      </c>
      <c r="G639">
        <v>563.32000000000005</v>
      </c>
      <c r="H639">
        <v>0.01</v>
      </c>
      <c r="I639" t="s">
        <v>1826</v>
      </c>
      <c r="J639">
        <v>557.68680000000006</v>
      </c>
    </row>
    <row r="640" spans="1:10" x14ac:dyDescent="0.3">
      <c r="A640" t="s">
        <v>2464</v>
      </c>
      <c r="B640" s="2">
        <v>45338</v>
      </c>
      <c r="C640" t="s">
        <v>1217</v>
      </c>
      <c r="D640" t="s">
        <v>1570</v>
      </c>
      <c r="E640" t="s">
        <v>1752</v>
      </c>
      <c r="F640">
        <v>1</v>
      </c>
      <c r="G640">
        <v>362.93</v>
      </c>
      <c r="H640">
        <v>0.27</v>
      </c>
      <c r="I640" t="s">
        <v>1824</v>
      </c>
      <c r="J640">
        <v>264.93889999999999</v>
      </c>
    </row>
    <row r="641" spans="1:10" x14ac:dyDescent="0.3">
      <c r="A641" t="s">
        <v>2465</v>
      </c>
      <c r="B641" s="2">
        <v>45373</v>
      </c>
      <c r="C641" t="s">
        <v>1056</v>
      </c>
      <c r="D641" t="s">
        <v>1570</v>
      </c>
      <c r="E641" t="s">
        <v>1801</v>
      </c>
      <c r="F641">
        <v>4</v>
      </c>
      <c r="G641">
        <v>369.22</v>
      </c>
      <c r="H641">
        <v>0.18</v>
      </c>
      <c r="I641" t="s">
        <v>1829</v>
      </c>
      <c r="J641">
        <v>1211.0416</v>
      </c>
    </row>
    <row r="642" spans="1:10" x14ac:dyDescent="0.3">
      <c r="A642" t="s">
        <v>2466</v>
      </c>
      <c r="B642" s="2">
        <v>45590</v>
      </c>
      <c r="C642" t="s">
        <v>1275</v>
      </c>
      <c r="D642" t="s">
        <v>1740</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1728</v>
      </c>
      <c r="E644" t="s">
        <v>1757</v>
      </c>
      <c r="F644">
        <v>3</v>
      </c>
      <c r="G644">
        <v>853.32</v>
      </c>
      <c r="H644">
        <v>7.0000000000000007E-2</v>
      </c>
      <c r="I644" t="s">
        <v>1829</v>
      </c>
      <c r="J644">
        <v>2380.7628</v>
      </c>
    </row>
    <row r="645" spans="1:10" x14ac:dyDescent="0.3">
      <c r="A645" t="s">
        <v>2469</v>
      </c>
      <c r="B645" s="2">
        <v>45586</v>
      </c>
      <c r="C645" t="s">
        <v>502</v>
      </c>
      <c r="D645" t="s">
        <v>1700</v>
      </c>
      <c r="E645" t="s">
        <v>1776</v>
      </c>
      <c r="F645">
        <v>3</v>
      </c>
      <c r="G645">
        <v>89.78</v>
      </c>
      <c r="H645">
        <v>0.2</v>
      </c>
      <c r="I645" t="s">
        <v>1829</v>
      </c>
      <c r="J645">
        <v>215.47200000000001</v>
      </c>
    </row>
    <row r="646" spans="1:10" x14ac:dyDescent="0.3">
      <c r="A646" t="s">
        <v>2470</v>
      </c>
      <c r="B646" s="2">
        <v>45334</v>
      </c>
      <c r="C646" t="s">
        <v>628</v>
      </c>
      <c r="D646" t="s">
        <v>1658</v>
      </c>
      <c r="E646" t="s">
        <v>1757</v>
      </c>
      <c r="F646">
        <v>1</v>
      </c>
      <c r="G646">
        <v>172.04</v>
      </c>
      <c r="H646">
        <v>0.04</v>
      </c>
      <c r="I646" t="s">
        <v>1826</v>
      </c>
      <c r="J646">
        <v>165.1584</v>
      </c>
    </row>
    <row r="647" spans="1:10" x14ac:dyDescent="0.3">
      <c r="A647" t="s">
        <v>2471</v>
      </c>
      <c r="B647" s="2">
        <v>45333</v>
      </c>
      <c r="C647" t="s">
        <v>1440</v>
      </c>
      <c r="D647" t="s">
        <v>1656</v>
      </c>
      <c r="E647" t="s">
        <v>1757</v>
      </c>
      <c r="F647">
        <v>1</v>
      </c>
      <c r="G647">
        <v>389.2</v>
      </c>
      <c r="H647">
        <v>0.05</v>
      </c>
      <c r="I647" t="s">
        <v>1824</v>
      </c>
      <c r="J647">
        <v>369.74</v>
      </c>
    </row>
    <row r="648" spans="1:10" x14ac:dyDescent="0.3">
      <c r="A648" t="s">
        <v>2472</v>
      </c>
      <c r="B648" s="2">
        <v>45778</v>
      </c>
      <c r="C648" t="s">
        <v>1422</v>
      </c>
      <c r="D648" t="s">
        <v>1702</v>
      </c>
      <c r="E648" t="s">
        <v>1797</v>
      </c>
      <c r="F648">
        <v>3</v>
      </c>
      <c r="G648">
        <v>865.96</v>
      </c>
      <c r="H648">
        <v>0.12</v>
      </c>
      <c r="I648" t="s">
        <v>1826</v>
      </c>
      <c r="J648">
        <v>2286.1343999999999</v>
      </c>
    </row>
    <row r="649" spans="1:10" x14ac:dyDescent="0.3">
      <c r="A649" t="s">
        <v>2473</v>
      </c>
      <c r="B649" s="2">
        <v>45592</v>
      </c>
      <c r="C649" t="s">
        <v>562</v>
      </c>
      <c r="D649" t="s">
        <v>1586</v>
      </c>
      <c r="E649" t="s">
        <v>1757</v>
      </c>
      <c r="F649">
        <v>3</v>
      </c>
      <c r="G649">
        <v>79.95</v>
      </c>
      <c r="H649">
        <v>0.2</v>
      </c>
      <c r="I649" t="s">
        <v>1829</v>
      </c>
      <c r="J649">
        <v>191.88</v>
      </c>
    </row>
    <row r="650" spans="1:10" x14ac:dyDescent="0.3">
      <c r="A650" t="s">
        <v>2474</v>
      </c>
      <c r="B650" s="2">
        <v>45259</v>
      </c>
      <c r="C650" t="s">
        <v>1190</v>
      </c>
      <c r="D650" t="s">
        <v>1600</v>
      </c>
      <c r="E650" t="s">
        <v>1779</v>
      </c>
      <c r="F650">
        <v>1</v>
      </c>
      <c r="G650">
        <v>566.5</v>
      </c>
      <c r="H650">
        <v>0.25</v>
      </c>
      <c r="I650" t="s">
        <v>1829</v>
      </c>
      <c r="J650">
        <v>424.875</v>
      </c>
    </row>
    <row r="651" spans="1:10" x14ac:dyDescent="0.3">
      <c r="A651" t="s">
        <v>2475</v>
      </c>
      <c r="B651" s="2">
        <v>45801</v>
      </c>
      <c r="C651" t="s">
        <v>1252</v>
      </c>
      <c r="D651" t="s">
        <v>1590</v>
      </c>
      <c r="E651" t="s">
        <v>1752</v>
      </c>
      <c r="F651">
        <v>2</v>
      </c>
      <c r="G651">
        <v>347.95</v>
      </c>
      <c r="H651">
        <v>0.13</v>
      </c>
      <c r="I651" t="s">
        <v>1829</v>
      </c>
      <c r="J651">
        <v>605.43299999999999</v>
      </c>
    </row>
    <row r="652" spans="1:10" x14ac:dyDescent="0.3">
      <c r="A652" t="s">
        <v>2476</v>
      </c>
      <c r="B652" s="2">
        <v>45347</v>
      </c>
      <c r="C652" t="s">
        <v>681</v>
      </c>
      <c r="D652" t="s">
        <v>1664</v>
      </c>
      <c r="E652" t="s">
        <v>1766</v>
      </c>
      <c r="F652">
        <v>2</v>
      </c>
      <c r="G652">
        <v>250.83</v>
      </c>
      <c r="H652">
        <v>0.15</v>
      </c>
      <c r="I652" t="s">
        <v>1826</v>
      </c>
      <c r="J652">
        <v>426.411</v>
      </c>
    </row>
    <row r="653" spans="1:10" x14ac:dyDescent="0.3">
      <c r="A653" t="s">
        <v>2477</v>
      </c>
      <c r="B653" s="2">
        <v>45721</v>
      </c>
      <c r="C653" t="s">
        <v>502</v>
      </c>
      <c r="D653" t="s">
        <v>1690</v>
      </c>
      <c r="E653" t="s">
        <v>1757</v>
      </c>
      <c r="F653">
        <v>1</v>
      </c>
      <c r="G653">
        <v>888.05</v>
      </c>
      <c r="H653">
        <v>0.2</v>
      </c>
      <c r="I653" t="s">
        <v>1826</v>
      </c>
      <c r="J653">
        <v>710.44</v>
      </c>
    </row>
    <row r="654" spans="1:10" x14ac:dyDescent="0.3">
      <c r="A654" t="s">
        <v>2478</v>
      </c>
      <c r="B654" s="2">
        <v>45531</v>
      </c>
      <c r="C654" t="s">
        <v>36</v>
      </c>
      <c r="D654" t="s">
        <v>1626</v>
      </c>
      <c r="E654" t="s">
        <v>1810</v>
      </c>
      <c r="F654">
        <v>2</v>
      </c>
      <c r="G654">
        <v>673.02</v>
      </c>
      <c r="H654">
        <v>0.11</v>
      </c>
      <c r="I654" t="s">
        <v>1826</v>
      </c>
      <c r="J654">
        <v>1197.9756</v>
      </c>
    </row>
    <row r="655" spans="1:10" x14ac:dyDescent="0.3">
      <c r="A655" t="s">
        <v>2479</v>
      </c>
      <c r="B655" s="2">
        <v>45332</v>
      </c>
      <c r="C655" t="s">
        <v>1362</v>
      </c>
      <c r="D655" t="s">
        <v>1676</v>
      </c>
      <c r="E655" t="s">
        <v>1766</v>
      </c>
      <c r="F655">
        <v>2</v>
      </c>
      <c r="G655">
        <v>492.62</v>
      </c>
      <c r="H655">
        <v>0.26</v>
      </c>
      <c r="I655" t="s">
        <v>1829</v>
      </c>
      <c r="J655">
        <v>729.07759999999996</v>
      </c>
    </row>
    <row r="656" spans="1:10" x14ac:dyDescent="0.3">
      <c r="A656" t="s">
        <v>2480</v>
      </c>
      <c r="B656" s="2">
        <v>45344</v>
      </c>
      <c r="C656" t="s">
        <v>1175</v>
      </c>
      <c r="D656" t="s">
        <v>1718</v>
      </c>
      <c r="E656" t="s">
        <v>1766</v>
      </c>
      <c r="F656">
        <v>4</v>
      </c>
      <c r="G656">
        <v>986.93</v>
      </c>
      <c r="H656">
        <v>0.01</v>
      </c>
      <c r="I656" t="s">
        <v>1824</v>
      </c>
      <c r="J656">
        <v>3908.2428</v>
      </c>
    </row>
    <row r="657" spans="1:10" x14ac:dyDescent="0.3">
      <c r="A657" t="s">
        <v>2481</v>
      </c>
      <c r="B657" s="2">
        <v>45388</v>
      </c>
      <c r="C657" t="s">
        <v>1475</v>
      </c>
      <c r="D657" t="s">
        <v>1592</v>
      </c>
      <c r="E657" t="s">
        <v>1794</v>
      </c>
      <c r="F657">
        <v>4</v>
      </c>
      <c r="G657">
        <v>411.68</v>
      </c>
      <c r="H657">
        <v>0.06</v>
      </c>
      <c r="I657" t="s">
        <v>1826</v>
      </c>
      <c r="J657">
        <v>1547.9168</v>
      </c>
    </row>
    <row r="658" spans="1:10" x14ac:dyDescent="0.3">
      <c r="A658" t="s">
        <v>2482</v>
      </c>
      <c r="B658" s="2">
        <v>45397</v>
      </c>
      <c r="C658" t="s">
        <v>711</v>
      </c>
      <c r="D658" t="s">
        <v>1620</v>
      </c>
      <c r="E658" t="s">
        <v>1807</v>
      </c>
      <c r="F658">
        <v>2</v>
      </c>
      <c r="G658">
        <v>637.55999999999995</v>
      </c>
      <c r="H658">
        <v>0.05</v>
      </c>
      <c r="I658" t="s">
        <v>1829</v>
      </c>
      <c r="J658">
        <v>1211.364</v>
      </c>
    </row>
    <row r="659" spans="1:10" x14ac:dyDescent="0.3">
      <c r="A659" t="s">
        <v>2483</v>
      </c>
      <c r="B659" s="2">
        <v>45633</v>
      </c>
      <c r="C659" t="s">
        <v>67</v>
      </c>
      <c r="D659" t="s">
        <v>1574</v>
      </c>
      <c r="E659" t="s">
        <v>1766</v>
      </c>
      <c r="F659">
        <v>3</v>
      </c>
      <c r="G659">
        <v>706.87</v>
      </c>
      <c r="H659">
        <v>0.27</v>
      </c>
      <c r="I659" t="s">
        <v>1824</v>
      </c>
      <c r="J659">
        <v>1548.0453</v>
      </c>
    </row>
    <row r="660" spans="1:10" x14ac:dyDescent="0.3">
      <c r="A660" t="s">
        <v>2484</v>
      </c>
      <c r="B660" s="2">
        <v>45629</v>
      </c>
      <c r="C660" t="s">
        <v>208</v>
      </c>
      <c r="D660" t="s">
        <v>1578</v>
      </c>
      <c r="E660" t="s">
        <v>1776</v>
      </c>
      <c r="F660">
        <v>2</v>
      </c>
      <c r="G660">
        <v>884.48</v>
      </c>
      <c r="H660">
        <v>0</v>
      </c>
      <c r="I660" t="s">
        <v>1829</v>
      </c>
      <c r="J660">
        <v>1768.96</v>
      </c>
    </row>
    <row r="661" spans="1:10" x14ac:dyDescent="0.3">
      <c r="A661" t="s">
        <v>2485</v>
      </c>
      <c r="B661" s="2">
        <v>45291</v>
      </c>
      <c r="C661" t="s">
        <v>181</v>
      </c>
      <c r="D661" t="s">
        <v>1732</v>
      </c>
      <c r="E661" t="s">
        <v>1769</v>
      </c>
      <c r="F661">
        <v>3</v>
      </c>
      <c r="G661">
        <v>718.23</v>
      </c>
      <c r="H661">
        <v>0.19</v>
      </c>
      <c r="I661" t="s">
        <v>1826</v>
      </c>
      <c r="J661">
        <v>1745.2989</v>
      </c>
    </row>
    <row r="662" spans="1:10" x14ac:dyDescent="0.3">
      <c r="A662" t="s">
        <v>2486</v>
      </c>
      <c r="B662" s="2">
        <v>45914</v>
      </c>
      <c r="C662" t="s">
        <v>595</v>
      </c>
      <c r="D662" t="s">
        <v>1728</v>
      </c>
      <c r="E662" t="s">
        <v>1810</v>
      </c>
      <c r="F662">
        <v>3</v>
      </c>
      <c r="G662">
        <v>107.44</v>
      </c>
      <c r="H662">
        <v>0.27</v>
      </c>
      <c r="I662" t="s">
        <v>1826</v>
      </c>
      <c r="J662">
        <v>235.2936</v>
      </c>
    </row>
    <row r="663" spans="1:10" x14ac:dyDescent="0.3">
      <c r="A663" t="s">
        <v>2487</v>
      </c>
      <c r="B663" s="2">
        <v>45673</v>
      </c>
      <c r="C663" t="s">
        <v>211</v>
      </c>
      <c r="D663" t="s">
        <v>1640</v>
      </c>
      <c r="E663" t="s">
        <v>1766</v>
      </c>
      <c r="F663">
        <v>4</v>
      </c>
      <c r="G663">
        <v>608.97</v>
      </c>
      <c r="H663">
        <v>0.14000000000000001</v>
      </c>
      <c r="I663" t="s">
        <v>1829</v>
      </c>
      <c r="J663">
        <v>2094.8568</v>
      </c>
    </row>
    <row r="664" spans="1:10" x14ac:dyDescent="0.3">
      <c r="A664" t="s">
        <v>2488</v>
      </c>
      <c r="B664" s="2">
        <v>45689</v>
      </c>
      <c r="C664" t="s">
        <v>1109</v>
      </c>
      <c r="D664" t="s">
        <v>1670</v>
      </c>
      <c r="E664" t="s">
        <v>1776</v>
      </c>
      <c r="F664">
        <v>3</v>
      </c>
      <c r="G664">
        <v>260.45999999999998</v>
      </c>
      <c r="H664">
        <v>0.09</v>
      </c>
      <c r="I664" t="s">
        <v>1824</v>
      </c>
      <c r="J664">
        <v>711.05579999999986</v>
      </c>
    </row>
    <row r="665" spans="1:10" x14ac:dyDescent="0.3">
      <c r="A665" t="s">
        <v>2489</v>
      </c>
      <c r="B665" s="2">
        <v>45646</v>
      </c>
      <c r="C665" t="s">
        <v>425</v>
      </c>
      <c r="D665" t="s">
        <v>1592</v>
      </c>
      <c r="E665" t="s">
        <v>1776</v>
      </c>
      <c r="F665">
        <v>1</v>
      </c>
      <c r="G665">
        <v>747.03</v>
      </c>
      <c r="H665">
        <v>0.01</v>
      </c>
      <c r="I665" t="s">
        <v>1824</v>
      </c>
      <c r="J665">
        <v>739.55970000000002</v>
      </c>
    </row>
    <row r="666" spans="1:10" x14ac:dyDescent="0.3">
      <c r="A666" t="s">
        <v>2490</v>
      </c>
      <c r="B666" s="2">
        <v>45475</v>
      </c>
      <c r="C666" t="s">
        <v>1257</v>
      </c>
      <c r="D666" t="s">
        <v>1580</v>
      </c>
      <c r="E666" t="s">
        <v>1782</v>
      </c>
      <c r="F666">
        <v>4</v>
      </c>
      <c r="G666">
        <v>700.88</v>
      </c>
      <c r="H666">
        <v>0.23</v>
      </c>
      <c r="I666" t="s">
        <v>1826</v>
      </c>
      <c r="J666">
        <v>2158.7103999999999</v>
      </c>
    </row>
    <row r="667" spans="1:10" x14ac:dyDescent="0.3">
      <c r="A667" t="s">
        <v>2491</v>
      </c>
      <c r="B667" s="2">
        <v>45781</v>
      </c>
      <c r="C667" t="s">
        <v>185</v>
      </c>
      <c r="D667" t="s">
        <v>1738</v>
      </c>
      <c r="E667" t="s">
        <v>1799</v>
      </c>
      <c r="F667">
        <v>4</v>
      </c>
      <c r="G667">
        <v>20.09</v>
      </c>
      <c r="H667">
        <v>0.16</v>
      </c>
      <c r="I667" t="s">
        <v>1826</v>
      </c>
      <c r="J667">
        <v>67.502399999999994</v>
      </c>
    </row>
    <row r="668" spans="1:10" x14ac:dyDescent="0.3">
      <c r="A668" t="s">
        <v>2492</v>
      </c>
      <c r="B668" s="2">
        <v>45654</v>
      </c>
      <c r="C668" t="s">
        <v>230</v>
      </c>
      <c r="D668" t="s">
        <v>1622</v>
      </c>
      <c r="E668" t="s">
        <v>1792</v>
      </c>
      <c r="F668">
        <v>3</v>
      </c>
      <c r="G668">
        <v>917.64</v>
      </c>
      <c r="H668">
        <v>0.24</v>
      </c>
      <c r="I668" t="s">
        <v>1826</v>
      </c>
      <c r="J668">
        <v>2092.2192</v>
      </c>
    </row>
    <row r="669" spans="1:10" x14ac:dyDescent="0.3">
      <c r="A669" t="s">
        <v>2493</v>
      </c>
      <c r="B669" s="2">
        <v>45594</v>
      </c>
      <c r="C669" t="s">
        <v>195</v>
      </c>
      <c r="D669" t="s">
        <v>1590</v>
      </c>
      <c r="E669" t="s">
        <v>1752</v>
      </c>
      <c r="F669">
        <v>1</v>
      </c>
      <c r="G669">
        <v>242.08</v>
      </c>
      <c r="H669">
        <v>0.18</v>
      </c>
      <c r="I669" t="s">
        <v>1826</v>
      </c>
      <c r="J669">
        <v>198.50559999999999</v>
      </c>
    </row>
    <row r="670" spans="1:10" x14ac:dyDescent="0.3">
      <c r="A670" t="s">
        <v>2494</v>
      </c>
      <c r="B670" s="2">
        <v>45581</v>
      </c>
      <c r="C670" t="s">
        <v>214</v>
      </c>
      <c r="D670" t="s">
        <v>1674</v>
      </c>
      <c r="E670" t="s">
        <v>1779</v>
      </c>
      <c r="F670">
        <v>1</v>
      </c>
      <c r="G670">
        <v>536.67999999999995</v>
      </c>
      <c r="H670">
        <v>0.27</v>
      </c>
      <c r="I670" t="s">
        <v>1824</v>
      </c>
      <c r="J670">
        <v>391.77640000000002</v>
      </c>
    </row>
    <row r="671" spans="1:10" x14ac:dyDescent="0.3">
      <c r="A671" t="s">
        <v>2495</v>
      </c>
      <c r="B671" s="2">
        <v>45748</v>
      </c>
      <c r="C671" t="s">
        <v>338</v>
      </c>
      <c r="D671" t="s">
        <v>1606</v>
      </c>
      <c r="E671" t="s">
        <v>1769</v>
      </c>
      <c r="F671">
        <v>2</v>
      </c>
      <c r="G671">
        <v>145.18</v>
      </c>
      <c r="H671">
        <v>0.26</v>
      </c>
      <c r="I671" t="s">
        <v>1826</v>
      </c>
      <c r="J671">
        <v>214.8664</v>
      </c>
    </row>
    <row r="672" spans="1:10" x14ac:dyDescent="0.3">
      <c r="A672" t="s">
        <v>2496</v>
      </c>
      <c r="B672" s="2">
        <v>45369</v>
      </c>
      <c r="C672" t="s">
        <v>716</v>
      </c>
      <c r="D672" t="s">
        <v>1682</v>
      </c>
      <c r="E672" t="s">
        <v>1769</v>
      </c>
      <c r="F672">
        <v>2</v>
      </c>
      <c r="G672">
        <v>132.77000000000001</v>
      </c>
      <c r="H672">
        <v>0.13</v>
      </c>
      <c r="I672" t="s">
        <v>1829</v>
      </c>
      <c r="J672">
        <v>231.0198</v>
      </c>
    </row>
    <row r="673" spans="1:10" x14ac:dyDescent="0.3">
      <c r="A673" t="s">
        <v>2497</v>
      </c>
      <c r="B673" s="2">
        <v>45701</v>
      </c>
      <c r="C673" t="s">
        <v>63</v>
      </c>
      <c r="D673" t="s">
        <v>1630</v>
      </c>
      <c r="E673" t="s">
        <v>1786</v>
      </c>
      <c r="F673">
        <v>4</v>
      </c>
      <c r="G673">
        <v>682.11</v>
      </c>
      <c r="H673">
        <v>0.14000000000000001</v>
      </c>
      <c r="I673" t="s">
        <v>1824</v>
      </c>
      <c r="J673">
        <v>2346.4584</v>
      </c>
    </row>
    <row r="674" spans="1:10" x14ac:dyDescent="0.3">
      <c r="A674" t="s">
        <v>2498</v>
      </c>
      <c r="B674" s="2">
        <v>45510</v>
      </c>
      <c r="C674" t="s">
        <v>1495</v>
      </c>
      <c r="D674" t="s">
        <v>1628</v>
      </c>
      <c r="E674" t="s">
        <v>1807</v>
      </c>
      <c r="F674">
        <v>4</v>
      </c>
      <c r="G674">
        <v>502.95</v>
      </c>
      <c r="H674">
        <v>0.14000000000000001</v>
      </c>
      <c r="I674" t="s">
        <v>1829</v>
      </c>
      <c r="J674">
        <v>1730.1479999999999</v>
      </c>
    </row>
    <row r="675" spans="1:10" x14ac:dyDescent="0.3">
      <c r="A675" t="s">
        <v>2499</v>
      </c>
      <c r="B675" s="2">
        <v>45538</v>
      </c>
      <c r="C675" t="s">
        <v>752</v>
      </c>
      <c r="D675" t="s">
        <v>1622</v>
      </c>
      <c r="E675" t="s">
        <v>1804</v>
      </c>
      <c r="F675">
        <v>2</v>
      </c>
      <c r="G675">
        <v>472.08</v>
      </c>
      <c r="H675">
        <v>7.0000000000000007E-2</v>
      </c>
      <c r="I675" t="s">
        <v>1824</v>
      </c>
      <c r="J675">
        <v>878.0687999999999</v>
      </c>
    </row>
    <row r="676" spans="1:10" x14ac:dyDescent="0.3">
      <c r="A676" t="s">
        <v>2500</v>
      </c>
      <c r="B676" s="2">
        <v>45665</v>
      </c>
      <c r="C676" t="s">
        <v>1458</v>
      </c>
      <c r="D676" t="s">
        <v>1662</v>
      </c>
      <c r="E676" t="s">
        <v>1807</v>
      </c>
      <c r="F676">
        <v>2</v>
      </c>
      <c r="G676">
        <v>218.11</v>
      </c>
      <c r="H676">
        <v>0.02</v>
      </c>
      <c r="I676" t="s">
        <v>1829</v>
      </c>
      <c r="J676">
        <v>427.49560000000002</v>
      </c>
    </row>
    <row r="677" spans="1:10" x14ac:dyDescent="0.3">
      <c r="A677" t="s">
        <v>2501</v>
      </c>
      <c r="B677" s="2">
        <v>45859</v>
      </c>
      <c r="C677" t="s">
        <v>214</v>
      </c>
      <c r="D677" t="s">
        <v>1546</v>
      </c>
      <c r="E677" t="s">
        <v>1776</v>
      </c>
      <c r="F677">
        <v>4</v>
      </c>
      <c r="G677">
        <v>845.58</v>
      </c>
      <c r="H677">
        <v>0.06</v>
      </c>
      <c r="I677" t="s">
        <v>1826</v>
      </c>
      <c r="J677">
        <v>3179.3807999999999</v>
      </c>
    </row>
    <row r="678" spans="1:10" x14ac:dyDescent="0.3">
      <c r="A678" t="s">
        <v>2502</v>
      </c>
      <c r="B678" s="2">
        <v>45255</v>
      </c>
      <c r="C678" t="s">
        <v>441</v>
      </c>
      <c r="D678" t="s">
        <v>1708</v>
      </c>
      <c r="E678" t="s">
        <v>1761</v>
      </c>
      <c r="F678">
        <v>2</v>
      </c>
      <c r="G678">
        <v>111.28</v>
      </c>
      <c r="H678">
        <v>0.14000000000000001</v>
      </c>
      <c r="I678" t="s">
        <v>1824</v>
      </c>
      <c r="J678">
        <v>191.4016</v>
      </c>
    </row>
    <row r="679" spans="1:10" x14ac:dyDescent="0.3">
      <c r="A679" t="s">
        <v>2503</v>
      </c>
      <c r="B679" s="2">
        <v>45842</v>
      </c>
      <c r="C679" t="s">
        <v>585</v>
      </c>
      <c r="D679" t="s">
        <v>1666</v>
      </c>
      <c r="E679" t="s">
        <v>1799</v>
      </c>
      <c r="F679">
        <v>2</v>
      </c>
      <c r="G679">
        <v>37.21</v>
      </c>
      <c r="H679">
        <v>0.19</v>
      </c>
      <c r="I679" t="s">
        <v>1824</v>
      </c>
      <c r="J679">
        <v>60.280200000000008</v>
      </c>
    </row>
    <row r="680" spans="1:10" x14ac:dyDescent="0.3">
      <c r="A680" t="s">
        <v>2504</v>
      </c>
      <c r="B680" s="2">
        <v>45220</v>
      </c>
      <c r="C680" t="s">
        <v>1295</v>
      </c>
      <c r="D680" t="s">
        <v>1672</v>
      </c>
      <c r="E680" t="s">
        <v>1797</v>
      </c>
      <c r="F680">
        <v>1</v>
      </c>
      <c r="G680">
        <v>331.73</v>
      </c>
      <c r="H680">
        <v>0.04</v>
      </c>
      <c r="I680" t="s">
        <v>1824</v>
      </c>
      <c r="J680">
        <v>318.46080000000001</v>
      </c>
    </row>
    <row r="681" spans="1:10" x14ac:dyDescent="0.3">
      <c r="A681" t="s">
        <v>2505</v>
      </c>
      <c r="B681" s="2">
        <v>45273</v>
      </c>
      <c r="C681" t="s">
        <v>1139</v>
      </c>
      <c r="D681" t="s">
        <v>1688</v>
      </c>
      <c r="E681" t="s">
        <v>1794</v>
      </c>
      <c r="F681">
        <v>3</v>
      </c>
      <c r="G681">
        <v>306.70999999999998</v>
      </c>
      <c r="H681">
        <v>0.09</v>
      </c>
      <c r="I681" t="s">
        <v>1826</v>
      </c>
      <c r="J681">
        <v>837.31829999999991</v>
      </c>
    </row>
    <row r="682" spans="1:10" x14ac:dyDescent="0.3">
      <c r="A682" t="s">
        <v>2506</v>
      </c>
      <c r="B682" s="2">
        <v>45456</v>
      </c>
      <c r="C682" t="s">
        <v>860</v>
      </c>
      <c r="D682" t="s">
        <v>1598</v>
      </c>
      <c r="E682" t="s">
        <v>1776</v>
      </c>
      <c r="F682">
        <v>4</v>
      </c>
      <c r="G682">
        <v>484.92</v>
      </c>
      <c r="H682">
        <v>0.28000000000000003</v>
      </c>
      <c r="I682" t="s">
        <v>1826</v>
      </c>
      <c r="J682">
        <v>1396.5696</v>
      </c>
    </row>
    <row r="683" spans="1:10" x14ac:dyDescent="0.3">
      <c r="A683" t="s">
        <v>2507</v>
      </c>
      <c r="B683" s="2">
        <v>45292</v>
      </c>
      <c r="C683" t="s">
        <v>168</v>
      </c>
      <c r="D683" t="s">
        <v>1648</v>
      </c>
      <c r="E683" t="s">
        <v>1773</v>
      </c>
      <c r="F683">
        <v>2</v>
      </c>
      <c r="G683">
        <v>42.04</v>
      </c>
      <c r="H683">
        <v>7.0000000000000007E-2</v>
      </c>
      <c r="I683" t="s">
        <v>1824</v>
      </c>
      <c r="J683">
        <v>78.194399999999987</v>
      </c>
    </row>
    <row r="684" spans="1:10" x14ac:dyDescent="0.3">
      <c r="A684" t="s">
        <v>2508</v>
      </c>
      <c r="B684" s="2">
        <v>45278</v>
      </c>
      <c r="C684" t="s">
        <v>893</v>
      </c>
      <c r="D684" t="s">
        <v>1658</v>
      </c>
      <c r="E684" t="s">
        <v>1776</v>
      </c>
      <c r="F684">
        <v>3</v>
      </c>
      <c r="G684">
        <v>599.48</v>
      </c>
      <c r="H684">
        <v>0.22</v>
      </c>
      <c r="I684" t="s">
        <v>1826</v>
      </c>
      <c r="J684">
        <v>1402.7832000000001</v>
      </c>
    </row>
    <row r="685" spans="1:10" x14ac:dyDescent="0.3">
      <c r="A685" t="s">
        <v>2509</v>
      </c>
      <c r="B685" s="2">
        <v>45232</v>
      </c>
      <c r="C685" t="s">
        <v>1118</v>
      </c>
      <c r="D685" t="s">
        <v>1582</v>
      </c>
      <c r="E685" t="s">
        <v>1757</v>
      </c>
      <c r="F685">
        <v>3</v>
      </c>
      <c r="G685">
        <v>401.42</v>
      </c>
      <c r="H685">
        <v>0.01</v>
      </c>
      <c r="I685" t="s">
        <v>1829</v>
      </c>
      <c r="J685">
        <v>1192.2174</v>
      </c>
    </row>
    <row r="686" spans="1:10" x14ac:dyDescent="0.3">
      <c r="A686" t="s">
        <v>2510</v>
      </c>
      <c r="B686" s="2">
        <v>45907</v>
      </c>
      <c r="C686" t="s">
        <v>631</v>
      </c>
      <c r="D686" t="s">
        <v>1640</v>
      </c>
      <c r="E686" t="s">
        <v>1782</v>
      </c>
      <c r="F686">
        <v>4</v>
      </c>
      <c r="G686">
        <v>442.54</v>
      </c>
      <c r="H686">
        <v>0.06</v>
      </c>
      <c r="I686" t="s">
        <v>1824</v>
      </c>
      <c r="J686">
        <v>1663.9503999999999</v>
      </c>
    </row>
    <row r="687" spans="1:10" x14ac:dyDescent="0.3">
      <c r="A687" t="s">
        <v>2511</v>
      </c>
      <c r="B687" s="2">
        <v>45270</v>
      </c>
      <c r="C687" t="s">
        <v>1408</v>
      </c>
      <c r="D687" t="s">
        <v>1724</v>
      </c>
      <c r="E687" t="s">
        <v>1797</v>
      </c>
      <c r="F687">
        <v>4</v>
      </c>
      <c r="G687">
        <v>451.41</v>
      </c>
      <c r="H687">
        <v>0.06</v>
      </c>
      <c r="I687" t="s">
        <v>1826</v>
      </c>
      <c r="J687">
        <v>1697.3016</v>
      </c>
    </row>
    <row r="688" spans="1:10" x14ac:dyDescent="0.3">
      <c r="A688" t="s">
        <v>2512</v>
      </c>
      <c r="B688" s="2">
        <v>45942</v>
      </c>
      <c r="C688" t="s">
        <v>846</v>
      </c>
      <c r="D688" t="s">
        <v>1730</v>
      </c>
      <c r="E688" t="s">
        <v>1786</v>
      </c>
      <c r="F688">
        <v>4</v>
      </c>
      <c r="G688">
        <v>547.21</v>
      </c>
      <c r="H688">
        <v>0.25</v>
      </c>
      <c r="I688" t="s">
        <v>1824</v>
      </c>
      <c r="J688">
        <v>1641.63</v>
      </c>
    </row>
    <row r="689" spans="1:10" x14ac:dyDescent="0.3">
      <c r="A689" t="s">
        <v>2513</v>
      </c>
      <c r="B689" s="2">
        <v>45750</v>
      </c>
      <c r="C689" t="s">
        <v>663</v>
      </c>
      <c r="D689" t="s">
        <v>1722</v>
      </c>
      <c r="E689" t="s">
        <v>1769</v>
      </c>
      <c r="F689">
        <v>1</v>
      </c>
      <c r="G689">
        <v>979.28</v>
      </c>
      <c r="H689">
        <v>0.2</v>
      </c>
      <c r="I689" t="s">
        <v>1826</v>
      </c>
      <c r="J689">
        <v>783.42399999999998</v>
      </c>
    </row>
    <row r="690" spans="1:10" x14ac:dyDescent="0.3">
      <c r="A690" t="s">
        <v>2514</v>
      </c>
      <c r="B690" s="2">
        <v>45300</v>
      </c>
      <c r="C690" t="s">
        <v>1431</v>
      </c>
      <c r="D690" t="s">
        <v>1660</v>
      </c>
      <c r="E690" t="s">
        <v>1779</v>
      </c>
      <c r="F690">
        <v>4</v>
      </c>
      <c r="G690">
        <v>263.58999999999997</v>
      </c>
      <c r="H690">
        <v>0.04</v>
      </c>
      <c r="I690" t="s">
        <v>1824</v>
      </c>
      <c r="J690">
        <v>1012.1856</v>
      </c>
    </row>
    <row r="691" spans="1:10" x14ac:dyDescent="0.3">
      <c r="A691" t="s">
        <v>2515</v>
      </c>
      <c r="B691" s="2">
        <v>45876</v>
      </c>
      <c r="C691" t="s">
        <v>20</v>
      </c>
      <c r="D691" t="s">
        <v>1656</v>
      </c>
      <c r="E691" t="s">
        <v>1773</v>
      </c>
      <c r="F691">
        <v>1</v>
      </c>
      <c r="G691">
        <v>692.75</v>
      </c>
      <c r="H691">
        <v>0.11</v>
      </c>
      <c r="I691" t="s">
        <v>1829</v>
      </c>
      <c r="J691">
        <v>616.54750000000001</v>
      </c>
    </row>
    <row r="692" spans="1:10" x14ac:dyDescent="0.3">
      <c r="A692" t="s">
        <v>2516</v>
      </c>
      <c r="B692" s="2">
        <v>45301</v>
      </c>
      <c r="C692" t="s">
        <v>544</v>
      </c>
      <c r="D692" t="s">
        <v>1674</v>
      </c>
      <c r="E692" t="s">
        <v>1766</v>
      </c>
      <c r="F692">
        <v>3</v>
      </c>
      <c r="G692">
        <v>142.83000000000001</v>
      </c>
      <c r="H692">
        <v>0.01</v>
      </c>
      <c r="I692" t="s">
        <v>1824</v>
      </c>
      <c r="J692">
        <v>424.20510000000002</v>
      </c>
    </row>
    <row r="693" spans="1:10" x14ac:dyDescent="0.3">
      <c r="A693" t="s">
        <v>2517</v>
      </c>
      <c r="B693" s="2">
        <v>45857</v>
      </c>
      <c r="C693" t="s">
        <v>428</v>
      </c>
      <c r="D693" t="s">
        <v>1592</v>
      </c>
      <c r="E693" t="s">
        <v>1761</v>
      </c>
      <c r="F693">
        <v>2</v>
      </c>
      <c r="G693">
        <v>419.25</v>
      </c>
      <c r="H693">
        <v>0.17</v>
      </c>
      <c r="I693" t="s">
        <v>1826</v>
      </c>
      <c r="J693">
        <v>695.95499999999993</v>
      </c>
    </row>
    <row r="694" spans="1:10" x14ac:dyDescent="0.3">
      <c r="A694" t="s">
        <v>2518</v>
      </c>
      <c r="B694" s="2">
        <v>45650</v>
      </c>
      <c r="C694" t="s">
        <v>770</v>
      </c>
      <c r="D694" t="s">
        <v>1600</v>
      </c>
      <c r="E694" t="s">
        <v>1813</v>
      </c>
      <c r="F694">
        <v>2</v>
      </c>
      <c r="G694">
        <v>800.84</v>
      </c>
      <c r="H694">
        <v>0.27</v>
      </c>
      <c r="I694" t="s">
        <v>1829</v>
      </c>
      <c r="J694">
        <v>1169.2264</v>
      </c>
    </row>
    <row r="695" spans="1:10" x14ac:dyDescent="0.3">
      <c r="A695" t="s">
        <v>2519</v>
      </c>
      <c r="B695" s="2">
        <v>45520</v>
      </c>
      <c r="C695" t="s">
        <v>14</v>
      </c>
      <c r="D695" t="s">
        <v>1644</v>
      </c>
      <c r="E695" t="s">
        <v>1761</v>
      </c>
      <c r="F695">
        <v>1</v>
      </c>
      <c r="G695">
        <v>301.24</v>
      </c>
      <c r="H695">
        <v>0.11</v>
      </c>
      <c r="I695" t="s">
        <v>1826</v>
      </c>
      <c r="J695">
        <v>268.10359999999997</v>
      </c>
    </row>
    <row r="696" spans="1:10" x14ac:dyDescent="0.3">
      <c r="A696" t="s">
        <v>2520</v>
      </c>
      <c r="B696" s="2">
        <v>45497</v>
      </c>
      <c r="C696" t="s">
        <v>914</v>
      </c>
      <c r="D696" t="s">
        <v>1718</v>
      </c>
      <c r="E696" t="s">
        <v>1773</v>
      </c>
      <c r="F696">
        <v>2</v>
      </c>
      <c r="G696">
        <v>701.49</v>
      </c>
      <c r="H696">
        <v>0.09</v>
      </c>
      <c r="I696" t="s">
        <v>1826</v>
      </c>
      <c r="J696">
        <v>1276.7118</v>
      </c>
    </row>
    <row r="697" spans="1:10" x14ac:dyDescent="0.3">
      <c r="A697" t="s">
        <v>2521</v>
      </c>
      <c r="B697" s="2">
        <v>45615</v>
      </c>
      <c r="C697" t="s">
        <v>1101</v>
      </c>
      <c r="D697" t="s">
        <v>1600</v>
      </c>
      <c r="E697" t="s">
        <v>1789</v>
      </c>
      <c r="F697">
        <v>4</v>
      </c>
      <c r="G697">
        <v>413.48</v>
      </c>
      <c r="H697">
        <v>0.02</v>
      </c>
      <c r="I697" t="s">
        <v>1826</v>
      </c>
      <c r="J697">
        <v>1620.8416</v>
      </c>
    </row>
    <row r="698" spans="1:10" x14ac:dyDescent="0.3">
      <c r="A698" t="s">
        <v>2522</v>
      </c>
      <c r="B698" s="2">
        <v>45365</v>
      </c>
      <c r="C698" t="s">
        <v>646</v>
      </c>
      <c r="D698" t="s">
        <v>1562</v>
      </c>
      <c r="E698" t="s">
        <v>1757</v>
      </c>
      <c r="F698">
        <v>4</v>
      </c>
      <c r="G698">
        <v>167.83</v>
      </c>
      <c r="H698">
        <v>0.15</v>
      </c>
      <c r="I698" t="s">
        <v>1824</v>
      </c>
      <c r="J698">
        <v>570.62200000000007</v>
      </c>
    </row>
    <row r="699" spans="1:10" x14ac:dyDescent="0.3">
      <c r="A699" t="s">
        <v>2523</v>
      </c>
      <c r="B699" s="2">
        <v>45832</v>
      </c>
      <c r="C699" t="s">
        <v>472</v>
      </c>
      <c r="D699" t="s">
        <v>1578</v>
      </c>
      <c r="E699" t="s">
        <v>1810</v>
      </c>
      <c r="F699">
        <v>2</v>
      </c>
      <c r="G699">
        <v>669.12</v>
      </c>
      <c r="H699">
        <v>0.22</v>
      </c>
      <c r="I699" t="s">
        <v>1824</v>
      </c>
      <c r="J699">
        <v>1043.8271999999999</v>
      </c>
    </row>
    <row r="700" spans="1:10" x14ac:dyDescent="0.3">
      <c r="A700" t="s">
        <v>2524</v>
      </c>
      <c r="B700" s="2">
        <v>45530</v>
      </c>
      <c r="C700" t="s">
        <v>153</v>
      </c>
      <c r="D700" t="s">
        <v>1622</v>
      </c>
      <c r="E700" t="s">
        <v>1779</v>
      </c>
      <c r="F700">
        <v>3</v>
      </c>
      <c r="G700">
        <v>346.77</v>
      </c>
      <c r="H700">
        <v>0.18</v>
      </c>
      <c r="I700" t="s">
        <v>1826</v>
      </c>
      <c r="J700">
        <v>853.05420000000004</v>
      </c>
    </row>
    <row r="701" spans="1:10" x14ac:dyDescent="0.3">
      <c r="A701" t="s">
        <v>2525</v>
      </c>
      <c r="B701" s="2">
        <v>45939</v>
      </c>
      <c r="C701" t="s">
        <v>221</v>
      </c>
      <c r="D701" t="s">
        <v>1594</v>
      </c>
      <c r="E701" t="s">
        <v>1813</v>
      </c>
      <c r="F701">
        <v>3</v>
      </c>
      <c r="G701">
        <v>648.33000000000004</v>
      </c>
      <c r="H701">
        <v>0.2</v>
      </c>
      <c r="I701" t="s">
        <v>1829</v>
      </c>
      <c r="J701">
        <v>1555.992</v>
      </c>
    </row>
    <row r="702" spans="1:10" x14ac:dyDescent="0.3">
      <c r="A702" t="s">
        <v>2526</v>
      </c>
      <c r="B702" s="2">
        <v>45401</v>
      </c>
      <c r="C702" t="s">
        <v>905</v>
      </c>
      <c r="D702" t="s">
        <v>1557</v>
      </c>
      <c r="E702" t="s">
        <v>1761</v>
      </c>
      <c r="F702">
        <v>4</v>
      </c>
      <c r="G702">
        <v>254.94</v>
      </c>
      <c r="H702">
        <v>0.06</v>
      </c>
      <c r="I702" t="s">
        <v>1826</v>
      </c>
      <c r="J702">
        <v>958.57439999999997</v>
      </c>
    </row>
    <row r="703" spans="1:10" x14ac:dyDescent="0.3">
      <c r="A703" t="s">
        <v>2527</v>
      </c>
      <c r="B703" s="2">
        <v>45420</v>
      </c>
      <c r="C703" t="s">
        <v>1062</v>
      </c>
      <c r="D703" t="s">
        <v>1710</v>
      </c>
      <c r="E703" t="s">
        <v>1769</v>
      </c>
      <c r="F703">
        <v>1</v>
      </c>
      <c r="G703">
        <v>445.5</v>
      </c>
      <c r="H703">
        <v>0.28000000000000003</v>
      </c>
      <c r="I703" t="s">
        <v>1824</v>
      </c>
      <c r="J703">
        <v>320.76</v>
      </c>
    </row>
    <row r="704" spans="1:10" x14ac:dyDescent="0.3">
      <c r="A704" t="s">
        <v>2528</v>
      </c>
      <c r="B704" s="2">
        <v>45459</v>
      </c>
      <c r="C704" t="s">
        <v>716</v>
      </c>
      <c r="D704" t="s">
        <v>1728</v>
      </c>
      <c r="E704" t="s">
        <v>1769</v>
      </c>
      <c r="F704">
        <v>1</v>
      </c>
      <c r="G704">
        <v>900.94</v>
      </c>
      <c r="H704">
        <v>0.1</v>
      </c>
      <c r="I704" t="s">
        <v>1824</v>
      </c>
      <c r="J704">
        <v>810.84600000000012</v>
      </c>
    </row>
    <row r="705" spans="1:10" x14ac:dyDescent="0.3">
      <c r="A705" t="s">
        <v>2529</v>
      </c>
      <c r="B705" s="2">
        <v>45429</v>
      </c>
      <c r="C705" t="s">
        <v>643</v>
      </c>
      <c r="D705" t="s">
        <v>1578</v>
      </c>
      <c r="E705" t="s">
        <v>1804</v>
      </c>
      <c r="F705">
        <v>3</v>
      </c>
      <c r="G705">
        <v>262.69</v>
      </c>
      <c r="H705">
        <v>0.04</v>
      </c>
      <c r="I705" t="s">
        <v>1826</v>
      </c>
      <c r="J705">
        <v>756.54719999999986</v>
      </c>
    </row>
    <row r="706" spans="1:10" x14ac:dyDescent="0.3">
      <c r="A706" t="s">
        <v>2530</v>
      </c>
      <c r="B706" s="2">
        <v>45386</v>
      </c>
      <c r="C706" t="s">
        <v>1484</v>
      </c>
      <c r="D706" t="s">
        <v>1684</v>
      </c>
      <c r="E706" t="s">
        <v>1761</v>
      </c>
      <c r="F706">
        <v>3</v>
      </c>
      <c r="G706">
        <v>212.72</v>
      </c>
      <c r="H706">
        <v>0.22</v>
      </c>
      <c r="I706" t="s">
        <v>1826</v>
      </c>
      <c r="J706">
        <v>497.76479999999998</v>
      </c>
    </row>
    <row r="707" spans="1:10" x14ac:dyDescent="0.3">
      <c r="A707" t="s">
        <v>2531</v>
      </c>
      <c r="B707" s="2">
        <v>45803</v>
      </c>
      <c r="C707" t="s">
        <v>508</v>
      </c>
      <c r="D707" t="s">
        <v>1596</v>
      </c>
      <c r="E707" t="s">
        <v>1810</v>
      </c>
      <c r="F707">
        <v>4</v>
      </c>
      <c r="G707">
        <v>757.9</v>
      </c>
      <c r="H707">
        <v>0.22</v>
      </c>
      <c r="I707" t="s">
        <v>1826</v>
      </c>
      <c r="J707">
        <v>2364.6480000000001</v>
      </c>
    </row>
    <row r="708" spans="1:10" x14ac:dyDescent="0.3">
      <c r="A708" t="s">
        <v>2532</v>
      </c>
      <c r="B708" s="2">
        <v>45346</v>
      </c>
      <c r="C708" t="s">
        <v>78</v>
      </c>
      <c r="D708" t="s">
        <v>1708</v>
      </c>
      <c r="E708" t="s">
        <v>1807</v>
      </c>
      <c r="F708">
        <v>1</v>
      </c>
      <c r="G708">
        <v>846.04</v>
      </c>
      <c r="H708">
        <v>0.08</v>
      </c>
      <c r="I708" t="s">
        <v>1826</v>
      </c>
      <c r="J708">
        <v>778.35680000000002</v>
      </c>
    </row>
    <row r="709" spans="1:10" x14ac:dyDescent="0.3">
      <c r="A709" t="s">
        <v>2533</v>
      </c>
      <c r="B709" s="2">
        <v>45267</v>
      </c>
      <c r="C709" t="s">
        <v>532</v>
      </c>
      <c r="D709" t="s">
        <v>1624</v>
      </c>
      <c r="E709" t="s">
        <v>1779</v>
      </c>
      <c r="F709">
        <v>3</v>
      </c>
      <c r="G709">
        <v>179.7</v>
      </c>
      <c r="H709">
        <v>0.17</v>
      </c>
      <c r="I709" t="s">
        <v>1829</v>
      </c>
      <c r="J709">
        <v>447.45299999999992</v>
      </c>
    </row>
    <row r="710" spans="1:10" x14ac:dyDescent="0.3">
      <c r="A710" t="s">
        <v>2534</v>
      </c>
      <c r="B710" s="2">
        <v>45572</v>
      </c>
      <c r="C710" t="s">
        <v>1380</v>
      </c>
      <c r="D710" t="s">
        <v>1610</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1610</v>
      </c>
      <c r="E712" t="s">
        <v>1799</v>
      </c>
      <c r="F712">
        <v>4</v>
      </c>
      <c r="G712">
        <v>471.89</v>
      </c>
      <c r="H712">
        <v>0.12</v>
      </c>
      <c r="I712" t="s">
        <v>1829</v>
      </c>
      <c r="J712">
        <v>1661.0527999999999</v>
      </c>
    </row>
    <row r="713" spans="1:10" x14ac:dyDescent="0.3">
      <c r="A713" t="s">
        <v>2537</v>
      </c>
      <c r="B713" s="2">
        <v>45559</v>
      </c>
      <c r="C713" t="s">
        <v>1145</v>
      </c>
      <c r="D713" t="s">
        <v>1690</v>
      </c>
      <c r="E713" t="s">
        <v>1807</v>
      </c>
      <c r="F713">
        <v>1</v>
      </c>
      <c r="G713">
        <v>613.17999999999995</v>
      </c>
      <c r="H713">
        <v>0.14000000000000001</v>
      </c>
      <c r="I713" t="s">
        <v>1829</v>
      </c>
      <c r="J713">
        <v>527.33479999999997</v>
      </c>
    </row>
    <row r="714" spans="1:10" x14ac:dyDescent="0.3">
      <c r="A714" t="s">
        <v>2538</v>
      </c>
      <c r="B714" s="2">
        <v>45229</v>
      </c>
      <c r="C714" t="s">
        <v>195</v>
      </c>
      <c r="D714" t="s">
        <v>1634</v>
      </c>
      <c r="E714" t="s">
        <v>1769</v>
      </c>
      <c r="F714">
        <v>1</v>
      </c>
      <c r="G714">
        <v>651.30999999999995</v>
      </c>
      <c r="H714">
        <v>0.24</v>
      </c>
      <c r="I714" t="s">
        <v>1826</v>
      </c>
      <c r="J714">
        <v>494.99560000000002</v>
      </c>
    </row>
    <row r="715" spans="1:10" x14ac:dyDescent="0.3">
      <c r="A715" t="s">
        <v>2539</v>
      </c>
      <c r="B715" s="2">
        <v>45333</v>
      </c>
      <c r="C715" t="s">
        <v>103</v>
      </c>
      <c r="D715" t="s">
        <v>1551</v>
      </c>
      <c r="E715" t="s">
        <v>1776</v>
      </c>
      <c r="F715">
        <v>2</v>
      </c>
      <c r="G715">
        <v>635.14</v>
      </c>
      <c r="H715">
        <v>0.1</v>
      </c>
      <c r="I715" t="s">
        <v>1829</v>
      </c>
      <c r="J715">
        <v>1143.252</v>
      </c>
    </row>
    <row r="716" spans="1:10" x14ac:dyDescent="0.3">
      <c r="A716" t="s">
        <v>2540</v>
      </c>
      <c r="B716" s="2">
        <v>45752</v>
      </c>
      <c r="C716" t="s">
        <v>1187</v>
      </c>
      <c r="D716" t="s">
        <v>1744</v>
      </c>
      <c r="E716" t="s">
        <v>1799</v>
      </c>
      <c r="F716">
        <v>4</v>
      </c>
      <c r="G716">
        <v>912.61</v>
      </c>
      <c r="H716">
        <v>0.14000000000000001</v>
      </c>
      <c r="I716" t="s">
        <v>1824</v>
      </c>
      <c r="J716">
        <v>3139.3784000000001</v>
      </c>
    </row>
    <row r="717" spans="1:10" x14ac:dyDescent="0.3">
      <c r="A717" t="s">
        <v>2541</v>
      </c>
      <c r="B717" s="2">
        <v>45795</v>
      </c>
      <c r="C717" t="s">
        <v>872</v>
      </c>
      <c r="D717" t="s">
        <v>1642</v>
      </c>
      <c r="E717" t="s">
        <v>1779</v>
      </c>
      <c r="F717">
        <v>3</v>
      </c>
      <c r="G717">
        <v>79.77</v>
      </c>
      <c r="H717">
        <v>0.09</v>
      </c>
      <c r="I717" t="s">
        <v>1824</v>
      </c>
      <c r="J717">
        <v>217.77209999999999</v>
      </c>
    </row>
    <row r="718" spans="1:10" x14ac:dyDescent="0.3">
      <c r="A718" t="s">
        <v>2542</v>
      </c>
      <c r="B718" s="2">
        <v>45755</v>
      </c>
      <c r="C718" t="s">
        <v>881</v>
      </c>
      <c r="D718" t="s">
        <v>1736</v>
      </c>
      <c r="E718" t="s">
        <v>1801</v>
      </c>
      <c r="F718">
        <v>4</v>
      </c>
      <c r="G718">
        <v>603.52</v>
      </c>
      <c r="H718">
        <v>0.25</v>
      </c>
      <c r="I718" t="s">
        <v>1824</v>
      </c>
      <c r="J718">
        <v>1810.56</v>
      </c>
    </row>
    <row r="719" spans="1:10" x14ac:dyDescent="0.3">
      <c r="A719" t="s">
        <v>2543</v>
      </c>
      <c r="B719" s="2">
        <v>45625</v>
      </c>
      <c r="C719" t="s">
        <v>281</v>
      </c>
      <c r="D719" t="s">
        <v>1702</v>
      </c>
      <c r="E719" t="s">
        <v>1794</v>
      </c>
      <c r="F719">
        <v>4</v>
      </c>
      <c r="G719">
        <v>453.12</v>
      </c>
      <c r="H719">
        <v>0.23</v>
      </c>
      <c r="I719" t="s">
        <v>1829</v>
      </c>
      <c r="J719">
        <v>1395.6096</v>
      </c>
    </row>
    <row r="720" spans="1:10" x14ac:dyDescent="0.3">
      <c r="A720" t="s">
        <v>2544</v>
      </c>
      <c r="B720" s="2">
        <v>45656</v>
      </c>
      <c r="C720" t="s">
        <v>1527</v>
      </c>
      <c r="D720" t="s">
        <v>1614</v>
      </c>
      <c r="E720" t="s">
        <v>1786</v>
      </c>
      <c r="F720">
        <v>2</v>
      </c>
      <c r="G720">
        <v>974.35</v>
      </c>
      <c r="H720">
        <v>0.15</v>
      </c>
      <c r="I720" t="s">
        <v>1824</v>
      </c>
      <c r="J720">
        <v>1656.395</v>
      </c>
    </row>
    <row r="721" spans="1:10" x14ac:dyDescent="0.3">
      <c r="A721" t="s">
        <v>2545</v>
      </c>
      <c r="B721" s="2">
        <v>45824</v>
      </c>
      <c r="C721" t="s">
        <v>1466</v>
      </c>
      <c r="D721" t="s">
        <v>1738</v>
      </c>
      <c r="E721" t="s">
        <v>1807</v>
      </c>
      <c r="F721">
        <v>4</v>
      </c>
      <c r="G721">
        <v>52.35</v>
      </c>
      <c r="H721">
        <v>0.23</v>
      </c>
      <c r="I721" t="s">
        <v>1829</v>
      </c>
      <c r="J721">
        <v>161.238</v>
      </c>
    </row>
    <row r="722" spans="1:10" x14ac:dyDescent="0.3">
      <c r="A722" t="s">
        <v>2546</v>
      </c>
      <c r="B722" s="2">
        <v>45824</v>
      </c>
      <c r="C722" t="s">
        <v>1157</v>
      </c>
      <c r="D722" t="s">
        <v>1678</v>
      </c>
      <c r="E722" t="s">
        <v>1807</v>
      </c>
      <c r="F722">
        <v>3</v>
      </c>
      <c r="G722">
        <v>681.58</v>
      </c>
      <c r="H722">
        <v>0.23</v>
      </c>
      <c r="I722" t="s">
        <v>1824</v>
      </c>
      <c r="J722">
        <v>1574.4498000000001</v>
      </c>
    </row>
    <row r="723" spans="1:10" x14ac:dyDescent="0.3">
      <c r="A723" t="s">
        <v>2547</v>
      </c>
      <c r="B723" s="2">
        <v>45384</v>
      </c>
      <c r="C723" t="s">
        <v>585</v>
      </c>
      <c r="D723" t="s">
        <v>1714</v>
      </c>
      <c r="E723" t="s">
        <v>1801</v>
      </c>
      <c r="F723">
        <v>3</v>
      </c>
      <c r="G723">
        <v>71.23</v>
      </c>
      <c r="H723">
        <v>0.03</v>
      </c>
      <c r="I723" t="s">
        <v>1824</v>
      </c>
      <c r="J723">
        <v>207.27930000000001</v>
      </c>
    </row>
    <row r="724" spans="1:10" x14ac:dyDescent="0.3">
      <c r="A724" t="s">
        <v>2548</v>
      </c>
      <c r="B724" s="2">
        <v>45379</v>
      </c>
      <c r="C724" t="s">
        <v>773</v>
      </c>
      <c r="D724" t="s">
        <v>1578</v>
      </c>
      <c r="E724" t="s">
        <v>1799</v>
      </c>
      <c r="F724">
        <v>1</v>
      </c>
      <c r="G724">
        <v>31.36</v>
      </c>
      <c r="H724">
        <v>0.21</v>
      </c>
      <c r="I724" t="s">
        <v>1829</v>
      </c>
      <c r="J724">
        <v>24.7744</v>
      </c>
    </row>
    <row r="725" spans="1:10" x14ac:dyDescent="0.3">
      <c r="A725" t="s">
        <v>2549</v>
      </c>
      <c r="B725" s="2">
        <v>45674</v>
      </c>
      <c r="C725" t="s">
        <v>1071</v>
      </c>
      <c r="D725" t="s">
        <v>1630</v>
      </c>
      <c r="E725" t="s">
        <v>1797</v>
      </c>
      <c r="F725">
        <v>2</v>
      </c>
      <c r="G725">
        <v>555.54999999999995</v>
      </c>
      <c r="H725">
        <v>0.14000000000000001</v>
      </c>
      <c r="I725" t="s">
        <v>1824</v>
      </c>
      <c r="J725">
        <v>955.54599999999994</v>
      </c>
    </row>
    <row r="726" spans="1:10" x14ac:dyDescent="0.3">
      <c r="A726" t="s">
        <v>2550</v>
      </c>
      <c r="B726" s="2">
        <v>45760</v>
      </c>
      <c r="C726" t="s">
        <v>803</v>
      </c>
      <c r="D726" t="s">
        <v>1680</v>
      </c>
      <c r="E726" t="s">
        <v>1804</v>
      </c>
      <c r="F726">
        <v>4</v>
      </c>
      <c r="G726">
        <v>805.99</v>
      </c>
      <c r="H726">
        <v>0.06</v>
      </c>
      <c r="I726" t="s">
        <v>1824</v>
      </c>
      <c r="J726">
        <v>3030.5223999999998</v>
      </c>
    </row>
    <row r="727" spans="1:10" x14ac:dyDescent="0.3">
      <c r="A727" t="s">
        <v>2551</v>
      </c>
      <c r="B727" s="2">
        <v>45474</v>
      </c>
      <c r="C727" t="s">
        <v>1211</v>
      </c>
      <c r="D727" t="s">
        <v>1690</v>
      </c>
      <c r="E727" t="s">
        <v>1757</v>
      </c>
      <c r="F727">
        <v>1</v>
      </c>
      <c r="G727">
        <v>506.55</v>
      </c>
      <c r="H727">
        <v>0.28000000000000003</v>
      </c>
      <c r="I727" t="s">
        <v>1824</v>
      </c>
      <c r="J727">
        <v>364.71600000000001</v>
      </c>
    </row>
    <row r="728" spans="1:10" x14ac:dyDescent="0.3">
      <c r="A728" t="s">
        <v>2552</v>
      </c>
      <c r="B728" s="2">
        <v>45640</v>
      </c>
      <c r="C728" t="s">
        <v>447</v>
      </c>
      <c r="D728" t="s">
        <v>1630</v>
      </c>
      <c r="E728" t="s">
        <v>1792</v>
      </c>
      <c r="F728">
        <v>3</v>
      </c>
      <c r="G728">
        <v>28.69</v>
      </c>
      <c r="H728">
        <v>0.02</v>
      </c>
      <c r="I728" t="s">
        <v>1824</v>
      </c>
      <c r="J728">
        <v>84.348600000000005</v>
      </c>
    </row>
    <row r="729" spans="1:10" x14ac:dyDescent="0.3">
      <c r="A729" t="s">
        <v>2553</v>
      </c>
      <c r="B729" s="2">
        <v>45253</v>
      </c>
      <c r="C729" t="s">
        <v>1208</v>
      </c>
      <c r="D729" t="s">
        <v>1700</v>
      </c>
      <c r="E729" t="s">
        <v>1769</v>
      </c>
      <c r="F729">
        <v>1</v>
      </c>
      <c r="G729">
        <v>106.07</v>
      </c>
      <c r="H729">
        <v>0.23</v>
      </c>
      <c r="I729" t="s">
        <v>1829</v>
      </c>
      <c r="J729">
        <v>81.673900000000003</v>
      </c>
    </row>
    <row r="730" spans="1:10" x14ac:dyDescent="0.3">
      <c r="A730" t="s">
        <v>2554</v>
      </c>
      <c r="B730" s="2">
        <v>45225</v>
      </c>
      <c r="C730" t="s">
        <v>830</v>
      </c>
      <c r="D730" t="s">
        <v>1730</v>
      </c>
      <c r="E730" t="s">
        <v>1752</v>
      </c>
      <c r="F730">
        <v>4</v>
      </c>
      <c r="G730">
        <v>289.77</v>
      </c>
      <c r="H730">
        <v>0.06</v>
      </c>
      <c r="I730" t="s">
        <v>1826</v>
      </c>
      <c r="J730">
        <v>1089.5352</v>
      </c>
    </row>
    <row r="731" spans="1:10" x14ac:dyDescent="0.3">
      <c r="A731" t="s">
        <v>2555</v>
      </c>
      <c r="B731" s="2">
        <v>45263</v>
      </c>
      <c r="C731" t="s">
        <v>523</v>
      </c>
      <c r="D731" t="s">
        <v>1714</v>
      </c>
      <c r="E731" t="s">
        <v>1810</v>
      </c>
      <c r="F731">
        <v>2</v>
      </c>
      <c r="G731">
        <v>354.26</v>
      </c>
      <c r="H731">
        <v>0.01</v>
      </c>
      <c r="I731" t="s">
        <v>1829</v>
      </c>
      <c r="J731">
        <v>701.4348</v>
      </c>
    </row>
    <row r="732" spans="1:10" x14ac:dyDescent="0.3">
      <c r="A732" t="s">
        <v>2556</v>
      </c>
      <c r="B732" s="2">
        <v>45554</v>
      </c>
      <c r="C732" t="s">
        <v>1202</v>
      </c>
      <c r="D732" t="s">
        <v>1684</v>
      </c>
      <c r="E732" t="s">
        <v>1799</v>
      </c>
      <c r="F732">
        <v>1</v>
      </c>
      <c r="G732">
        <v>522.72</v>
      </c>
      <c r="H732">
        <v>0.25</v>
      </c>
      <c r="I732" t="s">
        <v>1826</v>
      </c>
      <c r="J732">
        <v>392.04</v>
      </c>
    </row>
    <row r="733" spans="1:10" x14ac:dyDescent="0.3">
      <c r="A733" t="s">
        <v>2557</v>
      </c>
      <c r="B733" s="2">
        <v>45569</v>
      </c>
      <c r="C733" t="s">
        <v>214</v>
      </c>
      <c r="D733" t="s">
        <v>1555</v>
      </c>
      <c r="E733" t="s">
        <v>1786</v>
      </c>
      <c r="F733">
        <v>3</v>
      </c>
      <c r="G733">
        <v>966.02</v>
      </c>
      <c r="H733">
        <v>0.03</v>
      </c>
      <c r="I733" t="s">
        <v>1829</v>
      </c>
      <c r="J733">
        <v>2811.1181999999999</v>
      </c>
    </row>
    <row r="734" spans="1:10" x14ac:dyDescent="0.3">
      <c r="A734" t="s">
        <v>2558</v>
      </c>
      <c r="B734" s="2">
        <v>45217</v>
      </c>
      <c r="C734" t="s">
        <v>724</v>
      </c>
      <c r="D734" t="s">
        <v>1648</v>
      </c>
      <c r="E734" t="s">
        <v>1807</v>
      </c>
      <c r="F734">
        <v>1</v>
      </c>
      <c r="G734">
        <v>498.61</v>
      </c>
      <c r="H734">
        <v>0.04</v>
      </c>
      <c r="I734" t="s">
        <v>1826</v>
      </c>
      <c r="J734">
        <v>478.66559999999998</v>
      </c>
    </row>
    <row r="735" spans="1:10" x14ac:dyDescent="0.3">
      <c r="A735" t="s">
        <v>2559</v>
      </c>
      <c r="B735" s="2">
        <v>45783</v>
      </c>
      <c r="C735" t="s">
        <v>1038</v>
      </c>
      <c r="D735" t="s">
        <v>1632</v>
      </c>
      <c r="E735" t="s">
        <v>1776</v>
      </c>
      <c r="F735">
        <v>4</v>
      </c>
      <c r="G735">
        <v>758.27</v>
      </c>
      <c r="H735">
        <v>0.05</v>
      </c>
      <c r="I735" t="s">
        <v>1826</v>
      </c>
      <c r="J735">
        <v>2881.4259999999999</v>
      </c>
    </row>
    <row r="736" spans="1:10" x14ac:dyDescent="0.3">
      <c r="A736" t="s">
        <v>2560</v>
      </c>
      <c r="B736" s="2">
        <v>45371</v>
      </c>
      <c r="C736" t="s">
        <v>648</v>
      </c>
      <c r="D736" t="s">
        <v>1551</v>
      </c>
      <c r="E736" t="s">
        <v>1761</v>
      </c>
      <c r="F736">
        <v>2</v>
      </c>
      <c r="G736">
        <v>371.03</v>
      </c>
      <c r="H736">
        <v>0.23</v>
      </c>
      <c r="I736" t="s">
        <v>1826</v>
      </c>
      <c r="J736">
        <v>571.38619999999992</v>
      </c>
    </row>
    <row r="737" spans="1:10" x14ac:dyDescent="0.3">
      <c r="A737" t="s">
        <v>2561</v>
      </c>
      <c r="B737" s="2">
        <v>45453</v>
      </c>
      <c r="C737" t="s">
        <v>1112</v>
      </c>
      <c r="D737" t="s">
        <v>1730</v>
      </c>
      <c r="E737" t="s">
        <v>1807</v>
      </c>
      <c r="F737">
        <v>1</v>
      </c>
      <c r="G737">
        <v>230.32</v>
      </c>
      <c r="H737">
        <v>0.05</v>
      </c>
      <c r="I737" t="s">
        <v>1829</v>
      </c>
      <c r="J737">
        <v>218.804</v>
      </c>
    </row>
    <row r="738" spans="1:10" x14ac:dyDescent="0.3">
      <c r="A738" t="s">
        <v>2562</v>
      </c>
      <c r="B738" s="2">
        <v>45526</v>
      </c>
      <c r="C738" t="s">
        <v>1074</v>
      </c>
      <c r="D738" t="s">
        <v>1670</v>
      </c>
      <c r="E738" t="s">
        <v>1776</v>
      </c>
      <c r="F738">
        <v>2</v>
      </c>
      <c r="G738">
        <v>985.43</v>
      </c>
      <c r="H738">
        <v>0.28000000000000003</v>
      </c>
      <c r="I738" t="s">
        <v>1829</v>
      </c>
      <c r="J738">
        <v>1419.0192</v>
      </c>
    </row>
    <row r="739" spans="1:10" x14ac:dyDescent="0.3">
      <c r="A739" t="s">
        <v>2563</v>
      </c>
      <c r="B739" s="2">
        <v>45756</v>
      </c>
      <c r="C739" t="s">
        <v>1310</v>
      </c>
      <c r="D739" t="s">
        <v>1565</v>
      </c>
      <c r="E739" t="s">
        <v>1769</v>
      </c>
      <c r="F739">
        <v>2</v>
      </c>
      <c r="G739">
        <v>492.5</v>
      </c>
      <c r="H739">
        <v>0.3</v>
      </c>
      <c r="I739" t="s">
        <v>1826</v>
      </c>
      <c r="J739">
        <v>689.5</v>
      </c>
    </row>
    <row r="740" spans="1:10" x14ac:dyDescent="0.3">
      <c r="A740" t="s">
        <v>2564</v>
      </c>
      <c r="B740" s="2">
        <v>45657</v>
      </c>
      <c r="C740" t="s">
        <v>1139</v>
      </c>
      <c r="D740" t="s">
        <v>1640</v>
      </c>
      <c r="E740" t="s">
        <v>1792</v>
      </c>
      <c r="F740">
        <v>2</v>
      </c>
      <c r="G740">
        <v>213.69</v>
      </c>
      <c r="H740">
        <v>0.28000000000000003</v>
      </c>
      <c r="I740" t="s">
        <v>1826</v>
      </c>
      <c r="J740">
        <v>307.71359999999999</v>
      </c>
    </row>
    <row r="741" spans="1:10" x14ac:dyDescent="0.3">
      <c r="A741" t="s">
        <v>2565</v>
      </c>
      <c r="B741" s="2">
        <v>45716</v>
      </c>
      <c r="C741" t="s">
        <v>241</v>
      </c>
      <c r="D741" t="s">
        <v>1588</v>
      </c>
      <c r="E741" t="s">
        <v>1782</v>
      </c>
      <c r="F741">
        <v>4</v>
      </c>
      <c r="G741">
        <v>618.83000000000004</v>
      </c>
      <c r="H741">
        <v>0.08</v>
      </c>
      <c r="I741" t="s">
        <v>1826</v>
      </c>
      <c r="J741">
        <v>2277.2944000000002</v>
      </c>
    </row>
    <row r="742" spans="1:10" x14ac:dyDescent="0.3">
      <c r="A742" t="s">
        <v>2566</v>
      </c>
      <c r="B742" s="2">
        <v>45313</v>
      </c>
      <c r="C742" t="s">
        <v>335</v>
      </c>
      <c r="D742" t="s">
        <v>1666</v>
      </c>
      <c r="E742" t="s">
        <v>1792</v>
      </c>
      <c r="F742">
        <v>2</v>
      </c>
      <c r="G742">
        <v>81.16</v>
      </c>
      <c r="H742">
        <v>0.16</v>
      </c>
      <c r="I742" t="s">
        <v>1826</v>
      </c>
      <c r="J742">
        <v>136.34880000000001</v>
      </c>
    </row>
    <row r="743" spans="1:10" x14ac:dyDescent="0.3">
      <c r="A743" t="s">
        <v>2567</v>
      </c>
      <c r="B743" s="2">
        <v>45372</v>
      </c>
      <c r="C743" t="s">
        <v>20</v>
      </c>
      <c r="D743" t="s">
        <v>1720</v>
      </c>
      <c r="E743" t="s">
        <v>1786</v>
      </c>
      <c r="F743">
        <v>1</v>
      </c>
      <c r="G743">
        <v>431.69</v>
      </c>
      <c r="H743">
        <v>0.09</v>
      </c>
      <c r="I743" t="s">
        <v>1824</v>
      </c>
      <c r="J743">
        <v>392.83789999999999</v>
      </c>
    </row>
    <row r="744" spans="1:10" x14ac:dyDescent="0.3">
      <c r="A744" t="s">
        <v>2568</v>
      </c>
      <c r="B744" s="2">
        <v>45648</v>
      </c>
      <c r="C744" t="s">
        <v>1260</v>
      </c>
      <c r="D744" t="s">
        <v>1584</v>
      </c>
      <c r="E744" t="s">
        <v>1773</v>
      </c>
      <c r="F744">
        <v>3</v>
      </c>
      <c r="G744">
        <v>438.65</v>
      </c>
      <c r="H744">
        <v>0.28999999999999998</v>
      </c>
      <c r="I744" t="s">
        <v>1826</v>
      </c>
      <c r="J744">
        <v>934.32449999999983</v>
      </c>
    </row>
    <row r="745" spans="1:10" x14ac:dyDescent="0.3">
      <c r="A745" t="s">
        <v>2569</v>
      </c>
      <c r="B745" s="2">
        <v>45384</v>
      </c>
      <c r="C745" t="s">
        <v>571</v>
      </c>
      <c r="D745" t="s">
        <v>1706</v>
      </c>
      <c r="E745" t="s">
        <v>1766</v>
      </c>
      <c r="F745">
        <v>3</v>
      </c>
      <c r="G745">
        <v>339.41</v>
      </c>
      <c r="H745">
        <v>0.26</v>
      </c>
      <c r="I745" t="s">
        <v>1824</v>
      </c>
      <c r="J745">
        <v>753.49019999999996</v>
      </c>
    </row>
    <row r="746" spans="1:10" x14ac:dyDescent="0.3">
      <c r="A746" t="s">
        <v>2570</v>
      </c>
      <c r="B746" s="2">
        <v>45687</v>
      </c>
      <c r="C746" t="s">
        <v>1449</v>
      </c>
      <c r="D746" t="s">
        <v>1706</v>
      </c>
      <c r="E746" t="s">
        <v>1786</v>
      </c>
      <c r="F746">
        <v>4</v>
      </c>
      <c r="G746">
        <v>848.47</v>
      </c>
      <c r="H746">
        <v>0.21</v>
      </c>
      <c r="I746" t="s">
        <v>1829</v>
      </c>
      <c r="J746">
        <v>2681.1651999999999</v>
      </c>
    </row>
    <row r="747" spans="1:10" x14ac:dyDescent="0.3">
      <c r="A747" t="s">
        <v>2571</v>
      </c>
      <c r="B747" s="2">
        <v>45747</v>
      </c>
      <c r="C747" t="s">
        <v>631</v>
      </c>
      <c r="D747" t="s">
        <v>1682</v>
      </c>
      <c r="E747" t="s">
        <v>1782</v>
      </c>
      <c r="F747">
        <v>1</v>
      </c>
      <c r="G747">
        <v>664.87</v>
      </c>
      <c r="H747">
        <v>0.08</v>
      </c>
      <c r="I747" t="s">
        <v>1826</v>
      </c>
      <c r="J747">
        <v>611.68040000000008</v>
      </c>
    </row>
    <row r="748" spans="1:10" x14ac:dyDescent="0.3">
      <c r="A748" t="s">
        <v>2572</v>
      </c>
      <c r="B748" s="2">
        <v>45687</v>
      </c>
      <c r="C748" t="s">
        <v>353</v>
      </c>
      <c r="D748" t="s">
        <v>1596</v>
      </c>
      <c r="E748" t="s">
        <v>1779</v>
      </c>
      <c r="F748">
        <v>1</v>
      </c>
      <c r="G748">
        <v>412.11</v>
      </c>
      <c r="H748">
        <v>0.23</v>
      </c>
      <c r="I748" t="s">
        <v>1826</v>
      </c>
      <c r="J748">
        <v>317.32470000000001</v>
      </c>
    </row>
    <row r="749" spans="1:10" x14ac:dyDescent="0.3">
      <c r="A749" t="s">
        <v>2573</v>
      </c>
      <c r="B749" s="2">
        <v>45916</v>
      </c>
      <c r="C749" t="s">
        <v>422</v>
      </c>
      <c r="D749" t="s">
        <v>1736</v>
      </c>
      <c r="E749" t="s">
        <v>1757</v>
      </c>
      <c r="F749">
        <v>1</v>
      </c>
      <c r="G749">
        <v>126.09</v>
      </c>
      <c r="H749">
        <v>0.05</v>
      </c>
      <c r="I749" t="s">
        <v>1829</v>
      </c>
      <c r="J749">
        <v>119.7855</v>
      </c>
    </row>
    <row r="750" spans="1:10" x14ac:dyDescent="0.3">
      <c r="A750" t="s">
        <v>2574</v>
      </c>
      <c r="B750" s="2">
        <v>45917</v>
      </c>
      <c r="C750" t="s">
        <v>648</v>
      </c>
      <c r="D750" t="s">
        <v>1682</v>
      </c>
      <c r="E750" t="s">
        <v>1789</v>
      </c>
      <c r="F750">
        <v>4</v>
      </c>
      <c r="G750">
        <v>602.39</v>
      </c>
      <c r="H750">
        <v>0.19</v>
      </c>
      <c r="I750" t="s">
        <v>1829</v>
      </c>
      <c r="J750">
        <v>1951.7436</v>
      </c>
    </row>
    <row r="751" spans="1:10" x14ac:dyDescent="0.3">
      <c r="A751" t="s">
        <v>2575</v>
      </c>
      <c r="B751" s="2">
        <v>45941</v>
      </c>
      <c r="C751" t="s">
        <v>1023</v>
      </c>
      <c r="D751" t="s">
        <v>1712</v>
      </c>
      <c r="E751" t="s">
        <v>1766</v>
      </c>
      <c r="F751">
        <v>3</v>
      </c>
      <c r="G751">
        <v>447.69</v>
      </c>
      <c r="H751">
        <v>0.02</v>
      </c>
      <c r="I751" t="s">
        <v>1829</v>
      </c>
      <c r="J751">
        <v>1316.2085999999999</v>
      </c>
    </row>
    <row r="752" spans="1:10" x14ac:dyDescent="0.3">
      <c r="A752" t="s">
        <v>2576</v>
      </c>
      <c r="B752" s="2">
        <v>45778</v>
      </c>
      <c r="C752" t="s">
        <v>794</v>
      </c>
      <c r="D752" t="s">
        <v>1616</v>
      </c>
      <c r="E752" t="s">
        <v>1766</v>
      </c>
      <c r="F752">
        <v>3</v>
      </c>
      <c r="G752">
        <v>35.159999999999997</v>
      </c>
      <c r="H752">
        <v>0.04</v>
      </c>
      <c r="I752" t="s">
        <v>1829</v>
      </c>
      <c r="J752">
        <v>101.2608</v>
      </c>
    </row>
    <row r="753" spans="1:10" x14ac:dyDescent="0.3">
      <c r="A753" t="s">
        <v>2577</v>
      </c>
      <c r="B753" s="2">
        <v>45740</v>
      </c>
      <c r="C753" t="s">
        <v>1038</v>
      </c>
      <c r="D753" t="s">
        <v>1692</v>
      </c>
      <c r="E753" t="s">
        <v>1792</v>
      </c>
      <c r="F753">
        <v>2</v>
      </c>
      <c r="G753">
        <v>838.59</v>
      </c>
      <c r="H753">
        <v>0.18</v>
      </c>
      <c r="I753" t="s">
        <v>1829</v>
      </c>
      <c r="J753">
        <v>1375.2876000000001</v>
      </c>
    </row>
    <row r="754" spans="1:10" x14ac:dyDescent="0.3">
      <c r="A754" t="s">
        <v>2578</v>
      </c>
      <c r="B754" s="2">
        <v>45598</v>
      </c>
      <c r="C754" t="s">
        <v>321</v>
      </c>
      <c r="D754" t="s">
        <v>1666</v>
      </c>
      <c r="E754" t="s">
        <v>1776</v>
      </c>
      <c r="F754">
        <v>4</v>
      </c>
      <c r="G754">
        <v>867.94</v>
      </c>
      <c r="H754">
        <v>0.26</v>
      </c>
      <c r="I754" t="s">
        <v>1826</v>
      </c>
      <c r="J754">
        <v>2569.1024000000002</v>
      </c>
    </row>
    <row r="755" spans="1:10" x14ac:dyDescent="0.3">
      <c r="A755" t="s">
        <v>2579</v>
      </c>
      <c r="B755" s="2">
        <v>45591</v>
      </c>
      <c r="C755" t="s">
        <v>643</v>
      </c>
      <c r="D755" t="s">
        <v>1626</v>
      </c>
      <c r="E755" t="s">
        <v>1807</v>
      </c>
      <c r="F755">
        <v>1</v>
      </c>
      <c r="G755">
        <v>623.88</v>
      </c>
      <c r="H755">
        <v>0.25</v>
      </c>
      <c r="I755" t="s">
        <v>1824</v>
      </c>
      <c r="J755">
        <v>467.91</v>
      </c>
    </row>
    <row r="756" spans="1:10" x14ac:dyDescent="0.3">
      <c r="A756" t="s">
        <v>2580</v>
      </c>
      <c r="B756" s="2">
        <v>45546</v>
      </c>
      <c r="C756" t="s">
        <v>585</v>
      </c>
      <c r="D756" t="s">
        <v>1632</v>
      </c>
      <c r="E756" t="s">
        <v>1799</v>
      </c>
      <c r="F756">
        <v>2</v>
      </c>
      <c r="G756">
        <v>567.95000000000005</v>
      </c>
      <c r="H756">
        <v>0.12</v>
      </c>
      <c r="I756" t="s">
        <v>1826</v>
      </c>
      <c r="J756">
        <v>999.5920000000001</v>
      </c>
    </row>
    <row r="757" spans="1:10" x14ac:dyDescent="0.3">
      <c r="A757" t="s">
        <v>2581</v>
      </c>
      <c r="B757" s="2">
        <v>45483</v>
      </c>
      <c r="C757" t="s">
        <v>1017</v>
      </c>
      <c r="D757" t="s">
        <v>1610</v>
      </c>
      <c r="E757" t="s">
        <v>1810</v>
      </c>
      <c r="F757">
        <v>2</v>
      </c>
      <c r="G757">
        <v>671.69</v>
      </c>
      <c r="H757">
        <v>0.19</v>
      </c>
      <c r="I757" t="s">
        <v>1824</v>
      </c>
      <c r="J757">
        <v>1088.1378</v>
      </c>
    </row>
    <row r="758" spans="1:10" x14ac:dyDescent="0.3">
      <c r="A758" t="s">
        <v>2582</v>
      </c>
      <c r="B758" s="2">
        <v>45786</v>
      </c>
      <c r="C758" t="s">
        <v>672</v>
      </c>
      <c r="D758" t="s">
        <v>1557</v>
      </c>
      <c r="E758" t="s">
        <v>1779</v>
      </c>
      <c r="F758">
        <v>2</v>
      </c>
      <c r="G758">
        <v>257.95999999999998</v>
      </c>
      <c r="H758">
        <v>0.21</v>
      </c>
      <c r="I758" t="s">
        <v>1826</v>
      </c>
      <c r="J758">
        <v>407.57679999999999</v>
      </c>
    </row>
    <row r="759" spans="1:10" x14ac:dyDescent="0.3">
      <c r="A759" t="s">
        <v>2583</v>
      </c>
      <c r="B759" s="2">
        <v>45475</v>
      </c>
      <c r="C759" t="s">
        <v>666</v>
      </c>
      <c r="D759" t="s">
        <v>1744</v>
      </c>
      <c r="E759" t="s">
        <v>1813</v>
      </c>
      <c r="F759">
        <v>4</v>
      </c>
      <c r="G759">
        <v>281.48</v>
      </c>
      <c r="H759">
        <v>0.27</v>
      </c>
      <c r="I759" t="s">
        <v>1826</v>
      </c>
      <c r="J759">
        <v>821.92160000000001</v>
      </c>
    </row>
    <row r="760" spans="1:10" x14ac:dyDescent="0.3">
      <c r="A760" t="s">
        <v>2584</v>
      </c>
      <c r="B760" s="2">
        <v>45470</v>
      </c>
      <c r="C760" t="s">
        <v>996</v>
      </c>
      <c r="D760" t="s">
        <v>1588</v>
      </c>
      <c r="E760" t="s">
        <v>1792</v>
      </c>
      <c r="F760">
        <v>1</v>
      </c>
      <c r="G760">
        <v>202.13</v>
      </c>
      <c r="H760">
        <v>0.13</v>
      </c>
      <c r="I760" t="s">
        <v>1829</v>
      </c>
      <c r="J760">
        <v>175.85310000000001</v>
      </c>
    </row>
    <row r="761" spans="1:10" x14ac:dyDescent="0.3">
      <c r="A761" t="s">
        <v>2585</v>
      </c>
      <c r="B761" s="2">
        <v>45243</v>
      </c>
      <c r="C761" t="s">
        <v>863</v>
      </c>
      <c r="D761" t="s">
        <v>1696</v>
      </c>
      <c r="E761" t="s">
        <v>1773</v>
      </c>
      <c r="F761">
        <v>1</v>
      </c>
      <c r="G761">
        <v>370.66</v>
      </c>
      <c r="H761">
        <v>0.01</v>
      </c>
      <c r="I761" t="s">
        <v>1826</v>
      </c>
      <c r="J761">
        <v>366.95339999999999</v>
      </c>
    </row>
    <row r="762" spans="1:10" x14ac:dyDescent="0.3">
      <c r="A762" t="s">
        <v>2586</v>
      </c>
      <c r="B762" s="2">
        <v>45341</v>
      </c>
      <c r="C762" t="s">
        <v>32</v>
      </c>
      <c r="D762" t="s">
        <v>1670</v>
      </c>
      <c r="E762" t="s">
        <v>1794</v>
      </c>
      <c r="F762">
        <v>4</v>
      </c>
      <c r="G762">
        <v>731.53</v>
      </c>
      <c r="H762">
        <v>0.12</v>
      </c>
      <c r="I762" t="s">
        <v>1824</v>
      </c>
      <c r="J762">
        <v>2574.9856</v>
      </c>
    </row>
    <row r="763" spans="1:10" x14ac:dyDescent="0.3">
      <c r="A763" t="s">
        <v>2587</v>
      </c>
      <c r="B763" s="2">
        <v>45371</v>
      </c>
      <c r="C763" t="s">
        <v>550</v>
      </c>
      <c r="D763" t="s">
        <v>1704</v>
      </c>
      <c r="E763" t="s">
        <v>1757</v>
      </c>
      <c r="F763">
        <v>3</v>
      </c>
      <c r="G763">
        <v>468.25</v>
      </c>
      <c r="H763">
        <v>7.0000000000000007E-2</v>
      </c>
      <c r="I763" t="s">
        <v>1826</v>
      </c>
      <c r="J763">
        <v>1306.4175</v>
      </c>
    </row>
    <row r="764" spans="1:10" x14ac:dyDescent="0.3">
      <c r="A764" t="s">
        <v>2588</v>
      </c>
      <c r="B764" s="2">
        <v>45360</v>
      </c>
      <c r="C764" t="s">
        <v>14</v>
      </c>
      <c r="D764" t="s">
        <v>1682</v>
      </c>
      <c r="E764" t="s">
        <v>1752</v>
      </c>
      <c r="F764">
        <v>1</v>
      </c>
      <c r="G764">
        <v>928.72</v>
      </c>
      <c r="H764">
        <v>0.1</v>
      </c>
      <c r="I764" t="s">
        <v>1829</v>
      </c>
      <c r="J764">
        <v>835.84800000000007</v>
      </c>
    </row>
    <row r="765" spans="1:10" x14ac:dyDescent="0.3">
      <c r="A765" t="s">
        <v>2589</v>
      </c>
      <c r="B765" s="2">
        <v>45499</v>
      </c>
      <c r="C765" t="s">
        <v>360</v>
      </c>
      <c r="D765" t="s">
        <v>1553</v>
      </c>
      <c r="E765" t="s">
        <v>1810</v>
      </c>
      <c r="F765">
        <v>3</v>
      </c>
      <c r="G765">
        <v>217.22</v>
      </c>
      <c r="H765">
        <v>0.06</v>
      </c>
      <c r="I765" t="s">
        <v>1826</v>
      </c>
      <c r="J765">
        <v>612.56039999999996</v>
      </c>
    </row>
    <row r="766" spans="1:10" x14ac:dyDescent="0.3">
      <c r="A766" t="s">
        <v>2590</v>
      </c>
      <c r="B766" s="2">
        <v>45745</v>
      </c>
      <c r="C766" t="s">
        <v>1260</v>
      </c>
      <c r="D766" t="s">
        <v>1596</v>
      </c>
      <c r="E766" t="s">
        <v>1766</v>
      </c>
      <c r="F766">
        <v>1</v>
      </c>
      <c r="G766">
        <v>387.99</v>
      </c>
      <c r="H766">
        <v>0.3</v>
      </c>
      <c r="I766" t="s">
        <v>1824</v>
      </c>
      <c r="J766">
        <v>271.59300000000002</v>
      </c>
    </row>
    <row r="767" spans="1:10" x14ac:dyDescent="0.3">
      <c r="A767" t="s">
        <v>2591</v>
      </c>
      <c r="B767" s="2">
        <v>45718</v>
      </c>
      <c r="C767" t="s">
        <v>1466</v>
      </c>
      <c r="D767" t="s">
        <v>1584</v>
      </c>
      <c r="E767" t="s">
        <v>1776</v>
      </c>
      <c r="F767">
        <v>4</v>
      </c>
      <c r="G767">
        <v>186.24</v>
      </c>
      <c r="H767">
        <v>0.23</v>
      </c>
      <c r="I767" t="s">
        <v>1824</v>
      </c>
      <c r="J767">
        <v>573.61920000000009</v>
      </c>
    </row>
    <row r="768" spans="1:10" x14ac:dyDescent="0.3">
      <c r="A768" t="s">
        <v>2592</v>
      </c>
      <c r="B768" s="2">
        <v>45454</v>
      </c>
      <c r="C768" t="s">
        <v>937</v>
      </c>
      <c r="D768" t="s">
        <v>1628</v>
      </c>
      <c r="E768" t="s">
        <v>1782</v>
      </c>
      <c r="F768">
        <v>4</v>
      </c>
      <c r="G768">
        <v>609.05999999999995</v>
      </c>
      <c r="H768">
        <v>0.22</v>
      </c>
      <c r="I768" t="s">
        <v>1829</v>
      </c>
      <c r="J768">
        <v>1900.2672</v>
      </c>
    </row>
    <row r="769" spans="1:10" x14ac:dyDescent="0.3">
      <c r="A769" t="s">
        <v>2593</v>
      </c>
      <c r="B769" s="2">
        <v>45434</v>
      </c>
      <c r="C769" t="s">
        <v>1355</v>
      </c>
      <c r="D769" t="s">
        <v>1614</v>
      </c>
      <c r="E769" t="s">
        <v>1792</v>
      </c>
      <c r="F769">
        <v>1</v>
      </c>
      <c r="G769">
        <v>827.91</v>
      </c>
      <c r="H769">
        <v>0.21</v>
      </c>
      <c r="I769" t="s">
        <v>1826</v>
      </c>
      <c r="J769">
        <v>654.0489</v>
      </c>
    </row>
    <row r="770" spans="1:10" x14ac:dyDescent="0.3">
      <c r="A770" t="s">
        <v>2594</v>
      </c>
      <c r="B770" s="2">
        <v>45486</v>
      </c>
      <c r="C770" t="s">
        <v>582</v>
      </c>
      <c r="D770" t="s">
        <v>1714</v>
      </c>
      <c r="E770" t="s">
        <v>1752</v>
      </c>
      <c r="F770">
        <v>1</v>
      </c>
      <c r="G770">
        <v>303.79000000000002</v>
      </c>
      <c r="H770">
        <v>0.24</v>
      </c>
      <c r="I770" t="s">
        <v>1826</v>
      </c>
      <c r="J770">
        <v>230.88040000000001</v>
      </c>
    </row>
    <row r="771" spans="1:10" x14ac:dyDescent="0.3">
      <c r="A771" t="s">
        <v>2595</v>
      </c>
      <c r="B771" s="2">
        <v>45902</v>
      </c>
      <c r="C771" t="s">
        <v>369</v>
      </c>
      <c r="D771" t="s">
        <v>1622</v>
      </c>
      <c r="E771" t="s">
        <v>1776</v>
      </c>
      <c r="F771">
        <v>2</v>
      </c>
      <c r="G771">
        <v>365.91</v>
      </c>
      <c r="H771">
        <v>0.14000000000000001</v>
      </c>
      <c r="I771" t="s">
        <v>1829</v>
      </c>
      <c r="J771">
        <v>629.36520000000007</v>
      </c>
    </row>
    <row r="772" spans="1:10" x14ac:dyDescent="0.3">
      <c r="A772" t="s">
        <v>2596</v>
      </c>
      <c r="B772" s="2">
        <v>45762</v>
      </c>
      <c r="C772" t="s">
        <v>255</v>
      </c>
      <c r="D772" t="s">
        <v>1598</v>
      </c>
      <c r="E772" t="s">
        <v>1807</v>
      </c>
      <c r="F772">
        <v>3</v>
      </c>
      <c r="G772">
        <v>852.72</v>
      </c>
      <c r="H772">
        <v>0.16</v>
      </c>
      <c r="I772" t="s">
        <v>1824</v>
      </c>
      <c r="J772">
        <v>2148.8544000000002</v>
      </c>
    </row>
    <row r="773" spans="1:10" x14ac:dyDescent="0.3">
      <c r="A773" t="s">
        <v>2597</v>
      </c>
      <c r="B773" s="2">
        <v>45752</v>
      </c>
      <c r="C773" t="s">
        <v>791</v>
      </c>
      <c r="D773" t="s">
        <v>1568</v>
      </c>
      <c r="E773" t="s">
        <v>1769</v>
      </c>
      <c r="F773">
        <v>1</v>
      </c>
      <c r="G773">
        <v>768.25</v>
      </c>
      <c r="H773">
        <v>0.18</v>
      </c>
      <c r="I773" t="s">
        <v>1824</v>
      </c>
      <c r="J773">
        <v>629.96500000000003</v>
      </c>
    </row>
    <row r="774" spans="1:10" x14ac:dyDescent="0.3">
      <c r="A774" t="s">
        <v>2598</v>
      </c>
      <c r="B774" s="2">
        <v>45254</v>
      </c>
      <c r="C774" t="s">
        <v>1098</v>
      </c>
      <c r="D774" t="s">
        <v>1732</v>
      </c>
      <c r="E774" t="s">
        <v>1813</v>
      </c>
      <c r="F774">
        <v>2</v>
      </c>
      <c r="G774">
        <v>318.62</v>
      </c>
      <c r="H774">
        <v>0.02</v>
      </c>
      <c r="I774" t="s">
        <v>1829</v>
      </c>
      <c r="J774">
        <v>624.49519999999995</v>
      </c>
    </row>
    <row r="775" spans="1:10" x14ac:dyDescent="0.3">
      <c r="A775" t="s">
        <v>2599</v>
      </c>
      <c r="B775" s="2">
        <v>45683</v>
      </c>
      <c r="C775" t="s">
        <v>188</v>
      </c>
      <c r="D775" t="s">
        <v>1700</v>
      </c>
      <c r="E775" t="s">
        <v>1761</v>
      </c>
      <c r="F775">
        <v>4</v>
      </c>
      <c r="G775">
        <v>402.11</v>
      </c>
      <c r="H775">
        <v>0.14000000000000001</v>
      </c>
      <c r="I775" t="s">
        <v>1826</v>
      </c>
      <c r="J775">
        <v>1383.2583999999999</v>
      </c>
    </row>
    <row r="776" spans="1:10" x14ac:dyDescent="0.3">
      <c r="A776" t="s">
        <v>2600</v>
      </c>
      <c r="B776" s="2">
        <v>45804</v>
      </c>
      <c r="C776" t="s">
        <v>1269</v>
      </c>
      <c r="D776" t="s">
        <v>1716</v>
      </c>
      <c r="E776" t="s">
        <v>1807</v>
      </c>
      <c r="F776">
        <v>3</v>
      </c>
      <c r="G776">
        <v>846.31</v>
      </c>
      <c r="H776">
        <v>0.18</v>
      </c>
      <c r="I776" t="s">
        <v>1829</v>
      </c>
      <c r="J776">
        <v>2081.9225999999999</v>
      </c>
    </row>
    <row r="777" spans="1:10" x14ac:dyDescent="0.3">
      <c r="A777" t="s">
        <v>2601</v>
      </c>
      <c r="B777" s="2">
        <v>45821</v>
      </c>
      <c r="C777" t="s">
        <v>559</v>
      </c>
      <c r="D777" t="s">
        <v>1736</v>
      </c>
      <c r="E777" t="s">
        <v>1799</v>
      </c>
      <c r="F777">
        <v>1</v>
      </c>
      <c r="G777">
        <v>269.94</v>
      </c>
      <c r="H777">
        <v>7.0000000000000007E-2</v>
      </c>
      <c r="I777" t="s">
        <v>1829</v>
      </c>
      <c r="J777">
        <v>251.04419999999999</v>
      </c>
    </row>
    <row r="778" spans="1:10" x14ac:dyDescent="0.3">
      <c r="A778" t="s">
        <v>2602</v>
      </c>
      <c r="B778" s="2">
        <v>45472</v>
      </c>
      <c r="C778" t="s">
        <v>773</v>
      </c>
      <c r="D778" t="s">
        <v>1588</v>
      </c>
      <c r="E778" t="s">
        <v>1769</v>
      </c>
      <c r="F778">
        <v>3</v>
      </c>
      <c r="G778">
        <v>909.25</v>
      </c>
      <c r="H778">
        <v>0.28999999999999998</v>
      </c>
      <c r="I778" t="s">
        <v>1829</v>
      </c>
      <c r="J778">
        <v>1936.7025000000001</v>
      </c>
    </row>
    <row r="779" spans="1:10" x14ac:dyDescent="0.3">
      <c r="A779" t="s">
        <v>2603</v>
      </c>
      <c r="B779" s="2">
        <v>45331</v>
      </c>
      <c r="C779" t="s">
        <v>1136</v>
      </c>
      <c r="D779" t="s">
        <v>1730</v>
      </c>
      <c r="E779" t="s">
        <v>1794</v>
      </c>
      <c r="F779">
        <v>2</v>
      </c>
      <c r="G779">
        <v>229.81</v>
      </c>
      <c r="H779">
        <v>0.21</v>
      </c>
      <c r="I779" t="s">
        <v>1829</v>
      </c>
      <c r="J779">
        <v>363.09980000000002</v>
      </c>
    </row>
    <row r="780" spans="1:10" x14ac:dyDescent="0.3">
      <c r="A780" t="s">
        <v>2604</v>
      </c>
      <c r="B780" s="2">
        <v>45451</v>
      </c>
      <c r="C780" t="s">
        <v>147</v>
      </c>
      <c r="D780" t="s">
        <v>1704</v>
      </c>
      <c r="E780" t="s">
        <v>1801</v>
      </c>
      <c r="F780">
        <v>3</v>
      </c>
      <c r="G780">
        <v>442.36</v>
      </c>
      <c r="H780">
        <v>0.06</v>
      </c>
      <c r="I780" t="s">
        <v>1826</v>
      </c>
      <c r="J780">
        <v>1247.4552000000001</v>
      </c>
    </row>
    <row r="781" spans="1:10" x14ac:dyDescent="0.3">
      <c r="A781" t="s">
        <v>2605</v>
      </c>
      <c r="B781" s="2">
        <v>45386</v>
      </c>
      <c r="C781" t="s">
        <v>767</v>
      </c>
      <c r="D781" t="s">
        <v>1720</v>
      </c>
      <c r="E781" t="s">
        <v>1766</v>
      </c>
      <c r="F781">
        <v>3</v>
      </c>
      <c r="G781">
        <v>413.74</v>
      </c>
      <c r="H781">
        <v>0.01</v>
      </c>
      <c r="I781" t="s">
        <v>1824</v>
      </c>
      <c r="J781">
        <v>1228.8078</v>
      </c>
    </row>
    <row r="782" spans="1:10" x14ac:dyDescent="0.3">
      <c r="A782" t="s">
        <v>2606</v>
      </c>
      <c r="B782" s="2">
        <v>45477</v>
      </c>
      <c r="C782" t="s">
        <v>1524</v>
      </c>
      <c r="D782" t="s">
        <v>1726</v>
      </c>
      <c r="E782" t="s">
        <v>1799</v>
      </c>
      <c r="F782">
        <v>4</v>
      </c>
      <c r="G782">
        <v>79.75</v>
      </c>
      <c r="H782">
        <v>0.18</v>
      </c>
      <c r="I782" t="s">
        <v>1826</v>
      </c>
      <c r="J782">
        <v>261.58</v>
      </c>
    </row>
    <row r="783" spans="1:10" x14ac:dyDescent="0.3">
      <c r="A783" t="s">
        <v>2607</v>
      </c>
      <c r="B783" s="2">
        <v>45433</v>
      </c>
      <c r="C783" t="s">
        <v>1521</v>
      </c>
      <c r="D783" t="s">
        <v>1628</v>
      </c>
      <c r="E783" t="s">
        <v>1794</v>
      </c>
      <c r="F783">
        <v>4</v>
      </c>
      <c r="G783">
        <v>95.06</v>
      </c>
      <c r="H783">
        <v>0.03</v>
      </c>
      <c r="I783" t="s">
        <v>1824</v>
      </c>
      <c r="J783">
        <v>368.83280000000002</v>
      </c>
    </row>
    <row r="784" spans="1:10" x14ac:dyDescent="0.3">
      <c r="A784" t="s">
        <v>2608</v>
      </c>
      <c r="B784" s="2">
        <v>45759</v>
      </c>
      <c r="C784" t="s">
        <v>1292</v>
      </c>
      <c r="D784" t="s">
        <v>1744</v>
      </c>
      <c r="E784" t="s">
        <v>1779</v>
      </c>
      <c r="F784">
        <v>4</v>
      </c>
      <c r="G784">
        <v>107.08</v>
      </c>
      <c r="H784">
        <v>0.27</v>
      </c>
      <c r="I784" t="s">
        <v>1829</v>
      </c>
      <c r="J784">
        <v>312.67360000000002</v>
      </c>
    </row>
    <row r="785" spans="1:10" x14ac:dyDescent="0.3">
      <c r="A785" t="s">
        <v>2609</v>
      </c>
      <c r="B785" s="2">
        <v>45794</v>
      </c>
      <c r="C785" t="s">
        <v>1461</v>
      </c>
      <c r="D785" t="s">
        <v>1746</v>
      </c>
      <c r="E785" t="s">
        <v>1810</v>
      </c>
      <c r="F785">
        <v>1</v>
      </c>
      <c r="G785">
        <v>873.18</v>
      </c>
      <c r="H785">
        <v>0.03</v>
      </c>
      <c r="I785" t="s">
        <v>1829</v>
      </c>
      <c r="J785">
        <v>846.98459999999989</v>
      </c>
    </row>
    <row r="786" spans="1:10" x14ac:dyDescent="0.3">
      <c r="A786" t="s">
        <v>2610</v>
      </c>
      <c r="B786" s="2">
        <v>45764</v>
      </c>
      <c r="C786" t="s">
        <v>1178</v>
      </c>
      <c r="D786" t="s">
        <v>1688</v>
      </c>
      <c r="E786" t="s">
        <v>1810</v>
      </c>
      <c r="F786">
        <v>1</v>
      </c>
      <c r="G786">
        <v>914.75</v>
      </c>
      <c r="H786">
        <v>0.1</v>
      </c>
      <c r="I786" t="s">
        <v>1829</v>
      </c>
      <c r="J786">
        <v>823.27499999999998</v>
      </c>
    </row>
    <row r="787" spans="1:10" x14ac:dyDescent="0.3">
      <c r="A787" t="s">
        <v>2611</v>
      </c>
      <c r="B787" s="2">
        <v>45279</v>
      </c>
      <c r="C787" t="s">
        <v>188</v>
      </c>
      <c r="D787" t="s">
        <v>1694</v>
      </c>
      <c r="E787" t="s">
        <v>1797</v>
      </c>
      <c r="F787">
        <v>4</v>
      </c>
      <c r="G787">
        <v>457.33</v>
      </c>
      <c r="H787">
        <v>0.1</v>
      </c>
      <c r="I787" t="s">
        <v>1824</v>
      </c>
      <c r="J787">
        <v>1646.3879999999999</v>
      </c>
    </row>
    <row r="788" spans="1:10" x14ac:dyDescent="0.3">
      <c r="A788" t="s">
        <v>2612</v>
      </c>
      <c r="B788" s="2">
        <v>45602</v>
      </c>
      <c r="C788" t="s">
        <v>926</v>
      </c>
      <c r="D788" t="s">
        <v>1746</v>
      </c>
      <c r="E788" t="s">
        <v>1766</v>
      </c>
      <c r="F788">
        <v>3</v>
      </c>
      <c r="G788">
        <v>761.88</v>
      </c>
      <c r="H788">
        <v>0.23</v>
      </c>
      <c r="I788" t="s">
        <v>1826</v>
      </c>
      <c r="J788">
        <v>1759.9428</v>
      </c>
    </row>
    <row r="789" spans="1:10" x14ac:dyDescent="0.3">
      <c r="A789" t="s">
        <v>2613</v>
      </c>
      <c r="B789" s="2">
        <v>45793</v>
      </c>
      <c r="C789" t="s">
        <v>585</v>
      </c>
      <c r="D789" t="s">
        <v>1622</v>
      </c>
      <c r="E789" t="s">
        <v>1813</v>
      </c>
      <c r="F789">
        <v>4</v>
      </c>
      <c r="G789">
        <v>122.87</v>
      </c>
      <c r="H789">
        <v>0.13</v>
      </c>
      <c r="I789" t="s">
        <v>1824</v>
      </c>
      <c r="J789">
        <v>427.58760000000001</v>
      </c>
    </row>
    <row r="790" spans="1:10" x14ac:dyDescent="0.3">
      <c r="A790" t="s">
        <v>2614</v>
      </c>
      <c r="B790" s="2">
        <v>45778</v>
      </c>
      <c r="C790" t="s">
        <v>1464</v>
      </c>
      <c r="D790" t="s">
        <v>1694</v>
      </c>
      <c r="E790" t="s">
        <v>1769</v>
      </c>
      <c r="F790">
        <v>4</v>
      </c>
      <c r="G790">
        <v>753</v>
      </c>
      <c r="H790">
        <v>0.28000000000000003</v>
      </c>
      <c r="I790" t="s">
        <v>1829</v>
      </c>
      <c r="J790">
        <v>2168.64</v>
      </c>
    </row>
    <row r="791" spans="1:10" x14ac:dyDescent="0.3">
      <c r="A791" t="s">
        <v>2615</v>
      </c>
      <c r="B791" s="2">
        <v>45325</v>
      </c>
      <c r="C791" t="s">
        <v>1157</v>
      </c>
      <c r="D791" t="s">
        <v>1555</v>
      </c>
      <c r="E791" t="s">
        <v>1773</v>
      </c>
      <c r="F791">
        <v>2</v>
      </c>
      <c r="G791">
        <v>788.05</v>
      </c>
      <c r="H791">
        <v>0.21</v>
      </c>
      <c r="I791" t="s">
        <v>1824</v>
      </c>
      <c r="J791">
        <v>1245.1189999999999</v>
      </c>
    </row>
    <row r="792" spans="1:10" x14ac:dyDescent="0.3">
      <c r="A792" t="s">
        <v>2616</v>
      </c>
      <c r="B792" s="2">
        <v>45875</v>
      </c>
      <c r="C792" t="s">
        <v>1425</v>
      </c>
      <c r="D792" t="s">
        <v>1712</v>
      </c>
      <c r="E792" t="s">
        <v>1789</v>
      </c>
      <c r="F792">
        <v>2</v>
      </c>
      <c r="G792">
        <v>807.1</v>
      </c>
      <c r="H792">
        <v>0.28999999999999998</v>
      </c>
      <c r="I792" t="s">
        <v>1824</v>
      </c>
      <c r="J792">
        <v>1146.0820000000001</v>
      </c>
    </row>
    <row r="793" spans="1:10" x14ac:dyDescent="0.3">
      <c r="A793" t="s">
        <v>2617</v>
      </c>
      <c r="B793" s="2">
        <v>45320</v>
      </c>
      <c r="C793" t="s">
        <v>458</v>
      </c>
      <c r="D793" t="s">
        <v>1562</v>
      </c>
      <c r="E793" t="s">
        <v>1757</v>
      </c>
      <c r="F793">
        <v>2</v>
      </c>
      <c r="G793">
        <v>443.09</v>
      </c>
      <c r="H793">
        <v>0.02</v>
      </c>
      <c r="I793" t="s">
        <v>1826</v>
      </c>
      <c r="J793">
        <v>868.45639999999992</v>
      </c>
    </row>
    <row r="794" spans="1:10" x14ac:dyDescent="0.3">
      <c r="A794" t="s">
        <v>2618</v>
      </c>
      <c r="B794" s="2">
        <v>45870</v>
      </c>
      <c r="C794" t="s">
        <v>1443</v>
      </c>
      <c r="D794" t="s">
        <v>1586</v>
      </c>
      <c r="E794" t="s">
        <v>1801</v>
      </c>
      <c r="F794">
        <v>1</v>
      </c>
      <c r="G794">
        <v>512.16</v>
      </c>
      <c r="H794">
        <v>0.02</v>
      </c>
      <c r="I794" t="s">
        <v>1829</v>
      </c>
      <c r="J794">
        <v>501.91680000000002</v>
      </c>
    </row>
    <row r="795" spans="1:10" x14ac:dyDescent="0.3">
      <c r="A795" t="s">
        <v>2619</v>
      </c>
      <c r="B795" s="2">
        <v>45577</v>
      </c>
      <c r="C795" t="s">
        <v>678</v>
      </c>
      <c r="D795" t="s">
        <v>1630</v>
      </c>
      <c r="E795" t="s">
        <v>1810</v>
      </c>
      <c r="F795">
        <v>2</v>
      </c>
      <c r="G795">
        <v>602.54999999999995</v>
      </c>
      <c r="H795">
        <v>0.23</v>
      </c>
      <c r="I795" t="s">
        <v>1829</v>
      </c>
      <c r="J795">
        <v>927.92699999999991</v>
      </c>
    </row>
    <row r="796" spans="1:10" x14ac:dyDescent="0.3">
      <c r="A796" t="s">
        <v>2620</v>
      </c>
      <c r="B796" s="2">
        <v>45745</v>
      </c>
      <c r="C796" t="s">
        <v>547</v>
      </c>
      <c r="D796" t="s">
        <v>1632</v>
      </c>
      <c r="E796" t="s">
        <v>1752</v>
      </c>
      <c r="F796">
        <v>3</v>
      </c>
      <c r="G796">
        <v>846.19</v>
      </c>
      <c r="H796">
        <v>0.09</v>
      </c>
      <c r="I796" t="s">
        <v>1829</v>
      </c>
      <c r="J796">
        <v>2310.0987</v>
      </c>
    </row>
    <row r="797" spans="1:10" x14ac:dyDescent="0.3">
      <c r="A797" t="s">
        <v>2621</v>
      </c>
      <c r="B797" s="2">
        <v>45772</v>
      </c>
      <c r="C797" t="s">
        <v>1026</v>
      </c>
      <c r="D797" t="s">
        <v>1686</v>
      </c>
      <c r="E797" t="s">
        <v>1782</v>
      </c>
      <c r="F797">
        <v>1</v>
      </c>
      <c r="G797">
        <v>506.73</v>
      </c>
      <c r="H797">
        <v>0.28999999999999998</v>
      </c>
      <c r="I797" t="s">
        <v>1824</v>
      </c>
      <c r="J797">
        <v>359.7783</v>
      </c>
    </row>
    <row r="798" spans="1:10" x14ac:dyDescent="0.3">
      <c r="A798" t="s">
        <v>2622</v>
      </c>
      <c r="B798" s="2">
        <v>45299</v>
      </c>
      <c r="C798" t="s">
        <v>198</v>
      </c>
      <c r="D798" t="s">
        <v>1650</v>
      </c>
      <c r="E798" t="s">
        <v>1804</v>
      </c>
      <c r="F798">
        <v>1</v>
      </c>
      <c r="G798">
        <v>408.66</v>
      </c>
      <c r="H798">
        <v>0.13</v>
      </c>
      <c r="I798" t="s">
        <v>1829</v>
      </c>
      <c r="J798">
        <v>355.5342</v>
      </c>
    </row>
    <row r="799" spans="1:10" x14ac:dyDescent="0.3">
      <c r="A799" t="s">
        <v>2623</v>
      </c>
      <c r="B799" s="2">
        <v>45447</v>
      </c>
      <c r="C799" t="s">
        <v>387</v>
      </c>
      <c r="D799" t="s">
        <v>1562</v>
      </c>
      <c r="E799" t="s">
        <v>1807</v>
      </c>
      <c r="F799">
        <v>3</v>
      </c>
      <c r="G799">
        <v>170.48</v>
      </c>
      <c r="H799">
        <v>0.06</v>
      </c>
      <c r="I799" t="s">
        <v>1829</v>
      </c>
      <c r="J799">
        <v>480.75359999999989</v>
      </c>
    </row>
    <row r="800" spans="1:10" x14ac:dyDescent="0.3">
      <c r="A800" t="s">
        <v>2624</v>
      </c>
      <c r="B800" s="2">
        <v>45717</v>
      </c>
      <c r="C800" t="s">
        <v>347</v>
      </c>
      <c r="D800" t="s">
        <v>1584</v>
      </c>
      <c r="E800" t="s">
        <v>1786</v>
      </c>
      <c r="F800">
        <v>1</v>
      </c>
      <c r="G800">
        <v>423.48</v>
      </c>
      <c r="H800">
        <v>0.18</v>
      </c>
      <c r="I800" t="s">
        <v>1826</v>
      </c>
      <c r="J800">
        <v>347.25360000000012</v>
      </c>
    </row>
    <row r="801" spans="1:10" x14ac:dyDescent="0.3">
      <c r="A801" t="s">
        <v>2625</v>
      </c>
      <c r="B801" s="2">
        <v>45213</v>
      </c>
      <c r="C801" t="s">
        <v>755</v>
      </c>
      <c r="D801" t="s">
        <v>1732</v>
      </c>
      <c r="E801" t="s">
        <v>1792</v>
      </c>
      <c r="F801">
        <v>4</v>
      </c>
      <c r="G801">
        <v>23.57</v>
      </c>
      <c r="H801">
        <v>0.1</v>
      </c>
      <c r="I801" t="s">
        <v>1824</v>
      </c>
      <c r="J801">
        <v>84.852000000000004</v>
      </c>
    </row>
    <row r="802" spans="1:10" x14ac:dyDescent="0.3">
      <c r="A802" t="s">
        <v>2626</v>
      </c>
      <c r="B802" s="2">
        <v>45837</v>
      </c>
      <c r="C802" t="s">
        <v>1190</v>
      </c>
      <c r="D802" t="s">
        <v>1632</v>
      </c>
      <c r="E802" t="s">
        <v>1810</v>
      </c>
      <c r="F802">
        <v>2</v>
      </c>
      <c r="G802">
        <v>953.26</v>
      </c>
      <c r="H802">
        <v>0.1</v>
      </c>
      <c r="I802" t="s">
        <v>1829</v>
      </c>
      <c r="J802">
        <v>1715.8679999999999</v>
      </c>
    </row>
    <row r="803" spans="1:10" x14ac:dyDescent="0.3">
      <c r="A803" t="s">
        <v>2627</v>
      </c>
      <c r="B803" s="2">
        <v>45277</v>
      </c>
      <c r="C803" t="s">
        <v>1089</v>
      </c>
      <c r="D803" t="s">
        <v>1694</v>
      </c>
      <c r="E803" t="s">
        <v>1779</v>
      </c>
      <c r="F803">
        <v>3</v>
      </c>
      <c r="G803">
        <v>405.13</v>
      </c>
      <c r="H803">
        <v>0.14000000000000001</v>
      </c>
      <c r="I803" t="s">
        <v>1829</v>
      </c>
      <c r="J803">
        <v>1045.2354</v>
      </c>
    </row>
    <row r="804" spans="1:10" x14ac:dyDescent="0.3">
      <c r="A804" t="s">
        <v>2628</v>
      </c>
      <c r="B804" s="2">
        <v>45248</v>
      </c>
      <c r="C804" t="s">
        <v>1065</v>
      </c>
      <c r="D804" t="s">
        <v>1549</v>
      </c>
      <c r="E804" t="s">
        <v>1769</v>
      </c>
      <c r="F804">
        <v>2</v>
      </c>
      <c r="G804">
        <v>333.83</v>
      </c>
      <c r="H804">
        <v>0.26</v>
      </c>
      <c r="I804" t="s">
        <v>1826</v>
      </c>
      <c r="J804">
        <v>494.0684</v>
      </c>
    </row>
    <row r="805" spans="1:10" x14ac:dyDescent="0.3">
      <c r="A805" t="s">
        <v>2629</v>
      </c>
      <c r="B805" s="2">
        <v>45741</v>
      </c>
      <c r="C805" t="s">
        <v>1047</v>
      </c>
      <c r="D805" t="s">
        <v>1730</v>
      </c>
      <c r="E805" t="s">
        <v>1766</v>
      </c>
      <c r="F805">
        <v>2</v>
      </c>
      <c r="G805">
        <v>727.18</v>
      </c>
      <c r="H805">
        <v>0.22</v>
      </c>
      <c r="I805" t="s">
        <v>1826</v>
      </c>
      <c r="J805">
        <v>1134.4007999999999</v>
      </c>
    </row>
    <row r="806" spans="1:10" x14ac:dyDescent="0.3">
      <c r="A806" t="s">
        <v>2630</v>
      </c>
      <c r="B806" s="2">
        <v>45778</v>
      </c>
      <c r="C806" t="s">
        <v>966</v>
      </c>
      <c r="D806" t="s">
        <v>1555</v>
      </c>
      <c r="E806" t="s">
        <v>1789</v>
      </c>
      <c r="F806">
        <v>2</v>
      </c>
      <c r="G806">
        <v>516.02</v>
      </c>
      <c r="H806">
        <v>0.19</v>
      </c>
      <c r="I806" t="s">
        <v>1829</v>
      </c>
      <c r="J806">
        <v>835.95240000000001</v>
      </c>
    </row>
    <row r="807" spans="1:10" x14ac:dyDescent="0.3">
      <c r="A807" t="s">
        <v>2631</v>
      </c>
      <c r="B807" s="2">
        <v>45361</v>
      </c>
      <c r="C807" t="s">
        <v>932</v>
      </c>
      <c r="D807" t="s">
        <v>1632</v>
      </c>
      <c r="E807" t="s">
        <v>1792</v>
      </c>
      <c r="F807">
        <v>2</v>
      </c>
      <c r="G807">
        <v>705.61</v>
      </c>
      <c r="H807">
        <v>0.28000000000000003</v>
      </c>
      <c r="I807" t="s">
        <v>1824</v>
      </c>
      <c r="J807">
        <v>1016.0784</v>
      </c>
    </row>
    <row r="808" spans="1:10" x14ac:dyDescent="0.3">
      <c r="A808" t="s">
        <v>2632</v>
      </c>
      <c r="B808" s="2">
        <v>45414</v>
      </c>
      <c r="C808" t="s">
        <v>875</v>
      </c>
      <c r="D808" t="s">
        <v>1716</v>
      </c>
      <c r="E808" t="s">
        <v>1782</v>
      </c>
      <c r="F808">
        <v>3</v>
      </c>
      <c r="G808">
        <v>654.47</v>
      </c>
      <c r="H808">
        <v>0.18</v>
      </c>
      <c r="I808" t="s">
        <v>1829</v>
      </c>
      <c r="J808">
        <v>1609.9962</v>
      </c>
    </row>
    <row r="809" spans="1:10" x14ac:dyDescent="0.3">
      <c r="A809" t="s">
        <v>2633</v>
      </c>
      <c r="B809" s="2">
        <v>45734</v>
      </c>
      <c r="C809" t="s">
        <v>568</v>
      </c>
      <c r="D809" t="s">
        <v>1724</v>
      </c>
      <c r="E809" t="s">
        <v>1801</v>
      </c>
      <c r="F809">
        <v>2</v>
      </c>
      <c r="G809">
        <v>315.27</v>
      </c>
      <c r="H809">
        <v>0.23</v>
      </c>
      <c r="I809" t="s">
        <v>1824</v>
      </c>
      <c r="J809">
        <v>485.51580000000001</v>
      </c>
    </row>
    <row r="810" spans="1:10" x14ac:dyDescent="0.3">
      <c r="A810" t="s">
        <v>2634</v>
      </c>
      <c r="B810" s="2">
        <v>45623</v>
      </c>
      <c r="C810" t="s">
        <v>719</v>
      </c>
      <c r="D810" t="s">
        <v>1604</v>
      </c>
      <c r="E810" t="s">
        <v>1761</v>
      </c>
      <c r="F810">
        <v>1</v>
      </c>
      <c r="G810">
        <v>974.47</v>
      </c>
      <c r="H810">
        <v>0.05</v>
      </c>
      <c r="I810" t="s">
        <v>1824</v>
      </c>
      <c r="J810">
        <v>925.74649999999997</v>
      </c>
    </row>
    <row r="811" spans="1:10" x14ac:dyDescent="0.3">
      <c r="A811" t="s">
        <v>2635</v>
      </c>
      <c r="B811" s="2">
        <v>45340</v>
      </c>
      <c r="C811" t="s">
        <v>247</v>
      </c>
      <c r="D811" t="s">
        <v>1549</v>
      </c>
      <c r="E811" t="s">
        <v>1769</v>
      </c>
      <c r="F811">
        <v>2</v>
      </c>
      <c r="G811">
        <v>803.3</v>
      </c>
      <c r="H811">
        <v>0.17</v>
      </c>
      <c r="I811" t="s">
        <v>1824</v>
      </c>
      <c r="J811">
        <v>1333.4780000000001</v>
      </c>
    </row>
    <row r="812" spans="1:10" x14ac:dyDescent="0.3">
      <c r="A812" t="s">
        <v>2636</v>
      </c>
      <c r="B812" s="2">
        <v>45447</v>
      </c>
      <c r="C812" t="s">
        <v>63</v>
      </c>
      <c r="D812" t="s">
        <v>1549</v>
      </c>
      <c r="E812" t="s">
        <v>1789</v>
      </c>
      <c r="F812">
        <v>4</v>
      </c>
      <c r="G812">
        <v>863.87</v>
      </c>
      <c r="H812">
        <v>0.21</v>
      </c>
      <c r="I812" t="s">
        <v>1829</v>
      </c>
      <c r="J812">
        <v>2729.8292000000001</v>
      </c>
    </row>
    <row r="813" spans="1:10" x14ac:dyDescent="0.3">
      <c r="A813" t="s">
        <v>2637</v>
      </c>
      <c r="B813" s="2">
        <v>45513</v>
      </c>
      <c r="C813" t="s">
        <v>1446</v>
      </c>
      <c r="D813" t="s">
        <v>1708</v>
      </c>
      <c r="E813" t="s">
        <v>1810</v>
      </c>
      <c r="F813">
        <v>1</v>
      </c>
      <c r="G813">
        <v>450.11</v>
      </c>
      <c r="H813">
        <v>0.17</v>
      </c>
      <c r="I813" t="s">
        <v>1824</v>
      </c>
      <c r="J813">
        <v>373.59129999999999</v>
      </c>
    </row>
    <row r="814" spans="1:10" x14ac:dyDescent="0.3">
      <c r="A814" t="s">
        <v>2638</v>
      </c>
      <c r="B814" s="2">
        <v>45486</v>
      </c>
      <c r="C814" t="s">
        <v>740</v>
      </c>
      <c r="D814" t="s">
        <v>1684</v>
      </c>
      <c r="E814" t="s">
        <v>1797</v>
      </c>
      <c r="F814">
        <v>1</v>
      </c>
      <c r="G814">
        <v>289.82</v>
      </c>
      <c r="H814">
        <v>0.18</v>
      </c>
      <c r="I814" t="s">
        <v>1829</v>
      </c>
      <c r="J814">
        <v>237.6524</v>
      </c>
    </row>
    <row r="815" spans="1:10" x14ac:dyDescent="0.3">
      <c r="A815" t="s">
        <v>2639</v>
      </c>
      <c r="B815" s="2">
        <v>45890</v>
      </c>
      <c r="C815" t="s">
        <v>1050</v>
      </c>
      <c r="D815" t="s">
        <v>1656</v>
      </c>
      <c r="E815" t="s">
        <v>1789</v>
      </c>
      <c r="F815">
        <v>4</v>
      </c>
      <c r="G815">
        <v>250.64</v>
      </c>
      <c r="H815">
        <v>0.1</v>
      </c>
      <c r="I815" t="s">
        <v>1826</v>
      </c>
      <c r="J815">
        <v>902.30399999999997</v>
      </c>
    </row>
    <row r="816" spans="1:10" x14ac:dyDescent="0.3">
      <c r="A816" t="s">
        <v>2640</v>
      </c>
      <c r="B816" s="2">
        <v>45876</v>
      </c>
      <c r="C816" t="s">
        <v>911</v>
      </c>
      <c r="D816" t="s">
        <v>1686</v>
      </c>
      <c r="E816" t="s">
        <v>1813</v>
      </c>
      <c r="F816">
        <v>4</v>
      </c>
      <c r="G816">
        <v>373.49</v>
      </c>
      <c r="H816">
        <v>0.16</v>
      </c>
      <c r="I816" t="s">
        <v>1829</v>
      </c>
      <c r="J816">
        <v>1254.9264000000001</v>
      </c>
    </row>
    <row r="817" spans="1:10" x14ac:dyDescent="0.3">
      <c r="A817" t="s">
        <v>2641</v>
      </c>
      <c r="B817" s="2">
        <v>45398</v>
      </c>
      <c r="C817" t="s">
        <v>244</v>
      </c>
      <c r="D817" t="s">
        <v>1551</v>
      </c>
      <c r="E817" t="s">
        <v>1786</v>
      </c>
      <c r="F817">
        <v>4</v>
      </c>
      <c r="G817">
        <v>348.91</v>
      </c>
      <c r="H817">
        <v>0.18</v>
      </c>
      <c r="I817" t="s">
        <v>1826</v>
      </c>
      <c r="J817">
        <v>1144.4248</v>
      </c>
    </row>
    <row r="818" spans="1:10" x14ac:dyDescent="0.3">
      <c r="A818" t="s">
        <v>2642</v>
      </c>
      <c r="B818" s="2">
        <v>45390</v>
      </c>
      <c r="C818" t="s">
        <v>387</v>
      </c>
      <c r="D818" t="s">
        <v>1736</v>
      </c>
      <c r="E818" t="s">
        <v>1807</v>
      </c>
      <c r="F818">
        <v>4</v>
      </c>
      <c r="G818">
        <v>212.96</v>
      </c>
      <c r="H818">
        <v>0.17</v>
      </c>
      <c r="I818" t="s">
        <v>1824</v>
      </c>
      <c r="J818">
        <v>707.02719999999999</v>
      </c>
    </row>
    <row r="819" spans="1:10" x14ac:dyDescent="0.3">
      <c r="A819" t="s">
        <v>2643</v>
      </c>
      <c r="B819" s="2">
        <v>45406</v>
      </c>
      <c r="C819" t="s">
        <v>625</v>
      </c>
      <c r="D819" t="s">
        <v>1602</v>
      </c>
      <c r="E819" t="s">
        <v>1813</v>
      </c>
      <c r="F819">
        <v>3</v>
      </c>
      <c r="G819">
        <v>871.34</v>
      </c>
      <c r="H819">
        <v>0.11</v>
      </c>
      <c r="I819" t="s">
        <v>1829</v>
      </c>
      <c r="J819">
        <v>2326.4778000000001</v>
      </c>
    </row>
    <row r="820" spans="1:10" x14ac:dyDescent="0.3">
      <c r="A820" t="s">
        <v>2644</v>
      </c>
      <c r="B820" s="2">
        <v>45844</v>
      </c>
      <c r="C820" t="s">
        <v>356</v>
      </c>
      <c r="D820" t="s">
        <v>1736</v>
      </c>
      <c r="E820" t="s">
        <v>1752</v>
      </c>
      <c r="F820">
        <v>2</v>
      </c>
      <c r="G820">
        <v>698.94</v>
      </c>
      <c r="H820">
        <v>0.06</v>
      </c>
      <c r="I820" t="s">
        <v>1824</v>
      </c>
      <c r="J820">
        <v>1314.0072</v>
      </c>
    </row>
    <row r="821" spans="1:10" x14ac:dyDescent="0.3">
      <c r="A821" t="s">
        <v>2645</v>
      </c>
      <c r="B821" s="2">
        <v>45697</v>
      </c>
      <c r="C821" t="s">
        <v>996</v>
      </c>
      <c r="D821" t="s">
        <v>1696</v>
      </c>
      <c r="E821" t="s">
        <v>1752</v>
      </c>
      <c r="F821">
        <v>1</v>
      </c>
      <c r="G821">
        <v>719.94</v>
      </c>
      <c r="H821">
        <v>0.23</v>
      </c>
      <c r="I821" t="s">
        <v>1829</v>
      </c>
      <c r="J821">
        <v>554.35380000000009</v>
      </c>
    </row>
    <row r="822" spans="1:10" x14ac:dyDescent="0.3">
      <c r="A822" t="s">
        <v>2646</v>
      </c>
      <c r="B822" s="2">
        <v>45607</v>
      </c>
      <c r="C822" t="s">
        <v>36</v>
      </c>
      <c r="D822" t="s">
        <v>1604</v>
      </c>
      <c r="E822" t="s">
        <v>1769</v>
      </c>
      <c r="F822">
        <v>2</v>
      </c>
      <c r="G822">
        <v>278.16000000000003</v>
      </c>
      <c r="H822">
        <v>0.22</v>
      </c>
      <c r="I822" t="s">
        <v>1826</v>
      </c>
      <c r="J822">
        <v>433.92960000000011</v>
      </c>
    </row>
    <row r="823" spans="1:10" x14ac:dyDescent="0.3">
      <c r="A823" t="s">
        <v>2647</v>
      </c>
      <c r="B823" s="2">
        <v>45307</v>
      </c>
      <c r="C823" t="s">
        <v>202</v>
      </c>
      <c r="D823" t="s">
        <v>1646</v>
      </c>
      <c r="E823" t="s">
        <v>1773</v>
      </c>
      <c r="F823">
        <v>1</v>
      </c>
      <c r="G823">
        <v>678.9</v>
      </c>
      <c r="H823">
        <v>0.17</v>
      </c>
      <c r="I823" t="s">
        <v>1824</v>
      </c>
      <c r="J823">
        <v>563.48699999999997</v>
      </c>
    </row>
    <row r="824" spans="1:10" x14ac:dyDescent="0.3">
      <c r="A824" t="s">
        <v>2648</v>
      </c>
      <c r="B824" s="2">
        <v>45520</v>
      </c>
      <c r="C824" t="s">
        <v>71</v>
      </c>
      <c r="D824" t="s">
        <v>1598</v>
      </c>
      <c r="E824" t="s">
        <v>1801</v>
      </c>
      <c r="F824">
        <v>4</v>
      </c>
      <c r="G824">
        <v>94.13</v>
      </c>
      <c r="H824">
        <v>0.15</v>
      </c>
      <c r="I824" t="s">
        <v>1824</v>
      </c>
      <c r="J824">
        <v>320.04199999999997</v>
      </c>
    </row>
    <row r="825" spans="1:10" x14ac:dyDescent="0.3">
      <c r="A825" t="s">
        <v>2649</v>
      </c>
      <c r="B825" s="2">
        <v>45933</v>
      </c>
      <c r="C825" t="s">
        <v>1365</v>
      </c>
      <c r="D825" t="s">
        <v>1636</v>
      </c>
      <c r="E825" t="s">
        <v>1757</v>
      </c>
      <c r="F825">
        <v>4</v>
      </c>
      <c r="G825">
        <v>415.02</v>
      </c>
      <c r="H825">
        <v>0.01</v>
      </c>
      <c r="I825" t="s">
        <v>1826</v>
      </c>
      <c r="J825">
        <v>1643.4792</v>
      </c>
    </row>
    <row r="826" spans="1:10" x14ac:dyDescent="0.3">
      <c r="A826" t="s">
        <v>2650</v>
      </c>
      <c r="B826" s="2">
        <v>45841</v>
      </c>
      <c r="C826" t="s">
        <v>195</v>
      </c>
      <c r="D826" t="s">
        <v>1570</v>
      </c>
      <c r="E826" t="s">
        <v>1769</v>
      </c>
      <c r="F826">
        <v>4</v>
      </c>
      <c r="G826">
        <v>780.07</v>
      </c>
      <c r="H826">
        <v>0.03</v>
      </c>
      <c r="I826" t="s">
        <v>1824</v>
      </c>
      <c r="J826">
        <v>3026.6716000000001</v>
      </c>
    </row>
    <row r="827" spans="1:10" x14ac:dyDescent="0.3">
      <c r="A827" t="s">
        <v>2651</v>
      </c>
      <c r="B827" s="2">
        <v>45877</v>
      </c>
      <c r="C827" t="s">
        <v>1328</v>
      </c>
      <c r="D827" t="s">
        <v>1622</v>
      </c>
      <c r="E827" t="s">
        <v>1801</v>
      </c>
      <c r="F827">
        <v>4</v>
      </c>
      <c r="G827">
        <v>184.57</v>
      </c>
      <c r="H827">
        <v>0.28000000000000003</v>
      </c>
      <c r="I827" t="s">
        <v>1824</v>
      </c>
      <c r="J827">
        <v>531.5616</v>
      </c>
    </row>
    <row r="828" spans="1:10" x14ac:dyDescent="0.3">
      <c r="A828" t="s">
        <v>2652</v>
      </c>
      <c r="B828" s="2">
        <v>45532</v>
      </c>
      <c r="C828" t="s">
        <v>911</v>
      </c>
      <c r="D828" t="s">
        <v>1678</v>
      </c>
      <c r="E828" t="s">
        <v>1769</v>
      </c>
      <c r="F828">
        <v>4</v>
      </c>
      <c r="G828">
        <v>277.58</v>
      </c>
      <c r="H828">
        <v>0.22</v>
      </c>
      <c r="I828" t="s">
        <v>1826</v>
      </c>
      <c r="J828">
        <v>866.04959999999994</v>
      </c>
    </row>
    <row r="829" spans="1:10" x14ac:dyDescent="0.3">
      <c r="A829" t="s">
        <v>2653</v>
      </c>
      <c r="B829" s="2">
        <v>45734</v>
      </c>
      <c r="C829" t="s">
        <v>369</v>
      </c>
      <c r="D829" t="s">
        <v>1610</v>
      </c>
      <c r="E829" t="s">
        <v>1766</v>
      </c>
      <c r="F829">
        <v>1</v>
      </c>
      <c r="G829">
        <v>36.799999999999997</v>
      </c>
      <c r="H829">
        <v>0.18</v>
      </c>
      <c r="I829" t="s">
        <v>1824</v>
      </c>
      <c r="J829">
        <v>30.175999999999998</v>
      </c>
    </row>
    <row r="830" spans="1:10" x14ac:dyDescent="0.3">
      <c r="A830" t="s">
        <v>2654</v>
      </c>
      <c r="B830" s="2">
        <v>45809</v>
      </c>
      <c r="C830" t="s">
        <v>1115</v>
      </c>
      <c r="D830" t="s">
        <v>1724</v>
      </c>
      <c r="E830" t="s">
        <v>1776</v>
      </c>
      <c r="F830">
        <v>1</v>
      </c>
      <c r="G830">
        <v>539.37</v>
      </c>
      <c r="H830">
        <v>0.14000000000000001</v>
      </c>
      <c r="I830" t="s">
        <v>1824</v>
      </c>
      <c r="J830">
        <v>463.85820000000001</v>
      </c>
    </row>
    <row r="831" spans="1:10" x14ac:dyDescent="0.3">
      <c r="A831" t="s">
        <v>2655</v>
      </c>
      <c r="B831" s="2">
        <v>45760</v>
      </c>
      <c r="C831" t="s">
        <v>321</v>
      </c>
      <c r="D831" t="s">
        <v>1588</v>
      </c>
      <c r="E831" t="s">
        <v>1810</v>
      </c>
      <c r="F831">
        <v>1</v>
      </c>
      <c r="G831">
        <v>27.83</v>
      </c>
      <c r="H831">
        <v>0.3</v>
      </c>
      <c r="I831" t="s">
        <v>1826</v>
      </c>
      <c r="J831">
        <v>19.481000000000002</v>
      </c>
    </row>
    <row r="832" spans="1:10" x14ac:dyDescent="0.3">
      <c r="A832" t="s">
        <v>2656</v>
      </c>
      <c r="B832" s="2">
        <v>45456</v>
      </c>
      <c r="C832" t="s">
        <v>899</v>
      </c>
      <c r="D832" t="s">
        <v>1688</v>
      </c>
      <c r="E832" t="s">
        <v>1769</v>
      </c>
      <c r="F832">
        <v>3</v>
      </c>
      <c r="G832">
        <v>698.72</v>
      </c>
      <c r="H832">
        <v>0.28000000000000003</v>
      </c>
      <c r="I832" t="s">
        <v>1829</v>
      </c>
      <c r="J832">
        <v>1509.2352000000001</v>
      </c>
    </row>
    <row r="833" spans="1:10" x14ac:dyDescent="0.3">
      <c r="A833" t="s">
        <v>2657</v>
      </c>
      <c r="B833" s="2">
        <v>45698</v>
      </c>
      <c r="C833" t="s">
        <v>59</v>
      </c>
      <c r="D833" t="s">
        <v>1700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1590</v>
      </c>
      <c r="E835" t="s">
        <v>1799</v>
      </c>
      <c r="F835">
        <v>1</v>
      </c>
      <c r="G835">
        <v>977.97</v>
      </c>
      <c r="H835">
        <v>0.06</v>
      </c>
      <c r="I835" t="s">
        <v>1829</v>
      </c>
      <c r="J835">
        <v>919.29179999999997</v>
      </c>
    </row>
    <row r="836" spans="1:10" x14ac:dyDescent="0.3">
      <c r="A836" t="s">
        <v>2660</v>
      </c>
      <c r="B836" s="2">
        <v>45310</v>
      </c>
      <c r="C836" t="s">
        <v>1154</v>
      </c>
      <c r="D836" t="s">
        <v>1714</v>
      </c>
      <c r="E836" t="s">
        <v>1794</v>
      </c>
      <c r="F836">
        <v>4</v>
      </c>
      <c r="G836">
        <v>354.65</v>
      </c>
      <c r="H836">
        <v>0.19</v>
      </c>
      <c r="I836" t="s">
        <v>1824</v>
      </c>
      <c r="J836">
        <v>1149.066</v>
      </c>
    </row>
    <row r="837" spans="1:10" x14ac:dyDescent="0.3">
      <c r="A837" t="s">
        <v>2661</v>
      </c>
      <c r="B837" s="2">
        <v>45376</v>
      </c>
      <c r="C837" t="s">
        <v>899</v>
      </c>
      <c r="D837" t="s">
        <v>1684</v>
      </c>
      <c r="E837" t="s">
        <v>1813</v>
      </c>
      <c r="F837">
        <v>1</v>
      </c>
      <c r="G837">
        <v>671.62</v>
      </c>
      <c r="H837">
        <v>0.09</v>
      </c>
      <c r="I837" t="s">
        <v>1829</v>
      </c>
      <c r="J837">
        <v>611.17420000000004</v>
      </c>
    </row>
    <row r="838" spans="1:10" x14ac:dyDescent="0.3">
      <c r="A838" t="s">
        <v>2662</v>
      </c>
      <c r="B838" s="2">
        <v>45914</v>
      </c>
      <c r="C838" t="s">
        <v>999</v>
      </c>
      <c r="D838" t="s">
        <v>1712</v>
      </c>
      <c r="E838" t="s">
        <v>1766</v>
      </c>
      <c r="F838">
        <v>1</v>
      </c>
      <c r="G838">
        <v>867.32</v>
      </c>
      <c r="H838">
        <v>0.28999999999999998</v>
      </c>
      <c r="I838" t="s">
        <v>1826</v>
      </c>
      <c r="J838">
        <v>615.79719999999998</v>
      </c>
    </row>
    <row r="839" spans="1:10" x14ac:dyDescent="0.3">
      <c r="A839" t="s">
        <v>2663</v>
      </c>
      <c r="B839" s="2">
        <v>45336</v>
      </c>
      <c r="C839" t="s">
        <v>295</v>
      </c>
      <c r="D839" t="s">
        <v>1568</v>
      </c>
      <c r="E839" t="s">
        <v>1794</v>
      </c>
      <c r="F839">
        <v>3</v>
      </c>
      <c r="G839">
        <v>240.27</v>
      </c>
      <c r="H839">
        <v>0.15</v>
      </c>
      <c r="I839" t="s">
        <v>1826</v>
      </c>
      <c r="J839">
        <v>612.68850000000009</v>
      </c>
    </row>
    <row r="840" spans="1:10" x14ac:dyDescent="0.3">
      <c r="A840" t="s">
        <v>2664</v>
      </c>
      <c r="B840" s="2">
        <v>45728</v>
      </c>
      <c r="C840" t="s">
        <v>275</v>
      </c>
      <c r="D840" t="s">
        <v>1604</v>
      </c>
      <c r="E840" t="s">
        <v>1804</v>
      </c>
      <c r="F840">
        <v>2</v>
      </c>
      <c r="G840">
        <v>619.12</v>
      </c>
      <c r="H840">
        <v>0.28000000000000003</v>
      </c>
      <c r="I840" t="s">
        <v>1829</v>
      </c>
      <c r="J840">
        <v>891.53279999999995</v>
      </c>
    </row>
    <row r="841" spans="1:10" x14ac:dyDescent="0.3">
      <c r="A841" t="s">
        <v>2665</v>
      </c>
      <c r="B841" s="2">
        <v>45755</v>
      </c>
      <c r="C841" t="s">
        <v>693</v>
      </c>
      <c r="D841" t="s">
        <v>1722</v>
      </c>
      <c r="E841" t="s">
        <v>1752</v>
      </c>
      <c r="F841">
        <v>3</v>
      </c>
      <c r="G841">
        <v>693.42</v>
      </c>
      <c r="H841">
        <v>0.08</v>
      </c>
      <c r="I841" t="s">
        <v>1826</v>
      </c>
      <c r="J841">
        <v>1913.8391999999999</v>
      </c>
    </row>
    <row r="842" spans="1:10" x14ac:dyDescent="0.3">
      <c r="A842" t="s">
        <v>2666</v>
      </c>
      <c r="B842" s="2">
        <v>45695</v>
      </c>
      <c r="C842" t="s">
        <v>381</v>
      </c>
      <c r="D842" t="s">
        <v>1644</v>
      </c>
      <c r="E842" t="s">
        <v>1789</v>
      </c>
      <c r="F842">
        <v>4</v>
      </c>
      <c r="G842">
        <v>751.63</v>
      </c>
      <c r="H842">
        <v>0.28000000000000003</v>
      </c>
      <c r="I842" t="s">
        <v>1829</v>
      </c>
      <c r="J842">
        <v>2164.6943999999999</v>
      </c>
    </row>
    <row r="843" spans="1:10" x14ac:dyDescent="0.3">
      <c r="A843" t="s">
        <v>2667</v>
      </c>
      <c r="B843" s="2">
        <v>45380</v>
      </c>
      <c r="C843" t="s">
        <v>387</v>
      </c>
      <c r="D843" t="s">
        <v>1610</v>
      </c>
      <c r="E843" t="s">
        <v>1801</v>
      </c>
      <c r="F843">
        <v>3</v>
      </c>
      <c r="G843">
        <v>108.14</v>
      </c>
      <c r="H843">
        <v>0.19</v>
      </c>
      <c r="I843" t="s">
        <v>1829</v>
      </c>
      <c r="J843">
        <v>262.78019999999998</v>
      </c>
    </row>
    <row r="844" spans="1:10" x14ac:dyDescent="0.3">
      <c r="A844" t="s">
        <v>2668</v>
      </c>
      <c r="B844" s="2">
        <v>45446</v>
      </c>
      <c r="C844" t="s">
        <v>818</v>
      </c>
      <c r="D844" t="s">
        <v>1602</v>
      </c>
      <c r="E844" t="s">
        <v>1769</v>
      </c>
      <c r="F844">
        <v>1</v>
      </c>
      <c r="G844">
        <v>964.11</v>
      </c>
      <c r="H844">
        <v>0.17</v>
      </c>
      <c r="I844" t="s">
        <v>1829</v>
      </c>
      <c r="J844">
        <v>800.21129999999994</v>
      </c>
    </row>
    <row r="845" spans="1:10" x14ac:dyDescent="0.3">
      <c r="A845" t="s">
        <v>2669</v>
      </c>
      <c r="B845" s="2">
        <v>45525</v>
      </c>
      <c r="C845" t="s">
        <v>449</v>
      </c>
      <c r="D845" t="s">
        <v>1586</v>
      </c>
      <c r="E845" t="s">
        <v>1752</v>
      </c>
      <c r="F845">
        <v>1</v>
      </c>
      <c r="G845">
        <v>346.2</v>
      </c>
      <c r="H845">
        <v>0.28999999999999998</v>
      </c>
      <c r="I845" t="s">
        <v>1824</v>
      </c>
      <c r="J845">
        <v>245.80199999999999</v>
      </c>
    </row>
    <row r="846" spans="1:10" x14ac:dyDescent="0.3">
      <c r="A846" t="s">
        <v>2670</v>
      </c>
      <c r="B846" s="2">
        <v>45527</v>
      </c>
      <c r="C846" t="s">
        <v>1411</v>
      </c>
      <c r="D846" t="s">
        <v>1634</v>
      </c>
      <c r="E846" t="s">
        <v>1801</v>
      </c>
      <c r="F846">
        <v>3</v>
      </c>
      <c r="G846">
        <v>791.75</v>
      </c>
      <c r="H846">
        <v>0.28999999999999998</v>
      </c>
      <c r="I846" t="s">
        <v>1824</v>
      </c>
      <c r="J846">
        <v>1686.4275</v>
      </c>
    </row>
    <row r="847" spans="1:10" x14ac:dyDescent="0.3">
      <c r="A847" t="s">
        <v>2671</v>
      </c>
      <c r="B847" s="2">
        <v>45265</v>
      </c>
      <c r="C847" t="s">
        <v>1005</v>
      </c>
      <c r="D847" t="s">
        <v>1626</v>
      </c>
      <c r="E847" t="s">
        <v>1797</v>
      </c>
      <c r="F847">
        <v>1</v>
      </c>
      <c r="G847">
        <v>529.84</v>
      </c>
      <c r="H847">
        <v>0.13</v>
      </c>
      <c r="I847" t="s">
        <v>1826</v>
      </c>
      <c r="J847">
        <v>460.96080000000001</v>
      </c>
    </row>
    <row r="848" spans="1:10" x14ac:dyDescent="0.3">
      <c r="A848" t="s">
        <v>2672</v>
      </c>
      <c r="B848" s="2">
        <v>45936</v>
      </c>
      <c r="C848" t="s">
        <v>1452</v>
      </c>
      <c r="D848" t="s">
        <v>1656</v>
      </c>
      <c r="E848" t="s">
        <v>1766</v>
      </c>
      <c r="F848">
        <v>3</v>
      </c>
      <c r="G848">
        <v>582.57000000000005</v>
      </c>
      <c r="H848">
        <v>0.11</v>
      </c>
      <c r="I848" t="s">
        <v>1826</v>
      </c>
      <c r="J848">
        <v>1555.4619</v>
      </c>
    </row>
    <row r="849" spans="1:10" x14ac:dyDescent="0.3">
      <c r="A849" t="s">
        <v>2673</v>
      </c>
      <c r="B849" s="2">
        <v>45242</v>
      </c>
      <c r="C849" t="s">
        <v>687</v>
      </c>
      <c r="D849" t="s">
        <v>1738</v>
      </c>
      <c r="E849" t="s">
        <v>1807</v>
      </c>
      <c r="F849">
        <v>1</v>
      </c>
      <c r="G849">
        <v>219.81</v>
      </c>
      <c r="H849">
        <v>0.22</v>
      </c>
      <c r="I849" t="s">
        <v>1829</v>
      </c>
      <c r="J849">
        <v>171.45179999999999</v>
      </c>
    </row>
    <row r="850" spans="1:10" x14ac:dyDescent="0.3">
      <c r="A850" t="s">
        <v>2674</v>
      </c>
      <c r="B850" s="2">
        <v>45437</v>
      </c>
      <c r="C850" t="s">
        <v>1527</v>
      </c>
      <c r="D850" t="s">
        <v>1688</v>
      </c>
      <c r="E850" t="s">
        <v>1810</v>
      </c>
      <c r="F850">
        <v>4</v>
      </c>
      <c r="G850">
        <v>883.31</v>
      </c>
      <c r="H850">
        <v>0.27</v>
      </c>
      <c r="I850" t="s">
        <v>1824</v>
      </c>
      <c r="J850">
        <v>2579.2651999999998</v>
      </c>
    </row>
    <row r="851" spans="1:10" x14ac:dyDescent="0.3">
      <c r="A851" t="s">
        <v>2675</v>
      </c>
      <c r="B851" s="2">
        <v>45627</v>
      </c>
      <c r="C851" t="s">
        <v>752</v>
      </c>
      <c r="D851" t="s">
        <v>1582</v>
      </c>
      <c r="E851" t="s">
        <v>1799</v>
      </c>
      <c r="F851">
        <v>4</v>
      </c>
      <c r="G851">
        <v>329.06</v>
      </c>
      <c r="H851">
        <v>0.04</v>
      </c>
      <c r="I851" t="s">
        <v>1829</v>
      </c>
      <c r="J851">
        <v>1263.5904</v>
      </c>
    </row>
    <row r="852" spans="1:10" x14ac:dyDescent="0.3">
      <c r="A852" t="s">
        <v>2676</v>
      </c>
      <c r="B852" s="2">
        <v>45678</v>
      </c>
      <c r="C852" t="s">
        <v>372</v>
      </c>
      <c r="D852" t="s">
        <v>1684</v>
      </c>
      <c r="E852" t="s">
        <v>1792</v>
      </c>
      <c r="F852">
        <v>1</v>
      </c>
      <c r="G852">
        <v>935.78</v>
      </c>
      <c r="H852">
        <v>0.03</v>
      </c>
      <c r="I852" t="s">
        <v>1826</v>
      </c>
      <c r="J852">
        <v>907.70659999999998</v>
      </c>
    </row>
    <row r="853" spans="1:10" x14ac:dyDescent="0.3">
      <c r="A853" t="s">
        <v>2677</v>
      </c>
      <c r="B853" s="2">
        <v>45484</v>
      </c>
      <c r="C853" t="s">
        <v>1008</v>
      </c>
      <c r="D853" t="s">
        <v>1668</v>
      </c>
      <c r="E853" t="s">
        <v>1789</v>
      </c>
      <c r="F853">
        <v>4</v>
      </c>
      <c r="G853">
        <v>597.79999999999995</v>
      </c>
      <c r="H853">
        <v>0.2</v>
      </c>
      <c r="I853" t="s">
        <v>1824</v>
      </c>
      <c r="J853">
        <v>1912.96</v>
      </c>
    </row>
    <row r="854" spans="1:10" x14ac:dyDescent="0.3">
      <c r="A854" t="s">
        <v>2678</v>
      </c>
      <c r="B854" s="2">
        <v>45700</v>
      </c>
      <c r="C854" t="s">
        <v>827</v>
      </c>
      <c r="D854" t="s">
        <v>1574</v>
      </c>
      <c r="E854" t="s">
        <v>1810</v>
      </c>
      <c r="F854">
        <v>4</v>
      </c>
      <c r="G854">
        <v>266.98</v>
      </c>
      <c r="H854">
        <v>0.16</v>
      </c>
      <c r="I854" t="s">
        <v>1824</v>
      </c>
      <c r="J854">
        <v>897.05280000000005</v>
      </c>
    </row>
    <row r="855" spans="1:10" x14ac:dyDescent="0.3">
      <c r="A855" t="s">
        <v>2679</v>
      </c>
      <c r="B855" s="2">
        <v>45873</v>
      </c>
      <c r="C855" t="s">
        <v>1266</v>
      </c>
      <c r="D855" t="s">
        <v>1688</v>
      </c>
      <c r="E855" t="s">
        <v>1801</v>
      </c>
      <c r="F855">
        <v>3</v>
      </c>
      <c r="G855">
        <v>360.18</v>
      </c>
      <c r="H855">
        <v>0.03</v>
      </c>
      <c r="I855" t="s">
        <v>1824</v>
      </c>
      <c r="J855">
        <v>1048.1238000000001</v>
      </c>
    </row>
    <row r="856" spans="1:10" x14ac:dyDescent="0.3">
      <c r="A856" t="s">
        <v>2680</v>
      </c>
      <c r="B856" s="2">
        <v>45860</v>
      </c>
      <c r="C856" t="s">
        <v>1136</v>
      </c>
      <c r="D856" t="s">
        <v>1660</v>
      </c>
      <c r="E856" t="s">
        <v>1752</v>
      </c>
      <c r="F856">
        <v>3</v>
      </c>
      <c r="G856">
        <v>247.41</v>
      </c>
      <c r="H856">
        <v>0.05</v>
      </c>
      <c r="I856" t="s">
        <v>1829</v>
      </c>
      <c r="J856">
        <v>705.11850000000004</v>
      </c>
    </row>
    <row r="857" spans="1:10" x14ac:dyDescent="0.3">
      <c r="A857" t="s">
        <v>2681</v>
      </c>
      <c r="B857" s="2">
        <v>45235</v>
      </c>
      <c r="C857" t="s">
        <v>284</v>
      </c>
      <c r="D857" t="s">
        <v>1638</v>
      </c>
      <c r="E857" t="s">
        <v>1801</v>
      </c>
      <c r="F857">
        <v>3</v>
      </c>
      <c r="G857">
        <v>674.66</v>
      </c>
      <c r="H857">
        <v>0.23</v>
      </c>
      <c r="I857" t="s">
        <v>1824</v>
      </c>
      <c r="J857">
        <v>1558.4646</v>
      </c>
    </row>
    <row r="858" spans="1:10" x14ac:dyDescent="0.3">
      <c r="A858" t="s">
        <v>2682</v>
      </c>
      <c r="B858" s="2">
        <v>45874</v>
      </c>
      <c r="C858" t="s">
        <v>1289</v>
      </c>
      <c r="D858" t="s">
        <v>1632</v>
      </c>
      <c r="E858" t="s">
        <v>1769</v>
      </c>
      <c r="F858">
        <v>1</v>
      </c>
      <c r="G858">
        <v>913.98</v>
      </c>
      <c r="H858">
        <v>0.27</v>
      </c>
      <c r="I858" t="s">
        <v>1826</v>
      </c>
      <c r="J858">
        <v>667.20539999999994</v>
      </c>
    </row>
    <row r="859" spans="1:10" x14ac:dyDescent="0.3">
      <c r="A859" t="s">
        <v>2683</v>
      </c>
      <c r="B859" s="2">
        <v>45769</v>
      </c>
      <c r="C859" t="s">
        <v>990</v>
      </c>
      <c r="D859" t="s">
        <v>1734</v>
      </c>
      <c r="E859" t="s">
        <v>1789</v>
      </c>
      <c r="F859">
        <v>4</v>
      </c>
      <c r="G859">
        <v>370.5</v>
      </c>
      <c r="H859">
        <v>0.13</v>
      </c>
      <c r="I859" t="s">
        <v>1826</v>
      </c>
      <c r="J859">
        <v>1289.3399999999999</v>
      </c>
    </row>
    <row r="860" spans="1:10" x14ac:dyDescent="0.3">
      <c r="A860" t="s">
        <v>2684</v>
      </c>
      <c r="B860" s="2">
        <v>45619</v>
      </c>
      <c r="C860" t="s">
        <v>1121</v>
      </c>
      <c r="D860" t="s">
        <v>1692</v>
      </c>
      <c r="E860" t="s">
        <v>1797</v>
      </c>
      <c r="F860">
        <v>1</v>
      </c>
      <c r="G860">
        <v>735.1</v>
      </c>
      <c r="H860">
        <v>0.1</v>
      </c>
      <c r="I860" t="s">
        <v>1826</v>
      </c>
      <c r="J860">
        <v>661.59</v>
      </c>
    </row>
    <row r="861" spans="1:10" x14ac:dyDescent="0.3">
      <c r="A861" t="s">
        <v>2685</v>
      </c>
      <c r="B861" s="2">
        <v>45614</v>
      </c>
      <c r="C861" t="s">
        <v>461</v>
      </c>
      <c r="D861" t="s">
        <v>1706</v>
      </c>
      <c r="E861" t="s">
        <v>1761</v>
      </c>
      <c r="F861">
        <v>3</v>
      </c>
      <c r="G861">
        <v>448.55</v>
      </c>
      <c r="H861">
        <v>0.05</v>
      </c>
      <c r="I861" t="s">
        <v>1824</v>
      </c>
      <c r="J861">
        <v>1278.3675000000001</v>
      </c>
    </row>
    <row r="862" spans="1:10" x14ac:dyDescent="0.3">
      <c r="A862" t="s">
        <v>2686</v>
      </c>
      <c r="B862" s="2">
        <v>45691</v>
      </c>
      <c r="C862" t="s">
        <v>221</v>
      </c>
      <c r="D862" t="s">
        <v>1716</v>
      </c>
      <c r="E862" t="s">
        <v>1797</v>
      </c>
      <c r="F862">
        <v>3</v>
      </c>
      <c r="G862">
        <v>904.96</v>
      </c>
      <c r="H862">
        <v>7.0000000000000007E-2</v>
      </c>
      <c r="I862" t="s">
        <v>1829</v>
      </c>
      <c r="J862">
        <v>2524.8384000000001</v>
      </c>
    </row>
    <row r="863" spans="1:10" x14ac:dyDescent="0.3">
      <c r="A863" t="s">
        <v>2687</v>
      </c>
      <c r="B863" s="2">
        <v>45608</v>
      </c>
      <c r="C863" t="s">
        <v>1187</v>
      </c>
      <c r="D863" t="s">
        <v>1684</v>
      </c>
      <c r="E863" t="s">
        <v>1797</v>
      </c>
      <c r="F863">
        <v>4</v>
      </c>
      <c r="G863">
        <v>408.72</v>
      </c>
      <c r="H863">
        <v>0.16</v>
      </c>
      <c r="I863" t="s">
        <v>1829</v>
      </c>
      <c r="J863">
        <v>1373.2991999999999</v>
      </c>
    </row>
    <row r="864" spans="1:10" x14ac:dyDescent="0.3">
      <c r="A864" t="s">
        <v>2688</v>
      </c>
      <c r="B864" s="2">
        <v>45412</v>
      </c>
      <c r="C864" t="s">
        <v>896</v>
      </c>
      <c r="D864" t="s">
        <v>1690</v>
      </c>
      <c r="E864" t="s">
        <v>1766</v>
      </c>
      <c r="F864">
        <v>4</v>
      </c>
      <c r="G864">
        <v>770.65</v>
      </c>
      <c r="H864">
        <v>0.27</v>
      </c>
      <c r="I864" t="s">
        <v>1824</v>
      </c>
      <c r="J864">
        <v>2250.2979999999998</v>
      </c>
    </row>
    <row r="865" spans="1:10" x14ac:dyDescent="0.3">
      <c r="A865" t="s">
        <v>2689</v>
      </c>
      <c r="B865" s="2">
        <v>45767</v>
      </c>
      <c r="C865" t="s">
        <v>663</v>
      </c>
      <c r="D865" t="s">
        <v>1608</v>
      </c>
      <c r="E865" t="s">
        <v>1776</v>
      </c>
      <c r="F865">
        <v>1</v>
      </c>
      <c r="G865">
        <v>649.22</v>
      </c>
      <c r="H865">
        <v>0.03</v>
      </c>
      <c r="I865" t="s">
        <v>1829</v>
      </c>
      <c r="J865">
        <v>629.74340000000007</v>
      </c>
    </row>
    <row r="866" spans="1:10" x14ac:dyDescent="0.3">
      <c r="A866" t="s">
        <v>2690</v>
      </c>
      <c r="B866" s="2">
        <v>45428</v>
      </c>
      <c r="C866" t="s">
        <v>1092</v>
      </c>
      <c r="D866" t="s">
        <v>1614</v>
      </c>
      <c r="E866" t="s">
        <v>1789</v>
      </c>
      <c r="F866">
        <v>2</v>
      </c>
      <c r="G866">
        <v>379.78</v>
      </c>
      <c r="H866">
        <v>0.2</v>
      </c>
      <c r="I866" t="s">
        <v>1824</v>
      </c>
      <c r="J866">
        <v>607.64800000000002</v>
      </c>
    </row>
    <row r="867" spans="1:10" x14ac:dyDescent="0.3">
      <c r="A867" t="s">
        <v>2691</v>
      </c>
      <c r="B867" s="2">
        <v>45770</v>
      </c>
      <c r="C867" t="s">
        <v>794</v>
      </c>
      <c r="D867" t="s">
        <v>1634</v>
      </c>
      <c r="E867" t="s">
        <v>1782</v>
      </c>
      <c r="F867">
        <v>3</v>
      </c>
      <c r="G867">
        <v>924.15</v>
      </c>
      <c r="H867">
        <v>0.1</v>
      </c>
      <c r="I867" t="s">
        <v>1826</v>
      </c>
      <c r="J867">
        <v>2495.2049999999999</v>
      </c>
    </row>
    <row r="868" spans="1:10" x14ac:dyDescent="0.3">
      <c r="A868" t="s">
        <v>2692</v>
      </c>
      <c r="B868" s="2">
        <v>45571</v>
      </c>
      <c r="C868" t="s">
        <v>1446</v>
      </c>
      <c r="D868" t="s">
        <v>1638</v>
      </c>
      <c r="E868" t="s">
        <v>1807</v>
      </c>
      <c r="F868">
        <v>3</v>
      </c>
      <c r="G868">
        <v>144.66999999999999</v>
      </c>
      <c r="H868">
        <v>0.28999999999999998</v>
      </c>
      <c r="I868" t="s">
        <v>1829</v>
      </c>
      <c r="J868">
        <v>308.14710000000002</v>
      </c>
    </row>
    <row r="869" spans="1:10" x14ac:dyDescent="0.3">
      <c r="A869" t="s">
        <v>2693</v>
      </c>
      <c r="B869" s="2">
        <v>45700</v>
      </c>
      <c r="C869" t="s">
        <v>419</v>
      </c>
      <c r="D869" t="s">
        <v>1614</v>
      </c>
      <c r="E869" t="s">
        <v>1801</v>
      </c>
      <c r="F869">
        <v>2</v>
      </c>
      <c r="G869">
        <v>667.17</v>
      </c>
      <c r="H869">
        <v>0.1</v>
      </c>
      <c r="I869" t="s">
        <v>1826</v>
      </c>
      <c r="J869">
        <v>1200.9059999999999</v>
      </c>
    </row>
    <row r="870" spans="1:10" x14ac:dyDescent="0.3">
      <c r="A870" t="s">
        <v>2694</v>
      </c>
      <c r="B870" s="2">
        <v>45382</v>
      </c>
      <c r="C870" t="s">
        <v>1252</v>
      </c>
      <c r="D870" t="s">
        <v>1680</v>
      </c>
      <c r="E870" t="s">
        <v>1766</v>
      </c>
      <c r="F870">
        <v>1</v>
      </c>
      <c r="G870">
        <v>984.6</v>
      </c>
      <c r="H870">
        <v>0.22</v>
      </c>
      <c r="I870" t="s">
        <v>1824</v>
      </c>
      <c r="J870">
        <v>767.98800000000006</v>
      </c>
    </row>
    <row r="871" spans="1:10" x14ac:dyDescent="0.3">
      <c r="A871" t="s">
        <v>2695</v>
      </c>
      <c r="B871" s="2">
        <v>45260</v>
      </c>
      <c r="C871" t="s">
        <v>887</v>
      </c>
      <c r="D871" t="s">
        <v>1574</v>
      </c>
      <c r="E871" t="s">
        <v>1782</v>
      </c>
      <c r="F871">
        <v>1</v>
      </c>
      <c r="G871">
        <v>139.29</v>
      </c>
      <c r="H871">
        <v>0</v>
      </c>
      <c r="I871" t="s">
        <v>1824</v>
      </c>
      <c r="J871">
        <v>139.29</v>
      </c>
    </row>
    <row r="872" spans="1:10" x14ac:dyDescent="0.3">
      <c r="A872" t="s">
        <v>2696</v>
      </c>
      <c r="B872" s="2">
        <v>45702</v>
      </c>
      <c r="C872" t="s">
        <v>134</v>
      </c>
      <c r="D872" t="s">
        <v>1580</v>
      </c>
      <c r="E872" t="s">
        <v>1782</v>
      </c>
      <c r="F872">
        <v>3</v>
      </c>
      <c r="G872">
        <v>459.57</v>
      </c>
      <c r="H872">
        <v>0.1</v>
      </c>
      <c r="I872" t="s">
        <v>1829</v>
      </c>
      <c r="J872">
        <v>1240.8389999999999</v>
      </c>
    </row>
    <row r="873" spans="1:10" x14ac:dyDescent="0.3">
      <c r="A873" t="s">
        <v>2697</v>
      </c>
      <c r="B873" s="2">
        <v>45302</v>
      </c>
      <c r="C873" t="s">
        <v>244</v>
      </c>
      <c r="D873" t="s">
        <v>1628</v>
      </c>
      <c r="E873" t="s">
        <v>1801</v>
      </c>
      <c r="F873">
        <v>1</v>
      </c>
      <c r="G873">
        <v>517.82000000000005</v>
      </c>
      <c r="H873">
        <v>0.28999999999999998</v>
      </c>
      <c r="I873" t="s">
        <v>1824</v>
      </c>
      <c r="J873">
        <v>367.65219999999999</v>
      </c>
    </row>
    <row r="874" spans="1:10" x14ac:dyDescent="0.3">
      <c r="A874" t="s">
        <v>2698</v>
      </c>
      <c r="B874" s="2">
        <v>45653</v>
      </c>
      <c r="C874" t="s">
        <v>1184</v>
      </c>
      <c r="D874" t="s">
        <v>1700</v>
      </c>
      <c r="E874" t="s">
        <v>1776</v>
      </c>
      <c r="F874">
        <v>4</v>
      </c>
      <c r="G874">
        <v>282.45</v>
      </c>
      <c r="H874">
        <v>0.28999999999999998</v>
      </c>
      <c r="I874" t="s">
        <v>1829</v>
      </c>
      <c r="J874">
        <v>802.1579999999999</v>
      </c>
    </row>
    <row r="875" spans="1:10" x14ac:dyDescent="0.3">
      <c r="A875" t="s">
        <v>2699</v>
      </c>
      <c r="B875" s="2">
        <v>45250</v>
      </c>
      <c r="C875" t="s">
        <v>1405</v>
      </c>
      <c r="D875" t="s">
        <v>1722</v>
      </c>
      <c r="E875" t="s">
        <v>1779</v>
      </c>
      <c r="F875">
        <v>2</v>
      </c>
      <c r="G875">
        <v>386.46</v>
      </c>
      <c r="H875">
        <v>0.23</v>
      </c>
      <c r="I875" t="s">
        <v>1829</v>
      </c>
      <c r="J875">
        <v>595.14840000000004</v>
      </c>
    </row>
    <row r="876" spans="1:10" x14ac:dyDescent="0.3">
      <c r="A876" t="s">
        <v>2700</v>
      </c>
      <c r="B876" s="2">
        <v>45661</v>
      </c>
      <c r="C876" t="s">
        <v>640</v>
      </c>
      <c r="D876" t="s">
        <v>1586</v>
      </c>
      <c r="E876" t="s">
        <v>1766</v>
      </c>
      <c r="F876">
        <v>1</v>
      </c>
      <c r="G876">
        <v>270.45</v>
      </c>
      <c r="H876">
        <v>0.15</v>
      </c>
      <c r="I876" t="s">
        <v>1829</v>
      </c>
      <c r="J876">
        <v>229.88249999999999</v>
      </c>
    </row>
    <row r="877" spans="1:10" x14ac:dyDescent="0.3">
      <c r="A877" t="s">
        <v>2701</v>
      </c>
      <c r="B877" s="2">
        <v>45493</v>
      </c>
      <c r="C877" t="s">
        <v>160</v>
      </c>
      <c r="D877" t="s">
        <v>1700</v>
      </c>
      <c r="E877" t="s">
        <v>1789</v>
      </c>
      <c r="F877">
        <v>4</v>
      </c>
      <c r="G877">
        <v>762.94</v>
      </c>
      <c r="H877">
        <v>0.09</v>
      </c>
      <c r="I877" t="s">
        <v>1829</v>
      </c>
      <c r="J877">
        <v>2777.1016</v>
      </c>
    </row>
    <row r="878" spans="1:10" x14ac:dyDescent="0.3">
      <c r="A878" t="s">
        <v>2702</v>
      </c>
      <c r="B878" s="2">
        <v>45242</v>
      </c>
      <c r="C878" t="s">
        <v>1518</v>
      </c>
      <c r="D878" t="s">
        <v>1630</v>
      </c>
      <c r="E878" t="s">
        <v>1797</v>
      </c>
      <c r="F878">
        <v>1</v>
      </c>
      <c r="G878">
        <v>409.03</v>
      </c>
      <c r="H878">
        <v>0.25</v>
      </c>
      <c r="I878" t="s">
        <v>1829</v>
      </c>
      <c r="J878">
        <v>306.77249999999998</v>
      </c>
    </row>
    <row r="879" spans="1:10" x14ac:dyDescent="0.3">
      <c r="A879" t="s">
        <v>2703</v>
      </c>
      <c r="B879" s="2">
        <v>45411</v>
      </c>
      <c r="C879" t="s">
        <v>711</v>
      </c>
      <c r="D879" t="s">
        <v>1740</v>
      </c>
      <c r="E879" t="s">
        <v>1810</v>
      </c>
      <c r="F879">
        <v>2</v>
      </c>
      <c r="G879">
        <v>891.13</v>
      </c>
      <c r="H879">
        <v>0.13</v>
      </c>
      <c r="I879" t="s">
        <v>1824</v>
      </c>
      <c r="J879">
        <v>1550.5662</v>
      </c>
    </row>
    <row r="880" spans="1:10" x14ac:dyDescent="0.3">
      <c r="A880" t="s">
        <v>2704</v>
      </c>
      <c r="B880" s="2">
        <v>45593</v>
      </c>
      <c r="C880" t="s">
        <v>130</v>
      </c>
      <c r="D880" t="s">
        <v>1732</v>
      </c>
      <c r="E880" t="s">
        <v>1804</v>
      </c>
      <c r="F880">
        <v>1</v>
      </c>
      <c r="G880">
        <v>553.38</v>
      </c>
      <c r="H880">
        <v>0.21</v>
      </c>
      <c r="I880" t="s">
        <v>1826</v>
      </c>
      <c r="J880">
        <v>437.17020000000002</v>
      </c>
    </row>
    <row r="881" spans="1:10" x14ac:dyDescent="0.3">
      <c r="A881" t="s">
        <v>2705</v>
      </c>
      <c r="B881" s="2">
        <v>45281</v>
      </c>
      <c r="C881" t="s">
        <v>535</v>
      </c>
      <c r="D881" t="s">
        <v>1718</v>
      </c>
      <c r="E881" t="s">
        <v>1797</v>
      </c>
      <c r="F881">
        <v>2</v>
      </c>
      <c r="G881">
        <v>652.29999999999995</v>
      </c>
      <c r="H881">
        <v>0.16</v>
      </c>
      <c r="I881" t="s">
        <v>1829</v>
      </c>
      <c r="J881">
        <v>1095.864</v>
      </c>
    </row>
    <row r="882" spans="1:10" x14ac:dyDescent="0.3">
      <c r="A882" t="s">
        <v>2706</v>
      </c>
      <c r="B882" s="2">
        <v>45575</v>
      </c>
      <c r="C882" t="s">
        <v>422</v>
      </c>
      <c r="D882" t="s">
        <v>1632</v>
      </c>
      <c r="E882" t="s">
        <v>1786</v>
      </c>
      <c r="F882">
        <v>4</v>
      </c>
      <c r="G882">
        <v>194.36</v>
      </c>
      <c r="H882">
        <v>0.18</v>
      </c>
      <c r="I882" t="s">
        <v>1829</v>
      </c>
      <c r="J882">
        <v>637.50080000000014</v>
      </c>
    </row>
    <row r="883" spans="1:10" x14ac:dyDescent="0.3">
      <c r="A883" t="s">
        <v>2707</v>
      </c>
      <c r="B883" s="2">
        <v>45660</v>
      </c>
      <c r="C883" t="s">
        <v>514</v>
      </c>
      <c r="D883" t="s">
        <v>1732</v>
      </c>
      <c r="E883" t="s">
        <v>1757</v>
      </c>
      <c r="F883">
        <v>3</v>
      </c>
      <c r="G883">
        <v>476.37</v>
      </c>
      <c r="H883">
        <v>0.21</v>
      </c>
      <c r="I883" t="s">
        <v>1829</v>
      </c>
      <c r="J883">
        <v>1128.9969000000001</v>
      </c>
    </row>
    <row r="884" spans="1:10" x14ac:dyDescent="0.3">
      <c r="A884" t="s">
        <v>2708</v>
      </c>
      <c r="B884" s="2">
        <v>45360</v>
      </c>
      <c r="C884" t="s">
        <v>1142</v>
      </c>
      <c r="D884" t="s">
        <v>1628</v>
      </c>
      <c r="E884" t="s">
        <v>1773</v>
      </c>
      <c r="F884">
        <v>3</v>
      </c>
      <c r="G884">
        <v>174.57</v>
      </c>
      <c r="H884">
        <v>0</v>
      </c>
      <c r="I884" t="s">
        <v>1826</v>
      </c>
      <c r="J884">
        <v>523.71</v>
      </c>
    </row>
    <row r="885" spans="1:10" x14ac:dyDescent="0.3">
      <c r="A885" t="s">
        <v>2709</v>
      </c>
      <c r="B885" s="2">
        <v>45526</v>
      </c>
      <c r="C885" t="s">
        <v>414</v>
      </c>
      <c r="D885" t="s">
        <v>1718</v>
      </c>
      <c r="E885" t="s">
        <v>1752</v>
      </c>
      <c r="F885">
        <v>3</v>
      </c>
      <c r="G885">
        <v>762</v>
      </c>
      <c r="H885">
        <v>0.02</v>
      </c>
      <c r="I885" t="s">
        <v>1826</v>
      </c>
      <c r="J885">
        <v>2240.2800000000002</v>
      </c>
    </row>
    <row r="886" spans="1:10" x14ac:dyDescent="0.3">
      <c r="A886" t="s">
        <v>2710</v>
      </c>
      <c r="B886" s="2">
        <v>45395</v>
      </c>
      <c r="C886" t="s">
        <v>1319</v>
      </c>
      <c r="D886" t="s">
        <v>1692</v>
      </c>
      <c r="E886" t="s">
        <v>1813</v>
      </c>
      <c r="F886">
        <v>1</v>
      </c>
      <c r="G886">
        <v>44.08</v>
      </c>
      <c r="H886">
        <v>0.05</v>
      </c>
      <c r="I886" t="s">
        <v>1824</v>
      </c>
      <c r="J886">
        <v>41.875999999999998</v>
      </c>
    </row>
    <row r="887" spans="1:10" x14ac:dyDescent="0.3">
      <c r="A887" t="s">
        <v>2711</v>
      </c>
      <c r="B887" s="2">
        <v>45466</v>
      </c>
      <c r="C887" t="s">
        <v>1521</v>
      </c>
      <c r="D887" t="s">
        <v>1666</v>
      </c>
      <c r="E887" t="s">
        <v>1797</v>
      </c>
      <c r="F887">
        <v>1</v>
      </c>
      <c r="G887">
        <v>992.37</v>
      </c>
      <c r="H887">
        <v>0.24</v>
      </c>
      <c r="I887" t="s">
        <v>1829</v>
      </c>
      <c r="J887">
        <v>754.20119999999997</v>
      </c>
    </row>
    <row r="888" spans="1:10" x14ac:dyDescent="0.3">
      <c r="A888" t="s">
        <v>2712</v>
      </c>
      <c r="B888" s="2">
        <v>45876</v>
      </c>
      <c r="C888" t="s">
        <v>657</v>
      </c>
      <c r="D888" t="s">
        <v>1610</v>
      </c>
      <c r="E888" t="s">
        <v>1789</v>
      </c>
      <c r="F888">
        <v>3</v>
      </c>
      <c r="G888">
        <v>465.4</v>
      </c>
      <c r="H888">
        <v>0.28999999999999998</v>
      </c>
      <c r="I888" t="s">
        <v>1829</v>
      </c>
      <c r="J888">
        <v>991.30199999999979</v>
      </c>
    </row>
    <row r="889" spans="1:10" x14ac:dyDescent="0.3">
      <c r="A889" t="s">
        <v>2713</v>
      </c>
      <c r="B889" s="2">
        <v>45724</v>
      </c>
      <c r="C889" t="s">
        <v>1059</v>
      </c>
      <c r="D889" t="s">
        <v>1580</v>
      </c>
      <c r="E889" t="s">
        <v>1789</v>
      </c>
      <c r="F889">
        <v>2</v>
      </c>
      <c r="G889">
        <v>693.61</v>
      </c>
      <c r="H889">
        <v>0.15</v>
      </c>
      <c r="I889" t="s">
        <v>1826</v>
      </c>
      <c r="J889">
        <v>1179.1369999999999</v>
      </c>
    </row>
    <row r="890" spans="1:10" x14ac:dyDescent="0.3">
      <c r="A890" t="s">
        <v>2714</v>
      </c>
      <c r="B890" s="2">
        <v>45801</v>
      </c>
      <c r="C890" t="s">
        <v>1434</v>
      </c>
      <c r="D890" t="s">
        <v>1682</v>
      </c>
      <c r="E890" t="s">
        <v>1782</v>
      </c>
      <c r="F890">
        <v>2</v>
      </c>
      <c r="G890">
        <v>995.11</v>
      </c>
      <c r="H890">
        <v>0.13</v>
      </c>
      <c r="I890" t="s">
        <v>1826</v>
      </c>
      <c r="J890">
        <v>1731.4914000000001</v>
      </c>
    </row>
    <row r="891" spans="1:10" x14ac:dyDescent="0.3">
      <c r="A891" t="s">
        <v>2715</v>
      </c>
      <c r="B891" s="2">
        <v>45749</v>
      </c>
      <c r="C891" t="s">
        <v>1190</v>
      </c>
      <c r="D891" t="s">
        <v>1594</v>
      </c>
      <c r="E891" t="s">
        <v>1769</v>
      </c>
      <c r="F891">
        <v>3</v>
      </c>
      <c r="G891">
        <v>70.97</v>
      </c>
      <c r="H891">
        <v>0.06</v>
      </c>
      <c r="I891" t="s">
        <v>1829</v>
      </c>
      <c r="J891">
        <v>200.1354</v>
      </c>
    </row>
    <row r="892" spans="1:10" x14ac:dyDescent="0.3">
      <c r="A892" t="s">
        <v>2716</v>
      </c>
      <c r="B892" s="2">
        <v>45325</v>
      </c>
      <c r="C892" t="s">
        <v>396</v>
      </c>
      <c r="D892" t="s">
        <v>1714</v>
      </c>
      <c r="E892" t="s">
        <v>1786</v>
      </c>
      <c r="F892">
        <v>3</v>
      </c>
      <c r="G892">
        <v>470.42</v>
      </c>
      <c r="H892">
        <v>0.16</v>
      </c>
      <c r="I892" t="s">
        <v>1824</v>
      </c>
      <c r="J892">
        <v>1185.4584</v>
      </c>
    </row>
    <row r="893" spans="1:10" x14ac:dyDescent="0.3">
      <c r="A893" t="s">
        <v>2717</v>
      </c>
      <c r="B893" s="2">
        <v>45932</v>
      </c>
      <c r="C893" t="s">
        <v>990</v>
      </c>
      <c r="D893" t="s">
        <v>1720</v>
      </c>
      <c r="E893" t="s">
        <v>1804</v>
      </c>
      <c r="F893">
        <v>2</v>
      </c>
      <c r="G893">
        <v>215.59</v>
      </c>
      <c r="H893">
        <v>0.18</v>
      </c>
      <c r="I893" t="s">
        <v>1824</v>
      </c>
      <c r="J893">
        <v>353.56760000000003</v>
      </c>
    </row>
    <row r="894" spans="1:10" x14ac:dyDescent="0.3">
      <c r="A894" t="s">
        <v>2718</v>
      </c>
      <c r="B894" s="2">
        <v>45895</v>
      </c>
      <c r="C894" t="s">
        <v>767</v>
      </c>
      <c r="D894" t="s">
        <v>1732</v>
      </c>
      <c r="E894" t="s">
        <v>1752</v>
      </c>
      <c r="F894">
        <v>1</v>
      </c>
      <c r="G894">
        <v>533.79999999999995</v>
      </c>
      <c r="H894">
        <v>0.27</v>
      </c>
      <c r="I894" t="s">
        <v>1829</v>
      </c>
      <c r="J894">
        <v>389.67399999999998</v>
      </c>
    </row>
    <row r="895" spans="1:10" x14ac:dyDescent="0.3">
      <c r="A895" t="s">
        <v>2719</v>
      </c>
      <c r="B895" s="2">
        <v>45614</v>
      </c>
      <c r="C895" t="s">
        <v>335</v>
      </c>
      <c r="D895" t="s">
        <v>1612</v>
      </c>
      <c r="E895" t="s">
        <v>1766</v>
      </c>
      <c r="F895">
        <v>2</v>
      </c>
      <c r="G895">
        <v>732.67</v>
      </c>
      <c r="H895">
        <v>0.24</v>
      </c>
      <c r="I895" t="s">
        <v>1826</v>
      </c>
      <c r="J895">
        <v>1113.6584</v>
      </c>
    </row>
    <row r="896" spans="1:10" x14ac:dyDescent="0.3">
      <c r="A896" t="s">
        <v>2720</v>
      </c>
      <c r="B896" s="2">
        <v>45247</v>
      </c>
      <c r="C896" t="s">
        <v>1504</v>
      </c>
      <c r="D896" t="s">
        <v>1668</v>
      </c>
      <c r="E896" t="s">
        <v>1797</v>
      </c>
      <c r="F896">
        <v>4</v>
      </c>
      <c r="G896">
        <v>106.48</v>
      </c>
      <c r="H896">
        <v>0.1</v>
      </c>
      <c r="I896" t="s">
        <v>1829</v>
      </c>
      <c r="J896">
        <v>383.32799999999997</v>
      </c>
    </row>
    <row r="897" spans="1:10" x14ac:dyDescent="0.3">
      <c r="A897" t="s">
        <v>2721</v>
      </c>
      <c r="B897" s="2">
        <v>45696</v>
      </c>
      <c r="C897" t="s">
        <v>372</v>
      </c>
      <c r="D897" t="s">
        <v>1662</v>
      </c>
      <c r="E897" t="s">
        <v>1766</v>
      </c>
      <c r="F897">
        <v>1</v>
      </c>
      <c r="G897">
        <v>38.950000000000003</v>
      </c>
      <c r="H897">
        <v>0.28000000000000003</v>
      </c>
      <c r="I897" t="s">
        <v>1824</v>
      </c>
      <c r="J897">
        <v>28.044</v>
      </c>
    </row>
    <row r="898" spans="1:10" x14ac:dyDescent="0.3">
      <c r="A898" t="s">
        <v>2722</v>
      </c>
      <c r="B898" s="2">
        <v>45294</v>
      </c>
      <c r="C898" t="s">
        <v>1337</v>
      </c>
      <c r="D898" t="s">
        <v>1740</v>
      </c>
      <c r="E898" t="s">
        <v>1804</v>
      </c>
      <c r="F898">
        <v>1</v>
      </c>
      <c r="G898">
        <v>835.17</v>
      </c>
      <c r="H898">
        <v>0.02</v>
      </c>
      <c r="I898" t="s">
        <v>1829</v>
      </c>
      <c r="J898">
        <v>818.46659999999997</v>
      </c>
    </row>
    <row r="899" spans="1:10" x14ac:dyDescent="0.3">
      <c r="A899" t="s">
        <v>2723</v>
      </c>
      <c r="B899" s="2">
        <v>45389</v>
      </c>
      <c r="C899" t="s">
        <v>458</v>
      </c>
      <c r="D899" t="s">
        <v>1714</v>
      </c>
      <c r="E899" t="s">
        <v>1766</v>
      </c>
      <c r="F899">
        <v>1</v>
      </c>
      <c r="G899">
        <v>113.07</v>
      </c>
      <c r="H899">
        <v>0.24</v>
      </c>
      <c r="I899" t="s">
        <v>1824</v>
      </c>
      <c r="J899">
        <v>85.933199999999999</v>
      </c>
    </row>
    <row r="900" spans="1:10" x14ac:dyDescent="0.3">
      <c r="A900" t="s">
        <v>2724</v>
      </c>
      <c r="B900" s="2">
        <v>45930</v>
      </c>
      <c r="C900" t="s">
        <v>1437</v>
      </c>
      <c r="D900" t="s">
        <v>1736</v>
      </c>
      <c r="E900" t="s">
        <v>1794</v>
      </c>
      <c r="F900">
        <v>2</v>
      </c>
      <c r="G900">
        <v>451.33</v>
      </c>
      <c r="H900">
        <v>0.23</v>
      </c>
      <c r="I900" t="s">
        <v>1829</v>
      </c>
      <c r="J900">
        <v>695.04819999999995</v>
      </c>
    </row>
    <row r="901" spans="1:10" x14ac:dyDescent="0.3">
      <c r="A901" t="s">
        <v>2725</v>
      </c>
      <c r="B901" s="2">
        <v>45456</v>
      </c>
      <c r="C901" t="s">
        <v>1163</v>
      </c>
      <c r="D901" t="s">
        <v>1720</v>
      </c>
      <c r="E901" t="s">
        <v>1776</v>
      </c>
      <c r="F901">
        <v>3</v>
      </c>
      <c r="G901">
        <v>619.80999999999995</v>
      </c>
      <c r="H901">
        <v>0.16</v>
      </c>
      <c r="I901" t="s">
        <v>1829</v>
      </c>
      <c r="J901">
        <v>1561.9212</v>
      </c>
    </row>
    <row r="902" spans="1:10" x14ac:dyDescent="0.3">
      <c r="A902" t="s">
        <v>2726</v>
      </c>
      <c r="B902" s="2">
        <v>45713</v>
      </c>
      <c r="C902" t="s">
        <v>381</v>
      </c>
      <c r="D902" t="s">
        <v>1672</v>
      </c>
      <c r="E902" t="s">
        <v>1779</v>
      </c>
      <c r="F902">
        <v>4</v>
      </c>
      <c r="G902">
        <v>46.97</v>
      </c>
      <c r="H902">
        <v>0.26</v>
      </c>
      <c r="I902" t="s">
        <v>1826</v>
      </c>
      <c r="J902">
        <v>139.03120000000001</v>
      </c>
    </row>
    <row r="903" spans="1:10" x14ac:dyDescent="0.3">
      <c r="A903" t="s">
        <v>2727</v>
      </c>
      <c r="B903" s="2">
        <v>45784</v>
      </c>
      <c r="C903" t="s">
        <v>607</v>
      </c>
      <c r="D903" t="s">
        <v>1640</v>
      </c>
      <c r="E903" t="s">
        <v>1761</v>
      </c>
      <c r="F903">
        <v>2</v>
      </c>
      <c r="G903">
        <v>71.48</v>
      </c>
      <c r="H903">
        <v>0.14000000000000001</v>
      </c>
      <c r="I903" t="s">
        <v>1829</v>
      </c>
      <c r="J903">
        <v>122.9456</v>
      </c>
    </row>
    <row r="904" spans="1:10" x14ac:dyDescent="0.3">
      <c r="A904" t="s">
        <v>2728</v>
      </c>
      <c r="B904" s="2">
        <v>45812</v>
      </c>
      <c r="C904" t="s">
        <v>8</v>
      </c>
      <c r="D904" t="s">
        <v>1660</v>
      </c>
      <c r="E904" t="s">
        <v>1813</v>
      </c>
      <c r="F904">
        <v>2</v>
      </c>
      <c r="G904">
        <v>404.08</v>
      </c>
      <c r="H904">
        <v>7.0000000000000007E-2</v>
      </c>
      <c r="I904" t="s">
        <v>1824</v>
      </c>
      <c r="J904">
        <v>751.58879999999988</v>
      </c>
    </row>
    <row r="905" spans="1:10" x14ac:dyDescent="0.3">
      <c r="A905" t="s">
        <v>2729</v>
      </c>
      <c r="B905" s="2">
        <v>45653</v>
      </c>
      <c r="C905" t="s">
        <v>842</v>
      </c>
      <c r="D905" t="s">
        <v>1582</v>
      </c>
      <c r="E905" t="s">
        <v>1804</v>
      </c>
      <c r="F905">
        <v>1</v>
      </c>
      <c r="G905">
        <v>519.91</v>
      </c>
      <c r="H905">
        <v>0.05</v>
      </c>
      <c r="I905" t="s">
        <v>1829</v>
      </c>
      <c r="J905">
        <v>493.91449999999992</v>
      </c>
    </row>
    <row r="906" spans="1:10" x14ac:dyDescent="0.3">
      <c r="A906" t="s">
        <v>2730</v>
      </c>
      <c r="B906" s="2">
        <v>45672</v>
      </c>
      <c r="C906" t="s">
        <v>490</v>
      </c>
      <c r="D906" t="s">
        <v>1644</v>
      </c>
      <c r="E906" t="s">
        <v>1797</v>
      </c>
      <c r="F906">
        <v>3</v>
      </c>
      <c r="G906">
        <v>566.16</v>
      </c>
      <c r="H906">
        <v>0.05</v>
      </c>
      <c r="I906" t="s">
        <v>1826</v>
      </c>
      <c r="J906">
        <v>1613.556</v>
      </c>
    </row>
    <row r="907" spans="1:10" x14ac:dyDescent="0.3">
      <c r="A907" t="s">
        <v>2731</v>
      </c>
      <c r="B907" s="2">
        <v>45799</v>
      </c>
      <c r="C907" t="s">
        <v>1223</v>
      </c>
      <c r="D907" t="s">
        <v>1652</v>
      </c>
      <c r="E907" t="s">
        <v>1789</v>
      </c>
      <c r="F907">
        <v>2</v>
      </c>
      <c r="G907">
        <v>295.12</v>
      </c>
      <c r="H907">
        <v>0.09</v>
      </c>
      <c r="I907" t="s">
        <v>1829</v>
      </c>
      <c r="J907">
        <v>537.11840000000007</v>
      </c>
    </row>
    <row r="908" spans="1:10" x14ac:dyDescent="0.3">
      <c r="A908" t="s">
        <v>2732</v>
      </c>
      <c r="B908" s="2">
        <v>45848</v>
      </c>
      <c r="C908" t="s">
        <v>384</v>
      </c>
      <c r="D908" t="s">
        <v>1616</v>
      </c>
      <c r="E908" t="s">
        <v>1792</v>
      </c>
      <c r="F908">
        <v>2</v>
      </c>
      <c r="G908">
        <v>414.18</v>
      </c>
      <c r="H908">
        <v>0.25</v>
      </c>
      <c r="I908" t="s">
        <v>1826</v>
      </c>
      <c r="J908">
        <v>621.27</v>
      </c>
    </row>
    <row r="909" spans="1:10" x14ac:dyDescent="0.3">
      <c r="A909" t="s">
        <v>2733</v>
      </c>
      <c r="B909" s="2">
        <v>45918</v>
      </c>
      <c r="C909" t="s">
        <v>854</v>
      </c>
      <c r="D909" t="s">
        <v>1664</v>
      </c>
      <c r="E909" t="s">
        <v>1782</v>
      </c>
      <c r="F909">
        <v>2</v>
      </c>
      <c r="G909">
        <v>433.75</v>
      </c>
      <c r="H909">
        <v>0</v>
      </c>
      <c r="I909" t="s">
        <v>1824</v>
      </c>
      <c r="J909">
        <v>867.5</v>
      </c>
    </row>
    <row r="910" spans="1:10" x14ac:dyDescent="0.3">
      <c r="A910" t="s">
        <v>2734</v>
      </c>
      <c r="B910" s="2">
        <v>45288</v>
      </c>
      <c r="C910" t="s">
        <v>893</v>
      </c>
      <c r="D910" t="s">
        <v>1718</v>
      </c>
      <c r="E910" t="s">
        <v>1813</v>
      </c>
      <c r="F910">
        <v>3</v>
      </c>
      <c r="G910">
        <v>104.33</v>
      </c>
      <c r="H910">
        <v>0.13</v>
      </c>
      <c r="I910" t="s">
        <v>1829</v>
      </c>
      <c r="J910">
        <v>272.30130000000003</v>
      </c>
    </row>
    <row r="911" spans="1:10" x14ac:dyDescent="0.3">
      <c r="A911" t="s">
        <v>2735</v>
      </c>
      <c r="B911" s="2">
        <v>45477</v>
      </c>
      <c r="C911" t="s">
        <v>1431</v>
      </c>
      <c r="D911" t="s">
        <v>1553</v>
      </c>
      <c r="E911" t="s">
        <v>1794</v>
      </c>
      <c r="F911">
        <v>1</v>
      </c>
      <c r="G911">
        <v>221.7</v>
      </c>
      <c r="H911">
        <v>0.04</v>
      </c>
      <c r="I911" t="s">
        <v>1824</v>
      </c>
      <c r="J911">
        <v>212.83199999999999</v>
      </c>
    </row>
    <row r="912" spans="1:10" x14ac:dyDescent="0.3">
      <c r="A912" t="s">
        <v>2736</v>
      </c>
      <c r="B912" s="2">
        <v>45796</v>
      </c>
      <c r="C912" t="s">
        <v>687</v>
      </c>
      <c r="D912" t="s">
        <v>1682</v>
      </c>
      <c r="E912" t="s">
        <v>1773</v>
      </c>
      <c r="F912">
        <v>2</v>
      </c>
      <c r="G912">
        <v>491.26</v>
      </c>
      <c r="H912">
        <v>0.14000000000000001</v>
      </c>
      <c r="I912" t="s">
        <v>1829</v>
      </c>
      <c r="J912">
        <v>844.96719999999993</v>
      </c>
    </row>
    <row r="913" spans="1:10" x14ac:dyDescent="0.3">
      <c r="A913" t="s">
        <v>2737</v>
      </c>
      <c r="B913" s="2">
        <v>45630</v>
      </c>
      <c r="C913" t="s">
        <v>598</v>
      </c>
      <c r="D913" t="s">
        <v>1622</v>
      </c>
      <c r="E913" t="s">
        <v>1782</v>
      </c>
      <c r="F913">
        <v>4</v>
      </c>
      <c r="G913">
        <v>923.14</v>
      </c>
      <c r="H913">
        <v>0.15</v>
      </c>
      <c r="I913" t="s">
        <v>1824</v>
      </c>
      <c r="J913">
        <v>3138.6759999999999</v>
      </c>
    </row>
    <row r="914" spans="1:10" x14ac:dyDescent="0.3">
      <c r="A914" t="s">
        <v>2738</v>
      </c>
      <c r="B914" s="2">
        <v>45625</v>
      </c>
      <c r="C914" t="s">
        <v>634</v>
      </c>
      <c r="D914" t="s">
        <v>1676</v>
      </c>
      <c r="E914" t="s">
        <v>1779</v>
      </c>
      <c r="F914">
        <v>2</v>
      </c>
      <c r="G914">
        <v>747.65</v>
      </c>
      <c r="H914">
        <v>0.08</v>
      </c>
      <c r="I914" t="s">
        <v>1824</v>
      </c>
      <c r="J914">
        <v>1375.6759999999999</v>
      </c>
    </row>
    <row r="915" spans="1:10" x14ac:dyDescent="0.3">
      <c r="A915" t="s">
        <v>2739</v>
      </c>
      <c r="B915" s="2">
        <v>45773</v>
      </c>
      <c r="C915" t="s">
        <v>384</v>
      </c>
      <c r="D915" t="s">
        <v>1632</v>
      </c>
      <c r="E915" t="s">
        <v>1779</v>
      </c>
      <c r="F915">
        <v>3</v>
      </c>
      <c r="G915">
        <v>94.55</v>
      </c>
      <c r="H915">
        <v>0.13</v>
      </c>
      <c r="I915" t="s">
        <v>1829</v>
      </c>
      <c r="J915">
        <v>246.77549999999999</v>
      </c>
    </row>
    <row r="916" spans="1:10" x14ac:dyDescent="0.3">
      <c r="A916" t="s">
        <v>2740</v>
      </c>
      <c r="B916" s="2">
        <v>45308</v>
      </c>
      <c r="C916" t="s">
        <v>153</v>
      </c>
      <c r="D916" t="s">
        <v>1578</v>
      </c>
      <c r="E916" t="s">
        <v>1813</v>
      </c>
      <c r="F916">
        <v>3</v>
      </c>
      <c r="G916">
        <v>620.12</v>
      </c>
      <c r="H916">
        <v>0.06</v>
      </c>
      <c r="I916" t="s">
        <v>1824</v>
      </c>
      <c r="J916">
        <v>1748.7384</v>
      </c>
    </row>
    <row r="917" spans="1:10" x14ac:dyDescent="0.3">
      <c r="A917" t="s">
        <v>2741</v>
      </c>
      <c r="B917" s="2">
        <v>45869</v>
      </c>
      <c r="C917" t="s">
        <v>1495</v>
      </c>
      <c r="D917" t="s">
        <v>1686</v>
      </c>
      <c r="E917" t="s">
        <v>1776</v>
      </c>
      <c r="F917">
        <v>2</v>
      </c>
      <c r="G917">
        <v>354.09</v>
      </c>
      <c r="H917">
        <v>0.12</v>
      </c>
      <c r="I917" t="s">
        <v>1829</v>
      </c>
      <c r="J917">
        <v>623.19839999999999</v>
      </c>
    </row>
    <row r="918" spans="1:10" x14ac:dyDescent="0.3">
      <c r="A918" t="s">
        <v>2742</v>
      </c>
      <c r="B918" s="2">
        <v>45621</v>
      </c>
      <c r="C918" t="s">
        <v>447</v>
      </c>
      <c r="D918" t="s">
        <v>1654</v>
      </c>
      <c r="E918" t="s">
        <v>1773</v>
      </c>
      <c r="F918">
        <v>3</v>
      </c>
      <c r="G918">
        <v>214.94</v>
      </c>
      <c r="H918">
        <v>0.22</v>
      </c>
      <c r="I918" t="s">
        <v>1829</v>
      </c>
      <c r="J918">
        <v>502.95960000000002</v>
      </c>
    </row>
    <row r="919" spans="1:10" x14ac:dyDescent="0.3">
      <c r="A919" t="s">
        <v>2743</v>
      </c>
      <c r="B919" s="2">
        <v>45428</v>
      </c>
      <c r="C919" t="s">
        <v>651</v>
      </c>
      <c r="D919" t="s">
        <v>1565</v>
      </c>
      <c r="E919" t="s">
        <v>1794</v>
      </c>
      <c r="F919">
        <v>2</v>
      </c>
      <c r="G919">
        <v>309.77999999999997</v>
      </c>
      <c r="H919">
        <v>0.16</v>
      </c>
      <c r="I919" t="s">
        <v>1824</v>
      </c>
      <c r="J919">
        <v>520.43039999999996</v>
      </c>
    </row>
    <row r="920" spans="1:10" x14ac:dyDescent="0.3">
      <c r="A920" t="s">
        <v>2744</v>
      </c>
      <c r="B920" s="2">
        <v>45807</v>
      </c>
      <c r="C920" t="s">
        <v>255</v>
      </c>
      <c r="D920" t="s">
        <v>1574</v>
      </c>
      <c r="E920" t="s">
        <v>1766</v>
      </c>
      <c r="F920">
        <v>2</v>
      </c>
      <c r="G920">
        <v>183.85</v>
      </c>
      <c r="H920">
        <v>0.14000000000000001</v>
      </c>
      <c r="I920" t="s">
        <v>1826</v>
      </c>
      <c r="J920">
        <v>316.22199999999998</v>
      </c>
    </row>
    <row r="921" spans="1:10" x14ac:dyDescent="0.3">
      <c r="A921" t="s">
        <v>2745</v>
      </c>
      <c r="B921" s="2">
        <v>45238</v>
      </c>
      <c r="C921" t="s">
        <v>1272</v>
      </c>
      <c r="D921" t="s">
        <v>1688</v>
      </c>
      <c r="E921" t="s">
        <v>1752</v>
      </c>
      <c r="F921">
        <v>1</v>
      </c>
      <c r="G921">
        <v>550.05999999999995</v>
      </c>
      <c r="H921">
        <v>0.01</v>
      </c>
      <c r="I921" t="s">
        <v>1824</v>
      </c>
      <c r="J921">
        <v>544.55939999999998</v>
      </c>
    </row>
    <row r="922" spans="1:10" x14ac:dyDescent="0.3">
      <c r="A922" t="s">
        <v>2746</v>
      </c>
      <c r="B922" s="2">
        <v>45253</v>
      </c>
      <c r="C922" t="s">
        <v>121</v>
      </c>
      <c r="D922" t="s">
        <v>1706</v>
      </c>
      <c r="E922" t="s">
        <v>1769</v>
      </c>
      <c r="F922">
        <v>2</v>
      </c>
      <c r="G922">
        <v>32.19</v>
      </c>
      <c r="H922">
        <v>0.13</v>
      </c>
      <c r="I922" t="s">
        <v>1829</v>
      </c>
      <c r="J922">
        <v>56.010599999999997</v>
      </c>
    </row>
    <row r="923" spans="1:10" x14ac:dyDescent="0.3">
      <c r="A923" t="s">
        <v>2747</v>
      </c>
      <c r="B923" s="2">
        <v>45460</v>
      </c>
      <c r="C923" t="s">
        <v>470</v>
      </c>
      <c r="D923" t="s">
        <v>1614</v>
      </c>
      <c r="E923" t="s">
        <v>1813</v>
      </c>
      <c r="F923">
        <v>2</v>
      </c>
      <c r="G923">
        <v>892.06</v>
      </c>
      <c r="H923">
        <v>0.08</v>
      </c>
      <c r="I923" t="s">
        <v>1824</v>
      </c>
      <c r="J923">
        <v>1641.3904</v>
      </c>
    </row>
    <row r="924" spans="1:10" x14ac:dyDescent="0.3">
      <c r="A924" t="s">
        <v>2748</v>
      </c>
      <c r="B924" s="2">
        <v>45628</v>
      </c>
      <c r="C924" t="s">
        <v>1455</v>
      </c>
      <c r="D924" t="s">
        <v>1664</v>
      </c>
      <c r="E924" t="s">
        <v>1776</v>
      </c>
      <c r="F924">
        <v>1</v>
      </c>
      <c r="G924">
        <v>127.47</v>
      </c>
      <c r="H924">
        <v>0.16</v>
      </c>
      <c r="I924" t="s">
        <v>1829</v>
      </c>
      <c r="J924">
        <v>107.0748</v>
      </c>
    </row>
    <row r="925" spans="1:10" x14ac:dyDescent="0.3">
      <c r="A925" t="s">
        <v>2749</v>
      </c>
      <c r="B925" s="2">
        <v>45778</v>
      </c>
      <c r="C925" t="s">
        <v>1211</v>
      </c>
      <c r="D925" t="s">
        <v>1702</v>
      </c>
      <c r="E925" t="s">
        <v>1799</v>
      </c>
      <c r="F925">
        <v>3</v>
      </c>
      <c r="G925">
        <v>212.87</v>
      </c>
      <c r="H925">
        <v>0.18</v>
      </c>
      <c r="I925" t="s">
        <v>1824</v>
      </c>
      <c r="J925">
        <v>523.66020000000003</v>
      </c>
    </row>
    <row r="926" spans="1:10" x14ac:dyDescent="0.3">
      <c r="A926" t="s">
        <v>2750</v>
      </c>
      <c r="B926" s="2">
        <v>45471</v>
      </c>
      <c r="C926" t="s">
        <v>598</v>
      </c>
      <c r="D926" t="s">
        <v>1710</v>
      </c>
      <c r="E926" t="s">
        <v>1779</v>
      </c>
      <c r="F926">
        <v>1</v>
      </c>
      <c r="G926">
        <v>26.37</v>
      </c>
      <c r="H926">
        <v>0.3</v>
      </c>
      <c r="I926" t="s">
        <v>1829</v>
      </c>
      <c r="J926">
        <v>18.459</v>
      </c>
    </row>
    <row r="927" spans="1:10" x14ac:dyDescent="0.3">
      <c r="A927" t="s">
        <v>2751</v>
      </c>
      <c r="B927" s="2">
        <v>45770</v>
      </c>
      <c r="C927" t="s">
        <v>1437</v>
      </c>
      <c r="D927" t="s">
        <v>1616</v>
      </c>
      <c r="E927" t="s">
        <v>1810</v>
      </c>
      <c r="F927">
        <v>4</v>
      </c>
      <c r="G927">
        <v>953.98</v>
      </c>
      <c r="H927">
        <v>0.16</v>
      </c>
      <c r="I927" t="s">
        <v>1824</v>
      </c>
      <c r="J927">
        <v>3205.3728000000001</v>
      </c>
    </row>
    <row r="928" spans="1:10" x14ac:dyDescent="0.3">
      <c r="A928" t="s">
        <v>2752</v>
      </c>
      <c r="B928" s="2">
        <v>45369</v>
      </c>
      <c r="C928" t="s">
        <v>699</v>
      </c>
      <c r="D928" t="s">
        <v>1682</v>
      </c>
      <c r="E928" t="s">
        <v>1813</v>
      </c>
      <c r="F928">
        <v>3</v>
      </c>
      <c r="G928">
        <v>968.88</v>
      </c>
      <c r="H928">
        <v>0.15</v>
      </c>
      <c r="I928" t="s">
        <v>1824</v>
      </c>
      <c r="J928">
        <v>2470.6439999999998</v>
      </c>
    </row>
    <row r="929" spans="1:10" x14ac:dyDescent="0.3">
      <c r="A929" t="s">
        <v>2753</v>
      </c>
      <c r="B929" s="2">
        <v>45910</v>
      </c>
      <c r="C929" t="s">
        <v>616</v>
      </c>
      <c r="D929" t="s">
        <v>1700</v>
      </c>
      <c r="E929" t="s">
        <v>1810</v>
      </c>
      <c r="F929">
        <v>1</v>
      </c>
      <c r="G929">
        <v>533.04999999999995</v>
      </c>
      <c r="H929">
        <v>0.11</v>
      </c>
      <c r="I929" t="s">
        <v>1826</v>
      </c>
      <c r="J929">
        <v>474.41449999999998</v>
      </c>
    </row>
    <row r="930" spans="1:10" x14ac:dyDescent="0.3">
      <c r="A930" t="s">
        <v>2754</v>
      </c>
      <c r="B930" s="2">
        <v>45637</v>
      </c>
      <c r="C930" t="s">
        <v>1190</v>
      </c>
      <c r="D930" t="s">
        <v>1710</v>
      </c>
      <c r="E930" t="s">
        <v>1757</v>
      </c>
      <c r="F930">
        <v>3</v>
      </c>
      <c r="G930">
        <v>138.86000000000001</v>
      </c>
      <c r="H930">
        <v>0.11</v>
      </c>
      <c r="I930" t="s">
        <v>1826</v>
      </c>
      <c r="J930">
        <v>370.75619999999998</v>
      </c>
    </row>
    <row r="931" spans="1:10" x14ac:dyDescent="0.3">
      <c r="A931" t="s">
        <v>2755</v>
      </c>
      <c r="B931" s="2">
        <v>45706</v>
      </c>
      <c r="C931" t="s">
        <v>532</v>
      </c>
      <c r="D931" t="s">
        <v>1592</v>
      </c>
      <c r="E931" t="s">
        <v>1752</v>
      </c>
      <c r="F931">
        <v>1</v>
      </c>
      <c r="G931">
        <v>588.92999999999995</v>
      </c>
      <c r="H931">
        <v>0.03</v>
      </c>
      <c r="I931" t="s">
        <v>1829</v>
      </c>
      <c r="J931">
        <v>571.26209999999992</v>
      </c>
    </row>
    <row r="932" spans="1:10" x14ac:dyDescent="0.3">
      <c r="A932" t="s">
        <v>2756</v>
      </c>
      <c r="B932" s="2">
        <v>45557</v>
      </c>
      <c r="C932" t="s">
        <v>1254</v>
      </c>
      <c r="D932" t="s">
        <v>1652</v>
      </c>
      <c r="E932" t="s">
        <v>1773</v>
      </c>
      <c r="F932">
        <v>2</v>
      </c>
      <c r="G932">
        <v>576.83000000000004</v>
      </c>
      <c r="H932">
        <v>0.19</v>
      </c>
      <c r="I932" t="s">
        <v>1826</v>
      </c>
      <c r="J932">
        <v>934.46460000000013</v>
      </c>
    </row>
    <row r="933" spans="1:10" x14ac:dyDescent="0.3">
      <c r="A933" t="s">
        <v>2757</v>
      </c>
      <c r="B933" s="2">
        <v>45338</v>
      </c>
      <c r="C933" t="s">
        <v>1017</v>
      </c>
      <c r="D933" t="s">
        <v>1678</v>
      </c>
      <c r="E933" t="s">
        <v>1794</v>
      </c>
      <c r="F933">
        <v>1</v>
      </c>
      <c r="G933">
        <v>681.3</v>
      </c>
      <c r="H933">
        <v>0.05</v>
      </c>
      <c r="I933" t="s">
        <v>1824</v>
      </c>
      <c r="J933">
        <v>647.2349999999999</v>
      </c>
    </row>
    <row r="934" spans="1:10" x14ac:dyDescent="0.3">
      <c r="A934" t="s">
        <v>2758</v>
      </c>
      <c r="B934" s="2">
        <v>45441</v>
      </c>
      <c r="C934" t="s">
        <v>1411</v>
      </c>
      <c r="D934" t="s">
        <v>1598</v>
      </c>
      <c r="E934" t="s">
        <v>1801</v>
      </c>
      <c r="F934">
        <v>3</v>
      </c>
      <c r="G934">
        <v>504.97</v>
      </c>
      <c r="H934">
        <v>0.3</v>
      </c>
      <c r="I934" t="s">
        <v>1824</v>
      </c>
      <c r="J934">
        <v>1060.4369999999999</v>
      </c>
    </row>
    <row r="935" spans="1:10" x14ac:dyDescent="0.3">
      <c r="A935" t="s">
        <v>2759</v>
      </c>
      <c r="B935" s="2">
        <v>45396</v>
      </c>
      <c r="C935" t="s">
        <v>224</v>
      </c>
      <c r="D935" t="s">
        <v>1624</v>
      </c>
      <c r="E935" t="s">
        <v>1792</v>
      </c>
      <c r="F935">
        <v>3</v>
      </c>
      <c r="G935">
        <v>649.78</v>
      </c>
      <c r="H935">
        <v>0.1</v>
      </c>
      <c r="I935" t="s">
        <v>1826</v>
      </c>
      <c r="J935">
        <v>1754.4059999999999</v>
      </c>
    </row>
    <row r="936" spans="1:10" x14ac:dyDescent="0.3">
      <c r="A936" t="s">
        <v>2760</v>
      </c>
      <c r="B936" s="2">
        <v>45317</v>
      </c>
      <c r="C936" t="s">
        <v>785</v>
      </c>
      <c r="D936" t="s">
        <v>1626</v>
      </c>
      <c r="E936" t="s">
        <v>1786</v>
      </c>
      <c r="F936">
        <v>2</v>
      </c>
      <c r="G936">
        <v>986.73</v>
      </c>
      <c r="H936">
        <v>0.05</v>
      </c>
      <c r="I936" t="s">
        <v>1826</v>
      </c>
      <c r="J936">
        <v>1874.787</v>
      </c>
    </row>
    <row r="937" spans="1:10" x14ac:dyDescent="0.3">
      <c r="A937" t="s">
        <v>2761</v>
      </c>
      <c r="B937" s="2">
        <v>45235</v>
      </c>
      <c r="C937" t="s">
        <v>414</v>
      </c>
      <c r="D937" t="s">
        <v>1574</v>
      </c>
      <c r="E937" t="s">
        <v>1801</v>
      </c>
      <c r="F937">
        <v>2</v>
      </c>
      <c r="G937">
        <v>65.44</v>
      </c>
      <c r="H937">
        <v>0.05</v>
      </c>
      <c r="I937" t="s">
        <v>1826</v>
      </c>
      <c r="J937">
        <v>124.336</v>
      </c>
    </row>
    <row r="938" spans="1:10" x14ac:dyDescent="0.3">
      <c r="A938" t="s">
        <v>2762</v>
      </c>
      <c r="B938" s="2">
        <v>45824</v>
      </c>
      <c r="C938" t="s">
        <v>1196</v>
      </c>
      <c r="D938" t="s">
        <v>1674</v>
      </c>
      <c r="E938" t="s">
        <v>1797</v>
      </c>
      <c r="F938">
        <v>3</v>
      </c>
      <c r="G938">
        <v>953.74</v>
      </c>
      <c r="H938">
        <v>0.04</v>
      </c>
      <c r="I938" t="s">
        <v>1824</v>
      </c>
      <c r="J938">
        <v>2746.7712000000001</v>
      </c>
    </row>
    <row r="939" spans="1:10" x14ac:dyDescent="0.3">
      <c r="A939" t="s">
        <v>2763</v>
      </c>
      <c r="B939" s="2">
        <v>45543</v>
      </c>
      <c r="C939" t="s">
        <v>247</v>
      </c>
      <c r="D939" t="s">
        <v>1700</v>
      </c>
      <c r="E939" t="s">
        <v>1789</v>
      </c>
      <c r="F939">
        <v>3</v>
      </c>
      <c r="G939">
        <v>904.48</v>
      </c>
      <c r="H939">
        <v>0.21</v>
      </c>
      <c r="I939" t="s">
        <v>1826</v>
      </c>
      <c r="J939">
        <v>2143.6176</v>
      </c>
    </row>
    <row r="940" spans="1:10" x14ac:dyDescent="0.3">
      <c r="A940" t="s">
        <v>2764</v>
      </c>
      <c r="B940" s="2">
        <v>45595</v>
      </c>
      <c r="C940" t="s">
        <v>1513</v>
      </c>
      <c r="D940" t="s">
        <v>1672</v>
      </c>
      <c r="E940" t="s">
        <v>1801</v>
      </c>
      <c r="F940">
        <v>3</v>
      </c>
      <c r="G940">
        <v>920.82</v>
      </c>
      <c r="H940">
        <v>0.1</v>
      </c>
      <c r="I940" t="s">
        <v>1826</v>
      </c>
      <c r="J940">
        <v>2486.2139999999999</v>
      </c>
    </row>
    <row r="941" spans="1:10" x14ac:dyDescent="0.3">
      <c r="A941" t="s">
        <v>2765</v>
      </c>
      <c r="B941" s="2">
        <v>45803</v>
      </c>
      <c r="C941" t="s">
        <v>963</v>
      </c>
      <c r="D941" t="s">
        <v>1604</v>
      </c>
      <c r="E941" t="s">
        <v>1757</v>
      </c>
      <c r="F941">
        <v>1</v>
      </c>
      <c r="G941">
        <v>182.28</v>
      </c>
      <c r="H941">
        <v>0.15</v>
      </c>
      <c r="I941" t="s">
        <v>1829</v>
      </c>
      <c r="J941">
        <v>154.93799999999999</v>
      </c>
    </row>
    <row r="942" spans="1:10" x14ac:dyDescent="0.3">
      <c r="A942" t="s">
        <v>2766</v>
      </c>
      <c r="B942" s="2">
        <v>45880</v>
      </c>
      <c r="C942" t="s">
        <v>1377</v>
      </c>
      <c r="D942" t="s">
        <v>1610</v>
      </c>
      <c r="E942" t="s">
        <v>1804</v>
      </c>
      <c r="F942">
        <v>3</v>
      </c>
      <c r="G942">
        <v>938.68</v>
      </c>
      <c r="H942">
        <v>0.14000000000000001</v>
      </c>
      <c r="I942" t="s">
        <v>1824</v>
      </c>
      <c r="J942">
        <v>2421.7944000000002</v>
      </c>
    </row>
    <row r="943" spans="1:10" x14ac:dyDescent="0.3">
      <c r="A943" t="s">
        <v>2767</v>
      </c>
      <c r="B943" s="2">
        <v>45690</v>
      </c>
      <c r="C943" t="s">
        <v>295</v>
      </c>
      <c r="D943" t="s">
        <v>1730</v>
      </c>
      <c r="E943" t="s">
        <v>1773</v>
      </c>
      <c r="F943">
        <v>3</v>
      </c>
      <c r="G943">
        <v>219.96</v>
      </c>
      <c r="H943">
        <v>0.18</v>
      </c>
      <c r="I943" t="s">
        <v>1826</v>
      </c>
      <c r="J943">
        <v>541.10160000000008</v>
      </c>
    </row>
    <row r="944" spans="1:10" x14ac:dyDescent="0.3">
      <c r="A944" t="s">
        <v>2768</v>
      </c>
      <c r="B944" s="2">
        <v>45841</v>
      </c>
      <c r="C944" t="s">
        <v>1458</v>
      </c>
      <c r="D944" t="s">
        <v>1690</v>
      </c>
      <c r="E944" t="s">
        <v>1810</v>
      </c>
      <c r="F944">
        <v>3</v>
      </c>
      <c r="G944">
        <v>385.74</v>
      </c>
      <c r="H944">
        <v>0.27</v>
      </c>
      <c r="I944" t="s">
        <v>1824</v>
      </c>
      <c r="J944">
        <v>844.77059999999994</v>
      </c>
    </row>
    <row r="945" spans="1:10" x14ac:dyDescent="0.3">
      <c r="A945" t="s">
        <v>2769</v>
      </c>
      <c r="B945" s="2">
        <v>45380</v>
      </c>
      <c r="C945" t="s">
        <v>1400</v>
      </c>
      <c r="D945" t="s">
        <v>1710</v>
      </c>
      <c r="E945" t="s">
        <v>1810</v>
      </c>
      <c r="F945">
        <v>2</v>
      </c>
      <c r="G945">
        <v>830.94</v>
      </c>
      <c r="H945">
        <v>0.28000000000000003</v>
      </c>
      <c r="I945" t="s">
        <v>1826</v>
      </c>
      <c r="J945">
        <v>1196.5536</v>
      </c>
    </row>
    <row r="946" spans="1:10" x14ac:dyDescent="0.3">
      <c r="A946" t="s">
        <v>2770</v>
      </c>
      <c r="B946" s="2">
        <v>45503</v>
      </c>
      <c r="C946" t="s">
        <v>1196</v>
      </c>
      <c r="D946" t="s">
        <v>1551</v>
      </c>
      <c r="E946" t="s">
        <v>1786</v>
      </c>
      <c r="F946">
        <v>3</v>
      </c>
      <c r="G946">
        <v>462.75</v>
      </c>
      <c r="H946">
        <v>0.22</v>
      </c>
      <c r="I946" t="s">
        <v>1826</v>
      </c>
      <c r="J946">
        <v>1082.835</v>
      </c>
    </row>
    <row r="947" spans="1:10" x14ac:dyDescent="0.3">
      <c r="A947" t="s">
        <v>2771</v>
      </c>
      <c r="B947" s="2">
        <v>45567</v>
      </c>
      <c r="C947" t="s">
        <v>247</v>
      </c>
      <c r="D947" t="s">
        <v>1576</v>
      </c>
      <c r="E947" t="s">
        <v>1801</v>
      </c>
      <c r="F947">
        <v>4</v>
      </c>
      <c r="G947">
        <v>973.9</v>
      </c>
      <c r="H947">
        <v>0.02</v>
      </c>
      <c r="I947" t="s">
        <v>1829</v>
      </c>
      <c r="J947">
        <v>3817.6880000000001</v>
      </c>
    </row>
    <row r="948" spans="1:10" x14ac:dyDescent="0.3">
      <c r="A948" t="s">
        <v>2772</v>
      </c>
      <c r="B948" s="2">
        <v>45600</v>
      </c>
      <c r="C948" t="s">
        <v>475</v>
      </c>
      <c r="D948" t="s">
        <v>1618</v>
      </c>
      <c r="E948" t="s">
        <v>1757</v>
      </c>
      <c r="F948">
        <v>2</v>
      </c>
      <c r="G948">
        <v>157.18</v>
      </c>
      <c r="H948">
        <v>0.15</v>
      </c>
      <c r="I948" t="s">
        <v>1824</v>
      </c>
      <c r="J948">
        <v>267.20600000000002</v>
      </c>
    </row>
    <row r="949" spans="1:10" x14ac:dyDescent="0.3">
      <c r="A949" t="s">
        <v>2773</v>
      </c>
      <c r="B949" s="2">
        <v>45415</v>
      </c>
      <c r="C949" t="s">
        <v>63</v>
      </c>
      <c r="D949" t="s">
        <v>1694</v>
      </c>
      <c r="E949" t="s">
        <v>1797</v>
      </c>
      <c r="F949">
        <v>3</v>
      </c>
      <c r="G949">
        <v>239.57</v>
      </c>
      <c r="H949">
        <v>0.16</v>
      </c>
      <c r="I949" t="s">
        <v>1824</v>
      </c>
      <c r="J949">
        <v>603.71640000000002</v>
      </c>
    </row>
    <row r="950" spans="1:10" x14ac:dyDescent="0.3">
      <c r="A950" t="s">
        <v>2774</v>
      </c>
      <c r="B950" s="2">
        <v>45343</v>
      </c>
      <c r="C950" t="s">
        <v>1029</v>
      </c>
      <c r="D950" t="s">
        <v>1565</v>
      </c>
      <c r="E950" t="s">
        <v>1804</v>
      </c>
      <c r="F950">
        <v>4</v>
      </c>
      <c r="G950">
        <v>583.21</v>
      </c>
      <c r="H950">
        <v>0.2</v>
      </c>
      <c r="I950" t="s">
        <v>1824</v>
      </c>
      <c r="J950">
        <v>1866.2719999999999</v>
      </c>
    </row>
    <row r="951" spans="1:10" x14ac:dyDescent="0.3">
      <c r="A951" t="s">
        <v>2775</v>
      </c>
      <c r="B951" s="2">
        <v>45399</v>
      </c>
      <c r="C951" t="s">
        <v>1283</v>
      </c>
      <c r="D951" t="s">
        <v>1710</v>
      </c>
      <c r="E951" t="s">
        <v>1782</v>
      </c>
      <c r="F951">
        <v>3</v>
      </c>
      <c r="G951">
        <v>758.75</v>
      </c>
      <c r="H951">
        <v>0.27</v>
      </c>
      <c r="I951" t="s">
        <v>1826</v>
      </c>
      <c r="J951">
        <v>1661.6624999999999</v>
      </c>
    </row>
    <row r="952" spans="1:10" x14ac:dyDescent="0.3">
      <c r="A952" t="s">
        <v>2776</v>
      </c>
      <c r="B952" s="2">
        <v>45689</v>
      </c>
      <c r="C952" t="s">
        <v>975</v>
      </c>
      <c r="D952" t="s">
        <v>1670</v>
      </c>
      <c r="E952" t="s">
        <v>1773</v>
      </c>
      <c r="F952">
        <v>4</v>
      </c>
      <c r="G952">
        <v>372.42</v>
      </c>
      <c r="H952">
        <v>0.19</v>
      </c>
      <c r="I952" t="s">
        <v>1824</v>
      </c>
      <c r="J952">
        <v>1206.6407999999999</v>
      </c>
    </row>
    <row r="953" spans="1:10" x14ac:dyDescent="0.3">
      <c r="A953" t="s">
        <v>2777</v>
      </c>
      <c r="B953" s="2">
        <v>45699</v>
      </c>
      <c r="C953" t="s">
        <v>517</v>
      </c>
      <c r="D953" t="s">
        <v>1674</v>
      </c>
      <c r="E953" t="s">
        <v>1813</v>
      </c>
      <c r="F953">
        <v>4</v>
      </c>
      <c r="G953">
        <v>286.27999999999997</v>
      </c>
      <c r="H953">
        <v>0.28000000000000003</v>
      </c>
      <c r="I953" t="s">
        <v>1826</v>
      </c>
      <c r="J953">
        <v>824.48639999999989</v>
      </c>
    </row>
    <row r="954" spans="1:10" x14ac:dyDescent="0.3">
      <c r="A954" t="s">
        <v>2778</v>
      </c>
      <c r="B954" s="2">
        <v>45663</v>
      </c>
      <c r="C954" t="s">
        <v>887</v>
      </c>
      <c r="D954" t="s">
        <v>1694</v>
      </c>
      <c r="E954" t="s">
        <v>1792</v>
      </c>
      <c r="F954">
        <v>3</v>
      </c>
      <c r="G954">
        <v>488.37</v>
      </c>
      <c r="H954">
        <v>0.27</v>
      </c>
      <c r="I954" t="s">
        <v>1829</v>
      </c>
      <c r="J954">
        <v>1069.5302999999999</v>
      </c>
    </row>
    <row r="955" spans="1:10" x14ac:dyDescent="0.3">
      <c r="A955" t="s">
        <v>2779</v>
      </c>
      <c r="B955" s="2">
        <v>45377</v>
      </c>
      <c r="C955" t="s">
        <v>1446</v>
      </c>
      <c r="D955" t="s">
        <v>1722</v>
      </c>
      <c r="E955" t="s">
        <v>1782</v>
      </c>
      <c r="F955">
        <v>3</v>
      </c>
      <c r="G955">
        <v>662.82</v>
      </c>
      <c r="H955">
        <v>0.01</v>
      </c>
      <c r="I955" t="s">
        <v>1829</v>
      </c>
      <c r="J955">
        <v>1968.5753999999999</v>
      </c>
    </row>
    <row r="956" spans="1:10" x14ac:dyDescent="0.3">
      <c r="A956" t="s">
        <v>2780</v>
      </c>
      <c r="B956" s="2">
        <v>45412</v>
      </c>
      <c r="C956" t="s">
        <v>1527</v>
      </c>
      <c r="D956" t="s">
        <v>1557</v>
      </c>
      <c r="E956" t="s">
        <v>1804</v>
      </c>
      <c r="F956">
        <v>2</v>
      </c>
      <c r="G956">
        <v>824.34</v>
      </c>
      <c r="H956">
        <v>0.1</v>
      </c>
      <c r="I956" t="s">
        <v>1829</v>
      </c>
      <c r="J956">
        <v>1483.8119999999999</v>
      </c>
    </row>
    <row r="957" spans="1:10" x14ac:dyDescent="0.3">
      <c r="A957" t="s">
        <v>2781</v>
      </c>
      <c r="B957" s="2">
        <v>45349</v>
      </c>
      <c r="C957" t="s">
        <v>396</v>
      </c>
      <c r="D957" t="s">
        <v>1666</v>
      </c>
      <c r="E957" t="s">
        <v>1782</v>
      </c>
      <c r="F957">
        <v>1</v>
      </c>
      <c r="G957">
        <v>437.12</v>
      </c>
      <c r="H957">
        <v>0.21</v>
      </c>
      <c r="I957" t="s">
        <v>1824</v>
      </c>
      <c r="J957">
        <v>345.32479999999998</v>
      </c>
    </row>
    <row r="958" spans="1:10" x14ac:dyDescent="0.3">
      <c r="A958" t="s">
        <v>2782</v>
      </c>
      <c r="B958" s="2">
        <v>45486</v>
      </c>
      <c r="C958" t="s">
        <v>1118</v>
      </c>
      <c r="D958" t="s">
        <v>1724</v>
      </c>
      <c r="E958" t="s">
        <v>1776</v>
      </c>
      <c r="F958">
        <v>3</v>
      </c>
      <c r="G958">
        <v>23.37</v>
      </c>
      <c r="H958">
        <v>0.15</v>
      </c>
      <c r="I958" t="s">
        <v>1826</v>
      </c>
      <c r="J958">
        <v>59.593499999999999</v>
      </c>
    </row>
    <row r="959" spans="1:10" x14ac:dyDescent="0.3">
      <c r="A959" t="s">
        <v>2783</v>
      </c>
      <c r="B959" s="2">
        <v>45761</v>
      </c>
      <c r="C959" t="s">
        <v>616</v>
      </c>
      <c r="D959" t="s">
        <v>1620</v>
      </c>
      <c r="E959" t="s">
        <v>1782</v>
      </c>
      <c r="F959">
        <v>1</v>
      </c>
      <c r="G959">
        <v>579.69000000000005</v>
      </c>
      <c r="H959">
        <v>0.02</v>
      </c>
      <c r="I959" t="s">
        <v>1824</v>
      </c>
      <c r="J959">
        <v>568.09620000000007</v>
      </c>
    </row>
    <row r="960" spans="1:10" x14ac:dyDescent="0.3">
      <c r="A960" t="s">
        <v>2784</v>
      </c>
      <c r="B960" s="2">
        <v>45639</v>
      </c>
      <c r="C960" t="s">
        <v>1334</v>
      </c>
      <c r="D960" t="s">
        <v>1704</v>
      </c>
      <c r="E960" t="s">
        <v>1799</v>
      </c>
      <c r="F960">
        <v>3</v>
      </c>
      <c r="G960">
        <v>240.51</v>
      </c>
      <c r="H960">
        <v>7.0000000000000007E-2</v>
      </c>
      <c r="I960" t="s">
        <v>1824</v>
      </c>
      <c r="J960">
        <v>671.02289999999994</v>
      </c>
    </row>
    <row r="961" spans="1:10" x14ac:dyDescent="0.3">
      <c r="A961" t="s">
        <v>2785</v>
      </c>
      <c r="B961" s="2">
        <v>45893</v>
      </c>
      <c r="C961" t="s">
        <v>1193</v>
      </c>
      <c r="D961" t="s">
        <v>1598</v>
      </c>
      <c r="E961" t="s">
        <v>1799</v>
      </c>
      <c r="F961">
        <v>2</v>
      </c>
      <c r="G961">
        <v>855.4</v>
      </c>
      <c r="H961">
        <v>0.08</v>
      </c>
      <c r="I961" t="s">
        <v>1829</v>
      </c>
      <c r="J961">
        <v>1573.9359999999999</v>
      </c>
    </row>
    <row r="962" spans="1:10" x14ac:dyDescent="0.3">
      <c r="A962" t="s">
        <v>2786</v>
      </c>
      <c r="B962" s="2">
        <v>45227</v>
      </c>
      <c r="C962" t="s">
        <v>40</v>
      </c>
      <c r="D962" t="s">
        <v>1728</v>
      </c>
      <c r="E962" t="s">
        <v>1779</v>
      </c>
      <c r="F962">
        <v>1</v>
      </c>
      <c r="G962">
        <v>537.26</v>
      </c>
      <c r="H962">
        <v>0.09</v>
      </c>
      <c r="I962" t="s">
        <v>1824</v>
      </c>
      <c r="J962">
        <v>488.90660000000003</v>
      </c>
    </row>
    <row r="963" spans="1:10" x14ac:dyDescent="0.3">
      <c r="A963" t="s">
        <v>2787</v>
      </c>
      <c r="B963" s="2">
        <v>45637</v>
      </c>
      <c r="C963" t="s">
        <v>1199</v>
      </c>
      <c r="D963" t="s">
        <v>1650</v>
      </c>
      <c r="E963" t="s">
        <v>1789</v>
      </c>
      <c r="F963">
        <v>3</v>
      </c>
      <c r="G963">
        <v>918.26</v>
      </c>
      <c r="H963">
        <v>0.17</v>
      </c>
      <c r="I963" t="s">
        <v>1829</v>
      </c>
      <c r="J963">
        <v>2286.4674</v>
      </c>
    </row>
    <row r="964" spans="1:10" x14ac:dyDescent="0.3">
      <c r="A964" t="s">
        <v>2788</v>
      </c>
      <c r="B964" s="2">
        <v>45472</v>
      </c>
      <c r="C964" t="s">
        <v>341</v>
      </c>
      <c r="D964" t="s">
        <v>1557</v>
      </c>
      <c r="E964" t="s">
        <v>1786</v>
      </c>
      <c r="F964">
        <v>4</v>
      </c>
      <c r="G964">
        <v>579.70000000000005</v>
      </c>
      <c r="H964">
        <v>0.18</v>
      </c>
      <c r="I964" t="s">
        <v>1826</v>
      </c>
      <c r="J964">
        <v>1901.4159999999999</v>
      </c>
    </row>
    <row r="965" spans="1:10" x14ac:dyDescent="0.3">
      <c r="A965" t="s">
        <v>2789</v>
      </c>
      <c r="B965" s="2">
        <v>45710</v>
      </c>
      <c r="C965" t="s">
        <v>490</v>
      </c>
      <c r="D965" t="s">
        <v>1634</v>
      </c>
      <c r="E965" t="s">
        <v>1776</v>
      </c>
      <c r="F965">
        <v>1</v>
      </c>
      <c r="G965">
        <v>824.32</v>
      </c>
      <c r="H965">
        <v>0.18</v>
      </c>
      <c r="I965" t="s">
        <v>1824</v>
      </c>
      <c r="J965">
        <v>675.94240000000013</v>
      </c>
    </row>
    <row r="966" spans="1:10" x14ac:dyDescent="0.3">
      <c r="A966" t="s">
        <v>2790</v>
      </c>
      <c r="B966" s="2">
        <v>45682</v>
      </c>
      <c r="C966" t="s">
        <v>384</v>
      </c>
      <c r="D966" t="s">
        <v>1640</v>
      </c>
      <c r="E966" t="s">
        <v>1801</v>
      </c>
      <c r="F966">
        <v>4</v>
      </c>
      <c r="G966">
        <v>614.99</v>
      </c>
      <c r="H966">
        <v>0.16</v>
      </c>
      <c r="I966" t="s">
        <v>1826</v>
      </c>
      <c r="J966">
        <v>2066.3663999999999</v>
      </c>
    </row>
    <row r="967" spans="1:10" x14ac:dyDescent="0.3">
      <c r="A967" t="s">
        <v>2791</v>
      </c>
      <c r="B967" s="2">
        <v>45730</v>
      </c>
      <c r="C967" t="s">
        <v>441</v>
      </c>
      <c r="D967" t="s">
        <v>1672</v>
      </c>
      <c r="E967" t="s">
        <v>1752</v>
      </c>
      <c r="F967">
        <v>4</v>
      </c>
      <c r="G967">
        <v>189.21</v>
      </c>
      <c r="H967">
        <v>0.06</v>
      </c>
      <c r="I967" t="s">
        <v>1829</v>
      </c>
      <c r="J967">
        <v>711.42959999999994</v>
      </c>
    </row>
    <row r="968" spans="1:10" x14ac:dyDescent="0.3">
      <c r="A968" t="s">
        <v>2792</v>
      </c>
      <c r="B968" s="2">
        <v>45629</v>
      </c>
      <c r="C968" t="s">
        <v>517</v>
      </c>
      <c r="D968" t="s">
        <v>1672</v>
      </c>
      <c r="E968" t="s">
        <v>1799</v>
      </c>
      <c r="F968">
        <v>2</v>
      </c>
      <c r="G968">
        <v>233.33</v>
      </c>
      <c r="H968">
        <v>0.05</v>
      </c>
      <c r="I968" t="s">
        <v>1824</v>
      </c>
      <c r="J968">
        <v>443.327</v>
      </c>
    </row>
    <row r="969" spans="1:10" x14ac:dyDescent="0.3">
      <c r="A969" t="s">
        <v>2793</v>
      </c>
      <c r="B969" s="2">
        <v>45783</v>
      </c>
      <c r="C969" t="s">
        <v>794</v>
      </c>
      <c r="D969" t="s">
        <v>1626</v>
      </c>
      <c r="E969" t="s">
        <v>1810</v>
      </c>
      <c r="F969">
        <v>3</v>
      </c>
      <c r="G969">
        <v>529.89</v>
      </c>
      <c r="H969">
        <v>0.21</v>
      </c>
      <c r="I969" t="s">
        <v>1824</v>
      </c>
      <c r="J969">
        <v>1255.8393000000001</v>
      </c>
    </row>
    <row r="970" spans="1:10" x14ac:dyDescent="0.3">
      <c r="A970" t="s">
        <v>2794</v>
      </c>
      <c r="B970" s="2">
        <v>45518</v>
      </c>
      <c r="C970" t="s">
        <v>1504</v>
      </c>
      <c r="D970" t="s">
        <v>1732</v>
      </c>
      <c r="E970" t="s">
        <v>1757</v>
      </c>
      <c r="F970">
        <v>2</v>
      </c>
      <c r="G970">
        <v>954.1</v>
      </c>
      <c r="H970">
        <v>0.17</v>
      </c>
      <c r="I970" t="s">
        <v>1826</v>
      </c>
      <c r="J970">
        <v>1583.806</v>
      </c>
    </row>
    <row r="971" spans="1:10" x14ac:dyDescent="0.3">
      <c r="A971" t="s">
        <v>2795</v>
      </c>
      <c r="B971" s="2">
        <v>45274</v>
      </c>
      <c r="C971" t="s">
        <v>1017</v>
      </c>
      <c r="D971" t="s">
        <v>1678</v>
      </c>
      <c r="E971" t="s">
        <v>1779</v>
      </c>
      <c r="F971">
        <v>1</v>
      </c>
      <c r="G971">
        <v>370.04</v>
      </c>
      <c r="H971">
        <v>0.04</v>
      </c>
      <c r="I971" t="s">
        <v>1829</v>
      </c>
      <c r="J971">
        <v>355.23840000000001</v>
      </c>
    </row>
    <row r="972" spans="1:10" x14ac:dyDescent="0.3">
      <c r="A972" t="s">
        <v>2796</v>
      </c>
      <c r="B972" s="2">
        <v>45297</v>
      </c>
      <c r="C972" t="s">
        <v>227</v>
      </c>
      <c r="D972" t="s">
        <v>1740</v>
      </c>
      <c r="E972" t="s">
        <v>1813</v>
      </c>
      <c r="F972">
        <v>4</v>
      </c>
      <c r="G972">
        <v>492.71</v>
      </c>
      <c r="H972">
        <v>0.08</v>
      </c>
      <c r="I972" t="s">
        <v>1824</v>
      </c>
      <c r="J972">
        <v>1813.1728000000001</v>
      </c>
    </row>
    <row r="973" spans="1:10" x14ac:dyDescent="0.3">
      <c r="A973" t="s">
        <v>2797</v>
      </c>
      <c r="B973" s="2">
        <v>45530</v>
      </c>
      <c r="C973" t="s">
        <v>890</v>
      </c>
      <c r="D973" t="s">
        <v>1730</v>
      </c>
      <c r="E973" t="s">
        <v>1797</v>
      </c>
      <c r="F973">
        <v>4</v>
      </c>
      <c r="G973">
        <v>853.26</v>
      </c>
      <c r="H973">
        <v>0.24</v>
      </c>
      <c r="I973" t="s">
        <v>1829</v>
      </c>
      <c r="J973">
        <v>2593.9104000000002</v>
      </c>
    </row>
    <row r="974" spans="1:10" x14ac:dyDescent="0.3">
      <c r="A974" t="s">
        <v>2798</v>
      </c>
      <c r="B974" s="2">
        <v>45740</v>
      </c>
      <c r="C974" t="s">
        <v>1263</v>
      </c>
      <c r="D974" t="s">
        <v>1551</v>
      </c>
      <c r="E974" t="s">
        <v>1804</v>
      </c>
      <c r="F974">
        <v>1</v>
      </c>
      <c r="G974">
        <v>402.47</v>
      </c>
      <c r="H974">
        <v>0.19</v>
      </c>
      <c r="I974" t="s">
        <v>1826</v>
      </c>
      <c r="J974">
        <v>326.00070000000011</v>
      </c>
    </row>
    <row r="975" spans="1:10" x14ac:dyDescent="0.3">
      <c r="A975" t="s">
        <v>2799</v>
      </c>
      <c r="B975" s="2">
        <v>45311</v>
      </c>
      <c r="C975" t="s">
        <v>1252</v>
      </c>
      <c r="D975" t="s">
        <v>1656</v>
      </c>
      <c r="E975" t="s">
        <v>1810</v>
      </c>
      <c r="F975">
        <v>2</v>
      </c>
      <c r="G975">
        <v>528.29999999999995</v>
      </c>
      <c r="H975">
        <v>0.24</v>
      </c>
      <c r="I975" t="s">
        <v>1824</v>
      </c>
      <c r="J975">
        <v>803.01599999999996</v>
      </c>
    </row>
    <row r="976" spans="1:10" x14ac:dyDescent="0.3">
      <c r="A976" t="s">
        <v>2800</v>
      </c>
      <c r="B976" s="2">
        <v>45667</v>
      </c>
      <c r="C976" t="s">
        <v>1374</v>
      </c>
      <c r="D976" t="s">
        <v>1568</v>
      </c>
      <c r="E976" t="s">
        <v>1776</v>
      </c>
      <c r="F976">
        <v>4</v>
      </c>
      <c r="G976">
        <v>599.85</v>
      </c>
      <c r="H976">
        <v>0.25</v>
      </c>
      <c r="I976" t="s">
        <v>1824</v>
      </c>
      <c r="J976">
        <v>1799.55</v>
      </c>
    </row>
    <row r="977" spans="1:10" x14ac:dyDescent="0.3">
      <c r="A977" t="s">
        <v>2801</v>
      </c>
      <c r="B977" s="2">
        <v>45281</v>
      </c>
      <c r="C977" t="s">
        <v>957</v>
      </c>
      <c r="D977" t="s">
        <v>1580</v>
      </c>
      <c r="E977" t="s">
        <v>1786</v>
      </c>
      <c r="F977">
        <v>2</v>
      </c>
      <c r="G977">
        <v>61.42</v>
      </c>
      <c r="H977">
        <v>0.08</v>
      </c>
      <c r="I977" t="s">
        <v>1826</v>
      </c>
      <c r="J977">
        <v>113.0128</v>
      </c>
    </row>
    <row r="978" spans="1:10" x14ac:dyDescent="0.3">
      <c r="A978" t="s">
        <v>2802</v>
      </c>
      <c r="B978" s="2">
        <v>45693</v>
      </c>
      <c r="C978" t="s">
        <v>797</v>
      </c>
      <c r="D978" t="s">
        <v>1586</v>
      </c>
      <c r="E978" t="s">
        <v>1789</v>
      </c>
      <c r="F978">
        <v>2</v>
      </c>
      <c r="G978">
        <v>466.42</v>
      </c>
      <c r="H978">
        <v>0.12</v>
      </c>
      <c r="I978" t="s">
        <v>1826</v>
      </c>
      <c r="J978">
        <v>820.89920000000006</v>
      </c>
    </row>
    <row r="979" spans="1:10" x14ac:dyDescent="0.3">
      <c r="A979" t="s">
        <v>2803</v>
      </c>
      <c r="B979" s="2">
        <v>45857</v>
      </c>
      <c r="C979" t="s">
        <v>353</v>
      </c>
      <c r="D979" t="s">
        <v>1610</v>
      </c>
      <c r="E979" t="s">
        <v>1773</v>
      </c>
      <c r="F979">
        <v>4</v>
      </c>
      <c r="G979">
        <v>540.69000000000005</v>
      </c>
      <c r="H979">
        <v>0.09</v>
      </c>
      <c r="I979" t="s">
        <v>1829</v>
      </c>
      <c r="J979">
        <v>1968.1116</v>
      </c>
    </row>
    <row r="980" spans="1:10" x14ac:dyDescent="0.3">
      <c r="A980" t="s">
        <v>2804</v>
      </c>
      <c r="B980" s="2">
        <v>45737</v>
      </c>
      <c r="C980" t="s">
        <v>942</v>
      </c>
      <c r="D980" t="s">
        <v>1586</v>
      </c>
      <c r="E980" t="s">
        <v>1797</v>
      </c>
      <c r="F980">
        <v>3</v>
      </c>
      <c r="G980">
        <v>677.46</v>
      </c>
      <c r="H980">
        <v>0.05</v>
      </c>
      <c r="I980" t="s">
        <v>1824</v>
      </c>
      <c r="J980">
        <v>1930.761</v>
      </c>
    </row>
    <row r="981" spans="1:10" x14ac:dyDescent="0.3">
      <c r="A981" t="s">
        <v>2805</v>
      </c>
      <c r="B981" s="2">
        <v>45771</v>
      </c>
      <c r="C981" t="s">
        <v>1032</v>
      </c>
      <c r="D981" t="s">
        <v>1590</v>
      </c>
      <c r="E981" t="s">
        <v>1757</v>
      </c>
      <c r="F981">
        <v>3</v>
      </c>
      <c r="G981">
        <v>614.63</v>
      </c>
      <c r="H981">
        <v>0.06</v>
      </c>
      <c r="I981" t="s">
        <v>1826</v>
      </c>
      <c r="J981">
        <v>1733.2565999999999</v>
      </c>
    </row>
    <row r="982" spans="1:10" x14ac:dyDescent="0.3">
      <c r="A982" t="s">
        <v>2806</v>
      </c>
      <c r="B982" s="2">
        <v>45272</v>
      </c>
      <c r="C982" t="s">
        <v>746</v>
      </c>
      <c r="D982" t="s">
        <v>1680</v>
      </c>
      <c r="E982" t="s">
        <v>1782</v>
      </c>
      <c r="F982">
        <v>4</v>
      </c>
      <c r="G982">
        <v>649.52</v>
      </c>
      <c r="H982">
        <v>0.11</v>
      </c>
      <c r="I982" t="s">
        <v>1824</v>
      </c>
      <c r="J982">
        <v>2312.2912000000001</v>
      </c>
    </row>
    <row r="983" spans="1:10" x14ac:dyDescent="0.3">
      <c r="A983" t="s">
        <v>2807</v>
      </c>
      <c r="B983" s="2">
        <v>45481</v>
      </c>
      <c r="C983" t="s">
        <v>1377</v>
      </c>
      <c r="D983" t="s">
        <v>1718</v>
      </c>
      <c r="E983" t="s">
        <v>1782</v>
      </c>
      <c r="F983">
        <v>2</v>
      </c>
      <c r="G983">
        <v>943.93</v>
      </c>
      <c r="H983">
        <v>0.22</v>
      </c>
      <c r="I983" t="s">
        <v>1826</v>
      </c>
      <c r="J983">
        <v>1472.5308</v>
      </c>
    </row>
    <row r="984" spans="1:10" x14ac:dyDescent="0.3">
      <c r="A984" t="s">
        <v>2808</v>
      </c>
      <c r="B984" s="2">
        <v>45228</v>
      </c>
      <c r="C984" t="s">
        <v>550</v>
      </c>
      <c r="D984" t="s">
        <v>1610</v>
      </c>
      <c r="E984" t="s">
        <v>1782</v>
      </c>
      <c r="F984">
        <v>4</v>
      </c>
      <c r="G984">
        <v>538.73</v>
      </c>
      <c r="H984">
        <v>0.03</v>
      </c>
      <c r="I984" t="s">
        <v>1824</v>
      </c>
      <c r="J984">
        <v>2090.2723999999998</v>
      </c>
    </row>
    <row r="985" spans="1:10" x14ac:dyDescent="0.3">
      <c r="A985" t="s">
        <v>2809</v>
      </c>
      <c r="B985" s="2">
        <v>45432</v>
      </c>
      <c r="C985" t="s">
        <v>318</v>
      </c>
      <c r="D985" t="s">
        <v>1680</v>
      </c>
      <c r="E985" t="s">
        <v>1782</v>
      </c>
      <c r="F985">
        <v>2</v>
      </c>
      <c r="G985">
        <v>853.93</v>
      </c>
      <c r="H985">
        <v>0.01</v>
      </c>
      <c r="I985" t="s">
        <v>1826</v>
      </c>
      <c r="J985">
        <v>1690.7814000000001</v>
      </c>
    </row>
    <row r="986" spans="1:10" x14ac:dyDescent="0.3">
      <c r="A986" t="s">
        <v>2810</v>
      </c>
      <c r="B986" s="2">
        <v>45914</v>
      </c>
      <c r="C986" t="s">
        <v>1510</v>
      </c>
      <c r="D986" t="s">
        <v>1606</v>
      </c>
      <c r="E986" t="s">
        <v>1769</v>
      </c>
      <c r="F986">
        <v>4</v>
      </c>
      <c r="G986">
        <v>465.42</v>
      </c>
      <c r="H986">
        <v>0.26</v>
      </c>
      <c r="I986" t="s">
        <v>1829</v>
      </c>
      <c r="J986">
        <v>1377.6432</v>
      </c>
    </row>
    <row r="987" spans="1:10" x14ac:dyDescent="0.3">
      <c r="A987" t="s">
        <v>2811</v>
      </c>
      <c r="B987" s="2">
        <v>45758</v>
      </c>
      <c r="C987" t="s">
        <v>208</v>
      </c>
      <c r="D987" t="s">
        <v>1546</v>
      </c>
      <c r="E987" t="s">
        <v>1792</v>
      </c>
      <c r="F987">
        <v>4</v>
      </c>
      <c r="G987">
        <v>880.26</v>
      </c>
      <c r="H987">
        <v>0.11</v>
      </c>
      <c r="I987" t="s">
        <v>1829</v>
      </c>
      <c r="J987">
        <v>3133.7256000000002</v>
      </c>
    </row>
    <row r="988" spans="1:10" x14ac:dyDescent="0.3">
      <c r="A988" t="s">
        <v>2812</v>
      </c>
      <c r="B988" s="2">
        <v>45429</v>
      </c>
      <c r="C988" t="s">
        <v>1487</v>
      </c>
      <c r="D988" t="s">
        <v>1650</v>
      </c>
      <c r="E988" t="s">
        <v>1792</v>
      </c>
      <c r="F988">
        <v>3</v>
      </c>
      <c r="G988">
        <v>461.02</v>
      </c>
      <c r="H988">
        <v>0.28999999999999998</v>
      </c>
      <c r="I988" t="s">
        <v>1826</v>
      </c>
      <c r="J988">
        <v>981.97259999999994</v>
      </c>
    </row>
    <row r="989" spans="1:10" x14ac:dyDescent="0.3">
      <c r="A989" t="s">
        <v>2813</v>
      </c>
      <c r="B989" s="2">
        <v>45578</v>
      </c>
      <c r="C989" t="s">
        <v>110</v>
      </c>
      <c r="D989" t="s">
        <v>1598</v>
      </c>
      <c r="E989" t="s">
        <v>1797</v>
      </c>
      <c r="F989">
        <v>1</v>
      </c>
      <c r="G989">
        <v>531.99</v>
      </c>
      <c r="H989">
        <v>0.17</v>
      </c>
      <c r="I989" t="s">
        <v>1826</v>
      </c>
      <c r="J989">
        <v>441.55169999999998</v>
      </c>
    </row>
    <row r="990" spans="1:10" x14ac:dyDescent="0.3">
      <c r="A990" t="s">
        <v>2814</v>
      </c>
      <c r="B990" s="2">
        <v>45486</v>
      </c>
      <c r="C990" t="s">
        <v>27</v>
      </c>
      <c r="D990" t="s">
        <v>1642</v>
      </c>
      <c r="E990" t="s">
        <v>1807</v>
      </c>
      <c r="F990">
        <v>2</v>
      </c>
      <c r="G990">
        <v>274.08999999999997</v>
      </c>
      <c r="H990">
        <v>0.13</v>
      </c>
      <c r="I990" t="s">
        <v>1826</v>
      </c>
      <c r="J990">
        <v>476.91660000000002</v>
      </c>
    </row>
    <row r="991" spans="1:10" x14ac:dyDescent="0.3">
      <c r="A991" t="s">
        <v>2815</v>
      </c>
      <c r="B991" s="2">
        <v>45694</v>
      </c>
      <c r="C991" t="s">
        <v>1371</v>
      </c>
      <c r="D991" t="s">
        <v>1724</v>
      </c>
      <c r="E991" t="s">
        <v>1789</v>
      </c>
      <c r="F991">
        <v>1</v>
      </c>
      <c r="G991">
        <v>66.14</v>
      </c>
      <c r="H991">
        <v>0.14000000000000001</v>
      </c>
      <c r="I991" t="s">
        <v>1829</v>
      </c>
      <c r="J991">
        <v>56.880400000000002</v>
      </c>
    </row>
    <row r="992" spans="1:10" x14ac:dyDescent="0.3">
      <c r="A992" t="s">
        <v>2816</v>
      </c>
      <c r="B992" s="2">
        <v>45875</v>
      </c>
      <c r="C992" t="s">
        <v>281</v>
      </c>
      <c r="D992" t="s">
        <v>1588</v>
      </c>
      <c r="E992" t="s">
        <v>1786</v>
      </c>
      <c r="F992">
        <v>3</v>
      </c>
      <c r="G992">
        <v>955.82</v>
      </c>
      <c r="H992">
        <v>0.16</v>
      </c>
      <c r="I992" t="s">
        <v>1829</v>
      </c>
      <c r="J992">
        <v>2408.6664000000001</v>
      </c>
    </row>
    <row r="993" spans="1:10" x14ac:dyDescent="0.3">
      <c r="A993" t="s">
        <v>2817</v>
      </c>
      <c r="B993" s="2">
        <v>45432</v>
      </c>
      <c r="C993" t="s">
        <v>1005</v>
      </c>
      <c r="D993" t="s">
        <v>1592</v>
      </c>
      <c r="E993" t="s">
        <v>1794</v>
      </c>
      <c r="F993">
        <v>1</v>
      </c>
      <c r="G993">
        <v>904.92</v>
      </c>
      <c r="H993">
        <v>0.13</v>
      </c>
      <c r="I993" t="s">
        <v>1824</v>
      </c>
      <c r="J993">
        <v>787.28039999999999</v>
      </c>
    </row>
    <row r="994" spans="1:10" x14ac:dyDescent="0.3">
      <c r="A994" t="s">
        <v>2818</v>
      </c>
      <c r="B994" s="2">
        <v>45575</v>
      </c>
      <c r="C994" t="s">
        <v>8</v>
      </c>
      <c r="D994" t="s">
        <v>1628</v>
      </c>
      <c r="E994" t="s">
        <v>1779</v>
      </c>
      <c r="F994">
        <v>3</v>
      </c>
      <c r="G994">
        <v>490.02</v>
      </c>
      <c r="H994">
        <v>0.26</v>
      </c>
      <c r="I994" t="s">
        <v>1824</v>
      </c>
      <c r="J994">
        <v>1087.8444</v>
      </c>
    </row>
    <row r="995" spans="1:10" x14ac:dyDescent="0.3">
      <c r="A995" t="s">
        <v>2819</v>
      </c>
      <c r="B995" s="2">
        <v>45340</v>
      </c>
      <c r="C995" t="s">
        <v>1136</v>
      </c>
      <c r="D995" t="s">
        <v>1586</v>
      </c>
      <c r="E995" t="s">
        <v>1776</v>
      </c>
      <c r="F995">
        <v>2</v>
      </c>
      <c r="G995">
        <v>957.54</v>
      </c>
      <c r="H995">
        <v>0.1</v>
      </c>
      <c r="I995" t="s">
        <v>1829</v>
      </c>
      <c r="J995">
        <v>1723.5719999999999</v>
      </c>
    </row>
    <row r="996" spans="1:10" x14ac:dyDescent="0.3">
      <c r="A996" t="s">
        <v>2820</v>
      </c>
      <c r="B996" s="2">
        <v>45926</v>
      </c>
      <c r="C996" t="s">
        <v>1035</v>
      </c>
      <c r="D996" t="s">
        <v>1746</v>
      </c>
      <c r="E996" t="s">
        <v>1797</v>
      </c>
      <c r="F996">
        <v>2</v>
      </c>
      <c r="G996">
        <v>314.39999999999998</v>
      </c>
      <c r="H996">
        <v>7.0000000000000007E-2</v>
      </c>
      <c r="I996" t="s">
        <v>1826</v>
      </c>
      <c r="J996">
        <v>584.78399999999988</v>
      </c>
    </row>
    <row r="997" spans="1:10" x14ac:dyDescent="0.3">
      <c r="A997" t="s">
        <v>2821</v>
      </c>
      <c r="B997" s="2">
        <v>45373</v>
      </c>
      <c r="C997" t="s">
        <v>1229</v>
      </c>
      <c r="D997" t="s">
        <v>1596</v>
      </c>
      <c r="E997" t="s">
        <v>1776</v>
      </c>
      <c r="F997">
        <v>3</v>
      </c>
      <c r="G997">
        <v>480.11</v>
      </c>
      <c r="H997">
        <v>0.11</v>
      </c>
      <c r="I997" t="s">
        <v>1826</v>
      </c>
      <c r="J997">
        <v>1281.8937000000001</v>
      </c>
    </row>
    <row r="998" spans="1:10" x14ac:dyDescent="0.3">
      <c r="A998" t="s">
        <v>2822</v>
      </c>
      <c r="B998" s="2">
        <v>45579</v>
      </c>
      <c r="C998" t="s">
        <v>1211</v>
      </c>
      <c r="D998" t="s">
        <v>1644</v>
      </c>
      <c r="E998" t="s">
        <v>1776</v>
      </c>
      <c r="F998">
        <v>4</v>
      </c>
      <c r="G998">
        <v>826.55</v>
      </c>
      <c r="H998">
        <v>0.28000000000000003</v>
      </c>
      <c r="I998" t="s">
        <v>1824</v>
      </c>
      <c r="J998">
        <v>2380.4639999999999</v>
      </c>
    </row>
    <row r="999" spans="1:10" x14ac:dyDescent="0.3">
      <c r="A999" t="s">
        <v>2823</v>
      </c>
      <c r="B999" s="2">
        <v>45805</v>
      </c>
      <c r="C999" t="s">
        <v>625</v>
      </c>
      <c r="D999" t="s">
        <v>1602</v>
      </c>
      <c r="E999" t="s">
        <v>1766</v>
      </c>
      <c r="F999">
        <v>3</v>
      </c>
      <c r="G999">
        <v>530.16999999999996</v>
      </c>
      <c r="H999">
        <v>0.18</v>
      </c>
      <c r="I999" t="s">
        <v>1826</v>
      </c>
      <c r="J999">
        <v>1304.2182</v>
      </c>
    </row>
    <row r="1000" spans="1:10" x14ac:dyDescent="0.3">
      <c r="A1000" t="s">
        <v>2824</v>
      </c>
      <c r="B1000" s="2">
        <v>45522</v>
      </c>
      <c r="C1000" t="s">
        <v>1266</v>
      </c>
      <c r="D1000" t="s">
        <v>1616</v>
      </c>
      <c r="E1000" t="s">
        <v>1807</v>
      </c>
      <c r="F1000">
        <v>3</v>
      </c>
      <c r="G1000">
        <v>336.17</v>
      </c>
      <c r="H1000">
        <v>0.04</v>
      </c>
      <c r="I1000" t="s">
        <v>1829</v>
      </c>
      <c r="J1000">
        <v>968.16959999999995</v>
      </c>
    </row>
    <row r="1001" spans="1:10" x14ac:dyDescent="0.3">
      <c r="A1001" t="s">
        <v>2825</v>
      </c>
      <c r="B1001" s="2">
        <v>45304</v>
      </c>
      <c r="C1001" t="s">
        <v>1307</v>
      </c>
      <c r="D1001" t="s">
        <v>1710</v>
      </c>
      <c r="E1001" t="s">
        <v>1782</v>
      </c>
      <c r="F1001">
        <v>4</v>
      </c>
      <c r="G1001">
        <v>22.51</v>
      </c>
      <c r="H1001">
        <v>0.27</v>
      </c>
      <c r="I1001" t="s">
        <v>1826</v>
      </c>
      <c r="J1001">
        <v>65.729200000000006</v>
      </c>
    </row>
    <row r="1002" spans="1:10" x14ac:dyDescent="0.3">
      <c r="A1002" t="s">
        <v>2826</v>
      </c>
      <c r="B1002" s="2">
        <v>45456</v>
      </c>
      <c r="C1002" t="s">
        <v>625</v>
      </c>
      <c r="D1002" t="s">
        <v>1666</v>
      </c>
      <c r="E1002" t="s">
        <v>1761</v>
      </c>
      <c r="F1002">
        <v>2</v>
      </c>
      <c r="G1002">
        <v>909.51</v>
      </c>
      <c r="H1002">
        <v>0.27</v>
      </c>
      <c r="I1002" t="s">
        <v>1824</v>
      </c>
      <c r="J1002">
        <v>1327.8846000000001</v>
      </c>
    </row>
    <row r="1003" spans="1:10" x14ac:dyDescent="0.3">
      <c r="A1003" t="s">
        <v>2827</v>
      </c>
      <c r="B1003" s="2">
        <v>45776</v>
      </c>
      <c r="C1003" t="s">
        <v>198</v>
      </c>
      <c r="D1003" t="s">
        <v>1686</v>
      </c>
      <c r="E1003" t="s">
        <v>1799</v>
      </c>
      <c r="F1003">
        <v>4</v>
      </c>
      <c r="G1003">
        <v>593.84</v>
      </c>
      <c r="H1003">
        <v>0.24</v>
      </c>
      <c r="I1003" t="s">
        <v>1826</v>
      </c>
      <c r="J1003">
        <v>1805.2736</v>
      </c>
    </row>
    <row r="1004" spans="1:10" x14ac:dyDescent="0.3">
      <c r="A1004" t="s">
        <v>2828</v>
      </c>
      <c r="B1004" s="2">
        <v>45566</v>
      </c>
      <c r="C1004" t="s">
        <v>384</v>
      </c>
      <c r="D1004" t="s">
        <v>1694</v>
      </c>
      <c r="E1004" t="s">
        <v>1789</v>
      </c>
      <c r="F1004">
        <v>3</v>
      </c>
      <c r="G1004">
        <v>909.11</v>
      </c>
      <c r="H1004">
        <v>0.23</v>
      </c>
      <c r="I1004" t="s">
        <v>1829</v>
      </c>
      <c r="J1004">
        <v>2100.0441000000001</v>
      </c>
    </row>
    <row r="1005" spans="1:10" x14ac:dyDescent="0.3">
      <c r="A1005" t="s">
        <v>2829</v>
      </c>
      <c r="B1005" s="2">
        <v>45542</v>
      </c>
      <c r="C1005" t="s">
        <v>1243</v>
      </c>
      <c r="D1005" t="s">
        <v>1596</v>
      </c>
      <c r="E1005" t="s">
        <v>1757</v>
      </c>
      <c r="F1005">
        <v>4</v>
      </c>
      <c r="G1005">
        <v>996.85</v>
      </c>
      <c r="H1005">
        <v>0.24</v>
      </c>
      <c r="I1005" t="s">
        <v>1826</v>
      </c>
      <c r="J1005">
        <v>3030.424</v>
      </c>
    </row>
    <row r="1006" spans="1:10" x14ac:dyDescent="0.3">
      <c r="A1006" t="s">
        <v>2830</v>
      </c>
      <c r="B1006" s="2">
        <v>45834</v>
      </c>
      <c r="C1006" t="s">
        <v>948</v>
      </c>
      <c r="D1006" t="s">
        <v>1543</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1594</v>
      </c>
      <c r="E1008" t="s">
        <v>1807</v>
      </c>
      <c r="F1008">
        <v>3</v>
      </c>
      <c r="G1008">
        <v>644.73</v>
      </c>
      <c r="H1008">
        <v>0.01</v>
      </c>
      <c r="I1008" t="s">
        <v>1829</v>
      </c>
      <c r="J1008">
        <v>1914.8480999999999</v>
      </c>
    </row>
    <row r="1009" spans="1:10" x14ac:dyDescent="0.3">
      <c r="A1009" t="s">
        <v>2833</v>
      </c>
      <c r="B1009" s="2">
        <v>45217</v>
      </c>
      <c r="C1009" t="s">
        <v>648</v>
      </c>
      <c r="D1009" t="s">
        <v>1698</v>
      </c>
      <c r="E1009" t="s">
        <v>1761</v>
      </c>
      <c r="F1009">
        <v>2</v>
      </c>
      <c r="G1009">
        <v>541.52</v>
      </c>
      <c r="H1009">
        <v>0.26</v>
      </c>
      <c r="I1009" t="s">
        <v>1826</v>
      </c>
      <c r="J1009">
        <v>801.44959999999992</v>
      </c>
    </row>
    <row r="1010" spans="1:10" x14ac:dyDescent="0.3">
      <c r="A1010" t="s">
        <v>2834</v>
      </c>
      <c r="B1010" s="2">
        <v>45259</v>
      </c>
      <c r="C1010" t="s">
        <v>1322</v>
      </c>
      <c r="D1010" t="s">
        <v>1674</v>
      </c>
      <c r="E1010" t="s">
        <v>1789</v>
      </c>
      <c r="F1010">
        <v>1</v>
      </c>
      <c r="G1010">
        <v>395.18</v>
      </c>
      <c r="H1010">
        <v>0.09</v>
      </c>
      <c r="I1010" t="s">
        <v>1826</v>
      </c>
      <c r="J1010">
        <v>359.61380000000003</v>
      </c>
    </row>
    <row r="1011" spans="1:10" x14ac:dyDescent="0.3">
      <c r="A1011" t="s">
        <v>2835</v>
      </c>
      <c r="B1011" s="2">
        <v>45740</v>
      </c>
      <c r="C1011" t="s">
        <v>356</v>
      </c>
      <c r="D1011" t="s">
        <v>1562</v>
      </c>
      <c r="E1011" t="s">
        <v>1782</v>
      </c>
      <c r="F1011">
        <v>4</v>
      </c>
      <c r="G1011">
        <v>56.37</v>
      </c>
      <c r="H1011">
        <v>0.17</v>
      </c>
      <c r="I1011" t="s">
        <v>1824</v>
      </c>
      <c r="J1011">
        <v>187.14840000000001</v>
      </c>
    </row>
    <row r="1012" spans="1:10" x14ac:dyDescent="0.3">
      <c r="A1012" t="s">
        <v>2836</v>
      </c>
      <c r="B1012" s="2">
        <v>45908</v>
      </c>
      <c r="C1012" t="s">
        <v>681</v>
      </c>
      <c r="D1012" t="s">
        <v>1706</v>
      </c>
      <c r="E1012" t="s">
        <v>1786</v>
      </c>
      <c r="F1012">
        <v>4</v>
      </c>
      <c r="G1012">
        <v>202.59</v>
      </c>
      <c r="H1012">
        <v>0.06</v>
      </c>
      <c r="I1012" t="s">
        <v>1829</v>
      </c>
      <c r="J1012">
        <v>761.73839999999996</v>
      </c>
    </row>
    <row r="1013" spans="1:10" x14ac:dyDescent="0.3">
      <c r="A1013" t="s">
        <v>2837</v>
      </c>
      <c r="B1013" s="2">
        <v>45601</v>
      </c>
      <c r="C1013" t="s">
        <v>27</v>
      </c>
      <c r="D1013" t="s">
        <v>1710</v>
      </c>
      <c r="E1013" t="s">
        <v>1773</v>
      </c>
      <c r="F1013">
        <v>2</v>
      </c>
      <c r="G1013">
        <v>358.36</v>
      </c>
      <c r="H1013">
        <v>0.05</v>
      </c>
      <c r="I1013" t="s">
        <v>1826</v>
      </c>
      <c r="J1013">
        <v>680.88400000000001</v>
      </c>
    </row>
    <row r="1014" spans="1:10" x14ac:dyDescent="0.3">
      <c r="A1014" t="s">
        <v>2838</v>
      </c>
      <c r="B1014" s="2">
        <v>45535</v>
      </c>
      <c r="C1014" t="s">
        <v>264</v>
      </c>
      <c r="D1014" t="s">
        <v>1622</v>
      </c>
      <c r="E1014" t="s">
        <v>1810</v>
      </c>
      <c r="F1014">
        <v>4</v>
      </c>
      <c r="G1014">
        <v>85.62</v>
      </c>
      <c r="H1014">
        <v>0.28000000000000003</v>
      </c>
      <c r="I1014" t="s">
        <v>1829</v>
      </c>
      <c r="J1014">
        <v>246.5856</v>
      </c>
    </row>
    <row r="1015" spans="1:10" x14ac:dyDescent="0.3">
      <c r="A1015" t="s">
        <v>2839</v>
      </c>
      <c r="B1015" s="2">
        <v>45459</v>
      </c>
      <c r="C1015" t="s">
        <v>610</v>
      </c>
      <c r="D1015" t="s">
        <v>1560</v>
      </c>
      <c r="E1015" t="s">
        <v>1807</v>
      </c>
      <c r="F1015">
        <v>4</v>
      </c>
      <c r="G1015">
        <v>929.26</v>
      </c>
      <c r="H1015">
        <v>0.23</v>
      </c>
      <c r="I1015" t="s">
        <v>1826</v>
      </c>
      <c r="J1015">
        <v>2862.1208000000001</v>
      </c>
    </row>
    <row r="1016" spans="1:10" x14ac:dyDescent="0.3">
      <c r="A1016" t="s">
        <v>2840</v>
      </c>
      <c r="B1016" s="2">
        <v>45681</v>
      </c>
      <c r="C1016" t="s">
        <v>975</v>
      </c>
      <c r="D1016" t="s">
        <v>1668</v>
      </c>
      <c r="E1016" t="s">
        <v>1797</v>
      </c>
      <c r="F1016">
        <v>2</v>
      </c>
      <c r="G1016">
        <v>92.64</v>
      </c>
      <c r="H1016">
        <v>0.14000000000000001</v>
      </c>
      <c r="I1016" t="s">
        <v>1829</v>
      </c>
      <c r="J1016">
        <v>159.3408</v>
      </c>
    </row>
    <row r="1017" spans="1:10" x14ac:dyDescent="0.3">
      <c r="A1017" t="s">
        <v>2841</v>
      </c>
      <c r="B1017" s="2">
        <v>45725</v>
      </c>
      <c r="C1017" t="s">
        <v>794</v>
      </c>
      <c r="D1017" t="s">
        <v>1672</v>
      </c>
      <c r="E1017" t="s">
        <v>1769</v>
      </c>
      <c r="F1017">
        <v>4</v>
      </c>
      <c r="G1017">
        <v>139.05000000000001</v>
      </c>
      <c r="H1017">
        <v>0.28999999999999998</v>
      </c>
      <c r="I1017" t="s">
        <v>1829</v>
      </c>
      <c r="J1017">
        <v>394.90199999999999</v>
      </c>
    </row>
    <row r="1018" spans="1:10" x14ac:dyDescent="0.3">
      <c r="A1018" t="s">
        <v>2842</v>
      </c>
      <c r="B1018" s="2">
        <v>45461</v>
      </c>
      <c r="C1018" t="s">
        <v>475</v>
      </c>
      <c r="D1018" t="s">
        <v>1654</v>
      </c>
      <c r="E1018" t="s">
        <v>1769</v>
      </c>
      <c r="F1018">
        <v>3</v>
      </c>
      <c r="G1018">
        <v>155.87</v>
      </c>
      <c r="H1018">
        <v>0.03</v>
      </c>
      <c r="I1018" t="s">
        <v>1829</v>
      </c>
      <c r="J1018">
        <v>453.58170000000001</v>
      </c>
    </row>
    <row r="1019" spans="1:10" x14ac:dyDescent="0.3">
      <c r="A1019" t="s">
        <v>2843</v>
      </c>
      <c r="B1019" s="2">
        <v>45837</v>
      </c>
      <c r="C1019" t="s">
        <v>1368</v>
      </c>
      <c r="D1019" t="s">
        <v>1616</v>
      </c>
      <c r="E1019" t="s">
        <v>1804</v>
      </c>
      <c r="F1019">
        <v>4</v>
      </c>
      <c r="G1019">
        <v>115.42</v>
      </c>
      <c r="H1019">
        <v>0.03</v>
      </c>
      <c r="I1019" t="s">
        <v>1829</v>
      </c>
      <c r="J1019">
        <v>447.82960000000003</v>
      </c>
    </row>
    <row r="1020" spans="1:10" x14ac:dyDescent="0.3">
      <c r="A1020" t="s">
        <v>2844</v>
      </c>
      <c r="B1020" s="2">
        <v>45823</v>
      </c>
      <c r="C1020" t="s">
        <v>422</v>
      </c>
      <c r="D1020" t="s">
        <v>1652</v>
      </c>
      <c r="E1020" t="s">
        <v>1776</v>
      </c>
      <c r="F1020">
        <v>3</v>
      </c>
      <c r="G1020">
        <v>593.62</v>
      </c>
      <c r="H1020">
        <v>0.08</v>
      </c>
      <c r="I1020" t="s">
        <v>1824</v>
      </c>
      <c r="J1020">
        <v>1638.3912</v>
      </c>
    </row>
    <row r="1021" spans="1:10" x14ac:dyDescent="0.3">
      <c r="A1021" t="s">
        <v>2845</v>
      </c>
      <c r="B1021" s="2">
        <v>45733</v>
      </c>
      <c r="C1021" t="s">
        <v>1107</v>
      </c>
      <c r="D1021" t="s">
        <v>1638</v>
      </c>
      <c r="E1021" t="s">
        <v>1769</v>
      </c>
      <c r="F1021">
        <v>2</v>
      </c>
      <c r="G1021">
        <v>825.04</v>
      </c>
      <c r="H1021">
        <v>0.2</v>
      </c>
      <c r="I1021" t="s">
        <v>1824</v>
      </c>
      <c r="J1021">
        <v>1320.0640000000001</v>
      </c>
    </row>
    <row r="1022" spans="1:10" x14ac:dyDescent="0.3">
      <c r="A1022" t="s">
        <v>2846</v>
      </c>
      <c r="B1022" s="2">
        <v>45322</v>
      </c>
      <c r="C1022" t="s">
        <v>1431</v>
      </c>
      <c r="D1022" t="s">
        <v>1598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1712</v>
      </c>
      <c r="E1024" t="s">
        <v>1804</v>
      </c>
      <c r="F1024">
        <v>1</v>
      </c>
      <c r="G1024">
        <v>756.63</v>
      </c>
      <c r="H1024">
        <v>0.04</v>
      </c>
      <c r="I1024" t="s">
        <v>1826</v>
      </c>
      <c r="J1024">
        <v>726.36479999999995</v>
      </c>
    </row>
    <row r="1025" spans="1:10" x14ac:dyDescent="0.3">
      <c r="A1025" t="s">
        <v>2849</v>
      </c>
      <c r="B1025" s="2">
        <v>45845</v>
      </c>
      <c r="C1025" t="s">
        <v>85</v>
      </c>
      <c r="D1025" t="s">
        <v>1734</v>
      </c>
      <c r="E1025" t="s">
        <v>1779</v>
      </c>
      <c r="F1025">
        <v>3</v>
      </c>
      <c r="G1025">
        <v>159.76</v>
      </c>
      <c r="H1025">
        <v>0.22</v>
      </c>
      <c r="I1025" t="s">
        <v>1824</v>
      </c>
      <c r="J1025">
        <v>373.83839999999998</v>
      </c>
    </row>
    <row r="1026" spans="1:10" x14ac:dyDescent="0.3">
      <c r="A1026" t="s">
        <v>2850</v>
      </c>
      <c r="B1026" s="2">
        <v>45354</v>
      </c>
      <c r="C1026" t="s">
        <v>1151</v>
      </c>
      <c r="D1026" t="s">
        <v>1738</v>
      </c>
      <c r="E1026" t="s">
        <v>1782</v>
      </c>
      <c r="F1026">
        <v>1</v>
      </c>
      <c r="G1026">
        <v>329.94</v>
      </c>
      <c r="H1026">
        <v>0.14000000000000001</v>
      </c>
      <c r="I1026" t="s">
        <v>1829</v>
      </c>
      <c r="J1026">
        <v>283.7484</v>
      </c>
    </row>
    <row r="1027" spans="1:10" x14ac:dyDescent="0.3">
      <c r="A1027" t="s">
        <v>2851</v>
      </c>
      <c r="B1027" s="2">
        <v>45720</v>
      </c>
      <c r="C1027" t="s">
        <v>224</v>
      </c>
      <c r="D1027" t="s">
        <v>1582</v>
      </c>
      <c r="E1027" t="s">
        <v>1782</v>
      </c>
      <c r="F1027">
        <v>1</v>
      </c>
      <c r="G1027">
        <v>234.06</v>
      </c>
      <c r="H1027">
        <v>0.11</v>
      </c>
      <c r="I1027" t="s">
        <v>1826</v>
      </c>
      <c r="J1027">
        <v>208.3134</v>
      </c>
    </row>
    <row r="1028" spans="1:10" x14ac:dyDescent="0.3">
      <c r="A1028" t="s">
        <v>2852</v>
      </c>
      <c r="B1028" s="2">
        <v>45278</v>
      </c>
      <c r="C1028" t="s">
        <v>999</v>
      </c>
      <c r="D1028" t="s">
        <v>1710</v>
      </c>
      <c r="E1028" t="s">
        <v>1752</v>
      </c>
      <c r="F1028">
        <v>2</v>
      </c>
      <c r="G1028">
        <v>773.75</v>
      </c>
      <c r="H1028">
        <v>0.16</v>
      </c>
      <c r="I1028" t="s">
        <v>1826</v>
      </c>
      <c r="J1028">
        <v>1299.9000000000001</v>
      </c>
    </row>
    <row r="1029" spans="1:10" x14ac:dyDescent="0.3">
      <c r="A1029" t="s">
        <v>2853</v>
      </c>
      <c r="B1029" s="2">
        <v>45422</v>
      </c>
      <c r="C1029" t="s">
        <v>1352</v>
      </c>
      <c r="D1029" t="s">
        <v>1652</v>
      </c>
      <c r="E1029" t="s">
        <v>1810</v>
      </c>
      <c r="F1029">
        <v>1</v>
      </c>
      <c r="G1029">
        <v>73.88</v>
      </c>
      <c r="H1029">
        <v>0.04</v>
      </c>
      <c r="I1029" t="s">
        <v>1824</v>
      </c>
      <c r="J1029">
        <v>70.924799999999991</v>
      </c>
    </row>
    <row r="1030" spans="1:10" x14ac:dyDescent="0.3">
      <c r="A1030" t="s">
        <v>2854</v>
      </c>
      <c r="B1030" s="2">
        <v>45337</v>
      </c>
      <c r="C1030" t="s">
        <v>32</v>
      </c>
      <c r="D1030" t="s">
        <v>1720</v>
      </c>
      <c r="E1030" t="s">
        <v>1810</v>
      </c>
      <c r="F1030">
        <v>1</v>
      </c>
      <c r="G1030">
        <v>859.3</v>
      </c>
      <c r="H1030">
        <v>0.16</v>
      </c>
      <c r="I1030" t="s">
        <v>1826</v>
      </c>
      <c r="J1030">
        <v>721.8119999999999</v>
      </c>
    </row>
    <row r="1031" spans="1:10" x14ac:dyDescent="0.3">
      <c r="A1031" t="s">
        <v>2855</v>
      </c>
      <c r="B1031" s="2">
        <v>45564</v>
      </c>
      <c r="C1031" t="s">
        <v>444</v>
      </c>
      <c r="D1031" t="s">
        <v>1710</v>
      </c>
      <c r="E1031" t="s">
        <v>1776</v>
      </c>
      <c r="F1031">
        <v>4</v>
      </c>
      <c r="G1031">
        <v>762.43</v>
      </c>
      <c r="H1031">
        <v>0.05</v>
      </c>
      <c r="I1031" t="s">
        <v>1824</v>
      </c>
      <c r="J1031">
        <v>2897.233999999999</v>
      </c>
    </row>
    <row r="1032" spans="1:10" x14ac:dyDescent="0.3">
      <c r="A1032" t="s">
        <v>2856</v>
      </c>
      <c r="B1032" s="2">
        <v>45424</v>
      </c>
      <c r="C1032" t="s">
        <v>428</v>
      </c>
      <c r="D1032" t="s">
        <v>1694</v>
      </c>
      <c r="E1032" t="s">
        <v>1752</v>
      </c>
      <c r="F1032">
        <v>1</v>
      </c>
      <c r="G1032">
        <v>328.51</v>
      </c>
      <c r="H1032">
        <v>0.2</v>
      </c>
      <c r="I1032" t="s">
        <v>1829</v>
      </c>
      <c r="J1032">
        <v>262.80799999999999</v>
      </c>
    </row>
    <row r="1033" spans="1:10" x14ac:dyDescent="0.3">
      <c r="A1033" t="s">
        <v>2857</v>
      </c>
      <c r="B1033" s="2">
        <v>45719</v>
      </c>
      <c r="C1033" t="s">
        <v>872</v>
      </c>
      <c r="D1033" t="s">
        <v>1636</v>
      </c>
      <c r="E1033" t="s">
        <v>1769</v>
      </c>
      <c r="F1033">
        <v>1</v>
      </c>
      <c r="G1033">
        <v>34.51</v>
      </c>
      <c r="H1033">
        <v>0.04</v>
      </c>
      <c r="I1033" t="s">
        <v>1829</v>
      </c>
      <c r="J1033">
        <v>33.129600000000003</v>
      </c>
    </row>
    <row r="1034" spans="1:10" x14ac:dyDescent="0.3">
      <c r="A1034" t="s">
        <v>2858</v>
      </c>
      <c r="B1034" s="2">
        <v>45250</v>
      </c>
      <c r="C1034" t="s">
        <v>372</v>
      </c>
      <c r="D1034" t="s">
        <v>1586</v>
      </c>
      <c r="E1034" t="s">
        <v>1792</v>
      </c>
      <c r="F1034">
        <v>3</v>
      </c>
      <c r="G1034">
        <v>663.73</v>
      </c>
      <c r="H1034">
        <v>0.06</v>
      </c>
      <c r="I1034" t="s">
        <v>1829</v>
      </c>
      <c r="J1034">
        <v>1871.7185999999999</v>
      </c>
    </row>
    <row r="1035" spans="1:10" x14ac:dyDescent="0.3">
      <c r="A1035" t="s">
        <v>2859</v>
      </c>
      <c r="B1035" s="2">
        <v>45479</v>
      </c>
      <c r="C1035" t="s">
        <v>788</v>
      </c>
      <c r="D1035" t="s">
        <v>1614</v>
      </c>
      <c r="E1035" t="s">
        <v>1786</v>
      </c>
      <c r="F1035">
        <v>1</v>
      </c>
      <c r="G1035">
        <v>409.41</v>
      </c>
      <c r="H1035">
        <v>0.13</v>
      </c>
      <c r="I1035" t="s">
        <v>1826</v>
      </c>
      <c r="J1035">
        <v>356.18669999999997</v>
      </c>
    </row>
    <row r="1036" spans="1:10" x14ac:dyDescent="0.3">
      <c r="A1036" t="s">
        <v>2860</v>
      </c>
      <c r="B1036" s="2">
        <v>45727</v>
      </c>
      <c r="C1036" t="s">
        <v>332</v>
      </c>
      <c r="D1036" t="s">
        <v>1704</v>
      </c>
      <c r="E1036" t="s">
        <v>1766</v>
      </c>
      <c r="F1036">
        <v>3</v>
      </c>
      <c r="G1036">
        <v>461.03</v>
      </c>
      <c r="H1036">
        <v>0.11</v>
      </c>
      <c r="I1036" t="s">
        <v>1826</v>
      </c>
      <c r="J1036">
        <v>1230.9501</v>
      </c>
    </row>
    <row r="1037" spans="1:10" x14ac:dyDescent="0.3">
      <c r="A1037" t="s">
        <v>2861</v>
      </c>
      <c r="B1037" s="2">
        <v>45394</v>
      </c>
      <c r="C1037" t="s">
        <v>1151</v>
      </c>
      <c r="D1037" t="s">
        <v>1586</v>
      </c>
      <c r="E1037" t="s">
        <v>1799</v>
      </c>
      <c r="F1037">
        <v>2</v>
      </c>
      <c r="G1037">
        <v>760.14</v>
      </c>
      <c r="H1037">
        <v>0.02</v>
      </c>
      <c r="I1037" t="s">
        <v>1829</v>
      </c>
      <c r="J1037">
        <v>1489.8743999999999</v>
      </c>
    </row>
    <row r="1038" spans="1:10" x14ac:dyDescent="0.3">
      <c r="A1038" t="s">
        <v>2862</v>
      </c>
      <c r="B1038" s="2">
        <v>45773</v>
      </c>
      <c r="C1038" t="s">
        <v>884</v>
      </c>
      <c r="D1038" t="s">
        <v>1594</v>
      </c>
      <c r="E1038" t="s">
        <v>1757</v>
      </c>
      <c r="F1038">
        <v>3</v>
      </c>
      <c r="G1038">
        <v>688.76</v>
      </c>
      <c r="H1038">
        <v>0.12</v>
      </c>
      <c r="I1038" t="s">
        <v>1826</v>
      </c>
      <c r="J1038">
        <v>1818.3263999999999</v>
      </c>
    </row>
    <row r="1039" spans="1:10" x14ac:dyDescent="0.3">
      <c r="A1039" t="s">
        <v>2863</v>
      </c>
      <c r="B1039" s="2">
        <v>45779</v>
      </c>
      <c r="C1039" t="s">
        <v>532</v>
      </c>
      <c r="D1039" t="s">
        <v>1634</v>
      </c>
      <c r="E1039" t="s">
        <v>1786</v>
      </c>
      <c r="F1039">
        <v>2</v>
      </c>
      <c r="G1039">
        <v>257.77999999999997</v>
      </c>
      <c r="H1039">
        <v>0.05</v>
      </c>
      <c r="I1039" t="s">
        <v>1824</v>
      </c>
      <c r="J1039">
        <v>489.78199999999993</v>
      </c>
    </row>
    <row r="1040" spans="1:10" x14ac:dyDescent="0.3">
      <c r="A1040" t="s">
        <v>2864</v>
      </c>
      <c r="B1040" s="2">
        <v>45400</v>
      </c>
      <c r="C1040" t="s">
        <v>198</v>
      </c>
      <c r="D1040" t="s">
        <v>1654</v>
      </c>
      <c r="E1040" t="s">
        <v>1779</v>
      </c>
      <c r="F1040">
        <v>2</v>
      </c>
      <c r="G1040">
        <v>314.29000000000002</v>
      </c>
      <c r="H1040">
        <v>0.19</v>
      </c>
      <c r="I1040" t="s">
        <v>1829</v>
      </c>
      <c r="J1040">
        <v>509.14980000000008</v>
      </c>
    </row>
    <row r="1041" spans="1:10" x14ac:dyDescent="0.3">
      <c r="A1041" t="s">
        <v>2865</v>
      </c>
      <c r="B1041" s="2">
        <v>45520</v>
      </c>
      <c r="C1041" t="s">
        <v>520</v>
      </c>
      <c r="D1041" t="s">
        <v>1692</v>
      </c>
      <c r="E1041" t="s">
        <v>1799</v>
      </c>
      <c r="F1041">
        <v>3</v>
      </c>
      <c r="G1041">
        <v>336.09</v>
      </c>
      <c r="H1041">
        <v>0.01</v>
      </c>
      <c r="I1041" t="s">
        <v>1826</v>
      </c>
      <c r="J1041">
        <v>998.18729999999994</v>
      </c>
    </row>
    <row r="1042" spans="1:10" x14ac:dyDescent="0.3">
      <c r="A1042" t="s">
        <v>2866</v>
      </c>
      <c r="B1042" s="2">
        <v>45861</v>
      </c>
      <c r="C1042" t="s">
        <v>20</v>
      </c>
      <c r="D1042" t="s">
        <v>1698</v>
      </c>
      <c r="E1042" t="s">
        <v>1807</v>
      </c>
      <c r="F1042">
        <v>3</v>
      </c>
      <c r="G1042">
        <v>202.07</v>
      </c>
      <c r="H1042">
        <v>0.23</v>
      </c>
      <c r="I1042" t="s">
        <v>1826</v>
      </c>
      <c r="J1042">
        <v>466.78170000000011</v>
      </c>
    </row>
    <row r="1043" spans="1:10" x14ac:dyDescent="0.3">
      <c r="A1043" t="s">
        <v>2867</v>
      </c>
      <c r="B1043" s="2">
        <v>45781</v>
      </c>
      <c r="C1043" t="s">
        <v>978</v>
      </c>
      <c r="D1043" t="s">
        <v>1582</v>
      </c>
      <c r="E1043" t="s">
        <v>1782</v>
      </c>
      <c r="F1043">
        <v>2</v>
      </c>
      <c r="G1043">
        <v>485.25</v>
      </c>
      <c r="H1043">
        <v>0.28000000000000003</v>
      </c>
      <c r="I1043" t="s">
        <v>1824</v>
      </c>
      <c r="J1043">
        <v>698.76</v>
      </c>
    </row>
    <row r="1044" spans="1:10" x14ac:dyDescent="0.3">
      <c r="A1044" t="s">
        <v>2868</v>
      </c>
      <c r="B1044" s="2">
        <v>45906</v>
      </c>
      <c r="C1044" t="s">
        <v>568</v>
      </c>
      <c r="D1044" t="s">
        <v>1698</v>
      </c>
      <c r="E1044" t="s">
        <v>1789</v>
      </c>
      <c r="F1044">
        <v>4</v>
      </c>
      <c r="G1044">
        <v>552.38</v>
      </c>
      <c r="H1044">
        <v>0.1</v>
      </c>
      <c r="I1044" t="s">
        <v>1826</v>
      </c>
      <c r="J1044">
        <v>1988.568</v>
      </c>
    </row>
    <row r="1045" spans="1:10" x14ac:dyDescent="0.3">
      <c r="A1045" t="s">
        <v>2869</v>
      </c>
      <c r="B1045" s="2">
        <v>45251</v>
      </c>
      <c r="C1045" t="s">
        <v>378</v>
      </c>
      <c r="D1045" t="s">
        <v>1664</v>
      </c>
      <c r="E1045" t="s">
        <v>1807</v>
      </c>
      <c r="F1045">
        <v>4</v>
      </c>
      <c r="G1045">
        <v>377.26</v>
      </c>
      <c r="H1045">
        <v>0.22</v>
      </c>
      <c r="I1045" t="s">
        <v>1829</v>
      </c>
      <c r="J1045">
        <v>1177.0512000000001</v>
      </c>
    </row>
    <row r="1046" spans="1:10" x14ac:dyDescent="0.3">
      <c r="A1046" t="s">
        <v>2870</v>
      </c>
      <c r="B1046" s="2">
        <v>45257</v>
      </c>
      <c r="C1046" t="s">
        <v>202</v>
      </c>
      <c r="D1046" t="s">
        <v>1642</v>
      </c>
      <c r="E1046" t="s">
        <v>1813</v>
      </c>
      <c r="F1046">
        <v>4</v>
      </c>
      <c r="G1046">
        <v>189.07</v>
      </c>
      <c r="H1046">
        <v>0.1</v>
      </c>
      <c r="I1046" t="s">
        <v>1829</v>
      </c>
      <c r="J1046">
        <v>680.65200000000004</v>
      </c>
    </row>
    <row r="1047" spans="1:10" x14ac:dyDescent="0.3">
      <c r="A1047" t="s">
        <v>2871</v>
      </c>
      <c r="B1047" s="2">
        <v>45818</v>
      </c>
      <c r="C1047" t="s">
        <v>1533</v>
      </c>
      <c r="D1047" t="s">
        <v>1608</v>
      </c>
      <c r="E1047" t="s">
        <v>1769</v>
      </c>
      <c r="F1047">
        <v>3</v>
      </c>
      <c r="G1047">
        <v>272.27</v>
      </c>
      <c r="H1047">
        <v>0.01</v>
      </c>
      <c r="I1047" t="s">
        <v>1824</v>
      </c>
      <c r="J1047">
        <v>808.64189999999996</v>
      </c>
    </row>
    <row r="1048" spans="1:10" x14ac:dyDescent="0.3">
      <c r="A1048" t="s">
        <v>2872</v>
      </c>
      <c r="B1048" s="2">
        <v>45806</v>
      </c>
      <c r="C1048" t="s">
        <v>842</v>
      </c>
      <c r="D1048" t="s">
        <v>1732</v>
      </c>
      <c r="E1048" t="s">
        <v>1792</v>
      </c>
      <c r="F1048">
        <v>1</v>
      </c>
      <c r="G1048">
        <v>209.39</v>
      </c>
      <c r="H1048">
        <v>0.28000000000000003</v>
      </c>
      <c r="I1048" t="s">
        <v>1826</v>
      </c>
      <c r="J1048">
        <v>150.76079999999999</v>
      </c>
    </row>
    <row r="1049" spans="1:10" x14ac:dyDescent="0.3">
      <c r="A1049" t="s">
        <v>2873</v>
      </c>
      <c r="B1049" s="2">
        <v>45288</v>
      </c>
      <c r="C1049" t="s">
        <v>202</v>
      </c>
      <c r="D1049" t="s">
        <v>1708</v>
      </c>
      <c r="E1049" t="s">
        <v>1786</v>
      </c>
      <c r="F1049">
        <v>1</v>
      </c>
      <c r="G1049">
        <v>813.87</v>
      </c>
      <c r="H1049">
        <v>0.23</v>
      </c>
      <c r="I1049" t="s">
        <v>1824</v>
      </c>
      <c r="J1049">
        <v>626.67989999999998</v>
      </c>
    </row>
    <row r="1050" spans="1:10" x14ac:dyDescent="0.3">
      <c r="A1050" t="s">
        <v>2874</v>
      </c>
      <c r="B1050" s="2">
        <v>45783</v>
      </c>
      <c r="C1050" t="s">
        <v>821</v>
      </c>
      <c r="D1050" t="s">
        <v>1604</v>
      </c>
      <c r="E1050" t="s">
        <v>1752</v>
      </c>
      <c r="F1050">
        <v>1</v>
      </c>
      <c r="G1050">
        <v>143.69999999999999</v>
      </c>
      <c r="H1050">
        <v>0.19</v>
      </c>
      <c r="I1050" t="s">
        <v>1826</v>
      </c>
      <c r="J1050">
        <v>116.39700000000001</v>
      </c>
    </row>
    <row r="1051" spans="1:10" x14ac:dyDescent="0.3">
      <c r="A1051" t="s">
        <v>2875</v>
      </c>
      <c r="B1051" s="2">
        <v>45385</v>
      </c>
      <c r="C1051" t="s">
        <v>1449</v>
      </c>
      <c r="D1051" t="s">
        <v>1640</v>
      </c>
      <c r="E1051" t="s">
        <v>1757</v>
      </c>
      <c r="F1051">
        <v>4</v>
      </c>
      <c r="G1051">
        <v>837.34</v>
      </c>
      <c r="H1051">
        <v>0.05</v>
      </c>
      <c r="I1051" t="s">
        <v>1826</v>
      </c>
      <c r="J1051">
        <v>3181.8919999999998</v>
      </c>
    </row>
    <row r="1052" spans="1:10" x14ac:dyDescent="0.3">
      <c r="A1052" t="s">
        <v>2876</v>
      </c>
      <c r="B1052" s="2">
        <v>45878</v>
      </c>
      <c r="C1052" t="s">
        <v>417</v>
      </c>
      <c r="D1052" t="s">
        <v>1578</v>
      </c>
      <c r="E1052" t="s">
        <v>1813</v>
      </c>
      <c r="F1052">
        <v>1</v>
      </c>
      <c r="G1052">
        <v>151.66</v>
      </c>
      <c r="H1052">
        <v>0.16</v>
      </c>
      <c r="I1052" t="s">
        <v>1829</v>
      </c>
      <c r="J1052">
        <v>127.3944</v>
      </c>
    </row>
    <row r="1053" spans="1:10" x14ac:dyDescent="0.3">
      <c r="A1053" t="s">
        <v>2877</v>
      </c>
      <c r="B1053" s="2">
        <v>45720</v>
      </c>
      <c r="C1053" t="s">
        <v>1533</v>
      </c>
      <c r="D1053" t="s">
        <v>1636</v>
      </c>
      <c r="E1053" t="s">
        <v>1782</v>
      </c>
      <c r="F1053">
        <v>3</v>
      </c>
      <c r="G1053">
        <v>961.4</v>
      </c>
      <c r="H1053">
        <v>0.02</v>
      </c>
      <c r="I1053" t="s">
        <v>1826</v>
      </c>
      <c r="J1053">
        <v>2826.5160000000001</v>
      </c>
    </row>
    <row r="1054" spans="1:10" x14ac:dyDescent="0.3">
      <c r="A1054" t="s">
        <v>2878</v>
      </c>
      <c r="B1054" s="2">
        <v>45503</v>
      </c>
      <c r="C1054" t="s">
        <v>1157</v>
      </c>
      <c r="D1054" t="s">
        <v>1696</v>
      </c>
      <c r="E1054" t="s">
        <v>1810</v>
      </c>
      <c r="F1054">
        <v>4</v>
      </c>
      <c r="G1054">
        <v>475.98</v>
      </c>
      <c r="H1054">
        <v>0.19</v>
      </c>
      <c r="I1054" t="s">
        <v>1826</v>
      </c>
      <c r="J1054">
        <v>1542.1751999999999</v>
      </c>
    </row>
    <row r="1055" spans="1:10" x14ac:dyDescent="0.3">
      <c r="A1055" t="s">
        <v>2879</v>
      </c>
      <c r="B1055" s="2">
        <v>45551</v>
      </c>
      <c r="C1055" t="s">
        <v>1187</v>
      </c>
      <c r="D1055" t="s">
        <v>1624</v>
      </c>
      <c r="E1055" t="s">
        <v>1801</v>
      </c>
      <c r="F1055">
        <v>4</v>
      </c>
      <c r="G1055">
        <v>132.88999999999999</v>
      </c>
      <c r="H1055">
        <v>0.12</v>
      </c>
      <c r="I1055" t="s">
        <v>1824</v>
      </c>
      <c r="J1055">
        <v>467.77280000000002</v>
      </c>
    </row>
    <row r="1056" spans="1:10" x14ac:dyDescent="0.3">
      <c r="A1056" t="s">
        <v>2880</v>
      </c>
      <c r="B1056" s="2">
        <v>45850</v>
      </c>
      <c r="C1056" t="s">
        <v>1355</v>
      </c>
      <c r="D1056" t="s">
        <v>1618</v>
      </c>
      <c r="E1056" t="s">
        <v>1794</v>
      </c>
      <c r="F1056">
        <v>3</v>
      </c>
      <c r="G1056">
        <v>471.31</v>
      </c>
      <c r="H1056">
        <v>0</v>
      </c>
      <c r="I1056" t="s">
        <v>1826</v>
      </c>
      <c r="J1056">
        <v>1413.93</v>
      </c>
    </row>
    <row r="1057" spans="1:10" x14ac:dyDescent="0.3">
      <c r="A1057" t="s">
        <v>2881</v>
      </c>
      <c r="B1057" s="2">
        <v>45441</v>
      </c>
      <c r="C1057" t="s">
        <v>1431</v>
      </c>
      <c r="D1057" t="s">
        <v>1700</v>
      </c>
      <c r="E1057" t="s">
        <v>1799</v>
      </c>
      <c r="F1057">
        <v>2</v>
      </c>
      <c r="G1057">
        <v>720.32</v>
      </c>
      <c r="H1057">
        <v>0.26</v>
      </c>
      <c r="I1057" t="s">
        <v>1824</v>
      </c>
      <c r="J1057">
        <v>1066.0735999999999</v>
      </c>
    </row>
    <row r="1058" spans="1:10" x14ac:dyDescent="0.3">
      <c r="A1058" t="s">
        <v>2882</v>
      </c>
      <c r="B1058" s="2">
        <v>45431</v>
      </c>
      <c r="C1058" t="s">
        <v>275</v>
      </c>
      <c r="D1058" t="s">
        <v>1680</v>
      </c>
      <c r="E1058" t="s">
        <v>1810</v>
      </c>
      <c r="F1058">
        <v>4</v>
      </c>
      <c r="G1058">
        <v>99.92</v>
      </c>
      <c r="H1058">
        <v>0.11</v>
      </c>
      <c r="I1058" t="s">
        <v>1829</v>
      </c>
      <c r="J1058">
        <v>355.71519999999998</v>
      </c>
    </row>
    <row r="1059" spans="1:10" x14ac:dyDescent="0.3">
      <c r="A1059" t="s">
        <v>2883</v>
      </c>
      <c r="B1059" s="2">
        <v>45873</v>
      </c>
      <c r="C1059" t="s">
        <v>247</v>
      </c>
      <c r="D1059" t="s">
        <v>1568</v>
      </c>
      <c r="E1059" t="s">
        <v>1766</v>
      </c>
      <c r="F1059">
        <v>3</v>
      </c>
      <c r="G1059">
        <v>900.63</v>
      </c>
      <c r="H1059">
        <v>0.11</v>
      </c>
      <c r="I1059" t="s">
        <v>1829</v>
      </c>
      <c r="J1059">
        <v>2404.6821</v>
      </c>
    </row>
    <row r="1060" spans="1:10" x14ac:dyDescent="0.3">
      <c r="A1060" t="s">
        <v>2884</v>
      </c>
      <c r="B1060" s="2">
        <v>45629</v>
      </c>
      <c r="C1060" t="s">
        <v>1368</v>
      </c>
      <c r="D1060" t="s">
        <v>1640</v>
      </c>
      <c r="E1060" t="s">
        <v>1782</v>
      </c>
      <c r="F1060">
        <v>1</v>
      </c>
      <c r="G1060">
        <v>681.72</v>
      </c>
      <c r="H1060">
        <v>0.11</v>
      </c>
      <c r="I1060" t="s">
        <v>1826</v>
      </c>
      <c r="J1060">
        <v>606.73080000000004</v>
      </c>
    </row>
    <row r="1061" spans="1:10" x14ac:dyDescent="0.3">
      <c r="A1061" t="s">
        <v>2885</v>
      </c>
      <c r="B1061" s="2">
        <v>45222</v>
      </c>
      <c r="C1061" t="s">
        <v>48</v>
      </c>
      <c r="D1061" t="s">
        <v>1704</v>
      </c>
      <c r="E1061" t="s">
        <v>1797</v>
      </c>
      <c r="F1061">
        <v>2</v>
      </c>
      <c r="G1061">
        <v>838.22</v>
      </c>
      <c r="H1061">
        <v>0.3</v>
      </c>
      <c r="I1061" t="s">
        <v>1824</v>
      </c>
      <c r="J1061">
        <v>1173.508</v>
      </c>
    </row>
    <row r="1062" spans="1:10" x14ac:dyDescent="0.3">
      <c r="A1062" t="s">
        <v>2886</v>
      </c>
      <c r="B1062" s="2">
        <v>45797</v>
      </c>
      <c r="C1062" t="s">
        <v>637</v>
      </c>
      <c r="D1062" t="s">
        <v>1722</v>
      </c>
      <c r="E1062" t="s">
        <v>1794</v>
      </c>
      <c r="F1062">
        <v>2</v>
      </c>
      <c r="G1062">
        <v>816.22</v>
      </c>
      <c r="H1062">
        <v>0.27</v>
      </c>
      <c r="I1062" t="s">
        <v>1824</v>
      </c>
      <c r="J1062">
        <v>1191.6812</v>
      </c>
    </row>
    <row r="1063" spans="1:10" x14ac:dyDescent="0.3">
      <c r="A1063" t="s">
        <v>2887</v>
      </c>
      <c r="B1063" s="2">
        <v>45554</v>
      </c>
      <c r="C1063" t="s">
        <v>1187</v>
      </c>
      <c r="D1063" t="s">
        <v>1670</v>
      </c>
      <c r="E1063" t="s">
        <v>1779</v>
      </c>
      <c r="F1063">
        <v>2</v>
      </c>
      <c r="G1063">
        <v>654.12</v>
      </c>
      <c r="H1063">
        <v>0.27</v>
      </c>
      <c r="I1063" t="s">
        <v>1826</v>
      </c>
      <c r="J1063">
        <v>955.01519999999994</v>
      </c>
    </row>
    <row r="1064" spans="1:10" x14ac:dyDescent="0.3">
      <c r="A1064" t="s">
        <v>2888</v>
      </c>
      <c r="B1064" s="2">
        <v>45385</v>
      </c>
      <c r="C1064" t="s">
        <v>372</v>
      </c>
      <c r="D1064" t="s">
        <v>1694</v>
      </c>
      <c r="E1064" t="s">
        <v>1797</v>
      </c>
      <c r="F1064">
        <v>4</v>
      </c>
      <c r="G1064">
        <v>528.22</v>
      </c>
      <c r="H1064">
        <v>0.2</v>
      </c>
      <c r="I1064" t="s">
        <v>1826</v>
      </c>
      <c r="J1064">
        <v>1690.3040000000001</v>
      </c>
    </row>
    <row r="1065" spans="1:10" x14ac:dyDescent="0.3">
      <c r="A1065" t="s">
        <v>2889</v>
      </c>
      <c r="B1065" s="2">
        <v>45704</v>
      </c>
      <c r="C1065" t="s">
        <v>716</v>
      </c>
      <c r="D1065" t="s">
        <v>1616</v>
      </c>
      <c r="E1065" t="s">
        <v>1779</v>
      </c>
      <c r="F1065">
        <v>4</v>
      </c>
      <c r="G1065">
        <v>36.72</v>
      </c>
      <c r="H1065">
        <v>7.0000000000000007E-2</v>
      </c>
      <c r="I1065" t="s">
        <v>1829</v>
      </c>
      <c r="J1065">
        <v>136.5984</v>
      </c>
    </row>
    <row r="1066" spans="1:10" x14ac:dyDescent="0.3">
      <c r="A1066" t="s">
        <v>2890</v>
      </c>
      <c r="B1066" s="2">
        <v>45545</v>
      </c>
      <c r="C1066" t="s">
        <v>1157</v>
      </c>
      <c r="D1066" t="s">
        <v>1704</v>
      </c>
      <c r="E1066" t="s">
        <v>1813</v>
      </c>
      <c r="F1066">
        <v>2</v>
      </c>
      <c r="G1066">
        <v>705.97</v>
      </c>
      <c r="H1066">
        <v>0.1</v>
      </c>
      <c r="I1066" t="s">
        <v>1826</v>
      </c>
      <c r="J1066">
        <v>1270.7460000000001</v>
      </c>
    </row>
    <row r="1067" spans="1:10" x14ac:dyDescent="0.3">
      <c r="A1067" t="s">
        <v>2891</v>
      </c>
      <c r="B1067" s="2">
        <v>45736</v>
      </c>
      <c r="C1067" t="s">
        <v>100</v>
      </c>
      <c r="D1067" t="s">
        <v>1628</v>
      </c>
      <c r="E1067" t="s">
        <v>1757</v>
      </c>
      <c r="F1067">
        <v>2</v>
      </c>
      <c r="G1067">
        <v>994.29</v>
      </c>
      <c r="H1067">
        <v>0.01</v>
      </c>
      <c r="I1067" t="s">
        <v>1826</v>
      </c>
      <c r="J1067">
        <v>1968.6941999999999</v>
      </c>
    </row>
    <row r="1068" spans="1:10" x14ac:dyDescent="0.3">
      <c r="A1068" t="s">
        <v>2892</v>
      </c>
      <c r="B1068" s="2">
        <v>45608</v>
      </c>
      <c r="C1068" t="s">
        <v>1307</v>
      </c>
      <c r="D1068" t="s">
        <v>1732</v>
      </c>
      <c r="E1068" t="s">
        <v>1810</v>
      </c>
      <c r="F1068">
        <v>1</v>
      </c>
      <c r="G1068">
        <v>909.04</v>
      </c>
      <c r="H1068">
        <v>0.11</v>
      </c>
      <c r="I1068" t="s">
        <v>1824</v>
      </c>
      <c r="J1068">
        <v>809.04560000000004</v>
      </c>
    </row>
    <row r="1069" spans="1:10" x14ac:dyDescent="0.3">
      <c r="A1069" t="s">
        <v>2893</v>
      </c>
      <c r="B1069" s="2">
        <v>45334</v>
      </c>
      <c r="C1069" t="s">
        <v>1095</v>
      </c>
      <c r="D1069" t="s">
        <v>1616</v>
      </c>
      <c r="E1069" t="s">
        <v>1792</v>
      </c>
      <c r="F1069">
        <v>1</v>
      </c>
      <c r="G1069">
        <v>164.73</v>
      </c>
      <c r="H1069">
        <v>0.12</v>
      </c>
      <c r="I1069" t="s">
        <v>1826</v>
      </c>
      <c r="J1069">
        <v>144.9624</v>
      </c>
    </row>
    <row r="1070" spans="1:10" x14ac:dyDescent="0.3">
      <c r="A1070" t="s">
        <v>2894</v>
      </c>
      <c r="B1070" s="2">
        <v>45690</v>
      </c>
      <c r="C1070" t="s">
        <v>230</v>
      </c>
      <c r="D1070" t="s">
        <v>1622</v>
      </c>
      <c r="E1070" t="s">
        <v>1779</v>
      </c>
      <c r="F1070">
        <v>2</v>
      </c>
      <c r="G1070">
        <v>606.35</v>
      </c>
      <c r="H1070">
        <v>0.16</v>
      </c>
      <c r="I1070" t="s">
        <v>1829</v>
      </c>
      <c r="J1070">
        <v>1018.668</v>
      </c>
    </row>
    <row r="1071" spans="1:10" x14ac:dyDescent="0.3">
      <c r="A1071" t="s">
        <v>2895</v>
      </c>
      <c r="B1071" s="2">
        <v>45481</v>
      </c>
      <c r="C1071" t="s">
        <v>544</v>
      </c>
      <c r="D1071" t="s">
        <v>1744</v>
      </c>
      <c r="E1071" t="s">
        <v>1769</v>
      </c>
      <c r="F1071">
        <v>3</v>
      </c>
      <c r="G1071">
        <v>904.19</v>
      </c>
      <c r="H1071">
        <v>0.09</v>
      </c>
      <c r="I1071" t="s">
        <v>1824</v>
      </c>
      <c r="J1071">
        <v>2468.4387000000002</v>
      </c>
    </row>
    <row r="1072" spans="1:10" x14ac:dyDescent="0.3">
      <c r="A1072" t="s">
        <v>2896</v>
      </c>
      <c r="B1072" s="2">
        <v>45576</v>
      </c>
      <c r="C1072" t="s">
        <v>508</v>
      </c>
      <c r="D1072" t="s">
        <v>1648</v>
      </c>
      <c r="E1072" t="s">
        <v>1761</v>
      </c>
      <c r="F1072">
        <v>4</v>
      </c>
      <c r="G1072">
        <v>694.61</v>
      </c>
      <c r="H1072">
        <v>0.18</v>
      </c>
      <c r="I1072" t="s">
        <v>1829</v>
      </c>
      <c r="J1072">
        <v>2278.3208</v>
      </c>
    </row>
    <row r="1073" spans="1:10" x14ac:dyDescent="0.3">
      <c r="A1073" t="s">
        <v>2897</v>
      </c>
      <c r="B1073" s="2">
        <v>45215</v>
      </c>
      <c r="C1073" t="s">
        <v>727</v>
      </c>
      <c r="D1073" t="s">
        <v>1726</v>
      </c>
      <c r="E1073" t="s">
        <v>1761</v>
      </c>
      <c r="F1073">
        <v>4</v>
      </c>
      <c r="G1073">
        <v>753.83</v>
      </c>
      <c r="H1073">
        <v>0.24</v>
      </c>
      <c r="I1073" t="s">
        <v>1824</v>
      </c>
      <c r="J1073">
        <v>2291.6432</v>
      </c>
    </row>
    <row r="1074" spans="1:10" x14ac:dyDescent="0.3">
      <c r="A1074" t="s">
        <v>2898</v>
      </c>
      <c r="B1074" s="2">
        <v>45653</v>
      </c>
      <c r="C1074" t="s">
        <v>646</v>
      </c>
      <c r="D1074" t="s">
        <v>1590</v>
      </c>
      <c r="E1074" t="s">
        <v>1782</v>
      </c>
      <c r="F1074">
        <v>1</v>
      </c>
      <c r="G1074">
        <v>66.22</v>
      </c>
      <c r="H1074">
        <v>0.02</v>
      </c>
      <c r="I1074" t="s">
        <v>1824</v>
      </c>
      <c r="J1074">
        <v>64.895600000000002</v>
      </c>
    </row>
    <row r="1075" spans="1:10" x14ac:dyDescent="0.3">
      <c r="A1075" t="s">
        <v>2899</v>
      </c>
      <c r="B1075" s="2">
        <v>45241</v>
      </c>
      <c r="C1075" t="s">
        <v>1059</v>
      </c>
      <c r="D1075" t="s">
        <v>1676</v>
      </c>
      <c r="E1075" t="s">
        <v>1799</v>
      </c>
      <c r="F1075">
        <v>2</v>
      </c>
      <c r="G1075">
        <v>891.8</v>
      </c>
      <c r="H1075">
        <v>0.28999999999999998</v>
      </c>
      <c r="I1075" t="s">
        <v>1829</v>
      </c>
      <c r="J1075">
        <v>1266.356</v>
      </c>
    </row>
    <row r="1076" spans="1:10" x14ac:dyDescent="0.3">
      <c r="A1076" t="s">
        <v>2900</v>
      </c>
      <c r="B1076" s="2">
        <v>45428</v>
      </c>
      <c r="C1076" t="s">
        <v>1136</v>
      </c>
      <c r="D1076" t="s">
        <v>1698</v>
      </c>
      <c r="E1076" t="s">
        <v>1786</v>
      </c>
      <c r="F1076">
        <v>4</v>
      </c>
      <c r="G1076">
        <v>255.48</v>
      </c>
      <c r="H1076">
        <v>0.03</v>
      </c>
      <c r="I1076" t="s">
        <v>1829</v>
      </c>
      <c r="J1076">
        <v>991.26239999999996</v>
      </c>
    </row>
    <row r="1077" spans="1:10" x14ac:dyDescent="0.3">
      <c r="A1077" t="s">
        <v>2901</v>
      </c>
      <c r="B1077" s="2">
        <v>45593</v>
      </c>
      <c r="C1077" t="s">
        <v>951</v>
      </c>
      <c r="D1077" t="s">
        <v>1716</v>
      </c>
      <c r="E1077" t="s">
        <v>1807</v>
      </c>
      <c r="F1077">
        <v>4</v>
      </c>
      <c r="G1077">
        <v>604.87</v>
      </c>
      <c r="H1077">
        <v>0.28000000000000003</v>
      </c>
      <c r="I1077" t="s">
        <v>1826</v>
      </c>
      <c r="J1077">
        <v>1742.0255999999999</v>
      </c>
    </row>
    <row r="1078" spans="1:10" x14ac:dyDescent="0.3">
      <c r="A1078" t="s">
        <v>2902</v>
      </c>
      <c r="B1078" s="2">
        <v>45370</v>
      </c>
      <c r="C1078" t="s">
        <v>175</v>
      </c>
      <c r="D1078" t="s">
        <v>1614</v>
      </c>
      <c r="E1078" t="s">
        <v>1807</v>
      </c>
      <c r="F1078">
        <v>3</v>
      </c>
      <c r="G1078">
        <v>623.82000000000005</v>
      </c>
      <c r="H1078">
        <v>0.13</v>
      </c>
      <c r="I1078" t="s">
        <v>1829</v>
      </c>
      <c r="J1078">
        <v>1628.1702</v>
      </c>
    </row>
    <row r="1079" spans="1:10" x14ac:dyDescent="0.3">
      <c r="A1079" t="s">
        <v>2903</v>
      </c>
      <c r="B1079" s="2">
        <v>45882</v>
      </c>
      <c r="C1079" t="s">
        <v>470</v>
      </c>
      <c r="D1079" t="s">
        <v>1690</v>
      </c>
      <c r="E1079" t="s">
        <v>1804</v>
      </c>
      <c r="F1079">
        <v>3</v>
      </c>
      <c r="G1079">
        <v>575.24</v>
      </c>
      <c r="H1079">
        <v>0.12</v>
      </c>
      <c r="I1079" t="s">
        <v>1829</v>
      </c>
      <c r="J1079">
        <v>1518.6335999999999</v>
      </c>
    </row>
    <row r="1080" spans="1:10" x14ac:dyDescent="0.3">
      <c r="A1080" t="s">
        <v>2904</v>
      </c>
      <c r="B1080" s="2">
        <v>45878</v>
      </c>
      <c r="C1080" t="s">
        <v>1286</v>
      </c>
      <c r="D1080" t="s">
        <v>1553</v>
      </c>
      <c r="E1080" t="s">
        <v>1792</v>
      </c>
      <c r="F1080">
        <v>1</v>
      </c>
      <c r="G1080">
        <v>769.4</v>
      </c>
      <c r="H1080">
        <v>0.16</v>
      </c>
      <c r="I1080" t="s">
        <v>1824</v>
      </c>
      <c r="J1080">
        <v>646.29599999999994</v>
      </c>
    </row>
    <row r="1081" spans="1:10" x14ac:dyDescent="0.3">
      <c r="A1081" t="s">
        <v>2905</v>
      </c>
      <c r="B1081" s="2">
        <v>45420</v>
      </c>
      <c r="C1081" t="s">
        <v>1035</v>
      </c>
      <c r="D1081" t="s">
        <v>1553</v>
      </c>
      <c r="E1081" t="s">
        <v>1807</v>
      </c>
      <c r="F1081">
        <v>1</v>
      </c>
      <c r="G1081">
        <v>227.28</v>
      </c>
      <c r="H1081">
        <v>0.13</v>
      </c>
      <c r="I1081" t="s">
        <v>1829</v>
      </c>
      <c r="J1081">
        <v>197.7336</v>
      </c>
    </row>
    <row r="1082" spans="1:10" x14ac:dyDescent="0.3">
      <c r="A1082" t="s">
        <v>2906</v>
      </c>
      <c r="B1082" s="2">
        <v>45361</v>
      </c>
      <c r="C1082" t="s">
        <v>195</v>
      </c>
      <c r="D1082" t="s">
        <v>1549</v>
      </c>
      <c r="E1082" t="s">
        <v>1807</v>
      </c>
      <c r="F1082">
        <v>4</v>
      </c>
      <c r="G1082">
        <v>127.58</v>
      </c>
      <c r="H1082">
        <v>0.15</v>
      </c>
      <c r="I1082" t="s">
        <v>1824</v>
      </c>
      <c r="J1082">
        <v>433.77199999999999</v>
      </c>
    </row>
    <row r="1083" spans="1:10" x14ac:dyDescent="0.3">
      <c r="A1083" t="s">
        <v>2907</v>
      </c>
      <c r="B1083" s="2">
        <v>45702</v>
      </c>
      <c r="C1083" t="s">
        <v>1298</v>
      </c>
      <c r="D1083" t="s">
        <v>1636</v>
      </c>
      <c r="E1083" t="s">
        <v>1766</v>
      </c>
      <c r="F1083">
        <v>1</v>
      </c>
      <c r="G1083">
        <v>793.21</v>
      </c>
      <c r="H1083">
        <v>0.09</v>
      </c>
      <c r="I1083" t="s">
        <v>1824</v>
      </c>
      <c r="J1083">
        <v>721.8211</v>
      </c>
    </row>
    <row r="1084" spans="1:10" x14ac:dyDescent="0.3">
      <c r="A1084" t="s">
        <v>2908</v>
      </c>
      <c r="B1084" s="2">
        <v>45871</v>
      </c>
      <c r="C1084" t="s">
        <v>951</v>
      </c>
      <c r="D1084" t="s">
        <v>1714</v>
      </c>
      <c r="E1084" t="s">
        <v>1794</v>
      </c>
      <c r="F1084">
        <v>3</v>
      </c>
      <c r="G1084">
        <v>435.61</v>
      </c>
      <c r="H1084">
        <v>0.03</v>
      </c>
      <c r="I1084" t="s">
        <v>1826</v>
      </c>
      <c r="J1084">
        <v>1267.6251</v>
      </c>
    </row>
    <row r="1085" spans="1:10" x14ac:dyDescent="0.3">
      <c r="A1085" t="s">
        <v>2909</v>
      </c>
      <c r="B1085" s="2">
        <v>45531</v>
      </c>
      <c r="C1085" t="s">
        <v>1202</v>
      </c>
      <c r="D1085" t="s">
        <v>1606</v>
      </c>
      <c r="E1085" t="s">
        <v>1804</v>
      </c>
      <c r="F1085">
        <v>1</v>
      </c>
      <c r="G1085">
        <v>850.06</v>
      </c>
      <c r="H1085">
        <v>0.28999999999999998</v>
      </c>
      <c r="I1085" t="s">
        <v>1826</v>
      </c>
      <c r="J1085">
        <v>603.54259999999988</v>
      </c>
    </row>
    <row r="1086" spans="1:10" x14ac:dyDescent="0.3">
      <c r="A1086" t="s">
        <v>2910</v>
      </c>
      <c r="B1086" s="2">
        <v>45330</v>
      </c>
      <c r="C1086" t="s">
        <v>1089</v>
      </c>
      <c r="D1086" t="s">
        <v>1580</v>
      </c>
      <c r="E1086" t="s">
        <v>1804</v>
      </c>
      <c r="F1086">
        <v>2</v>
      </c>
      <c r="G1086">
        <v>753.92</v>
      </c>
      <c r="H1086">
        <v>0.17</v>
      </c>
      <c r="I1086" t="s">
        <v>1826</v>
      </c>
      <c r="J1086">
        <v>1251.5072</v>
      </c>
    </row>
    <row r="1087" spans="1:10" x14ac:dyDescent="0.3">
      <c r="A1087" t="s">
        <v>2911</v>
      </c>
      <c r="B1087" s="2">
        <v>45311</v>
      </c>
      <c r="C1087" t="s">
        <v>1501</v>
      </c>
      <c r="D1087" t="s">
        <v>1553</v>
      </c>
      <c r="E1087" t="s">
        <v>1797</v>
      </c>
      <c r="F1087">
        <v>3</v>
      </c>
      <c r="G1087">
        <v>408.99</v>
      </c>
      <c r="H1087">
        <v>0.27</v>
      </c>
      <c r="I1087" t="s">
        <v>1826</v>
      </c>
      <c r="J1087">
        <v>895.68809999999996</v>
      </c>
    </row>
    <row r="1088" spans="1:10" x14ac:dyDescent="0.3">
      <c r="A1088" t="s">
        <v>2912</v>
      </c>
      <c r="B1088" s="2">
        <v>45567</v>
      </c>
      <c r="C1088" t="s">
        <v>905</v>
      </c>
      <c r="D1088" t="s">
        <v>1662</v>
      </c>
      <c r="E1088" t="s">
        <v>1773</v>
      </c>
      <c r="F1088">
        <v>3</v>
      </c>
      <c r="G1088">
        <v>404.5</v>
      </c>
      <c r="H1088">
        <v>0.22</v>
      </c>
      <c r="I1088" t="s">
        <v>1826</v>
      </c>
      <c r="J1088">
        <v>946.53000000000009</v>
      </c>
    </row>
    <row r="1089" spans="1:10" x14ac:dyDescent="0.3">
      <c r="A1089" t="s">
        <v>2913</v>
      </c>
      <c r="B1089" s="2">
        <v>45239</v>
      </c>
      <c r="C1089" t="s">
        <v>1187</v>
      </c>
      <c r="D1089" t="s">
        <v>1626</v>
      </c>
      <c r="E1089" t="s">
        <v>1766</v>
      </c>
      <c r="F1089">
        <v>3</v>
      </c>
      <c r="G1089">
        <v>717.81</v>
      </c>
      <c r="H1089">
        <v>0.17</v>
      </c>
      <c r="I1089" t="s">
        <v>1829</v>
      </c>
      <c r="J1089">
        <v>1787.3469</v>
      </c>
    </row>
    <row r="1090" spans="1:10" x14ac:dyDescent="0.3">
      <c r="A1090" t="s">
        <v>2914</v>
      </c>
      <c r="B1090" s="2">
        <v>45284</v>
      </c>
      <c r="C1090" t="s">
        <v>803</v>
      </c>
      <c r="D1090" t="s">
        <v>1716</v>
      </c>
      <c r="E1090" t="s">
        <v>1757</v>
      </c>
      <c r="F1090">
        <v>3</v>
      </c>
      <c r="G1090">
        <v>204.77</v>
      </c>
      <c r="H1090">
        <v>0.14000000000000001</v>
      </c>
      <c r="I1090" t="s">
        <v>1824</v>
      </c>
      <c r="J1090">
        <v>528.3066</v>
      </c>
    </row>
    <row r="1091" spans="1:10" x14ac:dyDescent="0.3">
      <c r="A1091" t="s">
        <v>2915</v>
      </c>
      <c r="B1091" s="2">
        <v>45686</v>
      </c>
      <c r="C1091" t="s">
        <v>153</v>
      </c>
      <c r="D1091" t="s">
        <v>1644</v>
      </c>
      <c r="E1091" t="s">
        <v>1810</v>
      </c>
      <c r="F1091">
        <v>4</v>
      </c>
      <c r="G1091">
        <v>106.23</v>
      </c>
      <c r="H1091">
        <v>0.28000000000000003</v>
      </c>
      <c r="I1091" t="s">
        <v>1829</v>
      </c>
      <c r="J1091">
        <v>305.94240000000002</v>
      </c>
    </row>
    <row r="1092" spans="1:10" x14ac:dyDescent="0.3">
      <c r="A1092" t="s">
        <v>2916</v>
      </c>
      <c r="B1092" s="2">
        <v>45824</v>
      </c>
      <c r="C1092" t="s">
        <v>1023</v>
      </c>
      <c r="D1092" t="s">
        <v>1680</v>
      </c>
      <c r="E1092" t="s">
        <v>1773</v>
      </c>
      <c r="F1092">
        <v>2</v>
      </c>
      <c r="G1092">
        <v>769.48</v>
      </c>
      <c r="H1092">
        <v>0.11</v>
      </c>
      <c r="I1092" t="s">
        <v>1826</v>
      </c>
      <c r="J1092">
        <v>1369.6744000000001</v>
      </c>
    </row>
    <row r="1093" spans="1:10" x14ac:dyDescent="0.3">
      <c r="A1093" t="s">
        <v>2917</v>
      </c>
      <c r="B1093" s="2">
        <v>45867</v>
      </c>
      <c r="C1093" t="s">
        <v>815</v>
      </c>
      <c r="D1093" t="s">
        <v>1662</v>
      </c>
      <c r="E1093" t="s">
        <v>1797</v>
      </c>
      <c r="F1093">
        <v>2</v>
      </c>
      <c r="G1093">
        <v>714.21</v>
      </c>
      <c r="H1093">
        <v>0.14000000000000001</v>
      </c>
      <c r="I1093" t="s">
        <v>1824</v>
      </c>
      <c r="J1093">
        <v>1228.4412</v>
      </c>
    </row>
    <row r="1094" spans="1:10" x14ac:dyDescent="0.3">
      <c r="A1094" t="s">
        <v>2918</v>
      </c>
      <c r="B1094" s="2">
        <v>45578</v>
      </c>
      <c r="C1094" t="s">
        <v>863</v>
      </c>
      <c r="D1094" t="s">
        <v>1570</v>
      </c>
      <c r="E1094" t="s">
        <v>1801</v>
      </c>
      <c r="F1094">
        <v>4</v>
      </c>
      <c r="G1094">
        <v>632.24</v>
      </c>
      <c r="H1094">
        <v>0.25</v>
      </c>
      <c r="I1094" t="s">
        <v>1826</v>
      </c>
      <c r="J1094">
        <v>1896.72</v>
      </c>
    </row>
    <row r="1095" spans="1:10" x14ac:dyDescent="0.3">
      <c r="A1095" t="s">
        <v>2919</v>
      </c>
      <c r="B1095" s="2">
        <v>45575</v>
      </c>
      <c r="C1095" t="s">
        <v>538</v>
      </c>
      <c r="D1095" t="s">
        <v>1704</v>
      </c>
      <c r="E1095" t="s">
        <v>1766</v>
      </c>
      <c r="F1095">
        <v>2</v>
      </c>
      <c r="G1095">
        <v>845.27</v>
      </c>
      <c r="H1095">
        <v>0.18</v>
      </c>
      <c r="I1095" t="s">
        <v>1826</v>
      </c>
      <c r="J1095">
        <v>1386.2428</v>
      </c>
    </row>
    <row r="1096" spans="1:10" x14ac:dyDescent="0.3">
      <c r="A1096" t="s">
        <v>2920</v>
      </c>
      <c r="B1096" s="2">
        <v>45816</v>
      </c>
      <c r="C1096" t="s">
        <v>1527</v>
      </c>
      <c r="D1096" t="s">
        <v>1722</v>
      </c>
      <c r="E1096" t="s">
        <v>1797</v>
      </c>
      <c r="F1096">
        <v>1</v>
      </c>
      <c r="G1096">
        <v>575.94000000000005</v>
      </c>
      <c r="H1096">
        <v>0.17</v>
      </c>
      <c r="I1096" t="s">
        <v>1824</v>
      </c>
      <c r="J1096">
        <v>478.03019999999998</v>
      </c>
    </row>
    <row r="1097" spans="1:10" x14ac:dyDescent="0.3">
      <c r="A1097" t="s">
        <v>2921</v>
      </c>
      <c r="B1097" s="2">
        <v>45620</v>
      </c>
      <c r="C1097" t="s">
        <v>803</v>
      </c>
      <c r="D1097" t="s">
        <v>1716</v>
      </c>
      <c r="E1097" t="s">
        <v>1801</v>
      </c>
      <c r="F1097">
        <v>1</v>
      </c>
      <c r="G1097">
        <v>907.97</v>
      </c>
      <c r="H1097">
        <v>0.26</v>
      </c>
      <c r="I1097" t="s">
        <v>1829</v>
      </c>
      <c r="J1097">
        <v>671.89779999999996</v>
      </c>
    </row>
    <row r="1098" spans="1:10" x14ac:dyDescent="0.3">
      <c r="A1098" t="s">
        <v>2922</v>
      </c>
      <c r="B1098" s="2">
        <v>45695</v>
      </c>
      <c r="C1098" t="s">
        <v>849</v>
      </c>
      <c r="D1098" t="s">
        <v>1588</v>
      </c>
      <c r="E1098" t="s">
        <v>1794</v>
      </c>
      <c r="F1098">
        <v>1</v>
      </c>
      <c r="G1098">
        <v>99.35</v>
      </c>
      <c r="H1098">
        <v>0.08</v>
      </c>
      <c r="I1098" t="s">
        <v>1829</v>
      </c>
      <c r="J1098">
        <v>91.402000000000001</v>
      </c>
    </row>
    <row r="1099" spans="1:10" x14ac:dyDescent="0.3">
      <c r="A1099" t="s">
        <v>2923</v>
      </c>
      <c r="B1099" s="2">
        <v>45596</v>
      </c>
      <c r="C1099" t="s">
        <v>261</v>
      </c>
      <c r="D1099" t="s">
        <v>1543</v>
      </c>
      <c r="E1099" t="s">
        <v>1766</v>
      </c>
      <c r="F1099">
        <v>2</v>
      </c>
      <c r="G1099">
        <v>374.42</v>
      </c>
      <c r="H1099">
        <v>0.21</v>
      </c>
      <c r="I1099" t="s">
        <v>1829</v>
      </c>
      <c r="J1099">
        <v>591.58360000000005</v>
      </c>
    </row>
    <row r="1100" spans="1:10" x14ac:dyDescent="0.3">
      <c r="A1100" t="s">
        <v>2924</v>
      </c>
      <c r="B1100" s="2">
        <v>45869</v>
      </c>
      <c r="C1100" t="s">
        <v>1481</v>
      </c>
      <c r="D1100" t="s">
        <v>1578</v>
      </c>
      <c r="E1100" t="s">
        <v>1801</v>
      </c>
      <c r="F1100">
        <v>3</v>
      </c>
      <c r="G1100">
        <v>248.43</v>
      </c>
      <c r="H1100">
        <v>0.24</v>
      </c>
      <c r="I1100" t="s">
        <v>1829</v>
      </c>
      <c r="J1100">
        <v>566.42039999999997</v>
      </c>
    </row>
    <row r="1101" spans="1:10" x14ac:dyDescent="0.3">
      <c r="A1101" t="s">
        <v>2925</v>
      </c>
      <c r="B1101" s="2">
        <v>45631</v>
      </c>
      <c r="C1101" t="s">
        <v>1443</v>
      </c>
      <c r="D1101" t="s">
        <v>1718</v>
      </c>
      <c r="E1101" t="s">
        <v>1757</v>
      </c>
      <c r="F1101">
        <v>1</v>
      </c>
      <c r="G1101">
        <v>784.46</v>
      </c>
      <c r="H1101">
        <v>0.14000000000000001</v>
      </c>
      <c r="I1101" t="s">
        <v>1829</v>
      </c>
      <c r="J1101">
        <v>674.63560000000007</v>
      </c>
    </row>
    <row r="1102" spans="1:10" x14ac:dyDescent="0.3">
      <c r="A1102" t="s">
        <v>2926</v>
      </c>
      <c r="B1102" s="2">
        <v>45379</v>
      </c>
      <c r="C1102" t="s">
        <v>827</v>
      </c>
      <c r="D1102" t="s">
        <v>1652</v>
      </c>
      <c r="E1102" t="s">
        <v>1789</v>
      </c>
      <c r="F1102">
        <v>3</v>
      </c>
      <c r="G1102">
        <v>70.88</v>
      </c>
      <c r="H1102">
        <v>0.27</v>
      </c>
      <c r="I1102" t="s">
        <v>1829</v>
      </c>
      <c r="J1102">
        <v>155.22720000000001</v>
      </c>
    </row>
    <row r="1103" spans="1:10" x14ac:dyDescent="0.3">
      <c r="A1103" t="s">
        <v>2927</v>
      </c>
      <c r="B1103" s="2">
        <v>45641</v>
      </c>
      <c r="C1103" t="s">
        <v>387</v>
      </c>
      <c r="D1103" t="s">
        <v>1562</v>
      </c>
      <c r="E1103" t="s">
        <v>1757</v>
      </c>
      <c r="F1103">
        <v>3</v>
      </c>
      <c r="G1103">
        <v>324.29000000000002</v>
      </c>
      <c r="H1103">
        <v>0.16</v>
      </c>
      <c r="I1103" t="s">
        <v>1829</v>
      </c>
      <c r="J1103">
        <v>817.21080000000006</v>
      </c>
    </row>
    <row r="1104" spans="1:10" x14ac:dyDescent="0.3">
      <c r="A1104" t="s">
        <v>2928</v>
      </c>
      <c r="B1104" s="2">
        <v>45842</v>
      </c>
      <c r="C1104" t="s">
        <v>478</v>
      </c>
      <c r="D1104" t="s">
        <v>1578</v>
      </c>
      <c r="E1104" t="s">
        <v>1766</v>
      </c>
      <c r="F1104">
        <v>4</v>
      </c>
      <c r="G1104">
        <v>243.92</v>
      </c>
      <c r="H1104">
        <v>0.02</v>
      </c>
      <c r="I1104" t="s">
        <v>1826</v>
      </c>
      <c r="J1104">
        <v>956.16639999999995</v>
      </c>
    </row>
    <row r="1105" spans="1:10" x14ac:dyDescent="0.3">
      <c r="A1105" t="s">
        <v>2929</v>
      </c>
      <c r="B1105" s="2">
        <v>45257</v>
      </c>
      <c r="C1105" t="s">
        <v>1172</v>
      </c>
      <c r="D1105" t="s">
        <v>1604</v>
      </c>
      <c r="E1105" t="s">
        <v>1797</v>
      </c>
      <c r="F1105">
        <v>1</v>
      </c>
      <c r="G1105">
        <v>664.35</v>
      </c>
      <c r="H1105">
        <v>0</v>
      </c>
      <c r="I1105" t="s">
        <v>1824</v>
      </c>
      <c r="J1105">
        <v>664.35</v>
      </c>
    </row>
    <row r="1106" spans="1:10" x14ac:dyDescent="0.3">
      <c r="A1106" t="s">
        <v>2930</v>
      </c>
      <c r="B1106" s="2">
        <v>45468</v>
      </c>
      <c r="C1106" t="s">
        <v>1199</v>
      </c>
      <c r="D1106" t="s">
        <v>1590</v>
      </c>
      <c r="E1106" t="s">
        <v>1789</v>
      </c>
      <c r="F1106">
        <v>2</v>
      </c>
      <c r="G1106">
        <v>218.07</v>
      </c>
      <c r="H1106">
        <v>0.19</v>
      </c>
      <c r="I1106" t="s">
        <v>1826</v>
      </c>
      <c r="J1106">
        <v>353.27339999999998</v>
      </c>
    </row>
    <row r="1107" spans="1:10" x14ac:dyDescent="0.3">
      <c r="A1107" t="s">
        <v>2931</v>
      </c>
      <c r="B1107" s="2">
        <v>45228</v>
      </c>
      <c r="C1107" t="s">
        <v>1196</v>
      </c>
      <c r="D1107" t="s">
        <v>1578</v>
      </c>
      <c r="E1107" t="s">
        <v>1766</v>
      </c>
      <c r="F1107">
        <v>4</v>
      </c>
      <c r="G1107">
        <v>921.83</v>
      </c>
      <c r="H1107">
        <v>0.27</v>
      </c>
      <c r="I1107" t="s">
        <v>1824</v>
      </c>
      <c r="J1107">
        <v>2691.7435999999998</v>
      </c>
    </row>
    <row r="1108" spans="1:10" x14ac:dyDescent="0.3">
      <c r="A1108" t="s">
        <v>2932</v>
      </c>
      <c r="B1108" s="2">
        <v>45661</v>
      </c>
      <c r="C1108" t="s">
        <v>559</v>
      </c>
      <c r="D1108" t="s">
        <v>1648</v>
      </c>
      <c r="E1108" t="s">
        <v>1757</v>
      </c>
      <c r="F1108">
        <v>3</v>
      </c>
      <c r="G1108">
        <v>326.2</v>
      </c>
      <c r="H1108">
        <v>0.22</v>
      </c>
      <c r="I1108" t="s">
        <v>1829</v>
      </c>
      <c r="J1108">
        <v>763.30799999999999</v>
      </c>
    </row>
    <row r="1109" spans="1:10" x14ac:dyDescent="0.3">
      <c r="A1109" t="s">
        <v>2933</v>
      </c>
      <c r="B1109" s="2">
        <v>45701</v>
      </c>
      <c r="C1109" t="s">
        <v>1414</v>
      </c>
      <c r="D1109" t="s">
        <v>1582</v>
      </c>
      <c r="E1109" t="s">
        <v>1813</v>
      </c>
      <c r="F1109">
        <v>1</v>
      </c>
      <c r="G1109">
        <v>244.25</v>
      </c>
      <c r="H1109">
        <v>0.09</v>
      </c>
      <c r="I1109" t="s">
        <v>1826</v>
      </c>
      <c r="J1109">
        <v>222.26750000000001</v>
      </c>
    </row>
    <row r="1110" spans="1:10" x14ac:dyDescent="0.3">
      <c r="A1110" t="s">
        <v>2934</v>
      </c>
      <c r="B1110" s="2">
        <v>45448</v>
      </c>
      <c r="C1110" t="s">
        <v>1154</v>
      </c>
      <c r="D1110" t="s">
        <v>1670</v>
      </c>
      <c r="E1110" t="s">
        <v>1789</v>
      </c>
      <c r="F1110">
        <v>3</v>
      </c>
      <c r="G1110">
        <v>808.87</v>
      </c>
      <c r="H1110">
        <v>0.12</v>
      </c>
      <c r="I1110" t="s">
        <v>1829</v>
      </c>
      <c r="J1110">
        <v>2135.4168</v>
      </c>
    </row>
    <row r="1111" spans="1:10" x14ac:dyDescent="0.3">
      <c r="A1111" t="s">
        <v>2935</v>
      </c>
      <c r="B1111" s="2">
        <v>45387</v>
      </c>
      <c r="C1111" t="s">
        <v>1062</v>
      </c>
      <c r="D1111" t="s">
        <v>1610</v>
      </c>
      <c r="E1111" t="s">
        <v>1761</v>
      </c>
      <c r="F1111">
        <v>3</v>
      </c>
      <c r="G1111">
        <v>826.15</v>
      </c>
      <c r="H1111">
        <v>0</v>
      </c>
      <c r="I1111" t="s">
        <v>1826</v>
      </c>
      <c r="J1111">
        <v>2478.4499999999998</v>
      </c>
    </row>
    <row r="1112" spans="1:10" x14ac:dyDescent="0.3">
      <c r="A1112" t="s">
        <v>2936</v>
      </c>
      <c r="B1112" s="2">
        <v>45652</v>
      </c>
      <c r="C1112" t="s">
        <v>616</v>
      </c>
      <c r="D1112" t="s">
        <v>1596</v>
      </c>
      <c r="E1112" t="s">
        <v>1813</v>
      </c>
      <c r="F1112">
        <v>3</v>
      </c>
      <c r="G1112">
        <v>631.20000000000005</v>
      </c>
      <c r="H1112">
        <v>0.24</v>
      </c>
      <c r="I1112" t="s">
        <v>1824</v>
      </c>
      <c r="J1112">
        <v>1439.136</v>
      </c>
    </row>
    <row r="1113" spans="1:10" x14ac:dyDescent="0.3">
      <c r="A1113" t="s">
        <v>2937</v>
      </c>
      <c r="B1113" s="2">
        <v>45316</v>
      </c>
      <c r="C1113" t="s">
        <v>872</v>
      </c>
      <c r="D1113" t="s">
        <v>1664</v>
      </c>
      <c r="E1113" t="s">
        <v>1789</v>
      </c>
      <c r="F1113">
        <v>1</v>
      </c>
      <c r="G1113">
        <v>937.01</v>
      </c>
      <c r="H1113">
        <v>7.0000000000000007E-2</v>
      </c>
      <c r="I1113" t="s">
        <v>1824</v>
      </c>
      <c r="J1113">
        <v>871.41929999999991</v>
      </c>
    </row>
    <row r="1114" spans="1:10" x14ac:dyDescent="0.3">
      <c r="A1114" t="s">
        <v>2938</v>
      </c>
      <c r="B1114" s="2">
        <v>45316</v>
      </c>
      <c r="C1114" t="s">
        <v>508</v>
      </c>
      <c r="D1114" t="s">
        <v>1694</v>
      </c>
      <c r="E1114" t="s">
        <v>1773</v>
      </c>
      <c r="F1114">
        <v>2</v>
      </c>
      <c r="G1114">
        <v>644</v>
      </c>
      <c r="H1114">
        <v>0.04</v>
      </c>
      <c r="I1114" t="s">
        <v>1826</v>
      </c>
      <c r="J1114">
        <v>1236.48</v>
      </c>
    </row>
    <row r="1115" spans="1:10" x14ac:dyDescent="0.3">
      <c r="A1115" t="s">
        <v>2939</v>
      </c>
      <c r="B1115" s="2">
        <v>45888</v>
      </c>
      <c r="C1115" t="s">
        <v>338</v>
      </c>
      <c r="D1115" t="s">
        <v>1730</v>
      </c>
      <c r="E1115" t="s">
        <v>1773</v>
      </c>
      <c r="F1115">
        <v>3</v>
      </c>
      <c r="G1115">
        <v>629.58000000000004</v>
      </c>
      <c r="H1115">
        <v>0.05</v>
      </c>
      <c r="I1115" t="s">
        <v>1824</v>
      </c>
      <c r="J1115">
        <v>1794.3030000000001</v>
      </c>
    </row>
    <row r="1116" spans="1:10" x14ac:dyDescent="0.3">
      <c r="A1116" t="s">
        <v>2940</v>
      </c>
      <c r="B1116" s="2">
        <v>45791</v>
      </c>
      <c r="C1116" t="s">
        <v>1437</v>
      </c>
      <c r="D1116" t="s">
        <v>1722</v>
      </c>
      <c r="E1116" t="s">
        <v>1761</v>
      </c>
      <c r="F1116">
        <v>2</v>
      </c>
      <c r="G1116">
        <v>121.52</v>
      </c>
      <c r="H1116">
        <v>0.18</v>
      </c>
      <c r="I1116" t="s">
        <v>1829</v>
      </c>
      <c r="J1116">
        <v>199.2928</v>
      </c>
    </row>
    <row r="1117" spans="1:10" x14ac:dyDescent="0.3">
      <c r="A1117" t="s">
        <v>2941</v>
      </c>
      <c r="B1117" s="2">
        <v>45420</v>
      </c>
      <c r="C1117" t="s">
        <v>1249</v>
      </c>
      <c r="D1117" t="s">
        <v>1678</v>
      </c>
      <c r="E1117" t="s">
        <v>1813</v>
      </c>
      <c r="F1117">
        <v>2</v>
      </c>
      <c r="G1117">
        <v>549.83000000000004</v>
      </c>
      <c r="H1117">
        <v>7.0000000000000007E-2</v>
      </c>
      <c r="I1117" t="s">
        <v>1826</v>
      </c>
      <c r="J1117">
        <v>1022.6838</v>
      </c>
    </row>
    <row r="1118" spans="1:10" x14ac:dyDescent="0.3">
      <c r="A1118" t="s">
        <v>2942</v>
      </c>
      <c r="B1118" s="2">
        <v>45219</v>
      </c>
      <c r="C1118" t="s">
        <v>475</v>
      </c>
      <c r="D1118" t="s">
        <v>1574</v>
      </c>
      <c r="E1118" t="s">
        <v>1782</v>
      </c>
      <c r="F1118">
        <v>3</v>
      </c>
      <c r="G1118">
        <v>278.38</v>
      </c>
      <c r="H1118">
        <v>0.03</v>
      </c>
      <c r="I1118" t="s">
        <v>1824</v>
      </c>
      <c r="J1118">
        <v>810.08579999999995</v>
      </c>
    </row>
    <row r="1119" spans="1:10" x14ac:dyDescent="0.3">
      <c r="A1119" t="s">
        <v>2943</v>
      </c>
      <c r="B1119" s="2">
        <v>45510</v>
      </c>
      <c r="C1119" t="s">
        <v>1355</v>
      </c>
      <c r="D1119" t="s">
        <v>1740</v>
      </c>
      <c r="E1119" t="s">
        <v>1766</v>
      </c>
      <c r="F1119">
        <v>4</v>
      </c>
      <c r="G1119">
        <v>723.66</v>
      </c>
      <c r="H1119">
        <v>0.03</v>
      </c>
      <c r="I1119" t="s">
        <v>1826</v>
      </c>
      <c r="J1119">
        <v>2807.8008</v>
      </c>
    </row>
    <row r="1120" spans="1:10" x14ac:dyDescent="0.3">
      <c r="A1120" t="s">
        <v>2944</v>
      </c>
      <c r="B1120" s="2">
        <v>45687</v>
      </c>
      <c r="C1120" t="s">
        <v>669</v>
      </c>
      <c r="D1120" t="s">
        <v>1692</v>
      </c>
      <c r="E1120" t="s">
        <v>1786</v>
      </c>
      <c r="F1120">
        <v>1</v>
      </c>
      <c r="G1120">
        <v>724.74</v>
      </c>
      <c r="H1120">
        <v>0.15</v>
      </c>
      <c r="I1120" t="s">
        <v>1826</v>
      </c>
      <c r="J1120">
        <v>616.029</v>
      </c>
    </row>
    <row r="1121" spans="1:10" x14ac:dyDescent="0.3">
      <c r="A1121" t="s">
        <v>2945</v>
      </c>
      <c r="B1121" s="2">
        <v>45271</v>
      </c>
      <c r="C1121" t="s">
        <v>1405</v>
      </c>
      <c r="D1121" t="s">
        <v>1590</v>
      </c>
      <c r="E1121" t="s">
        <v>1769</v>
      </c>
      <c r="F1121">
        <v>2</v>
      </c>
      <c r="G1121">
        <v>961.84</v>
      </c>
      <c r="H1121">
        <v>0.25</v>
      </c>
      <c r="I1121" t="s">
        <v>1826</v>
      </c>
      <c r="J1121">
        <v>1442.76</v>
      </c>
    </row>
    <row r="1122" spans="1:10" x14ac:dyDescent="0.3">
      <c r="A1122" t="s">
        <v>2946</v>
      </c>
      <c r="B1122" s="2">
        <v>45446</v>
      </c>
      <c r="C1122" t="s">
        <v>89</v>
      </c>
      <c r="D1122" t="s">
        <v>1622</v>
      </c>
      <c r="E1122" t="s">
        <v>1804</v>
      </c>
      <c r="F1122">
        <v>4</v>
      </c>
      <c r="G1122">
        <v>21.12</v>
      </c>
      <c r="H1122">
        <v>0.18</v>
      </c>
      <c r="I1122" t="s">
        <v>1829</v>
      </c>
      <c r="J1122">
        <v>69.273600000000002</v>
      </c>
    </row>
    <row r="1123" spans="1:10" x14ac:dyDescent="0.3">
      <c r="A1123" t="s">
        <v>2947</v>
      </c>
      <c r="B1123" s="2">
        <v>45579</v>
      </c>
      <c r="C1123" t="s">
        <v>1005</v>
      </c>
      <c r="D1123" t="s">
        <v>1543</v>
      </c>
      <c r="E1123" t="s">
        <v>1769</v>
      </c>
      <c r="F1123">
        <v>3</v>
      </c>
      <c r="G1123">
        <v>819.93</v>
      </c>
      <c r="H1123">
        <v>0.08</v>
      </c>
      <c r="I1123" t="s">
        <v>1826</v>
      </c>
      <c r="J1123">
        <v>2263.0068000000001</v>
      </c>
    </row>
    <row r="1124" spans="1:10" x14ac:dyDescent="0.3">
      <c r="A1124" t="s">
        <v>2948</v>
      </c>
      <c r="B1124" s="2">
        <v>45725</v>
      </c>
      <c r="C1124" t="s">
        <v>932</v>
      </c>
      <c r="D1124" t="s">
        <v>1632</v>
      </c>
      <c r="E1124" t="s">
        <v>1752</v>
      </c>
      <c r="F1124">
        <v>2</v>
      </c>
      <c r="G1124">
        <v>700.95</v>
      </c>
      <c r="H1124">
        <v>0.18</v>
      </c>
      <c r="I1124" t="s">
        <v>1824</v>
      </c>
      <c r="J1124">
        <v>1149.558</v>
      </c>
    </row>
    <row r="1125" spans="1:10" x14ac:dyDescent="0.3">
      <c r="A1125" t="s">
        <v>2949</v>
      </c>
      <c r="B1125" s="2">
        <v>45910</v>
      </c>
      <c r="C1125" t="s">
        <v>478</v>
      </c>
      <c r="D1125" t="s">
        <v>1582</v>
      </c>
      <c r="E1125" t="s">
        <v>1799</v>
      </c>
      <c r="F1125">
        <v>2</v>
      </c>
      <c r="G1125">
        <v>456.38</v>
      </c>
      <c r="H1125">
        <v>0.12</v>
      </c>
      <c r="I1125" t="s">
        <v>1824</v>
      </c>
      <c r="J1125">
        <v>803.22879999999998</v>
      </c>
    </row>
    <row r="1126" spans="1:10" x14ac:dyDescent="0.3">
      <c r="A1126" t="s">
        <v>2950</v>
      </c>
      <c r="B1126" s="2">
        <v>45447</v>
      </c>
      <c r="C1126" t="s">
        <v>1130</v>
      </c>
      <c r="D1126" t="s">
        <v>1700</v>
      </c>
      <c r="E1126" t="s">
        <v>1799</v>
      </c>
      <c r="F1126">
        <v>3</v>
      </c>
      <c r="G1126">
        <v>291.05</v>
      </c>
      <c r="H1126">
        <v>0.3</v>
      </c>
      <c r="I1126" t="s">
        <v>1824</v>
      </c>
      <c r="J1126">
        <v>611.20500000000004</v>
      </c>
    </row>
    <row r="1127" spans="1:10" x14ac:dyDescent="0.3">
      <c r="A1127" t="s">
        <v>2951</v>
      </c>
      <c r="B1127" s="2">
        <v>45307</v>
      </c>
      <c r="C1127" t="s">
        <v>749</v>
      </c>
      <c r="D1127" t="s">
        <v>1738</v>
      </c>
      <c r="E1127" t="s">
        <v>1801</v>
      </c>
      <c r="F1127">
        <v>2</v>
      </c>
      <c r="G1127">
        <v>463.52</v>
      </c>
      <c r="H1127">
        <v>0.27</v>
      </c>
      <c r="I1127" t="s">
        <v>1826</v>
      </c>
      <c r="J1127">
        <v>676.73919999999998</v>
      </c>
    </row>
    <row r="1128" spans="1:10" x14ac:dyDescent="0.3">
      <c r="A1128" t="s">
        <v>2952</v>
      </c>
      <c r="B1128" s="2">
        <v>45653</v>
      </c>
      <c r="C1128" t="s">
        <v>1184</v>
      </c>
      <c r="D1128" t="s">
        <v>1543</v>
      </c>
      <c r="E1128" t="s">
        <v>1807</v>
      </c>
      <c r="F1128">
        <v>3</v>
      </c>
      <c r="G1128">
        <v>241.64</v>
      </c>
      <c r="H1128">
        <v>0.28999999999999998</v>
      </c>
      <c r="I1128" t="s">
        <v>1826</v>
      </c>
      <c r="J1128">
        <v>514.69319999999993</v>
      </c>
    </row>
    <row r="1129" spans="1:10" x14ac:dyDescent="0.3">
      <c r="A1129" t="s">
        <v>2953</v>
      </c>
      <c r="B1129" s="2">
        <v>45817</v>
      </c>
      <c r="C1129" t="s">
        <v>1487</v>
      </c>
      <c r="D1129" t="s">
        <v>1608</v>
      </c>
      <c r="E1129" t="s">
        <v>1789</v>
      </c>
      <c r="F1129">
        <v>2</v>
      </c>
      <c r="G1129">
        <v>47.86</v>
      </c>
      <c r="H1129">
        <v>0.03</v>
      </c>
      <c r="I1129" t="s">
        <v>1826</v>
      </c>
      <c r="J1129">
        <v>92.848399999999998</v>
      </c>
    </row>
    <row r="1130" spans="1:10" x14ac:dyDescent="0.3">
      <c r="A1130" t="s">
        <v>2954</v>
      </c>
      <c r="B1130" s="2">
        <v>45509</v>
      </c>
      <c r="C1130" t="s">
        <v>1080</v>
      </c>
      <c r="D1130" t="s">
        <v>1732</v>
      </c>
      <c r="E1130" t="s">
        <v>1766</v>
      </c>
      <c r="F1130">
        <v>1</v>
      </c>
      <c r="G1130">
        <v>805.07</v>
      </c>
      <c r="H1130">
        <v>0.06</v>
      </c>
      <c r="I1130" t="s">
        <v>1829</v>
      </c>
      <c r="J1130">
        <v>756.76580000000001</v>
      </c>
    </row>
    <row r="1131" spans="1:10" x14ac:dyDescent="0.3">
      <c r="A1131" t="s">
        <v>2955</v>
      </c>
      <c r="B1131" s="2">
        <v>45753</v>
      </c>
      <c r="C1131" t="s">
        <v>1166</v>
      </c>
      <c r="D1131" t="s">
        <v>1616</v>
      </c>
      <c r="E1131" t="s">
        <v>1757</v>
      </c>
      <c r="F1131">
        <v>3</v>
      </c>
      <c r="G1131">
        <v>848.48</v>
      </c>
      <c r="H1131">
        <v>0</v>
      </c>
      <c r="I1131" t="s">
        <v>1829</v>
      </c>
      <c r="J1131">
        <v>2545.44</v>
      </c>
    </row>
    <row r="1132" spans="1:10" x14ac:dyDescent="0.3">
      <c r="A1132" t="s">
        <v>2956</v>
      </c>
      <c r="B1132" s="2">
        <v>45512</v>
      </c>
      <c r="C1132" t="s">
        <v>782</v>
      </c>
      <c r="D1132" t="s">
        <v>1654</v>
      </c>
      <c r="E1132" t="s">
        <v>1782</v>
      </c>
      <c r="F1132">
        <v>2</v>
      </c>
      <c r="G1132">
        <v>568.95000000000005</v>
      </c>
      <c r="H1132">
        <v>0.22</v>
      </c>
      <c r="I1132" t="s">
        <v>1824</v>
      </c>
      <c r="J1132">
        <v>887.56200000000013</v>
      </c>
    </row>
    <row r="1133" spans="1:10" x14ac:dyDescent="0.3">
      <c r="A1133" t="s">
        <v>2957</v>
      </c>
      <c r="B1133" s="2">
        <v>45764</v>
      </c>
      <c r="C1133" t="s">
        <v>541</v>
      </c>
      <c r="D1133" t="s">
        <v>1654</v>
      </c>
      <c r="E1133" t="s">
        <v>1792</v>
      </c>
      <c r="F1133">
        <v>3</v>
      </c>
      <c r="G1133">
        <v>269.83999999999997</v>
      </c>
      <c r="H1133">
        <v>0.05</v>
      </c>
      <c r="I1133" t="s">
        <v>1826</v>
      </c>
      <c r="J1133">
        <v>769.04399999999998</v>
      </c>
    </row>
    <row r="1134" spans="1:10" x14ac:dyDescent="0.3">
      <c r="A1134" t="s">
        <v>2958</v>
      </c>
      <c r="B1134" s="2">
        <v>45746</v>
      </c>
      <c r="C1134" t="s">
        <v>975</v>
      </c>
      <c r="D1134" t="s">
        <v>1672</v>
      </c>
      <c r="E1134" t="s">
        <v>1797</v>
      </c>
      <c r="F1134">
        <v>4</v>
      </c>
      <c r="G1134">
        <v>267.36</v>
      </c>
      <c r="H1134">
        <v>0.27</v>
      </c>
      <c r="I1134" t="s">
        <v>1826</v>
      </c>
      <c r="J1134">
        <v>780.69119999999998</v>
      </c>
    </row>
    <row r="1135" spans="1:10" x14ac:dyDescent="0.3">
      <c r="A1135" t="s">
        <v>2959</v>
      </c>
      <c r="B1135" s="2">
        <v>45647</v>
      </c>
      <c r="C1135" t="s">
        <v>399</v>
      </c>
      <c r="D1135" t="s">
        <v>1622</v>
      </c>
      <c r="E1135" t="s">
        <v>1757</v>
      </c>
      <c r="F1135">
        <v>1</v>
      </c>
      <c r="G1135">
        <v>438.41</v>
      </c>
      <c r="H1135">
        <v>0.09</v>
      </c>
      <c r="I1135" t="s">
        <v>1824</v>
      </c>
      <c r="J1135">
        <v>398.95310000000012</v>
      </c>
    </row>
    <row r="1136" spans="1:10" x14ac:dyDescent="0.3">
      <c r="A1136" t="s">
        <v>2960</v>
      </c>
      <c r="B1136" s="2">
        <v>45443</v>
      </c>
      <c r="C1136" t="s">
        <v>547</v>
      </c>
      <c r="D1136" t="s">
        <v>1650</v>
      </c>
      <c r="E1136" t="s">
        <v>1810</v>
      </c>
      <c r="F1136">
        <v>2</v>
      </c>
      <c r="G1136">
        <v>86.72</v>
      </c>
      <c r="H1136">
        <v>0.28000000000000003</v>
      </c>
      <c r="I1136" t="s">
        <v>1829</v>
      </c>
      <c r="J1136">
        <v>124.8768</v>
      </c>
    </row>
    <row r="1137" spans="1:10" x14ac:dyDescent="0.3">
      <c r="A1137" t="s">
        <v>2961</v>
      </c>
      <c r="B1137" s="2">
        <v>45722</v>
      </c>
      <c r="C1137" t="s">
        <v>1319</v>
      </c>
      <c r="D1137" t="s">
        <v>1726</v>
      </c>
      <c r="E1137" t="s">
        <v>1776</v>
      </c>
      <c r="F1137">
        <v>4</v>
      </c>
      <c r="G1137">
        <v>630.21</v>
      </c>
      <c r="H1137">
        <v>0.14000000000000001</v>
      </c>
      <c r="I1137" t="s">
        <v>1829</v>
      </c>
      <c r="J1137">
        <v>2167.9223999999999</v>
      </c>
    </row>
    <row r="1138" spans="1:10" x14ac:dyDescent="0.3">
      <c r="A1138" t="s">
        <v>2962</v>
      </c>
      <c r="B1138" s="2">
        <v>45575</v>
      </c>
      <c r="C1138" t="s">
        <v>1124</v>
      </c>
      <c r="D1138" t="s">
        <v>1666</v>
      </c>
      <c r="E1138" t="s">
        <v>1776</v>
      </c>
      <c r="F1138">
        <v>3</v>
      </c>
      <c r="G1138">
        <v>180.84</v>
      </c>
      <c r="H1138">
        <v>0.03</v>
      </c>
      <c r="I1138" t="s">
        <v>1826</v>
      </c>
      <c r="J1138">
        <v>526.24439999999993</v>
      </c>
    </row>
    <row r="1139" spans="1:10" x14ac:dyDescent="0.3">
      <c r="A1139" t="s">
        <v>2963</v>
      </c>
      <c r="B1139" s="2">
        <v>45441</v>
      </c>
      <c r="C1139" t="s">
        <v>27</v>
      </c>
      <c r="D1139" t="s">
        <v>1676</v>
      </c>
      <c r="E1139" t="s">
        <v>1804</v>
      </c>
      <c r="F1139">
        <v>1</v>
      </c>
      <c r="G1139">
        <v>453.41</v>
      </c>
      <c r="H1139">
        <v>0.04</v>
      </c>
      <c r="I1139" t="s">
        <v>1829</v>
      </c>
      <c r="J1139">
        <v>435.27359999999999</v>
      </c>
    </row>
    <row r="1140" spans="1:10" x14ac:dyDescent="0.3">
      <c r="A1140" t="s">
        <v>2964</v>
      </c>
      <c r="B1140" s="2">
        <v>45940</v>
      </c>
      <c r="C1140" t="s">
        <v>103</v>
      </c>
      <c r="D1140" t="s">
        <v>1650</v>
      </c>
      <c r="E1140" t="s">
        <v>1776</v>
      </c>
      <c r="F1140">
        <v>1</v>
      </c>
      <c r="G1140">
        <v>629.09</v>
      </c>
      <c r="H1140">
        <v>0.02</v>
      </c>
      <c r="I1140" t="s">
        <v>1824</v>
      </c>
      <c r="J1140">
        <v>616.50819999999999</v>
      </c>
    </row>
    <row r="1141" spans="1:10" x14ac:dyDescent="0.3">
      <c r="A1141" t="s">
        <v>2965</v>
      </c>
      <c r="B1141" s="2">
        <v>45518</v>
      </c>
      <c r="C1141" t="s">
        <v>97</v>
      </c>
      <c r="D1141" t="s">
        <v>1702</v>
      </c>
      <c r="E1141" t="s">
        <v>1761</v>
      </c>
      <c r="F1141">
        <v>2</v>
      </c>
      <c r="G1141">
        <v>257.45</v>
      </c>
      <c r="H1141">
        <v>0</v>
      </c>
      <c r="I1141" t="s">
        <v>1829</v>
      </c>
      <c r="J1141">
        <v>514.9</v>
      </c>
    </row>
    <row r="1142" spans="1:10" x14ac:dyDescent="0.3">
      <c r="A1142" t="s">
        <v>2966</v>
      </c>
      <c r="B1142" s="2">
        <v>45861</v>
      </c>
      <c r="C1142" t="s">
        <v>592</v>
      </c>
      <c r="D1142" t="s">
        <v>1616</v>
      </c>
      <c r="E1142" t="s">
        <v>1801</v>
      </c>
      <c r="F1142">
        <v>2</v>
      </c>
      <c r="G1142">
        <v>696.61</v>
      </c>
      <c r="H1142">
        <v>0.17</v>
      </c>
      <c r="I1142" t="s">
        <v>1826</v>
      </c>
      <c r="J1142">
        <v>1156.3725999999999</v>
      </c>
    </row>
    <row r="1143" spans="1:10" x14ac:dyDescent="0.3">
      <c r="A1143" t="s">
        <v>2967</v>
      </c>
      <c r="B1143" s="2">
        <v>45416</v>
      </c>
      <c r="C1143" t="s">
        <v>1166</v>
      </c>
      <c r="D1143" t="s">
        <v>1640</v>
      </c>
      <c r="E1143" t="s">
        <v>1779</v>
      </c>
      <c r="F1143">
        <v>2</v>
      </c>
      <c r="G1143">
        <v>143.79</v>
      </c>
      <c r="H1143">
        <v>0.1</v>
      </c>
      <c r="I1143" t="s">
        <v>1826</v>
      </c>
      <c r="J1143">
        <v>258.822</v>
      </c>
    </row>
    <row r="1144" spans="1:10" x14ac:dyDescent="0.3">
      <c r="A1144" t="s">
        <v>2968</v>
      </c>
      <c r="B1144" s="2">
        <v>45608</v>
      </c>
      <c r="C1144" t="s">
        <v>937</v>
      </c>
      <c r="D1144" t="s">
        <v>1714</v>
      </c>
      <c r="E1144" t="s">
        <v>1757</v>
      </c>
      <c r="F1144">
        <v>3</v>
      </c>
      <c r="G1144">
        <v>460.93</v>
      </c>
      <c r="H1144">
        <v>0.19</v>
      </c>
      <c r="I1144" t="s">
        <v>1829</v>
      </c>
      <c r="J1144">
        <v>1120.0599</v>
      </c>
    </row>
    <row r="1145" spans="1:10" x14ac:dyDescent="0.3">
      <c r="A1145" t="s">
        <v>2969</v>
      </c>
      <c r="B1145" s="2">
        <v>45301</v>
      </c>
      <c r="C1145" t="s">
        <v>1533</v>
      </c>
      <c r="D1145" t="s">
        <v>1604</v>
      </c>
      <c r="E1145" t="s">
        <v>1786</v>
      </c>
      <c r="F1145">
        <v>2</v>
      </c>
      <c r="G1145">
        <v>67.55</v>
      </c>
      <c r="H1145">
        <v>0.03</v>
      </c>
      <c r="I1145" t="s">
        <v>1824</v>
      </c>
      <c r="J1145">
        <v>131.047</v>
      </c>
    </row>
    <row r="1146" spans="1:10" x14ac:dyDescent="0.3">
      <c r="A1146" t="s">
        <v>2970</v>
      </c>
      <c r="B1146" s="2">
        <v>45433</v>
      </c>
      <c r="C1146" t="s">
        <v>684</v>
      </c>
      <c r="D1146" t="s">
        <v>1646</v>
      </c>
      <c r="E1146" t="s">
        <v>1757</v>
      </c>
      <c r="F1146">
        <v>3</v>
      </c>
      <c r="G1146">
        <v>803.31</v>
      </c>
      <c r="H1146">
        <v>0.1</v>
      </c>
      <c r="I1146" t="s">
        <v>1826</v>
      </c>
      <c r="J1146">
        <v>2168.9369999999999</v>
      </c>
    </row>
    <row r="1147" spans="1:10" x14ac:dyDescent="0.3">
      <c r="A1147" t="s">
        <v>2971</v>
      </c>
      <c r="B1147" s="2">
        <v>45821</v>
      </c>
      <c r="C1147" t="s">
        <v>1340</v>
      </c>
      <c r="D1147" t="s">
        <v>1580</v>
      </c>
      <c r="E1147" t="s">
        <v>1797</v>
      </c>
      <c r="F1147">
        <v>4</v>
      </c>
      <c r="G1147">
        <v>254.71</v>
      </c>
      <c r="H1147">
        <v>0.2</v>
      </c>
      <c r="I1147" t="s">
        <v>1829</v>
      </c>
      <c r="J1147">
        <v>815.07200000000012</v>
      </c>
    </row>
    <row r="1148" spans="1:10" x14ac:dyDescent="0.3">
      <c r="A1148" t="s">
        <v>2972</v>
      </c>
      <c r="B1148" s="2">
        <v>45508</v>
      </c>
      <c r="C1148" t="s">
        <v>195</v>
      </c>
      <c r="D1148" t="s">
        <v>1648</v>
      </c>
      <c r="E1148" t="s">
        <v>1769</v>
      </c>
      <c r="F1148">
        <v>4</v>
      </c>
      <c r="G1148">
        <v>594.89</v>
      </c>
      <c r="H1148">
        <v>0.3</v>
      </c>
      <c r="I1148" t="s">
        <v>1826</v>
      </c>
      <c r="J1148">
        <v>1665.692</v>
      </c>
    </row>
    <row r="1149" spans="1:10" x14ac:dyDescent="0.3">
      <c r="A1149" t="s">
        <v>2973</v>
      </c>
      <c r="B1149" s="2">
        <v>45854</v>
      </c>
      <c r="C1149" t="s">
        <v>711</v>
      </c>
      <c r="D1149" t="s">
        <v>1730</v>
      </c>
      <c r="E1149" t="s">
        <v>1752</v>
      </c>
      <c r="F1149">
        <v>2</v>
      </c>
      <c r="G1149">
        <v>844.31</v>
      </c>
      <c r="H1149">
        <v>7.0000000000000007E-2</v>
      </c>
      <c r="I1149" t="s">
        <v>1826</v>
      </c>
      <c r="J1149">
        <v>1570.4166</v>
      </c>
    </row>
    <row r="1150" spans="1:10" x14ac:dyDescent="0.3">
      <c r="A1150" t="s">
        <v>2974</v>
      </c>
      <c r="B1150" s="2">
        <v>45569</v>
      </c>
      <c r="C1150" t="s">
        <v>458</v>
      </c>
      <c r="D1150" t="s">
        <v>1578</v>
      </c>
      <c r="E1150" t="s">
        <v>1776</v>
      </c>
      <c r="F1150">
        <v>4</v>
      </c>
      <c r="G1150">
        <v>101.33</v>
      </c>
      <c r="H1150">
        <v>0</v>
      </c>
      <c r="I1150" t="s">
        <v>1824</v>
      </c>
      <c r="J1150">
        <v>405.32</v>
      </c>
    </row>
    <row r="1151" spans="1:10" x14ac:dyDescent="0.3">
      <c r="A1151" t="s">
        <v>2975</v>
      </c>
      <c r="B1151" s="2">
        <v>45824</v>
      </c>
      <c r="C1151" t="s">
        <v>449</v>
      </c>
      <c r="D1151" t="s">
        <v>1600</v>
      </c>
      <c r="E1151" t="s">
        <v>1782</v>
      </c>
      <c r="F1151">
        <v>3</v>
      </c>
      <c r="G1151">
        <v>922.56</v>
      </c>
      <c r="H1151">
        <v>0.18</v>
      </c>
      <c r="I1151" t="s">
        <v>1826</v>
      </c>
      <c r="J1151">
        <v>2269.4976000000001</v>
      </c>
    </row>
    <row r="1152" spans="1:10" x14ac:dyDescent="0.3">
      <c r="A1152" t="s">
        <v>2976</v>
      </c>
      <c r="B1152" s="2">
        <v>45352</v>
      </c>
      <c r="C1152" t="s">
        <v>1340</v>
      </c>
      <c r="D1152" t="s">
        <v>1624</v>
      </c>
      <c r="E1152" t="s">
        <v>1799</v>
      </c>
      <c r="F1152">
        <v>4</v>
      </c>
      <c r="G1152">
        <v>867.19</v>
      </c>
      <c r="H1152">
        <v>7.0000000000000007E-2</v>
      </c>
      <c r="I1152" t="s">
        <v>1829</v>
      </c>
      <c r="J1152">
        <v>3225.9468000000002</v>
      </c>
    </row>
    <row r="1153" spans="1:10" x14ac:dyDescent="0.3">
      <c r="A1153" t="s">
        <v>2977</v>
      </c>
      <c r="B1153" s="2">
        <v>45454</v>
      </c>
      <c r="C1153" t="s">
        <v>36</v>
      </c>
      <c r="D1153" t="s">
        <v>1714</v>
      </c>
      <c r="E1153" t="s">
        <v>1807</v>
      </c>
      <c r="F1153">
        <v>3</v>
      </c>
      <c r="G1153">
        <v>816.87</v>
      </c>
      <c r="H1153">
        <v>0.14000000000000001</v>
      </c>
      <c r="I1153" t="s">
        <v>1826</v>
      </c>
      <c r="J1153">
        <v>2107.5246000000002</v>
      </c>
    </row>
    <row r="1154" spans="1:10" x14ac:dyDescent="0.3">
      <c r="A1154" t="s">
        <v>2978</v>
      </c>
      <c r="B1154" s="2">
        <v>45924</v>
      </c>
      <c r="C1154" t="s">
        <v>1478</v>
      </c>
      <c r="D1154" t="s">
        <v>1678</v>
      </c>
      <c r="E1154" t="s">
        <v>1766</v>
      </c>
      <c r="F1154">
        <v>3</v>
      </c>
      <c r="G1154">
        <v>258.06</v>
      </c>
      <c r="H1154">
        <v>0</v>
      </c>
      <c r="I1154" t="s">
        <v>1826</v>
      </c>
      <c r="J1154">
        <v>774.18000000000006</v>
      </c>
    </row>
    <row r="1155" spans="1:10" x14ac:dyDescent="0.3">
      <c r="A1155" t="s">
        <v>2979</v>
      </c>
      <c r="B1155" s="2">
        <v>45694</v>
      </c>
      <c r="C1155" t="s">
        <v>984</v>
      </c>
      <c r="D1155" t="s">
        <v>1624</v>
      </c>
      <c r="E1155" t="s">
        <v>1799</v>
      </c>
      <c r="F1155">
        <v>2</v>
      </c>
      <c r="G1155">
        <v>574.58000000000004</v>
      </c>
      <c r="H1155">
        <v>0.06</v>
      </c>
      <c r="I1155" t="s">
        <v>1824</v>
      </c>
      <c r="J1155">
        <v>1080.2103999999999</v>
      </c>
    </row>
    <row r="1156" spans="1:10" x14ac:dyDescent="0.3">
      <c r="A1156" t="s">
        <v>2980</v>
      </c>
      <c r="B1156" s="2">
        <v>45587</v>
      </c>
      <c r="C1156" t="s">
        <v>97</v>
      </c>
      <c r="D1156" t="s">
        <v>1714</v>
      </c>
      <c r="E1156" t="s">
        <v>1776</v>
      </c>
      <c r="F1156">
        <v>2</v>
      </c>
      <c r="G1156">
        <v>472.18</v>
      </c>
      <c r="H1156">
        <v>0.27</v>
      </c>
      <c r="I1156" t="s">
        <v>1826</v>
      </c>
      <c r="J1156">
        <v>689.38279999999997</v>
      </c>
    </row>
    <row r="1157" spans="1:10" x14ac:dyDescent="0.3">
      <c r="A1157" t="s">
        <v>2981</v>
      </c>
      <c r="B1157" s="2">
        <v>45556</v>
      </c>
      <c r="C1157" t="s">
        <v>1068</v>
      </c>
      <c r="D1157" t="s">
        <v>1630</v>
      </c>
      <c r="E1157" t="s">
        <v>1773</v>
      </c>
      <c r="F1157">
        <v>2</v>
      </c>
      <c r="G1157">
        <v>20.47</v>
      </c>
      <c r="H1157">
        <v>0.12</v>
      </c>
      <c r="I1157" t="s">
        <v>1829</v>
      </c>
      <c r="J1157">
        <v>36.027200000000001</v>
      </c>
    </row>
    <row r="1158" spans="1:10" x14ac:dyDescent="0.3">
      <c r="A1158" t="s">
        <v>2982</v>
      </c>
      <c r="B1158" s="2">
        <v>45923</v>
      </c>
      <c r="C1158" t="s">
        <v>100</v>
      </c>
      <c r="D1158" t="s">
        <v>1592</v>
      </c>
      <c r="E1158" t="s">
        <v>1779</v>
      </c>
      <c r="F1158">
        <v>3</v>
      </c>
      <c r="G1158">
        <v>235.41</v>
      </c>
      <c r="H1158">
        <v>0.15</v>
      </c>
      <c r="I1158" t="s">
        <v>1826</v>
      </c>
      <c r="J1158">
        <v>600.29549999999995</v>
      </c>
    </row>
    <row r="1159" spans="1:10" x14ac:dyDescent="0.3">
      <c r="A1159" t="s">
        <v>2983</v>
      </c>
      <c r="B1159" s="2">
        <v>45811</v>
      </c>
      <c r="C1159" t="s">
        <v>740</v>
      </c>
      <c r="D1159" t="s">
        <v>1704</v>
      </c>
      <c r="E1159" t="s">
        <v>1779</v>
      </c>
      <c r="F1159">
        <v>3</v>
      </c>
      <c r="G1159">
        <v>744.9</v>
      </c>
      <c r="H1159">
        <v>0.27</v>
      </c>
      <c r="I1159" t="s">
        <v>1826</v>
      </c>
      <c r="J1159">
        <v>1631.3309999999999</v>
      </c>
    </row>
    <row r="1160" spans="1:10" x14ac:dyDescent="0.3">
      <c r="A1160" t="s">
        <v>2984</v>
      </c>
      <c r="B1160" s="2">
        <v>45559</v>
      </c>
      <c r="C1160" t="s">
        <v>181</v>
      </c>
      <c r="D1160" t="s">
        <v>1584</v>
      </c>
      <c r="E1160" t="s">
        <v>1766</v>
      </c>
      <c r="F1160">
        <v>2</v>
      </c>
      <c r="G1160">
        <v>382.2</v>
      </c>
      <c r="H1160">
        <v>0.15</v>
      </c>
      <c r="I1160" t="s">
        <v>1824</v>
      </c>
      <c r="J1160">
        <v>649.74</v>
      </c>
    </row>
    <row r="1161" spans="1:10" x14ac:dyDescent="0.3">
      <c r="A1161" t="s">
        <v>2985</v>
      </c>
      <c r="B1161" s="2">
        <v>45881</v>
      </c>
      <c r="C1161" t="s">
        <v>1086</v>
      </c>
      <c r="D1161" t="s">
        <v>1728</v>
      </c>
      <c r="E1161" t="s">
        <v>1804</v>
      </c>
      <c r="F1161">
        <v>1</v>
      </c>
      <c r="G1161">
        <v>269.25</v>
      </c>
      <c r="H1161">
        <v>0.14000000000000001</v>
      </c>
      <c r="I1161" t="s">
        <v>1826</v>
      </c>
      <c r="J1161">
        <v>231.55500000000001</v>
      </c>
    </row>
    <row r="1162" spans="1:10" x14ac:dyDescent="0.3">
      <c r="A1162" t="s">
        <v>2986</v>
      </c>
      <c r="B1162" s="2">
        <v>45367</v>
      </c>
      <c r="C1162" t="s">
        <v>1142</v>
      </c>
      <c r="D1162" t="s">
        <v>1608</v>
      </c>
      <c r="E1162" t="s">
        <v>1792</v>
      </c>
      <c r="F1162">
        <v>2</v>
      </c>
      <c r="G1162">
        <v>723.75</v>
      </c>
      <c r="H1162">
        <v>0.03</v>
      </c>
      <c r="I1162" t="s">
        <v>1826</v>
      </c>
      <c r="J1162">
        <v>1404.075</v>
      </c>
    </row>
    <row r="1163" spans="1:10" x14ac:dyDescent="0.3">
      <c r="A1163" t="s">
        <v>2987</v>
      </c>
      <c r="B1163" s="2">
        <v>45832</v>
      </c>
      <c r="C1163" t="s">
        <v>893</v>
      </c>
      <c r="D1163" t="s">
        <v>1586</v>
      </c>
      <c r="E1163" t="s">
        <v>1813</v>
      </c>
      <c r="F1163">
        <v>4</v>
      </c>
      <c r="G1163">
        <v>58.92</v>
      </c>
      <c r="H1163">
        <v>0.18</v>
      </c>
      <c r="I1163" t="s">
        <v>1824</v>
      </c>
      <c r="J1163">
        <v>193.2576</v>
      </c>
    </row>
    <row r="1164" spans="1:10" x14ac:dyDescent="0.3">
      <c r="A1164" t="s">
        <v>2988</v>
      </c>
      <c r="B1164" s="2">
        <v>45438</v>
      </c>
      <c r="C1164" t="s">
        <v>619</v>
      </c>
      <c r="D1164" t="s">
        <v>1690</v>
      </c>
      <c r="E1164" t="s">
        <v>1789</v>
      </c>
      <c r="F1164">
        <v>2</v>
      </c>
      <c r="G1164">
        <v>913.08</v>
      </c>
      <c r="H1164">
        <v>0.26</v>
      </c>
      <c r="I1164" t="s">
        <v>1824</v>
      </c>
      <c r="J1164">
        <v>1351.3584000000001</v>
      </c>
    </row>
    <row r="1165" spans="1:10" x14ac:dyDescent="0.3">
      <c r="A1165" t="s">
        <v>2989</v>
      </c>
      <c r="B1165" s="2">
        <v>45691</v>
      </c>
      <c r="C1165" t="s">
        <v>776</v>
      </c>
      <c r="D1165" t="s">
        <v>1710</v>
      </c>
      <c r="E1165" t="s">
        <v>1757</v>
      </c>
      <c r="F1165">
        <v>1</v>
      </c>
      <c r="G1165">
        <v>791.83</v>
      </c>
      <c r="H1165">
        <v>0.28000000000000003</v>
      </c>
      <c r="I1165" t="s">
        <v>1826</v>
      </c>
      <c r="J1165">
        <v>570.11760000000004</v>
      </c>
    </row>
    <row r="1166" spans="1:10" x14ac:dyDescent="0.3">
      <c r="A1166" t="s">
        <v>2990</v>
      </c>
      <c r="B1166" s="2">
        <v>45506</v>
      </c>
      <c r="C1166" t="s">
        <v>1452</v>
      </c>
      <c r="D1166" t="s">
        <v>1551</v>
      </c>
      <c r="E1166" t="s">
        <v>1801</v>
      </c>
      <c r="F1166">
        <v>1</v>
      </c>
      <c r="G1166">
        <v>74.290000000000006</v>
      </c>
      <c r="H1166">
        <v>0.3</v>
      </c>
      <c r="I1166" t="s">
        <v>1829</v>
      </c>
      <c r="J1166">
        <v>52.003</v>
      </c>
    </row>
    <row r="1167" spans="1:10" x14ac:dyDescent="0.3">
      <c r="A1167" t="s">
        <v>2991</v>
      </c>
      <c r="B1167" s="2">
        <v>45251</v>
      </c>
      <c r="C1167" t="s">
        <v>779</v>
      </c>
      <c r="D1167" t="s">
        <v>1618</v>
      </c>
      <c r="E1167" t="s">
        <v>1752</v>
      </c>
      <c r="F1167">
        <v>2</v>
      </c>
      <c r="G1167">
        <v>961.68</v>
      </c>
      <c r="H1167">
        <v>0.27</v>
      </c>
      <c r="I1167" t="s">
        <v>1826</v>
      </c>
      <c r="J1167">
        <v>1404.0527999999999</v>
      </c>
    </row>
    <row r="1168" spans="1:10" x14ac:dyDescent="0.3">
      <c r="A1168" t="s">
        <v>2992</v>
      </c>
      <c r="B1168" s="2">
        <v>45722</v>
      </c>
      <c r="C1168" t="s">
        <v>1518</v>
      </c>
      <c r="D1168" t="s">
        <v>1586</v>
      </c>
      <c r="E1168" t="s">
        <v>1799</v>
      </c>
      <c r="F1168">
        <v>1</v>
      </c>
      <c r="G1168">
        <v>90.72</v>
      </c>
      <c r="H1168">
        <v>0.1</v>
      </c>
      <c r="I1168" t="s">
        <v>1826</v>
      </c>
      <c r="J1168">
        <v>81.647999999999996</v>
      </c>
    </row>
    <row r="1169" spans="1:10" x14ac:dyDescent="0.3">
      <c r="A1169" t="s">
        <v>2993</v>
      </c>
      <c r="B1169" s="2">
        <v>45689</v>
      </c>
      <c r="C1169" t="s">
        <v>224</v>
      </c>
      <c r="D1169" t="s">
        <v>1664</v>
      </c>
      <c r="E1169" t="s">
        <v>1779</v>
      </c>
      <c r="F1169">
        <v>1</v>
      </c>
      <c r="G1169">
        <v>458.69</v>
      </c>
      <c r="H1169">
        <v>0.16</v>
      </c>
      <c r="I1169" t="s">
        <v>1826</v>
      </c>
      <c r="J1169">
        <v>385.2996</v>
      </c>
    </row>
    <row r="1170" spans="1:10" x14ac:dyDescent="0.3">
      <c r="A1170" t="s">
        <v>2994</v>
      </c>
      <c r="B1170" s="2">
        <v>45346</v>
      </c>
      <c r="C1170" t="s">
        <v>743</v>
      </c>
      <c r="D1170" t="s">
        <v>1616</v>
      </c>
      <c r="E1170" t="s">
        <v>1779</v>
      </c>
      <c r="F1170">
        <v>1</v>
      </c>
      <c r="G1170">
        <v>168.29</v>
      </c>
      <c r="H1170">
        <v>0.05</v>
      </c>
      <c r="I1170" t="s">
        <v>1826</v>
      </c>
      <c r="J1170">
        <v>159.87549999999999</v>
      </c>
    </row>
    <row r="1171" spans="1:10" x14ac:dyDescent="0.3">
      <c r="A1171" t="s">
        <v>2995</v>
      </c>
      <c r="B1171" s="2">
        <v>45549</v>
      </c>
      <c r="C1171" t="s">
        <v>687</v>
      </c>
      <c r="D1171" t="s">
        <v>1582</v>
      </c>
      <c r="E1171" t="s">
        <v>1807</v>
      </c>
      <c r="F1171">
        <v>1</v>
      </c>
      <c r="G1171">
        <v>391.77</v>
      </c>
      <c r="H1171">
        <v>0.1</v>
      </c>
      <c r="I1171" t="s">
        <v>1826</v>
      </c>
      <c r="J1171">
        <v>352.59300000000002</v>
      </c>
    </row>
    <row r="1172" spans="1:10" x14ac:dyDescent="0.3">
      <c r="A1172" t="s">
        <v>2996</v>
      </c>
      <c r="B1172" s="2">
        <v>45900</v>
      </c>
      <c r="C1172" t="s">
        <v>1077</v>
      </c>
      <c r="D1172" t="s">
        <v>1572</v>
      </c>
      <c r="E1172" t="s">
        <v>1799</v>
      </c>
      <c r="F1172">
        <v>1</v>
      </c>
      <c r="G1172">
        <v>424.83</v>
      </c>
      <c r="H1172">
        <v>0.05</v>
      </c>
      <c r="I1172" t="s">
        <v>1829</v>
      </c>
      <c r="J1172">
        <v>403.58850000000001</v>
      </c>
    </row>
    <row r="1173" spans="1:10" x14ac:dyDescent="0.3">
      <c r="A1173" t="s">
        <v>2997</v>
      </c>
      <c r="B1173" s="2">
        <v>45308</v>
      </c>
      <c r="C1173" t="s">
        <v>202</v>
      </c>
      <c r="D1173" t="s">
        <v>1570</v>
      </c>
      <c r="E1173" t="s">
        <v>1766</v>
      </c>
      <c r="F1173">
        <v>1</v>
      </c>
      <c r="G1173">
        <v>499.46</v>
      </c>
      <c r="H1173">
        <v>0.1</v>
      </c>
      <c r="I1173" t="s">
        <v>1824</v>
      </c>
      <c r="J1173">
        <v>449.51400000000001</v>
      </c>
    </row>
    <row r="1174" spans="1:10" x14ac:dyDescent="0.3">
      <c r="A1174" t="s">
        <v>2998</v>
      </c>
      <c r="B1174" s="2">
        <v>45336</v>
      </c>
      <c r="C1174" t="s">
        <v>85</v>
      </c>
      <c r="D1174" t="s">
        <v>1746</v>
      </c>
      <c r="E1174" t="s">
        <v>1757</v>
      </c>
      <c r="F1174">
        <v>2</v>
      </c>
      <c r="G1174">
        <v>698.34</v>
      </c>
      <c r="H1174">
        <v>0.15</v>
      </c>
      <c r="I1174" t="s">
        <v>1826</v>
      </c>
      <c r="J1174">
        <v>1187.1780000000001</v>
      </c>
    </row>
    <row r="1175" spans="1:10" x14ac:dyDescent="0.3">
      <c r="A1175" t="s">
        <v>2999</v>
      </c>
      <c r="B1175" s="2">
        <v>45213</v>
      </c>
      <c r="C1175" t="s">
        <v>899</v>
      </c>
      <c r="D1175" t="s">
        <v>1660</v>
      </c>
      <c r="E1175" t="s">
        <v>1804</v>
      </c>
      <c r="F1175">
        <v>2</v>
      </c>
      <c r="G1175">
        <v>805.08</v>
      </c>
      <c r="H1175">
        <v>0.27</v>
      </c>
      <c r="I1175" t="s">
        <v>1826</v>
      </c>
      <c r="J1175">
        <v>1175.4168</v>
      </c>
    </row>
    <row r="1176" spans="1:10" x14ac:dyDescent="0.3">
      <c r="A1176" t="s">
        <v>3000</v>
      </c>
      <c r="B1176" s="2">
        <v>45742</v>
      </c>
      <c r="C1176" t="s">
        <v>1437</v>
      </c>
      <c r="D1176" t="s">
        <v>1700</v>
      </c>
      <c r="E1176" t="s">
        <v>1761</v>
      </c>
      <c r="F1176">
        <v>4</v>
      </c>
      <c r="G1176">
        <v>934.79</v>
      </c>
      <c r="H1176">
        <v>0.08</v>
      </c>
      <c r="I1176" t="s">
        <v>1826</v>
      </c>
      <c r="J1176">
        <v>3440.0272</v>
      </c>
    </row>
    <row r="1177" spans="1:10" x14ac:dyDescent="0.3">
      <c r="A1177" t="s">
        <v>3001</v>
      </c>
      <c r="B1177" s="2">
        <v>45932</v>
      </c>
      <c r="C1177" t="s">
        <v>85</v>
      </c>
      <c r="D1177" t="s">
        <v>1668</v>
      </c>
      <c r="E1177" t="s">
        <v>1757</v>
      </c>
      <c r="F1177">
        <v>2</v>
      </c>
      <c r="G1177">
        <v>424.54</v>
      </c>
      <c r="H1177">
        <v>0.24</v>
      </c>
      <c r="I1177" t="s">
        <v>1826</v>
      </c>
      <c r="J1177">
        <v>645.30080000000009</v>
      </c>
    </row>
    <row r="1178" spans="1:10" x14ac:dyDescent="0.3">
      <c r="A1178" t="s">
        <v>3002</v>
      </c>
      <c r="B1178" s="2">
        <v>45462</v>
      </c>
      <c r="C1178" t="s">
        <v>1029</v>
      </c>
      <c r="D1178" t="s">
        <v>1716</v>
      </c>
      <c r="E1178" t="s">
        <v>1807</v>
      </c>
      <c r="F1178">
        <v>1</v>
      </c>
      <c r="G1178">
        <v>235.44</v>
      </c>
      <c r="H1178">
        <v>0.19</v>
      </c>
      <c r="I1178" t="s">
        <v>1829</v>
      </c>
      <c r="J1178">
        <v>190.7064</v>
      </c>
    </row>
    <row r="1179" spans="1:10" x14ac:dyDescent="0.3">
      <c r="A1179" t="s">
        <v>3003</v>
      </c>
      <c r="B1179" s="2">
        <v>45568</v>
      </c>
      <c r="C1179" t="s">
        <v>863</v>
      </c>
      <c r="D1179" t="s">
        <v>1646</v>
      </c>
      <c r="E1179" t="s">
        <v>1797</v>
      </c>
      <c r="F1179">
        <v>2</v>
      </c>
      <c r="G1179">
        <v>620.71</v>
      </c>
      <c r="H1179">
        <v>0.27</v>
      </c>
      <c r="I1179" t="s">
        <v>1824</v>
      </c>
      <c r="J1179">
        <v>906.23660000000007</v>
      </c>
    </row>
    <row r="1180" spans="1:10" x14ac:dyDescent="0.3">
      <c r="A1180" t="s">
        <v>3004</v>
      </c>
      <c r="B1180" s="2">
        <v>45397</v>
      </c>
      <c r="C1180" t="s">
        <v>402</v>
      </c>
      <c r="D1180" t="s">
        <v>1580</v>
      </c>
      <c r="E1180" t="s">
        <v>1792</v>
      </c>
      <c r="F1180">
        <v>2</v>
      </c>
      <c r="G1180">
        <v>851.77</v>
      </c>
      <c r="H1180">
        <v>0.13</v>
      </c>
      <c r="I1180" t="s">
        <v>1826</v>
      </c>
      <c r="J1180">
        <v>1482.0798</v>
      </c>
    </row>
    <row r="1181" spans="1:10" x14ac:dyDescent="0.3">
      <c r="A1181" t="s">
        <v>3005</v>
      </c>
      <c r="B1181" s="2">
        <v>45569</v>
      </c>
      <c r="C1181" t="s">
        <v>559</v>
      </c>
      <c r="D1181" t="s">
        <v>1638</v>
      </c>
      <c r="E1181" t="s">
        <v>1757</v>
      </c>
      <c r="F1181">
        <v>3</v>
      </c>
      <c r="G1181">
        <v>876.01</v>
      </c>
      <c r="H1181">
        <v>0.2</v>
      </c>
      <c r="I1181" t="s">
        <v>1824</v>
      </c>
      <c r="J1181">
        <v>2102.424</v>
      </c>
    </row>
    <row r="1182" spans="1:10" x14ac:dyDescent="0.3">
      <c r="A1182" t="s">
        <v>3006</v>
      </c>
      <c r="B1182" s="2">
        <v>45353</v>
      </c>
      <c r="C1182" t="s">
        <v>878</v>
      </c>
      <c r="D1182" t="s">
        <v>1602</v>
      </c>
      <c r="E1182" t="s">
        <v>1786</v>
      </c>
      <c r="F1182">
        <v>2</v>
      </c>
      <c r="G1182">
        <v>717.21</v>
      </c>
      <c r="H1182">
        <v>0.15</v>
      </c>
      <c r="I1182" t="s">
        <v>1829</v>
      </c>
      <c r="J1182">
        <v>1219.2570000000001</v>
      </c>
    </row>
    <row r="1183" spans="1:10" x14ac:dyDescent="0.3">
      <c r="A1183" t="s">
        <v>3007</v>
      </c>
      <c r="B1183" s="2">
        <v>45343</v>
      </c>
      <c r="C1183" t="s">
        <v>211</v>
      </c>
      <c r="D1183" t="s">
        <v>1630</v>
      </c>
      <c r="E1183" t="s">
        <v>1782</v>
      </c>
      <c r="F1183">
        <v>2</v>
      </c>
      <c r="G1183">
        <v>871.43</v>
      </c>
      <c r="H1183">
        <v>0.05</v>
      </c>
      <c r="I1183" t="s">
        <v>1824</v>
      </c>
      <c r="J1183">
        <v>1655.7170000000001</v>
      </c>
    </row>
    <row r="1184" spans="1:10" x14ac:dyDescent="0.3">
      <c r="A1184" t="s">
        <v>3008</v>
      </c>
      <c r="B1184" s="2">
        <v>45321</v>
      </c>
      <c r="C1184" t="s">
        <v>1400</v>
      </c>
      <c r="D1184" t="s">
        <v>1620</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1674</v>
      </c>
      <c r="E1186" t="s">
        <v>1766</v>
      </c>
      <c r="F1186">
        <v>2</v>
      </c>
      <c r="G1186">
        <v>975.72</v>
      </c>
      <c r="H1186">
        <v>0.16</v>
      </c>
      <c r="I1186" t="s">
        <v>1829</v>
      </c>
      <c r="J1186">
        <v>1639.2095999999999</v>
      </c>
    </row>
    <row r="1187" spans="1:10" x14ac:dyDescent="0.3">
      <c r="A1187" t="s">
        <v>3011</v>
      </c>
      <c r="B1187" s="2">
        <v>45505</v>
      </c>
      <c r="C1187" t="s">
        <v>1304</v>
      </c>
      <c r="D1187" t="s">
        <v>1578</v>
      </c>
      <c r="E1187" t="s">
        <v>1757</v>
      </c>
      <c r="F1187">
        <v>1</v>
      </c>
      <c r="G1187">
        <v>86.03</v>
      </c>
      <c r="H1187">
        <v>0.01</v>
      </c>
      <c r="I1187" t="s">
        <v>1824</v>
      </c>
      <c r="J1187">
        <v>85.169700000000006</v>
      </c>
    </row>
    <row r="1188" spans="1:10" x14ac:dyDescent="0.3">
      <c r="A1188" t="s">
        <v>3012</v>
      </c>
      <c r="B1188" s="2">
        <v>45897</v>
      </c>
      <c r="C1188" t="s">
        <v>314</v>
      </c>
      <c r="D1188" t="s">
        <v>1656</v>
      </c>
      <c r="E1188" t="s">
        <v>1794</v>
      </c>
      <c r="F1188">
        <v>4</v>
      </c>
      <c r="G1188">
        <v>705.12</v>
      </c>
      <c r="H1188">
        <v>0.15</v>
      </c>
      <c r="I1188" t="s">
        <v>1826</v>
      </c>
      <c r="J1188">
        <v>2397.4079999999999</v>
      </c>
    </row>
    <row r="1189" spans="1:10" x14ac:dyDescent="0.3">
      <c r="A1189" t="s">
        <v>3013</v>
      </c>
      <c r="B1189" s="2">
        <v>45602</v>
      </c>
      <c r="C1189" t="s">
        <v>1160</v>
      </c>
      <c r="D1189" t="s">
        <v>1584</v>
      </c>
      <c r="E1189" t="s">
        <v>1794</v>
      </c>
      <c r="F1189">
        <v>3</v>
      </c>
      <c r="G1189">
        <v>99.77</v>
      </c>
      <c r="H1189">
        <v>0.01</v>
      </c>
      <c r="I1189" t="s">
        <v>1826</v>
      </c>
      <c r="J1189">
        <v>296.31689999999998</v>
      </c>
    </row>
    <row r="1190" spans="1:10" x14ac:dyDescent="0.3">
      <c r="A1190" t="s">
        <v>3014</v>
      </c>
      <c r="B1190" s="2">
        <v>45530</v>
      </c>
      <c r="C1190" t="s">
        <v>681</v>
      </c>
      <c r="D1190" t="s">
        <v>1616</v>
      </c>
      <c r="E1190" t="s">
        <v>1786</v>
      </c>
      <c r="F1190">
        <v>2</v>
      </c>
      <c r="G1190">
        <v>166.26</v>
      </c>
      <c r="H1190">
        <v>0.14000000000000001</v>
      </c>
      <c r="I1190" t="s">
        <v>1826</v>
      </c>
      <c r="J1190">
        <v>285.96719999999999</v>
      </c>
    </row>
    <row r="1191" spans="1:10" x14ac:dyDescent="0.3">
      <c r="A1191" t="s">
        <v>3015</v>
      </c>
      <c r="B1191" s="2">
        <v>45729</v>
      </c>
      <c r="C1191" t="s">
        <v>1417</v>
      </c>
      <c r="D1191" t="s">
        <v>1600</v>
      </c>
      <c r="E1191" t="s">
        <v>1773</v>
      </c>
      <c r="F1191">
        <v>1</v>
      </c>
      <c r="G1191">
        <v>429.25</v>
      </c>
      <c r="H1191">
        <v>0.28999999999999998</v>
      </c>
      <c r="I1191" t="s">
        <v>1824</v>
      </c>
      <c r="J1191">
        <v>304.76749999999998</v>
      </c>
    </row>
    <row r="1192" spans="1:10" x14ac:dyDescent="0.3">
      <c r="A1192" t="s">
        <v>3016</v>
      </c>
      <c r="B1192" s="2">
        <v>45468</v>
      </c>
      <c r="C1192" t="s">
        <v>1371</v>
      </c>
      <c r="D1192" t="s">
        <v>1543</v>
      </c>
      <c r="E1192" t="s">
        <v>1786</v>
      </c>
      <c r="F1192">
        <v>2</v>
      </c>
      <c r="G1192">
        <v>540.48</v>
      </c>
      <c r="H1192">
        <v>0.28999999999999998</v>
      </c>
      <c r="I1192" t="s">
        <v>1824</v>
      </c>
      <c r="J1192">
        <v>767.48159999999996</v>
      </c>
    </row>
    <row r="1193" spans="1:10" x14ac:dyDescent="0.3">
      <c r="A1193" t="s">
        <v>3017</v>
      </c>
      <c r="B1193" s="2">
        <v>45936</v>
      </c>
      <c r="C1193" t="s">
        <v>857</v>
      </c>
      <c r="D1193" t="s">
        <v>1666</v>
      </c>
      <c r="E1193" t="s">
        <v>1799</v>
      </c>
      <c r="F1193">
        <v>2</v>
      </c>
      <c r="G1193">
        <v>579.52</v>
      </c>
      <c r="H1193">
        <v>0.01</v>
      </c>
      <c r="I1193" t="s">
        <v>1826</v>
      </c>
      <c r="J1193">
        <v>1147.4495999999999</v>
      </c>
    </row>
    <row r="1194" spans="1:10" x14ac:dyDescent="0.3">
      <c r="A1194" t="s">
        <v>3018</v>
      </c>
      <c r="B1194" s="2">
        <v>45622</v>
      </c>
      <c r="C1194" t="s">
        <v>110</v>
      </c>
      <c r="D1194" t="s">
        <v>1686</v>
      </c>
      <c r="E1194" t="s">
        <v>1807</v>
      </c>
      <c r="F1194">
        <v>4</v>
      </c>
      <c r="G1194">
        <v>477.52</v>
      </c>
      <c r="H1194">
        <v>7.0000000000000007E-2</v>
      </c>
      <c r="I1194" t="s">
        <v>1826</v>
      </c>
      <c r="J1194">
        <v>1776.3743999999999</v>
      </c>
    </row>
    <row r="1195" spans="1:10" x14ac:dyDescent="0.3">
      <c r="A1195" t="s">
        <v>3019</v>
      </c>
      <c r="B1195" s="2">
        <v>45705</v>
      </c>
      <c r="C1195" t="s">
        <v>827</v>
      </c>
      <c r="D1195" t="s">
        <v>1730</v>
      </c>
      <c r="E1195" t="s">
        <v>1776</v>
      </c>
      <c r="F1195">
        <v>3</v>
      </c>
      <c r="G1195">
        <v>242.58</v>
      </c>
      <c r="H1195">
        <v>0.25</v>
      </c>
      <c r="I1195" t="s">
        <v>1824</v>
      </c>
      <c r="J1195">
        <v>545.80500000000006</v>
      </c>
    </row>
    <row r="1196" spans="1:10" x14ac:dyDescent="0.3">
      <c r="A1196" t="s">
        <v>3020</v>
      </c>
      <c r="B1196" s="2">
        <v>45250</v>
      </c>
      <c r="C1196" t="s">
        <v>1148</v>
      </c>
      <c r="D1196" t="s">
        <v>1600</v>
      </c>
      <c r="E1196" t="s">
        <v>1807</v>
      </c>
      <c r="F1196">
        <v>2</v>
      </c>
      <c r="G1196">
        <v>519.29999999999995</v>
      </c>
      <c r="H1196">
        <v>0.09</v>
      </c>
      <c r="I1196" t="s">
        <v>1826</v>
      </c>
      <c r="J1196">
        <v>945.12599999999998</v>
      </c>
    </row>
    <row r="1197" spans="1:10" x14ac:dyDescent="0.3">
      <c r="A1197" t="s">
        <v>3021</v>
      </c>
      <c r="B1197" s="2">
        <v>45684</v>
      </c>
      <c r="C1197" t="s">
        <v>1510</v>
      </c>
      <c r="D1197" t="s">
        <v>1736</v>
      </c>
      <c r="E1197" t="s">
        <v>1792</v>
      </c>
      <c r="F1197">
        <v>3</v>
      </c>
      <c r="G1197">
        <v>845.67</v>
      </c>
      <c r="H1197">
        <v>0.12</v>
      </c>
      <c r="I1197" t="s">
        <v>1829</v>
      </c>
      <c r="J1197">
        <v>2232.5688</v>
      </c>
    </row>
    <row r="1198" spans="1:10" x14ac:dyDescent="0.3">
      <c r="A1198" t="s">
        <v>3022</v>
      </c>
      <c r="B1198" s="2">
        <v>45395</v>
      </c>
      <c r="C1198" t="s">
        <v>963</v>
      </c>
      <c r="D1198" t="s">
        <v>1658</v>
      </c>
      <c r="E1198" t="s">
        <v>1804</v>
      </c>
      <c r="F1198">
        <v>4</v>
      </c>
      <c r="G1198">
        <v>750.26</v>
      </c>
      <c r="H1198">
        <v>0.01</v>
      </c>
      <c r="I1198" t="s">
        <v>1826</v>
      </c>
      <c r="J1198">
        <v>2971.0295999999998</v>
      </c>
    </row>
    <row r="1199" spans="1:10" x14ac:dyDescent="0.3">
      <c r="A1199" t="s">
        <v>3023</v>
      </c>
      <c r="B1199" s="2">
        <v>45382</v>
      </c>
      <c r="C1199" t="s">
        <v>1044</v>
      </c>
      <c r="D1199" t="s">
        <v>1732</v>
      </c>
      <c r="E1199" t="s">
        <v>1794</v>
      </c>
      <c r="F1199">
        <v>4</v>
      </c>
      <c r="G1199">
        <v>294.38</v>
      </c>
      <c r="H1199">
        <v>0.2</v>
      </c>
      <c r="I1199" t="s">
        <v>1824</v>
      </c>
      <c r="J1199">
        <v>942.01600000000008</v>
      </c>
    </row>
    <row r="1200" spans="1:10" x14ac:dyDescent="0.3">
      <c r="A1200" t="s">
        <v>3024</v>
      </c>
      <c r="B1200" s="2">
        <v>45919</v>
      </c>
      <c r="C1200" t="s">
        <v>347</v>
      </c>
      <c r="D1200" t="s">
        <v>1740</v>
      </c>
      <c r="E1200" t="s">
        <v>1761</v>
      </c>
      <c r="F1200">
        <v>3</v>
      </c>
      <c r="G1200">
        <v>583.52</v>
      </c>
      <c r="H1200">
        <v>7.0000000000000007E-2</v>
      </c>
      <c r="I1200" t="s">
        <v>1826</v>
      </c>
      <c r="J1200">
        <v>1628.0208</v>
      </c>
    </row>
    <row r="1201" spans="1:10" x14ac:dyDescent="0.3">
      <c r="A1201" t="s">
        <v>3025</v>
      </c>
      <c r="B1201" s="2">
        <v>45453</v>
      </c>
      <c r="C1201" t="s">
        <v>1449</v>
      </c>
      <c r="D1201" t="s">
        <v>1726</v>
      </c>
      <c r="E1201" t="s">
        <v>1804</v>
      </c>
      <c r="F1201">
        <v>2</v>
      </c>
      <c r="G1201">
        <v>635.22</v>
      </c>
      <c r="H1201">
        <v>0.3</v>
      </c>
      <c r="I1201" t="s">
        <v>1829</v>
      </c>
      <c r="J1201">
        <v>889.30799999999999</v>
      </c>
    </row>
    <row r="1202" spans="1:10" x14ac:dyDescent="0.3">
      <c r="A1202" t="s">
        <v>3026</v>
      </c>
      <c r="B1202" s="2">
        <v>45313</v>
      </c>
      <c r="C1202" t="s">
        <v>1328</v>
      </c>
      <c r="D1202" t="s">
        <v>1680</v>
      </c>
      <c r="E1202" t="s">
        <v>1761</v>
      </c>
      <c r="F1202">
        <v>1</v>
      </c>
      <c r="G1202">
        <v>743.55</v>
      </c>
      <c r="H1202">
        <v>0.11</v>
      </c>
      <c r="I1202" t="s">
        <v>1829</v>
      </c>
      <c r="J1202">
        <v>661.7595</v>
      </c>
    </row>
    <row r="1203" spans="1:10" x14ac:dyDescent="0.3">
      <c r="A1203" t="s">
        <v>3027</v>
      </c>
      <c r="B1203" s="2">
        <v>45377</v>
      </c>
      <c r="C1203" t="s">
        <v>360</v>
      </c>
      <c r="D1203" t="s">
        <v>1636</v>
      </c>
      <c r="E1203" t="s">
        <v>1766</v>
      </c>
      <c r="F1203">
        <v>4</v>
      </c>
      <c r="G1203">
        <v>530.45000000000005</v>
      </c>
      <c r="H1203">
        <v>0.13</v>
      </c>
      <c r="I1203" t="s">
        <v>1824</v>
      </c>
      <c r="J1203">
        <v>1845.9659999999999</v>
      </c>
    </row>
    <row r="1204" spans="1:10" x14ac:dyDescent="0.3">
      <c r="A1204" t="s">
        <v>3028</v>
      </c>
      <c r="B1204" s="2">
        <v>45371</v>
      </c>
      <c r="C1204" t="s">
        <v>842</v>
      </c>
      <c r="D1204" t="s">
        <v>1680</v>
      </c>
      <c r="E1204" t="s">
        <v>1786</v>
      </c>
      <c r="F1204">
        <v>2</v>
      </c>
      <c r="G1204">
        <v>972.4</v>
      </c>
      <c r="H1204">
        <v>0.06</v>
      </c>
      <c r="I1204" t="s">
        <v>1829</v>
      </c>
      <c r="J1204">
        <v>1828.1120000000001</v>
      </c>
    </row>
    <row r="1205" spans="1:10" x14ac:dyDescent="0.3">
      <c r="A1205" t="s">
        <v>3029</v>
      </c>
      <c r="B1205" s="2">
        <v>45797</v>
      </c>
      <c r="C1205" t="s">
        <v>1181</v>
      </c>
      <c r="D1205" t="s">
        <v>1578</v>
      </c>
      <c r="E1205" t="s">
        <v>1810</v>
      </c>
      <c r="F1205">
        <v>3</v>
      </c>
      <c r="G1205">
        <v>197.93</v>
      </c>
      <c r="H1205">
        <v>0</v>
      </c>
      <c r="I1205" t="s">
        <v>1829</v>
      </c>
      <c r="J1205">
        <v>593.79</v>
      </c>
    </row>
    <row r="1206" spans="1:10" x14ac:dyDescent="0.3">
      <c r="A1206" t="s">
        <v>3030</v>
      </c>
      <c r="B1206" s="2">
        <v>45575</v>
      </c>
      <c r="C1206" t="s">
        <v>1074</v>
      </c>
      <c r="D1206" t="s">
        <v>1722</v>
      </c>
      <c r="E1206" t="s">
        <v>1792</v>
      </c>
      <c r="F1206">
        <v>4</v>
      </c>
      <c r="G1206">
        <v>565.51</v>
      </c>
      <c r="H1206">
        <v>0.16</v>
      </c>
      <c r="I1206" t="s">
        <v>1826</v>
      </c>
      <c r="J1206">
        <v>1900.1135999999999</v>
      </c>
    </row>
    <row r="1207" spans="1:10" x14ac:dyDescent="0.3">
      <c r="A1207" t="s">
        <v>3031</v>
      </c>
      <c r="B1207" s="2">
        <v>45566</v>
      </c>
      <c r="C1207" t="s">
        <v>1246</v>
      </c>
      <c r="D1207" t="s">
        <v>1626</v>
      </c>
      <c r="E1207" t="s">
        <v>1769</v>
      </c>
      <c r="F1207">
        <v>4</v>
      </c>
      <c r="G1207">
        <v>983.38</v>
      </c>
      <c r="H1207">
        <v>0.25</v>
      </c>
      <c r="I1207" t="s">
        <v>1829</v>
      </c>
      <c r="J1207">
        <v>2950.14</v>
      </c>
    </row>
    <row r="1208" spans="1:10" x14ac:dyDescent="0.3">
      <c r="A1208" t="s">
        <v>3032</v>
      </c>
      <c r="B1208" s="2">
        <v>45252</v>
      </c>
      <c r="C1208" t="s">
        <v>752</v>
      </c>
      <c r="D1208" t="s">
        <v>1746</v>
      </c>
      <c r="E1208" t="s">
        <v>1786</v>
      </c>
      <c r="F1208">
        <v>1</v>
      </c>
      <c r="G1208">
        <v>955.06</v>
      </c>
      <c r="H1208">
        <v>0.14000000000000001</v>
      </c>
      <c r="I1208" t="s">
        <v>1824</v>
      </c>
      <c r="J1208">
        <v>821.35159999999996</v>
      </c>
    </row>
    <row r="1209" spans="1:10" x14ac:dyDescent="0.3">
      <c r="A1209" t="s">
        <v>3033</v>
      </c>
      <c r="B1209" s="2">
        <v>45693</v>
      </c>
      <c r="C1209" t="s">
        <v>1104</v>
      </c>
      <c r="D1209" t="s">
        <v>1666</v>
      </c>
      <c r="E1209" t="s">
        <v>1801</v>
      </c>
      <c r="F1209">
        <v>3</v>
      </c>
      <c r="G1209">
        <v>597.46</v>
      </c>
      <c r="H1209">
        <v>0.02</v>
      </c>
      <c r="I1209" t="s">
        <v>1826</v>
      </c>
      <c r="J1209">
        <v>1756.5324000000001</v>
      </c>
    </row>
    <row r="1210" spans="1:10" x14ac:dyDescent="0.3">
      <c r="A1210" t="s">
        <v>3034</v>
      </c>
      <c r="B1210" s="2">
        <v>45446</v>
      </c>
      <c r="C1210" t="s">
        <v>999</v>
      </c>
      <c r="D1210" t="s">
        <v>1562</v>
      </c>
      <c r="E1210" t="s">
        <v>1804</v>
      </c>
      <c r="F1210">
        <v>3</v>
      </c>
      <c r="G1210">
        <v>581.09</v>
      </c>
      <c r="H1210">
        <v>0.1</v>
      </c>
      <c r="I1210" t="s">
        <v>1829</v>
      </c>
      <c r="J1210">
        <v>1568.943</v>
      </c>
    </row>
    <row r="1211" spans="1:10" x14ac:dyDescent="0.3">
      <c r="A1211" t="s">
        <v>3035</v>
      </c>
      <c r="B1211" s="2">
        <v>45862</v>
      </c>
      <c r="C1211" t="s">
        <v>205</v>
      </c>
      <c r="D1211" t="s">
        <v>1608</v>
      </c>
      <c r="E1211" t="s">
        <v>1769</v>
      </c>
      <c r="F1211">
        <v>4</v>
      </c>
      <c r="G1211">
        <v>153.94999999999999</v>
      </c>
      <c r="H1211">
        <v>0.11</v>
      </c>
      <c r="I1211" t="s">
        <v>1826</v>
      </c>
      <c r="J1211">
        <v>548.06200000000001</v>
      </c>
    </row>
    <row r="1212" spans="1:10" x14ac:dyDescent="0.3">
      <c r="A1212" t="s">
        <v>3036</v>
      </c>
      <c r="B1212" s="2">
        <v>45530</v>
      </c>
      <c r="C1212" t="s">
        <v>295</v>
      </c>
      <c r="D1212" t="s">
        <v>1620</v>
      </c>
      <c r="E1212" t="s">
        <v>1782</v>
      </c>
      <c r="F1212">
        <v>4</v>
      </c>
      <c r="G1212">
        <v>271.04000000000002</v>
      </c>
      <c r="H1212">
        <v>0.12</v>
      </c>
      <c r="I1212" t="s">
        <v>1829</v>
      </c>
      <c r="J1212">
        <v>954.06080000000009</v>
      </c>
    </row>
    <row r="1213" spans="1:10" x14ac:dyDescent="0.3">
      <c r="A1213" t="s">
        <v>3037</v>
      </c>
      <c r="B1213" s="2">
        <v>45558</v>
      </c>
      <c r="C1213" t="s">
        <v>71</v>
      </c>
      <c r="D1213" t="s">
        <v>1618</v>
      </c>
      <c r="E1213" t="s">
        <v>1776</v>
      </c>
      <c r="F1213">
        <v>4</v>
      </c>
      <c r="G1213">
        <v>328.27</v>
      </c>
      <c r="H1213">
        <v>0.09</v>
      </c>
      <c r="I1213" t="s">
        <v>1826</v>
      </c>
      <c r="J1213">
        <v>1194.9028000000001</v>
      </c>
    </row>
    <row r="1214" spans="1:10" x14ac:dyDescent="0.3">
      <c r="A1214" t="s">
        <v>3038</v>
      </c>
      <c r="B1214" s="2">
        <v>45472</v>
      </c>
      <c r="C1214" t="s">
        <v>1518</v>
      </c>
      <c r="D1214" t="s">
        <v>1582</v>
      </c>
      <c r="E1214" t="s">
        <v>1799</v>
      </c>
      <c r="F1214">
        <v>4</v>
      </c>
      <c r="G1214">
        <v>884.71</v>
      </c>
      <c r="H1214">
        <v>0.09</v>
      </c>
      <c r="I1214" t="s">
        <v>1826</v>
      </c>
      <c r="J1214">
        <v>3220.3444</v>
      </c>
    </row>
    <row r="1215" spans="1:10" x14ac:dyDescent="0.3">
      <c r="A1215" t="s">
        <v>3039</v>
      </c>
      <c r="B1215" s="2">
        <v>45809</v>
      </c>
      <c r="C1215" t="s">
        <v>797</v>
      </c>
      <c r="D1215" t="s">
        <v>1692</v>
      </c>
      <c r="E1215" t="s">
        <v>1769</v>
      </c>
      <c r="F1215">
        <v>1</v>
      </c>
      <c r="G1215">
        <v>41.39</v>
      </c>
      <c r="H1215">
        <v>0.01</v>
      </c>
      <c r="I1215" t="s">
        <v>1824</v>
      </c>
      <c r="J1215">
        <v>40.976100000000002</v>
      </c>
    </row>
    <row r="1216" spans="1:10" x14ac:dyDescent="0.3">
      <c r="A1216" t="s">
        <v>3040</v>
      </c>
      <c r="B1216" s="2">
        <v>45783</v>
      </c>
      <c r="C1216" t="s">
        <v>550</v>
      </c>
      <c r="D1216" t="s">
        <v>1662</v>
      </c>
      <c r="E1216" t="s">
        <v>1786</v>
      </c>
      <c r="F1216">
        <v>4</v>
      </c>
      <c r="G1216">
        <v>64.06</v>
      </c>
      <c r="H1216">
        <v>0.26</v>
      </c>
      <c r="I1216" t="s">
        <v>1824</v>
      </c>
      <c r="J1216">
        <v>189.61760000000001</v>
      </c>
    </row>
    <row r="1217" spans="1:10" x14ac:dyDescent="0.3">
      <c r="A1217" t="s">
        <v>3041</v>
      </c>
      <c r="B1217" s="2">
        <v>45849</v>
      </c>
      <c r="C1217" t="s">
        <v>1086</v>
      </c>
      <c r="D1217" t="s">
        <v>1640</v>
      </c>
      <c r="E1217" t="s">
        <v>1786</v>
      </c>
      <c r="F1217">
        <v>2</v>
      </c>
      <c r="G1217">
        <v>152.25</v>
      </c>
      <c r="H1217">
        <v>0.13</v>
      </c>
      <c r="I1217" t="s">
        <v>1824</v>
      </c>
      <c r="J1217">
        <v>264.91500000000002</v>
      </c>
    </row>
    <row r="1218" spans="1:10" x14ac:dyDescent="0.3">
      <c r="A1218" t="s">
        <v>3042</v>
      </c>
      <c r="B1218" s="2">
        <v>45281</v>
      </c>
      <c r="C1218" t="s">
        <v>356</v>
      </c>
      <c r="D1218" t="s">
        <v>1574</v>
      </c>
      <c r="E1218" t="s">
        <v>1813</v>
      </c>
      <c r="F1218">
        <v>2</v>
      </c>
      <c r="G1218">
        <v>889.04</v>
      </c>
      <c r="H1218">
        <v>0.23</v>
      </c>
      <c r="I1218" t="s">
        <v>1824</v>
      </c>
      <c r="J1218">
        <v>1369.1215999999999</v>
      </c>
    </row>
    <row r="1219" spans="1:10" x14ac:dyDescent="0.3">
      <c r="A1219" t="s">
        <v>3043</v>
      </c>
      <c r="B1219" s="2">
        <v>45322</v>
      </c>
      <c r="C1219" t="s">
        <v>538</v>
      </c>
      <c r="D1219" t="s">
        <v>1622</v>
      </c>
      <c r="E1219" t="s">
        <v>1789</v>
      </c>
      <c r="F1219">
        <v>3</v>
      </c>
      <c r="G1219">
        <v>145.25</v>
      </c>
      <c r="H1219">
        <v>0.24</v>
      </c>
      <c r="I1219" t="s">
        <v>1826</v>
      </c>
      <c r="J1219">
        <v>331.17</v>
      </c>
    </row>
    <row r="1220" spans="1:10" x14ac:dyDescent="0.3">
      <c r="A1220" t="s">
        <v>3044</v>
      </c>
      <c r="B1220" s="2">
        <v>45560</v>
      </c>
      <c r="C1220" t="s">
        <v>211</v>
      </c>
      <c r="D1220" t="s">
        <v>1724</v>
      </c>
      <c r="E1220" t="s">
        <v>1761</v>
      </c>
      <c r="F1220">
        <v>2</v>
      </c>
      <c r="G1220">
        <v>898.45</v>
      </c>
      <c r="H1220">
        <v>0.28999999999999998</v>
      </c>
      <c r="I1220" t="s">
        <v>1829</v>
      </c>
      <c r="J1220">
        <v>1275.799</v>
      </c>
    </row>
    <row r="1221" spans="1:10" x14ac:dyDescent="0.3">
      <c r="A1221" t="s">
        <v>3045</v>
      </c>
      <c r="B1221" s="2">
        <v>45905</v>
      </c>
      <c r="C1221" t="s">
        <v>124</v>
      </c>
      <c r="D1221" t="s">
        <v>1618</v>
      </c>
      <c r="E1221" t="s">
        <v>1801</v>
      </c>
      <c r="F1221">
        <v>4</v>
      </c>
      <c r="G1221">
        <v>642.04999999999995</v>
      </c>
      <c r="H1221">
        <v>0.25</v>
      </c>
      <c r="I1221" t="s">
        <v>1824</v>
      </c>
      <c r="J1221">
        <v>1926.15</v>
      </c>
    </row>
    <row r="1222" spans="1:10" x14ac:dyDescent="0.3">
      <c r="A1222" t="s">
        <v>3046</v>
      </c>
      <c r="B1222" s="2">
        <v>45531</v>
      </c>
      <c r="C1222" t="s">
        <v>987</v>
      </c>
      <c r="D1222" t="s">
        <v>1716</v>
      </c>
      <c r="E1222" t="s">
        <v>1779</v>
      </c>
      <c r="F1222">
        <v>4</v>
      </c>
      <c r="G1222">
        <v>450.83</v>
      </c>
      <c r="H1222">
        <v>0.24</v>
      </c>
      <c r="I1222" t="s">
        <v>1824</v>
      </c>
      <c r="J1222">
        <v>1370.5232000000001</v>
      </c>
    </row>
    <row r="1223" spans="1:10" x14ac:dyDescent="0.3">
      <c r="A1223" t="s">
        <v>3047</v>
      </c>
      <c r="B1223" s="2">
        <v>45216</v>
      </c>
      <c r="C1223" t="s">
        <v>52</v>
      </c>
      <c r="D1223" t="s">
        <v>1652</v>
      </c>
      <c r="E1223" t="s">
        <v>1813</v>
      </c>
      <c r="F1223">
        <v>2</v>
      </c>
      <c r="G1223">
        <v>441.03</v>
      </c>
      <c r="H1223">
        <v>0.23</v>
      </c>
      <c r="I1223" t="s">
        <v>1829</v>
      </c>
      <c r="J1223">
        <v>679.18619999999999</v>
      </c>
    </row>
    <row r="1224" spans="1:10" x14ac:dyDescent="0.3">
      <c r="A1224" t="s">
        <v>3048</v>
      </c>
      <c r="B1224" s="2">
        <v>45384</v>
      </c>
      <c r="C1224" t="s">
        <v>298</v>
      </c>
      <c r="D1224" t="s">
        <v>1598</v>
      </c>
      <c r="E1224" t="s">
        <v>1761</v>
      </c>
      <c r="F1224">
        <v>3</v>
      </c>
      <c r="G1224">
        <v>377.69</v>
      </c>
      <c r="H1224">
        <v>7.0000000000000007E-2</v>
      </c>
      <c r="I1224" t="s">
        <v>1826</v>
      </c>
      <c r="J1224">
        <v>1053.7551000000001</v>
      </c>
    </row>
    <row r="1225" spans="1:10" x14ac:dyDescent="0.3">
      <c r="A1225" t="s">
        <v>3049</v>
      </c>
      <c r="B1225" s="2">
        <v>45416</v>
      </c>
      <c r="C1225" t="s">
        <v>535</v>
      </c>
      <c r="D1225" t="s">
        <v>1568</v>
      </c>
      <c r="E1225" t="s">
        <v>1779</v>
      </c>
      <c r="F1225">
        <v>1</v>
      </c>
      <c r="G1225">
        <v>457.33</v>
      </c>
      <c r="H1225">
        <v>0.27</v>
      </c>
      <c r="I1225" t="s">
        <v>1824</v>
      </c>
      <c r="J1225">
        <v>333.85090000000002</v>
      </c>
    </row>
    <row r="1226" spans="1:10" x14ac:dyDescent="0.3">
      <c r="A1226" t="s">
        <v>3050</v>
      </c>
      <c r="B1226" s="2">
        <v>45880</v>
      </c>
      <c r="C1226" t="s">
        <v>782</v>
      </c>
      <c r="D1226" t="s">
        <v>1700</v>
      </c>
      <c r="E1226" t="s">
        <v>1776</v>
      </c>
      <c r="F1226">
        <v>4</v>
      </c>
      <c r="G1226">
        <v>218.01</v>
      </c>
      <c r="H1226">
        <v>0.06</v>
      </c>
      <c r="I1226" t="s">
        <v>1824</v>
      </c>
      <c r="J1226">
        <v>819.71759999999995</v>
      </c>
    </row>
    <row r="1227" spans="1:10" x14ac:dyDescent="0.3">
      <c r="A1227" t="s">
        <v>3051</v>
      </c>
      <c r="B1227" s="2">
        <v>45933</v>
      </c>
      <c r="C1227" t="s">
        <v>708</v>
      </c>
      <c r="D1227" t="s">
        <v>1732</v>
      </c>
      <c r="E1227" t="s">
        <v>1810</v>
      </c>
      <c r="F1227">
        <v>2</v>
      </c>
      <c r="G1227">
        <v>682.7</v>
      </c>
      <c r="H1227">
        <v>0.13</v>
      </c>
      <c r="I1227" t="s">
        <v>1824</v>
      </c>
      <c r="J1227">
        <v>1187.8979999999999</v>
      </c>
    </row>
    <row r="1228" spans="1:10" x14ac:dyDescent="0.3">
      <c r="A1228" t="s">
        <v>3052</v>
      </c>
      <c r="B1228" s="2">
        <v>45345</v>
      </c>
      <c r="C1228" t="s">
        <v>1017</v>
      </c>
      <c r="D1228" t="s">
        <v>1586</v>
      </c>
      <c r="E1228" t="s">
        <v>1810</v>
      </c>
      <c r="F1228">
        <v>3</v>
      </c>
      <c r="G1228">
        <v>726.97</v>
      </c>
      <c r="H1228">
        <v>0.04</v>
      </c>
      <c r="I1228" t="s">
        <v>1826</v>
      </c>
      <c r="J1228">
        <v>2093.6736000000001</v>
      </c>
    </row>
    <row r="1229" spans="1:10" x14ac:dyDescent="0.3">
      <c r="A1229" t="s">
        <v>3053</v>
      </c>
      <c r="B1229" s="2">
        <v>45681</v>
      </c>
      <c r="C1229" t="s">
        <v>1269</v>
      </c>
      <c r="D1229" t="s">
        <v>1666</v>
      </c>
      <c r="E1229" t="s">
        <v>1786</v>
      </c>
      <c r="F1229">
        <v>2</v>
      </c>
      <c r="G1229">
        <v>107.97</v>
      </c>
      <c r="H1229">
        <v>0.06</v>
      </c>
      <c r="I1229" t="s">
        <v>1824</v>
      </c>
      <c r="J1229">
        <v>202.9836</v>
      </c>
    </row>
    <row r="1230" spans="1:10" x14ac:dyDescent="0.3">
      <c r="A1230" t="s">
        <v>3054</v>
      </c>
      <c r="B1230" s="2">
        <v>45785</v>
      </c>
      <c r="C1230" t="s">
        <v>40</v>
      </c>
      <c r="D1230" t="s">
        <v>1555</v>
      </c>
      <c r="E1230" t="s">
        <v>1799</v>
      </c>
      <c r="F1230">
        <v>1</v>
      </c>
      <c r="G1230">
        <v>38.880000000000003</v>
      </c>
      <c r="H1230">
        <v>0.16</v>
      </c>
      <c r="I1230" t="s">
        <v>1829</v>
      </c>
      <c r="J1230">
        <v>32.659199999999998</v>
      </c>
    </row>
    <row r="1231" spans="1:10" x14ac:dyDescent="0.3">
      <c r="A1231" t="s">
        <v>3055</v>
      </c>
      <c r="B1231" s="2">
        <v>45823</v>
      </c>
      <c r="C1231" t="s">
        <v>284</v>
      </c>
      <c r="D1231" t="s">
        <v>1580</v>
      </c>
      <c r="E1231" t="s">
        <v>1807</v>
      </c>
      <c r="F1231">
        <v>3</v>
      </c>
      <c r="G1231">
        <v>484.39</v>
      </c>
      <c r="H1231">
        <v>0.28999999999999998</v>
      </c>
      <c r="I1231" t="s">
        <v>1829</v>
      </c>
      <c r="J1231">
        <v>1031.7507000000001</v>
      </c>
    </row>
    <row r="1232" spans="1:10" x14ac:dyDescent="0.3">
      <c r="A1232" t="s">
        <v>3056</v>
      </c>
      <c r="B1232" s="2">
        <v>45572</v>
      </c>
      <c r="C1232" t="s">
        <v>82</v>
      </c>
      <c r="D1232" t="s">
        <v>1708</v>
      </c>
      <c r="E1232" t="s">
        <v>1801</v>
      </c>
      <c r="F1232">
        <v>2</v>
      </c>
      <c r="G1232">
        <v>949.3</v>
      </c>
      <c r="H1232">
        <v>0.08</v>
      </c>
      <c r="I1232" t="s">
        <v>1829</v>
      </c>
      <c r="J1232">
        <v>1746.712</v>
      </c>
    </row>
    <row r="1233" spans="1:10" x14ac:dyDescent="0.3">
      <c r="A1233" t="s">
        <v>3057</v>
      </c>
      <c r="B1233" s="2">
        <v>45259</v>
      </c>
      <c r="C1233" t="s">
        <v>1343</v>
      </c>
      <c r="D1233" t="s">
        <v>1690</v>
      </c>
      <c r="E1233" t="s">
        <v>1776</v>
      </c>
      <c r="F1233">
        <v>3</v>
      </c>
      <c r="G1233">
        <v>664.75</v>
      </c>
      <c r="H1233">
        <v>0.12</v>
      </c>
      <c r="I1233" t="s">
        <v>1824</v>
      </c>
      <c r="J1233">
        <v>1754.94</v>
      </c>
    </row>
    <row r="1234" spans="1:10" x14ac:dyDescent="0.3">
      <c r="A1234" t="s">
        <v>3058</v>
      </c>
      <c r="B1234" s="2">
        <v>45740</v>
      </c>
      <c r="C1234" t="s">
        <v>896</v>
      </c>
      <c r="D1234" t="s">
        <v>1688</v>
      </c>
      <c r="E1234" t="s">
        <v>1807</v>
      </c>
      <c r="F1234">
        <v>3</v>
      </c>
      <c r="G1234">
        <v>190.04</v>
      </c>
      <c r="H1234">
        <v>7.0000000000000007E-2</v>
      </c>
      <c r="I1234" t="s">
        <v>1826</v>
      </c>
      <c r="J1234">
        <v>530.21159999999998</v>
      </c>
    </row>
    <row r="1235" spans="1:10" x14ac:dyDescent="0.3">
      <c r="A1235" t="s">
        <v>3059</v>
      </c>
      <c r="B1235" s="2">
        <v>45869</v>
      </c>
      <c r="C1235" t="s">
        <v>881</v>
      </c>
      <c r="D1235" t="s">
        <v>1560</v>
      </c>
      <c r="E1235" t="s">
        <v>1801</v>
      </c>
      <c r="F1235">
        <v>3</v>
      </c>
      <c r="G1235">
        <v>754.02</v>
      </c>
      <c r="H1235">
        <v>0.1</v>
      </c>
      <c r="I1235" t="s">
        <v>1829</v>
      </c>
      <c r="J1235">
        <v>2035.854</v>
      </c>
    </row>
    <row r="1236" spans="1:10" x14ac:dyDescent="0.3">
      <c r="A1236" t="s">
        <v>3060</v>
      </c>
      <c r="B1236" s="2">
        <v>45526</v>
      </c>
      <c r="C1236" t="s">
        <v>1199</v>
      </c>
      <c r="D1236" t="s">
        <v>1616</v>
      </c>
      <c r="E1236" t="s">
        <v>1794</v>
      </c>
      <c r="F1236">
        <v>4</v>
      </c>
      <c r="G1236">
        <v>94.13</v>
      </c>
      <c r="H1236">
        <v>0.04</v>
      </c>
      <c r="I1236" t="s">
        <v>1829</v>
      </c>
      <c r="J1236">
        <v>361.45920000000001</v>
      </c>
    </row>
    <row r="1237" spans="1:10" x14ac:dyDescent="0.3">
      <c r="A1237" t="s">
        <v>3061</v>
      </c>
      <c r="B1237" s="2">
        <v>45489</v>
      </c>
      <c r="C1237" t="s">
        <v>1443</v>
      </c>
      <c r="D1237" t="s">
        <v>1546</v>
      </c>
      <c r="E1237" t="s">
        <v>1801</v>
      </c>
      <c r="F1237">
        <v>3</v>
      </c>
      <c r="G1237">
        <v>402.3</v>
      </c>
      <c r="H1237">
        <v>0.21</v>
      </c>
      <c r="I1237" t="s">
        <v>1826</v>
      </c>
      <c r="J1237">
        <v>953.45100000000014</v>
      </c>
    </row>
    <row r="1238" spans="1:10" x14ac:dyDescent="0.3">
      <c r="A1238" t="s">
        <v>3062</v>
      </c>
      <c r="B1238" s="2">
        <v>45908</v>
      </c>
      <c r="C1238" t="s">
        <v>767</v>
      </c>
      <c r="D1238" t="s">
        <v>1720</v>
      </c>
      <c r="E1238" t="s">
        <v>1779</v>
      </c>
      <c r="F1238">
        <v>1</v>
      </c>
      <c r="G1238">
        <v>729.05</v>
      </c>
      <c r="H1238">
        <v>0.06</v>
      </c>
      <c r="I1238" t="s">
        <v>1829</v>
      </c>
      <c r="J1238">
        <v>685.3069999999999</v>
      </c>
    </row>
    <row r="1239" spans="1:10" x14ac:dyDescent="0.3">
      <c r="A1239" t="s">
        <v>3063</v>
      </c>
      <c r="B1239" s="2">
        <v>45912</v>
      </c>
      <c r="C1239" t="s">
        <v>458</v>
      </c>
      <c r="D1239" t="s">
        <v>1728</v>
      </c>
      <c r="E1239" t="s">
        <v>1797</v>
      </c>
      <c r="F1239">
        <v>1</v>
      </c>
      <c r="G1239">
        <v>822.6</v>
      </c>
      <c r="H1239">
        <v>0.28999999999999998</v>
      </c>
      <c r="I1239" t="s">
        <v>1826</v>
      </c>
      <c r="J1239">
        <v>584.04599999999994</v>
      </c>
    </row>
    <row r="1240" spans="1:10" x14ac:dyDescent="0.3">
      <c r="A1240" t="s">
        <v>3064</v>
      </c>
      <c r="B1240" s="2">
        <v>45771</v>
      </c>
      <c r="C1240" t="s">
        <v>634</v>
      </c>
      <c r="D1240" t="s">
        <v>1714</v>
      </c>
      <c r="E1240" t="s">
        <v>1782</v>
      </c>
      <c r="F1240">
        <v>2</v>
      </c>
      <c r="G1240">
        <v>327.25</v>
      </c>
      <c r="H1240">
        <v>0.19</v>
      </c>
      <c r="I1240" t="s">
        <v>1826</v>
      </c>
      <c r="J1240">
        <v>530.14499999999998</v>
      </c>
    </row>
    <row r="1241" spans="1:10" x14ac:dyDescent="0.3">
      <c r="A1241" t="s">
        <v>3065</v>
      </c>
      <c r="B1241" s="2">
        <v>45619</v>
      </c>
      <c r="C1241" t="s">
        <v>304</v>
      </c>
      <c r="D1241" t="s">
        <v>1688</v>
      </c>
      <c r="E1241" t="s">
        <v>1786</v>
      </c>
      <c r="F1241">
        <v>4</v>
      </c>
      <c r="G1241">
        <v>930.38</v>
      </c>
      <c r="H1241">
        <v>0</v>
      </c>
      <c r="I1241" t="s">
        <v>1829</v>
      </c>
      <c r="J1241">
        <v>3721.52</v>
      </c>
    </row>
    <row r="1242" spans="1:10" x14ac:dyDescent="0.3">
      <c r="A1242" t="s">
        <v>3066</v>
      </c>
      <c r="B1242" s="2">
        <v>45394</v>
      </c>
      <c r="C1242" t="s">
        <v>487</v>
      </c>
      <c r="D1242" t="s">
        <v>1602</v>
      </c>
      <c r="E1242" t="s">
        <v>1773</v>
      </c>
      <c r="F1242">
        <v>2</v>
      </c>
      <c r="G1242">
        <v>437.84</v>
      </c>
      <c r="H1242">
        <v>0.24</v>
      </c>
      <c r="I1242" t="s">
        <v>1824</v>
      </c>
      <c r="J1242">
        <v>665.51679999999999</v>
      </c>
    </row>
    <row r="1243" spans="1:10" x14ac:dyDescent="0.3">
      <c r="A1243" t="s">
        <v>3067</v>
      </c>
      <c r="B1243" s="2">
        <v>45786</v>
      </c>
      <c r="C1243" t="s">
        <v>258</v>
      </c>
      <c r="D1243" t="s">
        <v>1580</v>
      </c>
      <c r="E1243" t="s">
        <v>1804</v>
      </c>
      <c r="F1243">
        <v>2</v>
      </c>
      <c r="G1243">
        <v>126.02</v>
      </c>
      <c r="H1243">
        <v>0.09</v>
      </c>
      <c r="I1243" t="s">
        <v>1829</v>
      </c>
      <c r="J1243">
        <v>229.35640000000001</v>
      </c>
    </row>
    <row r="1244" spans="1:10" x14ac:dyDescent="0.3">
      <c r="A1244" t="s">
        <v>3068</v>
      </c>
      <c r="B1244" s="2">
        <v>45692</v>
      </c>
      <c r="C1244" t="s">
        <v>1355</v>
      </c>
      <c r="D1244" t="s">
        <v>1714</v>
      </c>
      <c r="E1244" t="s">
        <v>1801</v>
      </c>
      <c r="F1244">
        <v>1</v>
      </c>
      <c r="G1244">
        <v>860.84</v>
      </c>
      <c r="H1244">
        <v>7.0000000000000007E-2</v>
      </c>
      <c r="I1244" t="s">
        <v>1826</v>
      </c>
      <c r="J1244">
        <v>800.58119999999997</v>
      </c>
    </row>
    <row r="1245" spans="1:10" x14ac:dyDescent="0.3">
      <c r="A1245" t="s">
        <v>3069</v>
      </c>
      <c r="B1245" s="2">
        <v>45677</v>
      </c>
      <c r="C1245" t="s">
        <v>335</v>
      </c>
      <c r="D1245" t="s">
        <v>1644</v>
      </c>
      <c r="E1245" t="s">
        <v>1797</v>
      </c>
      <c r="F1245">
        <v>1</v>
      </c>
      <c r="G1245">
        <v>161.80000000000001</v>
      </c>
      <c r="H1245">
        <v>0.24</v>
      </c>
      <c r="I1245" t="s">
        <v>1826</v>
      </c>
      <c r="J1245">
        <v>122.968</v>
      </c>
    </row>
    <row r="1246" spans="1:10" x14ac:dyDescent="0.3">
      <c r="A1246" t="s">
        <v>3070</v>
      </c>
      <c r="B1246" s="2">
        <v>45669</v>
      </c>
      <c r="C1246" t="s">
        <v>1202</v>
      </c>
      <c r="D1246" t="s">
        <v>1624</v>
      </c>
      <c r="E1246" t="s">
        <v>1807</v>
      </c>
      <c r="F1246">
        <v>4</v>
      </c>
      <c r="G1246">
        <v>347.82</v>
      </c>
      <c r="H1246">
        <v>0.02</v>
      </c>
      <c r="I1246" t="s">
        <v>1829</v>
      </c>
      <c r="J1246">
        <v>1363.4544000000001</v>
      </c>
    </row>
    <row r="1247" spans="1:10" x14ac:dyDescent="0.3">
      <c r="A1247" t="s">
        <v>3071</v>
      </c>
      <c r="B1247" s="2">
        <v>45299</v>
      </c>
      <c r="C1247" t="s">
        <v>1400</v>
      </c>
      <c r="D1247" t="s">
        <v>1718</v>
      </c>
      <c r="E1247" t="s">
        <v>1804</v>
      </c>
      <c r="F1247">
        <v>3</v>
      </c>
      <c r="G1247">
        <v>416.44</v>
      </c>
      <c r="H1247">
        <v>0.27</v>
      </c>
      <c r="I1247" t="s">
        <v>1824</v>
      </c>
      <c r="J1247">
        <v>912.00359999999989</v>
      </c>
    </row>
    <row r="1248" spans="1:10" x14ac:dyDescent="0.3">
      <c r="A1248" t="s">
        <v>3072</v>
      </c>
      <c r="B1248" s="2">
        <v>45893</v>
      </c>
      <c r="C1248" t="s">
        <v>32</v>
      </c>
      <c r="D1248" t="s">
        <v>1672</v>
      </c>
      <c r="E1248" t="s">
        <v>1752</v>
      </c>
      <c r="F1248">
        <v>1</v>
      </c>
      <c r="G1248">
        <v>147.96</v>
      </c>
      <c r="H1248">
        <v>0.24</v>
      </c>
      <c r="I1248" t="s">
        <v>1829</v>
      </c>
      <c r="J1248">
        <v>112.4496</v>
      </c>
    </row>
    <row r="1249" spans="1:10" x14ac:dyDescent="0.3">
      <c r="A1249" t="s">
        <v>3073</v>
      </c>
      <c r="B1249" s="2">
        <v>45560</v>
      </c>
      <c r="C1249" t="s">
        <v>1377</v>
      </c>
      <c r="D1249" t="s">
        <v>1584</v>
      </c>
      <c r="E1249" t="s">
        <v>1782</v>
      </c>
      <c r="F1249">
        <v>3</v>
      </c>
      <c r="G1249">
        <v>550.26</v>
      </c>
      <c r="H1249">
        <v>0.22</v>
      </c>
      <c r="I1249" t="s">
        <v>1824</v>
      </c>
      <c r="J1249">
        <v>1287.6084000000001</v>
      </c>
    </row>
    <row r="1250" spans="1:10" x14ac:dyDescent="0.3">
      <c r="A1250" t="s">
        <v>3074</v>
      </c>
      <c r="B1250" s="2">
        <v>45267</v>
      </c>
      <c r="C1250" t="s">
        <v>1160</v>
      </c>
      <c r="D1250" t="s">
        <v>1742</v>
      </c>
      <c r="E1250" t="s">
        <v>1779</v>
      </c>
      <c r="F1250">
        <v>4</v>
      </c>
      <c r="G1250">
        <v>938.21</v>
      </c>
      <c r="H1250">
        <v>0.04</v>
      </c>
      <c r="I1250" t="s">
        <v>1826</v>
      </c>
      <c r="J1250">
        <v>3602.7264</v>
      </c>
    </row>
    <row r="1251" spans="1:10" x14ac:dyDescent="0.3">
      <c r="A1251" t="s">
        <v>3075</v>
      </c>
      <c r="B1251" s="2">
        <v>45467</v>
      </c>
      <c r="C1251" t="s">
        <v>458</v>
      </c>
      <c r="D1251" t="s">
        <v>1736</v>
      </c>
      <c r="E1251" t="s">
        <v>1804</v>
      </c>
      <c r="F1251">
        <v>3</v>
      </c>
      <c r="G1251">
        <v>517.98</v>
      </c>
      <c r="H1251">
        <v>0.01</v>
      </c>
      <c r="I1251" t="s">
        <v>1826</v>
      </c>
      <c r="J1251">
        <v>1538.4005999999999</v>
      </c>
    </row>
    <row r="1252" spans="1:10" x14ac:dyDescent="0.3">
      <c r="A1252" t="s">
        <v>3076</v>
      </c>
      <c r="B1252" s="2">
        <v>45847</v>
      </c>
      <c r="C1252" t="s">
        <v>144</v>
      </c>
      <c r="D1252" t="s">
        <v>1557</v>
      </c>
      <c r="E1252" t="s">
        <v>1782</v>
      </c>
      <c r="F1252">
        <v>1</v>
      </c>
      <c r="G1252">
        <v>98.27</v>
      </c>
      <c r="H1252">
        <v>0.16</v>
      </c>
      <c r="I1252" t="s">
        <v>1826</v>
      </c>
      <c r="J1252">
        <v>82.54679999999999</v>
      </c>
    </row>
    <row r="1253" spans="1:10" x14ac:dyDescent="0.3">
      <c r="A1253" t="s">
        <v>3077</v>
      </c>
      <c r="B1253" s="2">
        <v>45480</v>
      </c>
      <c r="C1253" t="s">
        <v>803</v>
      </c>
      <c r="D1253" t="s">
        <v>1644</v>
      </c>
      <c r="E1253" t="s">
        <v>1792</v>
      </c>
      <c r="F1253">
        <v>2</v>
      </c>
      <c r="G1253">
        <v>875.2</v>
      </c>
      <c r="H1253">
        <v>0.19</v>
      </c>
      <c r="I1253" t="s">
        <v>1824</v>
      </c>
      <c r="J1253">
        <v>1417.8240000000001</v>
      </c>
    </row>
    <row r="1254" spans="1:10" x14ac:dyDescent="0.3">
      <c r="A1254" t="s">
        <v>3078</v>
      </c>
      <c r="B1254" s="2">
        <v>45345</v>
      </c>
      <c r="C1254" t="s">
        <v>963</v>
      </c>
      <c r="D1254" t="s">
        <v>1720</v>
      </c>
      <c r="E1254" t="s">
        <v>1752</v>
      </c>
      <c r="F1254">
        <v>1</v>
      </c>
      <c r="G1254">
        <v>227.35</v>
      </c>
      <c r="H1254">
        <v>0.06</v>
      </c>
      <c r="I1254" t="s">
        <v>1829</v>
      </c>
      <c r="J1254">
        <v>213.709</v>
      </c>
    </row>
    <row r="1255" spans="1:10" x14ac:dyDescent="0.3">
      <c r="A1255" t="s">
        <v>3079</v>
      </c>
      <c r="B1255" s="2">
        <v>45235</v>
      </c>
      <c r="C1255" t="s">
        <v>684</v>
      </c>
      <c r="D1255" t="s">
        <v>1696</v>
      </c>
      <c r="E1255" t="s">
        <v>1757</v>
      </c>
      <c r="F1255">
        <v>1</v>
      </c>
      <c r="G1255">
        <v>842.46</v>
      </c>
      <c r="H1255">
        <v>0.05</v>
      </c>
      <c r="I1255" t="s">
        <v>1829</v>
      </c>
      <c r="J1255">
        <v>800.33699999999999</v>
      </c>
    </row>
    <row r="1256" spans="1:10" x14ac:dyDescent="0.3">
      <c r="A1256" t="s">
        <v>3080</v>
      </c>
      <c r="B1256" s="2">
        <v>45543</v>
      </c>
      <c r="C1256" t="s">
        <v>690</v>
      </c>
      <c r="D1256" t="s">
        <v>1620</v>
      </c>
      <c r="E1256" t="s">
        <v>1792</v>
      </c>
      <c r="F1256">
        <v>3</v>
      </c>
      <c r="G1256">
        <v>120.67</v>
      </c>
      <c r="H1256">
        <v>0.08</v>
      </c>
      <c r="I1256" t="s">
        <v>1829</v>
      </c>
      <c r="J1256">
        <v>333.04919999999998</v>
      </c>
    </row>
    <row r="1257" spans="1:10" x14ac:dyDescent="0.3">
      <c r="A1257" t="s">
        <v>3081</v>
      </c>
      <c r="B1257" s="2">
        <v>45402</v>
      </c>
      <c r="C1257" t="s">
        <v>1527</v>
      </c>
      <c r="D1257" t="s">
        <v>1588</v>
      </c>
      <c r="E1257" t="s">
        <v>1766</v>
      </c>
      <c r="F1257">
        <v>4</v>
      </c>
      <c r="G1257">
        <v>176.13</v>
      </c>
      <c r="H1257">
        <v>0.27</v>
      </c>
      <c r="I1257" t="s">
        <v>1826</v>
      </c>
      <c r="J1257">
        <v>514.29959999999994</v>
      </c>
    </row>
    <row r="1258" spans="1:10" x14ac:dyDescent="0.3">
      <c r="A1258" t="s">
        <v>3082</v>
      </c>
      <c r="B1258" s="2">
        <v>45671</v>
      </c>
      <c r="C1258" t="s">
        <v>1392</v>
      </c>
      <c r="D1258" t="s">
        <v>1674</v>
      </c>
      <c r="E1258" t="s">
        <v>1792</v>
      </c>
      <c r="F1258">
        <v>4</v>
      </c>
      <c r="G1258">
        <v>592.67999999999995</v>
      </c>
      <c r="H1258">
        <v>0.03</v>
      </c>
      <c r="I1258" t="s">
        <v>1824</v>
      </c>
      <c r="J1258">
        <v>2299.5983999999999</v>
      </c>
    </row>
    <row r="1259" spans="1:10" x14ac:dyDescent="0.3">
      <c r="A1259" t="s">
        <v>3083</v>
      </c>
      <c r="B1259" s="2">
        <v>45367</v>
      </c>
      <c r="C1259" t="s">
        <v>582</v>
      </c>
      <c r="D1259" t="s">
        <v>1688</v>
      </c>
      <c r="E1259" t="s">
        <v>1769</v>
      </c>
      <c r="F1259">
        <v>4</v>
      </c>
      <c r="G1259">
        <v>662.43</v>
      </c>
      <c r="H1259">
        <v>0.24</v>
      </c>
      <c r="I1259" t="s">
        <v>1826</v>
      </c>
      <c r="J1259">
        <v>2013.7872</v>
      </c>
    </row>
    <row r="1260" spans="1:10" x14ac:dyDescent="0.3">
      <c r="A1260" t="s">
        <v>3084</v>
      </c>
      <c r="B1260" s="2">
        <v>45488</v>
      </c>
      <c r="C1260" t="s">
        <v>441</v>
      </c>
      <c r="D1260" t="s">
        <v>1634</v>
      </c>
      <c r="E1260" t="s">
        <v>1782</v>
      </c>
      <c r="F1260">
        <v>3</v>
      </c>
      <c r="G1260">
        <v>518.35</v>
      </c>
      <c r="H1260">
        <v>0.21</v>
      </c>
      <c r="I1260" t="s">
        <v>1829</v>
      </c>
      <c r="J1260">
        <v>1228.4894999999999</v>
      </c>
    </row>
    <row r="1261" spans="1:10" x14ac:dyDescent="0.3">
      <c r="A1261" t="s">
        <v>3085</v>
      </c>
      <c r="B1261" s="2">
        <v>45509</v>
      </c>
      <c r="C1261" t="s">
        <v>978</v>
      </c>
      <c r="D1261" t="s">
        <v>1670</v>
      </c>
      <c r="E1261" t="s">
        <v>1773</v>
      </c>
      <c r="F1261">
        <v>1</v>
      </c>
      <c r="G1261">
        <v>85.58</v>
      </c>
      <c r="H1261">
        <v>0.1</v>
      </c>
      <c r="I1261" t="s">
        <v>1829</v>
      </c>
      <c r="J1261">
        <v>77.022000000000006</v>
      </c>
    </row>
    <row r="1262" spans="1:10" x14ac:dyDescent="0.3">
      <c r="A1262" t="s">
        <v>3086</v>
      </c>
      <c r="B1262" s="2">
        <v>45323</v>
      </c>
      <c r="C1262" t="s">
        <v>1136</v>
      </c>
      <c r="D1262" t="s">
        <v>1722</v>
      </c>
      <c r="E1262" t="s">
        <v>1757</v>
      </c>
      <c r="F1262">
        <v>4</v>
      </c>
      <c r="G1262">
        <v>800</v>
      </c>
      <c r="H1262">
        <v>0.2</v>
      </c>
      <c r="I1262" t="s">
        <v>1824</v>
      </c>
      <c r="J1262">
        <v>2560</v>
      </c>
    </row>
    <row r="1263" spans="1:10" x14ac:dyDescent="0.3">
      <c r="A1263" t="s">
        <v>3087</v>
      </c>
      <c r="B1263" s="2">
        <v>45889</v>
      </c>
      <c r="C1263" t="s">
        <v>520</v>
      </c>
      <c r="D1263" t="s">
        <v>1668</v>
      </c>
      <c r="E1263" t="s">
        <v>1789</v>
      </c>
      <c r="F1263">
        <v>3</v>
      </c>
      <c r="G1263">
        <v>118.25</v>
      </c>
      <c r="H1263">
        <v>0.26</v>
      </c>
      <c r="I1263" t="s">
        <v>1826</v>
      </c>
      <c r="J1263">
        <v>262.51499999999999</v>
      </c>
    </row>
    <row r="1264" spans="1:10" x14ac:dyDescent="0.3">
      <c r="A1264" t="s">
        <v>3088</v>
      </c>
      <c r="B1264" s="2">
        <v>45253</v>
      </c>
      <c r="C1264" t="s">
        <v>1307</v>
      </c>
      <c r="D1264" t="s">
        <v>1612</v>
      </c>
      <c r="E1264" t="s">
        <v>1801</v>
      </c>
      <c r="F1264">
        <v>1</v>
      </c>
      <c r="G1264">
        <v>223.25</v>
      </c>
      <c r="H1264">
        <v>0.28999999999999998</v>
      </c>
      <c r="I1264" t="s">
        <v>1824</v>
      </c>
      <c r="J1264">
        <v>158.50749999999999</v>
      </c>
    </row>
    <row r="1265" spans="1:10" x14ac:dyDescent="0.3">
      <c r="A1265" t="s">
        <v>3089</v>
      </c>
      <c r="B1265" s="2">
        <v>45530</v>
      </c>
      <c r="C1265" t="s">
        <v>1325</v>
      </c>
      <c r="D1265" t="s">
        <v>1612</v>
      </c>
      <c r="E1265" t="s">
        <v>1769</v>
      </c>
      <c r="F1265">
        <v>3</v>
      </c>
      <c r="G1265">
        <v>918.76</v>
      </c>
      <c r="H1265">
        <v>0.2</v>
      </c>
      <c r="I1265" t="s">
        <v>1826</v>
      </c>
      <c r="J1265">
        <v>2205.0239999999999</v>
      </c>
    </row>
    <row r="1266" spans="1:10" x14ac:dyDescent="0.3">
      <c r="A1266" t="s">
        <v>3090</v>
      </c>
      <c r="B1266" s="2">
        <v>45491</v>
      </c>
      <c r="C1266" t="s">
        <v>890</v>
      </c>
      <c r="D1266" t="s">
        <v>1716</v>
      </c>
      <c r="E1266" t="s">
        <v>1797</v>
      </c>
      <c r="F1266">
        <v>2</v>
      </c>
      <c r="G1266">
        <v>905.26</v>
      </c>
      <c r="H1266">
        <v>0.15</v>
      </c>
      <c r="I1266" t="s">
        <v>1829</v>
      </c>
      <c r="J1266">
        <v>1538.942</v>
      </c>
    </row>
    <row r="1267" spans="1:10" x14ac:dyDescent="0.3">
      <c r="A1267" t="s">
        <v>3091</v>
      </c>
      <c r="B1267" s="2">
        <v>45628</v>
      </c>
      <c r="C1267" t="s">
        <v>984</v>
      </c>
      <c r="D1267" t="s">
        <v>1580</v>
      </c>
      <c r="E1267" t="s">
        <v>1813</v>
      </c>
      <c r="F1267">
        <v>4</v>
      </c>
      <c r="G1267">
        <v>295.39999999999998</v>
      </c>
      <c r="H1267">
        <v>0.23</v>
      </c>
      <c r="I1267" t="s">
        <v>1826</v>
      </c>
      <c r="J1267">
        <v>909.83199999999999</v>
      </c>
    </row>
    <row r="1268" spans="1:10" x14ac:dyDescent="0.3">
      <c r="A1268" t="s">
        <v>3092</v>
      </c>
      <c r="B1268" s="2">
        <v>45861</v>
      </c>
      <c r="C1268" t="s">
        <v>314</v>
      </c>
      <c r="D1268" t="s">
        <v>1736</v>
      </c>
      <c r="E1268" t="s">
        <v>1773</v>
      </c>
      <c r="F1268">
        <v>1</v>
      </c>
      <c r="G1268">
        <v>252.18</v>
      </c>
      <c r="H1268">
        <v>0.23</v>
      </c>
      <c r="I1268" t="s">
        <v>1826</v>
      </c>
      <c r="J1268">
        <v>194.17859999999999</v>
      </c>
    </row>
    <row r="1269" spans="1:10" x14ac:dyDescent="0.3">
      <c r="A1269" t="s">
        <v>3093</v>
      </c>
      <c r="B1269" s="2">
        <v>45878</v>
      </c>
      <c r="C1269" t="s">
        <v>511</v>
      </c>
      <c r="D1269" t="s">
        <v>1742</v>
      </c>
      <c r="E1269" t="s">
        <v>1794</v>
      </c>
      <c r="F1269">
        <v>4</v>
      </c>
      <c r="G1269">
        <v>792.1</v>
      </c>
      <c r="H1269">
        <v>0.19</v>
      </c>
      <c r="I1269" t="s">
        <v>1829</v>
      </c>
      <c r="J1269">
        <v>2566.404</v>
      </c>
    </row>
    <row r="1270" spans="1:10" x14ac:dyDescent="0.3">
      <c r="A1270" t="s">
        <v>3094</v>
      </c>
      <c r="B1270" s="2">
        <v>45426</v>
      </c>
      <c r="C1270" t="s">
        <v>278</v>
      </c>
      <c r="D1270" t="s">
        <v>1724</v>
      </c>
      <c r="E1270" t="s">
        <v>1799</v>
      </c>
      <c r="F1270">
        <v>1</v>
      </c>
      <c r="G1270">
        <v>883.36</v>
      </c>
      <c r="H1270">
        <v>0.11</v>
      </c>
      <c r="I1270" t="s">
        <v>1826</v>
      </c>
      <c r="J1270">
        <v>786.19040000000007</v>
      </c>
    </row>
    <row r="1271" spans="1:10" x14ac:dyDescent="0.3">
      <c r="A1271" t="s">
        <v>3095</v>
      </c>
      <c r="B1271" s="2">
        <v>45231</v>
      </c>
      <c r="C1271" t="s">
        <v>878</v>
      </c>
      <c r="D1271" t="s">
        <v>1686</v>
      </c>
      <c r="E1271" t="s">
        <v>1752</v>
      </c>
      <c r="F1271">
        <v>4</v>
      </c>
      <c r="G1271">
        <v>305.95</v>
      </c>
      <c r="H1271">
        <v>0.08</v>
      </c>
      <c r="I1271" t="s">
        <v>1826</v>
      </c>
      <c r="J1271">
        <v>1125.896</v>
      </c>
    </row>
    <row r="1272" spans="1:10" x14ac:dyDescent="0.3">
      <c r="A1272" t="s">
        <v>3096</v>
      </c>
      <c r="B1272" s="2">
        <v>45609</v>
      </c>
      <c r="C1272" t="s">
        <v>1249</v>
      </c>
      <c r="D1272" t="s">
        <v>1664</v>
      </c>
      <c r="E1272" t="s">
        <v>1779</v>
      </c>
      <c r="F1272">
        <v>3</v>
      </c>
      <c r="G1272">
        <v>742.45</v>
      </c>
      <c r="H1272">
        <v>0.23</v>
      </c>
      <c r="I1272" t="s">
        <v>1829</v>
      </c>
      <c r="J1272">
        <v>1715.0595000000001</v>
      </c>
    </row>
    <row r="1273" spans="1:10" x14ac:dyDescent="0.3">
      <c r="A1273" t="s">
        <v>3097</v>
      </c>
      <c r="B1273" s="2">
        <v>45392</v>
      </c>
      <c r="C1273" t="s">
        <v>1112</v>
      </c>
      <c r="D1273" t="s">
        <v>1598</v>
      </c>
      <c r="E1273" t="s">
        <v>1810</v>
      </c>
      <c r="F1273">
        <v>3</v>
      </c>
      <c r="G1273">
        <v>336.1</v>
      </c>
      <c r="H1273">
        <v>0.12</v>
      </c>
      <c r="I1273" t="s">
        <v>1829</v>
      </c>
      <c r="J1273">
        <v>887.30400000000009</v>
      </c>
    </row>
    <row r="1274" spans="1:10" x14ac:dyDescent="0.3">
      <c r="A1274" t="s">
        <v>3098</v>
      </c>
      <c r="B1274" s="2">
        <v>45876</v>
      </c>
      <c r="C1274" t="s">
        <v>1281</v>
      </c>
      <c r="D1274" t="s">
        <v>1606</v>
      </c>
      <c r="E1274" t="s">
        <v>1779</v>
      </c>
      <c r="F1274">
        <v>3</v>
      </c>
      <c r="G1274">
        <v>310.36</v>
      </c>
      <c r="H1274">
        <v>0.14000000000000001</v>
      </c>
      <c r="I1274" t="s">
        <v>1829</v>
      </c>
      <c r="J1274">
        <v>800.72879999999998</v>
      </c>
    </row>
    <row r="1275" spans="1:10" x14ac:dyDescent="0.3">
      <c r="A1275" t="s">
        <v>3099</v>
      </c>
      <c r="B1275" s="2">
        <v>45772</v>
      </c>
      <c r="C1275" t="s">
        <v>887</v>
      </c>
      <c r="D1275" t="s">
        <v>1744</v>
      </c>
      <c r="E1275" t="s">
        <v>1782</v>
      </c>
      <c r="F1275">
        <v>3</v>
      </c>
      <c r="G1275">
        <v>992.81</v>
      </c>
      <c r="H1275">
        <v>0.04</v>
      </c>
      <c r="I1275" t="s">
        <v>1826</v>
      </c>
      <c r="J1275">
        <v>2859.2928000000002</v>
      </c>
    </row>
    <row r="1276" spans="1:10" x14ac:dyDescent="0.3">
      <c r="A1276" t="s">
        <v>3100</v>
      </c>
      <c r="B1276" s="2">
        <v>45217</v>
      </c>
      <c r="C1276" t="s">
        <v>648</v>
      </c>
      <c r="D1276" t="s">
        <v>1668</v>
      </c>
      <c r="E1276" t="s">
        <v>1792</v>
      </c>
      <c r="F1276">
        <v>3</v>
      </c>
      <c r="G1276">
        <v>257.11</v>
      </c>
      <c r="H1276">
        <v>0.26</v>
      </c>
      <c r="I1276" t="s">
        <v>1829</v>
      </c>
      <c r="J1276">
        <v>570.78420000000006</v>
      </c>
    </row>
    <row r="1277" spans="1:10" x14ac:dyDescent="0.3">
      <c r="A1277" t="s">
        <v>3101</v>
      </c>
      <c r="B1277" s="2">
        <v>45739</v>
      </c>
      <c r="C1277" t="s">
        <v>713</v>
      </c>
      <c r="D1277" t="s">
        <v>1738</v>
      </c>
      <c r="E1277" t="s">
        <v>1794</v>
      </c>
      <c r="F1277">
        <v>4</v>
      </c>
      <c r="G1277">
        <v>816.29</v>
      </c>
      <c r="H1277">
        <v>0.24</v>
      </c>
      <c r="I1277" t="s">
        <v>1826</v>
      </c>
      <c r="J1277">
        <v>2481.5216</v>
      </c>
    </row>
    <row r="1278" spans="1:10" x14ac:dyDescent="0.3">
      <c r="A1278" t="s">
        <v>3102</v>
      </c>
      <c r="B1278" s="2">
        <v>45272</v>
      </c>
      <c r="C1278" t="s">
        <v>422</v>
      </c>
      <c r="D1278" t="s">
        <v>1668</v>
      </c>
      <c r="E1278" t="s">
        <v>1794</v>
      </c>
      <c r="F1278">
        <v>4</v>
      </c>
      <c r="G1278">
        <v>755.82</v>
      </c>
      <c r="H1278">
        <v>0.22</v>
      </c>
      <c r="I1278" t="s">
        <v>1829</v>
      </c>
      <c r="J1278">
        <v>2358.1583999999998</v>
      </c>
    </row>
    <row r="1279" spans="1:10" x14ac:dyDescent="0.3">
      <c r="A1279" t="s">
        <v>3103</v>
      </c>
      <c r="B1279" s="2">
        <v>45524</v>
      </c>
      <c r="C1279" t="s">
        <v>23</v>
      </c>
      <c r="D1279" t="s">
        <v>1543</v>
      </c>
      <c r="E1279" t="s">
        <v>1799</v>
      </c>
      <c r="F1279">
        <v>1</v>
      </c>
      <c r="G1279">
        <v>449.6</v>
      </c>
      <c r="H1279">
        <v>0.01</v>
      </c>
      <c r="I1279" t="s">
        <v>1826</v>
      </c>
      <c r="J1279">
        <v>445.10399999999998</v>
      </c>
    </row>
    <row r="1280" spans="1:10" x14ac:dyDescent="0.3">
      <c r="A1280" t="s">
        <v>3104</v>
      </c>
      <c r="B1280" s="2">
        <v>45481</v>
      </c>
      <c r="C1280" t="s">
        <v>1101</v>
      </c>
      <c r="D1280" t="s">
        <v>1576</v>
      </c>
      <c r="E1280" t="s">
        <v>1752</v>
      </c>
      <c r="F1280">
        <v>2</v>
      </c>
      <c r="G1280">
        <v>779.29</v>
      </c>
      <c r="H1280">
        <v>0.12</v>
      </c>
      <c r="I1280" t="s">
        <v>1829</v>
      </c>
      <c r="J1280">
        <v>1371.5504000000001</v>
      </c>
    </row>
    <row r="1281" spans="1:10" x14ac:dyDescent="0.3">
      <c r="A1281" t="s">
        <v>3105</v>
      </c>
      <c r="B1281" s="2">
        <v>45267</v>
      </c>
      <c r="C1281" t="s">
        <v>1431</v>
      </c>
      <c r="D1281" t="s">
        <v>1702</v>
      </c>
      <c r="E1281" t="s">
        <v>1807</v>
      </c>
      <c r="F1281">
        <v>1</v>
      </c>
      <c r="G1281">
        <v>748.75</v>
      </c>
      <c r="H1281">
        <v>0.1</v>
      </c>
      <c r="I1281" t="s">
        <v>1829</v>
      </c>
      <c r="J1281">
        <v>673.875</v>
      </c>
    </row>
    <row r="1282" spans="1:10" x14ac:dyDescent="0.3">
      <c r="A1282" t="s">
        <v>3106</v>
      </c>
      <c r="B1282" s="2">
        <v>45328</v>
      </c>
      <c r="C1282" t="s">
        <v>598</v>
      </c>
      <c r="D1282" t="s">
        <v>1726</v>
      </c>
      <c r="E1282" t="s">
        <v>1752</v>
      </c>
      <c r="F1282">
        <v>2</v>
      </c>
      <c r="G1282">
        <v>121.67</v>
      </c>
      <c r="H1282">
        <v>0.08</v>
      </c>
      <c r="I1282" t="s">
        <v>1829</v>
      </c>
      <c r="J1282">
        <v>223.87280000000001</v>
      </c>
    </row>
    <row r="1283" spans="1:10" x14ac:dyDescent="0.3">
      <c r="A1283" t="s">
        <v>3107</v>
      </c>
      <c r="B1283" s="2">
        <v>45787</v>
      </c>
      <c r="C1283" t="s">
        <v>1513</v>
      </c>
      <c r="D1283" t="s">
        <v>1646</v>
      </c>
      <c r="E1283" t="s">
        <v>1801</v>
      </c>
      <c r="F1283">
        <v>3</v>
      </c>
      <c r="G1283">
        <v>225.14</v>
      </c>
      <c r="H1283">
        <v>0.15</v>
      </c>
      <c r="I1283" t="s">
        <v>1829</v>
      </c>
      <c r="J1283">
        <v>574.10699999999997</v>
      </c>
    </row>
    <row r="1284" spans="1:10" x14ac:dyDescent="0.3">
      <c r="A1284" t="s">
        <v>3108</v>
      </c>
      <c r="B1284" s="2">
        <v>45876</v>
      </c>
      <c r="C1284" t="s">
        <v>1011</v>
      </c>
      <c r="D1284" t="s">
        <v>1606</v>
      </c>
      <c r="E1284" t="s">
        <v>1813</v>
      </c>
      <c r="F1284">
        <v>1</v>
      </c>
      <c r="G1284">
        <v>654.17999999999995</v>
      </c>
      <c r="H1284">
        <v>0.19</v>
      </c>
      <c r="I1284" t="s">
        <v>1826</v>
      </c>
      <c r="J1284">
        <v>529.88580000000002</v>
      </c>
    </row>
    <row r="1285" spans="1:10" x14ac:dyDescent="0.3">
      <c r="A1285" t="s">
        <v>3109</v>
      </c>
      <c r="B1285" s="2">
        <v>45552</v>
      </c>
      <c r="C1285" t="s">
        <v>218</v>
      </c>
      <c r="D1285" t="s">
        <v>1690</v>
      </c>
      <c r="E1285" t="s">
        <v>1773</v>
      </c>
      <c r="F1285">
        <v>2</v>
      </c>
      <c r="G1285">
        <v>504.98</v>
      </c>
      <c r="H1285">
        <v>0.08</v>
      </c>
      <c r="I1285" t="s">
        <v>1829</v>
      </c>
      <c r="J1285">
        <v>929.16320000000007</v>
      </c>
    </row>
    <row r="1286" spans="1:10" x14ac:dyDescent="0.3">
      <c r="A1286" t="s">
        <v>3110</v>
      </c>
      <c r="B1286" s="2">
        <v>45823</v>
      </c>
      <c r="C1286" t="s">
        <v>1181</v>
      </c>
      <c r="D1286" t="s">
        <v>1656</v>
      </c>
      <c r="E1286" t="s">
        <v>1782</v>
      </c>
      <c r="F1286">
        <v>2</v>
      </c>
      <c r="G1286">
        <v>623.20000000000005</v>
      </c>
      <c r="H1286">
        <v>0.14000000000000001</v>
      </c>
      <c r="I1286" t="s">
        <v>1829</v>
      </c>
      <c r="J1286">
        <v>1071.904</v>
      </c>
    </row>
    <row r="1287" spans="1:10" x14ac:dyDescent="0.3">
      <c r="A1287" t="s">
        <v>3111</v>
      </c>
      <c r="B1287" s="2">
        <v>45622</v>
      </c>
      <c r="C1287" t="s">
        <v>1023</v>
      </c>
      <c r="D1287" t="s">
        <v>1555</v>
      </c>
      <c r="E1287" t="s">
        <v>1804</v>
      </c>
      <c r="F1287">
        <v>2</v>
      </c>
      <c r="G1287">
        <v>530.54</v>
      </c>
      <c r="H1287">
        <v>0.28000000000000003</v>
      </c>
      <c r="I1287" t="s">
        <v>1829</v>
      </c>
      <c r="J1287">
        <v>763.97759999999994</v>
      </c>
    </row>
    <row r="1288" spans="1:10" x14ac:dyDescent="0.3">
      <c r="A1288" t="s">
        <v>3112</v>
      </c>
      <c r="B1288" s="2">
        <v>45810</v>
      </c>
      <c r="C1288" t="s">
        <v>1142</v>
      </c>
      <c r="D1288" t="s">
        <v>1543</v>
      </c>
      <c r="E1288" t="s">
        <v>1804</v>
      </c>
      <c r="F1288">
        <v>3</v>
      </c>
      <c r="G1288">
        <v>279.45</v>
      </c>
      <c r="H1288">
        <v>0.15</v>
      </c>
      <c r="I1288" t="s">
        <v>1829</v>
      </c>
      <c r="J1288">
        <v>712.59749999999985</v>
      </c>
    </row>
    <row r="1289" spans="1:10" x14ac:dyDescent="0.3">
      <c r="A1289" t="s">
        <v>3113</v>
      </c>
      <c r="B1289" s="2">
        <v>45645</v>
      </c>
      <c r="C1289" t="s">
        <v>849</v>
      </c>
      <c r="D1289" t="s">
        <v>1572</v>
      </c>
      <c r="E1289" t="s">
        <v>1782</v>
      </c>
      <c r="F1289">
        <v>3</v>
      </c>
      <c r="G1289">
        <v>906.99</v>
      </c>
      <c r="H1289">
        <v>0.26</v>
      </c>
      <c r="I1289" t="s">
        <v>1829</v>
      </c>
      <c r="J1289">
        <v>2013.5178000000001</v>
      </c>
    </row>
    <row r="1290" spans="1:10" x14ac:dyDescent="0.3">
      <c r="A1290" t="s">
        <v>3114</v>
      </c>
      <c r="B1290" s="2">
        <v>45749</v>
      </c>
      <c r="C1290" t="s">
        <v>258</v>
      </c>
      <c r="D1290" t="s">
        <v>1708</v>
      </c>
      <c r="E1290" t="s">
        <v>1807</v>
      </c>
      <c r="F1290">
        <v>4</v>
      </c>
      <c r="G1290">
        <v>408.76</v>
      </c>
      <c r="H1290">
        <v>0.12</v>
      </c>
      <c r="I1290" t="s">
        <v>1829</v>
      </c>
      <c r="J1290">
        <v>1438.8352</v>
      </c>
    </row>
    <row r="1291" spans="1:10" x14ac:dyDescent="0.3">
      <c r="A1291" t="s">
        <v>3115</v>
      </c>
      <c r="B1291" s="2">
        <v>45537</v>
      </c>
      <c r="C1291" t="s">
        <v>585</v>
      </c>
      <c r="D1291" t="s">
        <v>1620</v>
      </c>
      <c r="E1291" t="s">
        <v>1786</v>
      </c>
      <c r="F1291">
        <v>2</v>
      </c>
      <c r="G1291">
        <v>117.34</v>
      </c>
      <c r="H1291">
        <v>0.09</v>
      </c>
      <c r="I1291" t="s">
        <v>1826</v>
      </c>
      <c r="J1291">
        <v>213.55879999999999</v>
      </c>
    </row>
    <row r="1292" spans="1:10" x14ac:dyDescent="0.3">
      <c r="A1292" t="s">
        <v>3116</v>
      </c>
      <c r="B1292" s="2">
        <v>45376</v>
      </c>
      <c r="C1292" t="s">
        <v>559</v>
      </c>
      <c r="D1292" t="s">
        <v>1730</v>
      </c>
      <c r="E1292" t="s">
        <v>1799</v>
      </c>
      <c r="F1292">
        <v>3</v>
      </c>
      <c r="G1292">
        <v>690.27</v>
      </c>
      <c r="H1292">
        <v>7.0000000000000007E-2</v>
      </c>
      <c r="I1292" t="s">
        <v>1826</v>
      </c>
      <c r="J1292">
        <v>1925.8533</v>
      </c>
    </row>
    <row r="1293" spans="1:10" x14ac:dyDescent="0.3">
      <c r="A1293" t="s">
        <v>3117</v>
      </c>
      <c r="B1293" s="2">
        <v>45709</v>
      </c>
      <c r="C1293" t="s">
        <v>381</v>
      </c>
      <c r="D1293" t="s">
        <v>1604</v>
      </c>
      <c r="E1293" t="s">
        <v>1807</v>
      </c>
      <c r="F1293">
        <v>4</v>
      </c>
      <c r="G1293">
        <v>377.18</v>
      </c>
      <c r="H1293">
        <v>0.24</v>
      </c>
      <c r="I1293" t="s">
        <v>1826</v>
      </c>
      <c r="J1293">
        <v>1146.6271999999999</v>
      </c>
    </row>
    <row r="1294" spans="1:10" x14ac:dyDescent="0.3">
      <c r="A1294" t="s">
        <v>3118</v>
      </c>
      <c r="B1294" s="2">
        <v>45446</v>
      </c>
      <c r="C1294" t="s">
        <v>393</v>
      </c>
      <c r="D1294" t="s">
        <v>1628</v>
      </c>
      <c r="E1294" t="s">
        <v>1752</v>
      </c>
      <c r="F1294">
        <v>1</v>
      </c>
      <c r="G1294">
        <v>70.52</v>
      </c>
      <c r="H1294">
        <v>0.08</v>
      </c>
      <c r="I1294" t="s">
        <v>1829</v>
      </c>
      <c r="J1294">
        <v>64.878399999999999</v>
      </c>
    </row>
    <row r="1295" spans="1:10" x14ac:dyDescent="0.3">
      <c r="A1295" t="s">
        <v>3119</v>
      </c>
      <c r="B1295" s="2">
        <v>45330</v>
      </c>
      <c r="C1295" t="s">
        <v>875</v>
      </c>
      <c r="D1295" t="s">
        <v>1624</v>
      </c>
      <c r="E1295" t="s">
        <v>1786</v>
      </c>
      <c r="F1295">
        <v>1</v>
      </c>
      <c r="G1295">
        <v>40.25</v>
      </c>
      <c r="H1295">
        <v>0.1</v>
      </c>
      <c r="I1295" t="s">
        <v>1826</v>
      </c>
      <c r="J1295">
        <v>36.225000000000001</v>
      </c>
    </row>
    <row r="1296" spans="1:10" x14ac:dyDescent="0.3">
      <c r="A1296" t="s">
        <v>3120</v>
      </c>
      <c r="B1296" s="2">
        <v>45388</v>
      </c>
      <c r="C1296" t="s">
        <v>746</v>
      </c>
      <c r="D1296" t="s">
        <v>1726</v>
      </c>
      <c r="E1296" t="s">
        <v>1792</v>
      </c>
      <c r="F1296">
        <v>3</v>
      </c>
      <c r="G1296">
        <v>539.44000000000005</v>
      </c>
      <c r="H1296">
        <v>0.05</v>
      </c>
      <c r="I1296" t="s">
        <v>1829</v>
      </c>
      <c r="J1296">
        <v>1537.404</v>
      </c>
    </row>
    <row r="1297" spans="1:10" x14ac:dyDescent="0.3">
      <c r="A1297" t="s">
        <v>3121</v>
      </c>
      <c r="B1297" s="2">
        <v>45313</v>
      </c>
      <c r="C1297" t="s">
        <v>791</v>
      </c>
      <c r="D1297" t="s">
        <v>1668</v>
      </c>
      <c r="E1297" t="s">
        <v>1769</v>
      </c>
      <c r="F1297">
        <v>3</v>
      </c>
      <c r="G1297">
        <v>543.49</v>
      </c>
      <c r="H1297">
        <v>0.05</v>
      </c>
      <c r="I1297" t="s">
        <v>1826</v>
      </c>
      <c r="J1297">
        <v>1548.9465</v>
      </c>
    </row>
    <row r="1298" spans="1:10" x14ac:dyDescent="0.3">
      <c r="A1298" t="s">
        <v>3122</v>
      </c>
      <c r="B1298" s="2">
        <v>45221</v>
      </c>
      <c r="C1298" t="s">
        <v>1020</v>
      </c>
      <c r="D1298" t="s">
        <v>1560</v>
      </c>
      <c r="E1298" t="s">
        <v>1776</v>
      </c>
      <c r="F1298">
        <v>4</v>
      </c>
      <c r="G1298">
        <v>547.21</v>
      </c>
      <c r="H1298">
        <v>0.1</v>
      </c>
      <c r="I1298" t="s">
        <v>1829</v>
      </c>
      <c r="J1298">
        <v>1969.9559999999999</v>
      </c>
    </row>
    <row r="1299" spans="1:10" x14ac:dyDescent="0.3">
      <c r="A1299" t="s">
        <v>3123</v>
      </c>
      <c r="B1299" s="2">
        <v>45619</v>
      </c>
      <c r="C1299" t="s">
        <v>773</v>
      </c>
      <c r="D1299" t="s">
        <v>1678</v>
      </c>
      <c r="E1299" t="s">
        <v>1757</v>
      </c>
      <c r="F1299">
        <v>2</v>
      </c>
      <c r="G1299">
        <v>892.46</v>
      </c>
      <c r="H1299">
        <v>7.0000000000000007E-2</v>
      </c>
      <c r="I1299" t="s">
        <v>1826</v>
      </c>
      <c r="J1299">
        <v>1659.9756</v>
      </c>
    </row>
    <row r="1300" spans="1:10" x14ac:dyDescent="0.3">
      <c r="A1300" t="s">
        <v>3124</v>
      </c>
      <c r="B1300" s="2">
        <v>45286</v>
      </c>
      <c r="C1300" t="s">
        <v>1208</v>
      </c>
      <c r="D1300" t="s">
        <v>1600</v>
      </c>
      <c r="E1300" t="s">
        <v>1782</v>
      </c>
      <c r="F1300">
        <v>2</v>
      </c>
      <c r="G1300">
        <v>853.41</v>
      </c>
      <c r="H1300">
        <v>0.25</v>
      </c>
      <c r="I1300" t="s">
        <v>1824</v>
      </c>
      <c r="J1300">
        <v>1280.115</v>
      </c>
    </row>
    <row r="1301" spans="1:10" x14ac:dyDescent="0.3">
      <c r="A1301" t="s">
        <v>3125</v>
      </c>
      <c r="B1301" s="2">
        <v>45451</v>
      </c>
      <c r="C1301" t="s">
        <v>387</v>
      </c>
      <c r="D1301" t="s">
        <v>1712</v>
      </c>
      <c r="E1301" t="s">
        <v>1779</v>
      </c>
      <c r="F1301">
        <v>1</v>
      </c>
      <c r="G1301">
        <v>162.13999999999999</v>
      </c>
      <c r="H1301">
        <v>7.0000000000000007E-2</v>
      </c>
      <c r="I1301" t="s">
        <v>1826</v>
      </c>
      <c r="J1301">
        <v>150.7902</v>
      </c>
    </row>
    <row r="1302" spans="1:10" x14ac:dyDescent="0.3">
      <c r="A1302" t="s">
        <v>3126</v>
      </c>
      <c r="B1302" s="2">
        <v>45478</v>
      </c>
      <c r="C1302" t="s">
        <v>496</v>
      </c>
      <c r="D1302" t="s">
        <v>1740</v>
      </c>
      <c r="E1302" t="s">
        <v>1804</v>
      </c>
      <c r="F1302">
        <v>1</v>
      </c>
      <c r="G1302">
        <v>893.14</v>
      </c>
      <c r="H1302">
        <v>0.09</v>
      </c>
      <c r="I1302" t="s">
        <v>1824</v>
      </c>
      <c r="J1302">
        <v>812.75739999999996</v>
      </c>
    </row>
    <row r="1303" spans="1:10" x14ac:dyDescent="0.3">
      <c r="A1303" t="s">
        <v>3127</v>
      </c>
      <c r="B1303" s="2">
        <v>45528</v>
      </c>
      <c r="C1303" t="s">
        <v>366</v>
      </c>
      <c r="D1303" t="s">
        <v>1616</v>
      </c>
      <c r="E1303" t="s">
        <v>1782</v>
      </c>
      <c r="F1303">
        <v>4</v>
      </c>
      <c r="G1303">
        <v>349.07</v>
      </c>
      <c r="H1303">
        <v>0.28000000000000003</v>
      </c>
      <c r="I1303" t="s">
        <v>1824</v>
      </c>
      <c r="J1303">
        <v>1005.3216</v>
      </c>
    </row>
    <row r="1304" spans="1:10" x14ac:dyDescent="0.3">
      <c r="A1304" t="s">
        <v>3128</v>
      </c>
      <c r="B1304" s="2">
        <v>45418</v>
      </c>
      <c r="C1304" t="s">
        <v>899</v>
      </c>
      <c r="D1304" t="s">
        <v>1710</v>
      </c>
      <c r="E1304" t="s">
        <v>1797</v>
      </c>
      <c r="F1304">
        <v>1</v>
      </c>
      <c r="G1304">
        <v>747.9</v>
      </c>
      <c r="H1304">
        <v>0.21</v>
      </c>
      <c r="I1304" t="s">
        <v>1829</v>
      </c>
      <c r="J1304">
        <v>590.84100000000001</v>
      </c>
    </row>
    <row r="1305" spans="1:10" x14ac:dyDescent="0.3">
      <c r="A1305" t="s">
        <v>3129</v>
      </c>
      <c r="B1305" s="2">
        <v>45478</v>
      </c>
      <c r="C1305" t="s">
        <v>127</v>
      </c>
      <c r="D1305" t="s">
        <v>1710</v>
      </c>
      <c r="E1305" t="s">
        <v>1776</v>
      </c>
      <c r="F1305">
        <v>3</v>
      </c>
      <c r="G1305">
        <v>438.92</v>
      </c>
      <c r="H1305">
        <v>0.21</v>
      </c>
      <c r="I1305" t="s">
        <v>1824</v>
      </c>
      <c r="J1305">
        <v>1040.2403999999999</v>
      </c>
    </row>
    <row r="1306" spans="1:10" x14ac:dyDescent="0.3">
      <c r="A1306" t="s">
        <v>3130</v>
      </c>
      <c r="B1306" s="2">
        <v>45232</v>
      </c>
      <c r="C1306" t="s">
        <v>425</v>
      </c>
      <c r="D1306" t="s">
        <v>1702</v>
      </c>
      <c r="E1306" t="s">
        <v>1769</v>
      </c>
      <c r="F1306">
        <v>4</v>
      </c>
      <c r="G1306">
        <v>665.38</v>
      </c>
      <c r="H1306">
        <v>0.18</v>
      </c>
      <c r="I1306" t="s">
        <v>1824</v>
      </c>
      <c r="J1306">
        <v>2182.4463999999998</v>
      </c>
    </row>
    <row r="1307" spans="1:10" x14ac:dyDescent="0.3">
      <c r="A1307" t="s">
        <v>3131</v>
      </c>
      <c r="B1307" s="2">
        <v>45616</v>
      </c>
      <c r="C1307" t="s">
        <v>23</v>
      </c>
      <c r="D1307" t="s">
        <v>1668</v>
      </c>
      <c r="E1307" t="s">
        <v>1810</v>
      </c>
      <c r="F1307">
        <v>1</v>
      </c>
      <c r="G1307">
        <v>146.49</v>
      </c>
      <c r="H1307">
        <v>0.28000000000000003</v>
      </c>
      <c r="I1307" t="s">
        <v>1824</v>
      </c>
      <c r="J1307">
        <v>105.47280000000001</v>
      </c>
    </row>
    <row r="1308" spans="1:10" x14ac:dyDescent="0.3">
      <c r="A1308" t="s">
        <v>3132</v>
      </c>
      <c r="B1308" s="2">
        <v>45774</v>
      </c>
      <c r="C1308" t="s">
        <v>472</v>
      </c>
      <c r="D1308" t="s">
        <v>1624</v>
      </c>
      <c r="E1308" t="s">
        <v>1801</v>
      </c>
      <c r="F1308">
        <v>2</v>
      </c>
      <c r="G1308">
        <v>235.39</v>
      </c>
      <c r="H1308">
        <v>0.27</v>
      </c>
      <c r="I1308" t="s">
        <v>1829</v>
      </c>
      <c r="J1308">
        <v>343.6694</v>
      </c>
    </row>
    <row r="1309" spans="1:10" x14ac:dyDescent="0.3">
      <c r="A1309" t="s">
        <v>3133</v>
      </c>
      <c r="B1309" s="2">
        <v>45651</v>
      </c>
      <c r="C1309" t="s">
        <v>118</v>
      </c>
      <c r="D1309" t="s">
        <v>1670</v>
      </c>
      <c r="E1309" t="s">
        <v>1773</v>
      </c>
      <c r="F1309">
        <v>3</v>
      </c>
      <c r="G1309">
        <v>38.07</v>
      </c>
      <c r="H1309">
        <v>0.09</v>
      </c>
      <c r="I1309" t="s">
        <v>1826</v>
      </c>
      <c r="J1309">
        <v>103.9311</v>
      </c>
    </row>
    <row r="1310" spans="1:10" x14ac:dyDescent="0.3">
      <c r="A1310" t="s">
        <v>3134</v>
      </c>
      <c r="B1310" s="2">
        <v>45902</v>
      </c>
      <c r="C1310" t="s">
        <v>1254</v>
      </c>
      <c r="D1310" t="s">
        <v>1616</v>
      </c>
      <c r="E1310" t="s">
        <v>1769</v>
      </c>
      <c r="F1310">
        <v>2</v>
      </c>
      <c r="G1310">
        <v>511.7</v>
      </c>
      <c r="H1310">
        <v>0.12</v>
      </c>
      <c r="I1310" t="s">
        <v>1829</v>
      </c>
      <c r="J1310">
        <v>900.59199999999998</v>
      </c>
    </row>
    <row r="1311" spans="1:10" x14ac:dyDescent="0.3">
      <c r="A1311" t="s">
        <v>3135</v>
      </c>
      <c r="B1311" s="2">
        <v>45401</v>
      </c>
      <c r="C1311" t="s">
        <v>332</v>
      </c>
      <c r="D1311" t="s">
        <v>1698</v>
      </c>
      <c r="E1311" t="s">
        <v>1782</v>
      </c>
      <c r="F1311">
        <v>4</v>
      </c>
      <c r="G1311">
        <v>488.72</v>
      </c>
      <c r="H1311">
        <v>0.23</v>
      </c>
      <c r="I1311" t="s">
        <v>1826</v>
      </c>
      <c r="J1311">
        <v>1505.2575999999999</v>
      </c>
    </row>
    <row r="1312" spans="1:10" x14ac:dyDescent="0.3">
      <c r="A1312" t="s">
        <v>3136</v>
      </c>
      <c r="B1312" s="2">
        <v>45717</v>
      </c>
      <c r="C1312" t="s">
        <v>1220</v>
      </c>
      <c r="D1312" t="s">
        <v>1648</v>
      </c>
      <c r="E1312" t="s">
        <v>1794</v>
      </c>
      <c r="F1312">
        <v>2</v>
      </c>
      <c r="G1312">
        <v>520.45000000000005</v>
      </c>
      <c r="H1312">
        <v>0.11</v>
      </c>
      <c r="I1312" t="s">
        <v>1829</v>
      </c>
      <c r="J1312">
        <v>926.40100000000007</v>
      </c>
    </row>
    <row r="1313" spans="1:10" x14ac:dyDescent="0.3">
      <c r="A1313" t="s">
        <v>3137</v>
      </c>
      <c r="B1313" s="2">
        <v>45376</v>
      </c>
      <c r="C1313" t="s">
        <v>1340</v>
      </c>
      <c r="D1313" t="s">
        <v>1644</v>
      </c>
      <c r="E1313" t="s">
        <v>1773</v>
      </c>
      <c r="F1313">
        <v>1</v>
      </c>
      <c r="G1313">
        <v>340.9</v>
      </c>
      <c r="H1313">
        <v>0.28999999999999998</v>
      </c>
      <c r="I1313" t="s">
        <v>1824</v>
      </c>
      <c r="J1313">
        <v>242.03899999999999</v>
      </c>
    </row>
    <row r="1314" spans="1:10" x14ac:dyDescent="0.3">
      <c r="A1314" t="s">
        <v>3138</v>
      </c>
      <c r="B1314" s="2">
        <v>45576</v>
      </c>
      <c r="C1314" t="s">
        <v>1086</v>
      </c>
      <c r="D1314" t="s">
        <v>1610</v>
      </c>
      <c r="E1314" t="s">
        <v>1782</v>
      </c>
      <c r="F1314">
        <v>3</v>
      </c>
      <c r="G1314">
        <v>653.59</v>
      </c>
      <c r="H1314">
        <v>0.17</v>
      </c>
      <c r="I1314" t="s">
        <v>1829</v>
      </c>
      <c r="J1314">
        <v>1627.4391000000001</v>
      </c>
    </row>
    <row r="1315" spans="1:10" x14ac:dyDescent="0.3">
      <c r="A1315" t="s">
        <v>3139</v>
      </c>
      <c r="B1315" s="2">
        <v>45906</v>
      </c>
      <c r="C1315" t="s">
        <v>93</v>
      </c>
      <c r="D1315" t="s">
        <v>1600</v>
      </c>
      <c r="E1315" t="s">
        <v>1810</v>
      </c>
      <c r="F1315">
        <v>1</v>
      </c>
      <c r="G1315">
        <v>179.77</v>
      </c>
      <c r="H1315">
        <v>0.23</v>
      </c>
      <c r="I1315" t="s">
        <v>1829</v>
      </c>
      <c r="J1315">
        <v>138.4229</v>
      </c>
    </row>
    <row r="1316" spans="1:10" x14ac:dyDescent="0.3">
      <c r="A1316" t="s">
        <v>3140</v>
      </c>
      <c r="B1316" s="2">
        <v>45523</v>
      </c>
      <c r="C1316" t="s">
        <v>44</v>
      </c>
      <c r="D1316" t="s">
        <v>1543</v>
      </c>
      <c r="E1316" t="s">
        <v>1786</v>
      </c>
      <c r="F1316">
        <v>2</v>
      </c>
      <c r="G1316">
        <v>943.8</v>
      </c>
      <c r="H1316">
        <v>0.06</v>
      </c>
      <c r="I1316" t="s">
        <v>1824</v>
      </c>
      <c r="J1316">
        <v>1774.3440000000001</v>
      </c>
    </row>
    <row r="1317" spans="1:10" x14ac:dyDescent="0.3">
      <c r="A1317" t="s">
        <v>3141</v>
      </c>
      <c r="B1317" s="2">
        <v>45234</v>
      </c>
      <c r="C1317" t="s">
        <v>1272</v>
      </c>
      <c r="D1317" t="s">
        <v>1690</v>
      </c>
      <c r="E1317" t="s">
        <v>1801</v>
      </c>
      <c r="F1317">
        <v>2</v>
      </c>
      <c r="G1317">
        <v>985</v>
      </c>
      <c r="H1317">
        <v>0.25</v>
      </c>
      <c r="I1317" t="s">
        <v>1824</v>
      </c>
      <c r="J1317">
        <v>1477.5</v>
      </c>
    </row>
    <row r="1318" spans="1:10" x14ac:dyDescent="0.3">
      <c r="A1318" t="s">
        <v>3142</v>
      </c>
      <c r="B1318" s="2">
        <v>45405</v>
      </c>
      <c r="C1318" t="s">
        <v>1492</v>
      </c>
      <c r="D1318" t="s">
        <v>1724</v>
      </c>
      <c r="E1318" t="s">
        <v>1789</v>
      </c>
      <c r="F1318">
        <v>4</v>
      </c>
      <c r="G1318">
        <v>216.81</v>
      </c>
      <c r="H1318">
        <v>0.28999999999999998</v>
      </c>
      <c r="I1318" t="s">
        <v>1824</v>
      </c>
      <c r="J1318">
        <v>615.74040000000002</v>
      </c>
    </row>
    <row r="1319" spans="1:10" x14ac:dyDescent="0.3">
      <c r="A1319" t="s">
        <v>3143</v>
      </c>
      <c r="B1319" s="2">
        <v>45223</v>
      </c>
      <c r="C1319" t="s">
        <v>408</v>
      </c>
      <c r="D1319" t="s">
        <v>1676</v>
      </c>
      <c r="E1319" t="s">
        <v>1761</v>
      </c>
      <c r="F1319">
        <v>4</v>
      </c>
      <c r="G1319">
        <v>950.21</v>
      </c>
      <c r="H1319">
        <v>0.27</v>
      </c>
      <c r="I1319" t="s">
        <v>1829</v>
      </c>
      <c r="J1319">
        <v>2774.6131999999998</v>
      </c>
    </row>
    <row r="1320" spans="1:10" x14ac:dyDescent="0.3">
      <c r="A1320" t="s">
        <v>3144</v>
      </c>
      <c r="B1320" s="2">
        <v>45838</v>
      </c>
      <c r="C1320" t="s">
        <v>818</v>
      </c>
      <c r="D1320" t="s">
        <v>1644</v>
      </c>
      <c r="E1320" t="s">
        <v>1779</v>
      </c>
      <c r="F1320">
        <v>2</v>
      </c>
      <c r="G1320">
        <v>271.39999999999998</v>
      </c>
      <c r="H1320">
        <v>0.17</v>
      </c>
      <c r="I1320" t="s">
        <v>1826</v>
      </c>
      <c r="J1320">
        <v>450.52399999999989</v>
      </c>
    </row>
    <row r="1321" spans="1:10" x14ac:dyDescent="0.3">
      <c r="A1321" t="s">
        <v>3145</v>
      </c>
      <c r="B1321" s="2">
        <v>45883</v>
      </c>
      <c r="C1321" t="s">
        <v>559</v>
      </c>
      <c r="D1321" t="s">
        <v>1626</v>
      </c>
      <c r="E1321" t="s">
        <v>1782</v>
      </c>
      <c r="F1321">
        <v>4</v>
      </c>
      <c r="G1321">
        <v>708.19</v>
      </c>
      <c r="H1321">
        <v>0.1</v>
      </c>
      <c r="I1321" t="s">
        <v>1826</v>
      </c>
      <c r="J1321">
        <v>2549.4839999999999</v>
      </c>
    </row>
    <row r="1322" spans="1:10" x14ac:dyDescent="0.3">
      <c r="A1322" t="s">
        <v>3146</v>
      </c>
      <c r="B1322" s="2">
        <v>45788</v>
      </c>
      <c r="C1322" t="s">
        <v>1374</v>
      </c>
      <c r="D1322" t="s">
        <v>1656</v>
      </c>
      <c r="E1322" t="s">
        <v>1766</v>
      </c>
      <c r="F1322">
        <v>3</v>
      </c>
      <c r="G1322">
        <v>477.05</v>
      </c>
      <c r="H1322">
        <v>0.05</v>
      </c>
      <c r="I1322" t="s">
        <v>1826</v>
      </c>
      <c r="J1322">
        <v>1359.5925</v>
      </c>
    </row>
    <row r="1323" spans="1:10" x14ac:dyDescent="0.3">
      <c r="A1323" t="s">
        <v>3147</v>
      </c>
      <c r="B1323" s="2">
        <v>45383</v>
      </c>
      <c r="C1323" t="s">
        <v>969</v>
      </c>
      <c r="D1323" t="s">
        <v>1696</v>
      </c>
      <c r="E1323" t="s">
        <v>1786</v>
      </c>
      <c r="F1323">
        <v>3</v>
      </c>
      <c r="G1323">
        <v>627.29</v>
      </c>
      <c r="H1323">
        <v>0.27</v>
      </c>
      <c r="I1323" t="s">
        <v>1829</v>
      </c>
      <c r="J1323">
        <v>1373.7651000000001</v>
      </c>
    </row>
    <row r="1324" spans="1:10" x14ac:dyDescent="0.3">
      <c r="A1324" t="s">
        <v>3148</v>
      </c>
      <c r="B1324" s="2">
        <v>45335</v>
      </c>
      <c r="C1324" t="s">
        <v>960</v>
      </c>
      <c r="D1324" t="s">
        <v>1736</v>
      </c>
      <c r="E1324" t="s">
        <v>1792</v>
      </c>
      <c r="F1324">
        <v>3</v>
      </c>
      <c r="G1324">
        <v>206.84</v>
      </c>
      <c r="H1324">
        <v>0.19</v>
      </c>
      <c r="I1324" t="s">
        <v>1826</v>
      </c>
      <c r="J1324">
        <v>502.62119999999999</v>
      </c>
    </row>
    <row r="1325" spans="1:10" x14ac:dyDescent="0.3">
      <c r="A1325" t="s">
        <v>3149</v>
      </c>
      <c r="B1325" s="2">
        <v>45304</v>
      </c>
      <c r="C1325" t="s">
        <v>803</v>
      </c>
      <c r="D1325" t="s">
        <v>1608</v>
      </c>
      <c r="E1325" t="s">
        <v>1757</v>
      </c>
      <c r="F1325">
        <v>4</v>
      </c>
      <c r="G1325">
        <v>629.04999999999995</v>
      </c>
      <c r="H1325">
        <v>0.26</v>
      </c>
      <c r="I1325" t="s">
        <v>1824</v>
      </c>
      <c r="J1325">
        <v>1861.9880000000001</v>
      </c>
    </row>
    <row r="1326" spans="1:10" x14ac:dyDescent="0.3">
      <c r="A1326" t="s">
        <v>3150</v>
      </c>
      <c r="B1326" s="2">
        <v>45543</v>
      </c>
      <c r="C1326" t="s">
        <v>1357</v>
      </c>
      <c r="D1326" t="s">
        <v>1696</v>
      </c>
      <c r="E1326" t="s">
        <v>1807</v>
      </c>
      <c r="F1326">
        <v>4</v>
      </c>
      <c r="G1326">
        <v>529.04</v>
      </c>
      <c r="H1326">
        <v>0.1</v>
      </c>
      <c r="I1326" t="s">
        <v>1826</v>
      </c>
      <c r="J1326">
        <v>1904.5440000000001</v>
      </c>
    </row>
    <row r="1327" spans="1:10" x14ac:dyDescent="0.3">
      <c r="A1327" t="s">
        <v>3151</v>
      </c>
      <c r="B1327" s="2">
        <v>45326</v>
      </c>
      <c r="C1327" t="s">
        <v>1095</v>
      </c>
      <c r="D1327" t="s">
        <v>1608</v>
      </c>
      <c r="E1327" t="s">
        <v>1807</v>
      </c>
      <c r="F1327">
        <v>1</v>
      </c>
      <c r="G1327">
        <v>350.67</v>
      </c>
      <c r="H1327">
        <v>0.22</v>
      </c>
      <c r="I1327" t="s">
        <v>1826</v>
      </c>
      <c r="J1327">
        <v>273.52260000000001</v>
      </c>
    </row>
    <row r="1328" spans="1:10" x14ac:dyDescent="0.3">
      <c r="A1328" t="s">
        <v>3152</v>
      </c>
      <c r="B1328" s="2">
        <v>45498</v>
      </c>
      <c r="C1328" t="s">
        <v>1160</v>
      </c>
      <c r="D1328" t="s">
        <v>1738</v>
      </c>
      <c r="E1328" t="s">
        <v>1757</v>
      </c>
      <c r="F1328">
        <v>1</v>
      </c>
      <c r="G1328">
        <v>128.93</v>
      </c>
      <c r="H1328">
        <v>0.26</v>
      </c>
      <c r="I1328" t="s">
        <v>1824</v>
      </c>
      <c r="J1328">
        <v>95.408200000000008</v>
      </c>
    </row>
    <row r="1329" spans="1:10" x14ac:dyDescent="0.3">
      <c r="A1329" t="s">
        <v>3153</v>
      </c>
      <c r="B1329" s="2">
        <v>45544</v>
      </c>
      <c r="C1329" t="s">
        <v>490</v>
      </c>
      <c r="D1329" t="s">
        <v>1720</v>
      </c>
      <c r="E1329" t="s">
        <v>1801</v>
      </c>
      <c r="F1329">
        <v>2</v>
      </c>
      <c r="G1329">
        <v>384.92</v>
      </c>
      <c r="H1329">
        <v>0.09</v>
      </c>
      <c r="I1329" t="s">
        <v>1824</v>
      </c>
      <c r="J1329">
        <v>700.5544000000001</v>
      </c>
    </row>
    <row r="1330" spans="1:10" x14ac:dyDescent="0.3">
      <c r="A1330" t="s">
        <v>3154</v>
      </c>
      <c r="B1330" s="2">
        <v>45268</v>
      </c>
      <c r="C1330" t="s">
        <v>1050</v>
      </c>
      <c r="D1330" t="s">
        <v>1555</v>
      </c>
      <c r="E1330" t="s">
        <v>1782</v>
      </c>
      <c r="F1330">
        <v>3</v>
      </c>
      <c r="G1330">
        <v>120.77</v>
      </c>
      <c r="H1330">
        <v>0.28999999999999998</v>
      </c>
      <c r="I1330" t="s">
        <v>1826</v>
      </c>
      <c r="J1330">
        <v>257.24009999999998</v>
      </c>
    </row>
    <row r="1331" spans="1:10" x14ac:dyDescent="0.3">
      <c r="A1331" t="s">
        <v>3155</v>
      </c>
      <c r="B1331" s="2">
        <v>45824</v>
      </c>
      <c r="C1331" t="s">
        <v>719</v>
      </c>
      <c r="D1331" t="s">
        <v>1700</v>
      </c>
      <c r="E1331" t="s">
        <v>1807</v>
      </c>
      <c r="F1331">
        <v>4</v>
      </c>
      <c r="G1331">
        <v>661.39</v>
      </c>
      <c r="H1331">
        <v>7.0000000000000007E-2</v>
      </c>
      <c r="I1331" t="s">
        <v>1824</v>
      </c>
      <c r="J1331">
        <v>2460.3708000000001</v>
      </c>
    </row>
    <row r="1332" spans="1:10" x14ac:dyDescent="0.3">
      <c r="A1332" t="s">
        <v>3156</v>
      </c>
      <c r="B1332" s="2">
        <v>45261</v>
      </c>
      <c r="C1332" t="s">
        <v>1389</v>
      </c>
      <c r="D1332" t="s">
        <v>1672</v>
      </c>
      <c r="E1332" t="s">
        <v>1761</v>
      </c>
      <c r="F1332">
        <v>1</v>
      </c>
      <c r="G1332">
        <v>195.24</v>
      </c>
      <c r="H1332">
        <v>0.27</v>
      </c>
      <c r="I1332" t="s">
        <v>1826</v>
      </c>
      <c r="J1332">
        <v>142.52520000000001</v>
      </c>
    </row>
    <row r="1333" spans="1:10" x14ac:dyDescent="0.3">
      <c r="A1333" t="s">
        <v>3157</v>
      </c>
      <c r="B1333" s="2">
        <v>45233</v>
      </c>
      <c r="C1333" t="s">
        <v>27</v>
      </c>
      <c r="D1333" t="s">
        <v>1732</v>
      </c>
      <c r="E1333" t="s">
        <v>1810</v>
      </c>
      <c r="F1333">
        <v>2</v>
      </c>
      <c r="G1333">
        <v>177.4</v>
      </c>
      <c r="H1333">
        <v>0.19</v>
      </c>
      <c r="I1333" t="s">
        <v>1826</v>
      </c>
      <c r="J1333">
        <v>287.38799999999998</v>
      </c>
    </row>
    <row r="1334" spans="1:10" x14ac:dyDescent="0.3">
      <c r="A1334" t="s">
        <v>3158</v>
      </c>
      <c r="B1334" s="2">
        <v>45673</v>
      </c>
      <c r="C1334" t="s">
        <v>214</v>
      </c>
      <c r="D1334" t="s">
        <v>1744</v>
      </c>
      <c r="E1334" t="s">
        <v>1792</v>
      </c>
      <c r="F1334">
        <v>4</v>
      </c>
      <c r="G1334">
        <v>862.67</v>
      </c>
      <c r="H1334">
        <v>0.2</v>
      </c>
      <c r="I1334" t="s">
        <v>1826</v>
      </c>
      <c r="J1334">
        <v>2760.5439999999999</v>
      </c>
    </row>
    <row r="1335" spans="1:10" x14ac:dyDescent="0.3">
      <c r="A1335" t="s">
        <v>3159</v>
      </c>
      <c r="B1335" s="2">
        <v>45565</v>
      </c>
      <c r="C1335" t="s">
        <v>1374</v>
      </c>
      <c r="D1335" t="s">
        <v>1582</v>
      </c>
      <c r="E1335" t="s">
        <v>1776</v>
      </c>
      <c r="F1335">
        <v>1</v>
      </c>
      <c r="G1335">
        <v>55.04</v>
      </c>
      <c r="H1335">
        <v>0.01</v>
      </c>
      <c r="I1335" t="s">
        <v>1829</v>
      </c>
      <c r="J1335">
        <v>54.489600000000003</v>
      </c>
    </row>
    <row r="1336" spans="1:10" x14ac:dyDescent="0.3">
      <c r="A1336" t="s">
        <v>3160</v>
      </c>
      <c r="B1336" s="2">
        <v>45646</v>
      </c>
      <c r="C1336" t="s">
        <v>188</v>
      </c>
      <c r="D1336" t="s">
        <v>1638</v>
      </c>
      <c r="E1336" t="s">
        <v>1752</v>
      </c>
      <c r="F1336">
        <v>2</v>
      </c>
      <c r="G1336">
        <v>905.47</v>
      </c>
      <c r="H1336">
        <v>0.2</v>
      </c>
      <c r="I1336" t="s">
        <v>1829</v>
      </c>
      <c r="J1336">
        <v>1448.752</v>
      </c>
    </row>
    <row r="1337" spans="1:10" x14ac:dyDescent="0.3">
      <c r="A1337" t="s">
        <v>3161</v>
      </c>
      <c r="B1337" s="2">
        <v>45539</v>
      </c>
      <c r="C1337" t="s">
        <v>1422</v>
      </c>
      <c r="D1337" t="s">
        <v>1674</v>
      </c>
      <c r="E1337" t="s">
        <v>1797</v>
      </c>
      <c r="F1337">
        <v>3</v>
      </c>
      <c r="G1337">
        <v>217.13</v>
      </c>
      <c r="H1337">
        <v>0.28000000000000003</v>
      </c>
      <c r="I1337" t="s">
        <v>1824</v>
      </c>
      <c r="J1337">
        <v>469.00080000000003</v>
      </c>
    </row>
    <row r="1338" spans="1:10" x14ac:dyDescent="0.3">
      <c r="A1338" t="s">
        <v>3162</v>
      </c>
      <c r="B1338" s="2">
        <v>45936</v>
      </c>
      <c r="C1338" t="s">
        <v>1214</v>
      </c>
      <c r="D1338" t="s">
        <v>1698</v>
      </c>
      <c r="E1338" t="s">
        <v>1752</v>
      </c>
      <c r="F1338">
        <v>3</v>
      </c>
      <c r="G1338">
        <v>580.45000000000005</v>
      </c>
      <c r="H1338">
        <v>0</v>
      </c>
      <c r="I1338" t="s">
        <v>1826</v>
      </c>
      <c r="J1338">
        <v>1741.35</v>
      </c>
    </row>
    <row r="1339" spans="1:10" x14ac:dyDescent="0.3">
      <c r="A1339" t="s">
        <v>3163</v>
      </c>
      <c r="B1339" s="2">
        <v>45854</v>
      </c>
      <c r="C1339" t="s">
        <v>366</v>
      </c>
      <c r="D1339" t="s">
        <v>1553</v>
      </c>
      <c r="E1339" t="s">
        <v>1807</v>
      </c>
      <c r="F1339">
        <v>2</v>
      </c>
      <c r="G1339">
        <v>892.88</v>
      </c>
      <c r="H1339">
        <v>0.17</v>
      </c>
      <c r="I1339" t="s">
        <v>1826</v>
      </c>
      <c r="J1339">
        <v>1482.1808000000001</v>
      </c>
    </row>
    <row r="1340" spans="1:10" x14ac:dyDescent="0.3">
      <c r="A1340" t="s">
        <v>3164</v>
      </c>
      <c r="B1340" s="2">
        <v>45936</v>
      </c>
      <c r="C1340" t="s">
        <v>329</v>
      </c>
      <c r="D1340" t="s">
        <v>1628</v>
      </c>
      <c r="E1340" t="s">
        <v>1810</v>
      </c>
      <c r="F1340">
        <v>2</v>
      </c>
      <c r="G1340">
        <v>356.28</v>
      </c>
      <c r="H1340">
        <v>0.11</v>
      </c>
      <c r="I1340" t="s">
        <v>1829</v>
      </c>
      <c r="J1340">
        <v>634.17840000000001</v>
      </c>
    </row>
    <row r="1341" spans="1:10" x14ac:dyDescent="0.3">
      <c r="A1341" t="s">
        <v>3165</v>
      </c>
      <c r="B1341" s="2">
        <v>45921</v>
      </c>
      <c r="C1341" t="s">
        <v>1199</v>
      </c>
      <c r="D1341" t="s">
        <v>1708</v>
      </c>
      <c r="E1341" t="s">
        <v>1761</v>
      </c>
      <c r="F1341">
        <v>4</v>
      </c>
      <c r="G1341">
        <v>806.99</v>
      </c>
      <c r="H1341">
        <v>0.06</v>
      </c>
      <c r="I1341" t="s">
        <v>1824</v>
      </c>
      <c r="J1341">
        <v>3034.2824000000001</v>
      </c>
    </row>
    <row r="1342" spans="1:10" x14ac:dyDescent="0.3">
      <c r="A1342" t="s">
        <v>3166</v>
      </c>
      <c r="B1342" s="2">
        <v>45855</v>
      </c>
      <c r="C1342" t="s">
        <v>1360</v>
      </c>
      <c r="D1342" t="s">
        <v>1588</v>
      </c>
      <c r="E1342" t="s">
        <v>1757</v>
      </c>
      <c r="F1342">
        <v>3</v>
      </c>
      <c r="G1342">
        <v>684.22</v>
      </c>
      <c r="H1342">
        <v>0.09</v>
      </c>
      <c r="I1342" t="s">
        <v>1824</v>
      </c>
      <c r="J1342">
        <v>1867.9205999999999</v>
      </c>
    </row>
    <row r="1343" spans="1:10" x14ac:dyDescent="0.3">
      <c r="A1343" t="s">
        <v>3167</v>
      </c>
      <c r="B1343" s="2">
        <v>45837</v>
      </c>
      <c r="C1343" t="s">
        <v>1371</v>
      </c>
      <c r="D1343" t="s">
        <v>1734</v>
      </c>
      <c r="E1343" t="s">
        <v>1779</v>
      </c>
      <c r="F1343">
        <v>4</v>
      </c>
      <c r="G1343">
        <v>763.34</v>
      </c>
      <c r="H1343">
        <v>7.0000000000000007E-2</v>
      </c>
      <c r="I1343" t="s">
        <v>1826</v>
      </c>
      <c r="J1343">
        <v>2839.6248000000001</v>
      </c>
    </row>
    <row r="1344" spans="1:10" x14ac:dyDescent="0.3">
      <c r="A1344" t="s">
        <v>3168</v>
      </c>
      <c r="B1344" s="2">
        <v>45738</v>
      </c>
      <c r="C1344" t="s">
        <v>1130</v>
      </c>
      <c r="D1344" t="s">
        <v>1648</v>
      </c>
      <c r="E1344" t="s">
        <v>1766</v>
      </c>
      <c r="F1344">
        <v>3</v>
      </c>
      <c r="G1344">
        <v>721.94</v>
      </c>
      <c r="H1344">
        <v>0.26</v>
      </c>
      <c r="I1344" t="s">
        <v>1824</v>
      </c>
      <c r="J1344">
        <v>1602.7067999999999</v>
      </c>
    </row>
    <row r="1345" spans="1:10" x14ac:dyDescent="0.3">
      <c r="A1345" t="s">
        <v>3169</v>
      </c>
      <c r="B1345" s="2">
        <v>45323</v>
      </c>
      <c r="C1345" t="s">
        <v>1263</v>
      </c>
      <c r="D1345" t="s">
        <v>1742</v>
      </c>
      <c r="E1345" t="s">
        <v>1757</v>
      </c>
      <c r="F1345">
        <v>3</v>
      </c>
      <c r="G1345">
        <v>760.38</v>
      </c>
      <c r="H1345">
        <v>0</v>
      </c>
      <c r="I1345" t="s">
        <v>1829</v>
      </c>
      <c r="J1345">
        <v>2281.14</v>
      </c>
    </row>
    <row r="1346" spans="1:10" x14ac:dyDescent="0.3">
      <c r="A1346" t="s">
        <v>3170</v>
      </c>
      <c r="B1346" s="2">
        <v>45362</v>
      </c>
      <c r="C1346" t="s">
        <v>942</v>
      </c>
      <c r="D1346" t="s">
        <v>1742</v>
      </c>
      <c r="E1346" t="s">
        <v>1776</v>
      </c>
      <c r="F1346">
        <v>3</v>
      </c>
      <c r="G1346">
        <v>612.53</v>
      </c>
      <c r="H1346">
        <v>0.21</v>
      </c>
      <c r="I1346" t="s">
        <v>1829</v>
      </c>
      <c r="J1346">
        <v>1451.6960999999999</v>
      </c>
    </row>
    <row r="1347" spans="1:10" x14ac:dyDescent="0.3">
      <c r="A1347" t="s">
        <v>3171</v>
      </c>
      <c r="B1347" s="2">
        <v>45544</v>
      </c>
      <c r="C1347" t="s">
        <v>160</v>
      </c>
      <c r="D1347" t="s">
        <v>1674</v>
      </c>
      <c r="E1347" t="s">
        <v>1804</v>
      </c>
      <c r="F1347">
        <v>3</v>
      </c>
      <c r="G1347">
        <v>841.37</v>
      </c>
      <c r="H1347">
        <v>0.28999999999999998</v>
      </c>
      <c r="I1347" t="s">
        <v>1826</v>
      </c>
      <c r="J1347">
        <v>1792.1180999999999</v>
      </c>
    </row>
    <row r="1348" spans="1:10" x14ac:dyDescent="0.3">
      <c r="A1348" t="s">
        <v>3172</v>
      </c>
      <c r="B1348" s="2">
        <v>45249</v>
      </c>
      <c r="C1348" t="s">
        <v>833</v>
      </c>
      <c r="D1348" t="s">
        <v>1644</v>
      </c>
      <c r="E1348" t="s">
        <v>1786</v>
      </c>
      <c r="F1348">
        <v>2</v>
      </c>
      <c r="G1348">
        <v>636.51</v>
      </c>
      <c r="H1348">
        <v>0.25</v>
      </c>
      <c r="I1348" t="s">
        <v>1824</v>
      </c>
      <c r="J1348">
        <v>954.76499999999999</v>
      </c>
    </row>
    <row r="1349" spans="1:10" x14ac:dyDescent="0.3">
      <c r="A1349" t="s">
        <v>3173</v>
      </c>
      <c r="B1349" s="2">
        <v>45659</v>
      </c>
      <c r="C1349" t="s">
        <v>329</v>
      </c>
      <c r="D1349" t="s">
        <v>1638</v>
      </c>
      <c r="E1349" t="s">
        <v>1782</v>
      </c>
      <c r="F1349">
        <v>2</v>
      </c>
      <c r="G1349">
        <v>732.37</v>
      </c>
      <c r="H1349">
        <v>0.22</v>
      </c>
      <c r="I1349" t="s">
        <v>1829</v>
      </c>
      <c r="J1349">
        <v>1142.4972</v>
      </c>
    </row>
    <row r="1350" spans="1:10" x14ac:dyDescent="0.3">
      <c r="A1350" t="s">
        <v>3174</v>
      </c>
      <c r="B1350" s="2">
        <v>45927</v>
      </c>
      <c r="C1350" t="s">
        <v>547</v>
      </c>
      <c r="D1350" t="s">
        <v>1656</v>
      </c>
      <c r="E1350" t="s">
        <v>1804</v>
      </c>
      <c r="F1350">
        <v>3</v>
      </c>
      <c r="G1350">
        <v>183.44</v>
      </c>
      <c r="H1350">
        <v>0.28000000000000003</v>
      </c>
      <c r="I1350" t="s">
        <v>1829</v>
      </c>
      <c r="J1350">
        <v>396.23039999999992</v>
      </c>
    </row>
    <row r="1351" spans="1:10" x14ac:dyDescent="0.3">
      <c r="A1351" t="s">
        <v>3175</v>
      </c>
      <c r="B1351" s="2">
        <v>45373</v>
      </c>
      <c r="C1351" t="s">
        <v>241</v>
      </c>
      <c r="D1351" t="s">
        <v>1570</v>
      </c>
      <c r="E1351" t="s">
        <v>1797</v>
      </c>
      <c r="F1351">
        <v>4</v>
      </c>
      <c r="G1351">
        <v>898.58</v>
      </c>
      <c r="H1351">
        <v>0.16</v>
      </c>
      <c r="I1351" t="s">
        <v>1826</v>
      </c>
      <c r="J1351">
        <v>3019.2287999999999</v>
      </c>
    </row>
    <row r="1352" spans="1:10" x14ac:dyDescent="0.3">
      <c r="A1352" t="s">
        <v>3176</v>
      </c>
      <c r="B1352" s="2">
        <v>45529</v>
      </c>
      <c r="C1352" t="s">
        <v>1217</v>
      </c>
      <c r="D1352" t="s">
        <v>1594</v>
      </c>
      <c r="E1352" t="s">
        <v>1761</v>
      </c>
      <c r="F1352">
        <v>3</v>
      </c>
      <c r="G1352">
        <v>152.41</v>
      </c>
      <c r="H1352">
        <v>0.25</v>
      </c>
      <c r="I1352" t="s">
        <v>1824</v>
      </c>
      <c r="J1352">
        <v>342.92250000000001</v>
      </c>
    </row>
    <row r="1353" spans="1:10" x14ac:dyDescent="0.3">
      <c r="A1353" t="s">
        <v>3177</v>
      </c>
      <c r="B1353" s="2">
        <v>45872</v>
      </c>
      <c r="C1353" t="s">
        <v>722</v>
      </c>
      <c r="D1353" t="s">
        <v>1732</v>
      </c>
      <c r="E1353" t="s">
        <v>1799</v>
      </c>
      <c r="F1353">
        <v>3</v>
      </c>
      <c r="G1353">
        <v>972.58</v>
      </c>
      <c r="H1353">
        <v>0.28000000000000003</v>
      </c>
      <c r="I1353" t="s">
        <v>1829</v>
      </c>
      <c r="J1353">
        <v>2100.7728000000002</v>
      </c>
    </row>
    <row r="1354" spans="1:10" x14ac:dyDescent="0.3">
      <c r="A1354" t="s">
        <v>3178</v>
      </c>
      <c r="B1354" s="2">
        <v>45267</v>
      </c>
      <c r="C1354" t="s">
        <v>1437</v>
      </c>
      <c r="D1354" t="s">
        <v>1686</v>
      </c>
      <c r="E1354" t="s">
        <v>1792</v>
      </c>
      <c r="F1354">
        <v>4</v>
      </c>
      <c r="G1354">
        <v>136.4</v>
      </c>
      <c r="H1354">
        <v>0.04</v>
      </c>
      <c r="I1354" t="s">
        <v>1829</v>
      </c>
      <c r="J1354">
        <v>523.77599999999995</v>
      </c>
    </row>
    <row r="1355" spans="1:10" x14ac:dyDescent="0.3">
      <c r="A1355" t="s">
        <v>3179</v>
      </c>
      <c r="B1355" s="2">
        <v>45894</v>
      </c>
      <c r="C1355" t="s">
        <v>1246</v>
      </c>
      <c r="D1355" t="s">
        <v>1736</v>
      </c>
      <c r="E1355" t="s">
        <v>1801</v>
      </c>
      <c r="F1355">
        <v>1</v>
      </c>
      <c r="G1355">
        <v>509.63</v>
      </c>
      <c r="H1355">
        <v>0.27</v>
      </c>
      <c r="I1355" t="s">
        <v>1829</v>
      </c>
      <c r="J1355">
        <v>372.0299</v>
      </c>
    </row>
    <row r="1356" spans="1:10" x14ac:dyDescent="0.3">
      <c r="A1356" t="s">
        <v>3180</v>
      </c>
      <c r="B1356" s="2">
        <v>45331</v>
      </c>
      <c r="C1356" t="s">
        <v>23</v>
      </c>
      <c r="D1356" t="s">
        <v>1742</v>
      </c>
      <c r="E1356" t="s">
        <v>1766</v>
      </c>
      <c r="F1356">
        <v>4</v>
      </c>
      <c r="G1356">
        <v>360.28</v>
      </c>
      <c r="H1356">
        <v>0.09</v>
      </c>
      <c r="I1356" t="s">
        <v>1829</v>
      </c>
      <c r="J1356">
        <v>1311.4192</v>
      </c>
    </row>
    <row r="1357" spans="1:10" x14ac:dyDescent="0.3">
      <c r="A1357" t="s">
        <v>3181</v>
      </c>
      <c r="B1357" s="2">
        <v>45910</v>
      </c>
      <c r="C1357" t="s">
        <v>292</v>
      </c>
      <c r="D1357" t="s">
        <v>1726</v>
      </c>
      <c r="E1357" t="s">
        <v>1801</v>
      </c>
      <c r="F1357">
        <v>3</v>
      </c>
      <c r="G1357">
        <v>882.05</v>
      </c>
      <c r="H1357">
        <v>0.06</v>
      </c>
      <c r="I1357" t="s">
        <v>1826</v>
      </c>
      <c r="J1357">
        <v>2487.3809999999989</v>
      </c>
    </row>
    <row r="1358" spans="1:10" x14ac:dyDescent="0.3">
      <c r="A1358" t="s">
        <v>3182</v>
      </c>
      <c r="B1358" s="2">
        <v>45564</v>
      </c>
      <c r="C1358" t="s">
        <v>640</v>
      </c>
      <c r="D1358" t="s">
        <v>1706</v>
      </c>
      <c r="E1358" t="s">
        <v>1782</v>
      </c>
      <c r="F1358">
        <v>3</v>
      </c>
      <c r="G1358">
        <v>141.54</v>
      </c>
      <c r="H1358">
        <v>0.12</v>
      </c>
      <c r="I1358" t="s">
        <v>1826</v>
      </c>
      <c r="J1358">
        <v>373.66559999999998</v>
      </c>
    </row>
    <row r="1359" spans="1:10" x14ac:dyDescent="0.3">
      <c r="A1359" t="s">
        <v>3183</v>
      </c>
      <c r="B1359" s="2">
        <v>45461</v>
      </c>
      <c r="C1359" t="s">
        <v>168</v>
      </c>
      <c r="D1359" t="s">
        <v>1578</v>
      </c>
      <c r="E1359" t="s">
        <v>1769</v>
      </c>
      <c r="F1359">
        <v>3</v>
      </c>
      <c r="G1359">
        <v>83.5</v>
      </c>
      <c r="H1359">
        <v>0.23</v>
      </c>
      <c r="I1359" t="s">
        <v>1829</v>
      </c>
      <c r="J1359">
        <v>192.88499999999999</v>
      </c>
    </row>
    <row r="1360" spans="1:10" x14ac:dyDescent="0.3">
      <c r="A1360" t="s">
        <v>3184</v>
      </c>
      <c r="B1360" s="2">
        <v>45258</v>
      </c>
      <c r="C1360" t="s">
        <v>425</v>
      </c>
      <c r="D1360" t="s">
        <v>1576</v>
      </c>
      <c r="E1360" t="s">
        <v>1776</v>
      </c>
      <c r="F1360">
        <v>2</v>
      </c>
      <c r="G1360">
        <v>629.73</v>
      </c>
      <c r="H1360">
        <v>7.0000000000000007E-2</v>
      </c>
      <c r="I1360" t="s">
        <v>1826</v>
      </c>
      <c r="J1360">
        <v>1171.2978000000001</v>
      </c>
    </row>
    <row r="1361" spans="1:10" x14ac:dyDescent="0.3">
      <c r="A1361" t="s">
        <v>3185</v>
      </c>
      <c r="B1361" s="2">
        <v>45228</v>
      </c>
      <c r="C1361" t="s">
        <v>59</v>
      </c>
      <c r="D1361" t="s">
        <v>1614</v>
      </c>
      <c r="E1361" t="s">
        <v>1776</v>
      </c>
      <c r="F1361">
        <v>2</v>
      </c>
      <c r="G1361">
        <v>159.93</v>
      </c>
      <c r="H1361">
        <v>0.2</v>
      </c>
      <c r="I1361" t="s">
        <v>1829</v>
      </c>
      <c r="J1361">
        <v>255.88800000000001</v>
      </c>
    </row>
    <row r="1362" spans="1:10" x14ac:dyDescent="0.3">
      <c r="A1362" t="s">
        <v>3186</v>
      </c>
      <c r="B1362" s="2">
        <v>45858</v>
      </c>
      <c r="C1362" t="s">
        <v>59</v>
      </c>
      <c r="D1362" t="s">
        <v>1638</v>
      </c>
      <c r="E1362" t="s">
        <v>1810</v>
      </c>
      <c r="F1362">
        <v>1</v>
      </c>
      <c r="G1362">
        <v>459.89</v>
      </c>
      <c r="H1362">
        <v>0.18</v>
      </c>
      <c r="I1362" t="s">
        <v>1829</v>
      </c>
      <c r="J1362">
        <v>377.10980000000001</v>
      </c>
    </row>
    <row r="1363" spans="1:10" x14ac:dyDescent="0.3">
      <c r="A1363" t="s">
        <v>3187</v>
      </c>
      <c r="B1363" s="2">
        <v>45532</v>
      </c>
      <c r="C1363" t="s">
        <v>619</v>
      </c>
      <c r="D1363" t="s">
        <v>1614</v>
      </c>
      <c r="E1363" t="s">
        <v>1813</v>
      </c>
      <c r="F1363">
        <v>4</v>
      </c>
      <c r="G1363">
        <v>885.57</v>
      </c>
      <c r="H1363">
        <v>0.27</v>
      </c>
      <c r="I1363" t="s">
        <v>1824</v>
      </c>
      <c r="J1363">
        <v>2585.8643999999999</v>
      </c>
    </row>
    <row r="1364" spans="1:10" x14ac:dyDescent="0.3">
      <c r="A1364" t="s">
        <v>3188</v>
      </c>
      <c r="B1364" s="2">
        <v>45454</v>
      </c>
      <c r="C1364" t="s">
        <v>1252</v>
      </c>
      <c r="D1364" t="s">
        <v>1656</v>
      </c>
      <c r="E1364" t="s">
        <v>1801</v>
      </c>
      <c r="F1364">
        <v>3</v>
      </c>
      <c r="G1364">
        <v>789.05</v>
      </c>
      <c r="H1364">
        <v>0</v>
      </c>
      <c r="I1364" t="s">
        <v>1826</v>
      </c>
      <c r="J1364">
        <v>2367.15</v>
      </c>
    </row>
    <row r="1365" spans="1:10" x14ac:dyDescent="0.3">
      <c r="A1365" t="s">
        <v>3189</v>
      </c>
      <c r="B1365" s="2">
        <v>45244</v>
      </c>
      <c r="C1365" t="s">
        <v>517</v>
      </c>
      <c r="D1365" t="s">
        <v>1680</v>
      </c>
      <c r="E1365" t="s">
        <v>1752</v>
      </c>
      <c r="F1365">
        <v>1</v>
      </c>
      <c r="G1365">
        <v>570.52</v>
      </c>
      <c r="H1365">
        <v>0</v>
      </c>
      <c r="I1365" t="s">
        <v>1826</v>
      </c>
      <c r="J1365">
        <v>570.52</v>
      </c>
    </row>
    <row r="1366" spans="1:10" x14ac:dyDescent="0.3">
      <c r="A1366" t="s">
        <v>3190</v>
      </c>
      <c r="B1366" s="2">
        <v>45322</v>
      </c>
      <c r="C1366" t="s">
        <v>592</v>
      </c>
      <c r="D1366" t="s">
        <v>1602</v>
      </c>
      <c r="E1366" t="s">
        <v>1804</v>
      </c>
      <c r="F1366">
        <v>4</v>
      </c>
      <c r="G1366">
        <v>310.79000000000002</v>
      </c>
      <c r="H1366">
        <v>0.22</v>
      </c>
      <c r="I1366" t="s">
        <v>1829</v>
      </c>
      <c r="J1366">
        <v>969.66480000000013</v>
      </c>
    </row>
    <row r="1367" spans="1:10" x14ac:dyDescent="0.3">
      <c r="A1367" t="s">
        <v>3191</v>
      </c>
      <c r="B1367" s="2">
        <v>45757</v>
      </c>
      <c r="C1367" t="s">
        <v>214</v>
      </c>
      <c r="D1367" t="s">
        <v>1684</v>
      </c>
      <c r="E1367" t="s">
        <v>1807</v>
      </c>
      <c r="F1367">
        <v>4</v>
      </c>
      <c r="G1367">
        <v>255.67</v>
      </c>
      <c r="H1367">
        <v>0.17</v>
      </c>
      <c r="I1367" t="s">
        <v>1824</v>
      </c>
      <c r="J1367">
        <v>848.82439999999997</v>
      </c>
    </row>
    <row r="1368" spans="1:10" x14ac:dyDescent="0.3">
      <c r="A1368" t="s">
        <v>3192</v>
      </c>
      <c r="B1368" s="2">
        <v>45397</v>
      </c>
      <c r="C1368" t="s">
        <v>444</v>
      </c>
      <c r="D1368" t="s">
        <v>1602</v>
      </c>
      <c r="E1368" t="s">
        <v>1804</v>
      </c>
      <c r="F1368">
        <v>2</v>
      </c>
      <c r="G1368">
        <v>270.66000000000003</v>
      </c>
      <c r="H1368">
        <v>0.1</v>
      </c>
      <c r="I1368" t="s">
        <v>1829</v>
      </c>
      <c r="J1368">
        <v>487.18799999999999</v>
      </c>
    </row>
    <row r="1369" spans="1:10" x14ac:dyDescent="0.3">
      <c r="A1369" t="s">
        <v>3193</v>
      </c>
      <c r="B1369" s="2">
        <v>45914</v>
      </c>
      <c r="C1369" t="s">
        <v>945</v>
      </c>
      <c r="D1369" t="s">
        <v>1594</v>
      </c>
      <c r="E1369" t="s">
        <v>1807</v>
      </c>
      <c r="F1369">
        <v>3</v>
      </c>
      <c r="G1369">
        <v>373.35</v>
      </c>
      <c r="H1369">
        <v>0.2</v>
      </c>
      <c r="I1369" t="s">
        <v>1829</v>
      </c>
      <c r="J1369">
        <v>896.04000000000019</v>
      </c>
    </row>
    <row r="1370" spans="1:10" x14ac:dyDescent="0.3">
      <c r="A1370" t="s">
        <v>3194</v>
      </c>
      <c r="B1370" s="2">
        <v>45432</v>
      </c>
      <c r="C1370" t="s">
        <v>144</v>
      </c>
      <c r="D1370" t="s">
        <v>1666</v>
      </c>
      <c r="E1370" t="s">
        <v>1792</v>
      </c>
      <c r="F1370">
        <v>2</v>
      </c>
      <c r="G1370">
        <v>23.58</v>
      </c>
      <c r="H1370">
        <v>0.02</v>
      </c>
      <c r="I1370" t="s">
        <v>1826</v>
      </c>
      <c r="J1370">
        <v>46.216799999999999</v>
      </c>
    </row>
    <row r="1371" spans="1:10" x14ac:dyDescent="0.3">
      <c r="A1371" t="s">
        <v>3195</v>
      </c>
      <c r="B1371" s="2">
        <v>45798</v>
      </c>
      <c r="C1371" t="s">
        <v>32</v>
      </c>
      <c r="D1371" t="s">
        <v>1618</v>
      </c>
      <c r="E1371" t="s">
        <v>1779</v>
      </c>
      <c r="F1371">
        <v>4</v>
      </c>
      <c r="G1371">
        <v>185.67</v>
      </c>
      <c r="H1371">
        <v>0.21</v>
      </c>
      <c r="I1371" t="s">
        <v>1826</v>
      </c>
      <c r="J1371">
        <v>586.71719999999993</v>
      </c>
    </row>
    <row r="1372" spans="1:10" x14ac:dyDescent="0.3">
      <c r="A1372" t="s">
        <v>3196</v>
      </c>
      <c r="B1372" s="2">
        <v>45396</v>
      </c>
      <c r="C1372" t="s">
        <v>417</v>
      </c>
      <c r="D1372" t="s">
        <v>1584</v>
      </c>
      <c r="E1372" t="s">
        <v>1797</v>
      </c>
      <c r="F1372">
        <v>3</v>
      </c>
      <c r="G1372">
        <v>928.74</v>
      </c>
      <c r="H1372">
        <v>0.27</v>
      </c>
      <c r="I1372" t="s">
        <v>1826</v>
      </c>
      <c r="J1372">
        <v>2033.9405999999999</v>
      </c>
    </row>
    <row r="1373" spans="1:10" x14ac:dyDescent="0.3">
      <c r="A1373" t="s">
        <v>3197</v>
      </c>
      <c r="B1373" s="2">
        <v>45235</v>
      </c>
      <c r="C1373" t="s">
        <v>121</v>
      </c>
      <c r="D1373" t="s">
        <v>1716</v>
      </c>
      <c r="E1373" t="s">
        <v>1773</v>
      </c>
      <c r="F1373">
        <v>3</v>
      </c>
      <c r="G1373">
        <v>923.38</v>
      </c>
      <c r="H1373">
        <v>7.0000000000000007E-2</v>
      </c>
      <c r="I1373" t="s">
        <v>1829</v>
      </c>
      <c r="J1373">
        <v>2576.2302</v>
      </c>
    </row>
    <row r="1374" spans="1:10" x14ac:dyDescent="0.3">
      <c r="A1374" t="s">
        <v>3198</v>
      </c>
      <c r="B1374" s="2">
        <v>45499</v>
      </c>
      <c r="C1374" t="s">
        <v>1425</v>
      </c>
      <c r="D1374" t="s">
        <v>1553</v>
      </c>
      <c r="E1374" t="s">
        <v>1786</v>
      </c>
      <c r="F1374">
        <v>2</v>
      </c>
      <c r="G1374">
        <v>409.26</v>
      </c>
      <c r="H1374">
        <v>0.1</v>
      </c>
      <c r="I1374" t="s">
        <v>1826</v>
      </c>
      <c r="J1374">
        <v>736.66800000000001</v>
      </c>
    </row>
    <row r="1375" spans="1:10" x14ac:dyDescent="0.3">
      <c r="A1375" t="s">
        <v>3199</v>
      </c>
      <c r="B1375" s="2">
        <v>45272</v>
      </c>
      <c r="C1375" t="s">
        <v>812</v>
      </c>
      <c r="D1375" t="s">
        <v>1594</v>
      </c>
      <c r="E1375" t="s">
        <v>1779</v>
      </c>
      <c r="F1375">
        <v>2</v>
      </c>
      <c r="G1375">
        <v>608.46</v>
      </c>
      <c r="H1375">
        <v>0.16</v>
      </c>
      <c r="I1375" t="s">
        <v>1824</v>
      </c>
      <c r="J1375">
        <v>1022.2128</v>
      </c>
    </row>
    <row r="1376" spans="1:10" x14ac:dyDescent="0.3">
      <c r="A1376" t="s">
        <v>3200</v>
      </c>
      <c r="B1376" s="2">
        <v>45785</v>
      </c>
      <c r="C1376" t="s">
        <v>690</v>
      </c>
      <c r="D1376" t="s">
        <v>1632</v>
      </c>
      <c r="E1376" t="s">
        <v>1813</v>
      </c>
      <c r="F1376">
        <v>4</v>
      </c>
      <c r="G1376">
        <v>150.47999999999999</v>
      </c>
      <c r="H1376">
        <v>0.09</v>
      </c>
      <c r="I1376" t="s">
        <v>1824</v>
      </c>
      <c r="J1376">
        <v>547.74720000000002</v>
      </c>
    </row>
    <row r="1377" spans="1:10" x14ac:dyDescent="0.3">
      <c r="A1377" t="s">
        <v>3201</v>
      </c>
      <c r="B1377" s="2">
        <v>45534</v>
      </c>
      <c r="C1377" t="s">
        <v>785</v>
      </c>
      <c r="D1377" t="s">
        <v>1684</v>
      </c>
      <c r="E1377" t="s">
        <v>1799</v>
      </c>
      <c r="F1377">
        <v>4</v>
      </c>
      <c r="G1377">
        <v>207.41</v>
      </c>
      <c r="H1377">
        <v>0.02</v>
      </c>
      <c r="I1377" t="s">
        <v>1824</v>
      </c>
      <c r="J1377">
        <v>813.04719999999998</v>
      </c>
    </row>
    <row r="1378" spans="1:10" x14ac:dyDescent="0.3">
      <c r="A1378" t="s">
        <v>3202</v>
      </c>
      <c r="B1378" s="2">
        <v>45803</v>
      </c>
      <c r="C1378" t="s">
        <v>571</v>
      </c>
      <c r="D1378" t="s">
        <v>1570</v>
      </c>
      <c r="E1378" t="s">
        <v>1776</v>
      </c>
      <c r="F1378">
        <v>1</v>
      </c>
      <c r="G1378">
        <v>56.59</v>
      </c>
      <c r="H1378">
        <v>0.15</v>
      </c>
      <c r="I1378" t="s">
        <v>1826</v>
      </c>
      <c r="J1378">
        <v>48.101500000000001</v>
      </c>
    </row>
    <row r="1379" spans="1:10" x14ac:dyDescent="0.3">
      <c r="A1379" t="s">
        <v>3203</v>
      </c>
      <c r="B1379" s="2">
        <v>45667</v>
      </c>
      <c r="C1379" t="s">
        <v>1260</v>
      </c>
      <c r="D1379" t="s">
        <v>1626</v>
      </c>
      <c r="E1379" t="s">
        <v>1769</v>
      </c>
      <c r="F1379">
        <v>4</v>
      </c>
      <c r="G1379">
        <v>995.4</v>
      </c>
      <c r="H1379">
        <v>0.27</v>
      </c>
      <c r="I1379" t="s">
        <v>1824</v>
      </c>
      <c r="J1379">
        <v>2906.5680000000002</v>
      </c>
    </row>
    <row r="1380" spans="1:10" x14ac:dyDescent="0.3">
      <c r="A1380" t="s">
        <v>3204</v>
      </c>
      <c r="B1380" s="2">
        <v>45656</v>
      </c>
      <c r="C1380" t="s">
        <v>238</v>
      </c>
      <c r="D1380" t="s">
        <v>1642</v>
      </c>
      <c r="E1380" t="s">
        <v>1794</v>
      </c>
      <c r="F1380">
        <v>2</v>
      </c>
      <c r="G1380">
        <v>591.33000000000004</v>
      </c>
      <c r="H1380">
        <v>0.24</v>
      </c>
      <c r="I1380" t="s">
        <v>1824</v>
      </c>
      <c r="J1380">
        <v>898.8216000000001</v>
      </c>
    </row>
    <row r="1381" spans="1:10" x14ac:dyDescent="0.3">
      <c r="A1381" t="s">
        <v>3205</v>
      </c>
      <c r="B1381" s="2">
        <v>45869</v>
      </c>
      <c r="C1381" t="s">
        <v>1181</v>
      </c>
      <c r="D1381" t="s">
        <v>1644</v>
      </c>
      <c r="E1381" t="s">
        <v>1807</v>
      </c>
      <c r="F1381">
        <v>2</v>
      </c>
      <c r="G1381">
        <v>204.89</v>
      </c>
      <c r="H1381">
        <v>0.24</v>
      </c>
      <c r="I1381" t="s">
        <v>1824</v>
      </c>
      <c r="J1381">
        <v>311.43279999999999</v>
      </c>
    </row>
    <row r="1382" spans="1:10" x14ac:dyDescent="0.3">
      <c r="A1382" t="s">
        <v>3206</v>
      </c>
      <c r="B1382" s="2">
        <v>45549</v>
      </c>
      <c r="C1382" t="s">
        <v>325</v>
      </c>
      <c r="D1382" t="s">
        <v>1678</v>
      </c>
      <c r="E1382" t="s">
        <v>1799</v>
      </c>
      <c r="F1382">
        <v>2</v>
      </c>
      <c r="G1382">
        <v>546.41</v>
      </c>
      <c r="H1382">
        <v>0.08</v>
      </c>
      <c r="I1382" t="s">
        <v>1829</v>
      </c>
      <c r="J1382">
        <v>1005.3944</v>
      </c>
    </row>
    <row r="1383" spans="1:10" x14ac:dyDescent="0.3">
      <c r="A1383" t="s">
        <v>3207</v>
      </c>
      <c r="B1383" s="2">
        <v>45409</v>
      </c>
      <c r="C1383" t="s">
        <v>211</v>
      </c>
      <c r="D1383" t="s">
        <v>1584</v>
      </c>
      <c r="E1383" t="s">
        <v>1794</v>
      </c>
      <c r="F1383">
        <v>4</v>
      </c>
      <c r="G1383">
        <v>455.49</v>
      </c>
      <c r="H1383">
        <v>0.17</v>
      </c>
      <c r="I1383" t="s">
        <v>1824</v>
      </c>
      <c r="J1383">
        <v>1512.2267999999999</v>
      </c>
    </row>
    <row r="1384" spans="1:10" x14ac:dyDescent="0.3">
      <c r="A1384" t="s">
        <v>3208</v>
      </c>
      <c r="B1384" s="2">
        <v>45374</v>
      </c>
      <c r="C1384" t="s">
        <v>1310</v>
      </c>
      <c r="D1384" t="s">
        <v>1568</v>
      </c>
      <c r="E1384" t="s">
        <v>1804</v>
      </c>
      <c r="F1384">
        <v>2</v>
      </c>
      <c r="G1384">
        <v>700.27</v>
      </c>
      <c r="H1384">
        <v>0.16</v>
      </c>
      <c r="I1384" t="s">
        <v>1824</v>
      </c>
      <c r="J1384">
        <v>1176.4536000000001</v>
      </c>
    </row>
    <row r="1385" spans="1:10" x14ac:dyDescent="0.3">
      <c r="A1385" t="s">
        <v>3209</v>
      </c>
      <c r="B1385" s="2">
        <v>45282</v>
      </c>
      <c r="C1385" t="s">
        <v>1083</v>
      </c>
      <c r="D1385" t="s">
        <v>1712</v>
      </c>
      <c r="E1385" t="s">
        <v>1807</v>
      </c>
      <c r="F1385">
        <v>2</v>
      </c>
      <c r="G1385">
        <v>160.21</v>
      </c>
      <c r="H1385">
        <v>0.09</v>
      </c>
      <c r="I1385" t="s">
        <v>1824</v>
      </c>
      <c r="J1385">
        <v>291.5822</v>
      </c>
    </row>
    <row r="1386" spans="1:10" x14ac:dyDescent="0.3">
      <c r="A1386" t="s">
        <v>3210</v>
      </c>
      <c r="B1386" s="2">
        <v>45742</v>
      </c>
      <c r="C1386" t="s">
        <v>127</v>
      </c>
      <c r="D1386" t="s">
        <v>1642</v>
      </c>
      <c r="E1386" t="s">
        <v>1792</v>
      </c>
      <c r="F1386">
        <v>1</v>
      </c>
      <c r="G1386">
        <v>713.63</v>
      </c>
      <c r="H1386">
        <v>0.28000000000000003</v>
      </c>
      <c r="I1386" t="s">
        <v>1829</v>
      </c>
      <c r="J1386">
        <v>513.81359999999995</v>
      </c>
    </row>
    <row r="1387" spans="1:10" x14ac:dyDescent="0.3">
      <c r="A1387" t="s">
        <v>3211</v>
      </c>
      <c r="B1387" s="2">
        <v>45447</v>
      </c>
      <c r="C1387" t="s">
        <v>732</v>
      </c>
      <c r="D1387" t="s">
        <v>1734</v>
      </c>
      <c r="E1387" t="s">
        <v>1779</v>
      </c>
      <c r="F1387">
        <v>2</v>
      </c>
      <c r="G1387">
        <v>224.69</v>
      </c>
      <c r="H1387">
        <v>0.2</v>
      </c>
      <c r="I1387" t="s">
        <v>1829</v>
      </c>
      <c r="J1387">
        <v>359.50400000000002</v>
      </c>
    </row>
    <row r="1388" spans="1:10" x14ac:dyDescent="0.3">
      <c r="A1388" t="s">
        <v>3212</v>
      </c>
      <c r="B1388" s="2">
        <v>45733</v>
      </c>
      <c r="C1388" t="s">
        <v>1400</v>
      </c>
      <c r="D1388" t="s">
        <v>1588</v>
      </c>
      <c r="E1388" t="s">
        <v>1799</v>
      </c>
      <c r="F1388">
        <v>2</v>
      </c>
      <c r="G1388">
        <v>740.57</v>
      </c>
      <c r="H1388">
        <v>0.06</v>
      </c>
      <c r="I1388" t="s">
        <v>1824</v>
      </c>
      <c r="J1388">
        <v>1392.2716</v>
      </c>
    </row>
    <row r="1389" spans="1:10" x14ac:dyDescent="0.3">
      <c r="A1389" t="s">
        <v>3213</v>
      </c>
      <c r="B1389" s="2">
        <v>45373</v>
      </c>
      <c r="C1389" t="s">
        <v>481</v>
      </c>
      <c r="D1389" t="s">
        <v>1570</v>
      </c>
      <c r="E1389" t="s">
        <v>1766</v>
      </c>
      <c r="F1389">
        <v>3</v>
      </c>
      <c r="G1389">
        <v>250.14</v>
      </c>
      <c r="H1389">
        <v>0.23</v>
      </c>
      <c r="I1389" t="s">
        <v>1826</v>
      </c>
      <c r="J1389">
        <v>577.82339999999999</v>
      </c>
    </row>
    <row r="1390" spans="1:10" x14ac:dyDescent="0.3">
      <c r="A1390" t="s">
        <v>3214</v>
      </c>
      <c r="B1390" s="2">
        <v>45655</v>
      </c>
      <c r="C1390" t="s">
        <v>89</v>
      </c>
      <c r="D1390" t="s">
        <v>1744</v>
      </c>
      <c r="E1390" t="s">
        <v>1813</v>
      </c>
      <c r="F1390">
        <v>3</v>
      </c>
      <c r="G1390">
        <v>34.97</v>
      </c>
      <c r="H1390">
        <v>0.01</v>
      </c>
      <c r="I1390" t="s">
        <v>1824</v>
      </c>
      <c r="J1390">
        <v>103.8609</v>
      </c>
    </row>
    <row r="1391" spans="1:10" x14ac:dyDescent="0.3">
      <c r="A1391" t="s">
        <v>3215</v>
      </c>
      <c r="B1391" s="2">
        <v>45868</v>
      </c>
      <c r="C1391" t="s">
        <v>960</v>
      </c>
      <c r="D1391" t="s">
        <v>1632</v>
      </c>
      <c r="E1391" t="s">
        <v>1804</v>
      </c>
      <c r="F1391">
        <v>1</v>
      </c>
      <c r="G1391">
        <v>653.91</v>
      </c>
      <c r="H1391">
        <v>0.3</v>
      </c>
      <c r="I1391" t="s">
        <v>1826</v>
      </c>
      <c r="J1391">
        <v>457.73700000000002</v>
      </c>
    </row>
    <row r="1392" spans="1:10" x14ac:dyDescent="0.3">
      <c r="A1392" t="s">
        <v>3216</v>
      </c>
      <c r="B1392" s="2">
        <v>45338</v>
      </c>
      <c r="C1392" t="s">
        <v>1136</v>
      </c>
      <c r="D1392" t="s">
        <v>1680</v>
      </c>
      <c r="E1392" t="s">
        <v>1766</v>
      </c>
      <c r="F1392">
        <v>1</v>
      </c>
      <c r="G1392">
        <v>997.87</v>
      </c>
      <c r="H1392">
        <v>0.24</v>
      </c>
      <c r="I1392" t="s">
        <v>1824</v>
      </c>
      <c r="J1392">
        <v>758.38120000000004</v>
      </c>
    </row>
    <row r="1393" spans="1:10" x14ac:dyDescent="0.3">
      <c r="A1393" t="s">
        <v>3217</v>
      </c>
      <c r="B1393" s="2">
        <v>45349</v>
      </c>
      <c r="C1393" t="s">
        <v>678</v>
      </c>
      <c r="D1393" t="s">
        <v>1726</v>
      </c>
      <c r="E1393" t="s">
        <v>1799</v>
      </c>
      <c r="F1393">
        <v>1</v>
      </c>
      <c r="G1393">
        <v>174.27</v>
      </c>
      <c r="H1393">
        <v>0.27</v>
      </c>
      <c r="I1393" t="s">
        <v>1829</v>
      </c>
      <c r="J1393">
        <v>127.2171</v>
      </c>
    </row>
    <row r="1394" spans="1:10" x14ac:dyDescent="0.3">
      <c r="A1394" t="s">
        <v>3218</v>
      </c>
      <c r="B1394" s="2">
        <v>45368</v>
      </c>
      <c r="C1394" t="s">
        <v>402</v>
      </c>
      <c r="D1394" t="s">
        <v>1646</v>
      </c>
      <c r="E1394" t="s">
        <v>1779</v>
      </c>
      <c r="F1394">
        <v>3</v>
      </c>
      <c r="G1394">
        <v>847.44</v>
      </c>
      <c r="H1394">
        <v>0.17</v>
      </c>
      <c r="I1394" t="s">
        <v>1824</v>
      </c>
      <c r="J1394">
        <v>2110.1255999999998</v>
      </c>
    </row>
    <row r="1395" spans="1:10" x14ac:dyDescent="0.3">
      <c r="A1395" t="s">
        <v>3219</v>
      </c>
      <c r="B1395" s="2">
        <v>45243</v>
      </c>
      <c r="C1395" t="s">
        <v>1328</v>
      </c>
      <c r="D1395" t="s">
        <v>1549</v>
      </c>
      <c r="E1395" t="s">
        <v>1761</v>
      </c>
      <c r="F1395">
        <v>1</v>
      </c>
      <c r="G1395">
        <v>493.45</v>
      </c>
      <c r="H1395">
        <v>0.09</v>
      </c>
      <c r="I1395" t="s">
        <v>1824</v>
      </c>
      <c r="J1395">
        <v>449.03949999999998</v>
      </c>
    </row>
    <row r="1396" spans="1:10" x14ac:dyDescent="0.3">
      <c r="A1396" t="s">
        <v>3220</v>
      </c>
      <c r="B1396" s="2">
        <v>45577</v>
      </c>
      <c r="C1396" t="s">
        <v>746</v>
      </c>
      <c r="D1396" t="s">
        <v>1672</v>
      </c>
      <c r="E1396" t="s">
        <v>1761</v>
      </c>
      <c r="F1396">
        <v>4</v>
      </c>
      <c r="G1396">
        <v>111.66</v>
      </c>
      <c r="H1396">
        <v>0.14000000000000001</v>
      </c>
      <c r="I1396" t="s">
        <v>1824</v>
      </c>
      <c r="J1396">
        <v>384.11040000000003</v>
      </c>
    </row>
    <row r="1397" spans="1:10" x14ac:dyDescent="0.3">
      <c r="A1397" t="s">
        <v>3221</v>
      </c>
      <c r="B1397" s="2">
        <v>45343</v>
      </c>
      <c r="C1397" t="s">
        <v>884</v>
      </c>
      <c r="D1397" t="s">
        <v>1728</v>
      </c>
      <c r="E1397" t="s">
        <v>1792</v>
      </c>
      <c r="F1397">
        <v>1</v>
      </c>
      <c r="G1397">
        <v>413.65</v>
      </c>
      <c r="H1397">
        <v>0.1</v>
      </c>
      <c r="I1397" t="s">
        <v>1829</v>
      </c>
      <c r="J1397">
        <v>372.28500000000003</v>
      </c>
    </row>
    <row r="1398" spans="1:10" x14ac:dyDescent="0.3">
      <c r="A1398" t="s">
        <v>3222</v>
      </c>
      <c r="B1398" s="2">
        <v>45744</v>
      </c>
      <c r="C1398" t="s">
        <v>1464</v>
      </c>
      <c r="D1398" t="s">
        <v>1726</v>
      </c>
      <c r="E1398" t="s">
        <v>1786</v>
      </c>
      <c r="F1398">
        <v>1</v>
      </c>
      <c r="G1398">
        <v>317.14999999999998</v>
      </c>
      <c r="H1398">
        <v>0.24</v>
      </c>
      <c r="I1398" t="s">
        <v>1829</v>
      </c>
      <c r="J1398">
        <v>241.03399999999999</v>
      </c>
    </row>
    <row r="1399" spans="1:10" x14ac:dyDescent="0.3">
      <c r="A1399" t="s">
        <v>3223</v>
      </c>
      <c r="B1399" s="2">
        <v>45873</v>
      </c>
      <c r="C1399" t="s">
        <v>1124</v>
      </c>
      <c r="D1399" t="s">
        <v>1724</v>
      </c>
      <c r="E1399" t="s">
        <v>1757</v>
      </c>
      <c r="F1399">
        <v>3</v>
      </c>
      <c r="G1399">
        <v>642.94000000000005</v>
      </c>
      <c r="H1399">
        <v>0.05</v>
      </c>
      <c r="I1399" t="s">
        <v>1829</v>
      </c>
      <c r="J1399">
        <v>1832.3789999999999</v>
      </c>
    </row>
    <row r="1400" spans="1:10" x14ac:dyDescent="0.3">
      <c r="A1400" t="s">
        <v>3224</v>
      </c>
      <c r="B1400" s="2">
        <v>45601</v>
      </c>
      <c r="C1400" t="s">
        <v>455</v>
      </c>
      <c r="D1400" t="s">
        <v>1662</v>
      </c>
      <c r="E1400" t="s">
        <v>1789</v>
      </c>
      <c r="F1400">
        <v>4</v>
      </c>
      <c r="G1400">
        <v>559.59</v>
      </c>
      <c r="H1400">
        <v>0.19</v>
      </c>
      <c r="I1400" t="s">
        <v>1829</v>
      </c>
      <c r="J1400">
        <v>1813.0716</v>
      </c>
    </row>
    <row r="1401" spans="1:10" x14ac:dyDescent="0.3">
      <c r="A1401" t="s">
        <v>3225</v>
      </c>
      <c r="B1401" s="2">
        <v>45458</v>
      </c>
      <c r="C1401" t="s">
        <v>399</v>
      </c>
      <c r="D1401" t="s">
        <v>1606</v>
      </c>
      <c r="E1401" t="s">
        <v>1810</v>
      </c>
      <c r="F1401">
        <v>1</v>
      </c>
      <c r="G1401">
        <v>758.54</v>
      </c>
      <c r="H1401">
        <v>0.28999999999999998</v>
      </c>
      <c r="I1401" t="s">
        <v>1826</v>
      </c>
      <c r="J1401">
        <v>538.5634</v>
      </c>
    </row>
    <row r="1402" spans="1:10" x14ac:dyDescent="0.3">
      <c r="A1402" t="s">
        <v>3226</v>
      </c>
      <c r="B1402" s="2">
        <v>45649</v>
      </c>
      <c r="C1402" t="s">
        <v>1425</v>
      </c>
      <c r="D1402" t="s">
        <v>1708</v>
      </c>
      <c r="E1402" t="s">
        <v>1801</v>
      </c>
      <c r="F1402">
        <v>4</v>
      </c>
      <c r="G1402">
        <v>643.96</v>
      </c>
      <c r="H1402">
        <v>0.16</v>
      </c>
      <c r="I1402" t="s">
        <v>1826</v>
      </c>
      <c r="J1402">
        <v>2163.7055999999998</v>
      </c>
    </row>
    <row r="1403" spans="1:10" x14ac:dyDescent="0.3">
      <c r="A1403" t="s">
        <v>3227</v>
      </c>
      <c r="B1403" s="2">
        <v>45653</v>
      </c>
      <c r="C1403" t="s">
        <v>779</v>
      </c>
      <c r="D1403" t="s">
        <v>1596</v>
      </c>
      <c r="E1403" t="s">
        <v>1786</v>
      </c>
      <c r="F1403">
        <v>1</v>
      </c>
      <c r="G1403">
        <v>882.73</v>
      </c>
      <c r="H1403">
        <v>0.1</v>
      </c>
      <c r="I1403" t="s">
        <v>1824</v>
      </c>
      <c r="J1403">
        <v>794.45699999999999</v>
      </c>
    </row>
    <row r="1404" spans="1:10" x14ac:dyDescent="0.3">
      <c r="A1404" t="s">
        <v>3228</v>
      </c>
      <c r="B1404" s="2">
        <v>45378</v>
      </c>
      <c r="C1404" t="s">
        <v>1023</v>
      </c>
      <c r="D1404" t="s">
        <v>1730</v>
      </c>
      <c r="E1404" t="s">
        <v>1813</v>
      </c>
      <c r="F1404">
        <v>2</v>
      </c>
      <c r="G1404">
        <v>600.03</v>
      </c>
      <c r="H1404">
        <v>0.26</v>
      </c>
      <c r="I1404" t="s">
        <v>1826</v>
      </c>
      <c r="J1404">
        <v>888.0444</v>
      </c>
    </row>
    <row r="1405" spans="1:10" x14ac:dyDescent="0.3">
      <c r="A1405" t="s">
        <v>3229</v>
      </c>
      <c r="B1405" s="2">
        <v>45638</v>
      </c>
      <c r="C1405" t="s">
        <v>526</v>
      </c>
      <c r="D1405" t="s">
        <v>1656</v>
      </c>
      <c r="E1405" t="s">
        <v>1773</v>
      </c>
      <c r="F1405">
        <v>2</v>
      </c>
      <c r="G1405">
        <v>628.83000000000004</v>
      </c>
      <c r="H1405">
        <v>7.0000000000000007E-2</v>
      </c>
      <c r="I1405" t="s">
        <v>1826</v>
      </c>
      <c r="J1405">
        <v>1169.6238000000001</v>
      </c>
    </row>
    <row r="1406" spans="1:10" x14ac:dyDescent="0.3">
      <c r="A1406" t="s">
        <v>3230</v>
      </c>
      <c r="B1406" s="2">
        <v>45277</v>
      </c>
      <c r="C1406" t="s">
        <v>579</v>
      </c>
      <c r="D1406" t="s">
        <v>1710</v>
      </c>
      <c r="E1406" t="s">
        <v>1786</v>
      </c>
      <c r="F1406">
        <v>3</v>
      </c>
      <c r="G1406">
        <v>113.87</v>
      </c>
      <c r="H1406">
        <v>0.21</v>
      </c>
      <c r="I1406" t="s">
        <v>1829</v>
      </c>
      <c r="J1406">
        <v>269.87189999999998</v>
      </c>
    </row>
    <row r="1407" spans="1:10" x14ac:dyDescent="0.3">
      <c r="A1407" t="s">
        <v>3231</v>
      </c>
      <c r="B1407" s="2">
        <v>45351</v>
      </c>
      <c r="C1407" t="s">
        <v>1298</v>
      </c>
      <c r="D1407" t="s">
        <v>1692</v>
      </c>
      <c r="E1407" t="s">
        <v>1779</v>
      </c>
      <c r="F1407">
        <v>4</v>
      </c>
      <c r="G1407">
        <v>282.07</v>
      </c>
      <c r="H1407">
        <v>0.18</v>
      </c>
      <c r="I1407" t="s">
        <v>1826</v>
      </c>
      <c r="J1407">
        <v>925.18960000000004</v>
      </c>
    </row>
    <row r="1408" spans="1:10" x14ac:dyDescent="0.3">
      <c r="A1408" t="s">
        <v>3232</v>
      </c>
      <c r="B1408" s="2">
        <v>45290</v>
      </c>
      <c r="C1408" t="s">
        <v>523</v>
      </c>
      <c r="D1408" t="s">
        <v>1656</v>
      </c>
      <c r="E1408" t="s">
        <v>1776</v>
      </c>
      <c r="F1408">
        <v>3</v>
      </c>
      <c r="G1408">
        <v>676.77</v>
      </c>
      <c r="H1408">
        <v>0.17</v>
      </c>
      <c r="I1408" t="s">
        <v>1826</v>
      </c>
      <c r="J1408">
        <v>1685.1573000000001</v>
      </c>
    </row>
    <row r="1409" spans="1:10" x14ac:dyDescent="0.3">
      <c r="A1409" t="s">
        <v>3233</v>
      </c>
      <c r="B1409" s="2">
        <v>45638</v>
      </c>
      <c r="C1409" t="s">
        <v>713</v>
      </c>
      <c r="D1409" t="s">
        <v>1560</v>
      </c>
      <c r="E1409" t="s">
        <v>1804</v>
      </c>
      <c r="F1409">
        <v>2</v>
      </c>
      <c r="G1409">
        <v>362.7</v>
      </c>
      <c r="H1409">
        <v>0.09</v>
      </c>
      <c r="I1409" t="s">
        <v>1824</v>
      </c>
      <c r="J1409">
        <v>660.11400000000003</v>
      </c>
    </row>
    <row r="1410" spans="1:10" x14ac:dyDescent="0.3">
      <c r="A1410" t="s">
        <v>3234</v>
      </c>
      <c r="B1410" s="2">
        <v>45679</v>
      </c>
      <c r="C1410" t="s">
        <v>461</v>
      </c>
      <c r="D1410" t="s">
        <v>1574</v>
      </c>
      <c r="E1410" t="s">
        <v>1761</v>
      </c>
      <c r="F1410">
        <v>1</v>
      </c>
      <c r="G1410">
        <v>908.5</v>
      </c>
      <c r="H1410">
        <v>0.2</v>
      </c>
      <c r="I1410" t="s">
        <v>1829</v>
      </c>
      <c r="J1410">
        <v>726.80000000000007</v>
      </c>
    </row>
    <row r="1411" spans="1:10" x14ac:dyDescent="0.3">
      <c r="A1411" t="s">
        <v>3235</v>
      </c>
      <c r="B1411" s="2">
        <v>45296</v>
      </c>
      <c r="C1411" t="s">
        <v>247</v>
      </c>
      <c r="D1411" t="s">
        <v>1598</v>
      </c>
      <c r="E1411" t="s">
        <v>1801</v>
      </c>
      <c r="F1411">
        <v>2</v>
      </c>
      <c r="G1411">
        <v>795.37</v>
      </c>
      <c r="H1411">
        <v>0.2</v>
      </c>
      <c r="I1411" t="s">
        <v>1829</v>
      </c>
      <c r="J1411">
        <v>1272.5920000000001</v>
      </c>
    </row>
    <row r="1412" spans="1:10" x14ac:dyDescent="0.3">
      <c r="A1412" t="s">
        <v>3236</v>
      </c>
      <c r="B1412" s="2">
        <v>45760</v>
      </c>
      <c r="C1412" t="s">
        <v>487</v>
      </c>
      <c r="D1412" t="s">
        <v>1618</v>
      </c>
      <c r="E1412" t="s">
        <v>1769</v>
      </c>
      <c r="F1412">
        <v>2</v>
      </c>
      <c r="G1412">
        <v>326.85000000000002</v>
      </c>
      <c r="H1412">
        <v>0.17</v>
      </c>
      <c r="I1412" t="s">
        <v>1829</v>
      </c>
      <c r="J1412">
        <v>542.57100000000003</v>
      </c>
    </row>
    <row r="1413" spans="1:10" x14ac:dyDescent="0.3">
      <c r="A1413" t="s">
        <v>3237</v>
      </c>
      <c r="B1413" s="2">
        <v>45603</v>
      </c>
      <c r="C1413" t="s">
        <v>1098</v>
      </c>
      <c r="D1413" t="s">
        <v>1660</v>
      </c>
      <c r="E1413" t="s">
        <v>1799</v>
      </c>
      <c r="F1413">
        <v>3</v>
      </c>
      <c r="G1413">
        <v>169.43</v>
      </c>
      <c r="H1413">
        <v>0.19</v>
      </c>
      <c r="I1413" t="s">
        <v>1824</v>
      </c>
      <c r="J1413">
        <v>411.71490000000011</v>
      </c>
    </row>
    <row r="1414" spans="1:10" x14ac:dyDescent="0.3">
      <c r="A1414" t="s">
        <v>3238</v>
      </c>
      <c r="B1414" s="2">
        <v>45413</v>
      </c>
      <c r="C1414" t="s">
        <v>544</v>
      </c>
      <c r="D1414" t="s">
        <v>1714</v>
      </c>
      <c r="E1414" t="s">
        <v>1776</v>
      </c>
      <c r="F1414">
        <v>1</v>
      </c>
      <c r="G1414">
        <v>254.47</v>
      </c>
      <c r="H1414">
        <v>0.1</v>
      </c>
      <c r="I1414" t="s">
        <v>1824</v>
      </c>
      <c r="J1414">
        <v>229.023</v>
      </c>
    </row>
    <row r="1415" spans="1:10" x14ac:dyDescent="0.3">
      <c r="A1415" t="s">
        <v>3239</v>
      </c>
      <c r="B1415" s="2">
        <v>45506</v>
      </c>
      <c r="C1415" t="s">
        <v>1298</v>
      </c>
      <c r="D1415" t="s">
        <v>1598</v>
      </c>
      <c r="E1415" t="s">
        <v>1804</v>
      </c>
      <c r="F1415">
        <v>4</v>
      </c>
      <c r="G1415">
        <v>627.73</v>
      </c>
      <c r="H1415">
        <v>0.11</v>
      </c>
      <c r="I1415" t="s">
        <v>1829</v>
      </c>
      <c r="J1415">
        <v>2234.7188000000001</v>
      </c>
    </row>
    <row r="1416" spans="1:10" x14ac:dyDescent="0.3">
      <c r="A1416" t="s">
        <v>3240</v>
      </c>
      <c r="B1416" s="2">
        <v>45394</v>
      </c>
      <c r="C1416" t="s">
        <v>1160</v>
      </c>
      <c r="D1416" t="s">
        <v>1610</v>
      </c>
      <c r="E1416" t="s">
        <v>1813</v>
      </c>
      <c r="F1416">
        <v>4</v>
      </c>
      <c r="G1416">
        <v>327.25</v>
      </c>
      <c r="H1416">
        <v>0.13</v>
      </c>
      <c r="I1416" t="s">
        <v>1829</v>
      </c>
      <c r="J1416">
        <v>1138.83</v>
      </c>
    </row>
    <row r="1417" spans="1:10" x14ac:dyDescent="0.3">
      <c r="A1417" t="s">
        <v>3241</v>
      </c>
      <c r="B1417" s="2">
        <v>45755</v>
      </c>
      <c r="C1417" t="s">
        <v>490</v>
      </c>
      <c r="D1417" t="s">
        <v>1666</v>
      </c>
      <c r="E1417" t="s">
        <v>1792</v>
      </c>
      <c r="F1417">
        <v>4</v>
      </c>
      <c r="G1417">
        <v>511.43</v>
      </c>
      <c r="H1417">
        <v>0.18</v>
      </c>
      <c r="I1417" t="s">
        <v>1829</v>
      </c>
      <c r="J1417">
        <v>1677.4903999999999</v>
      </c>
    </row>
    <row r="1418" spans="1:10" x14ac:dyDescent="0.3">
      <c r="A1418" t="s">
        <v>3242</v>
      </c>
      <c r="B1418" s="2">
        <v>45473</v>
      </c>
      <c r="C1418" t="s">
        <v>550</v>
      </c>
      <c r="D1418" t="s">
        <v>1674</v>
      </c>
      <c r="E1418" t="s">
        <v>1807</v>
      </c>
      <c r="F1418">
        <v>4</v>
      </c>
      <c r="G1418">
        <v>194.67</v>
      </c>
      <c r="H1418">
        <v>0.23</v>
      </c>
      <c r="I1418" t="s">
        <v>1826</v>
      </c>
      <c r="J1418">
        <v>599.58359999999993</v>
      </c>
    </row>
    <row r="1419" spans="1:10" x14ac:dyDescent="0.3">
      <c r="A1419" t="s">
        <v>3243</v>
      </c>
      <c r="B1419" s="2">
        <v>45304</v>
      </c>
      <c r="C1419" t="s">
        <v>221</v>
      </c>
      <c r="D1419" t="s">
        <v>1594</v>
      </c>
      <c r="E1419" t="s">
        <v>1757</v>
      </c>
      <c r="F1419">
        <v>2</v>
      </c>
      <c r="G1419">
        <v>54.51</v>
      </c>
      <c r="H1419">
        <v>7.0000000000000007E-2</v>
      </c>
      <c r="I1419" t="s">
        <v>1824</v>
      </c>
      <c r="J1419">
        <v>101.3886</v>
      </c>
    </row>
    <row r="1420" spans="1:10" x14ac:dyDescent="0.3">
      <c r="A1420" t="s">
        <v>3244</v>
      </c>
      <c r="B1420" s="2">
        <v>45557</v>
      </c>
      <c r="C1420" t="s">
        <v>278</v>
      </c>
      <c r="D1420" t="s">
        <v>1672</v>
      </c>
      <c r="E1420" t="s">
        <v>1792</v>
      </c>
      <c r="F1420">
        <v>4</v>
      </c>
      <c r="G1420">
        <v>964</v>
      </c>
      <c r="H1420">
        <v>0.14000000000000001</v>
      </c>
      <c r="I1420" t="s">
        <v>1826</v>
      </c>
      <c r="J1420">
        <v>3316.16</v>
      </c>
    </row>
    <row r="1421" spans="1:10" x14ac:dyDescent="0.3">
      <c r="A1421" t="s">
        <v>3245</v>
      </c>
      <c r="B1421" s="2">
        <v>45527</v>
      </c>
      <c r="C1421" t="s">
        <v>157</v>
      </c>
      <c r="D1421" t="s">
        <v>1726</v>
      </c>
      <c r="E1421" t="s">
        <v>1769</v>
      </c>
      <c r="F1421">
        <v>1</v>
      </c>
      <c r="G1421">
        <v>170.12</v>
      </c>
      <c r="H1421">
        <v>0.26</v>
      </c>
      <c r="I1421" t="s">
        <v>1826</v>
      </c>
      <c r="J1421">
        <v>125.8888</v>
      </c>
    </row>
    <row r="1422" spans="1:10" x14ac:dyDescent="0.3">
      <c r="A1422" t="s">
        <v>3246</v>
      </c>
      <c r="B1422" s="2">
        <v>45875</v>
      </c>
      <c r="C1422" t="s">
        <v>511</v>
      </c>
      <c r="D1422" t="s">
        <v>1654</v>
      </c>
      <c r="E1422" t="s">
        <v>1813</v>
      </c>
      <c r="F1422">
        <v>2</v>
      </c>
      <c r="G1422">
        <v>664.5</v>
      </c>
      <c r="H1422">
        <v>0.23</v>
      </c>
      <c r="I1422" t="s">
        <v>1824</v>
      </c>
      <c r="J1422">
        <v>1023.33</v>
      </c>
    </row>
    <row r="1423" spans="1:10" x14ac:dyDescent="0.3">
      <c r="A1423" t="s">
        <v>3247</v>
      </c>
      <c r="B1423" s="2">
        <v>45936</v>
      </c>
      <c r="C1423" t="s">
        <v>1160</v>
      </c>
      <c r="D1423" t="s">
        <v>1638</v>
      </c>
      <c r="E1423" t="s">
        <v>1789</v>
      </c>
      <c r="F1423">
        <v>4</v>
      </c>
      <c r="G1423">
        <v>557.51</v>
      </c>
      <c r="H1423">
        <v>0.11</v>
      </c>
      <c r="I1423" t="s">
        <v>1824</v>
      </c>
      <c r="J1423">
        <v>1984.7356</v>
      </c>
    </row>
    <row r="1424" spans="1:10" x14ac:dyDescent="0.3">
      <c r="A1424" t="s">
        <v>3248</v>
      </c>
      <c r="B1424" s="2">
        <v>45807</v>
      </c>
      <c r="C1424" t="s">
        <v>1238</v>
      </c>
      <c r="D1424" t="s">
        <v>1728</v>
      </c>
      <c r="E1424" t="s">
        <v>1757</v>
      </c>
      <c r="F1424">
        <v>2</v>
      </c>
      <c r="G1424">
        <v>410</v>
      </c>
      <c r="H1424">
        <v>0.13</v>
      </c>
      <c r="I1424" t="s">
        <v>1829</v>
      </c>
      <c r="J1424">
        <v>713.4</v>
      </c>
    </row>
    <row r="1425" spans="1:10" x14ac:dyDescent="0.3">
      <c r="A1425" t="s">
        <v>3249</v>
      </c>
      <c r="B1425" s="2">
        <v>45473</v>
      </c>
      <c r="C1425" t="s">
        <v>966</v>
      </c>
      <c r="D1425" t="s">
        <v>1714</v>
      </c>
      <c r="E1425" t="s">
        <v>1773</v>
      </c>
      <c r="F1425">
        <v>2</v>
      </c>
      <c r="G1425">
        <v>879.93</v>
      </c>
      <c r="H1425">
        <v>0.28999999999999998</v>
      </c>
      <c r="I1425" t="s">
        <v>1829</v>
      </c>
      <c r="J1425">
        <v>1249.5006000000001</v>
      </c>
    </row>
    <row r="1426" spans="1:10" x14ac:dyDescent="0.3">
      <c r="A1426" t="s">
        <v>3250</v>
      </c>
      <c r="B1426" s="2">
        <v>45664</v>
      </c>
      <c r="C1426" t="s">
        <v>40</v>
      </c>
      <c r="D1426" t="s">
        <v>1574</v>
      </c>
      <c r="E1426" t="s">
        <v>1810</v>
      </c>
      <c r="F1426">
        <v>1</v>
      </c>
      <c r="G1426">
        <v>350.58</v>
      </c>
      <c r="H1426">
        <v>0.03</v>
      </c>
      <c r="I1426" t="s">
        <v>1829</v>
      </c>
      <c r="J1426">
        <v>340.06259999999997</v>
      </c>
    </row>
    <row r="1427" spans="1:10" x14ac:dyDescent="0.3">
      <c r="A1427" t="s">
        <v>3251</v>
      </c>
      <c r="B1427" s="2">
        <v>45633</v>
      </c>
      <c r="C1427" t="s">
        <v>1098</v>
      </c>
      <c r="D1427" t="s">
        <v>1664</v>
      </c>
      <c r="E1427" t="s">
        <v>1766</v>
      </c>
      <c r="F1427">
        <v>4</v>
      </c>
      <c r="G1427">
        <v>348.58</v>
      </c>
      <c r="H1427">
        <v>0.16</v>
      </c>
      <c r="I1427" t="s">
        <v>1824</v>
      </c>
      <c r="J1427">
        <v>1171.2288000000001</v>
      </c>
    </row>
    <row r="1428" spans="1:10" x14ac:dyDescent="0.3">
      <c r="A1428" t="s">
        <v>3252</v>
      </c>
      <c r="B1428" s="2">
        <v>45548</v>
      </c>
      <c r="C1428" t="s">
        <v>1417</v>
      </c>
      <c r="D1428" t="s">
        <v>1598</v>
      </c>
      <c r="E1428" t="s">
        <v>1766</v>
      </c>
      <c r="F1428">
        <v>3</v>
      </c>
      <c r="G1428">
        <v>247.66</v>
      </c>
      <c r="H1428">
        <v>0.02</v>
      </c>
      <c r="I1428" t="s">
        <v>1829</v>
      </c>
      <c r="J1428">
        <v>728.12040000000002</v>
      </c>
    </row>
    <row r="1429" spans="1:10" x14ac:dyDescent="0.3">
      <c r="A1429" t="s">
        <v>3253</v>
      </c>
      <c r="B1429" s="2">
        <v>45244</v>
      </c>
      <c r="C1429" t="s">
        <v>1211</v>
      </c>
      <c r="D1429" t="s">
        <v>1626</v>
      </c>
      <c r="E1429" t="s">
        <v>1801</v>
      </c>
      <c r="F1429">
        <v>3</v>
      </c>
      <c r="G1429">
        <v>836.27</v>
      </c>
      <c r="H1429">
        <v>0.16</v>
      </c>
      <c r="I1429" t="s">
        <v>1824</v>
      </c>
      <c r="J1429">
        <v>2107.4004</v>
      </c>
    </row>
    <row r="1430" spans="1:10" x14ac:dyDescent="0.3">
      <c r="A1430" t="s">
        <v>3254</v>
      </c>
      <c r="B1430" s="2">
        <v>45753</v>
      </c>
      <c r="C1430" t="s">
        <v>640</v>
      </c>
      <c r="D1430" t="s">
        <v>1576</v>
      </c>
      <c r="E1430" t="s">
        <v>1789</v>
      </c>
      <c r="F1430">
        <v>3</v>
      </c>
      <c r="G1430">
        <v>696.74</v>
      </c>
      <c r="H1430">
        <v>0.13</v>
      </c>
      <c r="I1430" t="s">
        <v>1829</v>
      </c>
      <c r="J1430">
        <v>1818.4914000000001</v>
      </c>
    </row>
    <row r="1431" spans="1:10" x14ac:dyDescent="0.3">
      <c r="A1431" t="s">
        <v>3255</v>
      </c>
      <c r="B1431" s="2">
        <v>45804</v>
      </c>
      <c r="C1431" t="s">
        <v>785</v>
      </c>
      <c r="D1431" t="s">
        <v>1736</v>
      </c>
      <c r="E1431" t="s">
        <v>1797</v>
      </c>
      <c r="F1431">
        <v>2</v>
      </c>
      <c r="G1431">
        <v>822.59</v>
      </c>
      <c r="H1431">
        <v>0.22</v>
      </c>
      <c r="I1431" t="s">
        <v>1826</v>
      </c>
      <c r="J1431">
        <v>1283.2403999999999</v>
      </c>
    </row>
    <row r="1432" spans="1:10" x14ac:dyDescent="0.3">
      <c r="A1432" t="s">
        <v>3256</v>
      </c>
      <c r="B1432" s="2">
        <v>45263</v>
      </c>
      <c r="C1432" t="s">
        <v>719</v>
      </c>
      <c r="D1432" t="s">
        <v>1706</v>
      </c>
      <c r="E1432" t="s">
        <v>1761</v>
      </c>
      <c r="F1432">
        <v>1</v>
      </c>
      <c r="G1432">
        <v>462.23</v>
      </c>
      <c r="H1432">
        <v>0.3</v>
      </c>
      <c r="I1432" t="s">
        <v>1826</v>
      </c>
      <c r="J1432">
        <v>323.56099999999998</v>
      </c>
    </row>
    <row r="1433" spans="1:10" x14ac:dyDescent="0.3">
      <c r="A1433" t="s">
        <v>3257</v>
      </c>
      <c r="B1433" s="2">
        <v>45906</v>
      </c>
      <c r="C1433" t="s">
        <v>1383</v>
      </c>
      <c r="D1433" t="s">
        <v>1632</v>
      </c>
      <c r="E1433" t="s">
        <v>1807</v>
      </c>
      <c r="F1433">
        <v>1</v>
      </c>
      <c r="G1433">
        <v>361.09</v>
      </c>
      <c r="H1433">
        <v>0.06</v>
      </c>
      <c r="I1433" t="s">
        <v>1826</v>
      </c>
      <c r="J1433">
        <v>339.42459999999988</v>
      </c>
    </row>
    <row r="1434" spans="1:10" x14ac:dyDescent="0.3">
      <c r="A1434" t="s">
        <v>3258</v>
      </c>
      <c r="B1434" s="2">
        <v>45243</v>
      </c>
      <c r="C1434" t="s">
        <v>1196</v>
      </c>
      <c r="D1434" t="s">
        <v>1694</v>
      </c>
      <c r="E1434" t="s">
        <v>1813</v>
      </c>
      <c r="F1434">
        <v>3</v>
      </c>
      <c r="G1434">
        <v>59.37</v>
      </c>
      <c r="H1434">
        <v>0.03</v>
      </c>
      <c r="I1434" t="s">
        <v>1826</v>
      </c>
      <c r="J1434">
        <v>172.76669999999999</v>
      </c>
    </row>
    <row r="1435" spans="1:10" x14ac:dyDescent="0.3">
      <c r="A1435" t="s">
        <v>3259</v>
      </c>
      <c r="B1435" s="2">
        <v>45686</v>
      </c>
      <c r="C1435" t="s">
        <v>144</v>
      </c>
      <c r="D1435" t="s">
        <v>1628</v>
      </c>
      <c r="E1435" t="s">
        <v>1757</v>
      </c>
      <c r="F1435">
        <v>3</v>
      </c>
      <c r="G1435">
        <v>765.21</v>
      </c>
      <c r="H1435">
        <v>0.14000000000000001</v>
      </c>
      <c r="I1435" t="s">
        <v>1829</v>
      </c>
      <c r="J1435">
        <v>1974.2418</v>
      </c>
    </row>
    <row r="1436" spans="1:10" x14ac:dyDescent="0.3">
      <c r="A1436" t="s">
        <v>3260</v>
      </c>
      <c r="B1436" s="2">
        <v>45472</v>
      </c>
      <c r="C1436" t="s">
        <v>779</v>
      </c>
      <c r="D1436" t="s">
        <v>1612</v>
      </c>
      <c r="E1436" t="s">
        <v>1794</v>
      </c>
      <c r="F1436">
        <v>4</v>
      </c>
      <c r="G1436">
        <v>303.56</v>
      </c>
      <c r="H1436">
        <v>0.2</v>
      </c>
      <c r="I1436" t="s">
        <v>1829</v>
      </c>
      <c r="J1436">
        <v>971.39200000000005</v>
      </c>
    </row>
    <row r="1437" spans="1:10" x14ac:dyDescent="0.3">
      <c r="A1437" t="s">
        <v>3261</v>
      </c>
      <c r="B1437" s="2">
        <v>45779</v>
      </c>
      <c r="C1437" t="s">
        <v>1371</v>
      </c>
      <c r="D1437" t="s">
        <v>1602</v>
      </c>
      <c r="E1437" t="s">
        <v>1752</v>
      </c>
      <c r="F1437">
        <v>1</v>
      </c>
      <c r="G1437">
        <v>640.92999999999995</v>
      </c>
      <c r="H1437">
        <v>0.19</v>
      </c>
      <c r="I1437" t="s">
        <v>1826</v>
      </c>
      <c r="J1437">
        <v>519.15329999999994</v>
      </c>
    </row>
    <row r="1438" spans="1:10" x14ac:dyDescent="0.3">
      <c r="A1438" t="s">
        <v>3262</v>
      </c>
      <c r="B1438" s="2">
        <v>45830</v>
      </c>
      <c r="C1438" t="s">
        <v>576</v>
      </c>
      <c r="D1438" t="s">
        <v>1720</v>
      </c>
      <c r="E1438" t="s">
        <v>1789</v>
      </c>
      <c r="F1438">
        <v>2</v>
      </c>
      <c r="G1438">
        <v>611.25</v>
      </c>
      <c r="H1438">
        <v>0.22</v>
      </c>
      <c r="I1438" t="s">
        <v>1824</v>
      </c>
      <c r="J1438">
        <v>953.55000000000007</v>
      </c>
    </row>
    <row r="1439" spans="1:10" x14ac:dyDescent="0.3">
      <c r="A1439" t="s">
        <v>3263</v>
      </c>
      <c r="B1439" s="2">
        <v>45756</v>
      </c>
      <c r="C1439" t="s">
        <v>1422</v>
      </c>
      <c r="D1439" t="s">
        <v>1680</v>
      </c>
      <c r="E1439" t="s">
        <v>1757</v>
      </c>
      <c r="F1439">
        <v>1</v>
      </c>
      <c r="G1439">
        <v>209.93</v>
      </c>
      <c r="H1439">
        <v>0.21</v>
      </c>
      <c r="I1439" t="s">
        <v>1824</v>
      </c>
      <c r="J1439">
        <v>165.84469999999999</v>
      </c>
    </row>
    <row r="1440" spans="1:10" x14ac:dyDescent="0.3">
      <c r="A1440" t="s">
        <v>3264</v>
      </c>
      <c r="B1440" s="2">
        <v>45847</v>
      </c>
      <c r="C1440" t="s">
        <v>387</v>
      </c>
      <c r="D1440" t="s">
        <v>1746</v>
      </c>
      <c r="E1440" t="s">
        <v>1789</v>
      </c>
      <c r="F1440">
        <v>3</v>
      </c>
      <c r="G1440">
        <v>130.38999999999999</v>
      </c>
      <c r="H1440">
        <v>0.24</v>
      </c>
      <c r="I1440" t="s">
        <v>1826</v>
      </c>
      <c r="J1440">
        <v>297.28919999999999</v>
      </c>
    </row>
    <row r="1441" spans="1:10" x14ac:dyDescent="0.3">
      <c r="A1441" t="s">
        <v>3265</v>
      </c>
      <c r="B1441" s="2">
        <v>45322</v>
      </c>
      <c r="C1441" t="s">
        <v>923</v>
      </c>
      <c r="D1441" t="s">
        <v>1734</v>
      </c>
      <c r="E1441" t="s">
        <v>1779</v>
      </c>
      <c r="F1441">
        <v>2</v>
      </c>
      <c r="G1441">
        <v>846.18</v>
      </c>
      <c r="H1441">
        <v>0.1</v>
      </c>
      <c r="I1441" t="s">
        <v>1829</v>
      </c>
      <c r="J1441">
        <v>1523.124</v>
      </c>
    </row>
    <row r="1442" spans="1:10" x14ac:dyDescent="0.3">
      <c r="A1442" t="s">
        <v>3266</v>
      </c>
      <c r="B1442" s="2">
        <v>45829</v>
      </c>
      <c r="C1442" t="s">
        <v>1109</v>
      </c>
      <c r="D1442" t="s">
        <v>1688</v>
      </c>
      <c r="E1442" t="s">
        <v>1799</v>
      </c>
      <c r="F1442">
        <v>2</v>
      </c>
      <c r="G1442">
        <v>424.53</v>
      </c>
      <c r="H1442">
        <v>0.14000000000000001</v>
      </c>
      <c r="I1442" t="s">
        <v>1829</v>
      </c>
      <c r="J1442">
        <v>730.19159999999999</v>
      </c>
    </row>
    <row r="1443" spans="1:10" x14ac:dyDescent="0.3">
      <c r="A1443" t="s">
        <v>3267</v>
      </c>
      <c r="B1443" s="2">
        <v>45539</v>
      </c>
      <c r="C1443" t="s">
        <v>824</v>
      </c>
      <c r="D1443" t="s">
        <v>1724</v>
      </c>
      <c r="E1443" t="s">
        <v>1799</v>
      </c>
      <c r="F1443">
        <v>4</v>
      </c>
      <c r="G1443">
        <v>450.42</v>
      </c>
      <c r="H1443">
        <v>0.08</v>
      </c>
      <c r="I1443" t="s">
        <v>1829</v>
      </c>
      <c r="J1443">
        <v>1657.5455999999999</v>
      </c>
    </row>
    <row r="1444" spans="1:10" x14ac:dyDescent="0.3">
      <c r="A1444" t="s">
        <v>3268</v>
      </c>
      <c r="B1444" s="2">
        <v>45893</v>
      </c>
      <c r="C1444" t="s">
        <v>523</v>
      </c>
      <c r="D1444" t="s">
        <v>1600</v>
      </c>
      <c r="E1444" t="s">
        <v>1786</v>
      </c>
      <c r="F1444">
        <v>4</v>
      </c>
      <c r="G1444">
        <v>896.91</v>
      </c>
      <c r="H1444">
        <v>0.1</v>
      </c>
      <c r="I1444" t="s">
        <v>1824</v>
      </c>
      <c r="J1444">
        <v>3228.8760000000002</v>
      </c>
    </row>
    <row r="1445" spans="1:10" x14ac:dyDescent="0.3">
      <c r="A1445" t="s">
        <v>3269</v>
      </c>
      <c r="B1445" s="2">
        <v>45814</v>
      </c>
      <c r="C1445" t="s">
        <v>1492</v>
      </c>
      <c r="D1445" t="s">
        <v>1742</v>
      </c>
      <c r="E1445" t="s">
        <v>1789</v>
      </c>
      <c r="F1445">
        <v>3</v>
      </c>
      <c r="G1445">
        <v>679.38</v>
      </c>
      <c r="H1445">
        <v>0.3</v>
      </c>
      <c r="I1445" t="s">
        <v>1829</v>
      </c>
      <c r="J1445">
        <v>1426.6980000000001</v>
      </c>
    </row>
    <row r="1446" spans="1:10" x14ac:dyDescent="0.3">
      <c r="A1446" t="s">
        <v>3270</v>
      </c>
      <c r="B1446" s="2">
        <v>45571</v>
      </c>
      <c r="C1446" t="s">
        <v>75</v>
      </c>
      <c r="D1446" t="s">
        <v>1708</v>
      </c>
      <c r="E1446" t="s">
        <v>1804</v>
      </c>
      <c r="F1446">
        <v>3</v>
      </c>
      <c r="G1446">
        <v>483.63</v>
      </c>
      <c r="H1446">
        <v>0</v>
      </c>
      <c r="I1446" t="s">
        <v>1824</v>
      </c>
      <c r="J1446">
        <v>1450.89</v>
      </c>
    </row>
    <row r="1447" spans="1:10" x14ac:dyDescent="0.3">
      <c r="A1447" t="s">
        <v>3271</v>
      </c>
      <c r="B1447" s="2">
        <v>45542</v>
      </c>
      <c r="C1447" t="s">
        <v>124</v>
      </c>
      <c r="D1447" t="s">
        <v>1626</v>
      </c>
      <c r="E1447" t="s">
        <v>1752</v>
      </c>
      <c r="F1447">
        <v>3</v>
      </c>
      <c r="G1447">
        <v>158.27000000000001</v>
      </c>
      <c r="H1447">
        <v>0.24</v>
      </c>
      <c r="I1447" t="s">
        <v>1829</v>
      </c>
      <c r="J1447">
        <v>360.85559999999998</v>
      </c>
    </row>
    <row r="1448" spans="1:10" x14ac:dyDescent="0.3">
      <c r="A1448" t="s">
        <v>3272</v>
      </c>
      <c r="B1448" s="2">
        <v>45758</v>
      </c>
      <c r="C1448" t="s">
        <v>402</v>
      </c>
      <c r="D1448" t="s">
        <v>1549</v>
      </c>
      <c r="E1448" t="s">
        <v>1801</v>
      </c>
      <c r="F1448">
        <v>4</v>
      </c>
      <c r="G1448">
        <v>601.5</v>
      </c>
      <c r="H1448">
        <v>0.18</v>
      </c>
      <c r="I1448" t="s">
        <v>1824</v>
      </c>
      <c r="J1448">
        <v>1972.92</v>
      </c>
    </row>
    <row r="1449" spans="1:10" x14ac:dyDescent="0.3">
      <c r="A1449" t="s">
        <v>3273</v>
      </c>
      <c r="B1449" s="2">
        <v>45709</v>
      </c>
      <c r="C1449" t="s">
        <v>255</v>
      </c>
      <c r="D1449" t="s">
        <v>1610</v>
      </c>
      <c r="E1449" t="s">
        <v>1810</v>
      </c>
      <c r="F1449">
        <v>2</v>
      </c>
      <c r="G1449">
        <v>46.39</v>
      </c>
      <c r="H1449">
        <v>7.0000000000000007E-2</v>
      </c>
      <c r="I1449" t="s">
        <v>1824</v>
      </c>
      <c r="J1449">
        <v>86.285399999999996</v>
      </c>
    </row>
    <row r="1450" spans="1:10" x14ac:dyDescent="0.3">
      <c r="A1450" t="s">
        <v>3274</v>
      </c>
      <c r="B1450" s="2">
        <v>45587</v>
      </c>
      <c r="C1450" t="s">
        <v>414</v>
      </c>
      <c r="D1450" t="s">
        <v>1712</v>
      </c>
      <c r="E1450" t="s">
        <v>1782</v>
      </c>
      <c r="F1450">
        <v>4</v>
      </c>
      <c r="G1450">
        <v>892.28</v>
      </c>
      <c r="H1450">
        <v>0.23</v>
      </c>
      <c r="I1450" t="s">
        <v>1824</v>
      </c>
      <c r="J1450">
        <v>2748.2224000000001</v>
      </c>
    </row>
    <row r="1451" spans="1:10" x14ac:dyDescent="0.3">
      <c r="A1451" t="s">
        <v>3275</v>
      </c>
      <c r="B1451" s="2">
        <v>45494</v>
      </c>
      <c r="C1451" t="s">
        <v>716</v>
      </c>
      <c r="D1451" t="s">
        <v>1568</v>
      </c>
      <c r="E1451" t="s">
        <v>1779</v>
      </c>
      <c r="F1451">
        <v>2</v>
      </c>
      <c r="G1451">
        <v>164.23</v>
      </c>
      <c r="H1451">
        <v>0.17</v>
      </c>
      <c r="I1451" t="s">
        <v>1824</v>
      </c>
      <c r="J1451">
        <v>272.62180000000001</v>
      </c>
    </row>
    <row r="1452" spans="1:10" x14ac:dyDescent="0.3">
      <c r="A1452" t="s">
        <v>3276</v>
      </c>
      <c r="B1452" s="2">
        <v>45305</v>
      </c>
      <c r="C1452" t="s">
        <v>1397</v>
      </c>
      <c r="D1452" t="s">
        <v>1565</v>
      </c>
      <c r="E1452" t="s">
        <v>1779</v>
      </c>
      <c r="F1452">
        <v>1</v>
      </c>
      <c r="G1452">
        <v>484.23</v>
      </c>
      <c r="H1452">
        <v>0.12</v>
      </c>
      <c r="I1452" t="s">
        <v>1829</v>
      </c>
      <c r="J1452">
        <v>426.12240000000003</v>
      </c>
    </row>
    <row r="1453" spans="1:10" x14ac:dyDescent="0.3">
      <c r="A1453" t="s">
        <v>3277</v>
      </c>
      <c r="B1453" s="2">
        <v>45383</v>
      </c>
      <c r="C1453" t="s">
        <v>32</v>
      </c>
      <c r="D1453" t="s">
        <v>1618</v>
      </c>
      <c r="E1453" t="s">
        <v>1810</v>
      </c>
      <c r="F1453">
        <v>3</v>
      </c>
      <c r="G1453">
        <v>341.51</v>
      </c>
      <c r="H1453">
        <v>0.22</v>
      </c>
      <c r="I1453" t="s">
        <v>1829</v>
      </c>
      <c r="J1453">
        <v>799.13340000000005</v>
      </c>
    </row>
    <row r="1454" spans="1:10" x14ac:dyDescent="0.3">
      <c r="A1454" t="s">
        <v>3278</v>
      </c>
      <c r="B1454" s="2">
        <v>45788</v>
      </c>
      <c r="C1454" t="s">
        <v>384</v>
      </c>
      <c r="D1454" t="s">
        <v>1744</v>
      </c>
      <c r="E1454" t="s">
        <v>1797</v>
      </c>
      <c r="F1454">
        <v>3</v>
      </c>
      <c r="G1454">
        <v>758.87</v>
      </c>
      <c r="H1454">
        <v>0.11</v>
      </c>
      <c r="I1454" t="s">
        <v>1826</v>
      </c>
      <c r="J1454">
        <v>2026.1829</v>
      </c>
    </row>
    <row r="1455" spans="1:10" x14ac:dyDescent="0.3">
      <c r="A1455" t="s">
        <v>3279</v>
      </c>
      <c r="B1455" s="2">
        <v>45855</v>
      </c>
      <c r="C1455" t="s">
        <v>1449</v>
      </c>
      <c r="D1455" t="s">
        <v>1660</v>
      </c>
      <c r="E1455" t="s">
        <v>1794</v>
      </c>
      <c r="F1455">
        <v>3</v>
      </c>
      <c r="G1455">
        <v>560.52</v>
      </c>
      <c r="H1455">
        <v>0.17</v>
      </c>
      <c r="I1455" t="s">
        <v>1824</v>
      </c>
      <c r="J1455">
        <v>1395.6948</v>
      </c>
    </row>
    <row r="1456" spans="1:10" x14ac:dyDescent="0.3">
      <c r="A1456" t="s">
        <v>3280</v>
      </c>
      <c r="B1456" s="2">
        <v>45533</v>
      </c>
      <c r="C1456" t="s">
        <v>1101</v>
      </c>
      <c r="D1456" t="s">
        <v>1740</v>
      </c>
      <c r="E1456" t="s">
        <v>1807</v>
      </c>
      <c r="F1456">
        <v>2</v>
      </c>
      <c r="G1456">
        <v>977.18</v>
      </c>
      <c r="H1456">
        <v>0.19</v>
      </c>
      <c r="I1456" t="s">
        <v>1824</v>
      </c>
      <c r="J1456">
        <v>1583.0316</v>
      </c>
    </row>
    <row r="1457" spans="1:10" x14ac:dyDescent="0.3">
      <c r="A1457" t="s">
        <v>3281</v>
      </c>
      <c r="B1457" s="2">
        <v>45763</v>
      </c>
      <c r="C1457" t="s">
        <v>758</v>
      </c>
      <c r="D1457" t="s">
        <v>1580</v>
      </c>
      <c r="E1457" t="s">
        <v>1799</v>
      </c>
      <c r="F1457">
        <v>4</v>
      </c>
      <c r="G1457">
        <v>761.35</v>
      </c>
      <c r="H1457">
        <v>0.08</v>
      </c>
      <c r="I1457" t="s">
        <v>1824</v>
      </c>
      <c r="J1457">
        <v>2801.768</v>
      </c>
    </row>
    <row r="1458" spans="1:10" x14ac:dyDescent="0.3">
      <c r="A1458" t="s">
        <v>3282</v>
      </c>
      <c r="B1458" s="2">
        <v>45900</v>
      </c>
      <c r="C1458" t="s">
        <v>592</v>
      </c>
      <c r="D1458" t="s">
        <v>1682</v>
      </c>
      <c r="E1458" t="s">
        <v>1810</v>
      </c>
      <c r="F1458">
        <v>2</v>
      </c>
      <c r="G1458">
        <v>947.56</v>
      </c>
      <c r="H1458">
        <v>0.02</v>
      </c>
      <c r="I1458" t="s">
        <v>1829</v>
      </c>
      <c r="J1458">
        <v>1857.2175999999999</v>
      </c>
    </row>
    <row r="1459" spans="1:10" x14ac:dyDescent="0.3">
      <c r="A1459" t="s">
        <v>3283</v>
      </c>
      <c r="B1459" s="2">
        <v>45943</v>
      </c>
      <c r="C1459" t="s">
        <v>764</v>
      </c>
      <c r="D1459" t="s">
        <v>1634</v>
      </c>
      <c r="E1459" t="s">
        <v>1810</v>
      </c>
      <c r="F1459">
        <v>4</v>
      </c>
      <c r="G1459">
        <v>975.47</v>
      </c>
      <c r="H1459">
        <v>0.04</v>
      </c>
      <c r="I1459" t="s">
        <v>1824</v>
      </c>
      <c r="J1459">
        <v>3745.8047999999999</v>
      </c>
    </row>
    <row r="1460" spans="1:10" x14ac:dyDescent="0.3">
      <c r="A1460" t="s">
        <v>3284</v>
      </c>
      <c r="B1460" s="2">
        <v>45448</v>
      </c>
      <c r="C1460" t="s">
        <v>1469</v>
      </c>
      <c r="D1460" t="s">
        <v>1574</v>
      </c>
      <c r="E1460" t="s">
        <v>1786</v>
      </c>
      <c r="F1460">
        <v>3</v>
      </c>
      <c r="G1460">
        <v>769.06</v>
      </c>
      <c r="H1460">
        <v>0.23</v>
      </c>
      <c r="I1460" t="s">
        <v>1829</v>
      </c>
      <c r="J1460">
        <v>1776.5286000000001</v>
      </c>
    </row>
    <row r="1461" spans="1:10" x14ac:dyDescent="0.3">
      <c r="A1461" t="s">
        <v>3285</v>
      </c>
      <c r="B1461" s="2">
        <v>45929</v>
      </c>
      <c r="C1461" t="s">
        <v>1495</v>
      </c>
      <c r="D1461" t="s">
        <v>1626</v>
      </c>
      <c r="E1461" t="s">
        <v>1761</v>
      </c>
      <c r="F1461">
        <v>3</v>
      </c>
      <c r="G1461">
        <v>824.75</v>
      </c>
      <c r="H1461">
        <v>0.23</v>
      </c>
      <c r="I1461" t="s">
        <v>1824</v>
      </c>
      <c r="J1461">
        <v>1905.1724999999999</v>
      </c>
    </row>
    <row r="1462" spans="1:10" x14ac:dyDescent="0.3">
      <c r="A1462" t="s">
        <v>3286</v>
      </c>
      <c r="B1462" s="2">
        <v>45478</v>
      </c>
      <c r="C1462" t="s">
        <v>1249</v>
      </c>
      <c r="D1462" t="s">
        <v>1684</v>
      </c>
      <c r="E1462" t="s">
        <v>1769</v>
      </c>
      <c r="F1462">
        <v>2</v>
      </c>
      <c r="G1462">
        <v>821.35</v>
      </c>
      <c r="H1462">
        <v>0.11</v>
      </c>
      <c r="I1462" t="s">
        <v>1826</v>
      </c>
      <c r="J1462">
        <v>1462.0029999999999</v>
      </c>
    </row>
    <row r="1463" spans="1:10" x14ac:dyDescent="0.3">
      <c r="A1463" t="s">
        <v>3287</v>
      </c>
      <c r="B1463" s="2">
        <v>45723</v>
      </c>
      <c r="C1463" t="s">
        <v>1260</v>
      </c>
      <c r="D1463" t="s">
        <v>1574</v>
      </c>
      <c r="E1463" t="s">
        <v>1789</v>
      </c>
      <c r="F1463">
        <v>1</v>
      </c>
      <c r="G1463">
        <v>120.57</v>
      </c>
      <c r="H1463">
        <v>0.06</v>
      </c>
      <c r="I1463" t="s">
        <v>1826</v>
      </c>
      <c r="J1463">
        <v>113.33580000000001</v>
      </c>
    </row>
    <row r="1464" spans="1:10" x14ac:dyDescent="0.3">
      <c r="A1464" t="s">
        <v>3288</v>
      </c>
      <c r="B1464" s="2">
        <v>45240</v>
      </c>
      <c r="C1464" t="s">
        <v>1053</v>
      </c>
      <c r="D1464" t="s">
        <v>1726</v>
      </c>
      <c r="E1464" t="s">
        <v>1757</v>
      </c>
      <c r="F1464">
        <v>1</v>
      </c>
      <c r="G1464">
        <v>122.27</v>
      </c>
      <c r="H1464">
        <v>0.26</v>
      </c>
      <c r="I1464" t="s">
        <v>1826</v>
      </c>
      <c r="J1464">
        <v>90.479799999999997</v>
      </c>
    </row>
    <row r="1465" spans="1:10" x14ac:dyDescent="0.3">
      <c r="A1465" t="s">
        <v>3289</v>
      </c>
      <c r="B1465" s="2">
        <v>45890</v>
      </c>
      <c r="C1465" t="s">
        <v>565</v>
      </c>
      <c r="D1465" t="s">
        <v>1600</v>
      </c>
      <c r="E1465" t="s">
        <v>1761</v>
      </c>
      <c r="F1465">
        <v>2</v>
      </c>
      <c r="G1465">
        <v>182.89</v>
      </c>
      <c r="H1465">
        <v>0.11</v>
      </c>
      <c r="I1465" t="s">
        <v>1824</v>
      </c>
      <c r="J1465">
        <v>325.54419999999999</v>
      </c>
    </row>
    <row r="1466" spans="1:10" x14ac:dyDescent="0.3">
      <c r="A1466" t="s">
        <v>3290</v>
      </c>
      <c r="B1466" s="2">
        <v>45796</v>
      </c>
      <c r="C1466" t="s">
        <v>1160</v>
      </c>
      <c r="D1466" t="s">
        <v>1640</v>
      </c>
      <c r="E1466" t="s">
        <v>1769</v>
      </c>
      <c r="F1466">
        <v>1</v>
      </c>
      <c r="G1466">
        <v>695.26</v>
      </c>
      <c r="H1466">
        <v>0.23</v>
      </c>
      <c r="I1466" t="s">
        <v>1826</v>
      </c>
      <c r="J1466">
        <v>535.35019999999997</v>
      </c>
    </row>
    <row r="1467" spans="1:10" x14ac:dyDescent="0.3">
      <c r="A1467" t="s">
        <v>3291</v>
      </c>
      <c r="B1467" s="2">
        <v>45895</v>
      </c>
      <c r="C1467" t="s">
        <v>114</v>
      </c>
      <c r="D1467" t="s">
        <v>1606</v>
      </c>
      <c r="E1467" t="s">
        <v>1776</v>
      </c>
      <c r="F1467">
        <v>2</v>
      </c>
      <c r="G1467">
        <v>408.8</v>
      </c>
      <c r="H1467">
        <v>0.17</v>
      </c>
      <c r="I1467" t="s">
        <v>1829</v>
      </c>
      <c r="J1467">
        <v>678.60799999999995</v>
      </c>
    </row>
    <row r="1468" spans="1:10" x14ac:dyDescent="0.3">
      <c r="A1468" t="s">
        <v>3292</v>
      </c>
      <c r="B1468" s="2">
        <v>45676</v>
      </c>
      <c r="C1468" t="s">
        <v>730</v>
      </c>
      <c r="D1468" t="s">
        <v>1646</v>
      </c>
      <c r="E1468" t="s">
        <v>1782</v>
      </c>
      <c r="F1468">
        <v>3</v>
      </c>
      <c r="G1468">
        <v>512.15</v>
      </c>
      <c r="H1468">
        <v>0.12</v>
      </c>
      <c r="I1468" t="s">
        <v>1824</v>
      </c>
      <c r="J1468">
        <v>1352.076</v>
      </c>
    </row>
    <row r="1469" spans="1:10" x14ac:dyDescent="0.3">
      <c r="A1469" t="s">
        <v>3293</v>
      </c>
      <c r="B1469" s="2">
        <v>45568</v>
      </c>
      <c r="C1469" t="s">
        <v>1272</v>
      </c>
      <c r="D1469" t="s">
        <v>1565</v>
      </c>
      <c r="E1469" t="s">
        <v>1782</v>
      </c>
      <c r="F1469">
        <v>3</v>
      </c>
      <c r="G1469">
        <v>136.4</v>
      </c>
      <c r="H1469">
        <v>0.15</v>
      </c>
      <c r="I1469" t="s">
        <v>1826</v>
      </c>
      <c r="J1469">
        <v>347.82000000000011</v>
      </c>
    </row>
    <row r="1470" spans="1:10" x14ac:dyDescent="0.3">
      <c r="A1470" t="s">
        <v>3294</v>
      </c>
      <c r="B1470" s="2">
        <v>45272</v>
      </c>
      <c r="C1470" t="s">
        <v>579</v>
      </c>
      <c r="D1470" t="s">
        <v>1557</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1712</v>
      </c>
      <c r="E1472" t="s">
        <v>1807</v>
      </c>
      <c r="F1472">
        <v>4</v>
      </c>
      <c r="G1472">
        <v>461.52</v>
      </c>
      <c r="H1472">
        <v>0</v>
      </c>
      <c r="I1472" t="s">
        <v>1829</v>
      </c>
      <c r="J1472">
        <v>1846.08</v>
      </c>
    </row>
    <row r="1473" spans="1:10" x14ac:dyDescent="0.3">
      <c r="A1473" t="s">
        <v>3297</v>
      </c>
      <c r="B1473" s="2">
        <v>45552</v>
      </c>
      <c r="C1473" t="s">
        <v>1524</v>
      </c>
      <c r="D1473" t="s">
        <v>1580</v>
      </c>
      <c r="E1473" t="s">
        <v>1792</v>
      </c>
      <c r="F1473">
        <v>1</v>
      </c>
      <c r="G1473">
        <v>558.41999999999996</v>
      </c>
      <c r="H1473">
        <v>0.03</v>
      </c>
      <c r="I1473" t="s">
        <v>1824</v>
      </c>
      <c r="J1473">
        <v>541.66739999999993</v>
      </c>
    </row>
    <row r="1474" spans="1:10" x14ac:dyDescent="0.3">
      <c r="A1474" t="s">
        <v>3298</v>
      </c>
      <c r="B1474" s="2">
        <v>45288</v>
      </c>
      <c r="C1474" t="s">
        <v>839</v>
      </c>
      <c r="D1474" t="s">
        <v>1572</v>
      </c>
      <c r="E1474" t="s">
        <v>1810</v>
      </c>
      <c r="F1474">
        <v>4</v>
      </c>
      <c r="G1474">
        <v>700.98</v>
      </c>
      <c r="H1474">
        <v>0.12</v>
      </c>
      <c r="I1474" t="s">
        <v>1826</v>
      </c>
      <c r="J1474">
        <v>2467.4495999999999</v>
      </c>
    </row>
    <row r="1475" spans="1:10" x14ac:dyDescent="0.3">
      <c r="A1475" t="s">
        <v>3299</v>
      </c>
      <c r="B1475" s="2">
        <v>45605</v>
      </c>
      <c r="C1475" t="s">
        <v>1260</v>
      </c>
      <c r="D1475" t="s">
        <v>1718</v>
      </c>
      <c r="E1475" t="s">
        <v>1810</v>
      </c>
      <c r="F1475">
        <v>2</v>
      </c>
      <c r="G1475">
        <v>227.97</v>
      </c>
      <c r="H1475">
        <v>0.08</v>
      </c>
      <c r="I1475" t="s">
        <v>1829</v>
      </c>
      <c r="J1475">
        <v>419.46480000000003</v>
      </c>
    </row>
    <row r="1476" spans="1:10" x14ac:dyDescent="0.3">
      <c r="A1476" t="s">
        <v>3300</v>
      </c>
      <c r="B1476" s="2">
        <v>45516</v>
      </c>
      <c r="C1476" t="s">
        <v>1461</v>
      </c>
      <c r="D1476" t="s">
        <v>1626</v>
      </c>
      <c r="E1476" t="s">
        <v>1792</v>
      </c>
      <c r="F1476">
        <v>4</v>
      </c>
      <c r="G1476">
        <v>278.70999999999998</v>
      </c>
      <c r="H1476">
        <v>0.2</v>
      </c>
      <c r="I1476" t="s">
        <v>1826</v>
      </c>
      <c r="J1476">
        <v>891.87199999999996</v>
      </c>
    </row>
    <row r="1477" spans="1:10" x14ac:dyDescent="0.3">
      <c r="A1477" t="s">
        <v>3301</v>
      </c>
      <c r="B1477" s="2">
        <v>45379</v>
      </c>
      <c r="C1477" t="s">
        <v>827</v>
      </c>
      <c r="D1477" t="s">
        <v>1746</v>
      </c>
      <c r="E1477" t="s">
        <v>1782</v>
      </c>
      <c r="F1477">
        <v>2</v>
      </c>
      <c r="G1477">
        <v>916.12</v>
      </c>
      <c r="H1477">
        <v>0.05</v>
      </c>
      <c r="I1477" t="s">
        <v>1826</v>
      </c>
      <c r="J1477">
        <v>1740.6279999999999</v>
      </c>
    </row>
    <row r="1478" spans="1:10" x14ac:dyDescent="0.3">
      <c r="A1478" t="s">
        <v>3302</v>
      </c>
      <c r="B1478" s="2">
        <v>45567</v>
      </c>
      <c r="C1478" t="s">
        <v>455</v>
      </c>
      <c r="D1478" t="s">
        <v>1568</v>
      </c>
      <c r="E1478" t="s">
        <v>1794</v>
      </c>
      <c r="F1478">
        <v>4</v>
      </c>
      <c r="G1478">
        <v>228.98</v>
      </c>
      <c r="H1478">
        <v>0.22</v>
      </c>
      <c r="I1478" t="s">
        <v>1826</v>
      </c>
      <c r="J1478">
        <v>714.41759999999999</v>
      </c>
    </row>
    <row r="1479" spans="1:10" x14ac:dyDescent="0.3">
      <c r="A1479" t="s">
        <v>3303</v>
      </c>
      <c r="B1479" s="2">
        <v>45510</v>
      </c>
      <c r="C1479" t="s">
        <v>752</v>
      </c>
      <c r="D1479" t="s">
        <v>1726</v>
      </c>
      <c r="E1479" t="s">
        <v>1801</v>
      </c>
      <c r="F1479">
        <v>4</v>
      </c>
      <c r="G1479">
        <v>904.82</v>
      </c>
      <c r="H1479">
        <v>0.09</v>
      </c>
      <c r="I1479" t="s">
        <v>1826</v>
      </c>
      <c r="J1479">
        <v>3293.5448000000001</v>
      </c>
    </row>
    <row r="1480" spans="1:10" x14ac:dyDescent="0.3">
      <c r="A1480" t="s">
        <v>3304</v>
      </c>
      <c r="B1480" s="2">
        <v>45806</v>
      </c>
      <c r="C1480" t="s">
        <v>295</v>
      </c>
      <c r="D1480" t="s">
        <v>1594</v>
      </c>
      <c r="E1480" t="s">
        <v>1792</v>
      </c>
      <c r="F1480">
        <v>1</v>
      </c>
      <c r="G1480">
        <v>588.61</v>
      </c>
      <c r="H1480">
        <v>0.1</v>
      </c>
      <c r="I1480" t="s">
        <v>1826</v>
      </c>
      <c r="J1480">
        <v>529.74900000000002</v>
      </c>
    </row>
    <row r="1481" spans="1:10" x14ac:dyDescent="0.3">
      <c r="A1481" t="s">
        <v>3305</v>
      </c>
      <c r="B1481" s="2">
        <v>45240</v>
      </c>
      <c r="C1481" t="s">
        <v>396</v>
      </c>
      <c r="D1481" t="s">
        <v>1614</v>
      </c>
      <c r="E1481" t="s">
        <v>1766</v>
      </c>
      <c r="F1481">
        <v>4</v>
      </c>
      <c r="G1481">
        <v>695.97</v>
      </c>
      <c r="H1481">
        <v>0.02</v>
      </c>
      <c r="I1481" t="s">
        <v>1824</v>
      </c>
      <c r="J1481">
        <v>2728.2024000000001</v>
      </c>
    </row>
    <row r="1482" spans="1:10" x14ac:dyDescent="0.3">
      <c r="A1482" t="s">
        <v>3306</v>
      </c>
      <c r="B1482" s="2">
        <v>45309</v>
      </c>
      <c r="C1482" t="s">
        <v>951</v>
      </c>
      <c r="D1482" t="s">
        <v>1742</v>
      </c>
      <c r="E1482" t="s">
        <v>1792</v>
      </c>
      <c r="F1482">
        <v>2</v>
      </c>
      <c r="G1482">
        <v>181.42</v>
      </c>
      <c r="H1482">
        <v>0.08</v>
      </c>
      <c r="I1482" t="s">
        <v>1826</v>
      </c>
      <c r="J1482">
        <v>333.81279999999998</v>
      </c>
    </row>
    <row r="1483" spans="1:10" x14ac:dyDescent="0.3">
      <c r="A1483" t="s">
        <v>3307</v>
      </c>
      <c r="B1483" s="2">
        <v>45375</v>
      </c>
      <c r="C1483" t="s">
        <v>100</v>
      </c>
      <c r="D1483" t="s">
        <v>1742</v>
      </c>
      <c r="E1483" t="s">
        <v>1797</v>
      </c>
      <c r="F1483">
        <v>1</v>
      </c>
      <c r="G1483">
        <v>439.55</v>
      </c>
      <c r="H1483">
        <v>0.28999999999999998</v>
      </c>
      <c r="I1483" t="s">
        <v>1829</v>
      </c>
      <c r="J1483">
        <v>312.08049999999997</v>
      </c>
    </row>
    <row r="1484" spans="1:10" x14ac:dyDescent="0.3">
      <c r="A1484" t="s">
        <v>3308</v>
      </c>
      <c r="B1484" s="2">
        <v>45733</v>
      </c>
      <c r="C1484" t="s">
        <v>399</v>
      </c>
      <c r="D1484" t="s">
        <v>1658</v>
      </c>
      <c r="E1484" t="s">
        <v>1810</v>
      </c>
      <c r="F1484">
        <v>3</v>
      </c>
      <c r="G1484">
        <v>471.27</v>
      </c>
      <c r="H1484">
        <v>0.27</v>
      </c>
      <c r="I1484" t="s">
        <v>1829</v>
      </c>
      <c r="J1484">
        <v>1032.0813000000001</v>
      </c>
    </row>
    <row r="1485" spans="1:10" x14ac:dyDescent="0.3">
      <c r="A1485" t="s">
        <v>3309</v>
      </c>
      <c r="B1485" s="2">
        <v>45435</v>
      </c>
      <c r="C1485" t="s">
        <v>172</v>
      </c>
      <c r="D1485" t="s">
        <v>1666</v>
      </c>
      <c r="E1485" t="s">
        <v>1794</v>
      </c>
      <c r="F1485">
        <v>1</v>
      </c>
      <c r="G1485">
        <v>758.89</v>
      </c>
      <c r="H1485">
        <v>0.1</v>
      </c>
      <c r="I1485" t="s">
        <v>1824</v>
      </c>
      <c r="J1485">
        <v>683.00099999999998</v>
      </c>
    </row>
    <row r="1486" spans="1:10" x14ac:dyDescent="0.3">
      <c r="A1486" t="s">
        <v>3310</v>
      </c>
      <c r="B1486" s="2">
        <v>45864</v>
      </c>
      <c r="C1486" t="s">
        <v>1492</v>
      </c>
      <c r="D1486" t="s">
        <v>1738</v>
      </c>
      <c r="E1486" t="s">
        <v>1801</v>
      </c>
      <c r="F1486">
        <v>4</v>
      </c>
      <c r="G1486">
        <v>918.1</v>
      </c>
      <c r="H1486">
        <v>0.19</v>
      </c>
      <c r="I1486" t="s">
        <v>1829</v>
      </c>
      <c r="J1486">
        <v>2974.6439999999998</v>
      </c>
    </row>
    <row r="1487" spans="1:10" x14ac:dyDescent="0.3">
      <c r="A1487" t="s">
        <v>3311</v>
      </c>
      <c r="B1487" s="2">
        <v>45569</v>
      </c>
      <c r="C1487" t="s">
        <v>827</v>
      </c>
      <c r="D1487" t="s">
        <v>1736</v>
      </c>
      <c r="E1487" t="s">
        <v>1792</v>
      </c>
      <c r="F1487">
        <v>1</v>
      </c>
      <c r="G1487">
        <v>861.5</v>
      </c>
      <c r="H1487">
        <v>0.05</v>
      </c>
      <c r="I1487" t="s">
        <v>1829</v>
      </c>
      <c r="J1487">
        <v>818.42499999999995</v>
      </c>
    </row>
    <row r="1488" spans="1:10" x14ac:dyDescent="0.3">
      <c r="A1488" t="s">
        <v>3312</v>
      </c>
      <c r="B1488" s="2">
        <v>45664</v>
      </c>
      <c r="C1488" t="s">
        <v>1425</v>
      </c>
      <c r="D1488" t="s">
        <v>1592</v>
      </c>
      <c r="E1488" t="s">
        <v>1799</v>
      </c>
      <c r="F1488">
        <v>1</v>
      </c>
      <c r="G1488">
        <v>588.29999999999995</v>
      </c>
      <c r="H1488">
        <v>0.26</v>
      </c>
      <c r="I1488" t="s">
        <v>1829</v>
      </c>
      <c r="J1488">
        <v>435.34199999999998</v>
      </c>
    </row>
    <row r="1489" spans="1:10" x14ac:dyDescent="0.3">
      <c r="A1489" t="s">
        <v>3313</v>
      </c>
      <c r="B1489" s="2">
        <v>45645</v>
      </c>
      <c r="C1489" t="s">
        <v>1425</v>
      </c>
      <c r="D1489" t="s">
        <v>1658</v>
      </c>
      <c r="E1489" t="s">
        <v>1779</v>
      </c>
      <c r="F1489">
        <v>1</v>
      </c>
      <c r="G1489">
        <v>917.26</v>
      </c>
      <c r="H1489">
        <v>0.05</v>
      </c>
      <c r="I1489" t="s">
        <v>1826</v>
      </c>
      <c r="J1489">
        <v>871.39699999999993</v>
      </c>
    </row>
    <row r="1490" spans="1:10" x14ac:dyDescent="0.3">
      <c r="A1490" t="s">
        <v>3314</v>
      </c>
      <c r="B1490" s="2">
        <v>45449</v>
      </c>
      <c r="C1490" t="s">
        <v>749</v>
      </c>
      <c r="D1490" t="s">
        <v>1557</v>
      </c>
      <c r="E1490" t="s">
        <v>1810</v>
      </c>
      <c r="F1490">
        <v>4</v>
      </c>
      <c r="G1490">
        <v>96.78</v>
      </c>
      <c r="H1490">
        <v>0.11</v>
      </c>
      <c r="I1490" t="s">
        <v>1826</v>
      </c>
      <c r="J1490">
        <v>344.53680000000003</v>
      </c>
    </row>
    <row r="1491" spans="1:10" x14ac:dyDescent="0.3">
      <c r="A1491" t="s">
        <v>3315</v>
      </c>
      <c r="B1491" s="2">
        <v>45629</v>
      </c>
      <c r="C1491" t="s">
        <v>1472</v>
      </c>
      <c r="D1491" t="s">
        <v>1604</v>
      </c>
      <c r="E1491" t="s">
        <v>1769</v>
      </c>
      <c r="F1491">
        <v>3</v>
      </c>
      <c r="G1491">
        <v>199.41</v>
      </c>
      <c r="H1491">
        <v>0.16</v>
      </c>
      <c r="I1491" t="s">
        <v>1829</v>
      </c>
      <c r="J1491">
        <v>502.51319999999998</v>
      </c>
    </row>
    <row r="1492" spans="1:10" x14ac:dyDescent="0.3">
      <c r="A1492" t="s">
        <v>3316</v>
      </c>
      <c r="B1492" s="2">
        <v>45739</v>
      </c>
      <c r="C1492" t="s">
        <v>85</v>
      </c>
      <c r="D1492" t="s">
        <v>1656</v>
      </c>
      <c r="E1492" t="s">
        <v>1786</v>
      </c>
      <c r="F1492">
        <v>1</v>
      </c>
      <c r="G1492">
        <v>687.91</v>
      </c>
      <c r="H1492">
        <v>0.25</v>
      </c>
      <c r="I1492" t="s">
        <v>1824</v>
      </c>
      <c r="J1492">
        <v>515.9325</v>
      </c>
    </row>
    <row r="1493" spans="1:10" x14ac:dyDescent="0.3">
      <c r="A1493" t="s">
        <v>3317</v>
      </c>
      <c r="B1493" s="2">
        <v>45849</v>
      </c>
      <c r="C1493" t="s">
        <v>153</v>
      </c>
      <c r="D1493" t="s">
        <v>1690</v>
      </c>
      <c r="E1493" t="s">
        <v>1761</v>
      </c>
      <c r="F1493">
        <v>3</v>
      </c>
      <c r="G1493">
        <v>769.62</v>
      </c>
      <c r="H1493">
        <v>0.09</v>
      </c>
      <c r="I1493" t="s">
        <v>1826</v>
      </c>
      <c r="J1493">
        <v>2101.0626000000002</v>
      </c>
    </row>
    <row r="1494" spans="1:10" x14ac:dyDescent="0.3">
      <c r="A1494" t="s">
        <v>3318</v>
      </c>
      <c r="B1494" s="2">
        <v>45230</v>
      </c>
      <c r="C1494" t="s">
        <v>713</v>
      </c>
      <c r="D1494" t="s">
        <v>1553</v>
      </c>
      <c r="E1494" t="s">
        <v>1766</v>
      </c>
      <c r="F1494">
        <v>1</v>
      </c>
      <c r="G1494">
        <v>492.05</v>
      </c>
      <c r="H1494">
        <v>0.27</v>
      </c>
      <c r="I1494" t="s">
        <v>1824</v>
      </c>
      <c r="J1494">
        <v>359.19650000000001</v>
      </c>
    </row>
    <row r="1495" spans="1:10" x14ac:dyDescent="0.3">
      <c r="A1495" t="s">
        <v>3319</v>
      </c>
      <c r="B1495" s="2">
        <v>45292</v>
      </c>
      <c r="C1495" t="s">
        <v>369</v>
      </c>
      <c r="D1495" t="s">
        <v>1582</v>
      </c>
      <c r="E1495" t="s">
        <v>1794</v>
      </c>
      <c r="F1495">
        <v>2</v>
      </c>
      <c r="G1495">
        <v>428.55</v>
      </c>
      <c r="H1495">
        <v>0</v>
      </c>
      <c r="I1495" t="s">
        <v>1826</v>
      </c>
      <c r="J1495">
        <v>857.1</v>
      </c>
    </row>
    <row r="1496" spans="1:10" x14ac:dyDescent="0.3">
      <c r="A1496" t="s">
        <v>3320</v>
      </c>
      <c r="B1496" s="2">
        <v>45251</v>
      </c>
      <c r="C1496" t="s">
        <v>737</v>
      </c>
      <c r="D1496" t="s">
        <v>1568</v>
      </c>
      <c r="E1496" t="s">
        <v>1801</v>
      </c>
      <c r="F1496">
        <v>4</v>
      </c>
      <c r="G1496">
        <v>316.18</v>
      </c>
      <c r="H1496">
        <v>0.12</v>
      </c>
      <c r="I1496" t="s">
        <v>1824</v>
      </c>
      <c r="J1496">
        <v>1112.9536000000001</v>
      </c>
    </row>
    <row r="1497" spans="1:10" x14ac:dyDescent="0.3">
      <c r="A1497" t="s">
        <v>3321</v>
      </c>
      <c r="B1497" s="2">
        <v>45555</v>
      </c>
      <c r="C1497" t="s">
        <v>40</v>
      </c>
      <c r="D1497" t="s">
        <v>1574</v>
      </c>
      <c r="E1497" t="s">
        <v>1766</v>
      </c>
      <c r="F1497">
        <v>3</v>
      </c>
      <c r="G1497">
        <v>162.16999999999999</v>
      </c>
      <c r="H1497">
        <v>0.15</v>
      </c>
      <c r="I1497" t="s">
        <v>1826</v>
      </c>
      <c r="J1497">
        <v>413.5335</v>
      </c>
    </row>
    <row r="1498" spans="1:10" x14ac:dyDescent="0.3">
      <c r="A1498" t="s">
        <v>3322</v>
      </c>
      <c r="B1498" s="2">
        <v>45385</v>
      </c>
      <c r="C1498" t="s">
        <v>1041</v>
      </c>
      <c r="D1498" t="s">
        <v>1553</v>
      </c>
      <c r="E1498" t="s">
        <v>1766</v>
      </c>
      <c r="F1498">
        <v>3</v>
      </c>
      <c r="G1498">
        <v>698.14</v>
      </c>
      <c r="H1498">
        <v>0.04</v>
      </c>
      <c r="I1498" t="s">
        <v>1826</v>
      </c>
      <c r="J1498">
        <v>2010.6432</v>
      </c>
    </row>
    <row r="1499" spans="1:10" x14ac:dyDescent="0.3">
      <c r="A1499" t="s">
        <v>3323</v>
      </c>
      <c r="B1499" s="2">
        <v>45787</v>
      </c>
      <c r="C1499" t="s">
        <v>978</v>
      </c>
      <c r="D1499" t="s">
        <v>1696</v>
      </c>
      <c r="E1499" t="s">
        <v>1810</v>
      </c>
      <c r="F1499">
        <v>1</v>
      </c>
      <c r="G1499">
        <v>478.08</v>
      </c>
      <c r="H1499">
        <v>7.0000000000000007E-2</v>
      </c>
      <c r="I1499" t="s">
        <v>1829</v>
      </c>
      <c r="J1499">
        <v>444.61439999999988</v>
      </c>
    </row>
    <row r="1500" spans="1:10" x14ac:dyDescent="0.3">
      <c r="A1500" t="s">
        <v>3324</v>
      </c>
      <c r="B1500" s="2">
        <v>45822</v>
      </c>
      <c r="C1500" t="s">
        <v>678</v>
      </c>
      <c r="D1500" t="s">
        <v>1666</v>
      </c>
      <c r="E1500" t="s">
        <v>1779</v>
      </c>
      <c r="F1500">
        <v>2</v>
      </c>
      <c r="G1500">
        <v>958.64</v>
      </c>
      <c r="H1500">
        <v>0.2</v>
      </c>
      <c r="I1500" t="s">
        <v>1826</v>
      </c>
      <c r="J1500">
        <v>1533.8240000000001</v>
      </c>
    </row>
    <row r="1501" spans="1:10" x14ac:dyDescent="0.3">
      <c r="A1501" t="s">
        <v>3325</v>
      </c>
      <c r="B1501" s="2">
        <v>45590</v>
      </c>
      <c r="C1501" t="s">
        <v>1431</v>
      </c>
      <c r="D1501" t="s">
        <v>1630</v>
      </c>
      <c r="E1501" t="s">
        <v>1794</v>
      </c>
      <c r="F1501">
        <v>2</v>
      </c>
      <c r="G1501">
        <v>581.19000000000005</v>
      </c>
      <c r="H1501">
        <v>7.0000000000000007E-2</v>
      </c>
      <c r="I1501" t="s">
        <v>1829</v>
      </c>
      <c r="J1501">
        <v>1081.0134</v>
      </c>
    </row>
    <row r="1502" spans="1:10" x14ac:dyDescent="0.3">
      <c r="A1502" t="s">
        <v>3326</v>
      </c>
      <c r="B1502" s="2">
        <v>45618</v>
      </c>
      <c r="C1502" t="s">
        <v>393</v>
      </c>
      <c r="D1502" t="s">
        <v>1746</v>
      </c>
      <c r="E1502" t="s">
        <v>1792</v>
      </c>
      <c r="F1502">
        <v>1</v>
      </c>
      <c r="G1502">
        <v>736.54</v>
      </c>
      <c r="H1502">
        <v>0.16</v>
      </c>
      <c r="I1502" t="s">
        <v>1826</v>
      </c>
      <c r="J1502">
        <v>618.69359999999995</v>
      </c>
    </row>
    <row r="1503" spans="1:10" x14ac:dyDescent="0.3">
      <c r="A1503" t="s">
        <v>3327</v>
      </c>
      <c r="B1503" s="2">
        <v>45586</v>
      </c>
      <c r="C1503" t="s">
        <v>1249</v>
      </c>
      <c r="D1503" t="s">
        <v>1678</v>
      </c>
      <c r="E1503" t="s">
        <v>1801</v>
      </c>
      <c r="F1503">
        <v>1</v>
      </c>
      <c r="G1503">
        <v>524</v>
      </c>
      <c r="H1503">
        <v>0.28000000000000003</v>
      </c>
      <c r="I1503" t="s">
        <v>1824</v>
      </c>
      <c r="J1503">
        <v>377.28</v>
      </c>
    </row>
    <row r="1504" spans="1:10" x14ac:dyDescent="0.3">
      <c r="A1504" t="s">
        <v>3328</v>
      </c>
      <c r="B1504" s="2">
        <v>45548</v>
      </c>
      <c r="C1504" t="s">
        <v>178</v>
      </c>
      <c r="D1504" t="s">
        <v>1604</v>
      </c>
      <c r="E1504" t="s">
        <v>1766</v>
      </c>
      <c r="F1504">
        <v>4</v>
      </c>
      <c r="G1504">
        <v>566.09</v>
      </c>
      <c r="H1504">
        <v>0.28000000000000003</v>
      </c>
      <c r="I1504" t="s">
        <v>1829</v>
      </c>
      <c r="J1504">
        <v>1630.3391999999999</v>
      </c>
    </row>
    <row r="1505" spans="1:10" x14ac:dyDescent="0.3">
      <c r="A1505" t="s">
        <v>3329</v>
      </c>
      <c r="B1505" s="2">
        <v>45772</v>
      </c>
      <c r="C1505" t="s">
        <v>827</v>
      </c>
      <c r="D1505" t="s">
        <v>1590</v>
      </c>
      <c r="E1505" t="s">
        <v>1789</v>
      </c>
      <c r="F1505">
        <v>1</v>
      </c>
      <c r="G1505">
        <v>251.99</v>
      </c>
      <c r="H1505">
        <v>0.09</v>
      </c>
      <c r="I1505" t="s">
        <v>1824</v>
      </c>
      <c r="J1505">
        <v>229.3109</v>
      </c>
    </row>
    <row r="1506" spans="1:10" x14ac:dyDescent="0.3">
      <c r="A1506" t="s">
        <v>3330</v>
      </c>
      <c r="B1506" s="2">
        <v>45361</v>
      </c>
      <c r="C1506" t="s">
        <v>716</v>
      </c>
      <c r="D1506" t="s">
        <v>1582</v>
      </c>
      <c r="E1506" t="s">
        <v>1813</v>
      </c>
      <c r="F1506">
        <v>1</v>
      </c>
      <c r="G1506">
        <v>259.2</v>
      </c>
      <c r="H1506">
        <v>0.27</v>
      </c>
      <c r="I1506" t="s">
        <v>1829</v>
      </c>
      <c r="J1506">
        <v>189.21600000000001</v>
      </c>
    </row>
    <row r="1507" spans="1:10" x14ac:dyDescent="0.3">
      <c r="A1507" t="s">
        <v>3331</v>
      </c>
      <c r="B1507" s="2">
        <v>45235</v>
      </c>
      <c r="C1507" t="s">
        <v>1380</v>
      </c>
      <c r="D1507" t="s">
        <v>1666</v>
      </c>
      <c r="E1507" t="s">
        <v>1801</v>
      </c>
      <c r="F1507">
        <v>1</v>
      </c>
      <c r="G1507">
        <v>935.66</v>
      </c>
      <c r="H1507">
        <v>0.26</v>
      </c>
      <c r="I1507" t="s">
        <v>1826</v>
      </c>
      <c r="J1507">
        <v>692.38839999999993</v>
      </c>
    </row>
    <row r="1508" spans="1:10" x14ac:dyDescent="0.3">
      <c r="A1508" t="s">
        <v>3332</v>
      </c>
      <c r="B1508" s="2">
        <v>45864</v>
      </c>
      <c r="C1508" t="s">
        <v>1446</v>
      </c>
      <c r="D1508" t="s">
        <v>1618</v>
      </c>
      <c r="E1508" t="s">
        <v>1782</v>
      </c>
      <c r="F1508">
        <v>4</v>
      </c>
      <c r="G1508">
        <v>480.75</v>
      </c>
      <c r="H1508">
        <v>0.02</v>
      </c>
      <c r="I1508" t="s">
        <v>1824</v>
      </c>
      <c r="J1508">
        <v>1884.54</v>
      </c>
    </row>
    <row r="1509" spans="1:10" x14ac:dyDescent="0.3">
      <c r="A1509" t="s">
        <v>3333</v>
      </c>
      <c r="B1509" s="2">
        <v>45681</v>
      </c>
      <c r="C1509" t="s">
        <v>1154</v>
      </c>
      <c r="D1509" t="s">
        <v>1710</v>
      </c>
      <c r="E1509" t="s">
        <v>1801</v>
      </c>
      <c r="F1509">
        <v>2</v>
      </c>
      <c r="G1509">
        <v>457.83</v>
      </c>
      <c r="H1509">
        <v>0.01</v>
      </c>
      <c r="I1509" t="s">
        <v>1829</v>
      </c>
      <c r="J1509">
        <v>906.50339999999994</v>
      </c>
    </row>
    <row r="1510" spans="1:10" x14ac:dyDescent="0.3">
      <c r="A1510" t="s">
        <v>3334</v>
      </c>
      <c r="B1510" s="2">
        <v>45905</v>
      </c>
      <c r="C1510" t="s">
        <v>547</v>
      </c>
      <c r="D1510" t="s">
        <v>1644</v>
      </c>
      <c r="E1510" t="s">
        <v>1799</v>
      </c>
      <c r="F1510">
        <v>1</v>
      </c>
      <c r="G1510">
        <v>994.63</v>
      </c>
      <c r="H1510">
        <v>0.28000000000000003</v>
      </c>
      <c r="I1510" t="s">
        <v>1824</v>
      </c>
      <c r="J1510">
        <v>716.1336</v>
      </c>
    </row>
    <row r="1511" spans="1:10" x14ac:dyDescent="0.3">
      <c r="A1511" t="s">
        <v>3335</v>
      </c>
      <c r="B1511" s="2">
        <v>45765</v>
      </c>
      <c r="C1511" t="s">
        <v>785</v>
      </c>
      <c r="D1511" t="s">
        <v>1728</v>
      </c>
      <c r="E1511" t="s">
        <v>1752</v>
      </c>
      <c r="F1511">
        <v>3</v>
      </c>
      <c r="G1511">
        <v>65.569999999999993</v>
      </c>
      <c r="H1511">
        <v>0.3</v>
      </c>
      <c r="I1511" t="s">
        <v>1829</v>
      </c>
      <c r="J1511">
        <v>137.697</v>
      </c>
    </row>
    <row r="1512" spans="1:10" x14ac:dyDescent="0.3">
      <c r="A1512" t="s">
        <v>3336</v>
      </c>
      <c r="B1512" s="2">
        <v>45821</v>
      </c>
      <c r="C1512" t="s">
        <v>535</v>
      </c>
      <c r="D1512" t="s">
        <v>1664</v>
      </c>
      <c r="E1512" t="s">
        <v>1807</v>
      </c>
      <c r="F1512">
        <v>3</v>
      </c>
      <c r="G1512">
        <v>622.98</v>
      </c>
      <c r="H1512">
        <v>0.28000000000000003</v>
      </c>
      <c r="I1512" t="s">
        <v>1826</v>
      </c>
      <c r="J1512">
        <v>1345.6368</v>
      </c>
    </row>
    <row r="1513" spans="1:10" x14ac:dyDescent="0.3">
      <c r="A1513" t="s">
        <v>3337</v>
      </c>
      <c r="B1513" s="2">
        <v>45691</v>
      </c>
      <c r="C1513" t="s">
        <v>800</v>
      </c>
      <c r="D1513" t="s">
        <v>1658</v>
      </c>
      <c r="E1513" t="s">
        <v>1797</v>
      </c>
      <c r="F1513">
        <v>1</v>
      </c>
      <c r="G1513">
        <v>170.68</v>
      </c>
      <c r="H1513">
        <v>0.13</v>
      </c>
      <c r="I1513" t="s">
        <v>1826</v>
      </c>
      <c r="J1513">
        <v>148.49160000000001</v>
      </c>
    </row>
    <row r="1514" spans="1:10" x14ac:dyDescent="0.3">
      <c r="A1514" t="s">
        <v>3338</v>
      </c>
      <c r="B1514" s="2">
        <v>45860</v>
      </c>
      <c r="C1514" t="s">
        <v>344</v>
      </c>
      <c r="D1514" t="s">
        <v>1560</v>
      </c>
      <c r="E1514" t="s">
        <v>1782</v>
      </c>
      <c r="F1514">
        <v>4</v>
      </c>
      <c r="G1514">
        <v>797.83</v>
      </c>
      <c r="H1514">
        <v>0.08</v>
      </c>
      <c r="I1514" t="s">
        <v>1824</v>
      </c>
      <c r="J1514">
        <v>2936.0144</v>
      </c>
    </row>
    <row r="1515" spans="1:10" x14ac:dyDescent="0.3">
      <c r="A1515" t="s">
        <v>3339</v>
      </c>
      <c r="B1515" s="2">
        <v>45922</v>
      </c>
      <c r="C1515" t="s">
        <v>350</v>
      </c>
      <c r="D1515" t="s">
        <v>1549</v>
      </c>
      <c r="E1515" t="s">
        <v>1804</v>
      </c>
      <c r="F1515">
        <v>1</v>
      </c>
      <c r="G1515">
        <v>372.75</v>
      </c>
      <c r="H1515">
        <v>0.12</v>
      </c>
      <c r="I1515" t="s">
        <v>1824</v>
      </c>
      <c r="J1515">
        <v>328.02</v>
      </c>
    </row>
    <row r="1516" spans="1:10" x14ac:dyDescent="0.3">
      <c r="A1516" t="s">
        <v>3340</v>
      </c>
      <c r="B1516" s="2">
        <v>45477</v>
      </c>
      <c r="C1516" t="s">
        <v>1235</v>
      </c>
      <c r="D1516" t="s">
        <v>1670</v>
      </c>
      <c r="E1516" t="s">
        <v>1769</v>
      </c>
      <c r="F1516">
        <v>1</v>
      </c>
      <c r="G1516">
        <v>994.18</v>
      </c>
      <c r="H1516">
        <v>0.05</v>
      </c>
      <c r="I1516" t="s">
        <v>1826</v>
      </c>
      <c r="J1516">
        <v>944.47099999999989</v>
      </c>
    </row>
    <row r="1517" spans="1:10" x14ac:dyDescent="0.3">
      <c r="A1517" t="s">
        <v>3341</v>
      </c>
      <c r="B1517" s="2">
        <v>45504</v>
      </c>
      <c r="C1517" t="s">
        <v>1310</v>
      </c>
      <c r="D1517" t="s">
        <v>1588</v>
      </c>
      <c r="E1517" t="s">
        <v>1797</v>
      </c>
      <c r="F1517">
        <v>1</v>
      </c>
      <c r="G1517">
        <v>136.12</v>
      </c>
      <c r="H1517">
        <v>7.0000000000000007E-2</v>
      </c>
      <c r="I1517" t="s">
        <v>1824</v>
      </c>
      <c r="J1517">
        <v>126.5916</v>
      </c>
    </row>
    <row r="1518" spans="1:10" x14ac:dyDescent="0.3">
      <c r="A1518" t="s">
        <v>3342</v>
      </c>
      <c r="B1518" s="2">
        <v>45862</v>
      </c>
      <c r="C1518" t="s">
        <v>124</v>
      </c>
      <c r="D1518" t="s">
        <v>1652</v>
      </c>
      <c r="E1518" t="s">
        <v>1810</v>
      </c>
      <c r="F1518">
        <v>3</v>
      </c>
      <c r="G1518">
        <v>634.45000000000005</v>
      </c>
      <c r="H1518">
        <v>0.17</v>
      </c>
      <c r="I1518" t="s">
        <v>1826</v>
      </c>
      <c r="J1518">
        <v>1579.7805000000001</v>
      </c>
    </row>
    <row r="1519" spans="1:10" x14ac:dyDescent="0.3">
      <c r="A1519" t="s">
        <v>3343</v>
      </c>
      <c r="B1519" s="2">
        <v>45579</v>
      </c>
      <c r="C1519" t="s">
        <v>1035</v>
      </c>
      <c r="D1519" t="s">
        <v>1676</v>
      </c>
      <c r="E1519" t="s">
        <v>1752</v>
      </c>
      <c r="F1519">
        <v>4</v>
      </c>
      <c r="G1519">
        <v>179.62</v>
      </c>
      <c r="H1519">
        <v>0.05</v>
      </c>
      <c r="I1519" t="s">
        <v>1824</v>
      </c>
      <c r="J1519">
        <v>682.55600000000004</v>
      </c>
    </row>
    <row r="1520" spans="1:10" x14ac:dyDescent="0.3">
      <c r="A1520" t="s">
        <v>3344</v>
      </c>
      <c r="B1520" s="2">
        <v>45658</v>
      </c>
      <c r="C1520" t="s">
        <v>932</v>
      </c>
      <c r="D1520" t="s">
        <v>1588</v>
      </c>
      <c r="E1520" t="s">
        <v>1810</v>
      </c>
      <c r="F1520">
        <v>4</v>
      </c>
      <c r="G1520">
        <v>558.83000000000004</v>
      </c>
      <c r="H1520">
        <v>0.16</v>
      </c>
      <c r="I1520" t="s">
        <v>1826</v>
      </c>
      <c r="J1520">
        <v>1877.6687999999999</v>
      </c>
    </row>
    <row r="1521" spans="1:10" x14ac:dyDescent="0.3">
      <c r="A1521" t="s">
        <v>3345</v>
      </c>
      <c r="B1521" s="2">
        <v>45664</v>
      </c>
      <c r="C1521" t="s">
        <v>568</v>
      </c>
      <c r="D1521" t="s">
        <v>1736</v>
      </c>
      <c r="E1521" t="s">
        <v>1776</v>
      </c>
      <c r="F1521">
        <v>2</v>
      </c>
      <c r="G1521">
        <v>859.74</v>
      </c>
      <c r="H1521">
        <v>0.25</v>
      </c>
      <c r="I1521" t="s">
        <v>1829</v>
      </c>
      <c r="J1521">
        <v>1289.6099999999999</v>
      </c>
    </row>
    <row r="1522" spans="1:10" x14ac:dyDescent="0.3">
      <c r="A1522" t="s">
        <v>3346</v>
      </c>
      <c r="B1522" s="2">
        <v>45936</v>
      </c>
      <c r="C1522" t="s">
        <v>375</v>
      </c>
      <c r="D1522" t="s">
        <v>1678</v>
      </c>
      <c r="E1522" t="s">
        <v>1804</v>
      </c>
      <c r="F1522">
        <v>3</v>
      </c>
      <c r="G1522">
        <v>578.47</v>
      </c>
      <c r="H1522">
        <v>0.06</v>
      </c>
      <c r="I1522" t="s">
        <v>1829</v>
      </c>
      <c r="J1522">
        <v>1631.2854</v>
      </c>
    </row>
    <row r="1523" spans="1:10" x14ac:dyDescent="0.3">
      <c r="A1523" t="s">
        <v>3347</v>
      </c>
      <c r="B1523" s="2">
        <v>45344</v>
      </c>
      <c r="C1523" t="s">
        <v>208</v>
      </c>
      <c r="D1523" t="s">
        <v>1590</v>
      </c>
      <c r="E1523" t="s">
        <v>1794</v>
      </c>
      <c r="F1523">
        <v>1</v>
      </c>
      <c r="G1523">
        <v>440.48</v>
      </c>
      <c r="H1523">
        <v>0.11</v>
      </c>
      <c r="I1523" t="s">
        <v>1829</v>
      </c>
      <c r="J1523">
        <v>392.02720000000011</v>
      </c>
    </row>
    <row r="1524" spans="1:10" x14ac:dyDescent="0.3">
      <c r="A1524" t="s">
        <v>3348</v>
      </c>
      <c r="B1524" s="2">
        <v>45329</v>
      </c>
      <c r="C1524" t="s">
        <v>75</v>
      </c>
      <c r="D1524" t="s">
        <v>1580</v>
      </c>
      <c r="E1524" t="s">
        <v>1813</v>
      </c>
      <c r="F1524">
        <v>2</v>
      </c>
      <c r="G1524">
        <v>303.67</v>
      </c>
      <c r="H1524">
        <v>0.05</v>
      </c>
      <c r="I1524" t="s">
        <v>1826</v>
      </c>
      <c r="J1524">
        <v>576.97299999999996</v>
      </c>
    </row>
    <row r="1525" spans="1:10" x14ac:dyDescent="0.3">
      <c r="A1525" t="s">
        <v>3349</v>
      </c>
      <c r="B1525" s="2">
        <v>45895</v>
      </c>
      <c r="C1525" t="s">
        <v>1056</v>
      </c>
      <c r="D1525" t="s">
        <v>1696</v>
      </c>
      <c r="E1525" t="s">
        <v>1799</v>
      </c>
      <c r="F1525">
        <v>2</v>
      </c>
      <c r="G1525">
        <v>611.21</v>
      </c>
      <c r="H1525">
        <v>0.22</v>
      </c>
      <c r="I1525" t="s">
        <v>1829</v>
      </c>
      <c r="J1525">
        <v>953.48760000000004</v>
      </c>
    </row>
    <row r="1526" spans="1:10" x14ac:dyDescent="0.3">
      <c r="A1526" t="s">
        <v>3350</v>
      </c>
      <c r="B1526" s="2">
        <v>45239</v>
      </c>
      <c r="C1526" t="s">
        <v>660</v>
      </c>
      <c r="D1526" t="s">
        <v>1626</v>
      </c>
      <c r="E1526" t="s">
        <v>1801</v>
      </c>
      <c r="F1526">
        <v>2</v>
      </c>
      <c r="G1526">
        <v>768.08</v>
      </c>
      <c r="H1526">
        <v>0.26</v>
      </c>
      <c r="I1526" t="s">
        <v>1826</v>
      </c>
      <c r="J1526">
        <v>1136.7583999999999</v>
      </c>
    </row>
    <row r="1527" spans="1:10" x14ac:dyDescent="0.3">
      <c r="A1527" t="s">
        <v>3351</v>
      </c>
      <c r="B1527" s="2">
        <v>45296</v>
      </c>
      <c r="C1527" t="s">
        <v>937</v>
      </c>
      <c r="D1527" t="s">
        <v>1594</v>
      </c>
      <c r="E1527" t="s">
        <v>1810</v>
      </c>
      <c r="F1527">
        <v>1</v>
      </c>
      <c r="G1527">
        <v>616.82000000000005</v>
      </c>
      <c r="H1527">
        <v>0.24</v>
      </c>
      <c r="I1527" t="s">
        <v>1824</v>
      </c>
      <c r="J1527">
        <v>468.78320000000002</v>
      </c>
    </row>
    <row r="1528" spans="1:10" x14ac:dyDescent="0.3">
      <c r="A1528" t="s">
        <v>3352</v>
      </c>
      <c r="B1528" s="2">
        <v>45672</v>
      </c>
      <c r="C1528" t="s">
        <v>604</v>
      </c>
      <c r="D1528" t="s">
        <v>1628</v>
      </c>
      <c r="E1528" t="s">
        <v>1810</v>
      </c>
      <c r="F1528">
        <v>1</v>
      </c>
      <c r="G1528">
        <v>470.34</v>
      </c>
      <c r="H1528">
        <v>0.18</v>
      </c>
      <c r="I1528" t="s">
        <v>1829</v>
      </c>
      <c r="J1528">
        <v>385.67880000000002</v>
      </c>
    </row>
    <row r="1529" spans="1:10" x14ac:dyDescent="0.3">
      <c r="A1529" t="s">
        <v>3353</v>
      </c>
      <c r="B1529" s="2">
        <v>45499</v>
      </c>
      <c r="C1529" t="s">
        <v>711</v>
      </c>
      <c r="D1529" t="s">
        <v>1654</v>
      </c>
      <c r="E1529" t="s">
        <v>1782</v>
      </c>
      <c r="F1529">
        <v>2</v>
      </c>
      <c r="G1529">
        <v>616.36</v>
      </c>
      <c r="H1529">
        <v>0.12</v>
      </c>
      <c r="I1529" t="s">
        <v>1826</v>
      </c>
      <c r="J1529">
        <v>1084.7936</v>
      </c>
    </row>
    <row r="1530" spans="1:10" x14ac:dyDescent="0.3">
      <c r="A1530" t="s">
        <v>3354</v>
      </c>
      <c r="B1530" s="2">
        <v>45434</v>
      </c>
      <c r="C1530" t="s">
        <v>298</v>
      </c>
      <c r="D1530" t="s">
        <v>1551</v>
      </c>
      <c r="E1530" t="s">
        <v>1786</v>
      </c>
      <c r="F1530">
        <v>3</v>
      </c>
      <c r="G1530">
        <v>657.24</v>
      </c>
      <c r="H1530">
        <v>0.18</v>
      </c>
      <c r="I1530" t="s">
        <v>1826</v>
      </c>
      <c r="J1530">
        <v>1616.8104000000001</v>
      </c>
    </row>
    <row r="1531" spans="1:10" x14ac:dyDescent="0.3">
      <c r="A1531" t="s">
        <v>3355</v>
      </c>
      <c r="B1531" s="2">
        <v>45893</v>
      </c>
      <c r="C1531" t="s">
        <v>137</v>
      </c>
      <c r="D1531" t="s">
        <v>1630</v>
      </c>
      <c r="E1531" t="s">
        <v>1813</v>
      </c>
      <c r="F1531">
        <v>2</v>
      </c>
      <c r="G1531">
        <v>392.45</v>
      </c>
      <c r="H1531">
        <v>0.04</v>
      </c>
      <c r="I1531" t="s">
        <v>1826</v>
      </c>
      <c r="J1531">
        <v>753.50399999999991</v>
      </c>
    </row>
    <row r="1532" spans="1:10" x14ac:dyDescent="0.3">
      <c r="A1532" t="s">
        <v>3356</v>
      </c>
      <c r="B1532" s="2">
        <v>45346</v>
      </c>
      <c r="C1532" t="s">
        <v>785</v>
      </c>
      <c r="D1532" t="s">
        <v>1628</v>
      </c>
      <c r="E1532" t="s">
        <v>1799</v>
      </c>
      <c r="F1532">
        <v>3</v>
      </c>
      <c r="G1532">
        <v>62.03</v>
      </c>
      <c r="H1532">
        <v>0.01</v>
      </c>
      <c r="I1532" t="s">
        <v>1829</v>
      </c>
      <c r="J1532">
        <v>184.22909999999999</v>
      </c>
    </row>
    <row r="1533" spans="1:10" x14ac:dyDescent="0.3">
      <c r="A1533" t="s">
        <v>3357</v>
      </c>
      <c r="B1533" s="2">
        <v>45613</v>
      </c>
      <c r="C1533" t="s">
        <v>332</v>
      </c>
      <c r="D1533" t="s">
        <v>1740</v>
      </c>
      <c r="E1533" t="s">
        <v>1766</v>
      </c>
      <c r="F1533">
        <v>4</v>
      </c>
      <c r="G1533">
        <v>933.73</v>
      </c>
      <c r="H1533">
        <v>0.25</v>
      </c>
      <c r="I1533" t="s">
        <v>1826</v>
      </c>
      <c r="J1533">
        <v>2801.19</v>
      </c>
    </row>
    <row r="1534" spans="1:10" x14ac:dyDescent="0.3">
      <c r="A1534" t="s">
        <v>3358</v>
      </c>
      <c r="B1534" s="2">
        <v>45928</v>
      </c>
      <c r="C1534" t="s">
        <v>520</v>
      </c>
      <c r="D1534" t="s">
        <v>1718</v>
      </c>
      <c r="E1534" t="s">
        <v>1804</v>
      </c>
      <c r="F1534">
        <v>3</v>
      </c>
      <c r="G1534">
        <v>615.30999999999995</v>
      </c>
      <c r="H1534">
        <v>0.14000000000000001</v>
      </c>
      <c r="I1534" t="s">
        <v>1826</v>
      </c>
      <c r="J1534">
        <v>1587.4998000000001</v>
      </c>
    </row>
    <row r="1535" spans="1:10" x14ac:dyDescent="0.3">
      <c r="A1535" t="s">
        <v>3359</v>
      </c>
      <c r="B1535" s="2">
        <v>45619</v>
      </c>
      <c r="C1535" t="s">
        <v>1166</v>
      </c>
      <c r="D1535" t="s">
        <v>1666</v>
      </c>
      <c r="E1535" t="s">
        <v>1810</v>
      </c>
      <c r="F1535">
        <v>4</v>
      </c>
      <c r="G1535">
        <v>790.38</v>
      </c>
      <c r="H1535">
        <v>0.22</v>
      </c>
      <c r="I1535" t="s">
        <v>1829</v>
      </c>
      <c r="J1535">
        <v>2465.9856</v>
      </c>
    </row>
    <row r="1536" spans="1:10" x14ac:dyDescent="0.3">
      <c r="A1536" t="s">
        <v>3360</v>
      </c>
      <c r="B1536" s="2">
        <v>45533</v>
      </c>
      <c r="C1536" t="s">
        <v>857</v>
      </c>
      <c r="D1536" t="s">
        <v>1666</v>
      </c>
      <c r="E1536" t="s">
        <v>1807</v>
      </c>
      <c r="F1536">
        <v>2</v>
      </c>
      <c r="G1536">
        <v>102.85</v>
      </c>
      <c r="H1536">
        <v>0.08</v>
      </c>
      <c r="I1536" t="s">
        <v>1826</v>
      </c>
      <c r="J1536">
        <v>189.244</v>
      </c>
    </row>
    <row r="1537" spans="1:10" x14ac:dyDescent="0.3">
      <c r="A1537" t="s">
        <v>3361</v>
      </c>
      <c r="B1537" s="2">
        <v>45781</v>
      </c>
      <c r="C1537" t="s">
        <v>153</v>
      </c>
      <c r="D1537" t="s">
        <v>1570</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1565</v>
      </c>
      <c r="E1539" t="s">
        <v>1773</v>
      </c>
      <c r="F1539">
        <v>2</v>
      </c>
      <c r="G1539">
        <v>753.1</v>
      </c>
      <c r="H1539">
        <v>0.19</v>
      </c>
      <c r="I1539" t="s">
        <v>1826</v>
      </c>
      <c r="J1539">
        <v>1220.0219999999999</v>
      </c>
    </row>
    <row r="1540" spans="1:10" x14ac:dyDescent="0.3">
      <c r="A1540" t="s">
        <v>3364</v>
      </c>
      <c r="B1540" s="2">
        <v>45927</v>
      </c>
      <c r="C1540" t="s">
        <v>40</v>
      </c>
      <c r="D1540" t="s">
        <v>1656</v>
      </c>
      <c r="E1540" t="s">
        <v>1807</v>
      </c>
      <c r="F1540">
        <v>2</v>
      </c>
      <c r="G1540">
        <v>700.91</v>
      </c>
      <c r="H1540">
        <v>0.1</v>
      </c>
      <c r="I1540" t="s">
        <v>1826</v>
      </c>
      <c r="J1540">
        <v>1261.6379999999999</v>
      </c>
    </row>
    <row r="1541" spans="1:10" x14ac:dyDescent="0.3">
      <c r="A1541" t="s">
        <v>3365</v>
      </c>
      <c r="B1541" s="2">
        <v>45775</v>
      </c>
      <c r="C1541" t="s">
        <v>264</v>
      </c>
      <c r="D1541" t="s">
        <v>1578</v>
      </c>
      <c r="E1541" t="s">
        <v>1794</v>
      </c>
      <c r="F1541">
        <v>4</v>
      </c>
      <c r="G1541">
        <v>935.98</v>
      </c>
      <c r="H1541">
        <v>0.11</v>
      </c>
      <c r="I1541" t="s">
        <v>1826</v>
      </c>
      <c r="J1541">
        <v>3332.0888</v>
      </c>
    </row>
    <row r="1542" spans="1:10" x14ac:dyDescent="0.3">
      <c r="A1542" t="s">
        <v>3366</v>
      </c>
      <c r="B1542" s="2">
        <v>45849</v>
      </c>
      <c r="C1542" t="s">
        <v>1492</v>
      </c>
      <c r="D1542" t="s">
        <v>1700</v>
      </c>
      <c r="E1542" t="s">
        <v>1804</v>
      </c>
      <c r="F1542">
        <v>1</v>
      </c>
      <c r="G1542">
        <v>539.9</v>
      </c>
      <c r="H1542">
        <v>7.0000000000000007E-2</v>
      </c>
      <c r="I1542" t="s">
        <v>1824</v>
      </c>
      <c r="J1542">
        <v>502.10700000000003</v>
      </c>
    </row>
    <row r="1543" spans="1:10" x14ac:dyDescent="0.3">
      <c r="A1543" t="s">
        <v>3367</v>
      </c>
      <c r="B1543" s="2">
        <v>45573</v>
      </c>
      <c r="C1543" t="s">
        <v>568</v>
      </c>
      <c r="D1543" t="s">
        <v>1628</v>
      </c>
      <c r="E1543" t="s">
        <v>1776</v>
      </c>
      <c r="F1543">
        <v>1</v>
      </c>
      <c r="G1543">
        <v>312.81</v>
      </c>
      <c r="H1543">
        <v>0.14000000000000001</v>
      </c>
      <c r="I1543" t="s">
        <v>1826</v>
      </c>
      <c r="J1543">
        <v>269.01659999999998</v>
      </c>
    </row>
    <row r="1544" spans="1:10" x14ac:dyDescent="0.3">
      <c r="A1544" t="s">
        <v>3368</v>
      </c>
      <c r="B1544" s="2">
        <v>45356</v>
      </c>
      <c r="C1544" t="s">
        <v>797</v>
      </c>
      <c r="D1544" t="s">
        <v>1644</v>
      </c>
      <c r="E1544" t="s">
        <v>1779</v>
      </c>
      <c r="F1544">
        <v>3</v>
      </c>
      <c r="G1544">
        <v>855.96</v>
      </c>
      <c r="H1544">
        <v>0.28999999999999998</v>
      </c>
      <c r="I1544" t="s">
        <v>1829</v>
      </c>
      <c r="J1544">
        <v>1823.1948</v>
      </c>
    </row>
    <row r="1545" spans="1:10" x14ac:dyDescent="0.3">
      <c r="A1545" t="s">
        <v>3369</v>
      </c>
      <c r="B1545" s="2">
        <v>45326</v>
      </c>
      <c r="C1545" t="s">
        <v>1112</v>
      </c>
      <c r="D1545" t="s">
        <v>1546</v>
      </c>
      <c r="E1545" t="s">
        <v>1792</v>
      </c>
      <c r="F1545">
        <v>3</v>
      </c>
      <c r="G1545">
        <v>305</v>
      </c>
      <c r="H1545">
        <v>0.01</v>
      </c>
      <c r="I1545" t="s">
        <v>1829</v>
      </c>
      <c r="J1545">
        <v>905.85</v>
      </c>
    </row>
    <row r="1546" spans="1:10" x14ac:dyDescent="0.3">
      <c r="A1546" t="s">
        <v>3370</v>
      </c>
      <c r="B1546" s="2">
        <v>45361</v>
      </c>
      <c r="C1546" t="s">
        <v>1443</v>
      </c>
      <c r="D1546" t="s">
        <v>1746</v>
      </c>
      <c r="E1546" t="s">
        <v>1794</v>
      </c>
      <c r="F1546">
        <v>3</v>
      </c>
      <c r="G1546">
        <v>831.15</v>
      </c>
      <c r="H1546">
        <v>0.19</v>
      </c>
      <c r="I1546" t="s">
        <v>1824</v>
      </c>
      <c r="J1546">
        <v>2019.6945000000001</v>
      </c>
    </row>
    <row r="1547" spans="1:10" x14ac:dyDescent="0.3">
      <c r="A1547" t="s">
        <v>3371</v>
      </c>
      <c r="B1547" s="2">
        <v>45926</v>
      </c>
      <c r="C1547" t="s">
        <v>675</v>
      </c>
      <c r="D1547" t="s">
        <v>1740</v>
      </c>
      <c r="E1547" t="s">
        <v>1766</v>
      </c>
      <c r="F1547">
        <v>2</v>
      </c>
      <c r="G1547">
        <v>644.97</v>
      </c>
      <c r="H1547">
        <v>0.24</v>
      </c>
      <c r="I1547" t="s">
        <v>1829</v>
      </c>
      <c r="J1547">
        <v>980.35440000000006</v>
      </c>
    </row>
    <row r="1548" spans="1:10" x14ac:dyDescent="0.3">
      <c r="A1548" t="s">
        <v>3372</v>
      </c>
      <c r="B1548" s="2">
        <v>45839</v>
      </c>
      <c r="C1548" t="s">
        <v>341</v>
      </c>
      <c r="D1548" t="s">
        <v>1724</v>
      </c>
      <c r="E1548" t="s">
        <v>1757</v>
      </c>
      <c r="F1548">
        <v>1</v>
      </c>
      <c r="G1548">
        <v>149.56</v>
      </c>
      <c r="H1548">
        <v>0.09</v>
      </c>
      <c r="I1548" t="s">
        <v>1824</v>
      </c>
      <c r="J1548">
        <v>136.09960000000001</v>
      </c>
    </row>
    <row r="1549" spans="1:10" x14ac:dyDescent="0.3">
      <c r="A1549" t="s">
        <v>3373</v>
      </c>
      <c r="B1549" s="2">
        <v>45434</v>
      </c>
      <c r="C1549" t="s">
        <v>705</v>
      </c>
      <c r="D1549" t="s">
        <v>1634</v>
      </c>
      <c r="E1549" t="s">
        <v>1813</v>
      </c>
      <c r="F1549">
        <v>1</v>
      </c>
      <c r="G1549">
        <v>661.77</v>
      </c>
      <c r="H1549">
        <v>0.03</v>
      </c>
      <c r="I1549" t="s">
        <v>1826</v>
      </c>
      <c r="J1549">
        <v>641.91689999999994</v>
      </c>
    </row>
    <row r="1550" spans="1:10" x14ac:dyDescent="0.3">
      <c r="A1550" t="s">
        <v>3374</v>
      </c>
      <c r="B1550" s="2">
        <v>45819</v>
      </c>
      <c r="C1550" t="s">
        <v>381</v>
      </c>
      <c r="D1550" t="s">
        <v>1736</v>
      </c>
      <c r="E1550" t="s">
        <v>1779</v>
      </c>
      <c r="F1550">
        <v>3</v>
      </c>
      <c r="G1550">
        <v>99.67</v>
      </c>
      <c r="H1550">
        <v>0.17</v>
      </c>
      <c r="I1550" t="s">
        <v>1824</v>
      </c>
      <c r="J1550">
        <v>248.17830000000001</v>
      </c>
    </row>
    <row r="1551" spans="1:10" x14ac:dyDescent="0.3">
      <c r="A1551" t="s">
        <v>3375</v>
      </c>
      <c r="B1551" s="2">
        <v>45553</v>
      </c>
      <c r="C1551" t="s">
        <v>716</v>
      </c>
      <c r="D1551" t="s">
        <v>1672</v>
      </c>
      <c r="E1551" t="s">
        <v>1757</v>
      </c>
      <c r="F1551">
        <v>3</v>
      </c>
      <c r="G1551">
        <v>103.66</v>
      </c>
      <c r="H1551">
        <v>0.26</v>
      </c>
      <c r="I1551" t="s">
        <v>1829</v>
      </c>
      <c r="J1551">
        <v>230.12520000000001</v>
      </c>
    </row>
    <row r="1552" spans="1:10" x14ac:dyDescent="0.3">
      <c r="A1552" t="s">
        <v>3376</v>
      </c>
      <c r="B1552" s="2">
        <v>45258</v>
      </c>
      <c r="C1552" t="s">
        <v>1352</v>
      </c>
      <c r="D1552" t="s">
        <v>1628</v>
      </c>
      <c r="E1552" t="s">
        <v>1761</v>
      </c>
      <c r="F1552">
        <v>4</v>
      </c>
      <c r="G1552">
        <v>54.4</v>
      </c>
      <c r="H1552">
        <v>0.22</v>
      </c>
      <c r="I1552" t="s">
        <v>1824</v>
      </c>
      <c r="J1552">
        <v>169.72800000000001</v>
      </c>
    </row>
    <row r="1553" spans="1:10" x14ac:dyDescent="0.3">
      <c r="A1553" t="s">
        <v>3377</v>
      </c>
      <c r="B1553" s="2">
        <v>45435</v>
      </c>
      <c r="C1553" t="s">
        <v>1507</v>
      </c>
      <c r="D1553" t="s">
        <v>1716</v>
      </c>
      <c r="E1553" t="s">
        <v>1799</v>
      </c>
      <c r="F1553">
        <v>1</v>
      </c>
      <c r="G1553">
        <v>46.66</v>
      </c>
      <c r="H1553">
        <v>0.2</v>
      </c>
      <c r="I1553" t="s">
        <v>1824</v>
      </c>
      <c r="J1553">
        <v>37.328000000000003</v>
      </c>
    </row>
    <row r="1554" spans="1:10" x14ac:dyDescent="0.3">
      <c r="A1554" t="s">
        <v>3378</v>
      </c>
      <c r="B1554" s="2">
        <v>45447</v>
      </c>
      <c r="C1554" t="s">
        <v>40</v>
      </c>
      <c r="D1554" t="s">
        <v>1694</v>
      </c>
      <c r="E1554" t="s">
        <v>1792</v>
      </c>
      <c r="F1554">
        <v>4</v>
      </c>
      <c r="G1554">
        <v>871.2</v>
      </c>
      <c r="H1554">
        <v>0.28999999999999998</v>
      </c>
      <c r="I1554" t="s">
        <v>1824</v>
      </c>
      <c r="J1554">
        <v>2474.2080000000001</v>
      </c>
    </row>
    <row r="1555" spans="1:10" x14ac:dyDescent="0.3">
      <c r="A1555" t="s">
        <v>3379</v>
      </c>
      <c r="B1555" s="2">
        <v>45724</v>
      </c>
      <c r="C1555" t="s">
        <v>1184</v>
      </c>
      <c r="D1555" t="s">
        <v>1584</v>
      </c>
      <c r="E1555" t="s">
        <v>1799</v>
      </c>
      <c r="F1555">
        <v>4</v>
      </c>
      <c r="G1555">
        <v>317.11</v>
      </c>
      <c r="H1555">
        <v>0.16</v>
      </c>
      <c r="I1555" t="s">
        <v>1826</v>
      </c>
      <c r="J1555">
        <v>1065.4896000000001</v>
      </c>
    </row>
    <row r="1556" spans="1:10" x14ac:dyDescent="0.3">
      <c r="A1556" t="s">
        <v>3380</v>
      </c>
      <c r="B1556" s="2">
        <v>45338</v>
      </c>
      <c r="C1556" t="s">
        <v>824</v>
      </c>
      <c r="D1556" t="s">
        <v>1598</v>
      </c>
      <c r="E1556" t="s">
        <v>1797</v>
      </c>
      <c r="F1556">
        <v>2</v>
      </c>
      <c r="G1556">
        <v>388.34</v>
      </c>
      <c r="H1556">
        <v>0.09</v>
      </c>
      <c r="I1556" t="s">
        <v>1826</v>
      </c>
      <c r="J1556">
        <v>706.77879999999993</v>
      </c>
    </row>
    <row r="1557" spans="1:10" x14ac:dyDescent="0.3">
      <c r="A1557" t="s">
        <v>3381</v>
      </c>
      <c r="B1557" s="2">
        <v>45252</v>
      </c>
      <c r="C1557" t="s">
        <v>1005</v>
      </c>
      <c r="D1557" t="s">
        <v>1608</v>
      </c>
      <c r="E1557" t="s">
        <v>1776</v>
      </c>
      <c r="F1557">
        <v>4</v>
      </c>
      <c r="G1557">
        <v>998.2</v>
      </c>
      <c r="H1557">
        <v>0.15</v>
      </c>
      <c r="I1557" t="s">
        <v>1824</v>
      </c>
      <c r="J1557">
        <v>3393.88</v>
      </c>
    </row>
    <row r="1558" spans="1:10" x14ac:dyDescent="0.3">
      <c r="A1558" t="s">
        <v>3382</v>
      </c>
      <c r="B1558" s="2">
        <v>45606</v>
      </c>
      <c r="C1558" t="s">
        <v>1516</v>
      </c>
      <c r="D1558" t="s">
        <v>1620</v>
      </c>
      <c r="E1558" t="s">
        <v>1752</v>
      </c>
      <c r="F1558">
        <v>1</v>
      </c>
      <c r="G1558">
        <v>887.38</v>
      </c>
      <c r="H1558">
        <v>0.01</v>
      </c>
      <c r="I1558" t="s">
        <v>1829</v>
      </c>
      <c r="J1558">
        <v>878.50620000000004</v>
      </c>
    </row>
    <row r="1559" spans="1:10" x14ac:dyDescent="0.3">
      <c r="A1559" t="s">
        <v>3383</v>
      </c>
      <c r="B1559" s="2">
        <v>45524</v>
      </c>
      <c r="C1559" t="s">
        <v>984</v>
      </c>
      <c r="D1559" t="s">
        <v>1622</v>
      </c>
      <c r="E1559" t="s">
        <v>1794</v>
      </c>
      <c r="F1559">
        <v>4</v>
      </c>
      <c r="G1559">
        <v>332.97</v>
      </c>
      <c r="H1559">
        <v>0.28000000000000003</v>
      </c>
      <c r="I1559" t="s">
        <v>1824</v>
      </c>
      <c r="J1559">
        <v>958.95360000000005</v>
      </c>
    </row>
    <row r="1560" spans="1:10" x14ac:dyDescent="0.3">
      <c r="A1560" t="s">
        <v>3384</v>
      </c>
      <c r="B1560" s="2">
        <v>45934</v>
      </c>
      <c r="C1560" t="s">
        <v>93</v>
      </c>
      <c r="D1560" t="s">
        <v>1640</v>
      </c>
      <c r="E1560" t="s">
        <v>1752</v>
      </c>
      <c r="F1560">
        <v>2</v>
      </c>
      <c r="G1560">
        <v>157.91</v>
      </c>
      <c r="H1560">
        <v>0.09</v>
      </c>
      <c r="I1560" t="s">
        <v>1829</v>
      </c>
      <c r="J1560">
        <v>287.39620000000002</v>
      </c>
    </row>
    <row r="1561" spans="1:10" x14ac:dyDescent="0.3">
      <c r="A1561" t="s">
        <v>3385</v>
      </c>
      <c r="B1561" s="2">
        <v>45539</v>
      </c>
      <c r="C1561" t="s">
        <v>1115</v>
      </c>
      <c r="D1561" t="s">
        <v>1572</v>
      </c>
      <c r="E1561" t="s">
        <v>1810</v>
      </c>
      <c r="F1561">
        <v>1</v>
      </c>
      <c r="G1561">
        <v>548.15</v>
      </c>
      <c r="H1561">
        <v>0.11</v>
      </c>
      <c r="I1561" t="s">
        <v>1824</v>
      </c>
      <c r="J1561">
        <v>487.8535</v>
      </c>
    </row>
    <row r="1562" spans="1:10" x14ac:dyDescent="0.3">
      <c r="A1562" t="s">
        <v>3386</v>
      </c>
      <c r="B1562" s="2">
        <v>45555</v>
      </c>
      <c r="C1562" t="s">
        <v>681</v>
      </c>
      <c r="D1562" t="s">
        <v>1644</v>
      </c>
      <c r="E1562" t="s">
        <v>1801</v>
      </c>
      <c r="F1562">
        <v>1</v>
      </c>
      <c r="G1562">
        <v>135.13</v>
      </c>
      <c r="H1562">
        <v>0.04</v>
      </c>
      <c r="I1562" t="s">
        <v>1824</v>
      </c>
      <c r="J1562">
        <v>129.72479999999999</v>
      </c>
    </row>
    <row r="1563" spans="1:10" x14ac:dyDescent="0.3">
      <c r="A1563" t="s">
        <v>3387</v>
      </c>
      <c r="B1563" s="2">
        <v>45281</v>
      </c>
      <c r="C1563" t="s">
        <v>711</v>
      </c>
      <c r="D1563" t="s">
        <v>1660</v>
      </c>
      <c r="E1563" t="s">
        <v>1766</v>
      </c>
      <c r="F1563">
        <v>3</v>
      </c>
      <c r="G1563">
        <v>579.26</v>
      </c>
      <c r="H1563">
        <v>0.19</v>
      </c>
      <c r="I1563" t="s">
        <v>1824</v>
      </c>
      <c r="J1563">
        <v>1407.6017999999999</v>
      </c>
    </row>
    <row r="1564" spans="1:10" x14ac:dyDescent="0.3">
      <c r="A1564" t="s">
        <v>3388</v>
      </c>
      <c r="B1564" s="2">
        <v>45582</v>
      </c>
      <c r="C1564" t="s">
        <v>1214</v>
      </c>
      <c r="D1564" t="s">
        <v>1582</v>
      </c>
      <c r="E1564" t="s">
        <v>1752</v>
      </c>
      <c r="F1564">
        <v>1</v>
      </c>
      <c r="G1564">
        <v>465.63</v>
      </c>
      <c r="H1564">
        <v>0.25</v>
      </c>
      <c r="I1564" t="s">
        <v>1824</v>
      </c>
      <c r="J1564">
        <v>349.22250000000003</v>
      </c>
    </row>
    <row r="1565" spans="1:10" x14ac:dyDescent="0.3">
      <c r="A1565" t="s">
        <v>3389</v>
      </c>
      <c r="B1565" s="2">
        <v>45372</v>
      </c>
      <c r="C1565" t="s">
        <v>181</v>
      </c>
      <c r="D1565" t="s">
        <v>1700</v>
      </c>
      <c r="E1565" t="s">
        <v>1804</v>
      </c>
      <c r="F1565">
        <v>2</v>
      </c>
      <c r="G1565">
        <v>675.61</v>
      </c>
      <c r="H1565">
        <v>0.08</v>
      </c>
      <c r="I1565" t="s">
        <v>1829</v>
      </c>
      <c r="J1565">
        <v>1243.1224</v>
      </c>
    </row>
    <row r="1566" spans="1:10" x14ac:dyDescent="0.3">
      <c r="A1566" t="s">
        <v>3390</v>
      </c>
      <c r="B1566" s="2">
        <v>45458</v>
      </c>
      <c r="C1566" t="s">
        <v>1292</v>
      </c>
      <c r="D1566" t="s">
        <v>1614</v>
      </c>
      <c r="E1566" t="s">
        <v>1776</v>
      </c>
      <c r="F1566">
        <v>1</v>
      </c>
      <c r="G1566">
        <v>718.99</v>
      </c>
      <c r="H1566">
        <v>0.08</v>
      </c>
      <c r="I1566" t="s">
        <v>1826</v>
      </c>
      <c r="J1566">
        <v>661.47080000000005</v>
      </c>
    </row>
    <row r="1567" spans="1:10" x14ac:dyDescent="0.3">
      <c r="A1567" t="s">
        <v>3391</v>
      </c>
      <c r="B1567" s="2">
        <v>45943</v>
      </c>
      <c r="C1567" t="s">
        <v>1175</v>
      </c>
      <c r="D1567" t="s">
        <v>1576</v>
      </c>
      <c r="E1567" t="s">
        <v>1789</v>
      </c>
      <c r="F1567">
        <v>2</v>
      </c>
      <c r="G1567">
        <v>675.65</v>
      </c>
      <c r="H1567">
        <v>0.2</v>
      </c>
      <c r="I1567" t="s">
        <v>1829</v>
      </c>
      <c r="J1567">
        <v>1081.04</v>
      </c>
    </row>
    <row r="1568" spans="1:10" x14ac:dyDescent="0.3">
      <c r="A1568" t="s">
        <v>3392</v>
      </c>
      <c r="B1568" s="2">
        <v>45374</v>
      </c>
      <c r="C1568" t="s">
        <v>1056</v>
      </c>
      <c r="D1568" t="s">
        <v>1738</v>
      </c>
      <c r="E1568" t="s">
        <v>1801</v>
      </c>
      <c r="F1568">
        <v>4</v>
      </c>
      <c r="G1568">
        <v>284.24</v>
      </c>
      <c r="H1568">
        <v>0.1</v>
      </c>
      <c r="I1568" t="s">
        <v>1824</v>
      </c>
      <c r="J1568">
        <v>1023.264</v>
      </c>
    </row>
    <row r="1569" spans="1:10" x14ac:dyDescent="0.3">
      <c r="A1569" t="s">
        <v>3393</v>
      </c>
      <c r="B1569" s="2">
        <v>45374</v>
      </c>
      <c r="C1569" t="s">
        <v>693</v>
      </c>
      <c r="D1569" t="s">
        <v>1546</v>
      </c>
      <c r="E1569" t="s">
        <v>1766</v>
      </c>
      <c r="F1569">
        <v>1</v>
      </c>
      <c r="G1569">
        <v>94.26</v>
      </c>
      <c r="H1569">
        <v>0.18</v>
      </c>
      <c r="I1569" t="s">
        <v>1826</v>
      </c>
      <c r="J1569">
        <v>77.293200000000013</v>
      </c>
    </row>
    <row r="1570" spans="1:10" x14ac:dyDescent="0.3">
      <c r="A1570" t="s">
        <v>3394</v>
      </c>
      <c r="B1570" s="2">
        <v>45789</v>
      </c>
      <c r="C1570" t="s">
        <v>1292</v>
      </c>
      <c r="D1570" t="s">
        <v>1557</v>
      </c>
      <c r="E1570" t="s">
        <v>1789</v>
      </c>
      <c r="F1570">
        <v>4</v>
      </c>
      <c r="G1570">
        <v>458.58</v>
      </c>
      <c r="H1570">
        <v>0.28999999999999998</v>
      </c>
      <c r="I1570" t="s">
        <v>1829</v>
      </c>
      <c r="J1570">
        <v>1302.3671999999999</v>
      </c>
    </row>
    <row r="1571" spans="1:10" x14ac:dyDescent="0.3">
      <c r="A1571" t="s">
        <v>3395</v>
      </c>
      <c r="B1571" s="2">
        <v>45452</v>
      </c>
      <c r="C1571" t="s">
        <v>396</v>
      </c>
      <c r="D1571" t="s">
        <v>1678</v>
      </c>
      <c r="E1571" t="s">
        <v>1789</v>
      </c>
      <c r="F1571">
        <v>4</v>
      </c>
      <c r="G1571">
        <v>704.49</v>
      </c>
      <c r="H1571">
        <v>0.05</v>
      </c>
      <c r="I1571" t="s">
        <v>1829</v>
      </c>
      <c r="J1571">
        <v>2677.0619999999999</v>
      </c>
    </row>
    <row r="1572" spans="1:10" x14ac:dyDescent="0.3">
      <c r="A1572" t="s">
        <v>3396</v>
      </c>
      <c r="B1572" s="2">
        <v>45284</v>
      </c>
      <c r="C1572" t="s">
        <v>130</v>
      </c>
      <c r="D1572" t="s">
        <v>1602</v>
      </c>
      <c r="E1572" t="s">
        <v>1813</v>
      </c>
      <c r="F1572">
        <v>4</v>
      </c>
      <c r="G1572">
        <v>822.32</v>
      </c>
      <c r="H1572">
        <v>0.26</v>
      </c>
      <c r="I1572" t="s">
        <v>1826</v>
      </c>
      <c r="J1572">
        <v>2434.0672</v>
      </c>
    </row>
    <row r="1573" spans="1:10" x14ac:dyDescent="0.3">
      <c r="A1573" t="s">
        <v>3397</v>
      </c>
      <c r="B1573" s="2">
        <v>45325</v>
      </c>
      <c r="C1573" t="s">
        <v>785</v>
      </c>
      <c r="D1573" t="s">
        <v>1551</v>
      </c>
      <c r="E1573" t="s">
        <v>1797</v>
      </c>
      <c r="F1573">
        <v>4</v>
      </c>
      <c r="G1573">
        <v>785.41</v>
      </c>
      <c r="H1573">
        <v>0.13</v>
      </c>
      <c r="I1573" t="s">
        <v>1829</v>
      </c>
      <c r="J1573">
        <v>2733.2267999999999</v>
      </c>
    </row>
    <row r="1574" spans="1:10" x14ac:dyDescent="0.3">
      <c r="A1574" t="s">
        <v>3398</v>
      </c>
      <c r="B1574" s="2">
        <v>45465</v>
      </c>
      <c r="C1574" t="s">
        <v>127</v>
      </c>
      <c r="D1574" t="s">
        <v>1626</v>
      </c>
      <c r="E1574" t="s">
        <v>1799</v>
      </c>
      <c r="F1574">
        <v>1</v>
      </c>
      <c r="G1574">
        <v>405.8</v>
      </c>
      <c r="H1574">
        <v>0.11</v>
      </c>
      <c r="I1574" t="s">
        <v>1826</v>
      </c>
      <c r="J1574">
        <v>361.16199999999998</v>
      </c>
    </row>
    <row r="1575" spans="1:10" x14ac:dyDescent="0.3">
      <c r="A1575" t="s">
        <v>3399</v>
      </c>
      <c r="B1575" s="2">
        <v>45612</v>
      </c>
      <c r="C1575" t="s">
        <v>1343</v>
      </c>
      <c r="D1575" t="s">
        <v>1730</v>
      </c>
      <c r="E1575" t="s">
        <v>1786</v>
      </c>
      <c r="F1575">
        <v>2</v>
      </c>
      <c r="G1575">
        <v>976.83</v>
      </c>
      <c r="H1575">
        <v>0.1</v>
      </c>
      <c r="I1575" t="s">
        <v>1826</v>
      </c>
      <c r="J1575">
        <v>1758.2940000000001</v>
      </c>
    </row>
    <row r="1576" spans="1:10" x14ac:dyDescent="0.3">
      <c r="A1576" t="s">
        <v>3400</v>
      </c>
      <c r="B1576" s="2">
        <v>45472</v>
      </c>
      <c r="C1576" t="s">
        <v>869</v>
      </c>
      <c r="D1576" t="s">
        <v>1676</v>
      </c>
      <c r="E1576" t="s">
        <v>1761</v>
      </c>
      <c r="F1576">
        <v>1</v>
      </c>
      <c r="G1576">
        <v>644.15</v>
      </c>
      <c r="H1576">
        <v>0.06</v>
      </c>
      <c r="I1576" t="s">
        <v>1824</v>
      </c>
      <c r="J1576">
        <v>605.50099999999998</v>
      </c>
    </row>
    <row r="1577" spans="1:10" x14ac:dyDescent="0.3">
      <c r="A1577" t="s">
        <v>3401</v>
      </c>
      <c r="B1577" s="2">
        <v>45897</v>
      </c>
      <c r="C1577" t="s">
        <v>1059</v>
      </c>
      <c r="D1577" t="s">
        <v>1682</v>
      </c>
      <c r="E1577" t="s">
        <v>1797</v>
      </c>
      <c r="F1577">
        <v>1</v>
      </c>
      <c r="G1577">
        <v>470.55</v>
      </c>
      <c r="H1577">
        <v>0.23</v>
      </c>
      <c r="I1577" t="s">
        <v>1826</v>
      </c>
      <c r="J1577">
        <v>362.32350000000002</v>
      </c>
    </row>
    <row r="1578" spans="1:10" x14ac:dyDescent="0.3">
      <c r="A1578" t="s">
        <v>3402</v>
      </c>
      <c r="B1578" s="2">
        <v>45241</v>
      </c>
      <c r="C1578" t="s">
        <v>1472</v>
      </c>
      <c r="D1578" t="s">
        <v>1560</v>
      </c>
      <c r="E1578" t="s">
        <v>1776</v>
      </c>
      <c r="F1578">
        <v>3</v>
      </c>
      <c r="G1578">
        <v>598.82000000000005</v>
      </c>
      <c r="H1578">
        <v>0.19</v>
      </c>
      <c r="I1578" t="s">
        <v>1829</v>
      </c>
      <c r="J1578">
        <v>1455.1325999999999</v>
      </c>
    </row>
    <row r="1579" spans="1:10" x14ac:dyDescent="0.3">
      <c r="A1579" t="s">
        <v>3403</v>
      </c>
      <c r="B1579" s="2">
        <v>45851</v>
      </c>
      <c r="C1579" t="s">
        <v>360</v>
      </c>
      <c r="D1579" t="s">
        <v>1588</v>
      </c>
      <c r="E1579" t="s">
        <v>1794</v>
      </c>
      <c r="F1579">
        <v>4</v>
      </c>
      <c r="G1579">
        <v>659.17</v>
      </c>
      <c r="H1579">
        <v>0.12</v>
      </c>
      <c r="I1579" t="s">
        <v>1824</v>
      </c>
      <c r="J1579">
        <v>2320.2784000000001</v>
      </c>
    </row>
    <row r="1580" spans="1:10" x14ac:dyDescent="0.3">
      <c r="A1580" t="s">
        <v>3404</v>
      </c>
      <c r="B1580" s="2">
        <v>45572</v>
      </c>
      <c r="C1580" t="s">
        <v>369</v>
      </c>
      <c r="D1580" t="s">
        <v>1640</v>
      </c>
      <c r="E1580" t="s">
        <v>1757</v>
      </c>
      <c r="F1580">
        <v>2</v>
      </c>
      <c r="G1580">
        <v>216.02</v>
      </c>
      <c r="H1580">
        <v>0.25</v>
      </c>
      <c r="I1580" t="s">
        <v>1824</v>
      </c>
      <c r="J1580">
        <v>324.02999999999997</v>
      </c>
    </row>
    <row r="1581" spans="1:10" x14ac:dyDescent="0.3">
      <c r="A1581" t="s">
        <v>3405</v>
      </c>
      <c r="B1581" s="2">
        <v>45774</v>
      </c>
      <c r="C1581" t="s">
        <v>124</v>
      </c>
      <c r="D1581" t="s">
        <v>1610</v>
      </c>
      <c r="E1581" t="s">
        <v>1789</v>
      </c>
      <c r="F1581">
        <v>2</v>
      </c>
      <c r="G1581">
        <v>613.47</v>
      </c>
      <c r="H1581">
        <v>0.02</v>
      </c>
      <c r="I1581" t="s">
        <v>1826</v>
      </c>
      <c r="J1581">
        <v>1202.4012</v>
      </c>
    </row>
    <row r="1582" spans="1:10" x14ac:dyDescent="0.3">
      <c r="A1582" t="s">
        <v>3406</v>
      </c>
      <c r="B1582" s="2">
        <v>45921</v>
      </c>
      <c r="C1582" t="s">
        <v>350</v>
      </c>
      <c r="D1582" t="s">
        <v>1664</v>
      </c>
      <c r="E1582" t="s">
        <v>1794</v>
      </c>
      <c r="F1582">
        <v>2</v>
      </c>
      <c r="G1582">
        <v>485.17</v>
      </c>
      <c r="H1582">
        <v>0.11</v>
      </c>
      <c r="I1582" t="s">
        <v>1826</v>
      </c>
      <c r="J1582">
        <v>863.60260000000005</v>
      </c>
    </row>
    <row r="1583" spans="1:10" x14ac:dyDescent="0.3">
      <c r="A1583" t="s">
        <v>3407</v>
      </c>
      <c r="B1583" s="2">
        <v>45268</v>
      </c>
      <c r="C1583" t="s">
        <v>969</v>
      </c>
      <c r="D1583" t="s">
        <v>1640</v>
      </c>
      <c r="E1583" t="s">
        <v>1789</v>
      </c>
      <c r="F1583">
        <v>1</v>
      </c>
      <c r="G1583">
        <v>209.7</v>
      </c>
      <c r="H1583">
        <v>0.2</v>
      </c>
      <c r="I1583" t="s">
        <v>1826</v>
      </c>
      <c r="J1583">
        <v>167.76</v>
      </c>
    </row>
    <row r="1584" spans="1:10" x14ac:dyDescent="0.3">
      <c r="A1584" t="s">
        <v>3408</v>
      </c>
      <c r="B1584" s="2">
        <v>45402</v>
      </c>
      <c r="C1584" t="s">
        <v>1026</v>
      </c>
      <c r="D1584" t="s">
        <v>1732</v>
      </c>
      <c r="E1584" t="s">
        <v>1752</v>
      </c>
      <c r="F1584">
        <v>1</v>
      </c>
      <c r="G1584">
        <v>681.47</v>
      </c>
      <c r="H1584">
        <v>0.15</v>
      </c>
      <c r="I1584" t="s">
        <v>1824</v>
      </c>
      <c r="J1584">
        <v>579.24950000000001</v>
      </c>
    </row>
    <row r="1585" spans="1:10" x14ac:dyDescent="0.3">
      <c r="A1585" t="s">
        <v>3409</v>
      </c>
      <c r="B1585" s="2">
        <v>45667</v>
      </c>
      <c r="C1585" t="s">
        <v>1362</v>
      </c>
      <c r="D1585" t="s">
        <v>1700</v>
      </c>
      <c r="E1585" t="s">
        <v>1807</v>
      </c>
      <c r="F1585">
        <v>2</v>
      </c>
      <c r="G1585">
        <v>877.21</v>
      </c>
      <c r="H1585">
        <v>0.1</v>
      </c>
      <c r="I1585" t="s">
        <v>1824</v>
      </c>
      <c r="J1585">
        <v>1578.9780000000001</v>
      </c>
    </row>
    <row r="1586" spans="1:10" x14ac:dyDescent="0.3">
      <c r="A1586" t="s">
        <v>3410</v>
      </c>
      <c r="B1586" s="2">
        <v>45902</v>
      </c>
      <c r="C1586" t="s">
        <v>1002</v>
      </c>
      <c r="D1586" t="s">
        <v>1704</v>
      </c>
      <c r="E1586" t="s">
        <v>1773</v>
      </c>
      <c r="F1586">
        <v>2</v>
      </c>
      <c r="G1586">
        <v>479.77</v>
      </c>
      <c r="H1586">
        <v>0.21</v>
      </c>
      <c r="I1586" t="s">
        <v>1826</v>
      </c>
      <c r="J1586">
        <v>758.03660000000002</v>
      </c>
    </row>
    <row r="1587" spans="1:10" x14ac:dyDescent="0.3">
      <c r="A1587" t="s">
        <v>3411</v>
      </c>
      <c r="B1587" s="2">
        <v>45589</v>
      </c>
      <c r="C1587" t="s">
        <v>1014</v>
      </c>
      <c r="D1587" t="s">
        <v>1714</v>
      </c>
      <c r="E1587" t="s">
        <v>1801</v>
      </c>
      <c r="F1587">
        <v>1</v>
      </c>
      <c r="G1587">
        <v>140.72</v>
      </c>
      <c r="H1587">
        <v>0</v>
      </c>
      <c r="I1587" t="s">
        <v>1829</v>
      </c>
      <c r="J1587">
        <v>140.72</v>
      </c>
    </row>
    <row r="1588" spans="1:10" x14ac:dyDescent="0.3">
      <c r="A1588" t="s">
        <v>3412</v>
      </c>
      <c r="B1588" s="2">
        <v>45668</v>
      </c>
      <c r="C1588" t="s">
        <v>114</v>
      </c>
      <c r="D1588" t="s">
        <v>1586</v>
      </c>
      <c r="E1588" t="s">
        <v>1776</v>
      </c>
      <c r="F1588">
        <v>2</v>
      </c>
      <c r="G1588">
        <v>764.25</v>
      </c>
      <c r="H1588">
        <v>0.23</v>
      </c>
      <c r="I1588" t="s">
        <v>1826</v>
      </c>
      <c r="J1588">
        <v>1176.9449999999999</v>
      </c>
    </row>
    <row r="1589" spans="1:10" x14ac:dyDescent="0.3">
      <c r="A1589" t="s">
        <v>3413</v>
      </c>
      <c r="B1589" s="2">
        <v>45300</v>
      </c>
      <c r="C1589" t="s">
        <v>719</v>
      </c>
      <c r="D1589" t="s">
        <v>1714</v>
      </c>
      <c r="E1589" t="s">
        <v>1773</v>
      </c>
      <c r="F1589">
        <v>3</v>
      </c>
      <c r="G1589">
        <v>107.8</v>
      </c>
      <c r="H1589">
        <v>0.28999999999999998</v>
      </c>
      <c r="I1589" t="s">
        <v>1826</v>
      </c>
      <c r="J1589">
        <v>229.614</v>
      </c>
    </row>
    <row r="1590" spans="1:10" x14ac:dyDescent="0.3">
      <c r="A1590" t="s">
        <v>3414</v>
      </c>
      <c r="B1590" s="2">
        <v>45757</v>
      </c>
      <c r="C1590" t="s">
        <v>496</v>
      </c>
      <c r="D1590" t="s">
        <v>1592</v>
      </c>
      <c r="E1590" t="s">
        <v>1782</v>
      </c>
      <c r="F1590">
        <v>4</v>
      </c>
      <c r="G1590">
        <v>565.37</v>
      </c>
      <c r="H1590">
        <v>7.0000000000000007E-2</v>
      </c>
      <c r="I1590" t="s">
        <v>1826</v>
      </c>
      <c r="J1590">
        <v>2103.1763999999998</v>
      </c>
    </row>
    <row r="1591" spans="1:10" x14ac:dyDescent="0.3">
      <c r="A1591" t="s">
        <v>3415</v>
      </c>
      <c r="B1591" s="2">
        <v>45235</v>
      </c>
      <c r="C1591" t="s">
        <v>137</v>
      </c>
      <c r="D1591" t="s">
        <v>1620</v>
      </c>
      <c r="E1591" t="s">
        <v>1769</v>
      </c>
      <c r="F1591">
        <v>3</v>
      </c>
      <c r="G1591">
        <v>811.45</v>
      </c>
      <c r="H1591">
        <v>0.26</v>
      </c>
      <c r="I1591" t="s">
        <v>1824</v>
      </c>
      <c r="J1591">
        <v>1801.4190000000001</v>
      </c>
    </row>
    <row r="1592" spans="1:10" x14ac:dyDescent="0.3">
      <c r="A1592" t="s">
        <v>3416</v>
      </c>
      <c r="B1592" s="2">
        <v>45749</v>
      </c>
      <c r="C1592" t="s">
        <v>1275</v>
      </c>
      <c r="D1592" t="s">
        <v>1614</v>
      </c>
      <c r="E1592" t="s">
        <v>1813</v>
      </c>
      <c r="F1592">
        <v>4</v>
      </c>
      <c r="G1592">
        <v>62.25</v>
      </c>
      <c r="H1592">
        <v>0.11</v>
      </c>
      <c r="I1592" t="s">
        <v>1826</v>
      </c>
      <c r="J1592">
        <v>221.61</v>
      </c>
    </row>
    <row r="1593" spans="1:10" x14ac:dyDescent="0.3">
      <c r="A1593" t="s">
        <v>3417</v>
      </c>
      <c r="B1593" s="2">
        <v>45807</v>
      </c>
      <c r="C1593" t="s">
        <v>107</v>
      </c>
      <c r="D1593" t="s">
        <v>1738</v>
      </c>
      <c r="E1593" t="s">
        <v>1789</v>
      </c>
      <c r="F1593">
        <v>1</v>
      </c>
      <c r="G1593">
        <v>749.78</v>
      </c>
      <c r="H1593">
        <v>0.03</v>
      </c>
      <c r="I1593" t="s">
        <v>1824</v>
      </c>
      <c r="J1593">
        <v>727.28659999999991</v>
      </c>
    </row>
    <row r="1594" spans="1:10" x14ac:dyDescent="0.3">
      <c r="A1594" t="s">
        <v>3418</v>
      </c>
      <c r="B1594" s="2">
        <v>45496</v>
      </c>
      <c r="C1594" t="s">
        <v>1098</v>
      </c>
      <c r="D1594" t="s">
        <v>1666</v>
      </c>
      <c r="E1594" t="s">
        <v>1773</v>
      </c>
      <c r="F1594">
        <v>3</v>
      </c>
      <c r="G1594">
        <v>630.28</v>
      </c>
      <c r="H1594">
        <v>7.0000000000000007E-2</v>
      </c>
      <c r="I1594" t="s">
        <v>1829</v>
      </c>
      <c r="J1594">
        <v>1758.4811999999999</v>
      </c>
    </row>
    <row r="1595" spans="1:10" x14ac:dyDescent="0.3">
      <c r="A1595" t="s">
        <v>3419</v>
      </c>
      <c r="B1595" s="2">
        <v>45355</v>
      </c>
      <c r="C1595" t="s">
        <v>484</v>
      </c>
      <c r="D1595" t="s">
        <v>1608</v>
      </c>
      <c r="E1595" t="s">
        <v>1804</v>
      </c>
      <c r="F1595">
        <v>1</v>
      </c>
      <c r="G1595">
        <v>101.84</v>
      </c>
      <c r="H1595">
        <v>0.17</v>
      </c>
      <c r="I1595" t="s">
        <v>1824</v>
      </c>
      <c r="J1595">
        <v>84.527199999999993</v>
      </c>
    </row>
    <row r="1596" spans="1:10" x14ac:dyDescent="0.3">
      <c r="A1596" t="s">
        <v>3420</v>
      </c>
      <c r="B1596" s="2">
        <v>45256</v>
      </c>
      <c r="C1596" t="s">
        <v>208</v>
      </c>
      <c r="D1596" t="s">
        <v>1596</v>
      </c>
      <c r="E1596" t="s">
        <v>1810</v>
      </c>
      <c r="F1596">
        <v>4</v>
      </c>
      <c r="G1596">
        <v>641.45000000000005</v>
      </c>
      <c r="H1596">
        <v>0.16</v>
      </c>
      <c r="I1596" t="s">
        <v>1829</v>
      </c>
      <c r="J1596">
        <v>2155.2719999999999</v>
      </c>
    </row>
    <row r="1597" spans="1:10" x14ac:dyDescent="0.3">
      <c r="A1597" t="s">
        <v>3421</v>
      </c>
      <c r="B1597" s="2">
        <v>45849</v>
      </c>
      <c r="C1597" t="s">
        <v>1452</v>
      </c>
      <c r="D1597" t="s">
        <v>1634</v>
      </c>
      <c r="E1597" t="s">
        <v>1757</v>
      </c>
      <c r="F1597">
        <v>1</v>
      </c>
      <c r="G1597">
        <v>135.87</v>
      </c>
      <c r="H1597">
        <v>0.23</v>
      </c>
      <c r="I1597" t="s">
        <v>1826</v>
      </c>
      <c r="J1597">
        <v>104.6199</v>
      </c>
    </row>
    <row r="1598" spans="1:10" x14ac:dyDescent="0.3">
      <c r="A1598" t="s">
        <v>3422</v>
      </c>
      <c r="B1598" s="2">
        <v>45344</v>
      </c>
      <c r="C1598" t="s">
        <v>341</v>
      </c>
      <c r="D1598" t="s">
        <v>1590</v>
      </c>
      <c r="E1598" t="s">
        <v>1776</v>
      </c>
      <c r="F1598">
        <v>1</v>
      </c>
      <c r="G1598">
        <v>388.35</v>
      </c>
      <c r="H1598">
        <v>0.01</v>
      </c>
      <c r="I1598" t="s">
        <v>1826</v>
      </c>
      <c r="J1598">
        <v>384.4665</v>
      </c>
    </row>
    <row r="1599" spans="1:10" x14ac:dyDescent="0.3">
      <c r="A1599" t="s">
        <v>3423</v>
      </c>
      <c r="B1599" s="2">
        <v>45367</v>
      </c>
      <c r="C1599" t="s">
        <v>1495</v>
      </c>
      <c r="D1599" t="s">
        <v>1624</v>
      </c>
      <c r="E1599" t="s">
        <v>1786</v>
      </c>
      <c r="F1599">
        <v>2</v>
      </c>
      <c r="G1599">
        <v>999.08</v>
      </c>
      <c r="H1599">
        <v>0.3</v>
      </c>
      <c r="I1599" t="s">
        <v>1826</v>
      </c>
      <c r="J1599">
        <v>1398.712</v>
      </c>
    </row>
    <row r="1600" spans="1:10" x14ac:dyDescent="0.3">
      <c r="A1600" t="s">
        <v>3424</v>
      </c>
      <c r="B1600" s="2">
        <v>45887</v>
      </c>
      <c r="C1600" t="s">
        <v>565</v>
      </c>
      <c r="D1600" t="s">
        <v>1624</v>
      </c>
      <c r="E1600" t="s">
        <v>1807</v>
      </c>
      <c r="F1600">
        <v>3</v>
      </c>
      <c r="G1600">
        <v>453.19</v>
      </c>
      <c r="H1600">
        <v>0.08</v>
      </c>
      <c r="I1600" t="s">
        <v>1829</v>
      </c>
      <c r="J1600">
        <v>1250.8044</v>
      </c>
    </row>
    <row r="1601" spans="1:10" x14ac:dyDescent="0.3">
      <c r="A1601" t="s">
        <v>3425</v>
      </c>
      <c r="B1601" s="2">
        <v>45567</v>
      </c>
      <c r="C1601" t="s">
        <v>755</v>
      </c>
      <c r="D1601" t="s">
        <v>1708</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1578</v>
      </c>
      <c r="E1603" t="s">
        <v>1813</v>
      </c>
      <c r="F1603">
        <v>1</v>
      </c>
      <c r="G1603">
        <v>336.51</v>
      </c>
      <c r="H1603">
        <v>0.11</v>
      </c>
      <c r="I1603" t="s">
        <v>1826</v>
      </c>
      <c r="J1603">
        <v>299.4939</v>
      </c>
    </row>
    <row r="1604" spans="1:10" x14ac:dyDescent="0.3">
      <c r="A1604" t="s">
        <v>3428</v>
      </c>
      <c r="B1604" s="2">
        <v>45313</v>
      </c>
      <c r="C1604" t="s">
        <v>598</v>
      </c>
      <c r="D1604" t="s">
        <v>1682</v>
      </c>
      <c r="E1604" t="s">
        <v>1752</v>
      </c>
      <c r="F1604">
        <v>1</v>
      </c>
      <c r="G1604">
        <v>305.70999999999998</v>
      </c>
      <c r="H1604">
        <v>0.26</v>
      </c>
      <c r="I1604" t="s">
        <v>1829</v>
      </c>
      <c r="J1604">
        <v>226.22540000000001</v>
      </c>
    </row>
    <row r="1605" spans="1:10" x14ac:dyDescent="0.3">
      <c r="A1605" t="s">
        <v>3429</v>
      </c>
      <c r="B1605" s="2">
        <v>45224</v>
      </c>
      <c r="C1605" t="s">
        <v>419</v>
      </c>
      <c r="D1605" t="s">
        <v>1568</v>
      </c>
      <c r="E1605" t="s">
        <v>1810</v>
      </c>
      <c r="F1605">
        <v>2</v>
      </c>
      <c r="G1605">
        <v>635.39</v>
      </c>
      <c r="H1605">
        <v>0.28999999999999998</v>
      </c>
      <c r="I1605" t="s">
        <v>1829</v>
      </c>
      <c r="J1605">
        <v>902.25379999999996</v>
      </c>
    </row>
    <row r="1606" spans="1:10" x14ac:dyDescent="0.3">
      <c r="A1606" t="s">
        <v>3430</v>
      </c>
      <c r="B1606" s="2">
        <v>45491</v>
      </c>
      <c r="C1606" t="s">
        <v>405</v>
      </c>
      <c r="D1606" t="s">
        <v>1732</v>
      </c>
      <c r="E1606" t="s">
        <v>1813</v>
      </c>
      <c r="F1606">
        <v>2</v>
      </c>
      <c r="G1606">
        <v>253.87</v>
      </c>
      <c r="H1606">
        <v>0.23</v>
      </c>
      <c r="I1606" t="s">
        <v>1829</v>
      </c>
      <c r="J1606">
        <v>390.95979999999997</v>
      </c>
    </row>
    <row r="1607" spans="1:10" x14ac:dyDescent="0.3">
      <c r="A1607" t="s">
        <v>3431</v>
      </c>
      <c r="B1607" s="2">
        <v>45472</v>
      </c>
      <c r="C1607" t="s">
        <v>1489</v>
      </c>
      <c r="D1607" t="s">
        <v>1700</v>
      </c>
      <c r="E1607" t="s">
        <v>1807</v>
      </c>
      <c r="F1607">
        <v>3</v>
      </c>
      <c r="G1607">
        <v>915.81</v>
      </c>
      <c r="H1607">
        <v>0.17</v>
      </c>
      <c r="I1607" t="s">
        <v>1829</v>
      </c>
      <c r="J1607">
        <v>2280.3669</v>
      </c>
    </row>
    <row r="1608" spans="1:10" x14ac:dyDescent="0.3">
      <c r="A1608" t="s">
        <v>3432</v>
      </c>
      <c r="B1608" s="2">
        <v>45795</v>
      </c>
      <c r="C1608" t="s">
        <v>681</v>
      </c>
      <c r="D1608" t="s">
        <v>1632</v>
      </c>
      <c r="E1608" t="s">
        <v>1782</v>
      </c>
      <c r="F1608">
        <v>3</v>
      </c>
      <c r="G1608">
        <v>779.5</v>
      </c>
      <c r="H1608">
        <v>0.02</v>
      </c>
      <c r="I1608" t="s">
        <v>1824</v>
      </c>
      <c r="J1608">
        <v>2291.73</v>
      </c>
    </row>
    <row r="1609" spans="1:10" x14ac:dyDescent="0.3">
      <c r="A1609" t="s">
        <v>3433</v>
      </c>
      <c r="B1609" s="2">
        <v>45470</v>
      </c>
      <c r="C1609" t="s">
        <v>1446</v>
      </c>
      <c r="D1609" t="s">
        <v>1670</v>
      </c>
      <c r="E1609" t="s">
        <v>1804</v>
      </c>
      <c r="F1609">
        <v>2</v>
      </c>
      <c r="G1609">
        <v>780.57</v>
      </c>
      <c r="H1609">
        <v>0.26</v>
      </c>
      <c r="I1609" t="s">
        <v>1824</v>
      </c>
      <c r="J1609">
        <v>1155.2436</v>
      </c>
    </row>
    <row r="1610" spans="1:10" x14ac:dyDescent="0.3">
      <c r="A1610" t="s">
        <v>3434</v>
      </c>
      <c r="B1610" s="2">
        <v>45390</v>
      </c>
      <c r="C1610" t="s">
        <v>1196</v>
      </c>
      <c r="D1610" t="s">
        <v>1738</v>
      </c>
      <c r="E1610" t="s">
        <v>1813</v>
      </c>
      <c r="F1610">
        <v>1</v>
      </c>
      <c r="G1610">
        <v>511.35</v>
      </c>
      <c r="H1610">
        <v>0</v>
      </c>
      <c r="I1610" t="s">
        <v>1824</v>
      </c>
      <c r="J1610">
        <v>511.35</v>
      </c>
    </row>
    <row r="1611" spans="1:10" x14ac:dyDescent="0.3">
      <c r="A1611" t="s">
        <v>3435</v>
      </c>
      <c r="B1611" s="2">
        <v>45803</v>
      </c>
      <c r="C1611" t="s">
        <v>75</v>
      </c>
      <c r="D1611" t="s">
        <v>1742</v>
      </c>
      <c r="E1611" t="s">
        <v>1766</v>
      </c>
      <c r="F1611">
        <v>4</v>
      </c>
      <c r="G1611">
        <v>44.07</v>
      </c>
      <c r="H1611">
        <v>0.28999999999999998</v>
      </c>
      <c r="I1611" t="s">
        <v>1829</v>
      </c>
      <c r="J1611">
        <v>125.1588</v>
      </c>
    </row>
    <row r="1612" spans="1:10" x14ac:dyDescent="0.3">
      <c r="A1612" t="s">
        <v>3436</v>
      </c>
      <c r="B1612" s="2">
        <v>45320</v>
      </c>
      <c r="C1612" t="s">
        <v>646</v>
      </c>
      <c r="D1612" t="s">
        <v>1686</v>
      </c>
      <c r="E1612" t="s">
        <v>1792</v>
      </c>
      <c r="F1612">
        <v>2</v>
      </c>
      <c r="G1612">
        <v>895.92</v>
      </c>
      <c r="H1612">
        <v>0.15</v>
      </c>
      <c r="I1612" t="s">
        <v>1824</v>
      </c>
      <c r="J1612">
        <v>1523.0640000000001</v>
      </c>
    </row>
    <row r="1613" spans="1:10" x14ac:dyDescent="0.3">
      <c r="A1613" t="s">
        <v>3437</v>
      </c>
      <c r="B1613" s="2">
        <v>45619</v>
      </c>
      <c r="C1613" t="s">
        <v>963</v>
      </c>
      <c r="D1613" t="s">
        <v>1654</v>
      </c>
      <c r="E1613" t="s">
        <v>1761</v>
      </c>
      <c r="F1613">
        <v>4</v>
      </c>
      <c r="G1613">
        <v>456.32</v>
      </c>
      <c r="H1613">
        <v>0.22</v>
      </c>
      <c r="I1613" t="s">
        <v>1829</v>
      </c>
      <c r="J1613">
        <v>1423.7184</v>
      </c>
    </row>
    <row r="1614" spans="1:10" x14ac:dyDescent="0.3">
      <c r="A1614" t="s">
        <v>3438</v>
      </c>
      <c r="B1614" s="2">
        <v>45777</v>
      </c>
      <c r="C1614" t="s">
        <v>1304</v>
      </c>
      <c r="D1614" t="s">
        <v>1616</v>
      </c>
      <c r="E1614" t="s">
        <v>1752</v>
      </c>
      <c r="F1614">
        <v>1</v>
      </c>
      <c r="G1614">
        <v>905.5</v>
      </c>
      <c r="H1614">
        <v>0.28999999999999998</v>
      </c>
      <c r="I1614" t="s">
        <v>1829</v>
      </c>
      <c r="J1614">
        <v>642.90499999999997</v>
      </c>
    </row>
    <row r="1615" spans="1:10" x14ac:dyDescent="0.3">
      <c r="A1615" t="s">
        <v>3439</v>
      </c>
      <c r="B1615" s="2">
        <v>45523</v>
      </c>
      <c r="C1615" t="s">
        <v>666</v>
      </c>
      <c r="D1615" t="s">
        <v>1580</v>
      </c>
      <c r="E1615" t="s">
        <v>1797</v>
      </c>
      <c r="F1615">
        <v>3</v>
      </c>
      <c r="G1615">
        <v>63.19</v>
      </c>
      <c r="H1615">
        <v>0.08</v>
      </c>
      <c r="I1615" t="s">
        <v>1824</v>
      </c>
      <c r="J1615">
        <v>174.40440000000001</v>
      </c>
    </row>
    <row r="1616" spans="1:10" x14ac:dyDescent="0.3">
      <c r="A1616" t="s">
        <v>3440</v>
      </c>
      <c r="B1616" s="2">
        <v>45628</v>
      </c>
      <c r="C1616" t="s">
        <v>191</v>
      </c>
      <c r="D1616" t="s">
        <v>1688</v>
      </c>
      <c r="E1616" t="s">
        <v>1779</v>
      </c>
      <c r="F1616">
        <v>3</v>
      </c>
      <c r="G1616">
        <v>687.66</v>
      </c>
      <c r="H1616">
        <v>0.06</v>
      </c>
      <c r="I1616" t="s">
        <v>1826</v>
      </c>
      <c r="J1616">
        <v>1939.2012</v>
      </c>
    </row>
    <row r="1617" spans="1:10" x14ac:dyDescent="0.3">
      <c r="A1617" t="s">
        <v>3441</v>
      </c>
      <c r="B1617" s="2">
        <v>45742</v>
      </c>
      <c r="C1617" t="s">
        <v>711</v>
      </c>
      <c r="D1617" t="s">
        <v>1634</v>
      </c>
      <c r="E1617" t="s">
        <v>1786</v>
      </c>
      <c r="F1617">
        <v>4</v>
      </c>
      <c r="G1617">
        <v>639.05999999999995</v>
      </c>
      <c r="H1617">
        <v>0.12</v>
      </c>
      <c r="I1617" t="s">
        <v>1826</v>
      </c>
      <c r="J1617">
        <v>2249.4911999999999</v>
      </c>
    </row>
    <row r="1618" spans="1:10" x14ac:dyDescent="0.3">
      <c r="A1618" t="s">
        <v>3442</v>
      </c>
      <c r="B1618" s="2">
        <v>45456</v>
      </c>
      <c r="C1618" t="s">
        <v>247</v>
      </c>
      <c r="D1618" t="s">
        <v>1690</v>
      </c>
      <c r="E1618" t="s">
        <v>1779</v>
      </c>
      <c r="F1618">
        <v>1</v>
      </c>
      <c r="G1618">
        <v>475.15</v>
      </c>
      <c r="H1618">
        <v>0.04</v>
      </c>
      <c r="I1618" t="s">
        <v>1829</v>
      </c>
      <c r="J1618">
        <v>456.14399999999989</v>
      </c>
    </row>
    <row r="1619" spans="1:10" x14ac:dyDescent="0.3">
      <c r="A1619" t="s">
        <v>3443</v>
      </c>
      <c r="B1619" s="2">
        <v>45534</v>
      </c>
      <c r="C1619" t="s">
        <v>625</v>
      </c>
      <c r="D1619" t="s">
        <v>1636</v>
      </c>
      <c r="E1619" t="s">
        <v>1776</v>
      </c>
      <c r="F1619">
        <v>1</v>
      </c>
      <c r="G1619">
        <v>62.38</v>
      </c>
      <c r="H1619">
        <v>0.08</v>
      </c>
      <c r="I1619" t="s">
        <v>1829</v>
      </c>
      <c r="J1619">
        <v>57.389600000000002</v>
      </c>
    </row>
    <row r="1620" spans="1:10" x14ac:dyDescent="0.3">
      <c r="A1620" t="s">
        <v>3444</v>
      </c>
      <c r="B1620" s="2">
        <v>45375</v>
      </c>
      <c r="C1620" t="s">
        <v>1109</v>
      </c>
      <c r="D1620" t="s">
        <v>1578</v>
      </c>
      <c r="E1620" t="s">
        <v>1779</v>
      </c>
      <c r="F1620">
        <v>1</v>
      </c>
      <c r="G1620">
        <v>977.02</v>
      </c>
      <c r="H1620">
        <v>0.2</v>
      </c>
      <c r="I1620" t="s">
        <v>1829</v>
      </c>
      <c r="J1620">
        <v>781.61599999999999</v>
      </c>
    </row>
    <row r="1621" spans="1:10" x14ac:dyDescent="0.3">
      <c r="A1621" t="s">
        <v>3445</v>
      </c>
      <c r="B1621" s="2">
        <v>45546</v>
      </c>
      <c r="C1621" t="s">
        <v>271</v>
      </c>
      <c r="D1621" t="s">
        <v>1714</v>
      </c>
      <c r="E1621" t="s">
        <v>1769</v>
      </c>
      <c r="F1621">
        <v>2</v>
      </c>
      <c r="G1621">
        <v>898.81</v>
      </c>
      <c r="H1621">
        <v>0.25</v>
      </c>
      <c r="I1621" t="s">
        <v>1824</v>
      </c>
      <c r="J1621">
        <v>1348.2149999999999</v>
      </c>
    </row>
    <row r="1622" spans="1:10" x14ac:dyDescent="0.3">
      <c r="A1622" t="s">
        <v>3446</v>
      </c>
      <c r="B1622" s="2">
        <v>45769</v>
      </c>
      <c r="C1622" t="s">
        <v>1101</v>
      </c>
      <c r="D1622" t="s">
        <v>1662</v>
      </c>
      <c r="E1622" t="s">
        <v>1766</v>
      </c>
      <c r="F1622">
        <v>2</v>
      </c>
      <c r="G1622">
        <v>422.13</v>
      </c>
      <c r="H1622">
        <v>0.28000000000000003</v>
      </c>
      <c r="I1622" t="s">
        <v>1824</v>
      </c>
      <c r="J1622">
        <v>607.86720000000003</v>
      </c>
    </row>
    <row r="1623" spans="1:10" x14ac:dyDescent="0.3">
      <c r="A1623" t="s">
        <v>3447</v>
      </c>
      <c r="B1623" s="2">
        <v>45524</v>
      </c>
      <c r="C1623" t="s">
        <v>191</v>
      </c>
      <c r="D1623" t="s">
        <v>1616</v>
      </c>
      <c r="E1623" t="s">
        <v>1792</v>
      </c>
      <c r="F1623">
        <v>1</v>
      </c>
      <c r="G1623">
        <v>324.56</v>
      </c>
      <c r="H1623">
        <v>0.03</v>
      </c>
      <c r="I1623" t="s">
        <v>1829</v>
      </c>
      <c r="J1623">
        <v>314.82319999999999</v>
      </c>
    </row>
    <row r="1624" spans="1:10" x14ac:dyDescent="0.3">
      <c r="A1624" t="s">
        <v>3448</v>
      </c>
      <c r="B1624" s="2">
        <v>45531</v>
      </c>
      <c r="C1624" t="s">
        <v>1443</v>
      </c>
      <c r="D1624" t="s">
        <v>1658</v>
      </c>
      <c r="E1624" t="s">
        <v>1804</v>
      </c>
      <c r="F1624">
        <v>4</v>
      </c>
      <c r="G1624">
        <v>570.38</v>
      </c>
      <c r="H1624">
        <v>0.26</v>
      </c>
      <c r="I1624" t="s">
        <v>1826</v>
      </c>
      <c r="J1624">
        <v>1688.3248000000001</v>
      </c>
    </row>
    <row r="1625" spans="1:10" x14ac:dyDescent="0.3">
      <c r="A1625" t="s">
        <v>3449</v>
      </c>
      <c r="B1625" s="2">
        <v>45479</v>
      </c>
      <c r="C1625" t="s">
        <v>1229</v>
      </c>
      <c r="D1625" t="s">
        <v>1616</v>
      </c>
      <c r="E1625" t="s">
        <v>1801</v>
      </c>
      <c r="F1625">
        <v>2</v>
      </c>
      <c r="G1625">
        <v>223.73</v>
      </c>
      <c r="H1625">
        <v>0.11</v>
      </c>
      <c r="I1625" t="s">
        <v>1826</v>
      </c>
      <c r="J1625">
        <v>398.23939999999999</v>
      </c>
    </row>
    <row r="1626" spans="1:10" x14ac:dyDescent="0.3">
      <c r="A1626" t="s">
        <v>3450</v>
      </c>
      <c r="B1626" s="2">
        <v>45868</v>
      </c>
      <c r="C1626" t="s">
        <v>1101</v>
      </c>
      <c r="D1626" t="s">
        <v>1720</v>
      </c>
      <c r="E1626" t="s">
        <v>1804</v>
      </c>
      <c r="F1626">
        <v>4</v>
      </c>
      <c r="G1626">
        <v>164.93</v>
      </c>
      <c r="H1626">
        <v>0.11</v>
      </c>
      <c r="I1626" t="s">
        <v>1824</v>
      </c>
      <c r="J1626">
        <v>587.1508</v>
      </c>
    </row>
    <row r="1627" spans="1:10" x14ac:dyDescent="0.3">
      <c r="A1627" t="s">
        <v>3451</v>
      </c>
      <c r="B1627" s="2">
        <v>45569</v>
      </c>
      <c r="C1627" t="s">
        <v>797</v>
      </c>
      <c r="D1627" t="s">
        <v>1578</v>
      </c>
      <c r="E1627" t="s">
        <v>1779</v>
      </c>
      <c r="F1627">
        <v>3</v>
      </c>
      <c r="G1627">
        <v>326.66000000000003</v>
      </c>
      <c r="H1627">
        <v>0.28000000000000003</v>
      </c>
      <c r="I1627" t="s">
        <v>1829</v>
      </c>
      <c r="J1627">
        <v>705.5856</v>
      </c>
    </row>
    <row r="1628" spans="1:10" x14ac:dyDescent="0.3">
      <c r="A1628" t="s">
        <v>3452</v>
      </c>
      <c r="B1628" s="2">
        <v>45382</v>
      </c>
      <c r="C1628" t="s">
        <v>601</v>
      </c>
      <c r="D1628" t="s">
        <v>1546</v>
      </c>
      <c r="E1628" t="s">
        <v>1801</v>
      </c>
      <c r="F1628">
        <v>2</v>
      </c>
      <c r="G1628">
        <v>462.93</v>
      </c>
      <c r="H1628">
        <v>0.17</v>
      </c>
      <c r="I1628" t="s">
        <v>1826</v>
      </c>
      <c r="J1628">
        <v>768.46379999999999</v>
      </c>
    </row>
    <row r="1629" spans="1:10" x14ac:dyDescent="0.3">
      <c r="A1629" t="s">
        <v>3453</v>
      </c>
      <c r="B1629" s="2">
        <v>45885</v>
      </c>
      <c r="C1629" t="s">
        <v>496</v>
      </c>
      <c r="D1629" t="s">
        <v>1543</v>
      </c>
      <c r="E1629" t="s">
        <v>1804</v>
      </c>
      <c r="F1629">
        <v>3</v>
      </c>
      <c r="G1629">
        <v>60.26</v>
      </c>
      <c r="H1629">
        <v>0.04</v>
      </c>
      <c r="I1629" t="s">
        <v>1824</v>
      </c>
      <c r="J1629">
        <v>173.5488</v>
      </c>
    </row>
    <row r="1630" spans="1:10" x14ac:dyDescent="0.3">
      <c r="A1630" t="s">
        <v>3454</v>
      </c>
      <c r="B1630" s="2">
        <v>45829</v>
      </c>
      <c r="C1630" t="s">
        <v>261</v>
      </c>
      <c r="D1630" t="s">
        <v>1616</v>
      </c>
      <c r="E1630" t="s">
        <v>1786</v>
      </c>
      <c r="F1630">
        <v>3</v>
      </c>
      <c r="G1630">
        <v>109.5</v>
      </c>
      <c r="H1630">
        <v>0.06</v>
      </c>
      <c r="I1630" t="s">
        <v>1829</v>
      </c>
      <c r="J1630">
        <v>308.79000000000002</v>
      </c>
    </row>
    <row r="1631" spans="1:10" x14ac:dyDescent="0.3">
      <c r="A1631" t="s">
        <v>3455</v>
      </c>
      <c r="B1631" s="2">
        <v>45721</v>
      </c>
      <c r="C1631" t="s">
        <v>1193</v>
      </c>
      <c r="D1631" t="s">
        <v>1688</v>
      </c>
      <c r="E1631" t="s">
        <v>1804</v>
      </c>
      <c r="F1631">
        <v>1</v>
      </c>
      <c r="G1631">
        <v>505.83</v>
      </c>
      <c r="H1631">
        <v>0.14000000000000001</v>
      </c>
      <c r="I1631" t="s">
        <v>1829</v>
      </c>
      <c r="J1631">
        <v>435.0138</v>
      </c>
    </row>
    <row r="1632" spans="1:10" x14ac:dyDescent="0.3">
      <c r="A1632" t="s">
        <v>3456</v>
      </c>
      <c r="B1632" s="2">
        <v>45511</v>
      </c>
      <c r="C1632" t="s">
        <v>544</v>
      </c>
      <c r="D1632" t="s">
        <v>1744</v>
      </c>
      <c r="E1632" t="s">
        <v>1789</v>
      </c>
      <c r="F1632">
        <v>2</v>
      </c>
      <c r="G1632">
        <v>443.15</v>
      </c>
      <c r="H1632">
        <v>0.27</v>
      </c>
      <c r="I1632" t="s">
        <v>1826</v>
      </c>
      <c r="J1632">
        <v>646.99899999999991</v>
      </c>
    </row>
    <row r="1633" spans="1:10" x14ac:dyDescent="0.3">
      <c r="A1633" t="s">
        <v>3457</v>
      </c>
      <c r="B1633" s="2">
        <v>45739</v>
      </c>
      <c r="C1633" t="s">
        <v>1527</v>
      </c>
      <c r="D1633" t="s">
        <v>1560</v>
      </c>
      <c r="E1633" t="s">
        <v>1779</v>
      </c>
      <c r="F1633">
        <v>2</v>
      </c>
      <c r="G1633">
        <v>784.26</v>
      </c>
      <c r="H1633">
        <v>0.23</v>
      </c>
      <c r="I1633" t="s">
        <v>1826</v>
      </c>
      <c r="J1633">
        <v>1207.7603999999999</v>
      </c>
    </row>
    <row r="1634" spans="1:10" x14ac:dyDescent="0.3">
      <c r="A1634" t="s">
        <v>3458</v>
      </c>
      <c r="B1634" s="2">
        <v>45533</v>
      </c>
      <c r="C1634" t="s">
        <v>1405</v>
      </c>
      <c r="D1634" t="s">
        <v>1626</v>
      </c>
      <c r="E1634" t="s">
        <v>1792</v>
      </c>
      <c r="F1634">
        <v>3</v>
      </c>
      <c r="G1634">
        <v>590.30999999999995</v>
      </c>
      <c r="H1634">
        <v>0.17</v>
      </c>
      <c r="I1634" t="s">
        <v>1826</v>
      </c>
      <c r="J1634">
        <v>1469.8719000000001</v>
      </c>
    </row>
    <row r="1635" spans="1:10" x14ac:dyDescent="0.3">
      <c r="A1635" t="s">
        <v>3459</v>
      </c>
      <c r="B1635" s="2">
        <v>45553</v>
      </c>
      <c r="C1635" t="s">
        <v>417</v>
      </c>
      <c r="D1635" t="s">
        <v>1686</v>
      </c>
      <c r="E1635" t="s">
        <v>1804</v>
      </c>
      <c r="F1635">
        <v>1</v>
      </c>
      <c r="G1635">
        <v>696.13</v>
      </c>
      <c r="H1635">
        <v>0.06</v>
      </c>
      <c r="I1635" t="s">
        <v>1829</v>
      </c>
      <c r="J1635">
        <v>654.36219999999992</v>
      </c>
    </row>
    <row r="1636" spans="1:10" x14ac:dyDescent="0.3">
      <c r="A1636" t="s">
        <v>3460</v>
      </c>
      <c r="B1636" s="2">
        <v>45341</v>
      </c>
      <c r="C1636" t="s">
        <v>369</v>
      </c>
      <c r="D1636" t="s">
        <v>1650</v>
      </c>
      <c r="E1636" t="s">
        <v>1776</v>
      </c>
      <c r="F1636">
        <v>4</v>
      </c>
      <c r="G1636">
        <v>194.39</v>
      </c>
      <c r="H1636">
        <v>0.25</v>
      </c>
      <c r="I1636" t="s">
        <v>1824</v>
      </c>
      <c r="J1636">
        <v>583.16999999999996</v>
      </c>
    </row>
    <row r="1637" spans="1:10" x14ac:dyDescent="0.3">
      <c r="A1637" t="s">
        <v>3461</v>
      </c>
      <c r="B1637" s="2">
        <v>45430</v>
      </c>
      <c r="C1637" t="s">
        <v>1038</v>
      </c>
      <c r="D1637" t="s">
        <v>1614</v>
      </c>
      <c r="E1637" t="s">
        <v>1757</v>
      </c>
      <c r="F1637">
        <v>1</v>
      </c>
      <c r="G1637">
        <v>339.7</v>
      </c>
      <c r="H1637">
        <v>0.1</v>
      </c>
      <c r="I1637" t="s">
        <v>1824</v>
      </c>
      <c r="J1637">
        <v>305.73</v>
      </c>
    </row>
    <row r="1638" spans="1:10" x14ac:dyDescent="0.3">
      <c r="A1638" t="s">
        <v>3462</v>
      </c>
      <c r="B1638" s="2">
        <v>45912</v>
      </c>
      <c r="C1638" t="s">
        <v>185</v>
      </c>
      <c r="D1638" t="s">
        <v>1684</v>
      </c>
      <c r="E1638" t="s">
        <v>1797</v>
      </c>
      <c r="F1638">
        <v>4</v>
      </c>
      <c r="G1638">
        <v>463.16</v>
      </c>
      <c r="H1638">
        <v>0.27</v>
      </c>
      <c r="I1638" t="s">
        <v>1826</v>
      </c>
      <c r="J1638">
        <v>1352.4272000000001</v>
      </c>
    </row>
    <row r="1639" spans="1:10" x14ac:dyDescent="0.3">
      <c r="A1639" t="s">
        <v>3463</v>
      </c>
      <c r="B1639" s="2">
        <v>45709</v>
      </c>
      <c r="C1639" t="s">
        <v>378</v>
      </c>
      <c r="D1639" t="s">
        <v>1555</v>
      </c>
      <c r="E1639" t="s">
        <v>1789</v>
      </c>
      <c r="F1639">
        <v>2</v>
      </c>
      <c r="G1639">
        <v>824.91</v>
      </c>
      <c r="H1639">
        <v>0.09</v>
      </c>
      <c r="I1639" t="s">
        <v>1824</v>
      </c>
      <c r="J1639">
        <v>1501.3362</v>
      </c>
    </row>
    <row r="1640" spans="1:10" x14ac:dyDescent="0.3">
      <c r="A1640" t="s">
        <v>3464</v>
      </c>
      <c r="B1640" s="2">
        <v>45520</v>
      </c>
      <c r="C1640" t="s">
        <v>258</v>
      </c>
      <c r="D1640" t="s">
        <v>1555</v>
      </c>
      <c r="E1640" t="s">
        <v>1761</v>
      </c>
      <c r="F1640">
        <v>4</v>
      </c>
      <c r="G1640">
        <v>796.89</v>
      </c>
      <c r="H1640">
        <v>0.17</v>
      </c>
      <c r="I1640" t="s">
        <v>1824</v>
      </c>
      <c r="J1640">
        <v>2645.6747999999998</v>
      </c>
    </row>
    <row r="1641" spans="1:10" x14ac:dyDescent="0.3">
      <c r="A1641" t="s">
        <v>3465</v>
      </c>
      <c r="B1641" s="2">
        <v>45478</v>
      </c>
      <c r="C1641" t="s">
        <v>770</v>
      </c>
      <c r="D1641" t="s">
        <v>1600</v>
      </c>
      <c r="E1641" t="s">
        <v>1807</v>
      </c>
      <c r="F1641">
        <v>3</v>
      </c>
      <c r="G1641">
        <v>543.92999999999995</v>
      </c>
      <c r="H1641">
        <v>0.3</v>
      </c>
      <c r="I1641" t="s">
        <v>1829</v>
      </c>
      <c r="J1641">
        <v>1142.2529999999999</v>
      </c>
    </row>
    <row r="1642" spans="1:10" x14ac:dyDescent="0.3">
      <c r="A1642" t="s">
        <v>3466</v>
      </c>
      <c r="B1642" s="2">
        <v>45496</v>
      </c>
      <c r="C1642" t="s">
        <v>574</v>
      </c>
      <c r="D1642" t="s">
        <v>1576</v>
      </c>
      <c r="E1642" t="s">
        <v>1779</v>
      </c>
      <c r="F1642">
        <v>2</v>
      </c>
      <c r="G1642">
        <v>44.65</v>
      </c>
      <c r="H1642">
        <v>0.03</v>
      </c>
      <c r="I1642" t="s">
        <v>1826</v>
      </c>
      <c r="J1642">
        <v>86.620999999999995</v>
      </c>
    </row>
    <row r="1643" spans="1:10" x14ac:dyDescent="0.3">
      <c r="A1643" t="s">
        <v>3467</v>
      </c>
      <c r="B1643" s="2">
        <v>45742</v>
      </c>
      <c r="C1643" t="s">
        <v>800</v>
      </c>
      <c r="D1643" t="s">
        <v>1660</v>
      </c>
      <c r="E1643" t="s">
        <v>1752</v>
      </c>
      <c r="F1643">
        <v>4</v>
      </c>
      <c r="G1643">
        <v>827.39</v>
      </c>
      <c r="H1643">
        <v>0.06</v>
      </c>
      <c r="I1643" t="s">
        <v>1829</v>
      </c>
      <c r="J1643">
        <v>3110.9863999999998</v>
      </c>
    </row>
    <row r="1644" spans="1:10" x14ac:dyDescent="0.3">
      <c r="A1644" t="s">
        <v>3468</v>
      </c>
      <c r="B1644" s="2">
        <v>45301</v>
      </c>
      <c r="C1644" t="s">
        <v>972</v>
      </c>
      <c r="D1644" t="s">
        <v>1576</v>
      </c>
      <c r="E1644" t="s">
        <v>1794</v>
      </c>
      <c r="F1644">
        <v>2</v>
      </c>
      <c r="G1644">
        <v>403.2</v>
      </c>
      <c r="H1644">
        <v>0.21</v>
      </c>
      <c r="I1644" t="s">
        <v>1826</v>
      </c>
      <c r="J1644">
        <v>637.05600000000004</v>
      </c>
    </row>
    <row r="1645" spans="1:10" x14ac:dyDescent="0.3">
      <c r="A1645" t="s">
        <v>3469</v>
      </c>
      <c r="B1645" s="2">
        <v>45547</v>
      </c>
      <c r="C1645" t="s">
        <v>78</v>
      </c>
      <c r="D1645" t="s">
        <v>1720</v>
      </c>
      <c r="E1645" t="s">
        <v>1797</v>
      </c>
      <c r="F1645">
        <v>4</v>
      </c>
      <c r="G1645">
        <v>292.31</v>
      </c>
      <c r="H1645">
        <v>0.27</v>
      </c>
      <c r="I1645" t="s">
        <v>1826</v>
      </c>
      <c r="J1645">
        <v>853.54520000000002</v>
      </c>
    </row>
    <row r="1646" spans="1:10" x14ac:dyDescent="0.3">
      <c r="A1646" t="s">
        <v>3470</v>
      </c>
      <c r="B1646" s="2">
        <v>45806</v>
      </c>
      <c r="C1646" t="s">
        <v>1513</v>
      </c>
      <c r="D1646" t="s">
        <v>1549</v>
      </c>
      <c r="E1646" t="s">
        <v>1789</v>
      </c>
      <c r="F1646">
        <v>1</v>
      </c>
      <c r="G1646">
        <v>948.33</v>
      </c>
      <c r="H1646">
        <v>0.11</v>
      </c>
      <c r="I1646" t="s">
        <v>1824</v>
      </c>
      <c r="J1646">
        <v>844.01370000000009</v>
      </c>
    </row>
    <row r="1647" spans="1:10" x14ac:dyDescent="0.3">
      <c r="A1647" t="s">
        <v>3471</v>
      </c>
      <c r="B1647" s="2">
        <v>45294</v>
      </c>
      <c r="C1647" t="s">
        <v>1077</v>
      </c>
      <c r="D1647" t="s">
        <v>1626</v>
      </c>
      <c r="E1647" t="s">
        <v>1773</v>
      </c>
      <c r="F1647">
        <v>1</v>
      </c>
      <c r="G1647">
        <v>702.27</v>
      </c>
      <c r="H1647">
        <v>0.17</v>
      </c>
      <c r="I1647" t="s">
        <v>1829</v>
      </c>
      <c r="J1647">
        <v>582.88409999999999</v>
      </c>
    </row>
    <row r="1648" spans="1:10" x14ac:dyDescent="0.3">
      <c r="A1648" t="s">
        <v>3472</v>
      </c>
      <c r="B1648" s="2">
        <v>45875</v>
      </c>
      <c r="C1648" t="s">
        <v>160</v>
      </c>
      <c r="D1648" t="s">
        <v>1608</v>
      </c>
      <c r="E1648" t="s">
        <v>1766</v>
      </c>
      <c r="F1648">
        <v>2</v>
      </c>
      <c r="G1648">
        <v>379.28</v>
      </c>
      <c r="H1648">
        <v>0.26</v>
      </c>
      <c r="I1648" t="s">
        <v>1824</v>
      </c>
      <c r="J1648">
        <v>561.33439999999996</v>
      </c>
    </row>
    <row r="1649" spans="1:10" x14ac:dyDescent="0.3">
      <c r="A1649" t="s">
        <v>3473</v>
      </c>
      <c r="B1649" s="2">
        <v>45669</v>
      </c>
      <c r="C1649" t="s">
        <v>452</v>
      </c>
      <c r="D1649" t="s">
        <v>1642</v>
      </c>
      <c r="E1649" t="s">
        <v>1752</v>
      </c>
      <c r="F1649">
        <v>4</v>
      </c>
      <c r="G1649">
        <v>92.35</v>
      </c>
      <c r="H1649">
        <v>0.15</v>
      </c>
      <c r="I1649" t="s">
        <v>1824</v>
      </c>
      <c r="J1649">
        <v>313.99</v>
      </c>
    </row>
    <row r="1650" spans="1:10" x14ac:dyDescent="0.3">
      <c r="A1650" t="s">
        <v>3474</v>
      </c>
      <c r="B1650" s="2">
        <v>45606</v>
      </c>
      <c r="C1650" t="s">
        <v>711</v>
      </c>
      <c r="D1650" t="s">
        <v>1626</v>
      </c>
      <c r="E1650" t="s">
        <v>1794</v>
      </c>
      <c r="F1650">
        <v>4</v>
      </c>
      <c r="G1650">
        <v>721.54</v>
      </c>
      <c r="H1650">
        <v>0.21</v>
      </c>
      <c r="I1650" t="s">
        <v>1824</v>
      </c>
      <c r="J1650">
        <v>2280.0664000000002</v>
      </c>
    </row>
    <row r="1651" spans="1:10" x14ac:dyDescent="0.3">
      <c r="A1651" t="s">
        <v>3475</v>
      </c>
      <c r="B1651" s="2">
        <v>45787</v>
      </c>
      <c r="C1651" t="s">
        <v>202</v>
      </c>
      <c r="D1651" t="s">
        <v>1624</v>
      </c>
      <c r="E1651" t="s">
        <v>1786</v>
      </c>
      <c r="F1651">
        <v>1</v>
      </c>
      <c r="G1651">
        <v>228.69</v>
      </c>
      <c r="H1651">
        <v>0.14000000000000001</v>
      </c>
      <c r="I1651" t="s">
        <v>1824</v>
      </c>
      <c r="J1651">
        <v>196.67339999999999</v>
      </c>
    </row>
    <row r="1652" spans="1:10" x14ac:dyDescent="0.3">
      <c r="A1652" t="s">
        <v>3476</v>
      </c>
      <c r="B1652" s="2">
        <v>45929</v>
      </c>
      <c r="C1652" t="s">
        <v>1112</v>
      </c>
      <c r="D1652" t="s">
        <v>1654</v>
      </c>
      <c r="E1652" t="s">
        <v>1789</v>
      </c>
      <c r="F1652">
        <v>1</v>
      </c>
      <c r="G1652">
        <v>899.09</v>
      </c>
      <c r="H1652">
        <v>0.2</v>
      </c>
      <c r="I1652" t="s">
        <v>1826</v>
      </c>
      <c r="J1652">
        <v>719.27200000000005</v>
      </c>
    </row>
    <row r="1653" spans="1:10" x14ac:dyDescent="0.3">
      <c r="A1653" t="s">
        <v>3477</v>
      </c>
      <c r="B1653" s="2">
        <v>45379</v>
      </c>
      <c r="C1653" t="s">
        <v>1199</v>
      </c>
      <c r="D1653" t="s">
        <v>1562</v>
      </c>
      <c r="E1653" t="s">
        <v>1782</v>
      </c>
      <c r="F1653">
        <v>4</v>
      </c>
      <c r="G1653">
        <v>195.75</v>
      </c>
      <c r="H1653">
        <v>0.17</v>
      </c>
      <c r="I1653" t="s">
        <v>1824</v>
      </c>
      <c r="J1653">
        <v>649.89</v>
      </c>
    </row>
    <row r="1654" spans="1:10" x14ac:dyDescent="0.3">
      <c r="A1654" t="s">
        <v>3478</v>
      </c>
      <c r="B1654" s="2">
        <v>45532</v>
      </c>
      <c r="C1654" t="s">
        <v>1322</v>
      </c>
      <c r="D1654" t="s">
        <v>1734</v>
      </c>
      <c r="E1654" t="s">
        <v>1801</v>
      </c>
      <c r="F1654">
        <v>3</v>
      </c>
      <c r="G1654">
        <v>199.13</v>
      </c>
      <c r="H1654">
        <v>0.24</v>
      </c>
      <c r="I1654" t="s">
        <v>1824</v>
      </c>
      <c r="J1654">
        <v>454.01639999999998</v>
      </c>
    </row>
    <row r="1655" spans="1:10" x14ac:dyDescent="0.3">
      <c r="A1655" t="s">
        <v>3479</v>
      </c>
      <c r="B1655" s="2">
        <v>45466</v>
      </c>
      <c r="C1655" t="s">
        <v>535</v>
      </c>
      <c r="D1655" t="s">
        <v>1592</v>
      </c>
      <c r="E1655" t="s">
        <v>1799</v>
      </c>
      <c r="F1655">
        <v>2</v>
      </c>
      <c r="G1655">
        <v>833.62</v>
      </c>
      <c r="H1655">
        <v>0.18</v>
      </c>
      <c r="I1655" t="s">
        <v>1824</v>
      </c>
      <c r="J1655">
        <v>1367.1368</v>
      </c>
    </row>
    <row r="1656" spans="1:10" x14ac:dyDescent="0.3">
      <c r="A1656" t="s">
        <v>3480</v>
      </c>
      <c r="B1656" s="2">
        <v>45395</v>
      </c>
      <c r="C1656" t="s">
        <v>1489</v>
      </c>
      <c r="D1656" t="s">
        <v>1698</v>
      </c>
      <c r="E1656" t="s">
        <v>1752</v>
      </c>
      <c r="F1656">
        <v>1</v>
      </c>
      <c r="G1656">
        <v>676.26</v>
      </c>
      <c r="H1656">
        <v>0.14000000000000001</v>
      </c>
      <c r="I1656" t="s">
        <v>1824</v>
      </c>
      <c r="J1656">
        <v>581.58359999999993</v>
      </c>
    </row>
    <row r="1657" spans="1:10" x14ac:dyDescent="0.3">
      <c r="A1657" t="s">
        <v>3481</v>
      </c>
      <c r="B1657" s="2">
        <v>45708</v>
      </c>
      <c r="C1657" t="s">
        <v>130</v>
      </c>
      <c r="D1657" t="s">
        <v>1668</v>
      </c>
      <c r="E1657" t="s">
        <v>1786</v>
      </c>
      <c r="F1657">
        <v>2</v>
      </c>
      <c r="G1657">
        <v>666.49</v>
      </c>
      <c r="H1657">
        <v>0.06</v>
      </c>
      <c r="I1657" t="s">
        <v>1824</v>
      </c>
      <c r="J1657">
        <v>1253.0011999999999</v>
      </c>
    </row>
    <row r="1658" spans="1:10" x14ac:dyDescent="0.3">
      <c r="A1658" t="s">
        <v>3482</v>
      </c>
      <c r="B1658" s="2">
        <v>45735</v>
      </c>
      <c r="C1658" t="s">
        <v>1419</v>
      </c>
      <c r="D1658" t="s">
        <v>1578</v>
      </c>
      <c r="E1658" t="s">
        <v>1769</v>
      </c>
      <c r="F1658">
        <v>3</v>
      </c>
      <c r="G1658">
        <v>471.19</v>
      </c>
      <c r="H1658">
        <v>0.28000000000000003</v>
      </c>
      <c r="I1658" t="s">
        <v>1829</v>
      </c>
      <c r="J1658">
        <v>1017.7704</v>
      </c>
    </row>
    <row r="1659" spans="1:10" x14ac:dyDescent="0.3">
      <c r="A1659" t="s">
        <v>3483</v>
      </c>
      <c r="B1659" s="2">
        <v>45237</v>
      </c>
      <c r="C1659" t="s">
        <v>414</v>
      </c>
      <c r="D1659" t="s">
        <v>1562</v>
      </c>
      <c r="E1659" t="s">
        <v>1766</v>
      </c>
      <c r="F1659">
        <v>4</v>
      </c>
      <c r="G1659">
        <v>555.65</v>
      </c>
      <c r="H1659">
        <v>0.25</v>
      </c>
      <c r="I1659" t="s">
        <v>1829</v>
      </c>
      <c r="J1659">
        <v>1666.95</v>
      </c>
    </row>
    <row r="1660" spans="1:10" x14ac:dyDescent="0.3">
      <c r="A1660" t="s">
        <v>3484</v>
      </c>
      <c r="B1660" s="2">
        <v>45282</v>
      </c>
      <c r="C1660" t="s">
        <v>141</v>
      </c>
      <c r="D1660" t="s">
        <v>1738</v>
      </c>
      <c r="E1660" t="s">
        <v>1799</v>
      </c>
      <c r="F1660">
        <v>2</v>
      </c>
      <c r="G1660">
        <v>100.42</v>
      </c>
      <c r="H1660">
        <v>0.06</v>
      </c>
      <c r="I1660" t="s">
        <v>1824</v>
      </c>
      <c r="J1660">
        <v>188.78960000000001</v>
      </c>
    </row>
    <row r="1661" spans="1:10" x14ac:dyDescent="0.3">
      <c r="A1661" t="s">
        <v>3485</v>
      </c>
      <c r="B1661" s="2">
        <v>45337</v>
      </c>
      <c r="C1661" t="s">
        <v>191</v>
      </c>
      <c r="D1661" t="s">
        <v>1744</v>
      </c>
      <c r="E1661" t="s">
        <v>1810</v>
      </c>
      <c r="F1661">
        <v>3</v>
      </c>
      <c r="G1661">
        <v>981.69</v>
      </c>
      <c r="H1661">
        <v>0.05</v>
      </c>
      <c r="I1661" t="s">
        <v>1829</v>
      </c>
      <c r="J1661">
        <v>2797.8164999999999</v>
      </c>
    </row>
    <row r="1662" spans="1:10" x14ac:dyDescent="0.3">
      <c r="A1662" t="s">
        <v>3486</v>
      </c>
      <c r="B1662" s="2">
        <v>45310</v>
      </c>
      <c r="C1662" t="s">
        <v>1029</v>
      </c>
      <c r="D1662" t="s">
        <v>1568</v>
      </c>
      <c r="E1662" t="s">
        <v>1804</v>
      </c>
      <c r="F1662">
        <v>2</v>
      </c>
      <c r="G1662">
        <v>848.87</v>
      </c>
      <c r="H1662">
        <v>0.09</v>
      </c>
      <c r="I1662" t="s">
        <v>1829</v>
      </c>
      <c r="J1662">
        <v>1544.9434000000001</v>
      </c>
    </row>
    <row r="1663" spans="1:10" x14ac:dyDescent="0.3">
      <c r="A1663" t="s">
        <v>3487</v>
      </c>
      <c r="B1663" s="2">
        <v>45230</v>
      </c>
      <c r="C1663" t="s">
        <v>1172</v>
      </c>
      <c r="D1663" t="s">
        <v>1740</v>
      </c>
      <c r="E1663" t="s">
        <v>1789</v>
      </c>
      <c r="F1663">
        <v>3</v>
      </c>
      <c r="G1663">
        <v>582.32000000000005</v>
      </c>
      <c r="H1663">
        <v>0</v>
      </c>
      <c r="I1663" t="s">
        <v>1826</v>
      </c>
      <c r="J1663">
        <v>1746.96</v>
      </c>
    </row>
    <row r="1664" spans="1:10" x14ac:dyDescent="0.3">
      <c r="A1664" t="s">
        <v>3488</v>
      </c>
      <c r="B1664" s="2">
        <v>45341</v>
      </c>
      <c r="C1664" t="s">
        <v>568</v>
      </c>
      <c r="D1664" t="s">
        <v>1646</v>
      </c>
      <c r="E1664" t="s">
        <v>1807</v>
      </c>
      <c r="F1664">
        <v>2</v>
      </c>
      <c r="G1664">
        <v>869.43</v>
      </c>
      <c r="H1664">
        <v>0.24</v>
      </c>
      <c r="I1664" t="s">
        <v>1829</v>
      </c>
      <c r="J1664">
        <v>1321.5336</v>
      </c>
    </row>
    <row r="1665" spans="1:10" x14ac:dyDescent="0.3">
      <c r="A1665" t="s">
        <v>3489</v>
      </c>
      <c r="B1665" s="2">
        <v>45440</v>
      </c>
      <c r="C1665" t="s">
        <v>93</v>
      </c>
      <c r="D1665" t="s">
        <v>1656</v>
      </c>
      <c r="E1665" t="s">
        <v>1769</v>
      </c>
      <c r="F1665">
        <v>1</v>
      </c>
      <c r="G1665">
        <v>62.26</v>
      </c>
      <c r="H1665">
        <v>0.03</v>
      </c>
      <c r="I1665" t="s">
        <v>1829</v>
      </c>
      <c r="J1665">
        <v>60.392200000000003</v>
      </c>
    </row>
    <row r="1666" spans="1:10" x14ac:dyDescent="0.3">
      <c r="A1666" t="s">
        <v>3490</v>
      </c>
      <c r="B1666" s="2">
        <v>45798</v>
      </c>
      <c r="C1666" t="s">
        <v>511</v>
      </c>
      <c r="D1666" t="s">
        <v>1626</v>
      </c>
      <c r="E1666" t="s">
        <v>1799</v>
      </c>
      <c r="F1666">
        <v>3</v>
      </c>
      <c r="G1666">
        <v>343.97</v>
      </c>
      <c r="H1666">
        <v>0.04</v>
      </c>
      <c r="I1666" t="s">
        <v>1829</v>
      </c>
      <c r="J1666">
        <v>990.6336</v>
      </c>
    </row>
    <row r="1667" spans="1:10" x14ac:dyDescent="0.3">
      <c r="A1667" t="s">
        <v>3491</v>
      </c>
      <c r="B1667" s="2">
        <v>45293</v>
      </c>
      <c r="C1667" t="s">
        <v>957</v>
      </c>
      <c r="D1667" t="s">
        <v>1596</v>
      </c>
      <c r="E1667" t="s">
        <v>1794</v>
      </c>
      <c r="F1667">
        <v>3</v>
      </c>
      <c r="G1667">
        <v>304.67</v>
      </c>
      <c r="H1667">
        <v>0.11</v>
      </c>
      <c r="I1667" t="s">
        <v>1824</v>
      </c>
      <c r="J1667">
        <v>813.46889999999996</v>
      </c>
    </row>
    <row r="1668" spans="1:10" x14ac:dyDescent="0.3">
      <c r="A1668" t="s">
        <v>3492</v>
      </c>
      <c r="B1668" s="2">
        <v>45296</v>
      </c>
      <c r="C1668" t="s">
        <v>1142</v>
      </c>
      <c r="D1668" t="s">
        <v>1602</v>
      </c>
      <c r="E1668" t="s">
        <v>1786</v>
      </c>
      <c r="F1668">
        <v>4</v>
      </c>
      <c r="G1668">
        <v>208.34</v>
      </c>
      <c r="H1668">
        <v>0.01</v>
      </c>
      <c r="I1668" t="s">
        <v>1826</v>
      </c>
      <c r="J1668">
        <v>825.02639999999997</v>
      </c>
    </row>
    <row r="1669" spans="1:10" x14ac:dyDescent="0.3">
      <c r="A1669" t="s">
        <v>3493</v>
      </c>
      <c r="B1669" s="2">
        <v>45860</v>
      </c>
      <c r="C1669" t="s">
        <v>984</v>
      </c>
      <c r="D1669" t="s">
        <v>1720</v>
      </c>
      <c r="E1669" t="s">
        <v>1757</v>
      </c>
      <c r="F1669">
        <v>1</v>
      </c>
      <c r="G1669">
        <v>119.04</v>
      </c>
      <c r="H1669">
        <v>0.13</v>
      </c>
      <c r="I1669" t="s">
        <v>1829</v>
      </c>
      <c r="J1669">
        <v>103.56480000000001</v>
      </c>
    </row>
    <row r="1670" spans="1:10" x14ac:dyDescent="0.3">
      <c r="A1670" t="s">
        <v>3494</v>
      </c>
      <c r="B1670" s="2">
        <v>45843</v>
      </c>
      <c r="C1670" t="s">
        <v>1011</v>
      </c>
      <c r="D1670" t="s">
        <v>1636</v>
      </c>
      <c r="E1670" t="s">
        <v>1786</v>
      </c>
      <c r="F1670">
        <v>4</v>
      </c>
      <c r="G1670">
        <v>791.65</v>
      </c>
      <c r="H1670">
        <v>0.06</v>
      </c>
      <c r="I1670" t="s">
        <v>1829</v>
      </c>
      <c r="J1670">
        <v>2976.6039999999998</v>
      </c>
    </row>
    <row r="1671" spans="1:10" x14ac:dyDescent="0.3">
      <c r="A1671" t="s">
        <v>3495</v>
      </c>
      <c r="B1671" s="2">
        <v>45862</v>
      </c>
      <c r="C1671" t="s">
        <v>198</v>
      </c>
      <c r="D1671" t="s">
        <v>1576</v>
      </c>
      <c r="E1671" t="s">
        <v>1761</v>
      </c>
      <c r="F1671">
        <v>2</v>
      </c>
      <c r="G1671">
        <v>414.86</v>
      </c>
      <c r="H1671">
        <v>0.23</v>
      </c>
      <c r="I1671" t="s">
        <v>1824</v>
      </c>
      <c r="J1671">
        <v>638.88440000000003</v>
      </c>
    </row>
    <row r="1672" spans="1:10" x14ac:dyDescent="0.3">
      <c r="A1672" t="s">
        <v>3496</v>
      </c>
      <c r="B1672" s="2">
        <v>45385</v>
      </c>
      <c r="C1672" t="s">
        <v>1472</v>
      </c>
      <c r="D1672" t="s">
        <v>1624</v>
      </c>
      <c r="E1672" t="s">
        <v>1794</v>
      </c>
      <c r="F1672">
        <v>2</v>
      </c>
      <c r="G1672">
        <v>960.81</v>
      </c>
      <c r="H1672">
        <v>0.28000000000000003</v>
      </c>
      <c r="I1672" t="s">
        <v>1826</v>
      </c>
      <c r="J1672">
        <v>1383.5663999999999</v>
      </c>
    </row>
    <row r="1673" spans="1:10" x14ac:dyDescent="0.3">
      <c r="A1673" t="s">
        <v>3497</v>
      </c>
      <c r="B1673" s="2">
        <v>45668</v>
      </c>
      <c r="C1673" t="s">
        <v>690</v>
      </c>
      <c r="D1673" t="s">
        <v>1648</v>
      </c>
      <c r="E1673" t="s">
        <v>1769</v>
      </c>
      <c r="F1673">
        <v>4</v>
      </c>
      <c r="G1673">
        <v>943.36</v>
      </c>
      <c r="H1673">
        <v>0.18</v>
      </c>
      <c r="I1673" t="s">
        <v>1826</v>
      </c>
      <c r="J1673">
        <v>3094.2208000000001</v>
      </c>
    </row>
    <row r="1674" spans="1:10" x14ac:dyDescent="0.3">
      <c r="A1674" t="s">
        <v>3498</v>
      </c>
      <c r="B1674" s="2">
        <v>45561</v>
      </c>
      <c r="C1674" t="s">
        <v>693</v>
      </c>
      <c r="D1674" t="s">
        <v>1551</v>
      </c>
      <c r="E1674" t="s">
        <v>1797</v>
      </c>
      <c r="F1674">
        <v>1</v>
      </c>
      <c r="G1674">
        <v>830.42</v>
      </c>
      <c r="H1674">
        <v>0.26</v>
      </c>
      <c r="I1674" t="s">
        <v>1829</v>
      </c>
      <c r="J1674">
        <v>614.51080000000002</v>
      </c>
    </row>
    <row r="1675" spans="1:10" x14ac:dyDescent="0.3">
      <c r="A1675" t="s">
        <v>3499</v>
      </c>
      <c r="B1675" s="2">
        <v>45637</v>
      </c>
      <c r="C1675" t="s">
        <v>1107</v>
      </c>
      <c r="D1675" t="s">
        <v>1682</v>
      </c>
      <c r="E1675" t="s">
        <v>1807</v>
      </c>
      <c r="F1675">
        <v>1</v>
      </c>
      <c r="G1675">
        <v>762.55</v>
      </c>
      <c r="H1675">
        <v>0.19</v>
      </c>
      <c r="I1675" t="s">
        <v>1824</v>
      </c>
      <c r="J1675">
        <v>617.66549999999995</v>
      </c>
    </row>
    <row r="1676" spans="1:10" x14ac:dyDescent="0.3">
      <c r="A1676" t="s">
        <v>3500</v>
      </c>
      <c r="B1676" s="2">
        <v>45839</v>
      </c>
      <c r="C1676" t="s">
        <v>1077</v>
      </c>
      <c r="D1676" t="s">
        <v>1696</v>
      </c>
      <c r="E1676" t="s">
        <v>1810</v>
      </c>
      <c r="F1676">
        <v>2</v>
      </c>
      <c r="G1676">
        <v>464.43</v>
      </c>
      <c r="H1676">
        <v>0.24</v>
      </c>
      <c r="I1676" t="s">
        <v>1829</v>
      </c>
      <c r="J1676">
        <v>705.93360000000007</v>
      </c>
    </row>
    <row r="1677" spans="1:10" x14ac:dyDescent="0.3">
      <c r="A1677" t="s">
        <v>3501</v>
      </c>
      <c r="B1677" s="2">
        <v>45851</v>
      </c>
      <c r="C1677" t="s">
        <v>75</v>
      </c>
      <c r="D1677" t="s">
        <v>1676</v>
      </c>
      <c r="E1677" t="s">
        <v>1810</v>
      </c>
      <c r="F1677">
        <v>1</v>
      </c>
      <c r="G1677">
        <v>711.08</v>
      </c>
      <c r="H1677">
        <v>0.24</v>
      </c>
      <c r="I1677" t="s">
        <v>1826</v>
      </c>
      <c r="J1677">
        <v>540.42079999999999</v>
      </c>
    </row>
    <row r="1678" spans="1:10" x14ac:dyDescent="0.3">
      <c r="A1678" t="s">
        <v>3502</v>
      </c>
      <c r="B1678" s="2">
        <v>45656</v>
      </c>
      <c r="C1678" t="s">
        <v>803</v>
      </c>
      <c r="D1678" t="s">
        <v>1638</v>
      </c>
      <c r="E1678" t="s">
        <v>1799</v>
      </c>
      <c r="F1678">
        <v>2</v>
      </c>
      <c r="G1678">
        <v>984.96</v>
      </c>
      <c r="H1678">
        <v>0.16</v>
      </c>
      <c r="I1678" t="s">
        <v>1826</v>
      </c>
      <c r="J1678">
        <v>1654.7328</v>
      </c>
    </row>
    <row r="1679" spans="1:10" x14ac:dyDescent="0.3">
      <c r="A1679" t="s">
        <v>3503</v>
      </c>
      <c r="B1679" s="2">
        <v>45759</v>
      </c>
      <c r="C1679" t="s">
        <v>1077</v>
      </c>
      <c r="D1679" t="s">
        <v>1624</v>
      </c>
      <c r="E1679" t="s">
        <v>1794</v>
      </c>
      <c r="F1679">
        <v>1</v>
      </c>
      <c r="G1679">
        <v>21.14</v>
      </c>
      <c r="H1679">
        <v>0.06</v>
      </c>
      <c r="I1679" t="s">
        <v>1829</v>
      </c>
      <c r="J1679">
        <v>19.871600000000001</v>
      </c>
    </row>
    <row r="1680" spans="1:10" x14ac:dyDescent="0.3">
      <c r="A1680" t="s">
        <v>3504</v>
      </c>
      <c r="B1680" s="2">
        <v>45679</v>
      </c>
      <c r="C1680" t="s">
        <v>375</v>
      </c>
      <c r="D1680" t="s">
        <v>1744</v>
      </c>
      <c r="E1680" t="s">
        <v>1782</v>
      </c>
      <c r="F1680">
        <v>1</v>
      </c>
      <c r="G1680">
        <v>343.03</v>
      </c>
      <c r="H1680">
        <v>0.16</v>
      </c>
      <c r="I1680" t="s">
        <v>1824</v>
      </c>
      <c r="J1680">
        <v>288.14519999999999</v>
      </c>
    </row>
    <row r="1681" spans="1:10" x14ac:dyDescent="0.3">
      <c r="A1681" t="s">
        <v>3505</v>
      </c>
      <c r="B1681" s="2">
        <v>45237</v>
      </c>
      <c r="C1681" t="s">
        <v>791</v>
      </c>
      <c r="D1681" t="s">
        <v>1588</v>
      </c>
      <c r="E1681" t="s">
        <v>1810</v>
      </c>
      <c r="F1681">
        <v>3</v>
      </c>
      <c r="G1681">
        <v>94.83</v>
      </c>
      <c r="H1681">
        <v>0.16</v>
      </c>
      <c r="I1681" t="s">
        <v>1829</v>
      </c>
      <c r="J1681">
        <v>238.9716</v>
      </c>
    </row>
    <row r="1682" spans="1:10" x14ac:dyDescent="0.3">
      <c r="A1682" t="s">
        <v>3506</v>
      </c>
      <c r="B1682" s="2">
        <v>45790</v>
      </c>
      <c r="C1682" t="s">
        <v>82</v>
      </c>
      <c r="D1682" t="s">
        <v>1686</v>
      </c>
      <c r="E1682" t="s">
        <v>1813</v>
      </c>
      <c r="F1682">
        <v>3</v>
      </c>
      <c r="G1682">
        <v>74.66</v>
      </c>
      <c r="H1682">
        <v>0.03</v>
      </c>
      <c r="I1682" t="s">
        <v>1826</v>
      </c>
      <c r="J1682">
        <v>217.26060000000001</v>
      </c>
    </row>
    <row r="1683" spans="1:10" x14ac:dyDescent="0.3">
      <c r="A1683" t="s">
        <v>3507</v>
      </c>
      <c r="B1683" s="2">
        <v>45268</v>
      </c>
      <c r="C1683" t="s">
        <v>464</v>
      </c>
      <c r="D1683" t="s">
        <v>1622</v>
      </c>
      <c r="E1683" t="s">
        <v>1801</v>
      </c>
      <c r="F1683">
        <v>3</v>
      </c>
      <c r="G1683">
        <v>281.95999999999998</v>
      </c>
      <c r="H1683">
        <v>0.01</v>
      </c>
      <c r="I1683" t="s">
        <v>1829</v>
      </c>
      <c r="J1683">
        <v>837.42119999999989</v>
      </c>
    </row>
    <row r="1684" spans="1:10" x14ac:dyDescent="0.3">
      <c r="A1684" t="s">
        <v>3508</v>
      </c>
      <c r="B1684" s="2">
        <v>45664</v>
      </c>
      <c r="C1684" t="s">
        <v>758</v>
      </c>
      <c r="D1684" t="s">
        <v>1690</v>
      </c>
      <c r="E1684" t="s">
        <v>1810</v>
      </c>
      <c r="F1684">
        <v>4</v>
      </c>
      <c r="G1684">
        <v>622.27</v>
      </c>
      <c r="H1684">
        <v>0.02</v>
      </c>
      <c r="I1684" t="s">
        <v>1826</v>
      </c>
      <c r="J1684">
        <v>2439.2984000000001</v>
      </c>
    </row>
    <row r="1685" spans="1:10" x14ac:dyDescent="0.3">
      <c r="A1685" t="s">
        <v>3509</v>
      </c>
      <c r="B1685" s="2">
        <v>45475</v>
      </c>
      <c r="C1685" t="s">
        <v>363</v>
      </c>
      <c r="D1685" t="s">
        <v>1622</v>
      </c>
      <c r="E1685" t="s">
        <v>1779</v>
      </c>
      <c r="F1685">
        <v>2</v>
      </c>
      <c r="G1685">
        <v>78.27</v>
      </c>
      <c r="H1685">
        <v>0.28999999999999998</v>
      </c>
      <c r="I1685" t="s">
        <v>1829</v>
      </c>
      <c r="J1685">
        <v>111.1434</v>
      </c>
    </row>
    <row r="1686" spans="1:10" x14ac:dyDescent="0.3">
      <c r="A1686" t="s">
        <v>3510</v>
      </c>
      <c r="B1686" s="2">
        <v>45845</v>
      </c>
      <c r="C1686" t="s">
        <v>59</v>
      </c>
      <c r="D1686" t="s">
        <v>1672</v>
      </c>
      <c r="E1686" t="s">
        <v>1797</v>
      </c>
      <c r="F1686">
        <v>4</v>
      </c>
      <c r="G1686">
        <v>676.58</v>
      </c>
      <c r="H1686">
        <v>0.23</v>
      </c>
      <c r="I1686" t="s">
        <v>1829</v>
      </c>
      <c r="J1686">
        <v>2083.8663999999999</v>
      </c>
    </row>
    <row r="1687" spans="1:10" x14ac:dyDescent="0.3">
      <c r="A1687" t="s">
        <v>3511</v>
      </c>
      <c r="B1687" s="2">
        <v>45446</v>
      </c>
      <c r="C1687" t="s">
        <v>1495</v>
      </c>
      <c r="D1687" t="s">
        <v>1610</v>
      </c>
      <c r="E1687" t="s">
        <v>1757</v>
      </c>
      <c r="F1687">
        <v>2</v>
      </c>
      <c r="G1687">
        <v>938.6</v>
      </c>
      <c r="H1687">
        <v>0.04</v>
      </c>
      <c r="I1687" t="s">
        <v>1826</v>
      </c>
      <c r="J1687">
        <v>1802.1120000000001</v>
      </c>
    </row>
    <row r="1688" spans="1:10" x14ac:dyDescent="0.3">
      <c r="A1688" t="s">
        <v>3512</v>
      </c>
      <c r="B1688" s="2">
        <v>45761</v>
      </c>
      <c r="C1688" t="s">
        <v>1112</v>
      </c>
      <c r="D1688" t="s">
        <v>1574</v>
      </c>
      <c r="E1688" t="s">
        <v>1799</v>
      </c>
      <c r="F1688">
        <v>2</v>
      </c>
      <c r="G1688">
        <v>859.47</v>
      </c>
      <c r="H1688">
        <v>0.01</v>
      </c>
      <c r="I1688" t="s">
        <v>1824</v>
      </c>
      <c r="J1688">
        <v>1701.7506000000001</v>
      </c>
    </row>
    <row r="1689" spans="1:10" x14ac:dyDescent="0.3">
      <c r="A1689" t="s">
        <v>3513</v>
      </c>
      <c r="B1689" s="2">
        <v>45363</v>
      </c>
      <c r="C1689" t="s">
        <v>214</v>
      </c>
      <c r="D1689" t="s">
        <v>1602</v>
      </c>
      <c r="E1689" t="s">
        <v>1799</v>
      </c>
      <c r="F1689">
        <v>3</v>
      </c>
      <c r="G1689">
        <v>672.98</v>
      </c>
      <c r="H1689">
        <v>0.23</v>
      </c>
      <c r="I1689" t="s">
        <v>1826</v>
      </c>
      <c r="J1689">
        <v>1554.5838000000001</v>
      </c>
    </row>
    <row r="1690" spans="1:10" x14ac:dyDescent="0.3">
      <c r="A1690" t="s">
        <v>3514</v>
      </c>
      <c r="B1690" s="2">
        <v>45420</v>
      </c>
      <c r="C1690" t="s">
        <v>672</v>
      </c>
      <c r="D1690" t="s">
        <v>1660</v>
      </c>
      <c r="E1690" t="s">
        <v>1810</v>
      </c>
      <c r="F1690">
        <v>1</v>
      </c>
      <c r="G1690">
        <v>75.8</v>
      </c>
      <c r="H1690">
        <v>0.28999999999999998</v>
      </c>
      <c r="I1690" t="s">
        <v>1826</v>
      </c>
      <c r="J1690">
        <v>53.817999999999998</v>
      </c>
    </row>
    <row r="1691" spans="1:10" x14ac:dyDescent="0.3">
      <c r="A1691" t="s">
        <v>3515</v>
      </c>
      <c r="B1691" s="2">
        <v>45536</v>
      </c>
      <c r="C1691" t="s">
        <v>137</v>
      </c>
      <c r="D1691" t="s">
        <v>1582</v>
      </c>
      <c r="E1691" t="s">
        <v>1801</v>
      </c>
      <c r="F1691">
        <v>4</v>
      </c>
      <c r="G1691">
        <v>742.15</v>
      </c>
      <c r="H1691">
        <v>0.1</v>
      </c>
      <c r="I1691" t="s">
        <v>1829</v>
      </c>
      <c r="J1691">
        <v>2671.74</v>
      </c>
    </row>
    <row r="1692" spans="1:10" x14ac:dyDescent="0.3">
      <c r="A1692" t="s">
        <v>3516</v>
      </c>
      <c r="B1692" s="2">
        <v>45445</v>
      </c>
      <c r="C1692" t="s">
        <v>264</v>
      </c>
      <c r="D1692" t="s">
        <v>1608</v>
      </c>
      <c r="E1692" t="s">
        <v>1779</v>
      </c>
      <c r="F1692">
        <v>1</v>
      </c>
      <c r="G1692">
        <v>637.39</v>
      </c>
      <c r="H1692">
        <v>0.22</v>
      </c>
      <c r="I1692" t="s">
        <v>1826</v>
      </c>
      <c r="J1692">
        <v>497.16419999999999</v>
      </c>
    </row>
    <row r="1693" spans="1:10" x14ac:dyDescent="0.3">
      <c r="A1693" t="s">
        <v>3517</v>
      </c>
      <c r="B1693" s="2">
        <v>45230</v>
      </c>
      <c r="C1693" t="s">
        <v>1220</v>
      </c>
      <c r="D1693" t="s">
        <v>1557</v>
      </c>
      <c r="E1693" t="s">
        <v>1807</v>
      </c>
      <c r="F1693">
        <v>1</v>
      </c>
      <c r="G1693">
        <v>631</v>
      </c>
      <c r="H1693">
        <v>0.04</v>
      </c>
      <c r="I1693" t="s">
        <v>1824</v>
      </c>
      <c r="J1693">
        <v>605.76</v>
      </c>
    </row>
    <row r="1694" spans="1:10" x14ac:dyDescent="0.3">
      <c r="A1694" t="s">
        <v>3518</v>
      </c>
      <c r="B1694" s="2">
        <v>45916</v>
      </c>
      <c r="C1694" t="s">
        <v>1226</v>
      </c>
      <c r="D1694" t="s">
        <v>1708</v>
      </c>
      <c r="E1694" t="s">
        <v>1766</v>
      </c>
      <c r="F1694">
        <v>4</v>
      </c>
      <c r="G1694">
        <v>983.98</v>
      </c>
      <c r="H1694">
        <v>0.11</v>
      </c>
      <c r="I1694" t="s">
        <v>1829</v>
      </c>
      <c r="J1694">
        <v>3502.9688000000001</v>
      </c>
    </row>
    <row r="1695" spans="1:10" x14ac:dyDescent="0.3">
      <c r="A1695" t="s">
        <v>3519</v>
      </c>
      <c r="B1695" s="2">
        <v>45353</v>
      </c>
      <c r="C1695" t="s">
        <v>205</v>
      </c>
      <c r="D1695" t="s">
        <v>1658</v>
      </c>
      <c r="E1695" t="s">
        <v>1792</v>
      </c>
      <c r="F1695">
        <v>4</v>
      </c>
      <c r="G1695">
        <v>73.69</v>
      </c>
      <c r="H1695">
        <v>0.08</v>
      </c>
      <c r="I1695" t="s">
        <v>1824</v>
      </c>
      <c r="J1695">
        <v>271.17919999999998</v>
      </c>
    </row>
    <row r="1696" spans="1:10" x14ac:dyDescent="0.3">
      <c r="A1696" t="s">
        <v>3520</v>
      </c>
      <c r="B1696" s="2">
        <v>45490</v>
      </c>
      <c r="C1696" t="s">
        <v>1343</v>
      </c>
      <c r="D1696" t="s">
        <v>1570</v>
      </c>
      <c r="E1696" t="s">
        <v>1779</v>
      </c>
      <c r="F1696">
        <v>3</v>
      </c>
      <c r="G1696">
        <v>110.99</v>
      </c>
      <c r="H1696">
        <v>0.21</v>
      </c>
      <c r="I1696" t="s">
        <v>1824</v>
      </c>
      <c r="J1696">
        <v>263.04629999999997</v>
      </c>
    </row>
    <row r="1697" spans="1:10" x14ac:dyDescent="0.3">
      <c r="A1697" t="s">
        <v>3521</v>
      </c>
      <c r="B1697" s="2">
        <v>45850</v>
      </c>
      <c r="C1697" t="s">
        <v>301</v>
      </c>
      <c r="D1697" t="s">
        <v>1568</v>
      </c>
      <c r="E1697" t="s">
        <v>1779</v>
      </c>
      <c r="F1697">
        <v>1</v>
      </c>
      <c r="G1697">
        <v>66.86</v>
      </c>
      <c r="H1697">
        <v>0.22</v>
      </c>
      <c r="I1697" t="s">
        <v>1829</v>
      </c>
      <c r="J1697">
        <v>52.150799999999997</v>
      </c>
    </row>
    <row r="1698" spans="1:10" x14ac:dyDescent="0.3">
      <c r="A1698" t="s">
        <v>3522</v>
      </c>
      <c r="B1698" s="2">
        <v>45515</v>
      </c>
      <c r="C1698" t="s">
        <v>1295</v>
      </c>
      <c r="D1698" t="s">
        <v>1682</v>
      </c>
      <c r="E1698" t="s">
        <v>1810</v>
      </c>
      <c r="F1698">
        <v>1</v>
      </c>
      <c r="G1698">
        <v>980.26</v>
      </c>
      <c r="H1698">
        <v>0.14000000000000001</v>
      </c>
      <c r="I1698" t="s">
        <v>1826</v>
      </c>
      <c r="J1698">
        <v>843.02359999999999</v>
      </c>
    </row>
    <row r="1699" spans="1:10" x14ac:dyDescent="0.3">
      <c r="A1699" t="s">
        <v>3523</v>
      </c>
      <c r="B1699" s="2">
        <v>45322</v>
      </c>
      <c r="C1699" t="s">
        <v>147</v>
      </c>
      <c r="D1699" t="s">
        <v>1584</v>
      </c>
      <c r="E1699" t="s">
        <v>1810</v>
      </c>
      <c r="F1699">
        <v>1</v>
      </c>
      <c r="G1699">
        <v>235.28</v>
      </c>
      <c r="H1699">
        <v>0.05</v>
      </c>
      <c r="I1699" t="s">
        <v>1826</v>
      </c>
      <c r="J1699">
        <v>223.51599999999999</v>
      </c>
    </row>
    <row r="1700" spans="1:10" x14ac:dyDescent="0.3">
      <c r="A1700" t="s">
        <v>3524</v>
      </c>
      <c r="B1700" s="2">
        <v>45542</v>
      </c>
      <c r="C1700" t="s">
        <v>1292</v>
      </c>
      <c r="D1700" t="s">
        <v>1543</v>
      </c>
      <c r="E1700" t="s">
        <v>1801</v>
      </c>
      <c r="F1700">
        <v>3</v>
      </c>
      <c r="G1700">
        <v>407.39</v>
      </c>
      <c r="H1700">
        <v>0.08</v>
      </c>
      <c r="I1700" t="s">
        <v>1826</v>
      </c>
      <c r="J1700">
        <v>1124.3964000000001</v>
      </c>
    </row>
    <row r="1701" spans="1:10" x14ac:dyDescent="0.3">
      <c r="A1701" t="s">
        <v>3525</v>
      </c>
      <c r="B1701" s="2">
        <v>45675</v>
      </c>
      <c r="C1701" t="s">
        <v>251</v>
      </c>
      <c r="D1701" t="s">
        <v>1602</v>
      </c>
      <c r="E1701" t="s">
        <v>1799</v>
      </c>
      <c r="F1701">
        <v>4</v>
      </c>
      <c r="G1701">
        <v>459.83</v>
      </c>
      <c r="H1701">
        <v>0.12</v>
      </c>
      <c r="I1701" t="s">
        <v>1829</v>
      </c>
      <c r="J1701">
        <v>1618.6016</v>
      </c>
    </row>
    <row r="1702" spans="1:10" x14ac:dyDescent="0.3">
      <c r="A1702" t="s">
        <v>3526</v>
      </c>
      <c r="B1702" s="2">
        <v>45333</v>
      </c>
      <c r="C1702" t="s">
        <v>496</v>
      </c>
      <c r="D1702" t="s">
        <v>1734</v>
      </c>
      <c r="E1702" t="s">
        <v>1769</v>
      </c>
      <c r="F1702">
        <v>3</v>
      </c>
      <c r="G1702">
        <v>706.6</v>
      </c>
      <c r="H1702">
        <v>0.17</v>
      </c>
      <c r="I1702" t="s">
        <v>1826</v>
      </c>
      <c r="J1702">
        <v>1759.434</v>
      </c>
    </row>
    <row r="1703" spans="1:10" x14ac:dyDescent="0.3">
      <c r="A1703" t="s">
        <v>3527</v>
      </c>
      <c r="B1703" s="2">
        <v>45819</v>
      </c>
      <c r="C1703" t="s">
        <v>1425</v>
      </c>
      <c r="D1703" t="s">
        <v>1730</v>
      </c>
      <c r="E1703" t="s">
        <v>1813</v>
      </c>
      <c r="F1703">
        <v>3</v>
      </c>
      <c r="G1703">
        <v>811.16</v>
      </c>
      <c r="H1703">
        <v>0.1</v>
      </c>
      <c r="I1703" t="s">
        <v>1829</v>
      </c>
      <c r="J1703">
        <v>2190.1320000000001</v>
      </c>
    </row>
    <row r="1704" spans="1:10" x14ac:dyDescent="0.3">
      <c r="A1704" t="s">
        <v>3528</v>
      </c>
      <c r="B1704" s="2">
        <v>45268</v>
      </c>
      <c r="C1704" t="s">
        <v>705</v>
      </c>
      <c r="D1704" t="s">
        <v>1622</v>
      </c>
      <c r="E1704" t="s">
        <v>1779</v>
      </c>
      <c r="F1704">
        <v>2</v>
      </c>
      <c r="G1704">
        <v>985.79</v>
      </c>
      <c r="H1704">
        <v>0.04</v>
      </c>
      <c r="I1704" t="s">
        <v>1826</v>
      </c>
      <c r="J1704">
        <v>1892.7167999999999</v>
      </c>
    </row>
    <row r="1705" spans="1:10" x14ac:dyDescent="0.3">
      <c r="A1705" t="s">
        <v>3529</v>
      </c>
      <c r="B1705" s="2">
        <v>45521</v>
      </c>
      <c r="C1705" t="s">
        <v>616</v>
      </c>
      <c r="D1705" t="s">
        <v>1614</v>
      </c>
      <c r="E1705" t="s">
        <v>1799</v>
      </c>
      <c r="F1705">
        <v>1</v>
      </c>
      <c r="G1705">
        <v>255.02</v>
      </c>
      <c r="H1705">
        <v>0.3</v>
      </c>
      <c r="I1705" t="s">
        <v>1824</v>
      </c>
      <c r="J1705">
        <v>178.51400000000001</v>
      </c>
    </row>
    <row r="1706" spans="1:10" x14ac:dyDescent="0.3">
      <c r="A1706" t="s">
        <v>3530</v>
      </c>
      <c r="B1706" s="2">
        <v>45693</v>
      </c>
      <c r="C1706" t="s">
        <v>341</v>
      </c>
      <c r="D1706" t="s">
        <v>1586</v>
      </c>
      <c r="E1706" t="s">
        <v>1782</v>
      </c>
      <c r="F1706">
        <v>1</v>
      </c>
      <c r="G1706">
        <v>153.57</v>
      </c>
      <c r="H1706">
        <v>0.01</v>
      </c>
      <c r="I1706" t="s">
        <v>1826</v>
      </c>
      <c r="J1706">
        <v>152.0343</v>
      </c>
    </row>
    <row r="1707" spans="1:10" x14ac:dyDescent="0.3">
      <c r="A1707" t="s">
        <v>3531</v>
      </c>
      <c r="B1707" s="2">
        <v>45734</v>
      </c>
      <c r="C1707" t="s">
        <v>809</v>
      </c>
      <c r="D1707" t="s">
        <v>1634</v>
      </c>
      <c r="E1707" t="s">
        <v>1810</v>
      </c>
      <c r="F1707">
        <v>3</v>
      </c>
      <c r="G1707">
        <v>962.98</v>
      </c>
      <c r="H1707">
        <v>0.21</v>
      </c>
      <c r="I1707" t="s">
        <v>1824</v>
      </c>
      <c r="J1707">
        <v>2282.2626</v>
      </c>
    </row>
    <row r="1708" spans="1:10" x14ac:dyDescent="0.3">
      <c r="A1708" t="s">
        <v>3532</v>
      </c>
      <c r="B1708" s="2">
        <v>45377</v>
      </c>
      <c r="C1708" t="s">
        <v>214</v>
      </c>
      <c r="D1708" t="s">
        <v>1636</v>
      </c>
      <c r="E1708" t="s">
        <v>1782</v>
      </c>
      <c r="F1708">
        <v>3</v>
      </c>
      <c r="G1708">
        <v>884.46</v>
      </c>
      <c r="H1708">
        <v>0.25</v>
      </c>
      <c r="I1708" t="s">
        <v>1824</v>
      </c>
      <c r="J1708">
        <v>1990.0350000000001</v>
      </c>
    </row>
    <row r="1709" spans="1:10" x14ac:dyDescent="0.3">
      <c r="A1709" t="s">
        <v>3533</v>
      </c>
      <c r="B1709" s="2">
        <v>45778</v>
      </c>
      <c r="C1709" t="s">
        <v>1355</v>
      </c>
      <c r="D1709" t="s">
        <v>1682</v>
      </c>
      <c r="E1709" t="s">
        <v>1789</v>
      </c>
      <c r="F1709">
        <v>4</v>
      </c>
      <c r="G1709">
        <v>359.71</v>
      </c>
      <c r="H1709">
        <v>0.05</v>
      </c>
      <c r="I1709" t="s">
        <v>1826</v>
      </c>
      <c r="J1709">
        <v>1366.8979999999999</v>
      </c>
    </row>
    <row r="1710" spans="1:10" x14ac:dyDescent="0.3">
      <c r="A1710" t="s">
        <v>3534</v>
      </c>
      <c r="B1710" s="2">
        <v>45715</v>
      </c>
      <c r="C1710" t="s">
        <v>195</v>
      </c>
      <c r="D1710" t="s">
        <v>1648</v>
      </c>
      <c r="E1710" t="s">
        <v>1769</v>
      </c>
      <c r="F1710">
        <v>3</v>
      </c>
      <c r="G1710">
        <v>766.47</v>
      </c>
      <c r="H1710">
        <v>0.18</v>
      </c>
      <c r="I1710" t="s">
        <v>1824</v>
      </c>
      <c r="J1710">
        <v>1885.5162</v>
      </c>
    </row>
    <row r="1711" spans="1:10" x14ac:dyDescent="0.3">
      <c r="A1711" t="s">
        <v>3535</v>
      </c>
      <c r="B1711" s="2">
        <v>45492</v>
      </c>
      <c r="C1711" t="s">
        <v>722</v>
      </c>
      <c r="D1711" t="s">
        <v>1660</v>
      </c>
      <c r="E1711" t="s">
        <v>1810</v>
      </c>
      <c r="F1711">
        <v>1</v>
      </c>
      <c r="G1711">
        <v>772.07</v>
      </c>
      <c r="H1711">
        <v>0.26</v>
      </c>
      <c r="I1711" t="s">
        <v>1826</v>
      </c>
      <c r="J1711">
        <v>571.33180000000004</v>
      </c>
    </row>
    <row r="1712" spans="1:10" x14ac:dyDescent="0.3">
      <c r="A1712" t="s">
        <v>3536</v>
      </c>
      <c r="B1712" s="2">
        <v>45292</v>
      </c>
      <c r="C1712" t="s">
        <v>881</v>
      </c>
      <c r="D1712" t="s">
        <v>1586</v>
      </c>
      <c r="E1712" t="s">
        <v>1773</v>
      </c>
      <c r="F1712">
        <v>3</v>
      </c>
      <c r="G1712">
        <v>108.31</v>
      </c>
      <c r="H1712">
        <v>0.26</v>
      </c>
      <c r="I1712" t="s">
        <v>1829</v>
      </c>
      <c r="J1712">
        <v>240.44820000000001</v>
      </c>
    </row>
    <row r="1713" spans="1:10" x14ac:dyDescent="0.3">
      <c r="A1713" t="s">
        <v>3537</v>
      </c>
      <c r="B1713" s="2">
        <v>45316</v>
      </c>
      <c r="C1713" t="s">
        <v>708</v>
      </c>
      <c r="D1713" t="s">
        <v>1706</v>
      </c>
      <c r="E1713" t="s">
        <v>1776</v>
      </c>
      <c r="F1713">
        <v>1</v>
      </c>
      <c r="G1713">
        <v>502.53</v>
      </c>
      <c r="H1713">
        <v>0</v>
      </c>
      <c r="I1713" t="s">
        <v>1826</v>
      </c>
      <c r="J1713">
        <v>502.53</v>
      </c>
    </row>
    <row r="1714" spans="1:10" x14ac:dyDescent="0.3">
      <c r="A1714" t="s">
        <v>3538</v>
      </c>
      <c r="B1714" s="2">
        <v>45548</v>
      </c>
      <c r="C1714" t="s">
        <v>278</v>
      </c>
      <c r="D1714" t="s">
        <v>1546</v>
      </c>
      <c r="E1714" t="s">
        <v>1804</v>
      </c>
      <c r="F1714">
        <v>2</v>
      </c>
      <c r="G1714">
        <v>508.52</v>
      </c>
      <c r="H1714">
        <v>0.11</v>
      </c>
      <c r="I1714" t="s">
        <v>1829</v>
      </c>
      <c r="J1714">
        <v>905.16559999999993</v>
      </c>
    </row>
    <row r="1715" spans="1:10" x14ac:dyDescent="0.3">
      <c r="A1715" t="s">
        <v>3539</v>
      </c>
      <c r="B1715" s="2">
        <v>45572</v>
      </c>
      <c r="C1715" t="s">
        <v>1443</v>
      </c>
      <c r="D1715" t="s">
        <v>1696</v>
      </c>
      <c r="E1715" t="s">
        <v>1766</v>
      </c>
      <c r="F1715">
        <v>1</v>
      </c>
      <c r="G1715">
        <v>492</v>
      </c>
      <c r="H1715">
        <v>0.26</v>
      </c>
      <c r="I1715" t="s">
        <v>1826</v>
      </c>
      <c r="J1715">
        <v>364.08</v>
      </c>
    </row>
    <row r="1716" spans="1:10" x14ac:dyDescent="0.3">
      <c r="A1716" t="s">
        <v>3540</v>
      </c>
      <c r="B1716" s="2">
        <v>45347</v>
      </c>
      <c r="C1716" t="s">
        <v>1492</v>
      </c>
      <c r="D1716" t="s">
        <v>1622</v>
      </c>
      <c r="E1716" t="s">
        <v>1799</v>
      </c>
      <c r="F1716">
        <v>4</v>
      </c>
      <c r="G1716">
        <v>746.36</v>
      </c>
      <c r="H1716">
        <v>0.02</v>
      </c>
      <c r="I1716" t="s">
        <v>1824</v>
      </c>
      <c r="J1716">
        <v>2925.7312000000002</v>
      </c>
    </row>
    <row r="1717" spans="1:10" x14ac:dyDescent="0.3">
      <c r="A1717" t="s">
        <v>3541</v>
      </c>
      <c r="B1717" s="2">
        <v>45823</v>
      </c>
      <c r="C1717" t="s">
        <v>1343</v>
      </c>
      <c r="D1717" t="s">
        <v>1572</v>
      </c>
      <c r="E1717" t="s">
        <v>1757</v>
      </c>
      <c r="F1717">
        <v>1</v>
      </c>
      <c r="G1717">
        <v>120.83</v>
      </c>
      <c r="H1717">
        <v>0.08</v>
      </c>
      <c r="I1717" t="s">
        <v>1824</v>
      </c>
      <c r="J1717">
        <v>111.1636</v>
      </c>
    </row>
    <row r="1718" spans="1:10" x14ac:dyDescent="0.3">
      <c r="A1718" t="s">
        <v>3542</v>
      </c>
      <c r="B1718" s="2">
        <v>45394</v>
      </c>
      <c r="C1718" t="s">
        <v>1243</v>
      </c>
      <c r="D1718" t="s">
        <v>1702</v>
      </c>
      <c r="E1718" t="s">
        <v>1810</v>
      </c>
      <c r="F1718">
        <v>2</v>
      </c>
      <c r="G1718">
        <v>68.31</v>
      </c>
      <c r="H1718">
        <v>0.28999999999999998</v>
      </c>
      <c r="I1718" t="s">
        <v>1829</v>
      </c>
      <c r="J1718">
        <v>97.000199999999992</v>
      </c>
    </row>
    <row r="1719" spans="1:10" x14ac:dyDescent="0.3">
      <c r="A1719" t="s">
        <v>3543</v>
      </c>
      <c r="B1719" s="2">
        <v>45265</v>
      </c>
      <c r="C1719" t="s">
        <v>230</v>
      </c>
      <c r="D1719" t="s">
        <v>1592</v>
      </c>
      <c r="E1719" t="s">
        <v>1810</v>
      </c>
      <c r="F1719">
        <v>2</v>
      </c>
      <c r="G1719">
        <v>761.71</v>
      </c>
      <c r="H1719">
        <v>0.02</v>
      </c>
      <c r="I1719" t="s">
        <v>1826</v>
      </c>
      <c r="J1719">
        <v>1492.9516000000001</v>
      </c>
    </row>
    <row r="1720" spans="1:10" x14ac:dyDescent="0.3">
      <c r="A1720" t="s">
        <v>3544</v>
      </c>
      <c r="B1720" s="2">
        <v>45261</v>
      </c>
      <c r="C1720" t="s">
        <v>244</v>
      </c>
      <c r="D1720" t="s">
        <v>1704</v>
      </c>
      <c r="E1720" t="s">
        <v>1766</v>
      </c>
      <c r="F1720">
        <v>4</v>
      </c>
      <c r="G1720">
        <v>346.37</v>
      </c>
      <c r="H1720">
        <v>0.18</v>
      </c>
      <c r="I1720" t="s">
        <v>1829</v>
      </c>
      <c r="J1720">
        <v>1136.0935999999999</v>
      </c>
    </row>
    <row r="1721" spans="1:10" x14ac:dyDescent="0.3">
      <c r="A1721" t="s">
        <v>3545</v>
      </c>
      <c r="B1721" s="2">
        <v>45702</v>
      </c>
      <c r="C1721" t="s">
        <v>40</v>
      </c>
      <c r="D1721" t="s">
        <v>1658</v>
      </c>
      <c r="E1721" t="s">
        <v>1794</v>
      </c>
      <c r="F1721">
        <v>1</v>
      </c>
      <c r="G1721">
        <v>846.3</v>
      </c>
      <c r="H1721">
        <v>0.14000000000000001</v>
      </c>
      <c r="I1721" t="s">
        <v>1826</v>
      </c>
      <c r="J1721">
        <v>727.81799999999998</v>
      </c>
    </row>
    <row r="1722" spans="1:10" x14ac:dyDescent="0.3">
      <c r="A1722" t="s">
        <v>3546</v>
      </c>
      <c r="B1722" s="2">
        <v>45624</v>
      </c>
      <c r="C1722" t="s">
        <v>1340</v>
      </c>
      <c r="D1722" t="s">
        <v>1543</v>
      </c>
      <c r="E1722" t="s">
        <v>1813</v>
      </c>
      <c r="F1722">
        <v>1</v>
      </c>
      <c r="G1722">
        <v>458.97</v>
      </c>
      <c r="H1722">
        <v>0.1</v>
      </c>
      <c r="I1722" t="s">
        <v>1826</v>
      </c>
      <c r="J1722">
        <v>413.07299999999998</v>
      </c>
    </row>
    <row r="1723" spans="1:10" x14ac:dyDescent="0.3">
      <c r="A1723" t="s">
        <v>3547</v>
      </c>
      <c r="B1723" s="2">
        <v>45736</v>
      </c>
      <c r="C1723" t="s">
        <v>917</v>
      </c>
      <c r="D1723" t="s">
        <v>1634</v>
      </c>
      <c r="E1723" t="s">
        <v>1779</v>
      </c>
      <c r="F1723">
        <v>2</v>
      </c>
      <c r="G1723">
        <v>536.61</v>
      </c>
      <c r="H1723">
        <v>0.14000000000000001</v>
      </c>
      <c r="I1723" t="s">
        <v>1824</v>
      </c>
      <c r="J1723">
        <v>922.9692</v>
      </c>
    </row>
    <row r="1724" spans="1:10" x14ac:dyDescent="0.3">
      <c r="A1724" t="s">
        <v>3548</v>
      </c>
      <c r="B1724" s="2">
        <v>45709</v>
      </c>
      <c r="C1724" t="s">
        <v>1304</v>
      </c>
      <c r="D1724" t="s">
        <v>1664</v>
      </c>
      <c r="E1724" t="s">
        <v>1752</v>
      </c>
      <c r="F1724">
        <v>3</v>
      </c>
      <c r="G1724">
        <v>130.41</v>
      </c>
      <c r="H1724">
        <v>0.14000000000000001</v>
      </c>
      <c r="I1724" t="s">
        <v>1826</v>
      </c>
      <c r="J1724">
        <v>336.45780000000002</v>
      </c>
    </row>
    <row r="1725" spans="1:10" x14ac:dyDescent="0.3">
      <c r="A1725" t="s">
        <v>3549</v>
      </c>
      <c r="B1725" s="2">
        <v>45738</v>
      </c>
      <c r="C1725" t="s">
        <v>1524</v>
      </c>
      <c r="D1725" t="s">
        <v>1726</v>
      </c>
      <c r="E1725" t="s">
        <v>1794</v>
      </c>
      <c r="F1725">
        <v>4</v>
      </c>
      <c r="G1725">
        <v>706.67</v>
      </c>
      <c r="H1725">
        <v>0.01</v>
      </c>
      <c r="I1725" t="s">
        <v>1824</v>
      </c>
      <c r="J1725">
        <v>2798.4132</v>
      </c>
    </row>
    <row r="1726" spans="1:10" x14ac:dyDescent="0.3">
      <c r="A1726" t="s">
        <v>3550</v>
      </c>
      <c r="B1726" s="2">
        <v>45685</v>
      </c>
      <c r="C1726" t="s">
        <v>1223</v>
      </c>
      <c r="D1726" t="s">
        <v>1602</v>
      </c>
      <c r="E1726" t="s">
        <v>1766</v>
      </c>
      <c r="F1726">
        <v>3</v>
      </c>
      <c r="G1726">
        <v>523.45000000000005</v>
      </c>
      <c r="H1726">
        <v>0.17</v>
      </c>
      <c r="I1726" t="s">
        <v>1824</v>
      </c>
      <c r="J1726">
        <v>1303.3905</v>
      </c>
    </row>
    <row r="1727" spans="1:10" x14ac:dyDescent="0.3">
      <c r="A1727" t="s">
        <v>3551</v>
      </c>
      <c r="B1727" s="2">
        <v>45701</v>
      </c>
      <c r="C1727" t="s">
        <v>48</v>
      </c>
      <c r="D1727" t="s">
        <v>1730</v>
      </c>
      <c r="E1727" t="s">
        <v>1810</v>
      </c>
      <c r="F1727">
        <v>3</v>
      </c>
      <c r="G1727">
        <v>482.2</v>
      </c>
      <c r="H1727">
        <v>0.23</v>
      </c>
      <c r="I1727" t="s">
        <v>1829</v>
      </c>
      <c r="J1727">
        <v>1113.8820000000001</v>
      </c>
    </row>
    <row r="1728" spans="1:10" x14ac:dyDescent="0.3">
      <c r="A1728" t="s">
        <v>3552</v>
      </c>
      <c r="B1728" s="2">
        <v>45745</v>
      </c>
      <c r="C1728" t="s">
        <v>428</v>
      </c>
      <c r="D1728" t="s">
        <v>1674</v>
      </c>
      <c r="E1728" t="s">
        <v>1773</v>
      </c>
      <c r="F1728">
        <v>4</v>
      </c>
      <c r="G1728">
        <v>688.86</v>
      </c>
      <c r="H1728">
        <v>0.02</v>
      </c>
      <c r="I1728" t="s">
        <v>1829</v>
      </c>
      <c r="J1728">
        <v>2700.3312000000001</v>
      </c>
    </row>
    <row r="1729" spans="1:10" x14ac:dyDescent="0.3">
      <c r="A1729" t="s">
        <v>3553</v>
      </c>
      <c r="B1729" s="2">
        <v>45214</v>
      </c>
      <c r="C1729" t="s">
        <v>100</v>
      </c>
      <c r="D1729" t="s">
        <v>1572</v>
      </c>
      <c r="E1729" t="s">
        <v>1752</v>
      </c>
      <c r="F1729">
        <v>1</v>
      </c>
      <c r="G1729">
        <v>145.47999999999999</v>
      </c>
      <c r="H1729">
        <v>0.1</v>
      </c>
      <c r="I1729" t="s">
        <v>1829</v>
      </c>
      <c r="J1729">
        <v>130.93199999999999</v>
      </c>
    </row>
    <row r="1730" spans="1:10" x14ac:dyDescent="0.3">
      <c r="A1730" t="s">
        <v>3554</v>
      </c>
      <c r="B1730" s="2">
        <v>45547</v>
      </c>
      <c r="C1730" t="s">
        <v>198</v>
      </c>
      <c r="D1730" t="s">
        <v>1610</v>
      </c>
      <c r="E1730" t="s">
        <v>1792</v>
      </c>
      <c r="F1730">
        <v>4</v>
      </c>
      <c r="G1730">
        <v>862.25</v>
      </c>
      <c r="H1730">
        <v>0.28000000000000003</v>
      </c>
      <c r="I1730" t="s">
        <v>1826</v>
      </c>
      <c r="J1730">
        <v>2483.2800000000002</v>
      </c>
    </row>
    <row r="1731" spans="1:10" x14ac:dyDescent="0.3">
      <c r="A1731" t="s">
        <v>3555</v>
      </c>
      <c r="B1731" s="2">
        <v>45296</v>
      </c>
      <c r="C1731" t="s">
        <v>926</v>
      </c>
      <c r="D1731" t="s">
        <v>1546</v>
      </c>
      <c r="E1731" t="s">
        <v>1799</v>
      </c>
      <c r="F1731">
        <v>4</v>
      </c>
      <c r="G1731">
        <v>146.12</v>
      </c>
      <c r="H1731">
        <v>0.12</v>
      </c>
      <c r="I1731" t="s">
        <v>1829</v>
      </c>
      <c r="J1731">
        <v>514.3424</v>
      </c>
    </row>
    <row r="1732" spans="1:10" x14ac:dyDescent="0.3">
      <c r="A1732" t="s">
        <v>3556</v>
      </c>
      <c r="B1732" s="2">
        <v>45549</v>
      </c>
      <c r="C1732" t="s">
        <v>1472</v>
      </c>
      <c r="D1732" t="s">
        <v>1610</v>
      </c>
      <c r="E1732" t="s">
        <v>1810</v>
      </c>
      <c r="F1732">
        <v>2</v>
      </c>
      <c r="G1732">
        <v>695.02</v>
      </c>
      <c r="H1732">
        <v>0.3</v>
      </c>
      <c r="I1732" t="s">
        <v>1829</v>
      </c>
      <c r="J1732">
        <v>973.02799999999991</v>
      </c>
    </row>
    <row r="1733" spans="1:10" x14ac:dyDescent="0.3">
      <c r="A1733" t="s">
        <v>3557</v>
      </c>
      <c r="B1733" s="2">
        <v>45231</v>
      </c>
      <c r="C1733" t="s">
        <v>711</v>
      </c>
      <c r="D1733" t="s">
        <v>1736</v>
      </c>
      <c r="E1733" t="s">
        <v>1789</v>
      </c>
      <c r="F1733">
        <v>2</v>
      </c>
      <c r="G1733">
        <v>886.67</v>
      </c>
      <c r="H1733">
        <v>0.24</v>
      </c>
      <c r="I1733" t="s">
        <v>1826</v>
      </c>
      <c r="J1733">
        <v>1347.7384</v>
      </c>
    </row>
    <row r="1734" spans="1:10" x14ac:dyDescent="0.3">
      <c r="A1734" t="s">
        <v>3558</v>
      </c>
      <c r="B1734" s="2">
        <v>45628</v>
      </c>
      <c r="C1734" t="s">
        <v>205</v>
      </c>
      <c r="D1734" t="s">
        <v>1680</v>
      </c>
      <c r="E1734" t="s">
        <v>1810</v>
      </c>
      <c r="F1734">
        <v>2</v>
      </c>
      <c r="G1734">
        <v>864.09</v>
      </c>
      <c r="H1734">
        <v>0.06</v>
      </c>
      <c r="I1734" t="s">
        <v>1829</v>
      </c>
      <c r="J1734">
        <v>1624.4892</v>
      </c>
    </row>
    <row r="1735" spans="1:10" x14ac:dyDescent="0.3">
      <c r="A1735" t="s">
        <v>3559</v>
      </c>
      <c r="B1735" s="2">
        <v>45862</v>
      </c>
      <c r="C1735" t="s">
        <v>23</v>
      </c>
      <c r="D1735" t="s">
        <v>1572</v>
      </c>
      <c r="E1735" t="s">
        <v>1786</v>
      </c>
      <c r="F1735">
        <v>1</v>
      </c>
      <c r="G1735">
        <v>437.65</v>
      </c>
      <c r="H1735">
        <v>0.02</v>
      </c>
      <c r="I1735" t="s">
        <v>1826</v>
      </c>
      <c r="J1735">
        <v>428.89699999999999</v>
      </c>
    </row>
    <row r="1736" spans="1:10" x14ac:dyDescent="0.3">
      <c r="A1736" t="s">
        <v>3560</v>
      </c>
      <c r="B1736" s="2">
        <v>45843</v>
      </c>
      <c r="C1736" t="s">
        <v>660</v>
      </c>
      <c r="D1736" t="s">
        <v>1620</v>
      </c>
      <c r="E1736" t="s">
        <v>1797</v>
      </c>
      <c r="F1736">
        <v>2</v>
      </c>
      <c r="G1736">
        <v>208.09</v>
      </c>
      <c r="H1736">
        <v>0.27</v>
      </c>
      <c r="I1736" t="s">
        <v>1824</v>
      </c>
      <c r="J1736">
        <v>303.81139999999999</v>
      </c>
    </row>
    <row r="1737" spans="1:10" x14ac:dyDescent="0.3">
      <c r="A1737" t="s">
        <v>3561</v>
      </c>
      <c r="B1737" s="2">
        <v>45482</v>
      </c>
      <c r="C1737" t="s">
        <v>205</v>
      </c>
      <c r="D1737" t="s">
        <v>1734</v>
      </c>
      <c r="E1737" t="s">
        <v>1807</v>
      </c>
      <c r="F1737">
        <v>4</v>
      </c>
      <c r="G1737">
        <v>825.78</v>
      </c>
      <c r="H1737">
        <v>0.02</v>
      </c>
      <c r="I1737" t="s">
        <v>1824</v>
      </c>
      <c r="J1737">
        <v>3237.0576000000001</v>
      </c>
    </row>
    <row r="1738" spans="1:10" x14ac:dyDescent="0.3">
      <c r="A1738" t="s">
        <v>3562</v>
      </c>
      <c r="B1738" s="2">
        <v>45313</v>
      </c>
      <c r="C1738" t="s">
        <v>405</v>
      </c>
      <c r="D1738" t="s">
        <v>1598</v>
      </c>
      <c r="E1738" t="s">
        <v>1807</v>
      </c>
      <c r="F1738">
        <v>3</v>
      </c>
      <c r="G1738">
        <v>849.77</v>
      </c>
      <c r="H1738">
        <v>0.12</v>
      </c>
      <c r="I1738" t="s">
        <v>1826</v>
      </c>
      <c r="J1738">
        <v>2243.3928000000001</v>
      </c>
    </row>
    <row r="1739" spans="1:10" x14ac:dyDescent="0.3">
      <c r="A1739" t="s">
        <v>3563</v>
      </c>
      <c r="B1739" s="2">
        <v>45314</v>
      </c>
      <c r="C1739" t="s">
        <v>1080</v>
      </c>
      <c r="D1739" t="s">
        <v>1668</v>
      </c>
      <c r="E1739" t="s">
        <v>1769</v>
      </c>
      <c r="F1739">
        <v>1</v>
      </c>
      <c r="G1739">
        <v>88.78</v>
      </c>
      <c r="H1739">
        <v>0.18</v>
      </c>
      <c r="I1739" t="s">
        <v>1824</v>
      </c>
      <c r="J1739">
        <v>72.799600000000012</v>
      </c>
    </row>
    <row r="1740" spans="1:10" x14ac:dyDescent="0.3">
      <c r="A1740" t="s">
        <v>3564</v>
      </c>
      <c r="B1740" s="2">
        <v>45526</v>
      </c>
      <c r="C1740" t="s">
        <v>628</v>
      </c>
      <c r="D1740" t="s">
        <v>1704</v>
      </c>
      <c r="E1740" t="s">
        <v>1769</v>
      </c>
      <c r="F1740">
        <v>4</v>
      </c>
      <c r="G1740">
        <v>507.22</v>
      </c>
      <c r="H1740">
        <v>0.14000000000000001</v>
      </c>
      <c r="I1740" t="s">
        <v>1826</v>
      </c>
      <c r="J1740">
        <v>1744.8368</v>
      </c>
    </row>
    <row r="1741" spans="1:10" x14ac:dyDescent="0.3">
      <c r="A1741" t="s">
        <v>3565</v>
      </c>
      <c r="B1741" s="2">
        <v>45887</v>
      </c>
      <c r="C1741" t="s">
        <v>996</v>
      </c>
      <c r="D1741" t="s">
        <v>1740</v>
      </c>
      <c r="E1741" t="s">
        <v>1752</v>
      </c>
      <c r="F1741">
        <v>3</v>
      </c>
      <c r="G1741">
        <v>330.98</v>
      </c>
      <c r="H1741">
        <v>0.11</v>
      </c>
      <c r="I1741" t="s">
        <v>1824</v>
      </c>
      <c r="J1741">
        <v>883.71660000000008</v>
      </c>
    </row>
    <row r="1742" spans="1:10" x14ac:dyDescent="0.3">
      <c r="A1742" t="s">
        <v>3566</v>
      </c>
      <c r="B1742" s="2">
        <v>45562</v>
      </c>
      <c r="C1742" t="s">
        <v>195</v>
      </c>
      <c r="D1742" t="s">
        <v>1622</v>
      </c>
      <c r="E1742" t="s">
        <v>1813</v>
      </c>
      <c r="F1742">
        <v>4</v>
      </c>
      <c r="G1742">
        <v>442.87</v>
      </c>
      <c r="H1742">
        <v>0.08</v>
      </c>
      <c r="I1742" t="s">
        <v>1824</v>
      </c>
      <c r="J1742">
        <v>1629.7616</v>
      </c>
    </row>
    <row r="1743" spans="1:10" x14ac:dyDescent="0.3">
      <c r="A1743" t="s">
        <v>3567</v>
      </c>
      <c r="B1743" s="2">
        <v>45880</v>
      </c>
      <c r="C1743" t="s">
        <v>48</v>
      </c>
      <c r="D1743" t="s">
        <v>1740</v>
      </c>
      <c r="E1743" t="s">
        <v>1761</v>
      </c>
      <c r="F1743">
        <v>2</v>
      </c>
      <c r="G1743">
        <v>939.66</v>
      </c>
      <c r="H1743">
        <v>0.14000000000000001</v>
      </c>
      <c r="I1743" t="s">
        <v>1826</v>
      </c>
      <c r="J1743">
        <v>1616.2152000000001</v>
      </c>
    </row>
    <row r="1744" spans="1:10" x14ac:dyDescent="0.3">
      <c r="A1744" t="s">
        <v>3568</v>
      </c>
      <c r="B1744" s="2">
        <v>45556</v>
      </c>
      <c r="C1744" t="s">
        <v>929</v>
      </c>
      <c r="D1744" t="s">
        <v>1694</v>
      </c>
      <c r="E1744" t="s">
        <v>1766</v>
      </c>
      <c r="F1744">
        <v>1</v>
      </c>
      <c r="G1744">
        <v>24.13</v>
      </c>
      <c r="H1744">
        <v>0</v>
      </c>
      <c r="I1744" t="s">
        <v>1824</v>
      </c>
      <c r="J1744">
        <v>24.13</v>
      </c>
    </row>
    <row r="1745" spans="1:10" x14ac:dyDescent="0.3">
      <c r="A1745" t="s">
        <v>3569</v>
      </c>
      <c r="B1745" s="2">
        <v>45355</v>
      </c>
      <c r="C1745" t="s">
        <v>1139</v>
      </c>
      <c r="D1745" t="s">
        <v>1630</v>
      </c>
      <c r="E1745" t="s">
        <v>1766</v>
      </c>
      <c r="F1745">
        <v>3</v>
      </c>
      <c r="G1745">
        <v>239.54</v>
      </c>
      <c r="H1745">
        <v>0.28999999999999998</v>
      </c>
      <c r="I1745" t="s">
        <v>1829</v>
      </c>
      <c r="J1745">
        <v>510.22019999999998</v>
      </c>
    </row>
    <row r="1746" spans="1:10" x14ac:dyDescent="0.3">
      <c r="A1746" t="s">
        <v>3570</v>
      </c>
      <c r="B1746" s="2">
        <v>45244</v>
      </c>
      <c r="C1746" t="s">
        <v>1484</v>
      </c>
      <c r="D1746" t="s">
        <v>1640</v>
      </c>
      <c r="E1746" t="s">
        <v>1799</v>
      </c>
      <c r="F1746">
        <v>1</v>
      </c>
      <c r="G1746">
        <v>588.53</v>
      </c>
      <c r="H1746">
        <v>0.1</v>
      </c>
      <c r="I1746" t="s">
        <v>1824</v>
      </c>
      <c r="J1746">
        <v>529.67700000000002</v>
      </c>
    </row>
    <row r="1747" spans="1:10" x14ac:dyDescent="0.3">
      <c r="A1747" t="s">
        <v>3571</v>
      </c>
      <c r="B1747" s="2">
        <v>45863</v>
      </c>
      <c r="C1747" t="s">
        <v>914</v>
      </c>
      <c r="D1747" t="s">
        <v>1668</v>
      </c>
      <c r="E1747" t="s">
        <v>1801</v>
      </c>
      <c r="F1747">
        <v>1</v>
      </c>
      <c r="G1747">
        <v>145.96</v>
      </c>
      <c r="H1747">
        <v>0.3</v>
      </c>
      <c r="I1747" t="s">
        <v>1824</v>
      </c>
      <c r="J1747">
        <v>102.172</v>
      </c>
    </row>
    <row r="1748" spans="1:10" x14ac:dyDescent="0.3">
      <c r="A1748" t="s">
        <v>3572</v>
      </c>
      <c r="B1748" s="2">
        <v>45573</v>
      </c>
      <c r="C1748" t="s">
        <v>360</v>
      </c>
      <c r="D1748" t="s">
        <v>1688</v>
      </c>
      <c r="E1748" t="s">
        <v>1769</v>
      </c>
      <c r="F1748">
        <v>4</v>
      </c>
      <c r="G1748">
        <v>640.91</v>
      </c>
      <c r="H1748">
        <v>0.06</v>
      </c>
      <c r="I1748" t="s">
        <v>1824</v>
      </c>
      <c r="J1748">
        <v>2409.8216000000002</v>
      </c>
    </row>
    <row r="1749" spans="1:10" x14ac:dyDescent="0.3">
      <c r="A1749" t="s">
        <v>3573</v>
      </c>
      <c r="B1749" s="2">
        <v>45792</v>
      </c>
      <c r="C1749" t="s">
        <v>164</v>
      </c>
      <c r="D1749" t="s">
        <v>1676</v>
      </c>
      <c r="E1749" t="s">
        <v>1792</v>
      </c>
      <c r="F1749">
        <v>3</v>
      </c>
      <c r="G1749">
        <v>773.86</v>
      </c>
      <c r="H1749">
        <v>0.22</v>
      </c>
      <c r="I1749" t="s">
        <v>1824</v>
      </c>
      <c r="J1749">
        <v>1810.8324</v>
      </c>
    </row>
    <row r="1750" spans="1:10" x14ac:dyDescent="0.3">
      <c r="A1750" t="s">
        <v>3574</v>
      </c>
      <c r="B1750" s="2">
        <v>45744</v>
      </c>
      <c r="C1750" t="s">
        <v>1428</v>
      </c>
      <c r="D1750" t="s">
        <v>1610</v>
      </c>
      <c r="E1750" t="s">
        <v>1801</v>
      </c>
      <c r="F1750">
        <v>2</v>
      </c>
      <c r="G1750">
        <v>31.28</v>
      </c>
      <c r="H1750">
        <v>0.2</v>
      </c>
      <c r="I1750" t="s">
        <v>1829</v>
      </c>
      <c r="J1750">
        <v>50.048000000000002</v>
      </c>
    </row>
    <row r="1751" spans="1:10" x14ac:dyDescent="0.3">
      <c r="A1751" t="s">
        <v>3575</v>
      </c>
      <c r="B1751" s="2">
        <v>45842</v>
      </c>
      <c r="C1751" t="s">
        <v>1166</v>
      </c>
      <c r="D1751" t="s">
        <v>1712</v>
      </c>
      <c r="E1751" t="s">
        <v>1776</v>
      </c>
      <c r="F1751">
        <v>4</v>
      </c>
      <c r="G1751">
        <v>389.22</v>
      </c>
      <c r="H1751">
        <v>0.18</v>
      </c>
      <c r="I1751" t="s">
        <v>1824</v>
      </c>
      <c r="J1751">
        <v>1276.6415999999999</v>
      </c>
    </row>
    <row r="1752" spans="1:10" x14ac:dyDescent="0.3">
      <c r="A1752" t="s">
        <v>3576</v>
      </c>
      <c r="B1752" s="2">
        <v>45502</v>
      </c>
      <c r="C1752" t="s">
        <v>71</v>
      </c>
      <c r="D1752" t="s">
        <v>1676</v>
      </c>
      <c r="E1752" t="s">
        <v>1801</v>
      </c>
      <c r="F1752">
        <v>3</v>
      </c>
      <c r="G1752">
        <v>543.44000000000005</v>
      </c>
      <c r="H1752">
        <v>0.13</v>
      </c>
      <c r="I1752" t="s">
        <v>1826</v>
      </c>
      <c r="J1752">
        <v>1418.3784000000001</v>
      </c>
    </row>
    <row r="1753" spans="1:10" x14ac:dyDescent="0.3">
      <c r="A1753" t="s">
        <v>3577</v>
      </c>
      <c r="B1753" s="2">
        <v>45296</v>
      </c>
      <c r="C1753" t="s">
        <v>821</v>
      </c>
      <c r="D1753" t="s">
        <v>1742</v>
      </c>
      <c r="E1753" t="s">
        <v>1813</v>
      </c>
      <c r="F1753">
        <v>4</v>
      </c>
      <c r="G1753">
        <v>715.42</v>
      </c>
      <c r="H1753">
        <v>0.28999999999999998</v>
      </c>
      <c r="I1753" t="s">
        <v>1826</v>
      </c>
      <c r="J1753">
        <v>2031.7927999999999</v>
      </c>
    </row>
    <row r="1754" spans="1:10" x14ac:dyDescent="0.3">
      <c r="A1754" t="s">
        <v>3578</v>
      </c>
      <c r="B1754" s="2">
        <v>45886</v>
      </c>
      <c r="C1754" t="s">
        <v>195</v>
      </c>
      <c r="D1754" t="s">
        <v>1572</v>
      </c>
      <c r="E1754" t="s">
        <v>1769</v>
      </c>
      <c r="F1754">
        <v>4</v>
      </c>
      <c r="G1754">
        <v>676.14</v>
      </c>
      <c r="H1754">
        <v>0.11</v>
      </c>
      <c r="I1754" t="s">
        <v>1829</v>
      </c>
      <c r="J1754">
        <v>2407.0583999999999</v>
      </c>
    </row>
    <row r="1755" spans="1:10" x14ac:dyDescent="0.3">
      <c r="A1755" t="s">
        <v>3579</v>
      </c>
      <c r="B1755" s="2">
        <v>45425</v>
      </c>
      <c r="C1755" t="s">
        <v>321</v>
      </c>
      <c r="D1755" t="s">
        <v>1626</v>
      </c>
      <c r="E1755" t="s">
        <v>1757</v>
      </c>
      <c r="F1755">
        <v>4</v>
      </c>
      <c r="G1755">
        <v>352.72</v>
      </c>
      <c r="H1755">
        <v>0.25</v>
      </c>
      <c r="I1755" t="s">
        <v>1824</v>
      </c>
      <c r="J1755">
        <v>1058.1600000000001</v>
      </c>
    </row>
    <row r="1756" spans="1:10" x14ac:dyDescent="0.3">
      <c r="A1756" t="s">
        <v>3580</v>
      </c>
      <c r="B1756" s="2">
        <v>45797</v>
      </c>
      <c r="C1756" t="s">
        <v>574</v>
      </c>
      <c r="D1756" t="s">
        <v>1570</v>
      </c>
      <c r="E1756" t="s">
        <v>1794</v>
      </c>
      <c r="F1756">
        <v>1</v>
      </c>
      <c r="G1756">
        <v>470.18</v>
      </c>
      <c r="H1756">
        <v>0.19</v>
      </c>
      <c r="I1756" t="s">
        <v>1826</v>
      </c>
      <c r="J1756">
        <v>380.84580000000011</v>
      </c>
    </row>
    <row r="1757" spans="1:10" x14ac:dyDescent="0.3">
      <c r="A1757" t="s">
        <v>3581</v>
      </c>
      <c r="B1757" s="2">
        <v>45898</v>
      </c>
      <c r="C1757" t="s">
        <v>740</v>
      </c>
      <c r="D1757" t="s">
        <v>1680</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1680</v>
      </c>
      <c r="E1759" t="s">
        <v>1813</v>
      </c>
      <c r="F1759">
        <v>3</v>
      </c>
      <c r="G1759">
        <v>626.71</v>
      </c>
      <c r="H1759">
        <v>7.0000000000000007E-2</v>
      </c>
      <c r="I1759" t="s">
        <v>1829</v>
      </c>
      <c r="J1759">
        <v>1748.5209</v>
      </c>
    </row>
    <row r="1760" spans="1:10" x14ac:dyDescent="0.3">
      <c r="A1760" t="s">
        <v>3584</v>
      </c>
      <c r="B1760" s="2">
        <v>45916</v>
      </c>
      <c r="C1760" t="s">
        <v>278</v>
      </c>
      <c r="D1760" t="s">
        <v>1620</v>
      </c>
      <c r="E1760" t="s">
        <v>1752</v>
      </c>
      <c r="F1760">
        <v>2</v>
      </c>
      <c r="G1760">
        <v>324.18</v>
      </c>
      <c r="H1760">
        <v>0.06</v>
      </c>
      <c r="I1760" t="s">
        <v>1829</v>
      </c>
      <c r="J1760">
        <v>609.45839999999998</v>
      </c>
    </row>
    <row r="1761" spans="1:10" x14ac:dyDescent="0.3">
      <c r="A1761" t="s">
        <v>3585</v>
      </c>
      <c r="B1761" s="2">
        <v>45448</v>
      </c>
      <c r="C1761" t="s">
        <v>63</v>
      </c>
      <c r="D1761" t="s">
        <v>1576</v>
      </c>
      <c r="E1761" t="s">
        <v>1807</v>
      </c>
      <c r="F1761">
        <v>4</v>
      </c>
      <c r="G1761">
        <v>839.74</v>
      </c>
      <c r="H1761">
        <v>0.13</v>
      </c>
      <c r="I1761" t="s">
        <v>1826</v>
      </c>
      <c r="J1761">
        <v>2922.2952</v>
      </c>
    </row>
    <row r="1762" spans="1:10" x14ac:dyDescent="0.3">
      <c r="A1762" t="s">
        <v>3586</v>
      </c>
      <c r="B1762" s="2">
        <v>45402</v>
      </c>
      <c r="C1762" t="s">
        <v>523</v>
      </c>
      <c r="D1762" t="s">
        <v>1672</v>
      </c>
      <c r="E1762" t="s">
        <v>1801</v>
      </c>
      <c r="F1762">
        <v>3</v>
      </c>
      <c r="G1762">
        <v>252.63</v>
      </c>
      <c r="H1762">
        <v>0.28000000000000003</v>
      </c>
      <c r="I1762" t="s">
        <v>1824</v>
      </c>
      <c r="J1762">
        <v>545.68079999999998</v>
      </c>
    </row>
    <row r="1763" spans="1:10" x14ac:dyDescent="0.3">
      <c r="A1763" t="s">
        <v>3587</v>
      </c>
      <c r="B1763" s="2">
        <v>45581</v>
      </c>
      <c r="C1763" t="s">
        <v>815</v>
      </c>
      <c r="D1763" t="s">
        <v>1706</v>
      </c>
      <c r="E1763" t="s">
        <v>1813</v>
      </c>
      <c r="F1763">
        <v>2</v>
      </c>
      <c r="G1763">
        <v>60.53</v>
      </c>
      <c r="H1763">
        <v>0.18</v>
      </c>
      <c r="I1763" t="s">
        <v>1824</v>
      </c>
      <c r="J1763">
        <v>99.269200000000012</v>
      </c>
    </row>
    <row r="1764" spans="1:10" x14ac:dyDescent="0.3">
      <c r="A1764" t="s">
        <v>3588</v>
      </c>
      <c r="B1764" s="2">
        <v>45610</v>
      </c>
      <c r="C1764" t="s">
        <v>205</v>
      </c>
      <c r="D1764" t="s">
        <v>1716</v>
      </c>
      <c r="E1764" t="s">
        <v>1797</v>
      </c>
      <c r="F1764">
        <v>4</v>
      </c>
      <c r="G1764">
        <v>341.95</v>
      </c>
      <c r="H1764">
        <v>0.25</v>
      </c>
      <c r="I1764" t="s">
        <v>1824</v>
      </c>
      <c r="J1764">
        <v>1025.8499999999999</v>
      </c>
    </row>
    <row r="1765" spans="1:10" x14ac:dyDescent="0.3">
      <c r="A1765" t="s">
        <v>3589</v>
      </c>
      <c r="B1765" s="2">
        <v>45438</v>
      </c>
      <c r="C1765" t="s">
        <v>899</v>
      </c>
      <c r="D1765" t="s">
        <v>1592</v>
      </c>
      <c r="E1765" t="s">
        <v>1804</v>
      </c>
      <c r="F1765">
        <v>4</v>
      </c>
      <c r="G1765">
        <v>300.12</v>
      </c>
      <c r="H1765">
        <v>0.05</v>
      </c>
      <c r="I1765" t="s">
        <v>1826</v>
      </c>
      <c r="J1765">
        <v>1140.4559999999999</v>
      </c>
    </row>
    <row r="1766" spans="1:10" x14ac:dyDescent="0.3">
      <c r="A1766" t="s">
        <v>3590</v>
      </c>
      <c r="B1766" s="2">
        <v>45705</v>
      </c>
      <c r="C1766" t="s">
        <v>402</v>
      </c>
      <c r="D1766" t="s">
        <v>1604</v>
      </c>
      <c r="E1766" t="s">
        <v>1807</v>
      </c>
      <c r="F1766">
        <v>2</v>
      </c>
      <c r="G1766">
        <v>289.14</v>
      </c>
      <c r="H1766">
        <v>0.12</v>
      </c>
      <c r="I1766" t="s">
        <v>1829</v>
      </c>
      <c r="J1766">
        <v>508.88639999999998</v>
      </c>
    </row>
    <row r="1767" spans="1:10" x14ac:dyDescent="0.3">
      <c r="A1767" t="s">
        <v>3591</v>
      </c>
      <c r="B1767" s="2">
        <v>45695</v>
      </c>
      <c r="C1767" t="s">
        <v>175</v>
      </c>
      <c r="D1767" t="s">
        <v>1598</v>
      </c>
      <c r="E1767" t="s">
        <v>1752</v>
      </c>
      <c r="F1767">
        <v>2</v>
      </c>
      <c r="G1767">
        <v>596.84</v>
      </c>
      <c r="H1767">
        <v>0.01</v>
      </c>
      <c r="I1767" t="s">
        <v>1826</v>
      </c>
      <c r="J1767">
        <v>1181.7431999999999</v>
      </c>
    </row>
    <row r="1768" spans="1:10" x14ac:dyDescent="0.3">
      <c r="A1768" t="s">
        <v>3592</v>
      </c>
      <c r="B1768" s="2">
        <v>45571</v>
      </c>
      <c r="C1768" t="s">
        <v>1352</v>
      </c>
      <c r="D1768" t="s">
        <v>1586</v>
      </c>
      <c r="E1768" t="s">
        <v>1782</v>
      </c>
      <c r="F1768">
        <v>4</v>
      </c>
      <c r="G1768">
        <v>466.24</v>
      </c>
      <c r="H1768">
        <v>0.16</v>
      </c>
      <c r="I1768" t="s">
        <v>1824</v>
      </c>
      <c r="J1768">
        <v>1566.5663999999999</v>
      </c>
    </row>
    <row r="1769" spans="1:10" x14ac:dyDescent="0.3">
      <c r="A1769" t="s">
        <v>3593</v>
      </c>
      <c r="B1769" s="2">
        <v>45544</v>
      </c>
      <c r="C1769" t="s">
        <v>806</v>
      </c>
      <c r="D1769" t="s">
        <v>1574</v>
      </c>
      <c r="E1769" t="s">
        <v>1804</v>
      </c>
      <c r="F1769">
        <v>2</v>
      </c>
      <c r="G1769">
        <v>330.59</v>
      </c>
      <c r="H1769">
        <v>0.14000000000000001</v>
      </c>
      <c r="I1769" t="s">
        <v>1824</v>
      </c>
      <c r="J1769">
        <v>568.61479999999995</v>
      </c>
    </row>
    <row r="1770" spans="1:10" x14ac:dyDescent="0.3">
      <c r="A1770" t="s">
        <v>3594</v>
      </c>
      <c r="B1770" s="2">
        <v>45654</v>
      </c>
      <c r="C1770" t="s">
        <v>1516</v>
      </c>
      <c r="D1770" t="s">
        <v>1592</v>
      </c>
      <c r="E1770" t="s">
        <v>1776</v>
      </c>
      <c r="F1770">
        <v>2</v>
      </c>
      <c r="G1770">
        <v>616.42999999999995</v>
      </c>
      <c r="H1770">
        <v>0.02</v>
      </c>
      <c r="I1770" t="s">
        <v>1829</v>
      </c>
      <c r="J1770">
        <v>1208.2028</v>
      </c>
    </row>
    <row r="1771" spans="1:10" x14ac:dyDescent="0.3">
      <c r="A1771" t="s">
        <v>3595</v>
      </c>
      <c r="B1771" s="2">
        <v>45589</v>
      </c>
      <c r="C1771" t="s">
        <v>1254</v>
      </c>
      <c r="D1771" t="s">
        <v>1674</v>
      </c>
      <c r="E1771" t="s">
        <v>1776</v>
      </c>
      <c r="F1771">
        <v>3</v>
      </c>
      <c r="G1771">
        <v>195.89</v>
      </c>
      <c r="H1771">
        <v>0.16</v>
      </c>
      <c r="I1771" t="s">
        <v>1826</v>
      </c>
      <c r="J1771">
        <v>493.64280000000002</v>
      </c>
    </row>
    <row r="1772" spans="1:10" x14ac:dyDescent="0.3">
      <c r="A1772" t="s">
        <v>3596</v>
      </c>
      <c r="B1772" s="2">
        <v>45487</v>
      </c>
      <c r="C1772" t="s">
        <v>1077</v>
      </c>
      <c r="D1772" t="s">
        <v>1560</v>
      </c>
      <c r="E1772" t="s">
        <v>1789</v>
      </c>
      <c r="F1772">
        <v>4</v>
      </c>
      <c r="G1772">
        <v>614.76</v>
      </c>
      <c r="H1772">
        <v>0.16</v>
      </c>
      <c r="I1772" t="s">
        <v>1824</v>
      </c>
      <c r="J1772">
        <v>2065.5936000000002</v>
      </c>
    </row>
    <row r="1773" spans="1:10" x14ac:dyDescent="0.3">
      <c r="A1773" t="s">
        <v>3597</v>
      </c>
      <c r="B1773" s="2">
        <v>45418</v>
      </c>
      <c r="C1773" t="s">
        <v>1257</v>
      </c>
      <c r="D1773" t="s">
        <v>1706</v>
      </c>
      <c r="E1773" t="s">
        <v>1779</v>
      </c>
      <c r="F1773">
        <v>1</v>
      </c>
      <c r="G1773">
        <v>224.49</v>
      </c>
      <c r="H1773">
        <v>0.11</v>
      </c>
      <c r="I1773" t="s">
        <v>1826</v>
      </c>
      <c r="J1773">
        <v>199.7961</v>
      </c>
    </row>
    <row r="1774" spans="1:10" x14ac:dyDescent="0.3">
      <c r="A1774" t="s">
        <v>3598</v>
      </c>
      <c r="B1774" s="2">
        <v>45338</v>
      </c>
      <c r="C1774" t="s">
        <v>1115</v>
      </c>
      <c r="D1774" t="s">
        <v>1658</v>
      </c>
      <c r="E1774" t="s">
        <v>1794</v>
      </c>
      <c r="F1774">
        <v>1</v>
      </c>
      <c r="G1774">
        <v>967.76</v>
      </c>
      <c r="H1774">
        <v>0.09</v>
      </c>
      <c r="I1774" t="s">
        <v>1824</v>
      </c>
      <c r="J1774">
        <v>880.66160000000002</v>
      </c>
    </row>
    <row r="1775" spans="1:10" x14ac:dyDescent="0.3">
      <c r="A1775" t="s">
        <v>3599</v>
      </c>
      <c r="B1775" s="2">
        <v>45507</v>
      </c>
      <c r="C1775" t="s">
        <v>247</v>
      </c>
      <c r="D1775" t="s">
        <v>1630</v>
      </c>
      <c r="E1775" t="s">
        <v>1813</v>
      </c>
      <c r="F1775">
        <v>2</v>
      </c>
      <c r="G1775">
        <v>56.52</v>
      </c>
      <c r="H1775">
        <v>0.17</v>
      </c>
      <c r="I1775" t="s">
        <v>1826</v>
      </c>
      <c r="J1775">
        <v>93.8232</v>
      </c>
    </row>
    <row r="1776" spans="1:10" x14ac:dyDescent="0.3">
      <c r="A1776" t="s">
        <v>3600</v>
      </c>
      <c r="B1776" s="2">
        <v>45275</v>
      </c>
      <c r="C1776" t="s">
        <v>1507</v>
      </c>
      <c r="D1776" t="s">
        <v>1682</v>
      </c>
      <c r="E1776" t="s">
        <v>1757</v>
      </c>
      <c r="F1776">
        <v>4</v>
      </c>
      <c r="G1776">
        <v>921.84</v>
      </c>
      <c r="H1776">
        <v>0.04</v>
      </c>
      <c r="I1776" t="s">
        <v>1824</v>
      </c>
      <c r="J1776">
        <v>3539.8656000000001</v>
      </c>
    </row>
    <row r="1777" spans="1:10" x14ac:dyDescent="0.3">
      <c r="A1777" t="s">
        <v>3601</v>
      </c>
      <c r="B1777" s="2">
        <v>45319</v>
      </c>
      <c r="C1777" t="s">
        <v>1032</v>
      </c>
      <c r="D1777" t="s">
        <v>1720</v>
      </c>
      <c r="E1777" t="s">
        <v>1804</v>
      </c>
      <c r="F1777">
        <v>3</v>
      </c>
      <c r="G1777">
        <v>738.47</v>
      </c>
      <c r="H1777">
        <v>0.28000000000000003</v>
      </c>
      <c r="I1777" t="s">
        <v>1824</v>
      </c>
      <c r="J1777">
        <v>1595.0952</v>
      </c>
    </row>
    <row r="1778" spans="1:10" x14ac:dyDescent="0.3">
      <c r="A1778" t="s">
        <v>3602</v>
      </c>
      <c r="B1778" s="2">
        <v>45620</v>
      </c>
      <c r="C1778" t="s">
        <v>1032</v>
      </c>
      <c r="D1778" t="s">
        <v>1555</v>
      </c>
      <c r="E1778" t="s">
        <v>1752</v>
      </c>
      <c r="F1778">
        <v>4</v>
      </c>
      <c r="G1778">
        <v>477.83</v>
      </c>
      <c r="H1778">
        <v>0.05</v>
      </c>
      <c r="I1778" t="s">
        <v>1829</v>
      </c>
      <c r="J1778">
        <v>1815.7539999999999</v>
      </c>
    </row>
    <row r="1779" spans="1:10" x14ac:dyDescent="0.3">
      <c r="A1779" t="s">
        <v>3603</v>
      </c>
      <c r="B1779" s="2">
        <v>45831</v>
      </c>
      <c r="C1779" t="s">
        <v>559</v>
      </c>
      <c r="D1779" t="s">
        <v>1632</v>
      </c>
      <c r="E1779" t="s">
        <v>1794</v>
      </c>
      <c r="F1779">
        <v>3</v>
      </c>
      <c r="G1779">
        <v>605.83000000000004</v>
      </c>
      <c r="H1779">
        <v>0.28000000000000003</v>
      </c>
      <c r="I1779" t="s">
        <v>1829</v>
      </c>
      <c r="J1779">
        <v>1308.5927999999999</v>
      </c>
    </row>
    <row r="1780" spans="1:10" x14ac:dyDescent="0.3">
      <c r="A1780" t="s">
        <v>3604</v>
      </c>
      <c r="B1780" s="2">
        <v>45373</v>
      </c>
      <c r="C1780" t="s">
        <v>247</v>
      </c>
      <c r="D1780" t="s">
        <v>1634</v>
      </c>
      <c r="E1780" t="s">
        <v>1766</v>
      </c>
      <c r="F1780">
        <v>2</v>
      </c>
      <c r="G1780">
        <v>521.44000000000005</v>
      </c>
      <c r="H1780">
        <v>0.25</v>
      </c>
      <c r="I1780" t="s">
        <v>1829</v>
      </c>
      <c r="J1780">
        <v>782.16000000000008</v>
      </c>
    </row>
    <row r="1781" spans="1:10" x14ac:dyDescent="0.3">
      <c r="A1781" t="s">
        <v>3605</v>
      </c>
      <c r="B1781" s="2">
        <v>45863</v>
      </c>
      <c r="C1781" t="s">
        <v>1166</v>
      </c>
      <c r="D1781" t="s">
        <v>1568</v>
      </c>
      <c r="E1781" t="s">
        <v>1779</v>
      </c>
      <c r="F1781">
        <v>4</v>
      </c>
      <c r="G1781">
        <v>499.02</v>
      </c>
      <c r="H1781">
        <v>0.06</v>
      </c>
      <c r="I1781" t="s">
        <v>1824</v>
      </c>
      <c r="J1781">
        <v>1876.3152</v>
      </c>
    </row>
    <row r="1782" spans="1:10" x14ac:dyDescent="0.3">
      <c r="A1782" t="s">
        <v>3606</v>
      </c>
      <c r="B1782" s="2">
        <v>45758</v>
      </c>
      <c r="C1782" t="s">
        <v>514</v>
      </c>
      <c r="D1782" t="s">
        <v>1553</v>
      </c>
      <c r="E1782" t="s">
        <v>1810</v>
      </c>
      <c r="F1782">
        <v>4</v>
      </c>
      <c r="G1782">
        <v>299.45999999999998</v>
      </c>
      <c r="H1782">
        <v>0.18</v>
      </c>
      <c r="I1782" t="s">
        <v>1829</v>
      </c>
      <c r="J1782">
        <v>982.22879999999998</v>
      </c>
    </row>
    <row r="1783" spans="1:10" x14ac:dyDescent="0.3">
      <c r="A1783" t="s">
        <v>3607</v>
      </c>
      <c r="B1783" s="2">
        <v>45285</v>
      </c>
      <c r="C1783" t="s">
        <v>1411</v>
      </c>
      <c r="D1783" t="s">
        <v>1626</v>
      </c>
      <c r="E1783" t="s">
        <v>1752</v>
      </c>
      <c r="F1783">
        <v>1</v>
      </c>
      <c r="G1783">
        <v>609.29</v>
      </c>
      <c r="H1783">
        <v>0.15</v>
      </c>
      <c r="I1783" t="s">
        <v>1824</v>
      </c>
      <c r="J1783">
        <v>517.89649999999995</v>
      </c>
    </row>
    <row r="1784" spans="1:10" x14ac:dyDescent="0.3">
      <c r="A1784" t="s">
        <v>3608</v>
      </c>
      <c r="B1784" s="2">
        <v>45656</v>
      </c>
      <c r="C1784" t="s">
        <v>360</v>
      </c>
      <c r="D1784" t="s">
        <v>1549</v>
      </c>
      <c r="E1784" t="s">
        <v>1782</v>
      </c>
      <c r="F1784">
        <v>1</v>
      </c>
      <c r="G1784">
        <v>213.74</v>
      </c>
      <c r="H1784">
        <v>7.0000000000000007E-2</v>
      </c>
      <c r="I1784" t="s">
        <v>1829</v>
      </c>
      <c r="J1784">
        <v>198.7782</v>
      </c>
    </row>
    <row r="1785" spans="1:10" x14ac:dyDescent="0.3">
      <c r="A1785" t="s">
        <v>3609</v>
      </c>
      <c r="B1785" s="2">
        <v>45718</v>
      </c>
      <c r="C1785" t="s">
        <v>514</v>
      </c>
      <c r="D1785" t="s">
        <v>1658</v>
      </c>
      <c r="E1785" t="s">
        <v>1804</v>
      </c>
      <c r="F1785">
        <v>4</v>
      </c>
      <c r="G1785">
        <v>613.16999999999996</v>
      </c>
      <c r="H1785">
        <v>0.26</v>
      </c>
      <c r="I1785" t="s">
        <v>1824</v>
      </c>
      <c r="J1785">
        <v>1814.9831999999999</v>
      </c>
    </row>
    <row r="1786" spans="1:10" x14ac:dyDescent="0.3">
      <c r="A1786" t="s">
        <v>3610</v>
      </c>
      <c r="B1786" s="2">
        <v>45293</v>
      </c>
      <c r="C1786" t="s">
        <v>1118</v>
      </c>
      <c r="D1786" t="s">
        <v>1666</v>
      </c>
      <c r="E1786" t="s">
        <v>1792</v>
      </c>
      <c r="F1786">
        <v>2</v>
      </c>
      <c r="G1786">
        <v>687.36</v>
      </c>
      <c r="H1786">
        <v>7.0000000000000007E-2</v>
      </c>
      <c r="I1786" t="s">
        <v>1829</v>
      </c>
      <c r="J1786">
        <v>1278.4896000000001</v>
      </c>
    </row>
    <row r="1787" spans="1:10" x14ac:dyDescent="0.3">
      <c r="A1787" t="s">
        <v>3611</v>
      </c>
      <c r="B1787" s="2">
        <v>45915</v>
      </c>
      <c r="C1787" t="s">
        <v>1026</v>
      </c>
      <c r="D1787" t="s">
        <v>1682</v>
      </c>
      <c r="E1787" t="s">
        <v>1797</v>
      </c>
      <c r="F1787">
        <v>3</v>
      </c>
      <c r="G1787">
        <v>115.39</v>
      </c>
      <c r="H1787">
        <v>0.02</v>
      </c>
      <c r="I1787" t="s">
        <v>1826</v>
      </c>
      <c r="J1787">
        <v>339.2466</v>
      </c>
    </row>
    <row r="1788" spans="1:10" x14ac:dyDescent="0.3">
      <c r="A1788" t="s">
        <v>3612</v>
      </c>
      <c r="B1788" s="2">
        <v>45359</v>
      </c>
      <c r="C1788" t="s">
        <v>592</v>
      </c>
      <c r="D1788" t="s">
        <v>1596</v>
      </c>
      <c r="E1788" t="s">
        <v>1794</v>
      </c>
      <c r="F1788">
        <v>2</v>
      </c>
      <c r="G1788">
        <v>722.06</v>
      </c>
      <c r="H1788">
        <v>7.0000000000000007E-2</v>
      </c>
      <c r="I1788" t="s">
        <v>1824</v>
      </c>
      <c r="J1788">
        <v>1343.0316</v>
      </c>
    </row>
    <row r="1789" spans="1:10" x14ac:dyDescent="0.3">
      <c r="A1789" t="s">
        <v>3613</v>
      </c>
      <c r="B1789" s="2">
        <v>45652</v>
      </c>
      <c r="C1789" t="s">
        <v>1319</v>
      </c>
      <c r="D1789" t="s">
        <v>1560</v>
      </c>
      <c r="E1789" t="s">
        <v>1801</v>
      </c>
      <c r="F1789">
        <v>1</v>
      </c>
      <c r="G1789">
        <v>384.57</v>
      </c>
      <c r="H1789">
        <v>0.06</v>
      </c>
      <c r="I1789" t="s">
        <v>1826</v>
      </c>
      <c r="J1789">
        <v>361.49579999999997</v>
      </c>
    </row>
    <row r="1790" spans="1:10" x14ac:dyDescent="0.3">
      <c r="A1790" t="s">
        <v>3614</v>
      </c>
      <c r="B1790" s="2">
        <v>45735</v>
      </c>
      <c r="C1790" t="s">
        <v>684</v>
      </c>
      <c r="D1790" t="s">
        <v>1562</v>
      </c>
      <c r="E1790" t="s">
        <v>1797</v>
      </c>
      <c r="F1790">
        <v>2</v>
      </c>
      <c r="G1790">
        <v>194.09</v>
      </c>
      <c r="H1790">
        <v>0.18</v>
      </c>
      <c r="I1790" t="s">
        <v>1826</v>
      </c>
      <c r="J1790">
        <v>318.30759999999998</v>
      </c>
    </row>
    <row r="1791" spans="1:10" x14ac:dyDescent="0.3">
      <c r="A1791" t="s">
        <v>3615</v>
      </c>
      <c r="B1791" s="2">
        <v>45579</v>
      </c>
      <c r="C1791" t="s">
        <v>571</v>
      </c>
      <c r="D1791" t="s">
        <v>1724</v>
      </c>
      <c r="E1791" t="s">
        <v>1766</v>
      </c>
      <c r="F1791">
        <v>2</v>
      </c>
      <c r="G1791">
        <v>403.91</v>
      </c>
      <c r="H1791">
        <v>7.0000000000000007E-2</v>
      </c>
      <c r="I1791" t="s">
        <v>1824</v>
      </c>
      <c r="J1791">
        <v>751.27260000000001</v>
      </c>
    </row>
    <row r="1792" spans="1:10" x14ac:dyDescent="0.3">
      <c r="A1792" t="s">
        <v>3616</v>
      </c>
      <c r="B1792" s="2">
        <v>45721</v>
      </c>
      <c r="C1792" t="s">
        <v>278</v>
      </c>
      <c r="D1792" t="s">
        <v>1582</v>
      </c>
      <c r="E1792" t="s">
        <v>1799</v>
      </c>
      <c r="F1792">
        <v>1</v>
      </c>
      <c r="G1792">
        <v>878.69</v>
      </c>
      <c r="H1792">
        <v>0.3</v>
      </c>
      <c r="I1792" t="s">
        <v>1826</v>
      </c>
      <c r="J1792">
        <v>615.08299999999997</v>
      </c>
    </row>
    <row r="1793" spans="1:10" x14ac:dyDescent="0.3">
      <c r="A1793" t="s">
        <v>3617</v>
      </c>
      <c r="B1793" s="2">
        <v>45446</v>
      </c>
      <c r="C1793" t="s">
        <v>1190</v>
      </c>
      <c r="D1793" t="s">
        <v>1614</v>
      </c>
      <c r="E1793" t="s">
        <v>1801</v>
      </c>
      <c r="F1793">
        <v>1</v>
      </c>
      <c r="G1793">
        <v>161.16999999999999</v>
      </c>
      <c r="H1793">
        <v>0.05</v>
      </c>
      <c r="I1793" t="s">
        <v>1824</v>
      </c>
      <c r="J1793">
        <v>153.11150000000001</v>
      </c>
    </row>
    <row r="1794" spans="1:10" x14ac:dyDescent="0.3">
      <c r="A1794" t="s">
        <v>3618</v>
      </c>
      <c r="B1794" s="2">
        <v>45387</v>
      </c>
      <c r="C1794" t="s">
        <v>696</v>
      </c>
      <c r="D1794" t="s">
        <v>1694</v>
      </c>
      <c r="E1794" t="s">
        <v>1799</v>
      </c>
      <c r="F1794">
        <v>2</v>
      </c>
      <c r="G1794">
        <v>720.15</v>
      </c>
      <c r="H1794">
        <v>0.22</v>
      </c>
      <c r="I1794" t="s">
        <v>1829</v>
      </c>
      <c r="J1794">
        <v>1123.434</v>
      </c>
    </row>
    <row r="1795" spans="1:10" x14ac:dyDescent="0.3">
      <c r="A1795" t="s">
        <v>3619</v>
      </c>
      <c r="B1795" s="2">
        <v>45222</v>
      </c>
      <c r="C1795" t="s">
        <v>1089</v>
      </c>
      <c r="D1795" t="s">
        <v>1600</v>
      </c>
      <c r="E1795" t="s">
        <v>1782</v>
      </c>
      <c r="F1795">
        <v>1</v>
      </c>
      <c r="G1795">
        <v>361.8</v>
      </c>
      <c r="H1795">
        <v>0.02</v>
      </c>
      <c r="I1795" t="s">
        <v>1829</v>
      </c>
      <c r="J1795">
        <v>354.56400000000002</v>
      </c>
    </row>
    <row r="1796" spans="1:10" x14ac:dyDescent="0.3">
      <c r="A1796" t="s">
        <v>3620</v>
      </c>
      <c r="B1796" s="2">
        <v>45402</v>
      </c>
      <c r="C1796" t="s">
        <v>740</v>
      </c>
      <c r="D1796" t="s">
        <v>1738</v>
      </c>
      <c r="E1796" t="s">
        <v>1776</v>
      </c>
      <c r="F1796">
        <v>1</v>
      </c>
      <c r="G1796">
        <v>779.84</v>
      </c>
      <c r="H1796">
        <v>0.28999999999999998</v>
      </c>
      <c r="I1796" t="s">
        <v>1826</v>
      </c>
      <c r="J1796">
        <v>553.68640000000005</v>
      </c>
    </row>
    <row r="1797" spans="1:10" x14ac:dyDescent="0.3">
      <c r="A1797" t="s">
        <v>3621</v>
      </c>
      <c r="B1797" s="2">
        <v>45455</v>
      </c>
      <c r="C1797" t="s">
        <v>27</v>
      </c>
      <c r="D1797" t="s">
        <v>1740</v>
      </c>
      <c r="E1797" t="s">
        <v>1769</v>
      </c>
      <c r="F1797">
        <v>2</v>
      </c>
      <c r="G1797">
        <v>649.89</v>
      </c>
      <c r="H1797">
        <v>0.17</v>
      </c>
      <c r="I1797" t="s">
        <v>1829</v>
      </c>
      <c r="J1797">
        <v>1078.8173999999999</v>
      </c>
    </row>
    <row r="1798" spans="1:10" x14ac:dyDescent="0.3">
      <c r="A1798" t="s">
        <v>3622</v>
      </c>
      <c r="B1798" s="2">
        <v>45877</v>
      </c>
      <c r="C1798" t="s">
        <v>666</v>
      </c>
      <c r="D1798" t="s">
        <v>1654</v>
      </c>
      <c r="E1798" t="s">
        <v>1776</v>
      </c>
      <c r="F1798">
        <v>1</v>
      </c>
      <c r="G1798">
        <v>952.73</v>
      </c>
      <c r="H1798">
        <v>0.17</v>
      </c>
      <c r="I1798" t="s">
        <v>1824</v>
      </c>
      <c r="J1798">
        <v>790.76589999999999</v>
      </c>
    </row>
    <row r="1799" spans="1:10" x14ac:dyDescent="0.3">
      <c r="A1799" t="s">
        <v>3623</v>
      </c>
      <c r="B1799" s="2">
        <v>45875</v>
      </c>
      <c r="C1799" t="s">
        <v>304</v>
      </c>
      <c r="D1799" t="s">
        <v>1746</v>
      </c>
      <c r="E1799" t="s">
        <v>1804</v>
      </c>
      <c r="F1799">
        <v>4</v>
      </c>
      <c r="G1799">
        <v>820.78</v>
      </c>
      <c r="H1799">
        <v>0.25</v>
      </c>
      <c r="I1799" t="s">
        <v>1824</v>
      </c>
      <c r="J1799">
        <v>2462.34</v>
      </c>
    </row>
    <row r="1800" spans="1:10" x14ac:dyDescent="0.3">
      <c r="A1800" t="s">
        <v>3624</v>
      </c>
      <c r="B1800" s="2">
        <v>45592</v>
      </c>
      <c r="C1800" t="s">
        <v>1074</v>
      </c>
      <c r="D1800" t="s">
        <v>1624</v>
      </c>
      <c r="E1800" t="s">
        <v>1766</v>
      </c>
      <c r="F1800">
        <v>4</v>
      </c>
      <c r="G1800">
        <v>247.55</v>
      </c>
      <c r="H1800">
        <v>0.05</v>
      </c>
      <c r="I1800" t="s">
        <v>1824</v>
      </c>
      <c r="J1800">
        <v>940.69</v>
      </c>
    </row>
    <row r="1801" spans="1:10" x14ac:dyDescent="0.3">
      <c r="A1801" t="s">
        <v>3625</v>
      </c>
      <c r="B1801" s="2">
        <v>45369</v>
      </c>
      <c r="C1801" t="s">
        <v>732</v>
      </c>
      <c r="D1801" t="s">
        <v>1746</v>
      </c>
      <c r="E1801" t="s">
        <v>1782</v>
      </c>
      <c r="F1801">
        <v>3</v>
      </c>
      <c r="G1801">
        <v>561.44000000000005</v>
      </c>
      <c r="H1801">
        <v>0.2</v>
      </c>
      <c r="I1801" t="s">
        <v>1829</v>
      </c>
      <c r="J1801">
        <v>1347.4559999999999</v>
      </c>
    </row>
    <row r="1802" spans="1:10" x14ac:dyDescent="0.3">
      <c r="A1802" t="s">
        <v>3626</v>
      </c>
      <c r="B1802" s="2">
        <v>45249</v>
      </c>
      <c r="C1802" t="s">
        <v>893</v>
      </c>
      <c r="D1802" t="s">
        <v>1692</v>
      </c>
      <c r="E1802" t="s">
        <v>1782</v>
      </c>
      <c r="F1802">
        <v>4</v>
      </c>
      <c r="G1802">
        <v>214.37</v>
      </c>
      <c r="H1802">
        <v>0.11</v>
      </c>
      <c r="I1802" t="s">
        <v>1829</v>
      </c>
      <c r="J1802">
        <v>763.15719999999999</v>
      </c>
    </row>
    <row r="1803" spans="1:10" x14ac:dyDescent="0.3">
      <c r="A1803" t="s">
        <v>3627</v>
      </c>
      <c r="B1803" s="2">
        <v>45741</v>
      </c>
      <c r="C1803" t="s">
        <v>1295</v>
      </c>
      <c r="D1803" t="s">
        <v>1582</v>
      </c>
      <c r="E1803" t="s">
        <v>1804</v>
      </c>
      <c r="F1803">
        <v>3</v>
      </c>
      <c r="G1803">
        <v>123.74</v>
      </c>
      <c r="H1803">
        <v>0.23</v>
      </c>
      <c r="I1803" t="s">
        <v>1826</v>
      </c>
      <c r="J1803">
        <v>285.83940000000001</v>
      </c>
    </row>
    <row r="1804" spans="1:10" x14ac:dyDescent="0.3">
      <c r="A1804" t="s">
        <v>3628</v>
      </c>
      <c r="B1804" s="2">
        <v>45427</v>
      </c>
      <c r="C1804" t="s">
        <v>63</v>
      </c>
      <c r="D1804" t="s">
        <v>1682</v>
      </c>
      <c r="E1804" t="s">
        <v>1792</v>
      </c>
      <c r="F1804">
        <v>4</v>
      </c>
      <c r="G1804">
        <v>645.71</v>
      </c>
      <c r="H1804">
        <v>0.1</v>
      </c>
      <c r="I1804" t="s">
        <v>1826</v>
      </c>
      <c r="J1804">
        <v>2324.556</v>
      </c>
    </row>
    <row r="1805" spans="1:10" x14ac:dyDescent="0.3">
      <c r="A1805" t="s">
        <v>3629</v>
      </c>
      <c r="B1805" s="2">
        <v>45736</v>
      </c>
      <c r="C1805" t="s">
        <v>134</v>
      </c>
      <c r="D1805" t="s">
        <v>1590</v>
      </c>
      <c r="E1805" t="s">
        <v>1794</v>
      </c>
      <c r="F1805">
        <v>3</v>
      </c>
      <c r="G1805">
        <v>587.12</v>
      </c>
      <c r="H1805">
        <v>0.3</v>
      </c>
      <c r="I1805" t="s">
        <v>1824</v>
      </c>
      <c r="J1805">
        <v>1232.952</v>
      </c>
    </row>
    <row r="1806" spans="1:10" x14ac:dyDescent="0.3">
      <c r="A1806" t="s">
        <v>3630</v>
      </c>
      <c r="B1806" s="2">
        <v>45941</v>
      </c>
      <c r="C1806" t="s">
        <v>773</v>
      </c>
      <c r="D1806" t="s">
        <v>1598</v>
      </c>
      <c r="E1806" t="s">
        <v>1810</v>
      </c>
      <c r="F1806">
        <v>1</v>
      </c>
      <c r="G1806">
        <v>401.18</v>
      </c>
      <c r="H1806">
        <v>0.15</v>
      </c>
      <c r="I1806" t="s">
        <v>1829</v>
      </c>
      <c r="J1806">
        <v>341.00299999999999</v>
      </c>
    </row>
    <row r="1807" spans="1:10" x14ac:dyDescent="0.3">
      <c r="A1807" t="s">
        <v>3631</v>
      </c>
      <c r="B1807" s="2">
        <v>45486</v>
      </c>
      <c r="C1807" t="s">
        <v>1145</v>
      </c>
      <c r="D1807" t="s">
        <v>1664</v>
      </c>
      <c r="E1807" t="s">
        <v>1810</v>
      </c>
      <c r="F1807">
        <v>3</v>
      </c>
      <c r="G1807">
        <v>658.33</v>
      </c>
      <c r="H1807">
        <v>0.12</v>
      </c>
      <c r="I1807" t="s">
        <v>1829</v>
      </c>
      <c r="J1807">
        <v>1737.9911999999999</v>
      </c>
    </row>
    <row r="1808" spans="1:10" x14ac:dyDescent="0.3">
      <c r="A1808" t="s">
        <v>3632</v>
      </c>
      <c r="B1808" s="2">
        <v>45474</v>
      </c>
      <c r="C1808" t="s">
        <v>657</v>
      </c>
      <c r="D1808" t="s">
        <v>1646</v>
      </c>
      <c r="E1808" t="s">
        <v>1792</v>
      </c>
      <c r="F1808">
        <v>4</v>
      </c>
      <c r="G1808">
        <v>450.3</v>
      </c>
      <c r="H1808">
        <v>0.02</v>
      </c>
      <c r="I1808" t="s">
        <v>1824</v>
      </c>
      <c r="J1808">
        <v>1765.1759999999999</v>
      </c>
    </row>
    <row r="1809" spans="1:10" x14ac:dyDescent="0.3">
      <c r="A1809" t="s">
        <v>3633</v>
      </c>
      <c r="B1809" s="2">
        <v>45757</v>
      </c>
      <c r="C1809" t="s">
        <v>490</v>
      </c>
      <c r="D1809" t="s">
        <v>1736</v>
      </c>
      <c r="E1809" t="s">
        <v>1789</v>
      </c>
      <c r="F1809">
        <v>4</v>
      </c>
      <c r="G1809">
        <v>33.630000000000003</v>
      </c>
      <c r="H1809">
        <v>0.05</v>
      </c>
      <c r="I1809" t="s">
        <v>1824</v>
      </c>
      <c r="J1809">
        <v>127.794</v>
      </c>
    </row>
    <row r="1810" spans="1:10" x14ac:dyDescent="0.3">
      <c r="A1810" t="s">
        <v>3634</v>
      </c>
      <c r="B1810" s="2">
        <v>45475</v>
      </c>
      <c r="C1810" t="s">
        <v>141</v>
      </c>
      <c r="D1810" t="s">
        <v>1580</v>
      </c>
      <c r="E1810" t="s">
        <v>1752</v>
      </c>
      <c r="F1810">
        <v>3</v>
      </c>
      <c r="G1810">
        <v>168.89</v>
      </c>
      <c r="H1810">
        <v>0.03</v>
      </c>
      <c r="I1810" t="s">
        <v>1829</v>
      </c>
      <c r="J1810">
        <v>491.46989999999988</v>
      </c>
    </row>
    <row r="1811" spans="1:10" x14ac:dyDescent="0.3">
      <c r="A1811" t="s">
        <v>3635</v>
      </c>
      <c r="B1811" s="2">
        <v>45546</v>
      </c>
      <c r="C1811" t="s">
        <v>341</v>
      </c>
      <c r="D1811" t="s">
        <v>1668</v>
      </c>
      <c r="E1811" t="s">
        <v>1792</v>
      </c>
      <c r="F1811">
        <v>1</v>
      </c>
      <c r="G1811">
        <v>141.85</v>
      </c>
      <c r="H1811">
        <v>0.06</v>
      </c>
      <c r="I1811" t="s">
        <v>1826</v>
      </c>
      <c r="J1811">
        <v>133.339</v>
      </c>
    </row>
    <row r="1812" spans="1:10" x14ac:dyDescent="0.3">
      <c r="A1812" t="s">
        <v>3636</v>
      </c>
      <c r="B1812" s="2">
        <v>45520</v>
      </c>
      <c r="C1812" t="s">
        <v>966</v>
      </c>
      <c r="D1812" t="s">
        <v>1618</v>
      </c>
      <c r="E1812" t="s">
        <v>1779</v>
      </c>
      <c r="F1812">
        <v>1</v>
      </c>
      <c r="G1812">
        <v>617.4</v>
      </c>
      <c r="H1812">
        <v>0.21</v>
      </c>
      <c r="I1812" t="s">
        <v>1824</v>
      </c>
      <c r="J1812">
        <v>487.74599999999998</v>
      </c>
    </row>
    <row r="1813" spans="1:10" x14ac:dyDescent="0.3">
      <c r="A1813" t="s">
        <v>3637</v>
      </c>
      <c r="B1813" s="2">
        <v>45534</v>
      </c>
      <c r="C1813" t="s">
        <v>496</v>
      </c>
      <c r="D1813" t="s">
        <v>1654</v>
      </c>
      <c r="E1813" t="s">
        <v>1757</v>
      </c>
      <c r="F1813">
        <v>3</v>
      </c>
      <c r="G1813">
        <v>841.47</v>
      </c>
      <c r="H1813">
        <v>0.15</v>
      </c>
      <c r="I1813" t="s">
        <v>1829</v>
      </c>
      <c r="J1813">
        <v>2145.7485000000001</v>
      </c>
    </row>
    <row r="1814" spans="1:10" x14ac:dyDescent="0.3">
      <c r="A1814" t="s">
        <v>3638</v>
      </c>
      <c r="B1814" s="2">
        <v>45334</v>
      </c>
      <c r="C1814" t="s">
        <v>221</v>
      </c>
      <c r="D1814" t="s">
        <v>1590</v>
      </c>
      <c r="E1814" t="s">
        <v>1797</v>
      </c>
      <c r="F1814">
        <v>2</v>
      </c>
      <c r="G1814">
        <v>960.41</v>
      </c>
      <c r="H1814">
        <v>0.18</v>
      </c>
      <c r="I1814" t="s">
        <v>1824</v>
      </c>
      <c r="J1814">
        <v>1575.0724</v>
      </c>
    </row>
    <row r="1815" spans="1:10" x14ac:dyDescent="0.3">
      <c r="A1815" t="s">
        <v>3639</v>
      </c>
      <c r="B1815" s="2">
        <v>45289</v>
      </c>
      <c r="C1815" t="s">
        <v>1395</v>
      </c>
      <c r="D1815" t="s">
        <v>1698</v>
      </c>
      <c r="E1815" t="s">
        <v>1810</v>
      </c>
      <c r="F1815">
        <v>3</v>
      </c>
      <c r="G1815">
        <v>717.22</v>
      </c>
      <c r="H1815">
        <v>0.24</v>
      </c>
      <c r="I1815" t="s">
        <v>1826</v>
      </c>
      <c r="J1815">
        <v>1635.2616</v>
      </c>
    </row>
    <row r="1816" spans="1:10" x14ac:dyDescent="0.3">
      <c r="A1816" t="s">
        <v>3640</v>
      </c>
      <c r="B1816" s="2">
        <v>45832</v>
      </c>
      <c r="C1816" t="s">
        <v>402</v>
      </c>
      <c r="D1816" t="s">
        <v>1572</v>
      </c>
      <c r="E1816" t="s">
        <v>1752</v>
      </c>
      <c r="F1816">
        <v>1</v>
      </c>
      <c r="G1816">
        <v>281.83</v>
      </c>
      <c r="H1816">
        <v>0.16</v>
      </c>
      <c r="I1816" t="s">
        <v>1829</v>
      </c>
      <c r="J1816">
        <v>236.7372</v>
      </c>
    </row>
    <row r="1817" spans="1:10" x14ac:dyDescent="0.3">
      <c r="A1817" t="s">
        <v>3641</v>
      </c>
      <c r="B1817" s="2">
        <v>45400</v>
      </c>
      <c r="C1817" t="s">
        <v>666</v>
      </c>
      <c r="D1817" t="s">
        <v>1666</v>
      </c>
      <c r="E1817" t="s">
        <v>1799</v>
      </c>
      <c r="F1817">
        <v>1</v>
      </c>
      <c r="G1817">
        <v>509.08</v>
      </c>
      <c r="H1817">
        <v>0.04</v>
      </c>
      <c r="I1817" t="s">
        <v>1826</v>
      </c>
      <c r="J1817">
        <v>488.71679999999998</v>
      </c>
    </row>
    <row r="1818" spans="1:10" x14ac:dyDescent="0.3">
      <c r="A1818" t="s">
        <v>3642</v>
      </c>
      <c r="B1818" s="2">
        <v>45930</v>
      </c>
      <c r="C1818" t="s">
        <v>1246</v>
      </c>
      <c r="D1818" t="s">
        <v>1740</v>
      </c>
      <c r="E1818" t="s">
        <v>1761</v>
      </c>
      <c r="F1818">
        <v>4</v>
      </c>
      <c r="G1818">
        <v>827.09</v>
      </c>
      <c r="H1818">
        <v>0.3</v>
      </c>
      <c r="I1818" t="s">
        <v>1824</v>
      </c>
      <c r="J1818">
        <v>2315.8519999999999</v>
      </c>
    </row>
    <row r="1819" spans="1:10" x14ac:dyDescent="0.3">
      <c r="A1819" t="s">
        <v>3643</v>
      </c>
      <c r="B1819" s="2">
        <v>45935</v>
      </c>
      <c r="C1819" t="s">
        <v>684</v>
      </c>
      <c r="D1819" t="s">
        <v>1606</v>
      </c>
      <c r="E1819" t="s">
        <v>1769</v>
      </c>
      <c r="F1819">
        <v>2</v>
      </c>
      <c r="G1819">
        <v>823.36</v>
      </c>
      <c r="H1819">
        <v>0.23</v>
      </c>
      <c r="I1819" t="s">
        <v>1824</v>
      </c>
      <c r="J1819">
        <v>1267.9744000000001</v>
      </c>
    </row>
    <row r="1820" spans="1:10" x14ac:dyDescent="0.3">
      <c r="A1820" t="s">
        <v>3644</v>
      </c>
      <c r="B1820" s="2">
        <v>45814</v>
      </c>
      <c r="C1820" t="s">
        <v>467</v>
      </c>
      <c r="D1820" t="s">
        <v>1600</v>
      </c>
      <c r="E1820" t="s">
        <v>1773</v>
      </c>
      <c r="F1820">
        <v>4</v>
      </c>
      <c r="G1820">
        <v>282.18</v>
      </c>
      <c r="H1820">
        <v>0.13</v>
      </c>
      <c r="I1820" t="s">
        <v>1829</v>
      </c>
      <c r="J1820">
        <v>981.9864</v>
      </c>
    </row>
    <row r="1821" spans="1:10" x14ac:dyDescent="0.3">
      <c r="A1821" t="s">
        <v>3645</v>
      </c>
      <c r="B1821" s="2">
        <v>45323</v>
      </c>
      <c r="C1821" t="s">
        <v>571</v>
      </c>
      <c r="D1821" t="s">
        <v>1590</v>
      </c>
      <c r="E1821" t="s">
        <v>1757</v>
      </c>
      <c r="F1821">
        <v>1</v>
      </c>
      <c r="G1821">
        <v>486.39</v>
      </c>
      <c r="H1821">
        <v>0.09</v>
      </c>
      <c r="I1821" t="s">
        <v>1829</v>
      </c>
      <c r="J1821">
        <v>442.61489999999998</v>
      </c>
    </row>
    <row r="1822" spans="1:10" x14ac:dyDescent="0.3">
      <c r="A1822" t="s">
        <v>3646</v>
      </c>
      <c r="B1822" s="2">
        <v>45312</v>
      </c>
      <c r="C1822" t="s">
        <v>172</v>
      </c>
      <c r="D1822" t="s">
        <v>1584</v>
      </c>
      <c r="E1822" t="s">
        <v>1766</v>
      </c>
      <c r="F1822">
        <v>2</v>
      </c>
      <c r="G1822">
        <v>603.62</v>
      </c>
      <c r="H1822">
        <v>0.18</v>
      </c>
      <c r="I1822" t="s">
        <v>1829</v>
      </c>
      <c r="J1822">
        <v>989.93680000000006</v>
      </c>
    </row>
    <row r="1823" spans="1:10" x14ac:dyDescent="0.3">
      <c r="A1823" t="s">
        <v>3647</v>
      </c>
      <c r="B1823" s="2">
        <v>45554</v>
      </c>
      <c r="C1823" t="s">
        <v>496</v>
      </c>
      <c r="D1823" t="s">
        <v>1622</v>
      </c>
      <c r="E1823" t="s">
        <v>1782</v>
      </c>
      <c r="F1823">
        <v>3</v>
      </c>
      <c r="G1823">
        <v>204.17</v>
      </c>
      <c r="H1823">
        <v>0.1</v>
      </c>
      <c r="I1823" t="s">
        <v>1826</v>
      </c>
      <c r="J1823">
        <v>551.25900000000001</v>
      </c>
    </row>
    <row r="1824" spans="1:10" x14ac:dyDescent="0.3">
      <c r="A1824" t="s">
        <v>3648</v>
      </c>
      <c r="B1824" s="2">
        <v>45310</v>
      </c>
      <c r="C1824" t="s">
        <v>467</v>
      </c>
      <c r="D1824" t="s">
        <v>1562</v>
      </c>
      <c r="E1824" t="s">
        <v>1801</v>
      </c>
      <c r="F1824">
        <v>1</v>
      </c>
      <c r="G1824">
        <v>43.58</v>
      </c>
      <c r="H1824">
        <v>0.01</v>
      </c>
      <c r="I1824" t="s">
        <v>1829</v>
      </c>
      <c r="J1824">
        <v>43.144199999999998</v>
      </c>
    </row>
    <row r="1825" spans="1:10" x14ac:dyDescent="0.3">
      <c r="A1825" t="s">
        <v>3649</v>
      </c>
      <c r="B1825" s="2">
        <v>45594</v>
      </c>
      <c r="C1825" t="s">
        <v>1044</v>
      </c>
      <c r="D1825" t="s">
        <v>1642</v>
      </c>
      <c r="E1825" t="s">
        <v>1761</v>
      </c>
      <c r="F1825">
        <v>3</v>
      </c>
      <c r="G1825">
        <v>469.33</v>
      </c>
      <c r="H1825">
        <v>0.14000000000000001</v>
      </c>
      <c r="I1825" t="s">
        <v>1826</v>
      </c>
      <c r="J1825">
        <v>1210.8714</v>
      </c>
    </row>
    <row r="1826" spans="1:10" x14ac:dyDescent="0.3">
      <c r="A1826" t="s">
        <v>3650</v>
      </c>
      <c r="B1826" s="2">
        <v>45840</v>
      </c>
      <c r="C1826" t="s">
        <v>681</v>
      </c>
      <c r="D1826" t="s">
        <v>1562</v>
      </c>
      <c r="E1826" t="s">
        <v>1782</v>
      </c>
      <c r="F1826">
        <v>4</v>
      </c>
      <c r="G1826">
        <v>836.23</v>
      </c>
      <c r="H1826">
        <v>0.12</v>
      </c>
      <c r="I1826" t="s">
        <v>1824</v>
      </c>
      <c r="J1826">
        <v>2943.5295999999998</v>
      </c>
    </row>
    <row r="1827" spans="1:10" x14ac:dyDescent="0.3">
      <c r="A1827" t="s">
        <v>3651</v>
      </c>
      <c r="B1827" s="2">
        <v>45549</v>
      </c>
      <c r="C1827" t="s">
        <v>589</v>
      </c>
      <c r="D1827" t="s">
        <v>1682</v>
      </c>
      <c r="E1827" t="s">
        <v>1813</v>
      </c>
      <c r="F1827">
        <v>2</v>
      </c>
      <c r="G1827">
        <v>661.53</v>
      </c>
      <c r="H1827">
        <v>0.2</v>
      </c>
      <c r="I1827" t="s">
        <v>1826</v>
      </c>
      <c r="J1827">
        <v>1058.4480000000001</v>
      </c>
    </row>
    <row r="1828" spans="1:10" x14ac:dyDescent="0.3">
      <c r="A1828" t="s">
        <v>3652</v>
      </c>
      <c r="B1828" s="2">
        <v>45903</v>
      </c>
      <c r="C1828" t="s">
        <v>411</v>
      </c>
      <c r="D1828" t="s">
        <v>1660</v>
      </c>
      <c r="E1828" t="s">
        <v>1804</v>
      </c>
      <c r="F1828">
        <v>3</v>
      </c>
      <c r="G1828">
        <v>753.47</v>
      </c>
      <c r="H1828">
        <v>0.25</v>
      </c>
      <c r="I1828" t="s">
        <v>1826</v>
      </c>
      <c r="J1828">
        <v>1695.3074999999999</v>
      </c>
    </row>
    <row r="1829" spans="1:10" x14ac:dyDescent="0.3">
      <c r="A1829" t="s">
        <v>3653</v>
      </c>
      <c r="B1829" s="2">
        <v>45673</v>
      </c>
      <c r="C1829" t="s">
        <v>523</v>
      </c>
      <c r="D1829" t="s">
        <v>1676</v>
      </c>
      <c r="E1829" t="s">
        <v>1752</v>
      </c>
      <c r="F1829">
        <v>3</v>
      </c>
      <c r="G1829">
        <v>713.95</v>
      </c>
      <c r="H1829">
        <v>0</v>
      </c>
      <c r="I1829" t="s">
        <v>1824</v>
      </c>
      <c r="J1829">
        <v>2141.85</v>
      </c>
    </row>
    <row r="1830" spans="1:10" x14ac:dyDescent="0.3">
      <c r="A1830" t="s">
        <v>3654</v>
      </c>
      <c r="B1830" s="2">
        <v>45395</v>
      </c>
      <c r="C1830" t="s">
        <v>353</v>
      </c>
      <c r="D1830" t="s">
        <v>1570</v>
      </c>
      <c r="E1830" t="s">
        <v>1773</v>
      </c>
      <c r="F1830">
        <v>3</v>
      </c>
      <c r="G1830">
        <v>596</v>
      </c>
      <c r="H1830">
        <v>0.28000000000000003</v>
      </c>
      <c r="I1830" t="s">
        <v>1829</v>
      </c>
      <c r="J1830">
        <v>1287.3599999999999</v>
      </c>
    </row>
    <row r="1831" spans="1:10" x14ac:dyDescent="0.3">
      <c r="A1831" t="s">
        <v>3655</v>
      </c>
      <c r="B1831" s="2">
        <v>45379</v>
      </c>
      <c r="C1831" t="s">
        <v>1050</v>
      </c>
      <c r="D1831" t="s">
        <v>1565</v>
      </c>
      <c r="E1831" t="s">
        <v>1786</v>
      </c>
      <c r="F1831">
        <v>2</v>
      </c>
      <c r="G1831">
        <v>169.46</v>
      </c>
      <c r="H1831">
        <v>0.03</v>
      </c>
      <c r="I1831" t="s">
        <v>1826</v>
      </c>
      <c r="J1831">
        <v>328.75240000000002</v>
      </c>
    </row>
    <row r="1832" spans="1:10" x14ac:dyDescent="0.3">
      <c r="A1832" t="s">
        <v>3656</v>
      </c>
      <c r="B1832" s="2">
        <v>45860</v>
      </c>
      <c r="C1832" t="s">
        <v>948</v>
      </c>
      <c r="D1832" t="s">
        <v>1678</v>
      </c>
      <c r="E1832" t="s">
        <v>1799</v>
      </c>
      <c r="F1832">
        <v>4</v>
      </c>
      <c r="G1832">
        <v>611.91999999999996</v>
      </c>
      <c r="H1832">
        <v>0.2</v>
      </c>
      <c r="I1832" t="s">
        <v>1826</v>
      </c>
      <c r="J1832">
        <v>1958.144</v>
      </c>
    </row>
    <row r="1833" spans="1:10" x14ac:dyDescent="0.3">
      <c r="A1833" t="s">
        <v>3657</v>
      </c>
      <c r="B1833" s="2">
        <v>45704</v>
      </c>
      <c r="C1833" t="s">
        <v>23</v>
      </c>
      <c r="D1833" t="s">
        <v>1696</v>
      </c>
      <c r="E1833" t="s">
        <v>1801</v>
      </c>
      <c r="F1833">
        <v>2</v>
      </c>
      <c r="G1833">
        <v>25.3</v>
      </c>
      <c r="H1833">
        <v>0.21</v>
      </c>
      <c r="I1833" t="s">
        <v>1824</v>
      </c>
      <c r="J1833">
        <v>39.973999999999997</v>
      </c>
    </row>
    <row r="1834" spans="1:10" x14ac:dyDescent="0.3">
      <c r="A1834" t="s">
        <v>3658</v>
      </c>
      <c r="B1834" s="2">
        <v>45327</v>
      </c>
      <c r="C1834" t="s">
        <v>1343</v>
      </c>
      <c r="D1834" t="s">
        <v>1694</v>
      </c>
      <c r="E1834" t="s">
        <v>1789</v>
      </c>
      <c r="F1834">
        <v>4</v>
      </c>
      <c r="G1834">
        <v>166.93</v>
      </c>
      <c r="H1834">
        <v>0.02</v>
      </c>
      <c r="I1834" t="s">
        <v>1826</v>
      </c>
      <c r="J1834">
        <v>654.36559999999997</v>
      </c>
    </row>
    <row r="1835" spans="1:10" x14ac:dyDescent="0.3">
      <c r="A1835" t="s">
        <v>3659</v>
      </c>
      <c r="B1835" s="2">
        <v>45721</v>
      </c>
      <c r="C1835" t="s">
        <v>890</v>
      </c>
      <c r="D1835" t="s">
        <v>1668</v>
      </c>
      <c r="E1835" t="s">
        <v>1792</v>
      </c>
      <c r="F1835">
        <v>4</v>
      </c>
      <c r="G1835">
        <v>861.55</v>
      </c>
      <c r="H1835">
        <v>0.12</v>
      </c>
      <c r="I1835" t="s">
        <v>1824</v>
      </c>
      <c r="J1835">
        <v>3032.6559999999999</v>
      </c>
    </row>
    <row r="1836" spans="1:10" x14ac:dyDescent="0.3">
      <c r="A1836" t="s">
        <v>3660</v>
      </c>
      <c r="B1836" s="2">
        <v>45842</v>
      </c>
      <c r="C1836" t="s">
        <v>1127</v>
      </c>
      <c r="D1836" t="s">
        <v>1634</v>
      </c>
      <c r="E1836" t="s">
        <v>1773</v>
      </c>
      <c r="F1836">
        <v>3</v>
      </c>
      <c r="G1836">
        <v>56.17</v>
      </c>
      <c r="H1836">
        <v>0.01</v>
      </c>
      <c r="I1836" t="s">
        <v>1829</v>
      </c>
      <c r="J1836">
        <v>166.82490000000001</v>
      </c>
    </row>
    <row r="1837" spans="1:10" x14ac:dyDescent="0.3">
      <c r="A1837" t="s">
        <v>3661</v>
      </c>
      <c r="B1837" s="2">
        <v>45862</v>
      </c>
      <c r="C1837" t="s">
        <v>849</v>
      </c>
      <c r="D1837" t="s">
        <v>1578</v>
      </c>
      <c r="E1837" t="s">
        <v>1813</v>
      </c>
      <c r="F1837">
        <v>1</v>
      </c>
      <c r="G1837">
        <v>582.29</v>
      </c>
      <c r="H1837">
        <v>0.2</v>
      </c>
      <c r="I1837" t="s">
        <v>1824</v>
      </c>
      <c r="J1837">
        <v>465.83199999999999</v>
      </c>
    </row>
    <row r="1838" spans="1:10" x14ac:dyDescent="0.3">
      <c r="A1838" t="s">
        <v>3662</v>
      </c>
      <c r="B1838" s="2">
        <v>45681</v>
      </c>
      <c r="C1838" t="s">
        <v>833</v>
      </c>
      <c r="D1838" t="s">
        <v>1714</v>
      </c>
      <c r="E1838" t="s">
        <v>1752</v>
      </c>
      <c r="F1838">
        <v>3</v>
      </c>
      <c r="G1838">
        <v>63.96</v>
      </c>
      <c r="H1838">
        <v>0.02</v>
      </c>
      <c r="I1838" t="s">
        <v>1824</v>
      </c>
      <c r="J1838">
        <v>188.04239999999999</v>
      </c>
    </row>
    <row r="1839" spans="1:10" x14ac:dyDescent="0.3">
      <c r="A1839" t="s">
        <v>3663</v>
      </c>
      <c r="B1839" s="2">
        <v>45392</v>
      </c>
      <c r="C1839" t="s">
        <v>241</v>
      </c>
      <c r="D1839" t="s">
        <v>1565</v>
      </c>
      <c r="E1839" t="s">
        <v>1794</v>
      </c>
      <c r="F1839">
        <v>1</v>
      </c>
      <c r="G1839">
        <v>829.83</v>
      </c>
      <c r="H1839">
        <v>0.26</v>
      </c>
      <c r="I1839" t="s">
        <v>1829</v>
      </c>
      <c r="J1839">
        <v>614.07420000000002</v>
      </c>
    </row>
    <row r="1840" spans="1:10" x14ac:dyDescent="0.3">
      <c r="A1840" t="s">
        <v>3664</v>
      </c>
      <c r="B1840" s="2">
        <v>45586</v>
      </c>
      <c r="C1840" t="s">
        <v>1157</v>
      </c>
      <c r="D1840" t="s">
        <v>1616</v>
      </c>
      <c r="E1840" t="s">
        <v>1804</v>
      </c>
      <c r="F1840">
        <v>2</v>
      </c>
      <c r="G1840">
        <v>858.15</v>
      </c>
      <c r="H1840">
        <v>0.03</v>
      </c>
      <c r="I1840" t="s">
        <v>1824</v>
      </c>
      <c r="J1840">
        <v>1664.8109999999999</v>
      </c>
    </row>
    <row r="1841" spans="1:10" x14ac:dyDescent="0.3">
      <c r="A1841" t="s">
        <v>3665</v>
      </c>
      <c r="B1841" s="2">
        <v>45340</v>
      </c>
      <c r="C1841" t="s">
        <v>1124</v>
      </c>
      <c r="D1841" t="s">
        <v>1694</v>
      </c>
      <c r="E1841" t="s">
        <v>1797</v>
      </c>
      <c r="F1841">
        <v>3</v>
      </c>
      <c r="G1841">
        <v>717.32</v>
      </c>
      <c r="H1841">
        <v>0.23</v>
      </c>
      <c r="I1841" t="s">
        <v>1829</v>
      </c>
      <c r="J1841">
        <v>1657.0092</v>
      </c>
    </row>
    <row r="1842" spans="1:10" x14ac:dyDescent="0.3">
      <c r="A1842" t="s">
        <v>3666</v>
      </c>
      <c r="B1842" s="2">
        <v>45853</v>
      </c>
      <c r="C1842" t="s">
        <v>1328</v>
      </c>
      <c r="D1842" t="s">
        <v>1714</v>
      </c>
      <c r="E1842" t="s">
        <v>1794</v>
      </c>
      <c r="F1842">
        <v>1</v>
      </c>
      <c r="G1842">
        <v>163.19999999999999</v>
      </c>
      <c r="H1842">
        <v>0.22</v>
      </c>
      <c r="I1842" t="s">
        <v>1826</v>
      </c>
      <c r="J1842">
        <v>127.29600000000001</v>
      </c>
    </row>
    <row r="1843" spans="1:10" x14ac:dyDescent="0.3">
      <c r="A1843" t="s">
        <v>3667</v>
      </c>
      <c r="B1843" s="2">
        <v>45489</v>
      </c>
      <c r="C1843" t="s">
        <v>435</v>
      </c>
      <c r="D1843" t="s">
        <v>1710</v>
      </c>
      <c r="E1843" t="s">
        <v>1794</v>
      </c>
      <c r="F1843">
        <v>2</v>
      </c>
      <c r="G1843">
        <v>966.71</v>
      </c>
      <c r="H1843">
        <v>0.11</v>
      </c>
      <c r="I1843" t="s">
        <v>1824</v>
      </c>
      <c r="J1843">
        <v>1720.7438</v>
      </c>
    </row>
    <row r="1844" spans="1:10" x14ac:dyDescent="0.3">
      <c r="A1844" t="s">
        <v>3668</v>
      </c>
      <c r="B1844" s="2">
        <v>45761</v>
      </c>
      <c r="C1844" t="s">
        <v>1092</v>
      </c>
      <c r="D1844" t="s">
        <v>1618</v>
      </c>
      <c r="E1844" t="s">
        <v>1797</v>
      </c>
      <c r="F1844">
        <v>2</v>
      </c>
      <c r="G1844">
        <v>873.94</v>
      </c>
      <c r="H1844">
        <v>0.14000000000000001</v>
      </c>
      <c r="I1844" t="s">
        <v>1829</v>
      </c>
      <c r="J1844">
        <v>1503.1768</v>
      </c>
    </row>
    <row r="1845" spans="1:10" x14ac:dyDescent="0.3">
      <c r="A1845" t="s">
        <v>3669</v>
      </c>
      <c r="B1845" s="2">
        <v>45379</v>
      </c>
      <c r="C1845" t="s">
        <v>502</v>
      </c>
      <c r="D1845" t="s">
        <v>1543</v>
      </c>
      <c r="E1845" t="s">
        <v>1766</v>
      </c>
      <c r="F1845">
        <v>1</v>
      </c>
      <c r="G1845">
        <v>140.24</v>
      </c>
      <c r="H1845">
        <v>0.27</v>
      </c>
      <c r="I1845" t="s">
        <v>1824</v>
      </c>
      <c r="J1845">
        <v>102.37520000000001</v>
      </c>
    </row>
    <row r="1846" spans="1:10" x14ac:dyDescent="0.3">
      <c r="A1846" t="s">
        <v>3670</v>
      </c>
      <c r="B1846" s="2">
        <v>45716</v>
      </c>
      <c r="C1846" t="s">
        <v>657</v>
      </c>
      <c r="D1846" t="s">
        <v>1634</v>
      </c>
      <c r="E1846" t="s">
        <v>1773</v>
      </c>
      <c r="F1846">
        <v>2</v>
      </c>
      <c r="G1846">
        <v>549.91999999999996</v>
      </c>
      <c r="H1846">
        <v>0.28000000000000003</v>
      </c>
      <c r="I1846" t="s">
        <v>1824</v>
      </c>
      <c r="J1846">
        <v>791.88479999999993</v>
      </c>
    </row>
    <row r="1847" spans="1:10" x14ac:dyDescent="0.3">
      <c r="A1847" t="s">
        <v>3671</v>
      </c>
      <c r="B1847" s="2">
        <v>45364</v>
      </c>
      <c r="C1847" t="s">
        <v>390</v>
      </c>
      <c r="D1847" t="s">
        <v>1582</v>
      </c>
      <c r="E1847" t="s">
        <v>1773</v>
      </c>
      <c r="F1847">
        <v>4</v>
      </c>
      <c r="G1847">
        <v>715.88</v>
      </c>
      <c r="H1847">
        <v>0.19</v>
      </c>
      <c r="I1847" t="s">
        <v>1826</v>
      </c>
      <c r="J1847">
        <v>2319.4512</v>
      </c>
    </row>
    <row r="1848" spans="1:10" x14ac:dyDescent="0.3">
      <c r="A1848" t="s">
        <v>3672</v>
      </c>
      <c r="B1848" s="2">
        <v>45752</v>
      </c>
      <c r="C1848" t="s">
        <v>1160</v>
      </c>
      <c r="D1848" t="s">
        <v>1549</v>
      </c>
      <c r="E1848" t="s">
        <v>1782</v>
      </c>
      <c r="F1848">
        <v>3</v>
      </c>
      <c r="G1848">
        <v>591.9</v>
      </c>
      <c r="H1848">
        <v>0.27</v>
      </c>
      <c r="I1848" t="s">
        <v>1824</v>
      </c>
      <c r="J1848">
        <v>1296.261</v>
      </c>
    </row>
    <row r="1849" spans="1:10" x14ac:dyDescent="0.3">
      <c r="A1849" t="s">
        <v>3673</v>
      </c>
      <c r="B1849" s="2">
        <v>45883</v>
      </c>
      <c r="C1849" t="s">
        <v>1172</v>
      </c>
      <c r="D1849" t="s">
        <v>1592</v>
      </c>
      <c r="E1849" t="s">
        <v>1789</v>
      </c>
      <c r="F1849">
        <v>2</v>
      </c>
      <c r="G1849">
        <v>523.14</v>
      </c>
      <c r="H1849">
        <v>0.13</v>
      </c>
      <c r="I1849" t="s">
        <v>1826</v>
      </c>
      <c r="J1849">
        <v>910.2636</v>
      </c>
    </row>
    <row r="1850" spans="1:10" x14ac:dyDescent="0.3">
      <c r="A1850" t="s">
        <v>3674</v>
      </c>
      <c r="B1850" s="2">
        <v>45477</v>
      </c>
      <c r="C1850" t="s">
        <v>730</v>
      </c>
      <c r="D1850" t="s">
        <v>1686</v>
      </c>
      <c r="E1850" t="s">
        <v>1799</v>
      </c>
      <c r="F1850">
        <v>2</v>
      </c>
      <c r="G1850">
        <v>478.62</v>
      </c>
      <c r="H1850">
        <v>0.17</v>
      </c>
      <c r="I1850" t="s">
        <v>1829</v>
      </c>
      <c r="J1850">
        <v>794.50919999999996</v>
      </c>
    </row>
    <row r="1851" spans="1:10" x14ac:dyDescent="0.3">
      <c r="A1851" t="s">
        <v>3675</v>
      </c>
      <c r="B1851" s="2">
        <v>45556</v>
      </c>
      <c r="C1851" t="s">
        <v>945</v>
      </c>
      <c r="D1851" t="s">
        <v>1712</v>
      </c>
      <c r="E1851" t="s">
        <v>1757</v>
      </c>
      <c r="F1851">
        <v>4</v>
      </c>
      <c r="G1851">
        <v>740.5</v>
      </c>
      <c r="H1851">
        <v>0.17</v>
      </c>
      <c r="I1851" t="s">
        <v>1826</v>
      </c>
      <c r="J1851">
        <v>2458.46</v>
      </c>
    </row>
    <row r="1852" spans="1:10" x14ac:dyDescent="0.3">
      <c r="A1852" t="s">
        <v>3676</v>
      </c>
      <c r="B1852" s="2">
        <v>45465</v>
      </c>
      <c r="C1852" t="s">
        <v>393</v>
      </c>
      <c r="D1852" t="s">
        <v>1640</v>
      </c>
      <c r="E1852" t="s">
        <v>1761</v>
      </c>
      <c r="F1852">
        <v>1</v>
      </c>
      <c r="G1852">
        <v>780.24</v>
      </c>
      <c r="H1852">
        <v>0.04</v>
      </c>
      <c r="I1852" t="s">
        <v>1829</v>
      </c>
      <c r="J1852">
        <v>749.03039999999999</v>
      </c>
    </row>
    <row r="1853" spans="1:10" x14ac:dyDescent="0.3">
      <c r="A1853" t="s">
        <v>3677</v>
      </c>
      <c r="B1853" s="2">
        <v>45552</v>
      </c>
      <c r="C1853" t="s">
        <v>378</v>
      </c>
      <c r="D1853" t="s">
        <v>1688</v>
      </c>
      <c r="E1853" t="s">
        <v>1804</v>
      </c>
      <c r="F1853">
        <v>4</v>
      </c>
      <c r="G1853">
        <v>579.24</v>
      </c>
      <c r="H1853">
        <v>0.04</v>
      </c>
      <c r="I1853" t="s">
        <v>1829</v>
      </c>
      <c r="J1853">
        <v>2224.2815999999998</v>
      </c>
    </row>
    <row r="1854" spans="1:10" x14ac:dyDescent="0.3">
      <c r="A1854" t="s">
        <v>3678</v>
      </c>
      <c r="B1854" s="2">
        <v>45635</v>
      </c>
      <c r="C1854" t="s">
        <v>1160</v>
      </c>
      <c r="D1854" t="s">
        <v>1546</v>
      </c>
      <c r="E1854" t="s">
        <v>1761</v>
      </c>
      <c r="F1854">
        <v>3</v>
      </c>
      <c r="G1854">
        <v>268.95</v>
      </c>
      <c r="H1854">
        <v>0.04</v>
      </c>
      <c r="I1854" t="s">
        <v>1826</v>
      </c>
      <c r="J1854">
        <v>774.57599999999991</v>
      </c>
    </row>
    <row r="1855" spans="1:10" x14ac:dyDescent="0.3">
      <c r="A1855" t="s">
        <v>3679</v>
      </c>
      <c r="B1855" s="2">
        <v>45740</v>
      </c>
      <c r="C1855" t="s">
        <v>963</v>
      </c>
      <c r="D1855" t="s">
        <v>1555</v>
      </c>
      <c r="E1855" t="s">
        <v>1769</v>
      </c>
      <c r="F1855">
        <v>1</v>
      </c>
      <c r="G1855">
        <v>47.47</v>
      </c>
      <c r="H1855">
        <v>0.28000000000000003</v>
      </c>
      <c r="I1855" t="s">
        <v>1824</v>
      </c>
      <c r="J1855">
        <v>34.178400000000003</v>
      </c>
    </row>
    <row r="1856" spans="1:10" x14ac:dyDescent="0.3">
      <c r="A1856" t="s">
        <v>3680</v>
      </c>
      <c r="B1856" s="2">
        <v>45796</v>
      </c>
      <c r="C1856" t="s">
        <v>821</v>
      </c>
      <c r="D1856" t="s">
        <v>1614</v>
      </c>
      <c r="E1856" t="s">
        <v>1807</v>
      </c>
      <c r="F1856">
        <v>3</v>
      </c>
      <c r="G1856">
        <v>858.81</v>
      </c>
      <c r="H1856">
        <v>7.0000000000000007E-2</v>
      </c>
      <c r="I1856" t="s">
        <v>1824</v>
      </c>
      <c r="J1856">
        <v>2396.0799000000002</v>
      </c>
    </row>
    <row r="1857" spans="1:10" x14ac:dyDescent="0.3">
      <c r="A1857" t="s">
        <v>3681</v>
      </c>
      <c r="B1857" s="2">
        <v>45710</v>
      </c>
      <c r="C1857" t="s">
        <v>978</v>
      </c>
      <c r="D1857" t="s">
        <v>1586</v>
      </c>
      <c r="E1857" t="s">
        <v>1789</v>
      </c>
      <c r="F1857">
        <v>3</v>
      </c>
      <c r="G1857">
        <v>569.98</v>
      </c>
      <c r="H1857">
        <v>0.05</v>
      </c>
      <c r="I1857" t="s">
        <v>1824</v>
      </c>
      <c r="J1857">
        <v>1624.443</v>
      </c>
    </row>
    <row r="1858" spans="1:10" x14ac:dyDescent="0.3">
      <c r="A1858" t="s">
        <v>3682</v>
      </c>
      <c r="B1858" s="2">
        <v>45596</v>
      </c>
      <c r="C1858" t="s">
        <v>1029</v>
      </c>
      <c r="D1858" t="s">
        <v>1696</v>
      </c>
      <c r="E1858" t="s">
        <v>1794</v>
      </c>
      <c r="F1858">
        <v>3</v>
      </c>
      <c r="G1858">
        <v>306.52</v>
      </c>
      <c r="H1858">
        <v>0.01</v>
      </c>
      <c r="I1858" t="s">
        <v>1829</v>
      </c>
      <c r="J1858">
        <v>910.36439999999993</v>
      </c>
    </row>
    <row r="1859" spans="1:10" x14ac:dyDescent="0.3">
      <c r="A1859" t="s">
        <v>3683</v>
      </c>
      <c r="B1859" s="2">
        <v>45354</v>
      </c>
      <c r="C1859" t="s">
        <v>238</v>
      </c>
      <c r="D1859" t="s">
        <v>1660</v>
      </c>
      <c r="E1859" t="s">
        <v>1797</v>
      </c>
      <c r="F1859">
        <v>3</v>
      </c>
      <c r="G1859">
        <v>184.67</v>
      </c>
      <c r="H1859">
        <v>0.03</v>
      </c>
      <c r="I1859" t="s">
        <v>1829</v>
      </c>
      <c r="J1859">
        <v>537.38969999999995</v>
      </c>
    </row>
    <row r="1860" spans="1:10" x14ac:dyDescent="0.3">
      <c r="A1860" t="s">
        <v>3684</v>
      </c>
      <c r="B1860" s="2">
        <v>45428</v>
      </c>
      <c r="C1860" t="s">
        <v>1484</v>
      </c>
      <c r="D1860" t="s">
        <v>1600</v>
      </c>
      <c r="E1860" t="s">
        <v>1773</v>
      </c>
      <c r="F1860">
        <v>4</v>
      </c>
      <c r="G1860">
        <v>189.56</v>
      </c>
      <c r="H1860">
        <v>0</v>
      </c>
      <c r="I1860" t="s">
        <v>1829</v>
      </c>
      <c r="J1860">
        <v>758.24</v>
      </c>
    </row>
    <row r="1861" spans="1:10" x14ac:dyDescent="0.3">
      <c r="A1861" t="s">
        <v>3685</v>
      </c>
      <c r="B1861" s="2">
        <v>45511</v>
      </c>
      <c r="C1861" t="s">
        <v>678</v>
      </c>
      <c r="D1861" t="s">
        <v>1698</v>
      </c>
      <c r="E1861" t="s">
        <v>1773</v>
      </c>
      <c r="F1861">
        <v>1</v>
      </c>
      <c r="G1861">
        <v>805.24</v>
      </c>
      <c r="H1861">
        <v>0.04</v>
      </c>
      <c r="I1861" t="s">
        <v>1826</v>
      </c>
      <c r="J1861">
        <v>773.03039999999999</v>
      </c>
    </row>
    <row r="1862" spans="1:10" x14ac:dyDescent="0.3">
      <c r="A1862" t="s">
        <v>3686</v>
      </c>
      <c r="B1862" s="2">
        <v>45549</v>
      </c>
      <c r="C1862" t="s">
        <v>619</v>
      </c>
      <c r="D1862" t="s">
        <v>1656</v>
      </c>
      <c r="E1862" t="s">
        <v>1807</v>
      </c>
      <c r="F1862">
        <v>3</v>
      </c>
      <c r="G1862">
        <v>683.74</v>
      </c>
      <c r="H1862">
        <v>0.24</v>
      </c>
      <c r="I1862" t="s">
        <v>1824</v>
      </c>
      <c r="J1862">
        <v>1558.9272000000001</v>
      </c>
    </row>
    <row r="1863" spans="1:10" x14ac:dyDescent="0.3">
      <c r="A1863" t="s">
        <v>3687</v>
      </c>
      <c r="B1863" s="2">
        <v>45573</v>
      </c>
      <c r="C1863" t="s">
        <v>684</v>
      </c>
      <c r="D1863" t="s">
        <v>1660</v>
      </c>
      <c r="E1863" t="s">
        <v>1810</v>
      </c>
      <c r="F1863">
        <v>3</v>
      </c>
      <c r="G1863">
        <v>439.21</v>
      </c>
      <c r="H1863">
        <v>0.28000000000000003</v>
      </c>
      <c r="I1863" t="s">
        <v>1829</v>
      </c>
      <c r="J1863">
        <v>948.69359999999983</v>
      </c>
    </row>
    <row r="1864" spans="1:10" x14ac:dyDescent="0.3">
      <c r="A1864" t="s">
        <v>3688</v>
      </c>
      <c r="B1864" s="2">
        <v>45904</v>
      </c>
      <c r="C1864" t="s">
        <v>414</v>
      </c>
      <c r="D1864" t="s">
        <v>1680</v>
      </c>
      <c r="E1864" t="s">
        <v>1776</v>
      </c>
      <c r="F1864">
        <v>1</v>
      </c>
      <c r="G1864">
        <v>126.92</v>
      </c>
      <c r="H1864">
        <v>0.24</v>
      </c>
      <c r="I1864" t="s">
        <v>1829</v>
      </c>
      <c r="J1864">
        <v>96.459199999999996</v>
      </c>
    </row>
    <row r="1865" spans="1:10" x14ac:dyDescent="0.3">
      <c r="A1865" t="s">
        <v>3689</v>
      </c>
      <c r="B1865" s="2">
        <v>45489</v>
      </c>
      <c r="C1865" t="s">
        <v>27</v>
      </c>
      <c r="D1865" t="s">
        <v>1694</v>
      </c>
      <c r="E1865" t="s">
        <v>1769</v>
      </c>
      <c r="F1865">
        <v>4</v>
      </c>
      <c r="G1865">
        <v>834.7</v>
      </c>
      <c r="H1865">
        <v>0.14000000000000001</v>
      </c>
      <c r="I1865" t="s">
        <v>1824</v>
      </c>
      <c r="J1865">
        <v>2871.3679999999999</v>
      </c>
    </row>
    <row r="1866" spans="1:10" x14ac:dyDescent="0.3">
      <c r="A1866" t="s">
        <v>3690</v>
      </c>
      <c r="B1866" s="2">
        <v>45909</v>
      </c>
      <c r="C1866" t="s">
        <v>1071</v>
      </c>
      <c r="D1866" t="s">
        <v>1632</v>
      </c>
      <c r="E1866" t="s">
        <v>1792</v>
      </c>
      <c r="F1866">
        <v>2</v>
      </c>
      <c r="G1866">
        <v>271.88</v>
      </c>
      <c r="H1866">
        <v>0.11</v>
      </c>
      <c r="I1866" t="s">
        <v>1829</v>
      </c>
      <c r="J1866">
        <v>483.94639999999998</v>
      </c>
    </row>
    <row r="1867" spans="1:10" x14ac:dyDescent="0.3">
      <c r="A1867" t="s">
        <v>3691</v>
      </c>
      <c r="B1867" s="2">
        <v>45720</v>
      </c>
      <c r="C1867" t="s">
        <v>1478</v>
      </c>
      <c r="D1867" t="s">
        <v>1570</v>
      </c>
      <c r="E1867" t="s">
        <v>1757</v>
      </c>
      <c r="F1867">
        <v>4</v>
      </c>
      <c r="G1867">
        <v>972.14</v>
      </c>
      <c r="H1867">
        <v>0.25</v>
      </c>
      <c r="I1867" t="s">
        <v>1824</v>
      </c>
      <c r="J1867">
        <v>2916.42</v>
      </c>
    </row>
    <row r="1868" spans="1:10" x14ac:dyDescent="0.3">
      <c r="A1868" t="s">
        <v>3692</v>
      </c>
      <c r="B1868" s="2">
        <v>45831</v>
      </c>
      <c r="C1868" t="s">
        <v>335</v>
      </c>
      <c r="D1868" t="s">
        <v>1634</v>
      </c>
      <c r="E1868" t="s">
        <v>1769</v>
      </c>
      <c r="F1868">
        <v>3</v>
      </c>
      <c r="G1868">
        <v>523.66</v>
      </c>
      <c r="H1868">
        <v>0.27</v>
      </c>
      <c r="I1868" t="s">
        <v>1826</v>
      </c>
      <c r="J1868">
        <v>1146.8154</v>
      </c>
    </row>
    <row r="1869" spans="1:10" x14ac:dyDescent="0.3">
      <c r="A1869" t="s">
        <v>3693</v>
      </c>
      <c r="B1869" s="2">
        <v>45602</v>
      </c>
      <c r="C1869" t="s">
        <v>499</v>
      </c>
      <c r="D1869" t="s">
        <v>1676</v>
      </c>
      <c r="E1869" t="s">
        <v>1761</v>
      </c>
      <c r="F1869">
        <v>4</v>
      </c>
      <c r="G1869">
        <v>838.99</v>
      </c>
      <c r="H1869">
        <v>0.16</v>
      </c>
      <c r="I1869" t="s">
        <v>1824</v>
      </c>
      <c r="J1869">
        <v>2819.0064000000002</v>
      </c>
    </row>
    <row r="1870" spans="1:10" x14ac:dyDescent="0.3">
      <c r="A1870" t="s">
        <v>3694</v>
      </c>
      <c r="B1870" s="2">
        <v>45722</v>
      </c>
      <c r="C1870" t="s">
        <v>461</v>
      </c>
      <c r="D1870" t="s">
        <v>1570</v>
      </c>
      <c r="E1870" t="s">
        <v>1807</v>
      </c>
      <c r="F1870">
        <v>4</v>
      </c>
      <c r="G1870">
        <v>838.7</v>
      </c>
      <c r="H1870">
        <v>0.21</v>
      </c>
      <c r="I1870" t="s">
        <v>1829</v>
      </c>
      <c r="J1870">
        <v>2650.2919999999999</v>
      </c>
    </row>
    <row r="1871" spans="1:10" x14ac:dyDescent="0.3">
      <c r="A1871" t="s">
        <v>3695</v>
      </c>
      <c r="B1871" s="2">
        <v>45794</v>
      </c>
      <c r="C1871" t="s">
        <v>1304</v>
      </c>
      <c r="D1871" t="s">
        <v>1696</v>
      </c>
      <c r="E1871" t="s">
        <v>1782</v>
      </c>
      <c r="F1871">
        <v>3</v>
      </c>
      <c r="G1871">
        <v>943.24</v>
      </c>
      <c r="H1871">
        <v>0.21</v>
      </c>
      <c r="I1871" t="s">
        <v>1824</v>
      </c>
      <c r="J1871">
        <v>2235.4787999999999</v>
      </c>
    </row>
    <row r="1872" spans="1:10" x14ac:dyDescent="0.3">
      <c r="A1872" t="s">
        <v>3696</v>
      </c>
      <c r="B1872" s="2">
        <v>45659</v>
      </c>
      <c r="C1872" t="s">
        <v>945</v>
      </c>
      <c r="D1872" t="s">
        <v>1543</v>
      </c>
      <c r="E1872" t="s">
        <v>1807</v>
      </c>
      <c r="F1872">
        <v>2</v>
      </c>
      <c r="G1872">
        <v>310.33</v>
      </c>
      <c r="H1872">
        <v>0.26</v>
      </c>
      <c r="I1872" t="s">
        <v>1824</v>
      </c>
      <c r="J1872">
        <v>459.28840000000002</v>
      </c>
    </row>
    <row r="1873" spans="1:10" x14ac:dyDescent="0.3">
      <c r="A1873" t="s">
        <v>3697</v>
      </c>
      <c r="B1873" s="2">
        <v>45501</v>
      </c>
      <c r="C1873" t="s">
        <v>1086</v>
      </c>
      <c r="D1873" t="s">
        <v>1638</v>
      </c>
      <c r="E1873" t="s">
        <v>1752</v>
      </c>
      <c r="F1873">
        <v>3</v>
      </c>
      <c r="G1873">
        <v>201.05</v>
      </c>
      <c r="H1873">
        <v>0.23</v>
      </c>
      <c r="I1873" t="s">
        <v>1826</v>
      </c>
      <c r="J1873">
        <v>464.42550000000011</v>
      </c>
    </row>
    <row r="1874" spans="1:10" x14ac:dyDescent="0.3">
      <c r="A1874" t="s">
        <v>3698</v>
      </c>
      <c r="B1874" s="2">
        <v>45408</v>
      </c>
      <c r="C1874" t="s">
        <v>806</v>
      </c>
      <c r="D1874" t="s">
        <v>1664</v>
      </c>
      <c r="E1874" t="s">
        <v>1807</v>
      </c>
      <c r="F1874">
        <v>1</v>
      </c>
      <c r="G1874">
        <v>803.37</v>
      </c>
      <c r="H1874">
        <v>0.3</v>
      </c>
      <c r="I1874" t="s">
        <v>1826</v>
      </c>
      <c r="J1874">
        <v>562.35899999999992</v>
      </c>
    </row>
    <row r="1875" spans="1:10" x14ac:dyDescent="0.3">
      <c r="A1875" t="s">
        <v>3699</v>
      </c>
      <c r="B1875" s="2">
        <v>45886</v>
      </c>
      <c r="C1875" t="s">
        <v>144</v>
      </c>
      <c r="D1875" t="s">
        <v>1670</v>
      </c>
      <c r="E1875" t="s">
        <v>1801</v>
      </c>
      <c r="F1875">
        <v>3</v>
      </c>
      <c r="G1875">
        <v>259.98</v>
      </c>
      <c r="H1875">
        <v>7.0000000000000007E-2</v>
      </c>
      <c r="I1875" t="s">
        <v>1829</v>
      </c>
      <c r="J1875">
        <v>725.3442</v>
      </c>
    </row>
    <row r="1876" spans="1:10" x14ac:dyDescent="0.3">
      <c r="A1876" t="s">
        <v>3700</v>
      </c>
      <c r="B1876" s="2">
        <v>45426</v>
      </c>
      <c r="C1876" t="s">
        <v>428</v>
      </c>
      <c r="D1876" t="s">
        <v>1549</v>
      </c>
      <c r="E1876" t="s">
        <v>1766</v>
      </c>
      <c r="F1876">
        <v>4</v>
      </c>
      <c r="G1876">
        <v>591.9</v>
      </c>
      <c r="H1876">
        <v>0.2</v>
      </c>
      <c r="I1876" t="s">
        <v>1826</v>
      </c>
      <c r="J1876">
        <v>1894.08</v>
      </c>
    </row>
    <row r="1877" spans="1:10" x14ac:dyDescent="0.3">
      <c r="A1877" t="s">
        <v>3701</v>
      </c>
      <c r="B1877" s="2">
        <v>45730</v>
      </c>
      <c r="C1877" t="s">
        <v>127</v>
      </c>
      <c r="D1877" t="s">
        <v>1668</v>
      </c>
      <c r="E1877" t="s">
        <v>1794</v>
      </c>
      <c r="F1877">
        <v>2</v>
      </c>
      <c r="G1877">
        <v>396.9</v>
      </c>
      <c r="H1877">
        <v>0.18</v>
      </c>
      <c r="I1877" t="s">
        <v>1826</v>
      </c>
      <c r="J1877">
        <v>650.91600000000005</v>
      </c>
    </row>
    <row r="1878" spans="1:10" x14ac:dyDescent="0.3">
      <c r="A1878" t="s">
        <v>3702</v>
      </c>
      <c r="B1878" s="2">
        <v>45731</v>
      </c>
      <c r="C1878" t="s">
        <v>1400</v>
      </c>
      <c r="D1878" t="s">
        <v>1744</v>
      </c>
      <c r="E1878" t="s">
        <v>1761</v>
      </c>
      <c r="F1878">
        <v>1</v>
      </c>
      <c r="G1878">
        <v>176.84</v>
      </c>
      <c r="H1878">
        <v>0.19</v>
      </c>
      <c r="I1878" t="s">
        <v>1824</v>
      </c>
      <c r="J1878">
        <v>143.24039999999999</v>
      </c>
    </row>
    <row r="1879" spans="1:10" x14ac:dyDescent="0.3">
      <c r="A1879" t="s">
        <v>3703</v>
      </c>
      <c r="B1879" s="2">
        <v>45272</v>
      </c>
      <c r="C1879" t="s">
        <v>812</v>
      </c>
      <c r="D1879" t="s">
        <v>1600</v>
      </c>
      <c r="E1879" t="s">
        <v>1752</v>
      </c>
      <c r="F1879">
        <v>2</v>
      </c>
      <c r="G1879">
        <v>614.21</v>
      </c>
      <c r="H1879">
        <v>0.11</v>
      </c>
      <c r="I1879" t="s">
        <v>1826</v>
      </c>
      <c r="J1879">
        <v>1093.2937999999999</v>
      </c>
    </row>
    <row r="1880" spans="1:10" x14ac:dyDescent="0.3">
      <c r="A1880" t="s">
        <v>3704</v>
      </c>
      <c r="B1880" s="2">
        <v>45584</v>
      </c>
      <c r="C1880" t="s">
        <v>381</v>
      </c>
      <c r="D1880" t="s">
        <v>1551</v>
      </c>
      <c r="E1880" t="s">
        <v>1779</v>
      </c>
      <c r="F1880">
        <v>3</v>
      </c>
      <c r="G1880">
        <v>604.66</v>
      </c>
      <c r="H1880">
        <v>0.18</v>
      </c>
      <c r="I1880" t="s">
        <v>1829</v>
      </c>
      <c r="J1880">
        <v>1487.4636</v>
      </c>
    </row>
    <row r="1881" spans="1:10" x14ac:dyDescent="0.3">
      <c r="A1881" t="s">
        <v>3705</v>
      </c>
      <c r="B1881" s="2">
        <v>45534</v>
      </c>
      <c r="C1881" t="s">
        <v>1530</v>
      </c>
      <c r="D1881" t="s">
        <v>1549</v>
      </c>
      <c r="E1881" t="s">
        <v>1794</v>
      </c>
      <c r="F1881">
        <v>3</v>
      </c>
      <c r="G1881">
        <v>24.29</v>
      </c>
      <c r="H1881">
        <v>0.12</v>
      </c>
      <c r="I1881" t="s">
        <v>1826</v>
      </c>
      <c r="J1881">
        <v>64.125600000000006</v>
      </c>
    </row>
    <row r="1882" spans="1:10" x14ac:dyDescent="0.3">
      <c r="A1882" t="s">
        <v>3706</v>
      </c>
      <c r="B1882" s="2">
        <v>45482</v>
      </c>
      <c r="C1882" t="s">
        <v>419</v>
      </c>
      <c r="D1882" t="s">
        <v>1674</v>
      </c>
      <c r="E1882" t="s">
        <v>1792</v>
      </c>
      <c r="F1882">
        <v>1</v>
      </c>
      <c r="G1882">
        <v>503.95</v>
      </c>
      <c r="H1882">
        <v>0.24</v>
      </c>
      <c r="I1882" t="s">
        <v>1826</v>
      </c>
      <c r="J1882">
        <v>383.00200000000001</v>
      </c>
    </row>
    <row r="1883" spans="1:10" x14ac:dyDescent="0.3">
      <c r="A1883" t="s">
        <v>3707</v>
      </c>
      <c r="B1883" s="2">
        <v>45475</v>
      </c>
      <c r="C1883" t="s">
        <v>1005</v>
      </c>
      <c r="D1883" t="s">
        <v>1650</v>
      </c>
      <c r="E1883" t="s">
        <v>1799</v>
      </c>
      <c r="F1883">
        <v>4</v>
      </c>
      <c r="G1883">
        <v>860.78</v>
      </c>
      <c r="H1883">
        <v>0.03</v>
      </c>
      <c r="I1883" t="s">
        <v>1824</v>
      </c>
      <c r="J1883">
        <v>3339.8263999999999</v>
      </c>
    </row>
    <row r="1884" spans="1:10" x14ac:dyDescent="0.3">
      <c r="A1884" t="s">
        <v>3708</v>
      </c>
      <c r="B1884" s="2">
        <v>45234</v>
      </c>
      <c r="C1884" t="s">
        <v>646</v>
      </c>
      <c r="D1884" t="s">
        <v>1632</v>
      </c>
      <c r="E1884" t="s">
        <v>1766</v>
      </c>
      <c r="F1884">
        <v>3</v>
      </c>
      <c r="G1884">
        <v>41.97</v>
      </c>
      <c r="H1884">
        <v>0.03</v>
      </c>
      <c r="I1884" t="s">
        <v>1829</v>
      </c>
      <c r="J1884">
        <v>122.1327</v>
      </c>
    </row>
    <row r="1885" spans="1:10" x14ac:dyDescent="0.3">
      <c r="A1885" t="s">
        <v>3709</v>
      </c>
      <c r="B1885" s="2">
        <v>45397</v>
      </c>
      <c r="C1885" t="s">
        <v>134</v>
      </c>
      <c r="D1885" t="s">
        <v>1578</v>
      </c>
      <c r="E1885" t="s">
        <v>1773</v>
      </c>
      <c r="F1885">
        <v>1</v>
      </c>
      <c r="G1885">
        <v>649.59</v>
      </c>
      <c r="H1885">
        <v>0.12</v>
      </c>
      <c r="I1885" t="s">
        <v>1829</v>
      </c>
      <c r="J1885">
        <v>571.63920000000007</v>
      </c>
    </row>
    <row r="1886" spans="1:10" x14ac:dyDescent="0.3">
      <c r="A1886" t="s">
        <v>3710</v>
      </c>
      <c r="B1886" s="2">
        <v>45502</v>
      </c>
      <c r="C1886" t="s">
        <v>202</v>
      </c>
      <c r="D1886" t="s">
        <v>1674</v>
      </c>
      <c r="E1886" t="s">
        <v>1786</v>
      </c>
      <c r="F1886">
        <v>2</v>
      </c>
      <c r="G1886">
        <v>386.09</v>
      </c>
      <c r="H1886">
        <v>0.19</v>
      </c>
      <c r="I1886" t="s">
        <v>1826</v>
      </c>
      <c r="J1886">
        <v>625.46579999999994</v>
      </c>
    </row>
    <row r="1887" spans="1:10" x14ac:dyDescent="0.3">
      <c r="A1887" t="s">
        <v>3711</v>
      </c>
      <c r="B1887" s="2">
        <v>45644</v>
      </c>
      <c r="C1887" t="s">
        <v>353</v>
      </c>
      <c r="D1887" t="s">
        <v>1650</v>
      </c>
      <c r="E1887" t="s">
        <v>1794</v>
      </c>
      <c r="F1887">
        <v>1</v>
      </c>
      <c r="G1887">
        <v>891.62</v>
      </c>
      <c r="H1887">
        <v>0.06</v>
      </c>
      <c r="I1887" t="s">
        <v>1826</v>
      </c>
      <c r="J1887">
        <v>838.12279999999998</v>
      </c>
    </row>
    <row r="1888" spans="1:10" x14ac:dyDescent="0.3">
      <c r="A1888" t="s">
        <v>3712</v>
      </c>
      <c r="B1888" s="2">
        <v>45617</v>
      </c>
      <c r="C1888" t="s">
        <v>1190</v>
      </c>
      <c r="D1888" t="s">
        <v>1676</v>
      </c>
      <c r="E1888" t="s">
        <v>1801</v>
      </c>
      <c r="F1888">
        <v>2</v>
      </c>
      <c r="G1888">
        <v>558.9</v>
      </c>
      <c r="H1888">
        <v>0.05</v>
      </c>
      <c r="I1888" t="s">
        <v>1829</v>
      </c>
      <c r="J1888">
        <v>1061.9100000000001</v>
      </c>
    </row>
    <row r="1889" spans="1:10" x14ac:dyDescent="0.3">
      <c r="A1889" t="s">
        <v>3713</v>
      </c>
      <c r="B1889" s="2">
        <v>45797</v>
      </c>
      <c r="C1889" t="s">
        <v>1104</v>
      </c>
      <c r="D1889" t="s">
        <v>1546</v>
      </c>
      <c r="E1889" t="s">
        <v>1766</v>
      </c>
      <c r="F1889">
        <v>2</v>
      </c>
      <c r="G1889">
        <v>99.04</v>
      </c>
      <c r="H1889">
        <v>0.26</v>
      </c>
      <c r="I1889" t="s">
        <v>1829</v>
      </c>
      <c r="J1889">
        <v>146.57919999999999</v>
      </c>
    </row>
    <row r="1890" spans="1:10" x14ac:dyDescent="0.3">
      <c r="A1890" t="s">
        <v>3714</v>
      </c>
      <c r="B1890" s="2">
        <v>45740</v>
      </c>
      <c r="C1890" t="s">
        <v>923</v>
      </c>
      <c r="D1890" t="s">
        <v>1551</v>
      </c>
      <c r="E1890" t="s">
        <v>1782</v>
      </c>
      <c r="F1890">
        <v>4</v>
      </c>
      <c r="G1890">
        <v>625.13</v>
      </c>
      <c r="H1890">
        <v>0.06</v>
      </c>
      <c r="I1890" t="s">
        <v>1824</v>
      </c>
      <c r="J1890">
        <v>2350.4888000000001</v>
      </c>
    </row>
    <row r="1891" spans="1:10" x14ac:dyDescent="0.3">
      <c r="A1891" t="s">
        <v>3715</v>
      </c>
      <c r="B1891" s="2">
        <v>45824</v>
      </c>
      <c r="C1891" t="s">
        <v>144</v>
      </c>
      <c r="D1891" t="s">
        <v>1628</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1710</v>
      </c>
      <c r="E1893" t="s">
        <v>1813</v>
      </c>
      <c r="F1893">
        <v>3</v>
      </c>
      <c r="G1893">
        <v>825.33</v>
      </c>
      <c r="H1893">
        <v>0.21</v>
      </c>
      <c r="I1893" t="s">
        <v>1824</v>
      </c>
      <c r="J1893">
        <v>1956.0320999999999</v>
      </c>
    </row>
    <row r="1894" spans="1:10" x14ac:dyDescent="0.3">
      <c r="A1894" t="s">
        <v>3718</v>
      </c>
      <c r="B1894" s="2">
        <v>45269</v>
      </c>
      <c r="C1894" t="s">
        <v>221</v>
      </c>
      <c r="D1894" t="s">
        <v>1688</v>
      </c>
      <c r="E1894" t="s">
        <v>1799</v>
      </c>
      <c r="F1894">
        <v>2</v>
      </c>
      <c r="G1894">
        <v>47.3</v>
      </c>
      <c r="H1894">
        <v>0.01</v>
      </c>
      <c r="I1894" t="s">
        <v>1826</v>
      </c>
      <c r="J1894">
        <v>93.653999999999996</v>
      </c>
    </row>
    <row r="1895" spans="1:10" x14ac:dyDescent="0.3">
      <c r="A1895" t="s">
        <v>3719</v>
      </c>
      <c r="B1895" s="2">
        <v>45493</v>
      </c>
      <c r="C1895" t="s">
        <v>568</v>
      </c>
      <c r="D1895" t="s">
        <v>1692</v>
      </c>
      <c r="E1895" t="s">
        <v>1807</v>
      </c>
      <c r="F1895">
        <v>1</v>
      </c>
      <c r="G1895">
        <v>389.12</v>
      </c>
      <c r="H1895">
        <v>0.18</v>
      </c>
      <c r="I1895" t="s">
        <v>1826</v>
      </c>
      <c r="J1895">
        <v>319.07839999999999</v>
      </c>
    </row>
    <row r="1896" spans="1:10" x14ac:dyDescent="0.3">
      <c r="A1896" t="s">
        <v>3720</v>
      </c>
      <c r="B1896" s="2">
        <v>45558</v>
      </c>
      <c r="C1896" t="s">
        <v>1414</v>
      </c>
      <c r="D1896" t="s">
        <v>1712</v>
      </c>
      <c r="E1896" t="s">
        <v>1810</v>
      </c>
      <c r="F1896">
        <v>3</v>
      </c>
      <c r="G1896">
        <v>543.83000000000004</v>
      </c>
      <c r="H1896">
        <v>0.05</v>
      </c>
      <c r="I1896" t="s">
        <v>1824</v>
      </c>
      <c r="J1896">
        <v>1549.9155000000001</v>
      </c>
    </row>
    <row r="1897" spans="1:10" x14ac:dyDescent="0.3">
      <c r="A1897" t="s">
        <v>3721</v>
      </c>
      <c r="B1897" s="2">
        <v>45423</v>
      </c>
      <c r="C1897" t="s">
        <v>103</v>
      </c>
      <c r="D1897" t="s">
        <v>1576</v>
      </c>
      <c r="E1897" t="s">
        <v>1757</v>
      </c>
      <c r="F1897">
        <v>2</v>
      </c>
      <c r="G1897">
        <v>660.27</v>
      </c>
      <c r="H1897">
        <v>0.01</v>
      </c>
      <c r="I1897" t="s">
        <v>1826</v>
      </c>
      <c r="J1897">
        <v>1307.3345999999999</v>
      </c>
    </row>
    <row r="1898" spans="1:10" x14ac:dyDescent="0.3">
      <c r="A1898" t="s">
        <v>3722</v>
      </c>
      <c r="B1898" s="2">
        <v>45780</v>
      </c>
      <c r="C1898" t="s">
        <v>1346</v>
      </c>
      <c r="D1898" t="s">
        <v>1574</v>
      </c>
      <c r="E1898" t="s">
        <v>1782</v>
      </c>
      <c r="F1898">
        <v>4</v>
      </c>
      <c r="G1898">
        <v>729.31</v>
      </c>
      <c r="H1898">
        <v>0.03</v>
      </c>
      <c r="I1898" t="s">
        <v>1824</v>
      </c>
      <c r="J1898">
        <v>2829.7228</v>
      </c>
    </row>
    <row r="1899" spans="1:10" x14ac:dyDescent="0.3">
      <c r="A1899" t="s">
        <v>3723</v>
      </c>
      <c r="B1899" s="2">
        <v>45345</v>
      </c>
      <c r="C1899" t="s">
        <v>1307</v>
      </c>
      <c r="D1899" t="s">
        <v>1722</v>
      </c>
      <c r="E1899" t="s">
        <v>1776</v>
      </c>
      <c r="F1899">
        <v>2</v>
      </c>
      <c r="G1899">
        <v>152.91</v>
      </c>
      <c r="H1899">
        <v>0.24</v>
      </c>
      <c r="I1899" t="s">
        <v>1826</v>
      </c>
      <c r="J1899">
        <v>232.42320000000001</v>
      </c>
    </row>
    <row r="1900" spans="1:10" x14ac:dyDescent="0.3">
      <c r="A1900" t="s">
        <v>3724</v>
      </c>
      <c r="B1900" s="2">
        <v>45344</v>
      </c>
      <c r="C1900" t="s">
        <v>1422</v>
      </c>
      <c r="D1900" t="s">
        <v>1696</v>
      </c>
      <c r="E1900" t="s">
        <v>1801</v>
      </c>
      <c r="F1900">
        <v>4</v>
      </c>
      <c r="G1900">
        <v>592.14</v>
      </c>
      <c r="H1900">
        <v>0.12</v>
      </c>
      <c r="I1900" t="s">
        <v>1829</v>
      </c>
      <c r="J1900">
        <v>2084.3328000000001</v>
      </c>
    </row>
    <row r="1901" spans="1:10" x14ac:dyDescent="0.3">
      <c r="A1901" t="s">
        <v>3725</v>
      </c>
      <c r="B1901" s="2">
        <v>45525</v>
      </c>
      <c r="C1901" t="s">
        <v>230</v>
      </c>
      <c r="D1901" t="s">
        <v>1704</v>
      </c>
      <c r="E1901" t="s">
        <v>1794</v>
      </c>
      <c r="F1901">
        <v>1</v>
      </c>
      <c r="G1901">
        <v>984.37</v>
      </c>
      <c r="H1901">
        <v>0</v>
      </c>
      <c r="I1901" t="s">
        <v>1826</v>
      </c>
      <c r="J1901">
        <v>984.37</v>
      </c>
    </row>
    <row r="1902" spans="1:10" x14ac:dyDescent="0.3">
      <c r="A1902" t="s">
        <v>3726</v>
      </c>
      <c r="B1902" s="2">
        <v>45329</v>
      </c>
      <c r="C1902" t="s">
        <v>926</v>
      </c>
      <c r="D1902" t="s">
        <v>1546</v>
      </c>
      <c r="E1902" t="s">
        <v>1794</v>
      </c>
      <c r="F1902">
        <v>2</v>
      </c>
      <c r="G1902">
        <v>237.59</v>
      </c>
      <c r="H1902">
        <v>0.12</v>
      </c>
      <c r="I1902" t="s">
        <v>1824</v>
      </c>
      <c r="J1902">
        <v>418.15839999999997</v>
      </c>
    </row>
    <row r="1903" spans="1:10" x14ac:dyDescent="0.3">
      <c r="A1903" t="s">
        <v>3727</v>
      </c>
      <c r="B1903" s="2">
        <v>45250</v>
      </c>
      <c r="C1903" t="s">
        <v>1337</v>
      </c>
      <c r="D1903" t="s">
        <v>1598</v>
      </c>
      <c r="E1903" t="s">
        <v>1782</v>
      </c>
      <c r="F1903">
        <v>1</v>
      </c>
      <c r="G1903">
        <v>52.06</v>
      </c>
      <c r="H1903">
        <v>0.27</v>
      </c>
      <c r="I1903" t="s">
        <v>1829</v>
      </c>
      <c r="J1903">
        <v>38.003799999999998</v>
      </c>
    </row>
    <row r="1904" spans="1:10" x14ac:dyDescent="0.3">
      <c r="A1904" t="s">
        <v>3728</v>
      </c>
      <c r="B1904" s="2">
        <v>45691</v>
      </c>
      <c r="C1904" t="s">
        <v>1405</v>
      </c>
      <c r="D1904" t="s">
        <v>1551</v>
      </c>
      <c r="E1904" t="s">
        <v>1757</v>
      </c>
      <c r="F1904">
        <v>2</v>
      </c>
      <c r="G1904">
        <v>594.63</v>
      </c>
      <c r="H1904">
        <v>0.12</v>
      </c>
      <c r="I1904" t="s">
        <v>1824</v>
      </c>
      <c r="J1904">
        <v>1046.5488</v>
      </c>
    </row>
    <row r="1905" spans="1:10" x14ac:dyDescent="0.3">
      <c r="A1905" t="s">
        <v>3729</v>
      </c>
      <c r="B1905" s="2">
        <v>45644</v>
      </c>
      <c r="C1905" t="s">
        <v>556</v>
      </c>
      <c r="D1905" t="s">
        <v>1551</v>
      </c>
      <c r="E1905" t="s">
        <v>1752</v>
      </c>
      <c r="F1905">
        <v>3</v>
      </c>
      <c r="G1905">
        <v>476.1</v>
      </c>
      <c r="H1905">
        <v>0.05</v>
      </c>
      <c r="I1905" t="s">
        <v>1829</v>
      </c>
      <c r="J1905">
        <v>1356.885</v>
      </c>
    </row>
    <row r="1906" spans="1:10" x14ac:dyDescent="0.3">
      <c r="A1906" t="s">
        <v>3730</v>
      </c>
      <c r="B1906" s="2">
        <v>45514</v>
      </c>
      <c r="C1906" t="s">
        <v>227</v>
      </c>
      <c r="D1906" t="s">
        <v>1670</v>
      </c>
      <c r="E1906" t="s">
        <v>1776</v>
      </c>
      <c r="F1906">
        <v>1</v>
      </c>
      <c r="G1906">
        <v>546.47</v>
      </c>
      <c r="H1906">
        <v>0.08</v>
      </c>
      <c r="I1906" t="s">
        <v>1829</v>
      </c>
      <c r="J1906">
        <v>502.75240000000002</v>
      </c>
    </row>
    <row r="1907" spans="1:10" x14ac:dyDescent="0.3">
      <c r="A1907" t="s">
        <v>3731</v>
      </c>
      <c r="B1907" s="2">
        <v>45760</v>
      </c>
      <c r="C1907" t="s">
        <v>582</v>
      </c>
      <c r="D1907" t="s">
        <v>1698</v>
      </c>
      <c r="E1907" t="s">
        <v>1794</v>
      </c>
      <c r="F1907">
        <v>1</v>
      </c>
      <c r="G1907">
        <v>979.49</v>
      </c>
      <c r="H1907">
        <v>0.19</v>
      </c>
      <c r="I1907" t="s">
        <v>1829</v>
      </c>
      <c r="J1907">
        <v>793.38690000000008</v>
      </c>
    </row>
    <row r="1908" spans="1:10" x14ac:dyDescent="0.3">
      <c r="A1908" t="s">
        <v>3732</v>
      </c>
      <c r="B1908" s="2">
        <v>45289</v>
      </c>
      <c r="C1908" t="s">
        <v>634</v>
      </c>
      <c r="D1908" t="s">
        <v>1582</v>
      </c>
      <c r="E1908" t="s">
        <v>1761</v>
      </c>
      <c r="F1908">
        <v>3</v>
      </c>
      <c r="G1908">
        <v>988.53</v>
      </c>
      <c r="H1908">
        <v>0.3</v>
      </c>
      <c r="I1908" t="s">
        <v>1829</v>
      </c>
      <c r="J1908">
        <v>2075.913</v>
      </c>
    </row>
    <row r="1909" spans="1:10" x14ac:dyDescent="0.3">
      <c r="A1909" t="s">
        <v>3733</v>
      </c>
      <c r="B1909" s="2">
        <v>45704</v>
      </c>
      <c r="C1909" t="s">
        <v>815</v>
      </c>
      <c r="D1909" t="s">
        <v>1700</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1656</v>
      </c>
      <c r="E1911" t="s">
        <v>1810</v>
      </c>
      <c r="F1911">
        <v>2</v>
      </c>
      <c r="G1911">
        <v>810.81</v>
      </c>
      <c r="H1911">
        <v>0.11</v>
      </c>
      <c r="I1911" t="s">
        <v>1829</v>
      </c>
      <c r="J1911">
        <v>1443.2418</v>
      </c>
    </row>
    <row r="1912" spans="1:10" x14ac:dyDescent="0.3">
      <c r="A1912" t="s">
        <v>3736</v>
      </c>
      <c r="B1912" s="2">
        <v>45560</v>
      </c>
      <c r="C1912" t="s">
        <v>127</v>
      </c>
      <c r="D1912" t="s">
        <v>1670</v>
      </c>
      <c r="E1912" t="s">
        <v>1782</v>
      </c>
      <c r="F1912">
        <v>1</v>
      </c>
      <c r="G1912">
        <v>846.67</v>
      </c>
      <c r="H1912">
        <v>0.1</v>
      </c>
      <c r="I1912" t="s">
        <v>1829</v>
      </c>
      <c r="J1912">
        <v>762.00299999999993</v>
      </c>
    </row>
    <row r="1913" spans="1:10" x14ac:dyDescent="0.3">
      <c r="A1913" t="s">
        <v>3737</v>
      </c>
      <c r="B1913" s="2">
        <v>45367</v>
      </c>
      <c r="C1913" t="s">
        <v>78</v>
      </c>
      <c r="D1913" t="s">
        <v>1596</v>
      </c>
      <c r="E1913" t="s">
        <v>1776</v>
      </c>
      <c r="F1913">
        <v>4</v>
      </c>
      <c r="G1913">
        <v>73.55</v>
      </c>
      <c r="H1913">
        <v>0.24</v>
      </c>
      <c r="I1913" t="s">
        <v>1829</v>
      </c>
      <c r="J1913">
        <v>223.59200000000001</v>
      </c>
    </row>
    <row r="1914" spans="1:10" x14ac:dyDescent="0.3">
      <c r="A1914" t="s">
        <v>3738</v>
      </c>
      <c r="B1914" s="2">
        <v>45861</v>
      </c>
      <c r="C1914" t="s">
        <v>884</v>
      </c>
      <c r="D1914" t="s">
        <v>1732</v>
      </c>
      <c r="E1914" t="s">
        <v>1776</v>
      </c>
      <c r="F1914">
        <v>1</v>
      </c>
      <c r="G1914">
        <v>882.03</v>
      </c>
      <c r="H1914">
        <v>0.04</v>
      </c>
      <c r="I1914" t="s">
        <v>1829</v>
      </c>
      <c r="J1914">
        <v>846.74879999999996</v>
      </c>
    </row>
    <row r="1915" spans="1:10" x14ac:dyDescent="0.3">
      <c r="A1915" t="s">
        <v>3739</v>
      </c>
      <c r="B1915" s="2">
        <v>45589</v>
      </c>
      <c r="C1915" t="s">
        <v>44</v>
      </c>
      <c r="D1915" t="s">
        <v>1592</v>
      </c>
      <c r="E1915" t="s">
        <v>1799</v>
      </c>
      <c r="F1915">
        <v>1</v>
      </c>
      <c r="G1915">
        <v>958.44</v>
      </c>
      <c r="H1915">
        <v>0.21</v>
      </c>
      <c r="I1915" t="s">
        <v>1824</v>
      </c>
      <c r="J1915">
        <v>757.16760000000011</v>
      </c>
    </row>
    <row r="1916" spans="1:10" x14ac:dyDescent="0.3">
      <c r="A1916" t="s">
        <v>3740</v>
      </c>
      <c r="B1916" s="2">
        <v>45560</v>
      </c>
      <c r="C1916" t="s">
        <v>44</v>
      </c>
      <c r="D1916" t="s">
        <v>1746</v>
      </c>
      <c r="E1916" t="s">
        <v>1761</v>
      </c>
      <c r="F1916">
        <v>1</v>
      </c>
      <c r="G1916">
        <v>716.29</v>
      </c>
      <c r="H1916">
        <v>0.01</v>
      </c>
      <c r="I1916" t="s">
        <v>1826</v>
      </c>
      <c r="J1916">
        <v>709.12709999999993</v>
      </c>
    </row>
    <row r="1917" spans="1:10" x14ac:dyDescent="0.3">
      <c r="A1917" t="s">
        <v>3741</v>
      </c>
      <c r="B1917" s="2">
        <v>45408</v>
      </c>
      <c r="C1917" t="s">
        <v>1017</v>
      </c>
      <c r="D1917" t="s">
        <v>1565</v>
      </c>
      <c r="E1917" t="s">
        <v>1804</v>
      </c>
      <c r="F1917">
        <v>2</v>
      </c>
      <c r="G1917">
        <v>409.14</v>
      </c>
      <c r="H1917">
        <v>0.01</v>
      </c>
      <c r="I1917" t="s">
        <v>1826</v>
      </c>
      <c r="J1917">
        <v>810.09719999999993</v>
      </c>
    </row>
    <row r="1918" spans="1:10" x14ac:dyDescent="0.3">
      <c r="A1918" t="s">
        <v>3742</v>
      </c>
      <c r="B1918" s="2">
        <v>45714</v>
      </c>
      <c r="C1918" t="s">
        <v>304</v>
      </c>
      <c r="D1918" t="s">
        <v>1746</v>
      </c>
      <c r="E1918" t="s">
        <v>1786</v>
      </c>
      <c r="F1918">
        <v>4</v>
      </c>
      <c r="G1918">
        <v>261.73</v>
      </c>
      <c r="H1918">
        <v>0.1</v>
      </c>
      <c r="I1918" t="s">
        <v>1826</v>
      </c>
      <c r="J1918">
        <v>942.22800000000007</v>
      </c>
    </row>
    <row r="1919" spans="1:10" x14ac:dyDescent="0.3">
      <c r="A1919" t="s">
        <v>3743</v>
      </c>
      <c r="B1919" s="2">
        <v>45661</v>
      </c>
      <c r="C1919" t="s">
        <v>1437</v>
      </c>
      <c r="D1919" t="s">
        <v>1572</v>
      </c>
      <c r="E1919" t="s">
        <v>1752</v>
      </c>
      <c r="F1919">
        <v>2</v>
      </c>
      <c r="G1919">
        <v>687.35</v>
      </c>
      <c r="H1919">
        <v>0.2</v>
      </c>
      <c r="I1919" t="s">
        <v>1829</v>
      </c>
      <c r="J1919">
        <v>1099.76</v>
      </c>
    </row>
    <row r="1920" spans="1:10" x14ac:dyDescent="0.3">
      <c r="A1920" t="s">
        <v>3744</v>
      </c>
      <c r="B1920" s="2">
        <v>45921</v>
      </c>
      <c r="C1920" t="s">
        <v>675</v>
      </c>
      <c r="D1920" t="s">
        <v>1716</v>
      </c>
      <c r="E1920" t="s">
        <v>1782</v>
      </c>
      <c r="F1920">
        <v>2</v>
      </c>
      <c r="G1920">
        <v>30.14</v>
      </c>
      <c r="H1920">
        <v>0.21</v>
      </c>
      <c r="I1920" t="s">
        <v>1824</v>
      </c>
      <c r="J1920">
        <v>47.621200000000002</v>
      </c>
    </row>
    <row r="1921" spans="1:10" x14ac:dyDescent="0.3">
      <c r="A1921" t="s">
        <v>3745</v>
      </c>
      <c r="B1921" s="2">
        <v>45651</v>
      </c>
      <c r="C1921" t="s">
        <v>353</v>
      </c>
      <c r="D1921" t="s">
        <v>1616</v>
      </c>
      <c r="E1921" t="s">
        <v>1782</v>
      </c>
      <c r="F1921">
        <v>3</v>
      </c>
      <c r="G1921">
        <v>570.12</v>
      </c>
      <c r="H1921">
        <v>0.12</v>
      </c>
      <c r="I1921" t="s">
        <v>1826</v>
      </c>
      <c r="J1921">
        <v>1505.1168</v>
      </c>
    </row>
    <row r="1922" spans="1:10" x14ac:dyDescent="0.3">
      <c r="A1922" t="s">
        <v>3746</v>
      </c>
      <c r="B1922" s="2">
        <v>45883</v>
      </c>
      <c r="C1922" t="s">
        <v>893</v>
      </c>
      <c r="D1922" t="s">
        <v>1702</v>
      </c>
      <c r="E1922" t="s">
        <v>1813</v>
      </c>
      <c r="F1922">
        <v>3</v>
      </c>
      <c r="G1922">
        <v>401.87</v>
      </c>
      <c r="H1922">
        <v>0.28999999999999998</v>
      </c>
      <c r="I1922" t="s">
        <v>1829</v>
      </c>
      <c r="J1922">
        <v>855.98310000000004</v>
      </c>
    </row>
    <row r="1923" spans="1:10" x14ac:dyDescent="0.3">
      <c r="A1923" t="s">
        <v>3747</v>
      </c>
      <c r="B1923" s="2">
        <v>45624</v>
      </c>
      <c r="C1923" t="s">
        <v>1524</v>
      </c>
      <c r="D1923" t="s">
        <v>1706</v>
      </c>
      <c r="E1923" t="s">
        <v>1794</v>
      </c>
      <c r="F1923">
        <v>4</v>
      </c>
      <c r="G1923">
        <v>619.35</v>
      </c>
      <c r="H1923">
        <v>0.3</v>
      </c>
      <c r="I1923" t="s">
        <v>1824</v>
      </c>
      <c r="J1923">
        <v>1734.18</v>
      </c>
    </row>
    <row r="1924" spans="1:10" x14ac:dyDescent="0.3">
      <c r="A1924" t="s">
        <v>3748</v>
      </c>
      <c r="B1924" s="2">
        <v>45276</v>
      </c>
      <c r="C1924" t="s">
        <v>791</v>
      </c>
      <c r="D1924" t="s">
        <v>1640</v>
      </c>
      <c r="E1924" t="s">
        <v>1807</v>
      </c>
      <c r="F1924">
        <v>4</v>
      </c>
      <c r="G1924">
        <v>569.36</v>
      </c>
      <c r="H1924">
        <v>0.27</v>
      </c>
      <c r="I1924" t="s">
        <v>1826</v>
      </c>
      <c r="J1924">
        <v>1662.5311999999999</v>
      </c>
    </row>
    <row r="1925" spans="1:10" x14ac:dyDescent="0.3">
      <c r="A1925" t="s">
        <v>3749</v>
      </c>
      <c r="B1925" s="2">
        <v>45344</v>
      </c>
      <c r="C1925" t="s">
        <v>1466</v>
      </c>
      <c r="D1925" t="s">
        <v>1602</v>
      </c>
      <c r="E1925" t="s">
        <v>1769</v>
      </c>
      <c r="F1925">
        <v>2</v>
      </c>
      <c r="G1925">
        <v>846.35</v>
      </c>
      <c r="H1925">
        <v>0.3</v>
      </c>
      <c r="I1925" t="s">
        <v>1829</v>
      </c>
      <c r="J1925">
        <v>1184.8900000000001</v>
      </c>
    </row>
    <row r="1926" spans="1:10" x14ac:dyDescent="0.3">
      <c r="A1926" t="s">
        <v>3750</v>
      </c>
      <c r="B1926" s="2">
        <v>45849</v>
      </c>
      <c r="C1926" t="s">
        <v>1346</v>
      </c>
      <c r="D1926" t="s">
        <v>1608</v>
      </c>
      <c r="E1926" t="s">
        <v>1761</v>
      </c>
      <c r="F1926">
        <v>1</v>
      </c>
      <c r="G1926">
        <v>788.45</v>
      </c>
      <c r="H1926">
        <v>0.28999999999999998</v>
      </c>
      <c r="I1926" t="s">
        <v>1826</v>
      </c>
      <c r="J1926">
        <v>559.79949999999997</v>
      </c>
    </row>
    <row r="1927" spans="1:10" x14ac:dyDescent="0.3">
      <c r="A1927" t="s">
        <v>3751</v>
      </c>
      <c r="B1927" s="2">
        <v>45880</v>
      </c>
      <c r="C1927" t="s">
        <v>1127</v>
      </c>
      <c r="D1927" t="s">
        <v>1618</v>
      </c>
      <c r="E1927" t="s">
        <v>1794</v>
      </c>
      <c r="F1927">
        <v>2</v>
      </c>
      <c r="G1927">
        <v>338.81</v>
      </c>
      <c r="H1927">
        <v>7.0000000000000007E-2</v>
      </c>
      <c r="I1927" t="s">
        <v>1829</v>
      </c>
      <c r="J1927">
        <v>630.1866</v>
      </c>
    </row>
    <row r="1928" spans="1:10" x14ac:dyDescent="0.3">
      <c r="A1928" t="s">
        <v>3752</v>
      </c>
      <c r="B1928" s="2">
        <v>45907</v>
      </c>
      <c r="C1928" t="s">
        <v>110</v>
      </c>
      <c r="D1928" t="s">
        <v>1576</v>
      </c>
      <c r="E1928" t="s">
        <v>1773</v>
      </c>
      <c r="F1928">
        <v>4</v>
      </c>
      <c r="G1928">
        <v>94.48</v>
      </c>
      <c r="H1928">
        <v>0.06</v>
      </c>
      <c r="I1928" t="s">
        <v>1829</v>
      </c>
      <c r="J1928">
        <v>355.2448</v>
      </c>
    </row>
    <row r="1929" spans="1:10" x14ac:dyDescent="0.3">
      <c r="A1929" t="s">
        <v>3753</v>
      </c>
      <c r="B1929" s="2">
        <v>45545</v>
      </c>
      <c r="C1929" t="s">
        <v>1469</v>
      </c>
      <c r="D1929" t="s">
        <v>1586</v>
      </c>
      <c r="E1929" t="s">
        <v>1797</v>
      </c>
      <c r="F1929">
        <v>3</v>
      </c>
      <c r="G1929">
        <v>941.85</v>
      </c>
      <c r="H1929">
        <v>0.16</v>
      </c>
      <c r="I1929" t="s">
        <v>1826</v>
      </c>
      <c r="J1929">
        <v>2373.462</v>
      </c>
    </row>
    <row r="1930" spans="1:10" x14ac:dyDescent="0.3">
      <c r="A1930" t="s">
        <v>3754</v>
      </c>
      <c r="B1930" s="2">
        <v>45257</v>
      </c>
      <c r="C1930" t="s">
        <v>538</v>
      </c>
      <c r="D1930" t="s">
        <v>1638</v>
      </c>
      <c r="E1930" t="s">
        <v>1773</v>
      </c>
      <c r="F1930">
        <v>2</v>
      </c>
      <c r="G1930">
        <v>336.97</v>
      </c>
      <c r="H1930">
        <v>0.14000000000000001</v>
      </c>
      <c r="I1930" t="s">
        <v>1826</v>
      </c>
      <c r="J1930">
        <v>579.58840000000009</v>
      </c>
    </row>
    <row r="1931" spans="1:10" x14ac:dyDescent="0.3">
      <c r="A1931" t="s">
        <v>3755</v>
      </c>
      <c r="B1931" s="2">
        <v>45466</v>
      </c>
      <c r="C1931" t="s">
        <v>978</v>
      </c>
      <c r="D1931" t="s">
        <v>1555</v>
      </c>
      <c r="E1931" t="s">
        <v>1773</v>
      </c>
      <c r="F1931">
        <v>2</v>
      </c>
      <c r="G1931">
        <v>344.16</v>
      </c>
      <c r="H1931">
        <v>0.09</v>
      </c>
      <c r="I1931" t="s">
        <v>1826</v>
      </c>
      <c r="J1931">
        <v>626.37120000000004</v>
      </c>
    </row>
    <row r="1932" spans="1:10" x14ac:dyDescent="0.3">
      <c r="A1932" t="s">
        <v>3756</v>
      </c>
      <c r="B1932" s="2">
        <v>45847</v>
      </c>
      <c r="C1932" t="s">
        <v>948</v>
      </c>
      <c r="D1932" t="s">
        <v>1644</v>
      </c>
      <c r="E1932" t="s">
        <v>1786</v>
      </c>
      <c r="F1932">
        <v>1</v>
      </c>
      <c r="G1932">
        <v>841.53</v>
      </c>
      <c r="H1932">
        <v>0.15</v>
      </c>
      <c r="I1932" t="s">
        <v>1824</v>
      </c>
      <c r="J1932">
        <v>715.30049999999994</v>
      </c>
    </row>
    <row r="1933" spans="1:10" x14ac:dyDescent="0.3">
      <c r="A1933" t="s">
        <v>3757</v>
      </c>
      <c r="B1933" s="2">
        <v>45825</v>
      </c>
      <c r="C1933" t="s">
        <v>1316</v>
      </c>
      <c r="D1933" t="s">
        <v>1714</v>
      </c>
      <c r="E1933" t="s">
        <v>1807</v>
      </c>
      <c r="F1933">
        <v>3</v>
      </c>
      <c r="G1933">
        <v>63.36</v>
      </c>
      <c r="H1933">
        <v>0.28999999999999998</v>
      </c>
      <c r="I1933" t="s">
        <v>1829</v>
      </c>
      <c r="J1933">
        <v>134.95679999999999</v>
      </c>
    </row>
    <row r="1934" spans="1:10" x14ac:dyDescent="0.3">
      <c r="A1934" t="s">
        <v>3758</v>
      </c>
      <c r="B1934" s="2">
        <v>45839</v>
      </c>
      <c r="C1934" t="s">
        <v>1524</v>
      </c>
      <c r="D1934" t="s">
        <v>1704</v>
      </c>
      <c r="E1934" t="s">
        <v>1782</v>
      </c>
      <c r="F1934">
        <v>2</v>
      </c>
      <c r="G1934">
        <v>552.49</v>
      </c>
      <c r="H1934">
        <v>0.1</v>
      </c>
      <c r="I1934" t="s">
        <v>1824</v>
      </c>
      <c r="J1934">
        <v>994.48200000000008</v>
      </c>
    </row>
    <row r="1935" spans="1:10" x14ac:dyDescent="0.3">
      <c r="A1935" t="s">
        <v>3759</v>
      </c>
      <c r="B1935" s="2">
        <v>45720</v>
      </c>
      <c r="C1935" t="s">
        <v>758</v>
      </c>
      <c r="D1935" t="s">
        <v>1596</v>
      </c>
      <c r="E1935" t="s">
        <v>1776</v>
      </c>
      <c r="F1935">
        <v>3</v>
      </c>
      <c r="G1935">
        <v>447.38</v>
      </c>
      <c r="H1935">
        <v>0.03</v>
      </c>
      <c r="I1935" t="s">
        <v>1824</v>
      </c>
      <c r="J1935">
        <v>1301.8758</v>
      </c>
    </row>
    <row r="1936" spans="1:10" x14ac:dyDescent="0.3">
      <c r="A1936" t="s">
        <v>3760</v>
      </c>
      <c r="B1936" s="2">
        <v>45250</v>
      </c>
      <c r="C1936" t="s">
        <v>1392</v>
      </c>
      <c r="D1936" t="s">
        <v>1694</v>
      </c>
      <c r="E1936" t="s">
        <v>1813</v>
      </c>
      <c r="F1936">
        <v>1</v>
      </c>
      <c r="G1936">
        <v>727.7</v>
      </c>
      <c r="H1936">
        <v>0.21</v>
      </c>
      <c r="I1936" t="s">
        <v>1829</v>
      </c>
      <c r="J1936">
        <v>574.88300000000004</v>
      </c>
    </row>
    <row r="1937" spans="1:10" x14ac:dyDescent="0.3">
      <c r="A1937" t="s">
        <v>3761</v>
      </c>
      <c r="B1937" s="2">
        <v>45258</v>
      </c>
      <c r="C1937" t="s">
        <v>1352</v>
      </c>
      <c r="D1937" t="s">
        <v>1650</v>
      </c>
      <c r="E1937" t="s">
        <v>1779</v>
      </c>
      <c r="F1937">
        <v>4</v>
      </c>
      <c r="G1937">
        <v>581.34</v>
      </c>
      <c r="H1937">
        <v>0.08</v>
      </c>
      <c r="I1937" t="s">
        <v>1824</v>
      </c>
      <c r="J1937">
        <v>2139.3312000000001</v>
      </c>
    </row>
    <row r="1938" spans="1:10" x14ac:dyDescent="0.3">
      <c r="A1938" t="s">
        <v>3762</v>
      </c>
      <c r="B1938" s="2">
        <v>45793</v>
      </c>
      <c r="C1938" t="s">
        <v>344</v>
      </c>
      <c r="D1938" t="s">
        <v>1680</v>
      </c>
      <c r="E1938" t="s">
        <v>1757</v>
      </c>
      <c r="F1938">
        <v>1</v>
      </c>
      <c r="G1938">
        <v>338.83</v>
      </c>
      <c r="H1938">
        <v>0.19</v>
      </c>
      <c r="I1938" t="s">
        <v>1826</v>
      </c>
      <c r="J1938">
        <v>274.45229999999998</v>
      </c>
    </row>
    <row r="1939" spans="1:10" x14ac:dyDescent="0.3">
      <c r="A1939" t="s">
        <v>3763</v>
      </c>
      <c r="B1939" s="2">
        <v>45265</v>
      </c>
      <c r="C1939" t="s">
        <v>905</v>
      </c>
      <c r="D1939" t="s">
        <v>1646</v>
      </c>
      <c r="E1939" t="s">
        <v>1797</v>
      </c>
      <c r="F1939">
        <v>4</v>
      </c>
      <c r="G1939">
        <v>568.80999999999995</v>
      </c>
      <c r="H1939">
        <v>0.25</v>
      </c>
      <c r="I1939" t="s">
        <v>1824</v>
      </c>
      <c r="J1939">
        <v>1706.43</v>
      </c>
    </row>
    <row r="1940" spans="1:10" x14ac:dyDescent="0.3">
      <c r="A1940" t="s">
        <v>3764</v>
      </c>
      <c r="B1940" s="2">
        <v>45607</v>
      </c>
      <c r="C1940" t="s">
        <v>1172</v>
      </c>
      <c r="D1940" t="s">
        <v>1670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1744</v>
      </c>
      <c r="E1942" t="s">
        <v>1766</v>
      </c>
      <c r="F1942">
        <v>3</v>
      </c>
      <c r="G1942">
        <v>212.08</v>
      </c>
      <c r="H1942">
        <v>7.0000000000000007E-2</v>
      </c>
      <c r="I1942" t="s">
        <v>1824</v>
      </c>
      <c r="J1942">
        <v>591.70319999999992</v>
      </c>
    </row>
    <row r="1943" spans="1:10" x14ac:dyDescent="0.3">
      <c r="A1943" t="s">
        <v>3767</v>
      </c>
      <c r="B1943" s="2">
        <v>45590</v>
      </c>
      <c r="C1943" t="s">
        <v>538</v>
      </c>
      <c r="D1943" t="s">
        <v>1662</v>
      </c>
      <c r="E1943" t="s">
        <v>1761</v>
      </c>
      <c r="F1943">
        <v>3</v>
      </c>
      <c r="G1943">
        <v>878.62</v>
      </c>
      <c r="H1943">
        <v>0.05</v>
      </c>
      <c r="I1943" t="s">
        <v>1826</v>
      </c>
      <c r="J1943">
        <v>2504.067</v>
      </c>
    </row>
    <row r="1944" spans="1:10" x14ac:dyDescent="0.3">
      <c r="A1944" t="s">
        <v>3768</v>
      </c>
      <c r="B1944" s="2">
        <v>45679</v>
      </c>
      <c r="C1944" t="s">
        <v>833</v>
      </c>
      <c r="D1944" t="s">
        <v>1708</v>
      </c>
      <c r="E1944" t="s">
        <v>1789</v>
      </c>
      <c r="F1944">
        <v>4</v>
      </c>
      <c r="G1944">
        <v>87.83</v>
      </c>
      <c r="H1944">
        <v>0.23</v>
      </c>
      <c r="I1944" t="s">
        <v>1826</v>
      </c>
      <c r="J1944">
        <v>270.51639999999998</v>
      </c>
    </row>
    <row r="1945" spans="1:10" x14ac:dyDescent="0.3">
      <c r="A1945" t="s">
        <v>3769</v>
      </c>
      <c r="B1945" s="2">
        <v>45814</v>
      </c>
      <c r="C1945" t="s">
        <v>875</v>
      </c>
      <c r="D1945" t="s">
        <v>1660</v>
      </c>
      <c r="E1945" t="s">
        <v>1786</v>
      </c>
      <c r="F1945">
        <v>3</v>
      </c>
      <c r="G1945">
        <v>442.64</v>
      </c>
      <c r="H1945">
        <v>0.15</v>
      </c>
      <c r="I1945" t="s">
        <v>1829</v>
      </c>
      <c r="J1945">
        <v>1128.732</v>
      </c>
    </row>
    <row r="1946" spans="1:10" x14ac:dyDescent="0.3">
      <c r="A1946" t="s">
        <v>3770</v>
      </c>
      <c r="B1946" s="2">
        <v>45795</v>
      </c>
      <c r="C1946" t="s">
        <v>335</v>
      </c>
      <c r="D1946" t="s">
        <v>1624</v>
      </c>
      <c r="E1946" t="s">
        <v>1761</v>
      </c>
      <c r="F1946">
        <v>3</v>
      </c>
      <c r="G1946">
        <v>410.04</v>
      </c>
      <c r="H1946">
        <v>0.09</v>
      </c>
      <c r="I1946" t="s">
        <v>1829</v>
      </c>
      <c r="J1946">
        <v>1119.4092000000001</v>
      </c>
    </row>
    <row r="1947" spans="1:10" x14ac:dyDescent="0.3">
      <c r="A1947" t="s">
        <v>3771</v>
      </c>
      <c r="B1947" s="2">
        <v>45797</v>
      </c>
      <c r="C1947" t="s">
        <v>455</v>
      </c>
      <c r="D1947" t="s">
        <v>1736</v>
      </c>
      <c r="E1947" t="s">
        <v>1807</v>
      </c>
      <c r="F1947">
        <v>1</v>
      </c>
      <c r="G1947">
        <v>355.31</v>
      </c>
      <c r="H1947">
        <v>0.27</v>
      </c>
      <c r="I1947" t="s">
        <v>1824</v>
      </c>
      <c r="J1947">
        <v>259.37630000000001</v>
      </c>
    </row>
    <row r="1948" spans="1:10" x14ac:dyDescent="0.3">
      <c r="A1948" t="s">
        <v>3772</v>
      </c>
      <c r="B1948" s="2">
        <v>45607</v>
      </c>
      <c r="C1948" t="s">
        <v>1175</v>
      </c>
      <c r="D1948" t="s">
        <v>1565</v>
      </c>
      <c r="E1948" t="s">
        <v>1797</v>
      </c>
      <c r="F1948">
        <v>4</v>
      </c>
      <c r="G1948">
        <v>243.13</v>
      </c>
      <c r="H1948">
        <v>0.25</v>
      </c>
      <c r="I1948" t="s">
        <v>1829</v>
      </c>
      <c r="J1948">
        <v>729.39</v>
      </c>
    </row>
    <row r="1949" spans="1:10" x14ac:dyDescent="0.3">
      <c r="A1949" t="s">
        <v>3773</v>
      </c>
      <c r="B1949" s="2">
        <v>45614</v>
      </c>
      <c r="C1949" t="s">
        <v>737</v>
      </c>
      <c r="D1949" t="s">
        <v>1666</v>
      </c>
      <c r="E1949" t="s">
        <v>1792</v>
      </c>
      <c r="F1949">
        <v>2</v>
      </c>
      <c r="G1949">
        <v>410.63</v>
      </c>
      <c r="H1949">
        <v>0.28000000000000003</v>
      </c>
      <c r="I1949" t="s">
        <v>1829</v>
      </c>
      <c r="J1949">
        <v>591.30719999999997</v>
      </c>
    </row>
    <row r="1950" spans="1:10" x14ac:dyDescent="0.3">
      <c r="A1950" t="s">
        <v>3774</v>
      </c>
      <c r="B1950" s="2">
        <v>45293</v>
      </c>
      <c r="C1950" t="s">
        <v>1319</v>
      </c>
      <c r="D1950" t="s">
        <v>1736</v>
      </c>
      <c r="E1950" t="s">
        <v>1789</v>
      </c>
      <c r="F1950">
        <v>4</v>
      </c>
      <c r="G1950">
        <v>101.25</v>
      </c>
      <c r="H1950">
        <v>0.16</v>
      </c>
      <c r="I1950" t="s">
        <v>1826</v>
      </c>
      <c r="J1950">
        <v>340.2</v>
      </c>
    </row>
    <row r="1951" spans="1:10" x14ac:dyDescent="0.3">
      <c r="A1951" t="s">
        <v>3775</v>
      </c>
      <c r="B1951" s="2">
        <v>45301</v>
      </c>
      <c r="C1951" t="s">
        <v>730</v>
      </c>
      <c r="D1951" t="s">
        <v>1560</v>
      </c>
      <c r="E1951" t="s">
        <v>1807</v>
      </c>
      <c r="F1951">
        <v>4</v>
      </c>
      <c r="G1951">
        <v>716.39</v>
      </c>
      <c r="H1951">
        <v>0.03</v>
      </c>
      <c r="I1951" t="s">
        <v>1826</v>
      </c>
      <c r="J1951">
        <v>2779.5931999999998</v>
      </c>
    </row>
    <row r="1952" spans="1:10" x14ac:dyDescent="0.3">
      <c r="A1952" t="s">
        <v>3776</v>
      </c>
      <c r="B1952" s="2">
        <v>45311</v>
      </c>
      <c r="C1952" t="s">
        <v>338</v>
      </c>
      <c r="D1952" t="s">
        <v>1694</v>
      </c>
      <c r="E1952" t="s">
        <v>1757</v>
      </c>
      <c r="F1952">
        <v>1</v>
      </c>
      <c r="G1952">
        <v>721.74</v>
      </c>
      <c r="H1952">
        <v>0.24</v>
      </c>
      <c r="I1952" t="s">
        <v>1826</v>
      </c>
      <c r="J1952">
        <v>548.52240000000006</v>
      </c>
    </row>
    <row r="1953" spans="1:10" x14ac:dyDescent="0.3">
      <c r="A1953" t="s">
        <v>3777</v>
      </c>
      <c r="B1953" s="2">
        <v>45702</v>
      </c>
      <c r="C1953" t="s">
        <v>205</v>
      </c>
      <c r="D1953" t="s">
        <v>1672</v>
      </c>
      <c r="E1953" t="s">
        <v>1792</v>
      </c>
      <c r="F1953">
        <v>2</v>
      </c>
      <c r="G1953">
        <v>527.91</v>
      </c>
      <c r="H1953">
        <v>0.02</v>
      </c>
      <c r="I1953" t="s">
        <v>1824</v>
      </c>
      <c r="J1953">
        <v>1034.7036000000001</v>
      </c>
    </row>
    <row r="1954" spans="1:10" x14ac:dyDescent="0.3">
      <c r="A1954" t="s">
        <v>3778</v>
      </c>
      <c r="B1954" s="2">
        <v>45525</v>
      </c>
      <c r="C1954" t="s">
        <v>1005</v>
      </c>
      <c r="D1954" t="s">
        <v>1652</v>
      </c>
      <c r="E1954" t="s">
        <v>1797</v>
      </c>
      <c r="F1954">
        <v>2</v>
      </c>
      <c r="G1954">
        <v>945.92</v>
      </c>
      <c r="H1954">
        <v>0.19</v>
      </c>
      <c r="I1954" t="s">
        <v>1829</v>
      </c>
      <c r="J1954">
        <v>1532.3904</v>
      </c>
    </row>
    <row r="1955" spans="1:10" x14ac:dyDescent="0.3">
      <c r="A1955" t="s">
        <v>3779</v>
      </c>
      <c r="B1955" s="2">
        <v>45780</v>
      </c>
      <c r="C1955" t="s">
        <v>295</v>
      </c>
      <c r="D1955" t="s">
        <v>1660</v>
      </c>
      <c r="E1955" t="s">
        <v>1807</v>
      </c>
      <c r="F1955">
        <v>2</v>
      </c>
      <c r="G1955">
        <v>981.35</v>
      </c>
      <c r="H1955">
        <v>0.16</v>
      </c>
      <c r="I1955" t="s">
        <v>1826</v>
      </c>
      <c r="J1955">
        <v>1648.6679999999999</v>
      </c>
    </row>
    <row r="1956" spans="1:10" x14ac:dyDescent="0.3">
      <c r="A1956" t="s">
        <v>3780</v>
      </c>
      <c r="B1956" s="2">
        <v>45819</v>
      </c>
      <c r="C1956" t="s">
        <v>722</v>
      </c>
      <c r="D1956" t="s">
        <v>1666</v>
      </c>
      <c r="E1956" t="s">
        <v>1766</v>
      </c>
      <c r="F1956">
        <v>1</v>
      </c>
      <c r="G1956">
        <v>913.99</v>
      </c>
      <c r="H1956">
        <v>0.14000000000000001</v>
      </c>
      <c r="I1956" t="s">
        <v>1824</v>
      </c>
      <c r="J1956">
        <v>786.03139999999996</v>
      </c>
    </row>
    <row r="1957" spans="1:10" x14ac:dyDescent="0.3">
      <c r="A1957" t="s">
        <v>3781</v>
      </c>
      <c r="B1957" s="2">
        <v>45863</v>
      </c>
      <c r="C1957" t="s">
        <v>55</v>
      </c>
      <c r="D1957" t="s">
        <v>1680</v>
      </c>
      <c r="E1957" t="s">
        <v>1782</v>
      </c>
      <c r="F1957">
        <v>4</v>
      </c>
      <c r="G1957">
        <v>270.69</v>
      </c>
      <c r="H1957">
        <v>0.18</v>
      </c>
      <c r="I1957" t="s">
        <v>1826</v>
      </c>
      <c r="J1957">
        <v>887.86320000000001</v>
      </c>
    </row>
    <row r="1958" spans="1:10" x14ac:dyDescent="0.3">
      <c r="A1958" t="s">
        <v>3782</v>
      </c>
      <c r="B1958" s="2">
        <v>45687</v>
      </c>
      <c r="C1958" t="s">
        <v>538</v>
      </c>
      <c r="D1958" t="s">
        <v>1702</v>
      </c>
      <c r="E1958" t="s">
        <v>1776</v>
      </c>
      <c r="F1958">
        <v>3</v>
      </c>
      <c r="G1958">
        <v>998.58</v>
      </c>
      <c r="H1958">
        <v>0.02</v>
      </c>
      <c r="I1958" t="s">
        <v>1824</v>
      </c>
      <c r="J1958">
        <v>2935.8252000000002</v>
      </c>
    </row>
    <row r="1959" spans="1:10" x14ac:dyDescent="0.3">
      <c r="A1959" t="s">
        <v>3783</v>
      </c>
      <c r="B1959" s="2">
        <v>45806</v>
      </c>
      <c r="C1959" t="s">
        <v>1408</v>
      </c>
      <c r="D1959" t="s">
        <v>1622</v>
      </c>
      <c r="E1959" t="s">
        <v>1786</v>
      </c>
      <c r="F1959">
        <v>3</v>
      </c>
      <c r="G1959">
        <v>765.12</v>
      </c>
      <c r="H1959">
        <v>0.18</v>
      </c>
      <c r="I1959" t="s">
        <v>1824</v>
      </c>
      <c r="J1959">
        <v>1882.1952000000001</v>
      </c>
    </row>
    <row r="1960" spans="1:10" x14ac:dyDescent="0.3">
      <c r="A1960" t="s">
        <v>3784</v>
      </c>
      <c r="B1960" s="2">
        <v>45216</v>
      </c>
      <c r="C1960" t="s">
        <v>264</v>
      </c>
      <c r="D1960" t="s">
        <v>1676</v>
      </c>
      <c r="E1960" t="s">
        <v>1813</v>
      </c>
      <c r="F1960">
        <v>3</v>
      </c>
      <c r="G1960">
        <v>449.99</v>
      </c>
      <c r="H1960">
        <v>0.17</v>
      </c>
      <c r="I1960" t="s">
        <v>1829</v>
      </c>
      <c r="J1960">
        <v>1120.4751000000001</v>
      </c>
    </row>
    <row r="1961" spans="1:10" x14ac:dyDescent="0.3">
      <c r="A1961" t="s">
        <v>3785</v>
      </c>
      <c r="B1961" s="2">
        <v>45639</v>
      </c>
      <c r="C1961" t="s">
        <v>806</v>
      </c>
      <c r="D1961" t="s">
        <v>1634</v>
      </c>
      <c r="E1961" t="s">
        <v>1792</v>
      </c>
      <c r="F1961">
        <v>2</v>
      </c>
      <c r="G1961">
        <v>249.02</v>
      </c>
      <c r="H1961">
        <v>0.01</v>
      </c>
      <c r="I1961" t="s">
        <v>1829</v>
      </c>
      <c r="J1961">
        <v>493.05959999999999</v>
      </c>
    </row>
    <row r="1962" spans="1:10" x14ac:dyDescent="0.3">
      <c r="A1962" t="s">
        <v>3786</v>
      </c>
      <c r="B1962" s="2">
        <v>45454</v>
      </c>
      <c r="C1962" t="s">
        <v>467</v>
      </c>
      <c r="D1962" t="s">
        <v>1662</v>
      </c>
      <c r="E1962" t="s">
        <v>1813</v>
      </c>
      <c r="F1962">
        <v>3</v>
      </c>
      <c r="G1962">
        <v>223.64</v>
      </c>
      <c r="H1962">
        <v>0.05</v>
      </c>
      <c r="I1962" t="s">
        <v>1824</v>
      </c>
      <c r="J1962">
        <v>637.37399999999991</v>
      </c>
    </row>
    <row r="1963" spans="1:10" x14ac:dyDescent="0.3">
      <c r="A1963" t="s">
        <v>3787</v>
      </c>
      <c r="B1963" s="2">
        <v>45934</v>
      </c>
      <c r="C1963" t="s">
        <v>375</v>
      </c>
      <c r="D1963" t="s">
        <v>1596</v>
      </c>
      <c r="E1963" t="s">
        <v>1769</v>
      </c>
      <c r="F1963">
        <v>2</v>
      </c>
      <c r="G1963">
        <v>92.94</v>
      </c>
      <c r="H1963">
        <v>0.12</v>
      </c>
      <c r="I1963" t="s">
        <v>1824</v>
      </c>
      <c r="J1963">
        <v>163.5744</v>
      </c>
    </row>
    <row r="1964" spans="1:10" x14ac:dyDescent="0.3">
      <c r="A1964" t="s">
        <v>3788</v>
      </c>
      <c r="B1964" s="2">
        <v>45401</v>
      </c>
      <c r="C1964" t="s">
        <v>1130</v>
      </c>
      <c r="D1964" t="s">
        <v>1580</v>
      </c>
      <c r="E1964" t="s">
        <v>1761</v>
      </c>
      <c r="F1964">
        <v>4</v>
      </c>
      <c r="G1964">
        <v>268.3</v>
      </c>
      <c r="H1964">
        <v>0.02</v>
      </c>
      <c r="I1964" t="s">
        <v>1829</v>
      </c>
      <c r="J1964">
        <v>1051.7360000000001</v>
      </c>
    </row>
    <row r="1965" spans="1:10" x14ac:dyDescent="0.3">
      <c r="A1965" t="s">
        <v>3789</v>
      </c>
      <c r="B1965" s="2">
        <v>45770</v>
      </c>
      <c r="C1965" t="s">
        <v>1368</v>
      </c>
      <c r="D1965" t="s">
        <v>1666</v>
      </c>
      <c r="E1965" t="s">
        <v>1813</v>
      </c>
      <c r="F1965">
        <v>4</v>
      </c>
      <c r="G1965">
        <v>835.61</v>
      </c>
      <c r="H1965">
        <v>0.03</v>
      </c>
      <c r="I1965" t="s">
        <v>1824</v>
      </c>
      <c r="J1965">
        <v>3242.1668</v>
      </c>
    </row>
    <row r="1966" spans="1:10" x14ac:dyDescent="0.3">
      <c r="A1966" t="s">
        <v>3790</v>
      </c>
      <c r="B1966" s="2">
        <v>45405</v>
      </c>
      <c r="C1966" t="s">
        <v>1193</v>
      </c>
      <c r="D1966" t="s">
        <v>1684</v>
      </c>
      <c r="E1966" t="s">
        <v>1773</v>
      </c>
      <c r="F1966">
        <v>3</v>
      </c>
      <c r="G1966">
        <v>120.97</v>
      </c>
      <c r="H1966">
        <v>0.11</v>
      </c>
      <c r="I1966" t="s">
        <v>1824</v>
      </c>
      <c r="J1966">
        <v>322.98989999999998</v>
      </c>
    </row>
    <row r="1967" spans="1:10" x14ac:dyDescent="0.3">
      <c r="A1967" t="s">
        <v>3791</v>
      </c>
      <c r="B1967" s="2">
        <v>45424</v>
      </c>
      <c r="C1967" t="s">
        <v>124</v>
      </c>
      <c r="D1967" t="s">
        <v>1628</v>
      </c>
      <c r="E1967" t="s">
        <v>1786</v>
      </c>
      <c r="F1967">
        <v>2</v>
      </c>
      <c r="G1967">
        <v>26.36</v>
      </c>
      <c r="H1967">
        <v>0.03</v>
      </c>
      <c r="I1967" t="s">
        <v>1829</v>
      </c>
      <c r="J1967">
        <v>51.138399999999997</v>
      </c>
    </row>
    <row r="1968" spans="1:10" x14ac:dyDescent="0.3">
      <c r="A1968" t="s">
        <v>3792</v>
      </c>
      <c r="B1968" s="2">
        <v>45881</v>
      </c>
      <c r="C1968" t="s">
        <v>134</v>
      </c>
      <c r="D1968" t="s">
        <v>1702</v>
      </c>
      <c r="E1968" t="s">
        <v>1776</v>
      </c>
      <c r="F1968">
        <v>1</v>
      </c>
      <c r="G1968">
        <v>918.87</v>
      </c>
      <c r="H1968">
        <v>0.11</v>
      </c>
      <c r="I1968" t="s">
        <v>1826</v>
      </c>
      <c r="J1968">
        <v>817.79430000000002</v>
      </c>
    </row>
    <row r="1969" spans="1:10" x14ac:dyDescent="0.3">
      <c r="A1969" t="s">
        <v>3793</v>
      </c>
      <c r="B1969" s="2">
        <v>45794</v>
      </c>
      <c r="C1969" t="s">
        <v>127</v>
      </c>
      <c r="D1969" t="s">
        <v>1682</v>
      </c>
      <c r="E1969" t="s">
        <v>1792</v>
      </c>
      <c r="F1969">
        <v>2</v>
      </c>
      <c r="G1969">
        <v>924.73</v>
      </c>
      <c r="H1969">
        <v>0.28999999999999998</v>
      </c>
      <c r="I1969" t="s">
        <v>1826</v>
      </c>
      <c r="J1969">
        <v>1313.1166000000001</v>
      </c>
    </row>
    <row r="1970" spans="1:10" x14ac:dyDescent="0.3">
      <c r="A1970" t="s">
        <v>3794</v>
      </c>
      <c r="B1970" s="2">
        <v>45665</v>
      </c>
      <c r="C1970" t="s">
        <v>93</v>
      </c>
      <c r="D1970" t="s">
        <v>1572</v>
      </c>
      <c r="E1970" t="s">
        <v>1789</v>
      </c>
      <c r="F1970">
        <v>3</v>
      </c>
      <c r="G1970">
        <v>195.31</v>
      </c>
      <c r="H1970">
        <v>0.13</v>
      </c>
      <c r="I1970" t="s">
        <v>1829</v>
      </c>
      <c r="J1970">
        <v>509.75909999999999</v>
      </c>
    </row>
    <row r="1971" spans="1:10" x14ac:dyDescent="0.3">
      <c r="A1971" t="s">
        <v>3795</v>
      </c>
      <c r="B1971" s="2">
        <v>45793</v>
      </c>
      <c r="C1971" t="s">
        <v>481</v>
      </c>
      <c r="D1971" t="s">
        <v>1624</v>
      </c>
      <c r="E1971" t="s">
        <v>1782</v>
      </c>
      <c r="F1971">
        <v>1</v>
      </c>
      <c r="G1971">
        <v>91.38</v>
      </c>
      <c r="H1971">
        <v>0.14000000000000001</v>
      </c>
      <c r="I1971" t="s">
        <v>1824</v>
      </c>
      <c r="J1971">
        <v>78.586799999999997</v>
      </c>
    </row>
    <row r="1972" spans="1:10" x14ac:dyDescent="0.3">
      <c r="A1972" t="s">
        <v>3796</v>
      </c>
      <c r="B1972" s="2">
        <v>45563</v>
      </c>
      <c r="C1972" t="s">
        <v>1487</v>
      </c>
      <c r="D1972" t="s">
        <v>1720</v>
      </c>
      <c r="E1972" t="s">
        <v>1792</v>
      </c>
      <c r="F1972">
        <v>2</v>
      </c>
      <c r="G1972">
        <v>494.35</v>
      </c>
      <c r="H1972">
        <v>0.1</v>
      </c>
      <c r="I1972" t="s">
        <v>1824</v>
      </c>
      <c r="J1972">
        <v>889.83</v>
      </c>
    </row>
    <row r="1973" spans="1:10" x14ac:dyDescent="0.3">
      <c r="A1973" t="s">
        <v>3797</v>
      </c>
      <c r="B1973" s="2">
        <v>45577</v>
      </c>
      <c r="C1973" t="s">
        <v>815</v>
      </c>
      <c r="D1973" t="s">
        <v>1596</v>
      </c>
      <c r="E1973" t="s">
        <v>1789</v>
      </c>
      <c r="F1973">
        <v>1</v>
      </c>
      <c r="G1973">
        <v>412.2</v>
      </c>
      <c r="H1973">
        <v>0.11</v>
      </c>
      <c r="I1973" t="s">
        <v>1824</v>
      </c>
      <c r="J1973">
        <v>366.858</v>
      </c>
    </row>
    <row r="1974" spans="1:10" x14ac:dyDescent="0.3">
      <c r="A1974" t="s">
        <v>3798</v>
      </c>
      <c r="B1974" s="2">
        <v>45466</v>
      </c>
      <c r="C1974" t="s">
        <v>1229</v>
      </c>
      <c r="D1974" t="s">
        <v>1706</v>
      </c>
      <c r="E1974" t="s">
        <v>1804</v>
      </c>
      <c r="F1974">
        <v>1</v>
      </c>
      <c r="G1974">
        <v>650.47</v>
      </c>
      <c r="H1974">
        <v>0.13</v>
      </c>
      <c r="I1974" t="s">
        <v>1826</v>
      </c>
      <c r="J1974">
        <v>565.90890000000002</v>
      </c>
    </row>
    <row r="1975" spans="1:10" x14ac:dyDescent="0.3">
      <c r="A1975" t="s">
        <v>3799</v>
      </c>
      <c r="B1975" s="2">
        <v>45256</v>
      </c>
      <c r="C1975" t="s">
        <v>520</v>
      </c>
      <c r="D1975" t="s">
        <v>1576</v>
      </c>
      <c r="E1975" t="s">
        <v>1794</v>
      </c>
      <c r="F1975">
        <v>1</v>
      </c>
      <c r="G1975">
        <v>68.209999999999994</v>
      </c>
      <c r="H1975">
        <v>0.05</v>
      </c>
      <c r="I1975" t="s">
        <v>1826</v>
      </c>
      <c r="J1975">
        <v>64.799499999999995</v>
      </c>
    </row>
    <row r="1976" spans="1:10" x14ac:dyDescent="0.3">
      <c r="A1976" t="s">
        <v>3800</v>
      </c>
      <c r="B1976" s="2">
        <v>45886</v>
      </c>
      <c r="C1976" t="s">
        <v>461</v>
      </c>
      <c r="D1976" t="s">
        <v>1654</v>
      </c>
      <c r="E1976" t="s">
        <v>1779</v>
      </c>
      <c r="F1976">
        <v>2</v>
      </c>
      <c r="G1976">
        <v>842.89</v>
      </c>
      <c r="H1976">
        <v>0.25</v>
      </c>
      <c r="I1976" t="s">
        <v>1829</v>
      </c>
      <c r="J1976">
        <v>1264.335</v>
      </c>
    </row>
    <row r="1977" spans="1:10" x14ac:dyDescent="0.3">
      <c r="A1977" t="s">
        <v>3801</v>
      </c>
      <c r="B1977" s="2">
        <v>45390</v>
      </c>
      <c r="C1977" t="s">
        <v>948</v>
      </c>
      <c r="D1977" t="s">
        <v>1555</v>
      </c>
      <c r="E1977" t="s">
        <v>1769</v>
      </c>
      <c r="F1977">
        <v>2</v>
      </c>
      <c r="G1977">
        <v>227.95</v>
      </c>
      <c r="H1977">
        <v>0.24</v>
      </c>
      <c r="I1977" t="s">
        <v>1829</v>
      </c>
      <c r="J1977">
        <v>346.48399999999998</v>
      </c>
    </row>
    <row r="1978" spans="1:10" x14ac:dyDescent="0.3">
      <c r="A1978" t="s">
        <v>3802</v>
      </c>
      <c r="B1978" s="2">
        <v>45388</v>
      </c>
      <c r="C1978" t="s">
        <v>631</v>
      </c>
      <c r="D1978" t="s">
        <v>1680</v>
      </c>
      <c r="E1978" t="s">
        <v>1794</v>
      </c>
      <c r="F1978">
        <v>3</v>
      </c>
      <c r="G1978">
        <v>685.97</v>
      </c>
      <c r="H1978">
        <v>0.24</v>
      </c>
      <c r="I1978" t="s">
        <v>1826</v>
      </c>
      <c r="J1978">
        <v>1564.0116</v>
      </c>
    </row>
    <row r="1979" spans="1:10" x14ac:dyDescent="0.3">
      <c r="A1979" t="s">
        <v>3803</v>
      </c>
      <c r="B1979" s="2">
        <v>45793</v>
      </c>
      <c r="C1979" t="s">
        <v>1142</v>
      </c>
      <c r="D1979" t="s">
        <v>1606</v>
      </c>
      <c r="E1979" t="s">
        <v>1761</v>
      </c>
      <c r="F1979">
        <v>1</v>
      </c>
      <c r="G1979">
        <v>722.57</v>
      </c>
      <c r="H1979">
        <v>0.18</v>
      </c>
      <c r="I1979" t="s">
        <v>1824</v>
      </c>
      <c r="J1979">
        <v>592.50740000000008</v>
      </c>
    </row>
    <row r="1980" spans="1:10" x14ac:dyDescent="0.3">
      <c r="A1980" t="s">
        <v>3804</v>
      </c>
      <c r="B1980" s="2">
        <v>45615</v>
      </c>
      <c r="C1980" t="s">
        <v>475</v>
      </c>
      <c r="D1980" t="s">
        <v>1618</v>
      </c>
      <c r="E1980" t="s">
        <v>1773</v>
      </c>
      <c r="F1980">
        <v>3</v>
      </c>
      <c r="G1980">
        <v>585.54999999999995</v>
      </c>
      <c r="H1980">
        <v>0.14000000000000001</v>
      </c>
      <c r="I1980" t="s">
        <v>1829</v>
      </c>
      <c r="J1980">
        <v>1510.7190000000001</v>
      </c>
    </row>
    <row r="1981" spans="1:10" x14ac:dyDescent="0.3">
      <c r="A1981" t="s">
        <v>3805</v>
      </c>
      <c r="B1981" s="2">
        <v>45666</v>
      </c>
      <c r="C1981" t="s">
        <v>975</v>
      </c>
      <c r="D1981" t="s">
        <v>1640</v>
      </c>
      <c r="E1981" t="s">
        <v>1797</v>
      </c>
      <c r="F1981">
        <v>2</v>
      </c>
      <c r="G1981">
        <v>635.80999999999995</v>
      </c>
      <c r="H1981">
        <v>0.13</v>
      </c>
      <c r="I1981" t="s">
        <v>1826</v>
      </c>
      <c r="J1981">
        <v>1106.3094000000001</v>
      </c>
    </row>
    <row r="1982" spans="1:10" x14ac:dyDescent="0.3">
      <c r="A1982" t="s">
        <v>3806</v>
      </c>
      <c r="B1982" s="2">
        <v>45644</v>
      </c>
      <c r="C1982" t="s">
        <v>881</v>
      </c>
      <c r="D1982" t="s">
        <v>1576</v>
      </c>
      <c r="E1982" t="s">
        <v>1769</v>
      </c>
      <c r="F1982">
        <v>2</v>
      </c>
      <c r="G1982">
        <v>353.74</v>
      </c>
      <c r="H1982">
        <v>0.01</v>
      </c>
      <c r="I1982" t="s">
        <v>1824</v>
      </c>
      <c r="J1982">
        <v>700.40520000000004</v>
      </c>
    </row>
    <row r="1983" spans="1:10" x14ac:dyDescent="0.3">
      <c r="A1983" t="s">
        <v>3807</v>
      </c>
      <c r="B1983" s="2">
        <v>45648</v>
      </c>
      <c r="C1983" t="s">
        <v>842</v>
      </c>
      <c r="D1983" t="s">
        <v>1620</v>
      </c>
      <c r="E1983" t="s">
        <v>1779</v>
      </c>
      <c r="F1983">
        <v>1</v>
      </c>
      <c r="G1983">
        <v>377.52</v>
      </c>
      <c r="H1983">
        <v>0.15</v>
      </c>
      <c r="I1983" t="s">
        <v>1824</v>
      </c>
      <c r="J1983">
        <v>320.892</v>
      </c>
    </row>
    <row r="1984" spans="1:10" x14ac:dyDescent="0.3">
      <c r="A1984" t="s">
        <v>3808</v>
      </c>
      <c r="B1984" s="2">
        <v>45500</v>
      </c>
      <c r="C1984" t="s">
        <v>669</v>
      </c>
      <c r="D1984" t="s">
        <v>1684</v>
      </c>
      <c r="E1984" t="s">
        <v>1761</v>
      </c>
      <c r="F1984">
        <v>3</v>
      </c>
      <c r="G1984">
        <v>901.49</v>
      </c>
      <c r="H1984">
        <v>0</v>
      </c>
      <c r="I1984" t="s">
        <v>1824</v>
      </c>
      <c r="J1984">
        <v>2704.47</v>
      </c>
    </row>
    <row r="1985" spans="1:10" x14ac:dyDescent="0.3">
      <c r="A1985" t="s">
        <v>3809</v>
      </c>
      <c r="B1985" s="2">
        <v>45806</v>
      </c>
      <c r="C1985" t="s">
        <v>654</v>
      </c>
      <c r="D1985" t="s">
        <v>1608</v>
      </c>
      <c r="E1985" t="s">
        <v>1773</v>
      </c>
      <c r="F1985">
        <v>1</v>
      </c>
      <c r="G1985">
        <v>563.01</v>
      </c>
      <c r="H1985">
        <v>0.1</v>
      </c>
      <c r="I1985" t="s">
        <v>1824</v>
      </c>
      <c r="J1985">
        <v>506.709</v>
      </c>
    </row>
    <row r="1986" spans="1:10" x14ac:dyDescent="0.3">
      <c r="A1986" t="s">
        <v>3810</v>
      </c>
      <c r="B1986" s="2">
        <v>45365</v>
      </c>
      <c r="C1986" t="s">
        <v>198</v>
      </c>
      <c r="D1986" t="s">
        <v>1688</v>
      </c>
      <c r="E1986" t="s">
        <v>1776</v>
      </c>
      <c r="F1986">
        <v>4</v>
      </c>
      <c r="G1986">
        <v>167.25</v>
      </c>
      <c r="H1986">
        <v>0.11</v>
      </c>
      <c r="I1986" t="s">
        <v>1824</v>
      </c>
      <c r="J1986">
        <v>595.41</v>
      </c>
    </row>
    <row r="1987" spans="1:10" x14ac:dyDescent="0.3">
      <c r="A1987" t="s">
        <v>3811</v>
      </c>
      <c r="B1987" s="2">
        <v>45229</v>
      </c>
      <c r="C1987" t="s">
        <v>1403</v>
      </c>
      <c r="D1987" t="s">
        <v>1668</v>
      </c>
      <c r="E1987" t="s">
        <v>1810</v>
      </c>
      <c r="F1987">
        <v>3</v>
      </c>
      <c r="G1987">
        <v>345.43</v>
      </c>
      <c r="H1987">
        <v>0.08</v>
      </c>
      <c r="I1987" t="s">
        <v>1829</v>
      </c>
      <c r="J1987">
        <v>953.38679999999999</v>
      </c>
    </row>
    <row r="1988" spans="1:10" x14ac:dyDescent="0.3">
      <c r="A1988" t="s">
        <v>3812</v>
      </c>
      <c r="B1988" s="2">
        <v>45349</v>
      </c>
      <c r="C1988" t="s">
        <v>972</v>
      </c>
      <c r="D1988" t="s">
        <v>1712</v>
      </c>
      <c r="E1988" t="s">
        <v>1786</v>
      </c>
      <c r="F1988">
        <v>4</v>
      </c>
      <c r="G1988">
        <v>752.48</v>
      </c>
      <c r="H1988">
        <v>0.23</v>
      </c>
      <c r="I1988" t="s">
        <v>1824</v>
      </c>
      <c r="J1988">
        <v>2317.6383999999998</v>
      </c>
    </row>
    <row r="1989" spans="1:10" x14ac:dyDescent="0.3">
      <c r="A1989" t="s">
        <v>3813</v>
      </c>
      <c r="B1989" s="2">
        <v>45886</v>
      </c>
      <c r="C1989" t="s">
        <v>1389</v>
      </c>
      <c r="D1989" t="s">
        <v>1662</v>
      </c>
      <c r="E1989" t="s">
        <v>1813</v>
      </c>
      <c r="F1989">
        <v>1</v>
      </c>
      <c r="G1989">
        <v>120.02</v>
      </c>
      <c r="H1989">
        <v>0.26</v>
      </c>
      <c r="I1989" t="s">
        <v>1824</v>
      </c>
      <c r="J1989">
        <v>88.814799999999991</v>
      </c>
    </row>
    <row r="1990" spans="1:10" x14ac:dyDescent="0.3">
      <c r="A1990" t="s">
        <v>3814</v>
      </c>
      <c r="B1990" s="2">
        <v>45359</v>
      </c>
      <c r="C1990" t="s">
        <v>1017</v>
      </c>
      <c r="D1990" t="s">
        <v>1630</v>
      </c>
      <c r="E1990" t="s">
        <v>1782</v>
      </c>
      <c r="F1990">
        <v>3</v>
      </c>
      <c r="G1990">
        <v>146.71</v>
      </c>
      <c r="H1990">
        <v>0.28000000000000003</v>
      </c>
      <c r="I1990" t="s">
        <v>1824</v>
      </c>
      <c r="J1990">
        <v>316.89359999999999</v>
      </c>
    </row>
    <row r="1991" spans="1:10" x14ac:dyDescent="0.3">
      <c r="A1991" t="s">
        <v>3815</v>
      </c>
      <c r="B1991" s="2">
        <v>45730</v>
      </c>
      <c r="C1991" t="s">
        <v>298</v>
      </c>
      <c r="D1991" t="s">
        <v>1676</v>
      </c>
      <c r="E1991" t="s">
        <v>1752</v>
      </c>
      <c r="F1991">
        <v>2</v>
      </c>
      <c r="G1991">
        <v>358.87</v>
      </c>
      <c r="H1991">
        <v>0.24</v>
      </c>
      <c r="I1991" t="s">
        <v>1824</v>
      </c>
      <c r="J1991">
        <v>545.48239999999998</v>
      </c>
    </row>
    <row r="1992" spans="1:10" x14ac:dyDescent="0.3">
      <c r="A1992" t="s">
        <v>3816</v>
      </c>
      <c r="B1992" s="2">
        <v>45456</v>
      </c>
      <c r="C1992" t="s">
        <v>773</v>
      </c>
      <c r="D1992" t="s">
        <v>1652</v>
      </c>
      <c r="E1992" t="s">
        <v>1766</v>
      </c>
      <c r="F1992">
        <v>4</v>
      </c>
      <c r="G1992">
        <v>212.75</v>
      </c>
      <c r="H1992">
        <v>0.11</v>
      </c>
      <c r="I1992" t="s">
        <v>1829</v>
      </c>
      <c r="J1992">
        <v>757.39</v>
      </c>
    </row>
    <row r="1993" spans="1:10" x14ac:dyDescent="0.3">
      <c r="A1993" t="s">
        <v>3817</v>
      </c>
      <c r="B1993" s="2">
        <v>45450</v>
      </c>
      <c r="C1993" t="s">
        <v>1029</v>
      </c>
      <c r="D1993" t="s">
        <v>1638</v>
      </c>
      <c r="E1993" t="s">
        <v>1792</v>
      </c>
      <c r="F1993">
        <v>1</v>
      </c>
      <c r="G1993">
        <v>183.47</v>
      </c>
      <c r="H1993">
        <v>0.17</v>
      </c>
      <c r="I1993" t="s">
        <v>1826</v>
      </c>
      <c r="J1993">
        <v>152.2801</v>
      </c>
    </row>
    <row r="1994" spans="1:10" x14ac:dyDescent="0.3">
      <c r="A1994" t="s">
        <v>3818</v>
      </c>
      <c r="B1994" s="2">
        <v>45493</v>
      </c>
      <c r="C1994" t="s">
        <v>251</v>
      </c>
      <c r="D1994" t="s">
        <v>1726</v>
      </c>
      <c r="E1994" t="s">
        <v>1801</v>
      </c>
      <c r="F1994">
        <v>4</v>
      </c>
      <c r="G1994">
        <v>569.98</v>
      </c>
      <c r="H1994">
        <v>0.23</v>
      </c>
      <c r="I1994" t="s">
        <v>1824</v>
      </c>
      <c r="J1994">
        <v>1755.5383999999999</v>
      </c>
    </row>
    <row r="1995" spans="1:10" x14ac:dyDescent="0.3">
      <c r="A1995" t="s">
        <v>3819</v>
      </c>
      <c r="B1995" s="2">
        <v>45274</v>
      </c>
      <c r="C1995" t="s">
        <v>1455</v>
      </c>
      <c r="D1995" t="s">
        <v>1590</v>
      </c>
      <c r="E1995" t="s">
        <v>1794</v>
      </c>
      <c r="F1995">
        <v>3</v>
      </c>
      <c r="G1995">
        <v>984.12</v>
      </c>
      <c r="H1995">
        <v>0.27</v>
      </c>
      <c r="I1995" t="s">
        <v>1824</v>
      </c>
      <c r="J1995">
        <v>2155.2228</v>
      </c>
    </row>
    <row r="1996" spans="1:10" x14ac:dyDescent="0.3">
      <c r="A1996" t="s">
        <v>3820</v>
      </c>
      <c r="B1996" s="2">
        <v>45844</v>
      </c>
      <c r="C1996" t="s">
        <v>1458</v>
      </c>
      <c r="D1996" t="s">
        <v>1716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1618</v>
      </c>
      <c r="E1998" t="s">
        <v>1782</v>
      </c>
      <c r="F1998">
        <v>3</v>
      </c>
      <c r="G1998">
        <v>875.99</v>
      </c>
      <c r="H1998">
        <v>0.09</v>
      </c>
      <c r="I1998" t="s">
        <v>1826</v>
      </c>
      <c r="J1998">
        <v>2391.4526999999998</v>
      </c>
    </row>
    <row r="1999" spans="1:10" x14ac:dyDescent="0.3">
      <c r="A1999" t="s">
        <v>3823</v>
      </c>
      <c r="B1999" s="2">
        <v>45460</v>
      </c>
      <c r="C1999" t="s">
        <v>441</v>
      </c>
      <c r="D1999" t="s">
        <v>1726</v>
      </c>
      <c r="E1999" t="s">
        <v>1789</v>
      </c>
      <c r="F1999">
        <v>2</v>
      </c>
      <c r="G1999">
        <v>685.31</v>
      </c>
      <c r="H1999">
        <v>0.26</v>
      </c>
      <c r="I1999" t="s">
        <v>1826</v>
      </c>
      <c r="J1999">
        <v>1014.2588</v>
      </c>
    </row>
    <row r="2000" spans="1:10" x14ac:dyDescent="0.3">
      <c r="A2000" t="s">
        <v>3824</v>
      </c>
      <c r="B2000" s="2">
        <v>45607</v>
      </c>
      <c r="C2000" t="s">
        <v>198</v>
      </c>
      <c r="D2000" t="s">
        <v>1670</v>
      </c>
      <c r="E2000" t="s">
        <v>1792</v>
      </c>
      <c r="F2000">
        <v>3</v>
      </c>
      <c r="G2000">
        <v>945.37</v>
      </c>
      <c r="H2000">
        <v>0.05</v>
      </c>
      <c r="I2000" t="s">
        <v>1824</v>
      </c>
      <c r="J2000">
        <v>2694.3045000000002</v>
      </c>
    </row>
    <row r="2001" spans="1:10" x14ac:dyDescent="0.3">
      <c r="A2001" t="s">
        <v>3825</v>
      </c>
      <c r="B2001" s="2">
        <v>45267</v>
      </c>
      <c r="C2001" t="s">
        <v>100</v>
      </c>
      <c r="D2001" t="s">
        <v>1700</v>
      </c>
      <c r="E2001" t="s">
        <v>1813</v>
      </c>
      <c r="F2001">
        <v>3</v>
      </c>
      <c r="G2001">
        <v>68.45</v>
      </c>
      <c r="H2001">
        <v>0.17</v>
      </c>
      <c r="I2001" t="s">
        <v>1826</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5B1F-69D1-4661-A3E6-A88B39333AD9}">
  <dimension ref="A1:R501"/>
  <sheetViews>
    <sheetView topLeftCell="C1" workbookViewId="0">
      <selection activeCell="L4" sqref="L4:R7"/>
    </sheetView>
  </sheetViews>
  <sheetFormatPr defaultRowHeight="14.4" x14ac:dyDescent="0.3"/>
  <cols>
    <col min="1" max="1" width="11.88671875" bestFit="1" customWidth="1"/>
    <col min="2" max="2" width="20.109375" bestFit="1" customWidth="1"/>
    <col min="3" max="3" width="5.5546875" bestFit="1" customWidth="1"/>
    <col min="4" max="4" width="7.109375" bestFit="1" customWidth="1"/>
    <col min="5" max="5" width="20.6640625" bestFit="1" customWidth="1"/>
    <col min="6" max="6" width="14" bestFit="1" customWidth="1"/>
    <col min="7" max="7" width="21.5546875" bestFit="1" customWidth="1"/>
    <col min="8" max="8" width="12.44140625" style="4" bestFit="1" customWidth="1"/>
    <col min="9" max="9" width="19.77734375" bestFit="1" customWidth="1"/>
    <col min="10" max="10" width="20.109375" bestFit="1" customWidth="1"/>
  </cols>
  <sheetData>
    <row r="1" spans="1:18" x14ac:dyDescent="0.3">
      <c r="A1" s="1" t="s">
        <v>0</v>
      </c>
      <c r="B1" s="1" t="s">
        <v>1</v>
      </c>
      <c r="C1" s="1" t="s">
        <v>2</v>
      </c>
      <c r="D1" s="1" t="s">
        <v>3</v>
      </c>
      <c r="E1" s="1" t="s">
        <v>4</v>
      </c>
      <c r="F1" s="1" t="s">
        <v>5</v>
      </c>
      <c r="G1" s="1" t="s">
        <v>6</v>
      </c>
      <c r="H1" s="5" t="s">
        <v>7</v>
      </c>
      <c r="I1" s="41" t="s">
        <v>4036</v>
      </c>
      <c r="J1" s="41" t="s">
        <v>4037</v>
      </c>
    </row>
    <row r="2" spans="1:18" x14ac:dyDescent="0.3">
      <c r="A2" t="s">
        <v>8</v>
      </c>
      <c r="B2" t="s">
        <v>3839</v>
      </c>
      <c r="C2">
        <v>55</v>
      </c>
      <c r="D2" t="s">
        <v>9</v>
      </c>
      <c r="E2" t="s">
        <v>10</v>
      </c>
      <c r="F2" t="s">
        <v>11</v>
      </c>
      <c r="G2" t="s">
        <v>12</v>
      </c>
      <c r="I2" s="33" t="str">
        <f>TRIM(PROPER(B2))</f>
        <v>Sheena Bonilla</v>
      </c>
      <c r="J2" s="33" t="str" cm="1">
        <f t="array" ref="J2">IF(H2&lt;&gt;"", H2, INDEX($H$2:$H$501, MODE(IF($H$2:$H$501&lt;&gt;"", MATCH($H$2:$H$501, $H$2:$H$501, 0)))))</f>
        <v>Platinum</v>
      </c>
    </row>
    <row r="3" spans="1:18" x14ac:dyDescent="0.3">
      <c r="A3" t="s">
        <v>14</v>
      </c>
      <c r="B3" t="s">
        <v>15</v>
      </c>
      <c r="C3">
        <v>26</v>
      </c>
      <c r="D3" t="s">
        <v>16</v>
      </c>
      <c r="E3" t="s">
        <v>17</v>
      </c>
      <c r="F3" t="s">
        <v>18</v>
      </c>
      <c r="G3" t="s">
        <v>12</v>
      </c>
      <c r="H3" s="4" t="s">
        <v>19</v>
      </c>
      <c r="I3" s="33" t="str">
        <f t="shared" ref="I3:I66" si="0">TRIM(PROPER(B3))</f>
        <v>Eugene Nelson</v>
      </c>
      <c r="J3" s="33" t="str" cm="1">
        <f t="array" ref="J3">IF(H3&lt;&gt;"", H3, INDEX($H$2:$H$501, MODE(IF($H$2:$H$501&lt;&gt;"", MATCH($H$2:$H$501, $H$2:$H$501, 0)))))</f>
        <v>Platinum</v>
      </c>
    </row>
    <row r="4" spans="1:18" x14ac:dyDescent="0.3">
      <c r="A4" t="s">
        <v>20</v>
      </c>
      <c r="B4" t="s">
        <v>3838</v>
      </c>
      <c r="C4">
        <v>29</v>
      </c>
      <c r="D4" t="s">
        <v>16</v>
      </c>
      <c r="E4" t="s">
        <v>21</v>
      </c>
      <c r="F4" t="s">
        <v>22</v>
      </c>
      <c r="G4" t="s">
        <v>12</v>
      </c>
      <c r="H4" s="4" t="s">
        <v>19</v>
      </c>
      <c r="I4" s="33" t="str">
        <f t="shared" si="0"/>
        <v>Dr. Benjamin Price</v>
      </c>
      <c r="J4" s="33" t="str" cm="1">
        <f t="array" ref="J4">IF(H4&lt;&gt;"", H4, INDEX($H$2:$H$501, MODE(IF($H$2:$H$501&lt;&gt;"", MATCH($H$2:$H$501, $H$2:$H$501, 0)))))</f>
        <v>Platinum</v>
      </c>
      <c r="L4" t="s">
        <v>4018</v>
      </c>
    </row>
    <row r="5" spans="1:18" x14ac:dyDescent="0.3">
      <c r="A5" t="s">
        <v>23</v>
      </c>
      <c r="B5" t="s">
        <v>3840</v>
      </c>
      <c r="C5">
        <v>59</v>
      </c>
      <c r="D5" t="s">
        <v>16</v>
      </c>
      <c r="E5" t="s">
        <v>24</v>
      </c>
      <c r="F5" t="s">
        <v>25</v>
      </c>
      <c r="G5" t="s">
        <v>12</v>
      </c>
      <c r="H5" s="4" t="s">
        <v>26</v>
      </c>
      <c r="I5" s="33" t="str">
        <f t="shared" si="0"/>
        <v>Jeremy Harris</v>
      </c>
      <c r="J5" s="33" t="str" cm="1">
        <f t="array" ref="J5">IF(H5&lt;&gt;"", H5, INDEX($H$2:$H$501, MODE(IF($H$2:$H$501&lt;&gt;"", MATCH($H$2:$H$501, $H$2:$H$501, 0)))))</f>
        <v>Bronze</v>
      </c>
      <c r="L5" s="40" t="s">
        <v>4038</v>
      </c>
      <c r="M5" s="40"/>
      <c r="N5" s="40"/>
      <c r="O5" s="33"/>
      <c r="P5" s="33"/>
    </row>
    <row r="6" spans="1:18" x14ac:dyDescent="0.3">
      <c r="A6" t="s">
        <v>27</v>
      </c>
      <c r="B6" t="s">
        <v>28</v>
      </c>
      <c r="C6">
        <v>64</v>
      </c>
      <c r="D6" t="s">
        <v>16</v>
      </c>
      <c r="E6" t="s">
        <v>29</v>
      </c>
      <c r="F6" t="s">
        <v>30</v>
      </c>
      <c r="G6" t="s">
        <v>12</v>
      </c>
      <c r="H6" s="4" t="s">
        <v>31</v>
      </c>
      <c r="I6" s="33" t="str">
        <f t="shared" si="0"/>
        <v>Caroline Collins</v>
      </c>
      <c r="J6" s="33" t="str" cm="1">
        <f t="array" ref="J6">IF(H6&lt;&gt;"", H6, INDEX($H$2:$H$501, MODE(IF($H$2:$H$501&lt;&gt;"", MATCH($H$2:$H$501, $H$2:$H$501, 0)))))</f>
        <v>Silver</v>
      </c>
      <c r="L6" s="40" t="s">
        <v>4039</v>
      </c>
      <c r="M6" s="40"/>
      <c r="N6" s="40"/>
      <c r="O6" s="33"/>
      <c r="P6" s="33"/>
      <c r="Q6" s="33"/>
    </row>
    <row r="7" spans="1:18" x14ac:dyDescent="0.3">
      <c r="A7" t="s">
        <v>32</v>
      </c>
      <c r="B7" t="s">
        <v>33</v>
      </c>
      <c r="C7">
        <v>24</v>
      </c>
      <c r="D7" t="s">
        <v>9</v>
      </c>
      <c r="E7" t="s">
        <v>34</v>
      </c>
      <c r="F7" t="s">
        <v>35</v>
      </c>
      <c r="G7" t="s">
        <v>12</v>
      </c>
      <c r="H7" s="4" t="s">
        <v>26</v>
      </c>
      <c r="I7" s="33" t="str">
        <f t="shared" si="0"/>
        <v>Christine Vaughn</v>
      </c>
      <c r="J7" s="33" t="str" cm="1">
        <f t="array" ref="J7">IF(H7&lt;&gt;"", H7, INDEX($H$2:$H$501, MODE(IF($H$2:$H$501&lt;&gt;"", MATCH($H$2:$H$501, $H$2:$H$501, 0)))))</f>
        <v>Bronze</v>
      </c>
      <c r="L7" s="33" t="s">
        <v>4040</v>
      </c>
      <c r="M7" s="33"/>
      <c r="N7" s="33"/>
      <c r="O7" s="33"/>
      <c r="P7" s="33"/>
      <c r="Q7" s="33"/>
      <c r="R7" s="33"/>
    </row>
    <row r="8" spans="1:18" x14ac:dyDescent="0.3">
      <c r="A8" t="s">
        <v>36</v>
      </c>
      <c r="B8" t="s">
        <v>37</v>
      </c>
      <c r="C8">
        <v>29</v>
      </c>
      <c r="D8" t="s">
        <v>16</v>
      </c>
      <c r="E8" t="s">
        <v>38</v>
      </c>
      <c r="F8" t="s">
        <v>39</v>
      </c>
      <c r="G8" t="s">
        <v>12</v>
      </c>
      <c r="H8" s="4" t="s">
        <v>19</v>
      </c>
      <c r="I8" s="33" t="str">
        <f t="shared" si="0"/>
        <v>Amber Jackson</v>
      </c>
      <c r="J8" s="33" t="str" cm="1">
        <f t="array" ref="J8">IF(H8&lt;&gt;"", H8, INDEX($H$2:$H$501, MODE(IF($H$2:$H$501&lt;&gt;"", MATCH($H$2:$H$501, $H$2:$H$501, 0)))))</f>
        <v>Platinum</v>
      </c>
    </row>
    <row r="9" spans="1:18" x14ac:dyDescent="0.3">
      <c r="A9" t="s">
        <v>40</v>
      </c>
      <c r="B9" t="s">
        <v>41</v>
      </c>
      <c r="C9">
        <v>29</v>
      </c>
      <c r="D9" t="s">
        <v>16</v>
      </c>
      <c r="E9" t="s">
        <v>42</v>
      </c>
      <c r="F9" t="s">
        <v>43</v>
      </c>
      <c r="G9" t="s">
        <v>12</v>
      </c>
      <c r="H9" s="4" t="s">
        <v>26</v>
      </c>
      <c r="I9" s="33" t="str">
        <f t="shared" si="0"/>
        <v>Daniel Boyd</v>
      </c>
      <c r="J9" s="33" t="str" cm="1">
        <f t="array" ref="J9">IF(H9&lt;&gt;"", H9, INDEX($H$2:$H$501, MODE(IF($H$2:$H$501&lt;&gt;"", MATCH($H$2:$H$501, $H$2:$H$501, 0)))))</f>
        <v>Bronze</v>
      </c>
    </row>
    <row r="10" spans="1:18" x14ac:dyDescent="0.3">
      <c r="A10" t="s">
        <v>44</v>
      </c>
      <c r="B10" t="s">
        <v>45</v>
      </c>
      <c r="C10">
        <v>53</v>
      </c>
      <c r="D10" t="s">
        <v>16</v>
      </c>
      <c r="E10" t="s">
        <v>46</v>
      </c>
      <c r="F10" t="s">
        <v>47</v>
      </c>
      <c r="G10" t="s">
        <v>12</v>
      </c>
      <c r="H10" s="4" t="s">
        <v>13</v>
      </c>
      <c r="I10" s="33" t="str">
        <f t="shared" si="0"/>
        <v>Melissa Howard</v>
      </c>
      <c r="J10" s="33" t="str" cm="1">
        <f t="array" ref="J10">IF(H10&lt;&gt;"", H10, INDEX($H$2:$H$501, MODE(IF($H$2:$H$501&lt;&gt;"", MATCH($H$2:$H$501, $H$2:$H$501, 0)))))</f>
        <v>Gold</v>
      </c>
    </row>
    <row r="11" spans="1:18" x14ac:dyDescent="0.3">
      <c r="A11" t="s">
        <v>48</v>
      </c>
      <c r="B11" t="s">
        <v>49</v>
      </c>
      <c r="C11">
        <v>64</v>
      </c>
      <c r="D11" t="s">
        <v>9</v>
      </c>
      <c r="E11" t="s">
        <v>50</v>
      </c>
      <c r="F11" t="s">
        <v>51</v>
      </c>
      <c r="G11" t="s">
        <v>12</v>
      </c>
      <c r="H11" s="4" t="s">
        <v>19</v>
      </c>
      <c r="I11" s="33" t="str">
        <f t="shared" si="0"/>
        <v>Ms. Maria Leach</v>
      </c>
      <c r="J11" s="33" t="str" cm="1">
        <f t="array" ref="J11">IF(H11&lt;&gt;"", H11, INDEX($H$2:$H$501, MODE(IF($H$2:$H$501&lt;&gt;"", MATCH($H$2:$H$501, $H$2:$H$501, 0)))))</f>
        <v>Platinum</v>
      </c>
    </row>
    <row r="12" spans="1:18" x14ac:dyDescent="0.3">
      <c r="A12" t="s">
        <v>52</v>
      </c>
      <c r="B12" t="s">
        <v>53</v>
      </c>
      <c r="C12">
        <v>53</v>
      </c>
      <c r="D12" t="s">
        <v>9</v>
      </c>
      <c r="E12" t="s">
        <v>54</v>
      </c>
      <c r="F12" t="s">
        <v>51</v>
      </c>
      <c r="G12" t="s">
        <v>12</v>
      </c>
      <c r="H12" s="4" t="s">
        <v>26</v>
      </c>
      <c r="I12" s="33" t="str">
        <f t="shared" si="0"/>
        <v>Dominic Page</v>
      </c>
      <c r="J12" s="33" t="str" cm="1">
        <f t="array" ref="J12">IF(H12&lt;&gt;"", H12, INDEX($H$2:$H$501, MODE(IF($H$2:$H$501&lt;&gt;"", MATCH($H$2:$H$501, $H$2:$H$501, 0)))))</f>
        <v>Bronze</v>
      </c>
    </row>
    <row r="13" spans="1:18" x14ac:dyDescent="0.3">
      <c r="A13" t="s">
        <v>55</v>
      </c>
      <c r="B13" t="s">
        <v>56</v>
      </c>
      <c r="C13">
        <v>28</v>
      </c>
      <c r="D13" t="s">
        <v>16</v>
      </c>
      <c r="E13" t="s">
        <v>57</v>
      </c>
      <c r="F13" t="s">
        <v>58</v>
      </c>
      <c r="G13" t="s">
        <v>12</v>
      </c>
      <c r="H13" s="4" t="s">
        <v>13</v>
      </c>
      <c r="I13" s="33" t="str">
        <f t="shared" si="0"/>
        <v>Brian Lopez</v>
      </c>
      <c r="J13" s="33" t="str" cm="1">
        <f t="array" ref="J13">IF(H13&lt;&gt;"", H13, INDEX($H$2:$H$501, MODE(IF($H$2:$H$501&lt;&gt;"", MATCH($H$2:$H$501, $H$2:$H$501, 0)))))</f>
        <v>Gold</v>
      </c>
    </row>
    <row r="14" spans="1:18" x14ac:dyDescent="0.3">
      <c r="A14" t="s">
        <v>59</v>
      </c>
      <c r="B14" t="s">
        <v>60</v>
      </c>
      <c r="C14">
        <v>55</v>
      </c>
      <c r="D14" t="s">
        <v>16</v>
      </c>
      <c r="E14" t="s">
        <v>61</v>
      </c>
      <c r="F14" t="s">
        <v>62</v>
      </c>
      <c r="G14" t="s">
        <v>12</v>
      </c>
      <c r="H14" s="4" t="s">
        <v>19</v>
      </c>
      <c r="I14" s="33" t="str">
        <f t="shared" si="0"/>
        <v>Kenneth Lambert</v>
      </c>
      <c r="J14" s="33" t="str" cm="1">
        <f t="array" ref="J14">IF(H14&lt;&gt;"", H14, INDEX($H$2:$H$501, MODE(IF($H$2:$H$501&lt;&gt;"", MATCH($H$2:$H$501, $H$2:$H$501, 0)))))</f>
        <v>Platinum</v>
      </c>
    </row>
    <row r="15" spans="1:18" x14ac:dyDescent="0.3">
      <c r="A15" t="s">
        <v>63</v>
      </c>
      <c r="B15" t="s">
        <v>64</v>
      </c>
      <c r="C15">
        <v>32</v>
      </c>
      <c r="D15" t="s">
        <v>16</v>
      </c>
      <c r="E15" t="s">
        <v>65</v>
      </c>
      <c r="F15" t="s">
        <v>66</v>
      </c>
      <c r="G15" t="s">
        <v>12</v>
      </c>
      <c r="H15" s="4" t="s">
        <v>31</v>
      </c>
      <c r="I15" s="33" t="str">
        <f t="shared" si="0"/>
        <v>Nathan Hernandez</v>
      </c>
      <c r="J15" s="33" t="str" cm="1">
        <f t="array" ref="J15">IF(H15&lt;&gt;"", H15, INDEX($H$2:$H$501, MODE(IF($H$2:$H$501&lt;&gt;"", MATCH($H$2:$H$501, $H$2:$H$501, 0)))))</f>
        <v>Silver</v>
      </c>
    </row>
    <row r="16" spans="1:18" x14ac:dyDescent="0.3">
      <c r="A16" t="s">
        <v>67</v>
      </c>
      <c r="B16" t="s">
        <v>68</v>
      </c>
      <c r="C16">
        <v>53</v>
      </c>
      <c r="D16" t="s">
        <v>16</v>
      </c>
      <c r="E16" t="s">
        <v>69</v>
      </c>
      <c r="F16" t="s">
        <v>70</v>
      </c>
      <c r="G16" t="s">
        <v>12</v>
      </c>
      <c r="H16" s="4" t="s">
        <v>31</v>
      </c>
      <c r="I16" s="33" t="str">
        <f t="shared" si="0"/>
        <v>Ashley Cohen</v>
      </c>
      <c r="J16" s="33" t="str" cm="1">
        <f t="array" ref="J16">IF(H16&lt;&gt;"", H16, INDEX($H$2:$H$501, MODE(IF($H$2:$H$501&lt;&gt;"", MATCH($H$2:$H$501, $H$2:$H$501, 0)))))</f>
        <v>Silver</v>
      </c>
    </row>
    <row r="17" spans="1:10" x14ac:dyDescent="0.3">
      <c r="A17" t="s">
        <v>71</v>
      </c>
      <c r="B17" t="s">
        <v>72</v>
      </c>
      <c r="C17">
        <v>49</v>
      </c>
      <c r="D17" t="s">
        <v>16</v>
      </c>
      <c r="E17" t="s">
        <v>73</v>
      </c>
      <c r="F17" t="s">
        <v>74</v>
      </c>
      <c r="G17" t="s">
        <v>12</v>
      </c>
      <c r="H17" s="4" t="s">
        <v>19</v>
      </c>
      <c r="I17" s="33" t="str">
        <f t="shared" si="0"/>
        <v>Laura Alvarez</v>
      </c>
      <c r="J17" s="33" t="str" cm="1">
        <f t="array" ref="J17">IF(H17&lt;&gt;"", H17, INDEX($H$2:$H$501, MODE(IF($H$2:$H$501&lt;&gt;"", MATCH($H$2:$H$501, $H$2:$H$501, 0)))))</f>
        <v>Platinum</v>
      </c>
    </row>
    <row r="18" spans="1:10" x14ac:dyDescent="0.3">
      <c r="A18" t="s">
        <v>75</v>
      </c>
      <c r="B18" t="s">
        <v>76</v>
      </c>
      <c r="C18">
        <v>24</v>
      </c>
      <c r="D18" t="s">
        <v>16</v>
      </c>
      <c r="E18" t="s">
        <v>77</v>
      </c>
      <c r="F18" t="s">
        <v>51</v>
      </c>
      <c r="G18" t="s">
        <v>12</v>
      </c>
      <c r="H18" s="4" t="s">
        <v>26</v>
      </c>
      <c r="I18" s="33" t="str">
        <f t="shared" si="0"/>
        <v>John Scott</v>
      </c>
      <c r="J18" s="33" t="str" cm="1">
        <f t="array" ref="J18">IF(H18&lt;&gt;"", H18, INDEX($H$2:$H$501, MODE(IF($H$2:$H$501&lt;&gt;"", MATCH($H$2:$H$501, $H$2:$H$501, 0)))))</f>
        <v>Bronze</v>
      </c>
    </row>
    <row r="19" spans="1:10" x14ac:dyDescent="0.3">
      <c r="A19" t="s">
        <v>78</v>
      </c>
      <c r="B19" t="s">
        <v>79</v>
      </c>
      <c r="C19">
        <v>60</v>
      </c>
      <c r="D19" t="s">
        <v>16</v>
      </c>
      <c r="E19" t="s">
        <v>80</v>
      </c>
      <c r="F19" t="s">
        <v>81</v>
      </c>
      <c r="G19" t="s">
        <v>12</v>
      </c>
      <c r="H19" s="4" t="s">
        <v>19</v>
      </c>
      <c r="I19" s="33" t="str">
        <f t="shared" si="0"/>
        <v>Adam Cruz</v>
      </c>
      <c r="J19" s="33" t="str" cm="1">
        <f t="array" ref="J19">IF(H19&lt;&gt;"", H19, INDEX($H$2:$H$501, MODE(IF($H$2:$H$501&lt;&gt;"", MATCH($H$2:$H$501, $H$2:$H$501, 0)))))</f>
        <v>Platinum</v>
      </c>
    </row>
    <row r="20" spans="1:10" x14ac:dyDescent="0.3">
      <c r="A20" t="s">
        <v>82</v>
      </c>
      <c r="B20" t="s">
        <v>83</v>
      </c>
      <c r="C20">
        <v>43</v>
      </c>
      <c r="D20" t="s">
        <v>9</v>
      </c>
      <c r="E20" t="s">
        <v>84</v>
      </c>
      <c r="F20" t="s">
        <v>62</v>
      </c>
      <c r="G20" t="s">
        <v>12</v>
      </c>
      <c r="I20" s="33" t="str">
        <f t="shared" si="0"/>
        <v>Rhonda Moss</v>
      </c>
      <c r="J20" s="33" t="str" cm="1">
        <f t="array" ref="J20">IF(H20&lt;&gt;"", H20, INDEX($H$2:$H$501, MODE(IF($H$2:$H$501&lt;&gt;"", MATCH($H$2:$H$501, $H$2:$H$501, 0)))))</f>
        <v>Platinum</v>
      </c>
    </row>
    <row r="21" spans="1:10" x14ac:dyDescent="0.3">
      <c r="A21" t="s">
        <v>85</v>
      </c>
      <c r="B21" t="s">
        <v>86</v>
      </c>
      <c r="C21">
        <v>46</v>
      </c>
      <c r="D21" t="s">
        <v>16</v>
      </c>
      <c r="E21" t="s">
        <v>87</v>
      </c>
      <c r="F21" t="s">
        <v>88</v>
      </c>
      <c r="G21" t="s">
        <v>12</v>
      </c>
      <c r="H21" s="4" t="s">
        <v>19</v>
      </c>
      <c r="I21" s="33" t="str">
        <f t="shared" si="0"/>
        <v>Michael Torres</v>
      </c>
      <c r="J21" s="33" t="str" cm="1">
        <f t="array" ref="J21">IF(H21&lt;&gt;"", H21, INDEX($H$2:$H$501, MODE(IF($H$2:$H$501&lt;&gt;"", MATCH($H$2:$H$501, $H$2:$H$501, 0)))))</f>
        <v>Platinum</v>
      </c>
    </row>
    <row r="22" spans="1:10" x14ac:dyDescent="0.3">
      <c r="A22" t="s">
        <v>89</v>
      </c>
      <c r="B22" t="s">
        <v>90</v>
      </c>
      <c r="C22">
        <v>59</v>
      </c>
      <c r="D22" t="s">
        <v>9</v>
      </c>
      <c r="E22" t="s">
        <v>91</v>
      </c>
      <c r="F22" t="s">
        <v>92</v>
      </c>
      <c r="G22" t="s">
        <v>12</v>
      </c>
      <c r="H22" s="4" t="s">
        <v>31</v>
      </c>
      <c r="I22" s="33" t="str">
        <f t="shared" si="0"/>
        <v>Bridget Allen</v>
      </c>
      <c r="J22" s="33" t="str" cm="1">
        <f t="array" ref="J22">IF(H22&lt;&gt;"", H22, INDEX($H$2:$H$501, MODE(IF($H$2:$H$501&lt;&gt;"", MATCH($H$2:$H$501, $H$2:$H$501, 0)))))</f>
        <v>Silver</v>
      </c>
    </row>
    <row r="23" spans="1:10" x14ac:dyDescent="0.3">
      <c r="A23" t="s">
        <v>93</v>
      </c>
      <c r="B23" t="s">
        <v>94</v>
      </c>
      <c r="C23">
        <v>36</v>
      </c>
      <c r="D23" t="s">
        <v>16</v>
      </c>
      <c r="E23" t="s">
        <v>95</v>
      </c>
      <c r="F23" t="s">
        <v>96</v>
      </c>
      <c r="G23" t="s">
        <v>12</v>
      </c>
      <c r="H23" s="4" t="s">
        <v>13</v>
      </c>
      <c r="I23" s="33" t="str">
        <f t="shared" si="0"/>
        <v>Jeff Martinez</v>
      </c>
      <c r="J23" s="33" t="str" cm="1">
        <f t="array" ref="J23">IF(H23&lt;&gt;"", H23, INDEX($H$2:$H$501, MODE(IF($H$2:$H$501&lt;&gt;"", MATCH($H$2:$H$501, $H$2:$H$501, 0)))))</f>
        <v>Gold</v>
      </c>
    </row>
    <row r="24" spans="1:10" x14ac:dyDescent="0.3">
      <c r="A24" t="s">
        <v>97</v>
      </c>
      <c r="B24" t="s">
        <v>3841</v>
      </c>
      <c r="C24">
        <v>33</v>
      </c>
      <c r="D24" t="s">
        <v>16</v>
      </c>
      <c r="E24" t="s">
        <v>98</v>
      </c>
      <c r="F24" t="s">
        <v>99</v>
      </c>
      <c r="G24" t="s">
        <v>12</v>
      </c>
      <c r="H24" s="4" t="s">
        <v>31</v>
      </c>
      <c r="I24" s="33" t="str">
        <f t="shared" si="0"/>
        <v>Paul Fox</v>
      </c>
      <c r="J24" s="33" t="str" cm="1">
        <f t="array" ref="J24">IF(H24&lt;&gt;"", H24, INDEX($H$2:$H$501, MODE(IF($H$2:$H$501&lt;&gt;"", MATCH($H$2:$H$501, $H$2:$H$501, 0)))))</f>
        <v>Silver</v>
      </c>
    </row>
    <row r="25" spans="1:10" x14ac:dyDescent="0.3">
      <c r="A25" t="s">
        <v>100</v>
      </c>
      <c r="B25" t="s">
        <v>101</v>
      </c>
      <c r="C25">
        <v>52</v>
      </c>
      <c r="D25" t="s">
        <v>16</v>
      </c>
      <c r="E25" t="s">
        <v>102</v>
      </c>
      <c r="F25" t="s">
        <v>35</v>
      </c>
      <c r="G25" t="s">
        <v>12</v>
      </c>
      <c r="H25" s="4" t="s">
        <v>31</v>
      </c>
      <c r="I25" s="33" t="str">
        <f t="shared" si="0"/>
        <v>Jonathan Steele</v>
      </c>
      <c r="J25" s="33" t="str" cm="1">
        <f t="array" ref="J25">IF(H25&lt;&gt;"", H25, INDEX($H$2:$H$501, MODE(IF($H$2:$H$501&lt;&gt;"", MATCH($H$2:$H$501, $H$2:$H$501, 0)))))</f>
        <v>Silver</v>
      </c>
    </row>
    <row r="26" spans="1:10" x14ac:dyDescent="0.3">
      <c r="A26" t="s">
        <v>103</v>
      </c>
      <c r="B26" t="s">
        <v>104</v>
      </c>
      <c r="C26">
        <v>40</v>
      </c>
      <c r="D26" t="s">
        <v>9</v>
      </c>
      <c r="E26" t="s">
        <v>105</v>
      </c>
      <c r="F26" t="s">
        <v>106</v>
      </c>
      <c r="G26" t="s">
        <v>12</v>
      </c>
      <c r="H26" s="4" t="s">
        <v>19</v>
      </c>
      <c r="I26" s="33" t="str">
        <f t="shared" si="0"/>
        <v>Heather Collins</v>
      </c>
      <c r="J26" s="33" t="str" cm="1">
        <f t="array" ref="J26">IF(H26&lt;&gt;"", H26, INDEX($H$2:$H$501, MODE(IF($H$2:$H$501&lt;&gt;"", MATCH($H$2:$H$501, $H$2:$H$501, 0)))))</f>
        <v>Platinum</v>
      </c>
    </row>
    <row r="27" spans="1:10" x14ac:dyDescent="0.3">
      <c r="A27" t="s">
        <v>107</v>
      </c>
      <c r="B27" t="s">
        <v>108</v>
      </c>
      <c r="C27">
        <v>59</v>
      </c>
      <c r="D27" t="s">
        <v>16</v>
      </c>
      <c r="E27" t="s">
        <v>109</v>
      </c>
      <c r="F27" t="s">
        <v>30</v>
      </c>
      <c r="G27" t="s">
        <v>12</v>
      </c>
      <c r="H27" s="4" t="s">
        <v>26</v>
      </c>
      <c r="I27" s="33" t="str">
        <f t="shared" si="0"/>
        <v>Diana Taylor</v>
      </c>
      <c r="J27" s="33" t="str" cm="1">
        <f t="array" ref="J27">IF(H27&lt;&gt;"", H27, INDEX($H$2:$H$501, MODE(IF($H$2:$H$501&lt;&gt;"", MATCH($H$2:$H$501, $H$2:$H$501, 0)))))</f>
        <v>Bronze</v>
      </c>
    </row>
    <row r="28" spans="1:10" x14ac:dyDescent="0.3">
      <c r="A28" t="s">
        <v>110</v>
      </c>
      <c r="B28" t="s">
        <v>111</v>
      </c>
      <c r="C28">
        <v>18</v>
      </c>
      <c r="D28" t="s">
        <v>16</v>
      </c>
      <c r="E28" t="s">
        <v>112</v>
      </c>
      <c r="F28" t="s">
        <v>113</v>
      </c>
      <c r="G28" t="s">
        <v>12</v>
      </c>
      <c r="H28" s="4" t="s">
        <v>13</v>
      </c>
      <c r="I28" s="33" t="str">
        <f t="shared" si="0"/>
        <v>Amber Carlson</v>
      </c>
      <c r="J28" s="33" t="str" cm="1">
        <f t="array" ref="J28">IF(H28&lt;&gt;"", H28, INDEX($H$2:$H$501, MODE(IF($H$2:$H$501&lt;&gt;"", MATCH($H$2:$H$501, $H$2:$H$501, 0)))))</f>
        <v>Gold</v>
      </c>
    </row>
    <row r="29" spans="1:10" x14ac:dyDescent="0.3">
      <c r="A29" t="s">
        <v>114</v>
      </c>
      <c r="B29" t="s">
        <v>115</v>
      </c>
      <c r="C29">
        <v>31</v>
      </c>
      <c r="D29" t="s">
        <v>9</v>
      </c>
      <c r="E29" t="s">
        <v>116</v>
      </c>
      <c r="F29" t="s">
        <v>117</v>
      </c>
      <c r="G29" t="s">
        <v>12</v>
      </c>
      <c r="I29" s="33" t="str">
        <f t="shared" si="0"/>
        <v>Leslie Johnson</v>
      </c>
      <c r="J29" s="33" t="str" cm="1">
        <f t="array" ref="J29">IF(H29&lt;&gt;"", H29, INDEX($H$2:$H$501, MODE(IF($H$2:$H$501&lt;&gt;"", MATCH($H$2:$H$501, $H$2:$H$501, 0)))))</f>
        <v>Platinum</v>
      </c>
    </row>
    <row r="30" spans="1:10" x14ac:dyDescent="0.3">
      <c r="A30" t="s">
        <v>118</v>
      </c>
      <c r="B30" t="s">
        <v>119</v>
      </c>
      <c r="C30">
        <v>27</v>
      </c>
      <c r="D30" t="s">
        <v>16</v>
      </c>
      <c r="E30" t="s">
        <v>120</v>
      </c>
      <c r="F30" t="s">
        <v>88</v>
      </c>
      <c r="G30" t="s">
        <v>12</v>
      </c>
      <c r="H30" s="4" t="s">
        <v>19</v>
      </c>
      <c r="I30" s="33" t="str">
        <f t="shared" si="0"/>
        <v>Joshua Ryan</v>
      </c>
      <c r="J30" s="33" t="str" cm="1">
        <f t="array" ref="J30">IF(H30&lt;&gt;"", H30, INDEX($H$2:$H$501, MODE(IF($H$2:$H$501&lt;&gt;"", MATCH($H$2:$H$501, $H$2:$H$501, 0)))))</f>
        <v>Platinum</v>
      </c>
    </row>
    <row r="31" spans="1:10" x14ac:dyDescent="0.3">
      <c r="A31" t="s">
        <v>121</v>
      </c>
      <c r="B31" t="s">
        <v>122</v>
      </c>
      <c r="C31">
        <v>54</v>
      </c>
      <c r="D31" t="s">
        <v>16</v>
      </c>
      <c r="E31" t="s">
        <v>123</v>
      </c>
      <c r="F31" t="s">
        <v>30</v>
      </c>
      <c r="G31" t="s">
        <v>12</v>
      </c>
      <c r="H31" s="4" t="s">
        <v>31</v>
      </c>
      <c r="I31" s="33" t="str">
        <f t="shared" si="0"/>
        <v>David Arnold</v>
      </c>
      <c r="J31" s="33" t="str" cm="1">
        <f t="array" ref="J31">IF(H31&lt;&gt;"", H31, INDEX($H$2:$H$501, MODE(IF($H$2:$H$501&lt;&gt;"", MATCH($H$2:$H$501, $H$2:$H$501, 0)))))</f>
        <v>Silver</v>
      </c>
    </row>
    <row r="32" spans="1:10" x14ac:dyDescent="0.3">
      <c r="A32" t="s">
        <v>124</v>
      </c>
      <c r="B32" t="s">
        <v>125</v>
      </c>
      <c r="C32">
        <v>64</v>
      </c>
      <c r="D32" t="s">
        <v>16</v>
      </c>
      <c r="E32" t="s">
        <v>126</v>
      </c>
      <c r="F32" t="s">
        <v>51</v>
      </c>
      <c r="G32" t="s">
        <v>12</v>
      </c>
      <c r="H32" s="4" t="s">
        <v>26</v>
      </c>
      <c r="I32" s="33" t="str">
        <f t="shared" si="0"/>
        <v>Jessica Acevedo</v>
      </c>
      <c r="J32" s="33" t="str" cm="1">
        <f t="array" ref="J32">IF(H32&lt;&gt;"", H32, INDEX($H$2:$H$501, MODE(IF($H$2:$H$501&lt;&gt;"", MATCH($H$2:$H$501, $H$2:$H$501, 0)))))</f>
        <v>Bronze</v>
      </c>
    </row>
    <row r="33" spans="1:10" x14ac:dyDescent="0.3">
      <c r="A33" t="s">
        <v>127</v>
      </c>
      <c r="B33" t="s">
        <v>128</v>
      </c>
      <c r="C33">
        <v>41</v>
      </c>
      <c r="D33" t="s">
        <v>9</v>
      </c>
      <c r="E33" t="s">
        <v>129</v>
      </c>
      <c r="F33" t="s">
        <v>35</v>
      </c>
      <c r="G33" t="s">
        <v>12</v>
      </c>
      <c r="H33" s="4" t="s">
        <v>31</v>
      </c>
      <c r="I33" s="33" t="str">
        <f t="shared" si="0"/>
        <v>Sarah Vance</v>
      </c>
      <c r="J33" s="33" t="str" cm="1">
        <f t="array" ref="J33">IF(H33&lt;&gt;"", H33, INDEX($H$2:$H$501, MODE(IF($H$2:$H$501&lt;&gt;"", MATCH($H$2:$H$501, $H$2:$H$501, 0)))))</f>
        <v>Silver</v>
      </c>
    </row>
    <row r="34" spans="1:10" x14ac:dyDescent="0.3">
      <c r="A34" t="s">
        <v>130</v>
      </c>
      <c r="B34" t="s">
        <v>131</v>
      </c>
      <c r="C34">
        <v>48</v>
      </c>
      <c r="D34" t="s">
        <v>16</v>
      </c>
      <c r="E34" t="s">
        <v>132</v>
      </c>
      <c r="F34" t="s">
        <v>133</v>
      </c>
      <c r="G34" t="s">
        <v>12</v>
      </c>
      <c r="H34" s="4" t="s">
        <v>13</v>
      </c>
      <c r="I34" s="33" t="str">
        <f t="shared" si="0"/>
        <v>Mike Jennings</v>
      </c>
      <c r="J34" s="33" t="str" cm="1">
        <f t="array" ref="J34">IF(H34&lt;&gt;"", H34, INDEX($H$2:$H$501, MODE(IF($H$2:$H$501&lt;&gt;"", MATCH($H$2:$H$501, $H$2:$H$501, 0)))))</f>
        <v>Gold</v>
      </c>
    </row>
    <row r="35" spans="1:10" x14ac:dyDescent="0.3">
      <c r="A35" t="s">
        <v>134</v>
      </c>
      <c r="B35" t="s">
        <v>135</v>
      </c>
      <c r="C35">
        <v>25</v>
      </c>
      <c r="D35" t="s">
        <v>9</v>
      </c>
      <c r="E35" t="s">
        <v>136</v>
      </c>
      <c r="F35" t="s">
        <v>96</v>
      </c>
      <c r="G35" t="s">
        <v>12</v>
      </c>
      <c r="H35" s="4" t="s">
        <v>19</v>
      </c>
      <c r="I35" s="33" t="str">
        <f t="shared" si="0"/>
        <v>Robert Jones Dds</v>
      </c>
      <c r="J35" s="33" t="str" cm="1">
        <f t="array" ref="J35">IF(H35&lt;&gt;"", H35, INDEX($H$2:$H$501, MODE(IF($H$2:$H$501&lt;&gt;"", MATCH($H$2:$H$501, $H$2:$H$501, 0)))))</f>
        <v>Platinum</v>
      </c>
    </row>
    <row r="36" spans="1:10" x14ac:dyDescent="0.3">
      <c r="A36" t="s">
        <v>137</v>
      </c>
      <c r="B36" t="s">
        <v>138</v>
      </c>
      <c r="C36">
        <v>27</v>
      </c>
      <c r="D36" t="s">
        <v>16</v>
      </c>
      <c r="E36" t="s">
        <v>139</v>
      </c>
      <c r="F36" t="s">
        <v>140</v>
      </c>
      <c r="G36" t="s">
        <v>12</v>
      </c>
      <c r="H36" s="4" t="s">
        <v>19</v>
      </c>
      <c r="I36" s="33" t="str">
        <f t="shared" si="0"/>
        <v>Christopher Olson</v>
      </c>
      <c r="J36" s="33" t="str" cm="1">
        <f t="array" ref="J36">IF(H36&lt;&gt;"", H36, INDEX($H$2:$H$501, MODE(IF($H$2:$H$501&lt;&gt;"", MATCH($H$2:$H$501, $H$2:$H$501, 0)))))</f>
        <v>Platinum</v>
      </c>
    </row>
    <row r="37" spans="1:10" x14ac:dyDescent="0.3">
      <c r="A37" t="s">
        <v>141</v>
      </c>
      <c r="B37" t="s">
        <v>142</v>
      </c>
      <c r="C37">
        <v>52</v>
      </c>
      <c r="D37" t="s">
        <v>9</v>
      </c>
      <c r="E37" t="s">
        <v>143</v>
      </c>
      <c r="F37" t="s">
        <v>18</v>
      </c>
      <c r="G37" t="s">
        <v>12</v>
      </c>
      <c r="H37" s="4" t="s">
        <v>31</v>
      </c>
      <c r="I37" s="33" t="str">
        <f t="shared" si="0"/>
        <v>Rachel Myers</v>
      </c>
      <c r="J37" s="33" t="str" cm="1">
        <f t="array" ref="J37">IF(H37&lt;&gt;"", H37, INDEX($H$2:$H$501, MODE(IF($H$2:$H$501&lt;&gt;"", MATCH($H$2:$H$501, $H$2:$H$501, 0)))))</f>
        <v>Silver</v>
      </c>
    </row>
    <row r="38" spans="1:10" x14ac:dyDescent="0.3">
      <c r="A38" t="s">
        <v>144</v>
      </c>
      <c r="B38" t="s">
        <v>145</v>
      </c>
      <c r="C38">
        <v>20</v>
      </c>
      <c r="D38" t="s">
        <v>16</v>
      </c>
      <c r="E38" t="s">
        <v>146</v>
      </c>
      <c r="F38" t="s">
        <v>81</v>
      </c>
      <c r="G38" t="s">
        <v>12</v>
      </c>
      <c r="H38" s="4" t="s">
        <v>13</v>
      </c>
      <c r="I38" s="33" t="str">
        <f t="shared" si="0"/>
        <v>Thomas Phillips</v>
      </c>
      <c r="J38" s="33" t="str" cm="1">
        <f t="array" ref="J38">IF(H38&lt;&gt;"", H38, INDEX($H$2:$H$501, MODE(IF($H$2:$H$501&lt;&gt;"", MATCH($H$2:$H$501, $H$2:$H$501, 0)))))</f>
        <v>Gold</v>
      </c>
    </row>
    <row r="39" spans="1:10" x14ac:dyDescent="0.3">
      <c r="A39" t="s">
        <v>147</v>
      </c>
      <c r="B39" t="s">
        <v>148</v>
      </c>
      <c r="C39">
        <v>27</v>
      </c>
      <c r="D39" t="s">
        <v>16</v>
      </c>
      <c r="E39" t="s">
        <v>149</v>
      </c>
      <c r="F39" t="s">
        <v>39</v>
      </c>
      <c r="G39" t="s">
        <v>12</v>
      </c>
      <c r="I39" s="33" t="str">
        <f t="shared" si="0"/>
        <v>Christopher Carter</v>
      </c>
      <c r="J39" s="33" t="str" cm="1">
        <f t="array" ref="J39">IF(H39&lt;&gt;"", H39, INDEX($H$2:$H$501, MODE(IF($H$2:$H$501&lt;&gt;"", MATCH($H$2:$H$501, $H$2:$H$501, 0)))))</f>
        <v>Platinum</v>
      </c>
    </row>
    <row r="40" spans="1:10" x14ac:dyDescent="0.3">
      <c r="A40" t="s">
        <v>150</v>
      </c>
      <c r="B40" t="s">
        <v>151</v>
      </c>
      <c r="C40">
        <v>35</v>
      </c>
      <c r="D40" t="s">
        <v>16</v>
      </c>
      <c r="E40" t="s">
        <v>152</v>
      </c>
      <c r="F40" t="s">
        <v>18</v>
      </c>
      <c r="G40" t="s">
        <v>12</v>
      </c>
      <c r="H40" s="4" t="s">
        <v>26</v>
      </c>
      <c r="I40" s="33" t="str">
        <f t="shared" si="0"/>
        <v>Deanna Simpson</v>
      </c>
      <c r="J40" s="33" t="str" cm="1">
        <f t="array" ref="J40">IF(H40&lt;&gt;"", H40, INDEX($H$2:$H$501, MODE(IF($H$2:$H$501&lt;&gt;"", MATCH($H$2:$H$501, $H$2:$H$501, 0)))))</f>
        <v>Bronze</v>
      </c>
    </row>
    <row r="41" spans="1:10" x14ac:dyDescent="0.3">
      <c r="A41" t="s">
        <v>153</v>
      </c>
      <c r="B41" t="s">
        <v>154</v>
      </c>
      <c r="C41">
        <v>55</v>
      </c>
      <c r="D41" t="s">
        <v>16</v>
      </c>
      <c r="E41" t="s">
        <v>155</v>
      </c>
      <c r="F41" t="s">
        <v>156</v>
      </c>
      <c r="G41" t="s">
        <v>12</v>
      </c>
      <c r="H41" s="4" t="s">
        <v>13</v>
      </c>
      <c r="I41" s="33" t="str">
        <f t="shared" si="0"/>
        <v>Tonya Reynolds</v>
      </c>
      <c r="J41" s="33" t="str" cm="1">
        <f t="array" ref="J41">IF(H41&lt;&gt;"", H41, INDEX($H$2:$H$501, MODE(IF($H$2:$H$501&lt;&gt;"", MATCH($H$2:$H$501, $H$2:$H$501, 0)))))</f>
        <v>Gold</v>
      </c>
    </row>
    <row r="42" spans="1:10" x14ac:dyDescent="0.3">
      <c r="A42" t="s">
        <v>157</v>
      </c>
      <c r="B42" t="s">
        <v>158</v>
      </c>
      <c r="C42">
        <v>50</v>
      </c>
      <c r="D42" t="s">
        <v>9</v>
      </c>
      <c r="E42" t="s">
        <v>159</v>
      </c>
      <c r="F42" t="s">
        <v>62</v>
      </c>
      <c r="G42" t="s">
        <v>12</v>
      </c>
      <c r="H42" s="4" t="s">
        <v>13</v>
      </c>
      <c r="I42" s="33" t="str">
        <f t="shared" si="0"/>
        <v>Eric Vega</v>
      </c>
      <c r="J42" s="33" t="str" cm="1">
        <f t="array" ref="J42">IF(H42&lt;&gt;"", H42, INDEX($H$2:$H$501, MODE(IF($H$2:$H$501&lt;&gt;"", MATCH($H$2:$H$501, $H$2:$H$501, 0)))))</f>
        <v>Gold</v>
      </c>
    </row>
    <row r="43" spans="1:10" x14ac:dyDescent="0.3">
      <c r="A43" t="s">
        <v>160</v>
      </c>
      <c r="B43" t="s">
        <v>161</v>
      </c>
      <c r="C43">
        <v>21</v>
      </c>
      <c r="D43" t="s">
        <v>9</v>
      </c>
      <c r="E43" t="s">
        <v>162</v>
      </c>
      <c r="F43" t="s">
        <v>163</v>
      </c>
      <c r="G43" t="s">
        <v>12</v>
      </c>
      <c r="H43" s="4" t="s">
        <v>19</v>
      </c>
      <c r="I43" s="33" t="str">
        <f t="shared" si="0"/>
        <v>James Gibbs</v>
      </c>
      <c r="J43" s="33" t="str" cm="1">
        <f t="array" ref="J43">IF(H43&lt;&gt;"", H43, INDEX($H$2:$H$501, MODE(IF($H$2:$H$501&lt;&gt;"", MATCH($H$2:$H$501, $H$2:$H$501, 0)))))</f>
        <v>Platinum</v>
      </c>
    </row>
    <row r="44" spans="1:10" x14ac:dyDescent="0.3">
      <c r="A44" t="s">
        <v>164</v>
      </c>
      <c r="B44" t="s">
        <v>165</v>
      </c>
      <c r="C44">
        <v>19</v>
      </c>
      <c r="D44" t="s">
        <v>9</v>
      </c>
      <c r="E44" t="s">
        <v>166</v>
      </c>
      <c r="F44" t="s">
        <v>167</v>
      </c>
      <c r="G44" t="s">
        <v>12</v>
      </c>
      <c r="H44" s="4" t="s">
        <v>19</v>
      </c>
      <c r="I44" s="33" t="str">
        <f t="shared" si="0"/>
        <v>William Martin</v>
      </c>
      <c r="J44" s="33" t="str" cm="1">
        <f t="array" ref="J44">IF(H44&lt;&gt;"", H44, INDEX($H$2:$H$501, MODE(IF($H$2:$H$501&lt;&gt;"", MATCH($H$2:$H$501, $H$2:$H$501, 0)))))</f>
        <v>Platinum</v>
      </c>
    </row>
    <row r="45" spans="1:10" x14ac:dyDescent="0.3">
      <c r="A45" t="s">
        <v>168</v>
      </c>
      <c r="B45" t="s">
        <v>169</v>
      </c>
      <c r="C45">
        <v>45</v>
      </c>
      <c r="D45" t="s">
        <v>9</v>
      </c>
      <c r="E45" t="s">
        <v>170</v>
      </c>
      <c r="F45" t="s">
        <v>171</v>
      </c>
      <c r="G45" t="s">
        <v>12</v>
      </c>
      <c r="H45" s="4" t="s">
        <v>13</v>
      </c>
      <c r="I45" s="33" t="str">
        <f t="shared" si="0"/>
        <v>Joseph Snow</v>
      </c>
      <c r="J45" s="33" t="str" cm="1">
        <f t="array" ref="J45">IF(H45&lt;&gt;"", H45, INDEX($H$2:$H$501, MODE(IF($H$2:$H$501&lt;&gt;"", MATCH($H$2:$H$501, $H$2:$H$501, 0)))))</f>
        <v>Gold</v>
      </c>
    </row>
    <row r="46" spans="1:10" x14ac:dyDescent="0.3">
      <c r="A46" t="s">
        <v>172</v>
      </c>
      <c r="B46" t="s">
        <v>173</v>
      </c>
      <c r="C46">
        <v>34</v>
      </c>
      <c r="D46" t="s">
        <v>9</v>
      </c>
      <c r="E46" t="s">
        <v>174</v>
      </c>
      <c r="F46" t="s">
        <v>99</v>
      </c>
      <c r="G46" t="s">
        <v>12</v>
      </c>
      <c r="H46" s="4" t="s">
        <v>26</v>
      </c>
      <c r="I46" s="33" t="str">
        <f t="shared" si="0"/>
        <v>Denise Williams</v>
      </c>
      <c r="J46" s="33" t="str" cm="1">
        <f t="array" ref="J46">IF(H46&lt;&gt;"", H46, INDEX($H$2:$H$501, MODE(IF($H$2:$H$501&lt;&gt;"", MATCH($H$2:$H$501, $H$2:$H$501, 0)))))</f>
        <v>Bronze</v>
      </c>
    </row>
    <row r="47" spans="1:10" x14ac:dyDescent="0.3">
      <c r="A47" t="s">
        <v>175</v>
      </c>
      <c r="B47" t="s">
        <v>176</v>
      </c>
      <c r="C47">
        <v>54</v>
      </c>
      <c r="D47" t="s">
        <v>9</v>
      </c>
      <c r="E47" t="s">
        <v>177</v>
      </c>
      <c r="F47" t="s">
        <v>133</v>
      </c>
      <c r="G47" t="s">
        <v>12</v>
      </c>
      <c r="H47" s="4" t="s">
        <v>13</v>
      </c>
      <c r="I47" s="33" t="str">
        <f t="shared" si="0"/>
        <v>Jordan Jackson Dds</v>
      </c>
      <c r="J47" s="33" t="str" cm="1">
        <f t="array" ref="J47">IF(H47&lt;&gt;"", H47, INDEX($H$2:$H$501, MODE(IF($H$2:$H$501&lt;&gt;"", MATCH($H$2:$H$501, $H$2:$H$501, 0)))))</f>
        <v>Gold</v>
      </c>
    </row>
    <row r="48" spans="1:10" x14ac:dyDescent="0.3">
      <c r="A48" t="s">
        <v>178</v>
      </c>
      <c r="B48" t="s">
        <v>179</v>
      </c>
      <c r="C48">
        <v>55</v>
      </c>
      <c r="D48" t="s">
        <v>16</v>
      </c>
      <c r="E48" t="s">
        <v>180</v>
      </c>
      <c r="F48" t="s">
        <v>25</v>
      </c>
      <c r="G48" t="s">
        <v>12</v>
      </c>
      <c r="H48" s="4" t="s">
        <v>19</v>
      </c>
      <c r="I48" s="33" t="str">
        <f t="shared" si="0"/>
        <v>Michelle Garcia Dds</v>
      </c>
      <c r="J48" s="33" t="str" cm="1">
        <f t="array" ref="J48">IF(H48&lt;&gt;"", H48, INDEX($H$2:$H$501, MODE(IF($H$2:$H$501&lt;&gt;"", MATCH($H$2:$H$501, $H$2:$H$501, 0)))))</f>
        <v>Platinum</v>
      </c>
    </row>
    <row r="49" spans="1:10" x14ac:dyDescent="0.3">
      <c r="A49" t="s">
        <v>181</v>
      </c>
      <c r="B49" t="s">
        <v>182</v>
      </c>
      <c r="C49">
        <v>54</v>
      </c>
      <c r="D49" t="s">
        <v>16</v>
      </c>
      <c r="E49" t="s">
        <v>183</v>
      </c>
      <c r="F49" t="s">
        <v>184</v>
      </c>
      <c r="G49" t="s">
        <v>12</v>
      </c>
      <c r="H49" s="4" t="s">
        <v>31</v>
      </c>
      <c r="I49" s="33" t="str">
        <f t="shared" si="0"/>
        <v>Gina Knight</v>
      </c>
      <c r="J49" s="33" t="str" cm="1">
        <f t="array" ref="J49">IF(H49&lt;&gt;"", H49, INDEX($H$2:$H$501, MODE(IF($H$2:$H$501&lt;&gt;"", MATCH($H$2:$H$501, $H$2:$H$501, 0)))))</f>
        <v>Silver</v>
      </c>
    </row>
    <row r="50" spans="1:10" x14ac:dyDescent="0.3">
      <c r="A50" t="s">
        <v>185</v>
      </c>
      <c r="B50" t="s">
        <v>186</v>
      </c>
      <c r="C50">
        <v>54</v>
      </c>
      <c r="D50" t="s">
        <v>9</v>
      </c>
      <c r="E50" t="s">
        <v>187</v>
      </c>
      <c r="F50" t="s">
        <v>11</v>
      </c>
      <c r="G50" t="s">
        <v>12</v>
      </c>
      <c r="H50" s="4" t="s">
        <v>19</v>
      </c>
      <c r="I50" s="33" t="str">
        <f t="shared" si="0"/>
        <v>April Mullins</v>
      </c>
      <c r="J50" s="33" t="str" cm="1">
        <f t="array" ref="J50">IF(H50&lt;&gt;"", H50, INDEX($H$2:$H$501, MODE(IF($H$2:$H$501&lt;&gt;"", MATCH($H$2:$H$501, $H$2:$H$501, 0)))))</f>
        <v>Platinum</v>
      </c>
    </row>
    <row r="51" spans="1:10" x14ac:dyDescent="0.3">
      <c r="A51" t="s">
        <v>188</v>
      </c>
      <c r="B51" t="s">
        <v>189</v>
      </c>
      <c r="C51">
        <v>45</v>
      </c>
      <c r="D51" t="s">
        <v>16</v>
      </c>
      <c r="E51" t="s">
        <v>190</v>
      </c>
      <c r="F51" t="s">
        <v>25</v>
      </c>
      <c r="G51" t="s">
        <v>12</v>
      </c>
      <c r="H51" s="4" t="s">
        <v>13</v>
      </c>
      <c r="I51" s="33" t="str">
        <f t="shared" si="0"/>
        <v>Timothy Weaver</v>
      </c>
      <c r="J51" s="33" t="str" cm="1">
        <f t="array" ref="J51">IF(H51&lt;&gt;"", H51, INDEX($H$2:$H$501, MODE(IF($H$2:$H$501&lt;&gt;"", MATCH($H$2:$H$501, $H$2:$H$501, 0)))))</f>
        <v>Gold</v>
      </c>
    </row>
    <row r="52" spans="1:10" x14ac:dyDescent="0.3">
      <c r="A52" t="s">
        <v>191</v>
      </c>
      <c r="B52" t="s">
        <v>192</v>
      </c>
      <c r="C52">
        <v>61</v>
      </c>
      <c r="D52" t="s">
        <v>16</v>
      </c>
      <c r="E52" t="s">
        <v>193</v>
      </c>
      <c r="F52" t="s">
        <v>194</v>
      </c>
      <c r="G52" t="s">
        <v>12</v>
      </c>
      <c r="H52" s="4" t="s">
        <v>13</v>
      </c>
      <c r="I52" s="33" t="str">
        <f t="shared" si="0"/>
        <v>Matthew Hunter Jr.</v>
      </c>
      <c r="J52" s="33" t="str" cm="1">
        <f t="array" ref="J52">IF(H52&lt;&gt;"", H52, INDEX($H$2:$H$501, MODE(IF($H$2:$H$501&lt;&gt;"", MATCH($H$2:$H$501, $H$2:$H$501, 0)))))</f>
        <v>Gold</v>
      </c>
    </row>
    <row r="53" spans="1:10" x14ac:dyDescent="0.3">
      <c r="A53" t="s">
        <v>195</v>
      </c>
      <c r="B53" t="s">
        <v>196</v>
      </c>
      <c r="C53">
        <v>23</v>
      </c>
      <c r="D53" t="s">
        <v>16</v>
      </c>
      <c r="E53" t="s">
        <v>197</v>
      </c>
      <c r="F53" t="s">
        <v>43</v>
      </c>
      <c r="G53" t="s">
        <v>12</v>
      </c>
      <c r="H53" s="4" t="s">
        <v>13</v>
      </c>
      <c r="I53" s="33" t="str">
        <f t="shared" si="0"/>
        <v>Sarah Rodgers</v>
      </c>
      <c r="J53" s="33" t="str" cm="1">
        <f t="array" ref="J53">IF(H53&lt;&gt;"", H53, INDEX($H$2:$H$501, MODE(IF($H$2:$H$501&lt;&gt;"", MATCH($H$2:$H$501, $H$2:$H$501, 0)))))</f>
        <v>Gold</v>
      </c>
    </row>
    <row r="54" spans="1:10" x14ac:dyDescent="0.3">
      <c r="A54" t="s">
        <v>198</v>
      </c>
      <c r="B54" t="s">
        <v>199</v>
      </c>
      <c r="C54">
        <v>55</v>
      </c>
      <c r="D54" t="s">
        <v>9</v>
      </c>
      <c r="E54" t="s">
        <v>200</v>
      </c>
      <c r="F54" t="s">
        <v>201</v>
      </c>
      <c r="G54" t="s">
        <v>12</v>
      </c>
      <c r="H54" s="4" t="s">
        <v>26</v>
      </c>
      <c r="I54" s="33" t="str">
        <f t="shared" si="0"/>
        <v>Debra Liu</v>
      </c>
      <c r="J54" s="33" t="str" cm="1">
        <f t="array" ref="J54">IF(H54&lt;&gt;"", H54, INDEX($H$2:$H$501, MODE(IF($H$2:$H$501&lt;&gt;"", MATCH($H$2:$H$501, $H$2:$H$501, 0)))))</f>
        <v>Bronze</v>
      </c>
    </row>
    <row r="55" spans="1:10" x14ac:dyDescent="0.3">
      <c r="A55" t="s">
        <v>202</v>
      </c>
      <c r="B55" t="s">
        <v>203</v>
      </c>
      <c r="C55">
        <v>37</v>
      </c>
      <c r="D55" t="s">
        <v>16</v>
      </c>
      <c r="E55" t="s">
        <v>204</v>
      </c>
      <c r="F55" t="s">
        <v>156</v>
      </c>
      <c r="G55" t="s">
        <v>12</v>
      </c>
      <c r="H55" s="4" t="s">
        <v>13</v>
      </c>
      <c r="I55" s="33" t="str">
        <f t="shared" si="0"/>
        <v>Sharon Brown</v>
      </c>
      <c r="J55" s="33" t="str" cm="1">
        <f t="array" ref="J55">IF(H55&lt;&gt;"", H55, INDEX($H$2:$H$501, MODE(IF($H$2:$H$501&lt;&gt;"", MATCH($H$2:$H$501, $H$2:$H$501, 0)))))</f>
        <v>Gold</v>
      </c>
    </row>
    <row r="56" spans="1:10" x14ac:dyDescent="0.3">
      <c r="A56" t="s">
        <v>205</v>
      </c>
      <c r="B56" t="s">
        <v>206</v>
      </c>
      <c r="C56">
        <v>24</v>
      </c>
      <c r="D56" t="s">
        <v>9</v>
      </c>
      <c r="E56" t="s">
        <v>207</v>
      </c>
      <c r="F56" t="s">
        <v>96</v>
      </c>
      <c r="G56" t="s">
        <v>12</v>
      </c>
      <c r="H56" s="4" t="s">
        <v>19</v>
      </c>
      <c r="I56" s="33" t="str">
        <f t="shared" si="0"/>
        <v>Katherine Dorsey</v>
      </c>
      <c r="J56" s="33" t="str" cm="1">
        <f t="array" ref="J56">IF(H56&lt;&gt;"", H56, INDEX($H$2:$H$501, MODE(IF($H$2:$H$501&lt;&gt;"", MATCH($H$2:$H$501, $H$2:$H$501, 0)))))</f>
        <v>Platinum</v>
      </c>
    </row>
    <row r="57" spans="1:10" x14ac:dyDescent="0.3">
      <c r="A57" t="s">
        <v>208</v>
      </c>
      <c r="B57" t="s">
        <v>209</v>
      </c>
      <c r="C57">
        <v>56</v>
      </c>
      <c r="D57" t="s">
        <v>16</v>
      </c>
      <c r="E57" t="s">
        <v>210</v>
      </c>
      <c r="F57" t="s">
        <v>201</v>
      </c>
      <c r="G57" t="s">
        <v>12</v>
      </c>
      <c r="H57" s="4" t="s">
        <v>26</v>
      </c>
      <c r="I57" s="33" t="str">
        <f t="shared" si="0"/>
        <v>Wayne Mcpherson</v>
      </c>
      <c r="J57" s="33" t="str" cm="1">
        <f t="array" ref="J57">IF(H57&lt;&gt;"", H57, INDEX($H$2:$H$501, MODE(IF($H$2:$H$501&lt;&gt;"", MATCH($H$2:$H$501, $H$2:$H$501, 0)))))</f>
        <v>Bronze</v>
      </c>
    </row>
    <row r="58" spans="1:10" x14ac:dyDescent="0.3">
      <c r="A58" t="s">
        <v>211</v>
      </c>
      <c r="B58" t="s">
        <v>212</v>
      </c>
      <c r="C58">
        <v>49</v>
      </c>
      <c r="D58" t="s">
        <v>16</v>
      </c>
      <c r="E58" t="s">
        <v>213</v>
      </c>
      <c r="F58" t="s">
        <v>51</v>
      </c>
      <c r="G58" t="s">
        <v>12</v>
      </c>
      <c r="H58" s="4" t="s">
        <v>13</v>
      </c>
      <c r="I58" s="33" t="str">
        <f t="shared" si="0"/>
        <v>Christopher Sutton</v>
      </c>
      <c r="J58" s="33" t="str" cm="1">
        <f t="array" ref="J58">IF(H58&lt;&gt;"", H58, INDEX($H$2:$H$501, MODE(IF($H$2:$H$501&lt;&gt;"", MATCH($H$2:$H$501, $H$2:$H$501, 0)))))</f>
        <v>Gold</v>
      </c>
    </row>
    <row r="59" spans="1:10" x14ac:dyDescent="0.3">
      <c r="A59" t="s">
        <v>214</v>
      </c>
      <c r="B59" t="s">
        <v>215</v>
      </c>
      <c r="C59">
        <v>43</v>
      </c>
      <c r="D59" t="s">
        <v>16</v>
      </c>
      <c r="E59" t="s">
        <v>216</v>
      </c>
      <c r="F59" t="s">
        <v>217</v>
      </c>
      <c r="G59" t="s">
        <v>12</v>
      </c>
      <c r="H59" s="4" t="s">
        <v>19</v>
      </c>
      <c r="I59" s="33" t="str">
        <f t="shared" si="0"/>
        <v>Jay Patel</v>
      </c>
      <c r="J59" s="33" t="str" cm="1">
        <f t="array" ref="J59">IF(H59&lt;&gt;"", H59, INDEX($H$2:$H$501, MODE(IF($H$2:$H$501&lt;&gt;"", MATCH($H$2:$H$501, $H$2:$H$501, 0)))))</f>
        <v>Platinum</v>
      </c>
    </row>
    <row r="60" spans="1:10" x14ac:dyDescent="0.3">
      <c r="A60" t="s">
        <v>218</v>
      </c>
      <c r="B60" t="s">
        <v>219</v>
      </c>
      <c r="C60">
        <v>51</v>
      </c>
      <c r="D60" t="s">
        <v>9</v>
      </c>
      <c r="E60" t="s">
        <v>220</v>
      </c>
      <c r="F60" t="s">
        <v>140</v>
      </c>
      <c r="G60" t="s">
        <v>12</v>
      </c>
      <c r="H60" s="4" t="s">
        <v>19</v>
      </c>
      <c r="I60" s="33" t="str">
        <f t="shared" si="0"/>
        <v>Cheryl Copeland</v>
      </c>
      <c r="J60" s="33" t="str" cm="1">
        <f t="array" ref="J60">IF(H60&lt;&gt;"", H60, INDEX($H$2:$H$501, MODE(IF($H$2:$H$501&lt;&gt;"", MATCH($H$2:$H$501, $H$2:$H$501, 0)))))</f>
        <v>Platinum</v>
      </c>
    </row>
    <row r="61" spans="1:10" x14ac:dyDescent="0.3">
      <c r="A61" t="s">
        <v>221</v>
      </c>
      <c r="B61" t="s">
        <v>222</v>
      </c>
      <c r="C61">
        <v>53</v>
      </c>
      <c r="D61" t="s">
        <v>9</v>
      </c>
      <c r="E61" t="s">
        <v>223</v>
      </c>
      <c r="F61" t="s">
        <v>66</v>
      </c>
      <c r="G61" t="s">
        <v>12</v>
      </c>
      <c r="H61" s="4" t="s">
        <v>19</v>
      </c>
      <c r="I61" s="33" t="str">
        <f t="shared" si="0"/>
        <v>Alyssa Vargas</v>
      </c>
      <c r="J61" s="33" t="str" cm="1">
        <f t="array" ref="J61">IF(H61&lt;&gt;"", H61, INDEX($H$2:$H$501, MODE(IF($H$2:$H$501&lt;&gt;"", MATCH($H$2:$H$501, $H$2:$H$501, 0)))))</f>
        <v>Platinum</v>
      </c>
    </row>
    <row r="62" spans="1:10" x14ac:dyDescent="0.3">
      <c r="A62" t="s">
        <v>224</v>
      </c>
      <c r="B62" t="s">
        <v>225</v>
      </c>
      <c r="C62">
        <v>22</v>
      </c>
      <c r="D62" t="s">
        <v>16</v>
      </c>
      <c r="E62" t="s">
        <v>226</v>
      </c>
      <c r="F62" t="s">
        <v>163</v>
      </c>
      <c r="G62" t="s">
        <v>12</v>
      </c>
      <c r="H62" s="4" t="s">
        <v>31</v>
      </c>
      <c r="I62" s="33" t="str">
        <f t="shared" si="0"/>
        <v>Dr. David Smith</v>
      </c>
      <c r="J62" s="33" t="str" cm="1">
        <f t="array" ref="J62">IF(H62&lt;&gt;"", H62, INDEX($H$2:$H$501, MODE(IF($H$2:$H$501&lt;&gt;"", MATCH($H$2:$H$501, $H$2:$H$501, 0)))))</f>
        <v>Silver</v>
      </c>
    </row>
    <row r="63" spans="1:10" x14ac:dyDescent="0.3">
      <c r="A63" t="s">
        <v>227</v>
      </c>
      <c r="B63" t="s">
        <v>228</v>
      </c>
      <c r="C63">
        <v>23</v>
      </c>
      <c r="D63" t="s">
        <v>9</v>
      </c>
      <c r="E63" t="s">
        <v>229</v>
      </c>
      <c r="F63" t="s">
        <v>113</v>
      </c>
      <c r="G63" t="s">
        <v>12</v>
      </c>
      <c r="H63" s="4" t="s">
        <v>31</v>
      </c>
      <c r="I63" s="33" t="str">
        <f t="shared" si="0"/>
        <v>Kristin Stein</v>
      </c>
      <c r="J63" s="33" t="str" cm="1">
        <f t="array" ref="J63">IF(H63&lt;&gt;"", H63, INDEX($H$2:$H$501, MODE(IF($H$2:$H$501&lt;&gt;"", MATCH($H$2:$H$501, $H$2:$H$501, 0)))))</f>
        <v>Silver</v>
      </c>
    </row>
    <row r="64" spans="1:10" x14ac:dyDescent="0.3">
      <c r="A64" t="s">
        <v>230</v>
      </c>
      <c r="B64" t="s">
        <v>231</v>
      </c>
      <c r="C64">
        <v>50</v>
      </c>
      <c r="D64" t="s">
        <v>9</v>
      </c>
      <c r="E64" t="s">
        <v>232</v>
      </c>
      <c r="F64" t="s">
        <v>233</v>
      </c>
      <c r="G64" t="s">
        <v>12</v>
      </c>
      <c r="H64" s="4" t="s">
        <v>26</v>
      </c>
      <c r="I64" s="33" t="str">
        <f t="shared" si="0"/>
        <v>James Bean</v>
      </c>
      <c r="J64" s="33" t="str" cm="1">
        <f t="array" ref="J64">IF(H64&lt;&gt;"", H64, INDEX($H$2:$H$501, MODE(IF($H$2:$H$501&lt;&gt;"", MATCH($H$2:$H$501, $H$2:$H$501, 0)))))</f>
        <v>Bronze</v>
      </c>
    </row>
    <row r="65" spans="1:10" x14ac:dyDescent="0.3">
      <c r="A65" t="s">
        <v>234</v>
      </c>
      <c r="B65" t="s">
        <v>235</v>
      </c>
      <c r="C65">
        <v>51</v>
      </c>
      <c r="D65" t="s">
        <v>9</v>
      </c>
      <c r="E65" t="s">
        <v>236</v>
      </c>
      <c r="F65" t="s">
        <v>237</v>
      </c>
      <c r="G65" t="s">
        <v>12</v>
      </c>
      <c r="H65" s="4" t="s">
        <v>19</v>
      </c>
      <c r="I65" s="33" t="str">
        <f t="shared" si="0"/>
        <v>Michael Daniel</v>
      </c>
      <c r="J65" s="33" t="str" cm="1">
        <f t="array" ref="J65">IF(H65&lt;&gt;"", H65, INDEX($H$2:$H$501, MODE(IF($H$2:$H$501&lt;&gt;"", MATCH($H$2:$H$501, $H$2:$H$501, 0)))))</f>
        <v>Platinum</v>
      </c>
    </row>
    <row r="66" spans="1:10" x14ac:dyDescent="0.3">
      <c r="A66" t="s">
        <v>238</v>
      </c>
      <c r="B66" t="s">
        <v>239</v>
      </c>
      <c r="C66">
        <v>33</v>
      </c>
      <c r="D66" t="s">
        <v>9</v>
      </c>
      <c r="E66" t="s">
        <v>240</v>
      </c>
      <c r="F66" t="s">
        <v>133</v>
      </c>
      <c r="G66" t="s">
        <v>12</v>
      </c>
      <c r="H66" s="4" t="s">
        <v>13</v>
      </c>
      <c r="I66" s="33" t="str">
        <f t="shared" si="0"/>
        <v>Mr. Mason Butler</v>
      </c>
      <c r="J66" s="33" t="str" cm="1">
        <f t="array" ref="J66">IF(H66&lt;&gt;"", H66, INDEX($H$2:$H$501, MODE(IF($H$2:$H$501&lt;&gt;"", MATCH($H$2:$H$501, $H$2:$H$501, 0)))))</f>
        <v>Gold</v>
      </c>
    </row>
    <row r="67" spans="1:10" x14ac:dyDescent="0.3">
      <c r="A67" t="s">
        <v>241</v>
      </c>
      <c r="B67" t="s">
        <v>242</v>
      </c>
      <c r="C67">
        <v>21</v>
      </c>
      <c r="D67" t="s">
        <v>16</v>
      </c>
      <c r="E67" t="s">
        <v>243</v>
      </c>
      <c r="F67" t="s">
        <v>184</v>
      </c>
      <c r="G67" t="s">
        <v>12</v>
      </c>
      <c r="H67" s="4" t="s">
        <v>31</v>
      </c>
      <c r="I67" s="33" t="str">
        <f t="shared" ref="I67:I130" si="1">TRIM(PROPER(B67))</f>
        <v>Michael Thomas</v>
      </c>
      <c r="J67" s="33" t="str" cm="1">
        <f t="array" ref="J67">IF(H67&lt;&gt;"", H67, INDEX($H$2:$H$501, MODE(IF($H$2:$H$501&lt;&gt;"", MATCH($H$2:$H$501, $H$2:$H$501, 0)))))</f>
        <v>Silver</v>
      </c>
    </row>
    <row r="68" spans="1:10" x14ac:dyDescent="0.3">
      <c r="A68" t="s">
        <v>244</v>
      </c>
      <c r="B68" t="s">
        <v>245</v>
      </c>
      <c r="C68">
        <v>27</v>
      </c>
      <c r="D68" t="s">
        <v>16</v>
      </c>
      <c r="E68" t="s">
        <v>246</v>
      </c>
      <c r="F68" t="s">
        <v>47</v>
      </c>
      <c r="G68" t="s">
        <v>12</v>
      </c>
      <c r="H68" s="4" t="s">
        <v>31</v>
      </c>
      <c r="I68" s="33" t="str">
        <f t="shared" si="1"/>
        <v>Cody Diaz</v>
      </c>
      <c r="J68" s="33" t="str" cm="1">
        <f t="array" ref="J68">IF(H68&lt;&gt;"", H68, INDEX($H$2:$H$501, MODE(IF($H$2:$H$501&lt;&gt;"", MATCH($H$2:$H$501, $H$2:$H$501, 0)))))</f>
        <v>Silver</v>
      </c>
    </row>
    <row r="69" spans="1:10" x14ac:dyDescent="0.3">
      <c r="A69" t="s">
        <v>247</v>
      </c>
      <c r="B69" t="s">
        <v>248</v>
      </c>
      <c r="C69">
        <v>58</v>
      </c>
      <c r="D69" t="s">
        <v>9</v>
      </c>
      <c r="E69" t="s">
        <v>249</v>
      </c>
      <c r="F69" t="s">
        <v>250</v>
      </c>
      <c r="G69" t="s">
        <v>12</v>
      </c>
      <c r="H69" s="4" t="s">
        <v>31</v>
      </c>
      <c r="I69" s="33" t="str">
        <f t="shared" si="1"/>
        <v>Amber Mcclain</v>
      </c>
      <c r="J69" s="33" t="str" cm="1">
        <f t="array" ref="J69">IF(H69&lt;&gt;"", H69, INDEX($H$2:$H$501, MODE(IF($H$2:$H$501&lt;&gt;"", MATCH($H$2:$H$501, $H$2:$H$501, 0)))))</f>
        <v>Silver</v>
      </c>
    </row>
    <row r="70" spans="1:10" x14ac:dyDescent="0.3">
      <c r="A70" t="s">
        <v>251</v>
      </c>
      <c r="B70" t="s">
        <v>252</v>
      </c>
      <c r="C70">
        <v>24</v>
      </c>
      <c r="D70" t="s">
        <v>16</v>
      </c>
      <c r="E70" t="s">
        <v>253</v>
      </c>
      <c r="F70" t="s">
        <v>254</v>
      </c>
      <c r="G70" t="s">
        <v>12</v>
      </c>
      <c r="H70" s="4" t="s">
        <v>31</v>
      </c>
      <c r="I70" s="33" t="str">
        <f t="shared" si="1"/>
        <v>Mr. Mark Beasley</v>
      </c>
      <c r="J70" s="33" t="str" cm="1">
        <f t="array" ref="J70">IF(H70&lt;&gt;"", H70, INDEX($H$2:$H$501, MODE(IF($H$2:$H$501&lt;&gt;"", MATCH($H$2:$H$501, $H$2:$H$501, 0)))))</f>
        <v>Silver</v>
      </c>
    </row>
    <row r="71" spans="1:10" x14ac:dyDescent="0.3">
      <c r="A71" t="s">
        <v>255</v>
      </c>
      <c r="B71" t="s">
        <v>256</v>
      </c>
      <c r="C71">
        <v>24</v>
      </c>
      <c r="D71" t="s">
        <v>16</v>
      </c>
      <c r="E71" t="s">
        <v>257</v>
      </c>
      <c r="F71" t="s">
        <v>88</v>
      </c>
      <c r="G71" t="s">
        <v>12</v>
      </c>
      <c r="H71" s="4" t="s">
        <v>19</v>
      </c>
      <c r="I71" s="33" t="str">
        <f t="shared" si="1"/>
        <v>Roy Cole</v>
      </c>
      <c r="J71" s="33" t="str" cm="1">
        <f t="array" ref="J71">IF(H71&lt;&gt;"", H71, INDEX($H$2:$H$501, MODE(IF($H$2:$H$501&lt;&gt;"", MATCH($H$2:$H$501, $H$2:$H$501, 0)))))</f>
        <v>Platinum</v>
      </c>
    </row>
    <row r="72" spans="1:10" x14ac:dyDescent="0.3">
      <c r="A72" t="s">
        <v>258</v>
      </c>
      <c r="B72" t="s">
        <v>259</v>
      </c>
      <c r="C72">
        <v>29</v>
      </c>
      <c r="D72" t="s">
        <v>16</v>
      </c>
      <c r="E72" t="s">
        <v>260</v>
      </c>
      <c r="F72" t="s">
        <v>233</v>
      </c>
      <c r="G72" t="s">
        <v>12</v>
      </c>
      <c r="H72" s="4" t="s">
        <v>13</v>
      </c>
      <c r="I72" s="33" t="str">
        <f t="shared" si="1"/>
        <v>Eric Singh</v>
      </c>
      <c r="J72" s="33" t="str" cm="1">
        <f t="array" ref="J72">IF(H72&lt;&gt;"", H72, INDEX($H$2:$H$501, MODE(IF($H$2:$H$501&lt;&gt;"", MATCH($H$2:$H$501, $H$2:$H$501, 0)))))</f>
        <v>Gold</v>
      </c>
    </row>
    <row r="73" spans="1:10" x14ac:dyDescent="0.3">
      <c r="A73" t="s">
        <v>261</v>
      </c>
      <c r="B73" t="s">
        <v>262</v>
      </c>
      <c r="C73">
        <v>61</v>
      </c>
      <c r="D73" t="s">
        <v>16</v>
      </c>
      <c r="E73" t="s">
        <v>263</v>
      </c>
      <c r="F73" t="s">
        <v>233</v>
      </c>
      <c r="G73" t="s">
        <v>12</v>
      </c>
      <c r="H73" s="4" t="s">
        <v>13</v>
      </c>
      <c r="I73" s="33" t="str">
        <f t="shared" si="1"/>
        <v>Andrea Perez</v>
      </c>
      <c r="J73" s="33" t="str" cm="1">
        <f t="array" ref="J73">IF(H73&lt;&gt;"", H73, INDEX($H$2:$H$501, MODE(IF($H$2:$H$501&lt;&gt;"", MATCH($H$2:$H$501, $H$2:$H$501, 0)))))</f>
        <v>Gold</v>
      </c>
    </row>
    <row r="74" spans="1:10" x14ac:dyDescent="0.3">
      <c r="A74" t="s">
        <v>264</v>
      </c>
      <c r="B74" t="s">
        <v>265</v>
      </c>
      <c r="C74">
        <v>39</v>
      </c>
      <c r="D74" t="s">
        <v>16</v>
      </c>
      <c r="E74" t="s">
        <v>266</v>
      </c>
      <c r="F74" t="s">
        <v>267</v>
      </c>
      <c r="G74" t="s">
        <v>12</v>
      </c>
      <c r="H74" s="4" t="s">
        <v>13</v>
      </c>
      <c r="I74" s="33" t="str">
        <f t="shared" si="1"/>
        <v>Tonya Burch</v>
      </c>
      <c r="J74" s="33" t="str" cm="1">
        <f t="array" ref="J74">IF(H74&lt;&gt;"", H74, INDEX($H$2:$H$501, MODE(IF($H$2:$H$501&lt;&gt;"", MATCH($H$2:$H$501, $H$2:$H$501, 0)))))</f>
        <v>Gold</v>
      </c>
    </row>
    <row r="75" spans="1:10" x14ac:dyDescent="0.3">
      <c r="A75" t="s">
        <v>268</v>
      </c>
      <c r="B75" t="s">
        <v>269</v>
      </c>
      <c r="C75">
        <v>56</v>
      </c>
      <c r="D75" t="s">
        <v>16</v>
      </c>
      <c r="E75" t="s">
        <v>270</v>
      </c>
      <c r="F75" t="s">
        <v>43</v>
      </c>
      <c r="G75" t="s">
        <v>12</v>
      </c>
      <c r="H75" s="4" t="s">
        <v>31</v>
      </c>
      <c r="I75" s="33" t="str">
        <f t="shared" si="1"/>
        <v>Christopher Brown</v>
      </c>
      <c r="J75" s="33" t="str" cm="1">
        <f t="array" ref="J75">IF(H75&lt;&gt;"", H75, INDEX($H$2:$H$501, MODE(IF($H$2:$H$501&lt;&gt;"", MATCH($H$2:$H$501, $H$2:$H$501, 0)))))</f>
        <v>Silver</v>
      </c>
    </row>
    <row r="76" spans="1:10" x14ac:dyDescent="0.3">
      <c r="A76" t="s">
        <v>271</v>
      </c>
      <c r="B76" t="s">
        <v>272</v>
      </c>
      <c r="C76">
        <v>58</v>
      </c>
      <c r="D76" t="s">
        <v>9</v>
      </c>
      <c r="E76" t="s">
        <v>273</v>
      </c>
      <c r="F76" t="s">
        <v>274</v>
      </c>
      <c r="G76" t="s">
        <v>12</v>
      </c>
      <c r="H76" s="4" t="s">
        <v>26</v>
      </c>
      <c r="I76" s="33" t="str">
        <f t="shared" si="1"/>
        <v>John Mayer</v>
      </c>
      <c r="J76" s="33" t="str" cm="1">
        <f t="array" ref="J76">IF(H76&lt;&gt;"", H76, INDEX($H$2:$H$501, MODE(IF($H$2:$H$501&lt;&gt;"", MATCH($H$2:$H$501, $H$2:$H$501, 0)))))</f>
        <v>Bronze</v>
      </c>
    </row>
    <row r="77" spans="1:10" x14ac:dyDescent="0.3">
      <c r="A77" t="s">
        <v>275</v>
      </c>
      <c r="B77" t="s">
        <v>276</v>
      </c>
      <c r="C77">
        <v>61</v>
      </c>
      <c r="D77" t="s">
        <v>16</v>
      </c>
      <c r="E77" t="s">
        <v>277</v>
      </c>
      <c r="F77" t="s">
        <v>30</v>
      </c>
      <c r="G77" t="s">
        <v>12</v>
      </c>
      <c r="H77" s="4" t="s">
        <v>13</v>
      </c>
      <c r="I77" s="33" t="str">
        <f t="shared" si="1"/>
        <v>Rhonda Morales</v>
      </c>
      <c r="J77" s="33" t="str" cm="1">
        <f t="array" ref="J77">IF(H77&lt;&gt;"", H77, INDEX($H$2:$H$501, MODE(IF($H$2:$H$501&lt;&gt;"", MATCH($H$2:$H$501, $H$2:$H$501, 0)))))</f>
        <v>Gold</v>
      </c>
    </row>
    <row r="78" spans="1:10" x14ac:dyDescent="0.3">
      <c r="A78" t="s">
        <v>278</v>
      </c>
      <c r="B78" t="s">
        <v>279</v>
      </c>
      <c r="C78">
        <v>37</v>
      </c>
      <c r="D78" t="s">
        <v>9</v>
      </c>
      <c r="E78" t="s">
        <v>280</v>
      </c>
      <c r="F78" t="s">
        <v>96</v>
      </c>
      <c r="G78" t="s">
        <v>12</v>
      </c>
      <c r="H78" s="4" t="s">
        <v>13</v>
      </c>
      <c r="I78" s="33" t="str">
        <f t="shared" si="1"/>
        <v>Nathan Campbell</v>
      </c>
      <c r="J78" s="33" t="str" cm="1">
        <f t="array" ref="J78">IF(H78&lt;&gt;"", H78, INDEX($H$2:$H$501, MODE(IF($H$2:$H$501&lt;&gt;"", MATCH($H$2:$H$501, $H$2:$H$501, 0)))))</f>
        <v>Gold</v>
      </c>
    </row>
    <row r="79" spans="1:10" x14ac:dyDescent="0.3">
      <c r="A79" t="s">
        <v>281</v>
      </c>
      <c r="B79" t="s">
        <v>282</v>
      </c>
      <c r="C79">
        <v>29</v>
      </c>
      <c r="D79" t="s">
        <v>9</v>
      </c>
      <c r="E79" t="s">
        <v>283</v>
      </c>
      <c r="F79" t="s">
        <v>171</v>
      </c>
      <c r="G79" t="s">
        <v>12</v>
      </c>
      <c r="H79" s="4" t="s">
        <v>13</v>
      </c>
      <c r="I79" s="33" t="str">
        <f t="shared" si="1"/>
        <v>Katherine Young</v>
      </c>
      <c r="J79" s="33" t="str" cm="1">
        <f t="array" ref="J79">IF(H79&lt;&gt;"", H79, INDEX($H$2:$H$501, MODE(IF($H$2:$H$501&lt;&gt;"", MATCH($H$2:$H$501, $H$2:$H$501, 0)))))</f>
        <v>Gold</v>
      </c>
    </row>
    <row r="80" spans="1:10" x14ac:dyDescent="0.3">
      <c r="A80" t="s">
        <v>284</v>
      </c>
      <c r="B80" t="s">
        <v>285</v>
      </c>
      <c r="C80">
        <v>21</v>
      </c>
      <c r="D80" t="s">
        <v>9</v>
      </c>
      <c r="E80" t="s">
        <v>286</v>
      </c>
      <c r="F80" t="s">
        <v>287</v>
      </c>
      <c r="G80" t="s">
        <v>12</v>
      </c>
      <c r="H80" s="4" t="s">
        <v>13</v>
      </c>
      <c r="I80" s="33" t="str">
        <f t="shared" si="1"/>
        <v>Cody Blake</v>
      </c>
      <c r="J80" s="33" t="str" cm="1">
        <f t="array" ref="J80">IF(H80&lt;&gt;"", H80, INDEX($H$2:$H$501, MODE(IF($H$2:$H$501&lt;&gt;"", MATCH($H$2:$H$501, $H$2:$H$501, 0)))))</f>
        <v>Gold</v>
      </c>
    </row>
    <row r="81" spans="1:10" x14ac:dyDescent="0.3">
      <c r="A81" t="s">
        <v>288</v>
      </c>
      <c r="B81" t="s">
        <v>289</v>
      </c>
      <c r="C81">
        <v>22</v>
      </c>
      <c r="D81" t="s">
        <v>16</v>
      </c>
      <c r="E81" t="s">
        <v>290</v>
      </c>
      <c r="F81" t="s">
        <v>291</v>
      </c>
      <c r="G81" t="s">
        <v>12</v>
      </c>
      <c r="H81" s="4" t="s">
        <v>19</v>
      </c>
      <c r="I81" s="33" t="str">
        <f t="shared" si="1"/>
        <v>Molly Gardner</v>
      </c>
      <c r="J81" s="33" t="str" cm="1">
        <f t="array" ref="J81">IF(H81&lt;&gt;"", H81, INDEX($H$2:$H$501, MODE(IF($H$2:$H$501&lt;&gt;"", MATCH($H$2:$H$501, $H$2:$H$501, 0)))))</f>
        <v>Platinum</v>
      </c>
    </row>
    <row r="82" spans="1:10" x14ac:dyDescent="0.3">
      <c r="A82" t="s">
        <v>292</v>
      </c>
      <c r="B82" t="s">
        <v>293</v>
      </c>
      <c r="C82">
        <v>61</v>
      </c>
      <c r="D82" t="s">
        <v>16</v>
      </c>
      <c r="E82" t="s">
        <v>294</v>
      </c>
      <c r="F82" t="s">
        <v>233</v>
      </c>
      <c r="G82" t="s">
        <v>12</v>
      </c>
      <c r="H82" s="4" t="s">
        <v>26</v>
      </c>
      <c r="I82" s="33" t="str">
        <f t="shared" si="1"/>
        <v>Jennifer Garcia</v>
      </c>
      <c r="J82" s="33" t="str" cm="1">
        <f t="array" ref="J82">IF(H82&lt;&gt;"", H82, INDEX($H$2:$H$501, MODE(IF($H$2:$H$501&lt;&gt;"", MATCH($H$2:$H$501, $H$2:$H$501, 0)))))</f>
        <v>Bronze</v>
      </c>
    </row>
    <row r="83" spans="1:10" x14ac:dyDescent="0.3">
      <c r="A83" t="s">
        <v>295</v>
      </c>
      <c r="B83" t="s">
        <v>296</v>
      </c>
      <c r="C83">
        <v>34</v>
      </c>
      <c r="D83" t="s">
        <v>16</v>
      </c>
      <c r="E83" t="s">
        <v>297</v>
      </c>
      <c r="F83" t="s">
        <v>133</v>
      </c>
      <c r="G83" t="s">
        <v>12</v>
      </c>
      <c r="H83" s="4" t="s">
        <v>19</v>
      </c>
      <c r="I83" s="33" t="str">
        <f t="shared" si="1"/>
        <v>Krystal Ford</v>
      </c>
      <c r="J83" s="33" t="str" cm="1">
        <f t="array" ref="J83">IF(H83&lt;&gt;"", H83, INDEX($H$2:$H$501, MODE(IF($H$2:$H$501&lt;&gt;"", MATCH($H$2:$H$501, $H$2:$H$501, 0)))))</f>
        <v>Platinum</v>
      </c>
    </row>
    <row r="84" spans="1:10" x14ac:dyDescent="0.3">
      <c r="A84" t="s">
        <v>298</v>
      </c>
      <c r="B84" t="s">
        <v>299</v>
      </c>
      <c r="C84">
        <v>53</v>
      </c>
      <c r="D84" t="s">
        <v>9</v>
      </c>
      <c r="E84" t="s">
        <v>300</v>
      </c>
      <c r="F84" t="s">
        <v>250</v>
      </c>
      <c r="G84" t="s">
        <v>12</v>
      </c>
      <c r="H84" s="4" t="s">
        <v>26</v>
      </c>
      <c r="I84" s="33" t="str">
        <f t="shared" si="1"/>
        <v>George Rosario</v>
      </c>
      <c r="J84" s="33" t="str" cm="1">
        <f t="array" ref="J84">IF(H84&lt;&gt;"", H84, INDEX($H$2:$H$501, MODE(IF($H$2:$H$501&lt;&gt;"", MATCH($H$2:$H$501, $H$2:$H$501, 0)))))</f>
        <v>Bronze</v>
      </c>
    </row>
    <row r="85" spans="1:10" x14ac:dyDescent="0.3">
      <c r="A85" t="s">
        <v>301</v>
      </c>
      <c r="B85" t="s">
        <v>302</v>
      </c>
      <c r="C85">
        <v>48</v>
      </c>
      <c r="D85" t="s">
        <v>16</v>
      </c>
      <c r="E85" t="s">
        <v>303</v>
      </c>
      <c r="F85" t="s">
        <v>81</v>
      </c>
      <c r="G85" t="s">
        <v>12</v>
      </c>
      <c r="H85" s="4" t="s">
        <v>26</v>
      </c>
      <c r="I85" s="33" t="str">
        <f t="shared" si="1"/>
        <v>Thomas Robinson</v>
      </c>
      <c r="J85" s="33" t="str" cm="1">
        <f t="array" ref="J85">IF(H85&lt;&gt;"", H85, INDEX($H$2:$H$501, MODE(IF($H$2:$H$501&lt;&gt;"", MATCH($H$2:$H$501, $H$2:$H$501, 0)))))</f>
        <v>Bronze</v>
      </c>
    </row>
    <row r="86" spans="1:10" x14ac:dyDescent="0.3">
      <c r="A86" t="s">
        <v>304</v>
      </c>
      <c r="B86" t="s">
        <v>305</v>
      </c>
      <c r="C86">
        <v>26</v>
      </c>
      <c r="D86" t="s">
        <v>16</v>
      </c>
      <c r="E86" t="s">
        <v>306</v>
      </c>
      <c r="F86" t="s">
        <v>254</v>
      </c>
      <c r="G86" t="s">
        <v>12</v>
      </c>
      <c r="H86" s="4" t="s">
        <v>19</v>
      </c>
      <c r="I86" s="33" t="str">
        <f t="shared" si="1"/>
        <v>Christy Hoffman</v>
      </c>
      <c r="J86" s="33" t="str" cm="1">
        <f t="array" ref="J86">IF(H86&lt;&gt;"", H86, INDEX($H$2:$H$501, MODE(IF($H$2:$H$501&lt;&gt;"", MATCH($H$2:$H$501, $H$2:$H$501, 0)))))</f>
        <v>Platinum</v>
      </c>
    </row>
    <row r="87" spans="1:10" x14ac:dyDescent="0.3">
      <c r="A87" t="s">
        <v>307</v>
      </c>
      <c r="B87" t="s">
        <v>308</v>
      </c>
      <c r="C87">
        <v>36</v>
      </c>
      <c r="D87" t="s">
        <v>9</v>
      </c>
      <c r="E87" t="s">
        <v>309</v>
      </c>
      <c r="F87" t="s">
        <v>51</v>
      </c>
      <c r="G87" t="s">
        <v>12</v>
      </c>
      <c r="H87" s="4" t="s">
        <v>31</v>
      </c>
      <c r="I87" s="33" t="str">
        <f t="shared" si="1"/>
        <v>Richard Delgado</v>
      </c>
      <c r="J87" s="33" t="str" cm="1">
        <f t="array" ref="J87">IF(H87&lt;&gt;"", H87, INDEX($H$2:$H$501, MODE(IF($H$2:$H$501&lt;&gt;"", MATCH($H$2:$H$501, $H$2:$H$501, 0)))))</f>
        <v>Silver</v>
      </c>
    </row>
    <row r="88" spans="1:10" x14ac:dyDescent="0.3">
      <c r="A88" t="s">
        <v>310</v>
      </c>
      <c r="B88" t="s">
        <v>311</v>
      </c>
      <c r="C88">
        <v>19</v>
      </c>
      <c r="D88" t="s">
        <v>16</v>
      </c>
      <c r="E88" t="s">
        <v>312</v>
      </c>
      <c r="F88" t="s">
        <v>313</v>
      </c>
      <c r="G88" t="s">
        <v>12</v>
      </c>
      <c r="H88" s="4" t="s">
        <v>13</v>
      </c>
      <c r="I88" s="33" t="str">
        <f t="shared" si="1"/>
        <v>Tammy Miller Md</v>
      </c>
      <c r="J88" s="33" t="str" cm="1">
        <f t="array" ref="J88">IF(H88&lt;&gt;"", H88, INDEX($H$2:$H$501, MODE(IF($H$2:$H$501&lt;&gt;"", MATCH($H$2:$H$501, $H$2:$H$501, 0)))))</f>
        <v>Gold</v>
      </c>
    </row>
    <row r="89" spans="1:10" x14ac:dyDescent="0.3">
      <c r="A89" t="s">
        <v>314</v>
      </c>
      <c r="B89" t="s">
        <v>315</v>
      </c>
      <c r="C89">
        <v>58</v>
      </c>
      <c r="D89" t="s">
        <v>16</v>
      </c>
      <c r="E89" t="s">
        <v>316</v>
      </c>
      <c r="F89" t="s">
        <v>317</v>
      </c>
      <c r="G89" t="s">
        <v>12</v>
      </c>
      <c r="H89" s="4" t="s">
        <v>26</v>
      </c>
      <c r="I89" s="33" t="str">
        <f t="shared" si="1"/>
        <v>Melissa Duffy Md</v>
      </c>
      <c r="J89" s="33" t="str" cm="1">
        <f t="array" ref="J89">IF(H89&lt;&gt;"", H89, INDEX($H$2:$H$501, MODE(IF($H$2:$H$501&lt;&gt;"", MATCH($H$2:$H$501, $H$2:$H$501, 0)))))</f>
        <v>Bronze</v>
      </c>
    </row>
    <row r="90" spans="1:10" x14ac:dyDescent="0.3">
      <c r="A90" t="s">
        <v>318</v>
      </c>
      <c r="B90" t="s">
        <v>319</v>
      </c>
      <c r="C90">
        <v>58</v>
      </c>
      <c r="D90" t="s">
        <v>9</v>
      </c>
      <c r="E90" t="s">
        <v>320</v>
      </c>
      <c r="F90" t="s">
        <v>291</v>
      </c>
      <c r="G90" t="s">
        <v>12</v>
      </c>
      <c r="H90" s="4" t="s">
        <v>31</v>
      </c>
      <c r="I90" s="33" t="str">
        <f t="shared" si="1"/>
        <v>Timothy Wright</v>
      </c>
      <c r="J90" s="33" t="str" cm="1">
        <f t="array" ref="J90">IF(H90&lt;&gt;"", H90, INDEX($H$2:$H$501, MODE(IF($H$2:$H$501&lt;&gt;"", MATCH($H$2:$H$501, $H$2:$H$501, 0)))))</f>
        <v>Silver</v>
      </c>
    </row>
    <row r="91" spans="1:10" x14ac:dyDescent="0.3">
      <c r="A91" t="s">
        <v>321</v>
      </c>
      <c r="B91" t="s">
        <v>322</v>
      </c>
      <c r="C91">
        <v>43</v>
      </c>
      <c r="D91" t="s">
        <v>9</v>
      </c>
      <c r="E91" t="s">
        <v>323</v>
      </c>
      <c r="F91" t="s">
        <v>324</v>
      </c>
      <c r="G91" t="s">
        <v>12</v>
      </c>
      <c r="H91" s="4" t="s">
        <v>19</v>
      </c>
      <c r="I91" s="33" t="str">
        <f t="shared" si="1"/>
        <v>Jamie Yoder</v>
      </c>
      <c r="J91" s="33" t="str" cm="1">
        <f t="array" ref="J91">IF(H91&lt;&gt;"", H91, INDEX($H$2:$H$501, MODE(IF($H$2:$H$501&lt;&gt;"", MATCH($H$2:$H$501, $H$2:$H$501, 0)))))</f>
        <v>Platinum</v>
      </c>
    </row>
    <row r="92" spans="1:10" x14ac:dyDescent="0.3">
      <c r="A92" t="s">
        <v>325</v>
      </c>
      <c r="B92" t="s">
        <v>326</v>
      </c>
      <c r="C92">
        <v>58</v>
      </c>
      <c r="D92" t="s">
        <v>16</v>
      </c>
      <c r="E92" t="s">
        <v>327</v>
      </c>
      <c r="F92" t="s">
        <v>328</v>
      </c>
      <c r="G92" t="s">
        <v>12</v>
      </c>
      <c r="H92" s="4" t="s">
        <v>19</v>
      </c>
      <c r="I92" s="33" t="str">
        <f t="shared" si="1"/>
        <v>Oscar Moon</v>
      </c>
      <c r="J92" s="33" t="str" cm="1">
        <f t="array" ref="J92">IF(H92&lt;&gt;"", H92, INDEX($H$2:$H$501, MODE(IF($H$2:$H$501&lt;&gt;"", MATCH($H$2:$H$501, $H$2:$H$501, 0)))))</f>
        <v>Platinum</v>
      </c>
    </row>
    <row r="93" spans="1:10" x14ac:dyDescent="0.3">
      <c r="A93" t="s">
        <v>329</v>
      </c>
      <c r="B93" t="s">
        <v>330</v>
      </c>
      <c r="C93">
        <v>29</v>
      </c>
      <c r="D93" t="s">
        <v>16</v>
      </c>
      <c r="E93" t="s">
        <v>331</v>
      </c>
      <c r="F93" t="s">
        <v>133</v>
      </c>
      <c r="G93" t="s">
        <v>12</v>
      </c>
      <c r="H93" s="4" t="s">
        <v>31</v>
      </c>
      <c r="I93" s="33" t="str">
        <f t="shared" si="1"/>
        <v>Donna Gregory</v>
      </c>
      <c r="J93" s="33" t="str" cm="1">
        <f t="array" ref="J93">IF(H93&lt;&gt;"", H93, INDEX($H$2:$H$501, MODE(IF($H$2:$H$501&lt;&gt;"", MATCH($H$2:$H$501, $H$2:$H$501, 0)))))</f>
        <v>Silver</v>
      </c>
    </row>
    <row r="94" spans="1:10" x14ac:dyDescent="0.3">
      <c r="A94" t="s">
        <v>332</v>
      </c>
      <c r="B94" t="s">
        <v>333</v>
      </c>
      <c r="C94">
        <v>44</v>
      </c>
      <c r="D94" t="s">
        <v>16</v>
      </c>
      <c r="E94" t="s">
        <v>334</v>
      </c>
      <c r="F94" t="s">
        <v>237</v>
      </c>
      <c r="G94" t="s">
        <v>12</v>
      </c>
      <c r="H94" s="4" t="s">
        <v>19</v>
      </c>
      <c r="I94" s="33" t="str">
        <f t="shared" si="1"/>
        <v>Robert Jackson</v>
      </c>
      <c r="J94" s="33" t="str" cm="1">
        <f t="array" ref="J94">IF(H94&lt;&gt;"", H94, INDEX($H$2:$H$501, MODE(IF($H$2:$H$501&lt;&gt;"", MATCH($H$2:$H$501, $H$2:$H$501, 0)))))</f>
        <v>Platinum</v>
      </c>
    </row>
    <row r="95" spans="1:10" x14ac:dyDescent="0.3">
      <c r="A95" t="s">
        <v>335</v>
      </c>
      <c r="B95" t="s">
        <v>336</v>
      </c>
      <c r="C95">
        <v>28</v>
      </c>
      <c r="D95" t="s">
        <v>16</v>
      </c>
      <c r="E95" t="s">
        <v>337</v>
      </c>
      <c r="F95" t="s">
        <v>317</v>
      </c>
      <c r="G95" t="s">
        <v>12</v>
      </c>
      <c r="H95" s="4" t="s">
        <v>13</v>
      </c>
      <c r="I95" s="33" t="str">
        <f t="shared" si="1"/>
        <v>Christy Vasquez</v>
      </c>
      <c r="J95" s="33" t="str" cm="1">
        <f t="array" ref="J95">IF(H95&lt;&gt;"", H95, INDEX($H$2:$H$501, MODE(IF($H$2:$H$501&lt;&gt;"", MATCH($H$2:$H$501, $H$2:$H$501, 0)))))</f>
        <v>Gold</v>
      </c>
    </row>
    <row r="96" spans="1:10" x14ac:dyDescent="0.3">
      <c r="A96" t="s">
        <v>338</v>
      </c>
      <c r="B96" t="s">
        <v>339</v>
      </c>
      <c r="C96">
        <v>43</v>
      </c>
      <c r="D96" t="s">
        <v>16</v>
      </c>
      <c r="E96" t="s">
        <v>340</v>
      </c>
      <c r="F96" t="s">
        <v>184</v>
      </c>
      <c r="G96" t="s">
        <v>12</v>
      </c>
      <c r="H96" s="4" t="s">
        <v>13</v>
      </c>
      <c r="I96" s="33" t="str">
        <f t="shared" si="1"/>
        <v>David Patterson</v>
      </c>
      <c r="J96" s="33" t="str" cm="1">
        <f t="array" ref="J96">IF(H96&lt;&gt;"", H96, INDEX($H$2:$H$501, MODE(IF($H$2:$H$501&lt;&gt;"", MATCH($H$2:$H$501, $H$2:$H$501, 0)))))</f>
        <v>Gold</v>
      </c>
    </row>
    <row r="97" spans="1:10" x14ac:dyDescent="0.3">
      <c r="A97" t="s">
        <v>341</v>
      </c>
      <c r="B97" t="s">
        <v>342</v>
      </c>
      <c r="C97">
        <v>62</v>
      </c>
      <c r="D97" t="s">
        <v>16</v>
      </c>
      <c r="E97" t="s">
        <v>343</v>
      </c>
      <c r="F97" t="s">
        <v>58</v>
      </c>
      <c r="G97" t="s">
        <v>12</v>
      </c>
      <c r="H97" s="4" t="s">
        <v>19</v>
      </c>
      <c r="I97" s="33" t="str">
        <f t="shared" si="1"/>
        <v>Amy Fowler</v>
      </c>
      <c r="J97" s="33" t="str" cm="1">
        <f t="array" ref="J97">IF(H97&lt;&gt;"", H97, INDEX($H$2:$H$501, MODE(IF($H$2:$H$501&lt;&gt;"", MATCH($H$2:$H$501, $H$2:$H$501, 0)))))</f>
        <v>Platinum</v>
      </c>
    </row>
    <row r="98" spans="1:10" x14ac:dyDescent="0.3">
      <c r="A98" t="s">
        <v>344</v>
      </c>
      <c r="B98" t="s">
        <v>345</v>
      </c>
      <c r="C98">
        <v>30</v>
      </c>
      <c r="D98" t="s">
        <v>16</v>
      </c>
      <c r="E98" t="s">
        <v>346</v>
      </c>
      <c r="F98" t="s">
        <v>328</v>
      </c>
      <c r="G98" t="s">
        <v>12</v>
      </c>
      <c r="H98" s="4" t="s">
        <v>19</v>
      </c>
      <c r="I98" s="33" t="str">
        <f t="shared" si="1"/>
        <v>Samantha Walker</v>
      </c>
      <c r="J98" s="33" t="str" cm="1">
        <f t="array" ref="J98">IF(H98&lt;&gt;"", H98, INDEX($H$2:$H$501, MODE(IF($H$2:$H$501&lt;&gt;"", MATCH($H$2:$H$501, $H$2:$H$501, 0)))))</f>
        <v>Platinum</v>
      </c>
    </row>
    <row r="99" spans="1:10" x14ac:dyDescent="0.3">
      <c r="A99" t="s">
        <v>347</v>
      </c>
      <c r="B99" t="s">
        <v>348</v>
      </c>
      <c r="C99">
        <v>36</v>
      </c>
      <c r="D99" t="s">
        <v>9</v>
      </c>
      <c r="E99" t="s">
        <v>349</v>
      </c>
      <c r="F99" t="s">
        <v>39</v>
      </c>
      <c r="G99" t="s">
        <v>12</v>
      </c>
      <c r="H99" s="4" t="s">
        <v>31</v>
      </c>
      <c r="I99" s="33" t="str">
        <f t="shared" si="1"/>
        <v>David Cobb</v>
      </c>
      <c r="J99" s="33" t="str" cm="1">
        <f t="array" ref="J99">IF(H99&lt;&gt;"", H99, INDEX($H$2:$H$501, MODE(IF($H$2:$H$501&lt;&gt;"", MATCH($H$2:$H$501, $H$2:$H$501, 0)))))</f>
        <v>Silver</v>
      </c>
    </row>
    <row r="100" spans="1:10" x14ac:dyDescent="0.3">
      <c r="A100" t="s">
        <v>350</v>
      </c>
      <c r="B100" t="s">
        <v>351</v>
      </c>
      <c r="C100">
        <v>24</v>
      </c>
      <c r="D100" t="s">
        <v>9</v>
      </c>
      <c r="E100" t="s">
        <v>352</v>
      </c>
      <c r="F100" t="s">
        <v>163</v>
      </c>
      <c r="G100" t="s">
        <v>12</v>
      </c>
      <c r="H100" s="4" t="s">
        <v>13</v>
      </c>
      <c r="I100" s="33" t="str">
        <f t="shared" si="1"/>
        <v>Brittney Morgan</v>
      </c>
      <c r="J100" s="33" t="str" cm="1">
        <f t="array" ref="J100">IF(H100&lt;&gt;"", H100, INDEX($H$2:$H$501, MODE(IF($H$2:$H$501&lt;&gt;"", MATCH($H$2:$H$501, $H$2:$H$501, 0)))))</f>
        <v>Gold</v>
      </c>
    </row>
    <row r="101" spans="1:10" x14ac:dyDescent="0.3">
      <c r="A101" t="s">
        <v>353</v>
      </c>
      <c r="B101" t="s">
        <v>354</v>
      </c>
      <c r="C101">
        <v>35</v>
      </c>
      <c r="D101" t="s">
        <v>9</v>
      </c>
      <c r="E101" t="s">
        <v>355</v>
      </c>
      <c r="F101" t="s">
        <v>237</v>
      </c>
      <c r="G101" t="s">
        <v>12</v>
      </c>
      <c r="H101" s="4" t="s">
        <v>31</v>
      </c>
      <c r="I101" s="33" t="str">
        <f t="shared" si="1"/>
        <v>Sheila Wilson</v>
      </c>
      <c r="J101" s="33" t="str" cm="1">
        <f t="array" ref="J101">IF(H101&lt;&gt;"", H101, INDEX($H$2:$H$501, MODE(IF($H$2:$H$501&lt;&gt;"", MATCH($H$2:$H$501, $H$2:$H$501, 0)))))</f>
        <v>Silver</v>
      </c>
    </row>
    <row r="102" spans="1:10" x14ac:dyDescent="0.3">
      <c r="A102" t="s">
        <v>356</v>
      </c>
      <c r="B102" t="s">
        <v>357</v>
      </c>
      <c r="C102">
        <v>53</v>
      </c>
      <c r="D102" t="s">
        <v>16</v>
      </c>
      <c r="E102" t="s">
        <v>358</v>
      </c>
      <c r="F102" t="s">
        <v>359</v>
      </c>
      <c r="G102" t="s">
        <v>12</v>
      </c>
      <c r="H102" s="4" t="s">
        <v>19</v>
      </c>
      <c r="I102" s="33" t="str">
        <f t="shared" si="1"/>
        <v>Diane Watson</v>
      </c>
      <c r="J102" s="33" t="str" cm="1">
        <f t="array" ref="J102">IF(H102&lt;&gt;"", H102, INDEX($H$2:$H$501, MODE(IF($H$2:$H$501&lt;&gt;"", MATCH($H$2:$H$501, $H$2:$H$501, 0)))))</f>
        <v>Platinum</v>
      </c>
    </row>
    <row r="103" spans="1:10" x14ac:dyDescent="0.3">
      <c r="A103" t="s">
        <v>360</v>
      </c>
      <c r="B103" t="s">
        <v>361</v>
      </c>
      <c r="C103">
        <v>29</v>
      </c>
      <c r="D103" t="s">
        <v>9</v>
      </c>
      <c r="E103" t="s">
        <v>362</v>
      </c>
      <c r="F103" t="s">
        <v>117</v>
      </c>
      <c r="G103" t="s">
        <v>12</v>
      </c>
      <c r="H103" s="4" t="s">
        <v>13</v>
      </c>
      <c r="I103" s="33" t="str">
        <f t="shared" si="1"/>
        <v>Colleen Maynard</v>
      </c>
      <c r="J103" s="33" t="str" cm="1">
        <f t="array" ref="J103">IF(H103&lt;&gt;"", H103, INDEX($H$2:$H$501, MODE(IF($H$2:$H$501&lt;&gt;"", MATCH($H$2:$H$501, $H$2:$H$501, 0)))))</f>
        <v>Gold</v>
      </c>
    </row>
    <row r="104" spans="1:10" x14ac:dyDescent="0.3">
      <c r="A104" t="s">
        <v>363</v>
      </c>
      <c r="B104" t="s">
        <v>364</v>
      </c>
      <c r="C104">
        <v>34</v>
      </c>
      <c r="D104" t="s">
        <v>16</v>
      </c>
      <c r="E104" t="s">
        <v>365</v>
      </c>
      <c r="F104" t="s">
        <v>51</v>
      </c>
      <c r="G104" t="s">
        <v>12</v>
      </c>
      <c r="H104" s="4" t="s">
        <v>26</v>
      </c>
      <c r="I104" s="33" t="str">
        <f t="shared" si="1"/>
        <v>Sarah Schneider</v>
      </c>
      <c r="J104" s="33" t="str" cm="1">
        <f t="array" ref="J104">IF(H104&lt;&gt;"", H104, INDEX($H$2:$H$501, MODE(IF($H$2:$H$501&lt;&gt;"", MATCH($H$2:$H$501, $H$2:$H$501, 0)))))</f>
        <v>Bronze</v>
      </c>
    </row>
    <row r="105" spans="1:10" x14ac:dyDescent="0.3">
      <c r="A105" t="s">
        <v>366</v>
      </c>
      <c r="B105" t="s">
        <v>367</v>
      </c>
      <c r="C105">
        <v>21</v>
      </c>
      <c r="D105" t="s">
        <v>9</v>
      </c>
      <c r="E105" t="s">
        <v>368</v>
      </c>
      <c r="F105" t="s">
        <v>167</v>
      </c>
      <c r="G105" t="s">
        <v>12</v>
      </c>
      <c r="H105" s="4" t="s">
        <v>26</v>
      </c>
      <c r="I105" s="33" t="str">
        <f t="shared" si="1"/>
        <v>Steven Stein</v>
      </c>
      <c r="J105" s="33" t="str" cm="1">
        <f t="array" ref="J105">IF(H105&lt;&gt;"", H105, INDEX($H$2:$H$501, MODE(IF($H$2:$H$501&lt;&gt;"", MATCH($H$2:$H$501, $H$2:$H$501, 0)))))</f>
        <v>Bronze</v>
      </c>
    </row>
    <row r="106" spans="1:10" x14ac:dyDescent="0.3">
      <c r="A106" t="s">
        <v>369</v>
      </c>
      <c r="B106" t="s">
        <v>370</v>
      </c>
      <c r="C106">
        <v>64</v>
      </c>
      <c r="D106" t="s">
        <v>9</v>
      </c>
      <c r="E106" t="s">
        <v>371</v>
      </c>
      <c r="F106" t="s">
        <v>81</v>
      </c>
      <c r="G106" t="s">
        <v>12</v>
      </c>
      <c r="H106" s="4" t="s">
        <v>31</v>
      </c>
      <c r="I106" s="33" t="str">
        <f t="shared" si="1"/>
        <v>Christopher Lester</v>
      </c>
      <c r="J106" s="33" t="str" cm="1">
        <f t="array" ref="J106">IF(H106&lt;&gt;"", H106, INDEX($H$2:$H$501, MODE(IF($H$2:$H$501&lt;&gt;"", MATCH($H$2:$H$501, $H$2:$H$501, 0)))))</f>
        <v>Silver</v>
      </c>
    </row>
    <row r="107" spans="1:10" x14ac:dyDescent="0.3">
      <c r="A107" t="s">
        <v>372</v>
      </c>
      <c r="B107" t="s">
        <v>373</v>
      </c>
      <c r="C107">
        <v>50</v>
      </c>
      <c r="D107" t="s">
        <v>16</v>
      </c>
      <c r="E107" t="s">
        <v>374</v>
      </c>
      <c r="F107" t="s">
        <v>250</v>
      </c>
      <c r="G107" t="s">
        <v>12</v>
      </c>
      <c r="H107" s="4" t="s">
        <v>13</v>
      </c>
      <c r="I107" s="33" t="str">
        <f t="shared" si="1"/>
        <v>Lance Baker</v>
      </c>
      <c r="J107" s="33" t="str" cm="1">
        <f t="array" ref="J107">IF(H107&lt;&gt;"", H107, INDEX($H$2:$H$501, MODE(IF($H$2:$H$501&lt;&gt;"", MATCH($H$2:$H$501, $H$2:$H$501, 0)))))</f>
        <v>Gold</v>
      </c>
    </row>
    <row r="108" spans="1:10" x14ac:dyDescent="0.3">
      <c r="A108" t="s">
        <v>375</v>
      </c>
      <c r="B108" t="s">
        <v>376</v>
      </c>
      <c r="C108">
        <v>53</v>
      </c>
      <c r="D108" t="s">
        <v>16</v>
      </c>
      <c r="E108" t="s">
        <v>377</v>
      </c>
      <c r="F108" t="s">
        <v>217</v>
      </c>
      <c r="G108" t="s">
        <v>12</v>
      </c>
      <c r="H108" s="4" t="s">
        <v>26</v>
      </c>
      <c r="I108" s="33" t="str">
        <f t="shared" si="1"/>
        <v>Howard Summers</v>
      </c>
      <c r="J108" s="33" t="str" cm="1">
        <f t="array" ref="J108">IF(H108&lt;&gt;"", H108, INDEX($H$2:$H$501, MODE(IF($H$2:$H$501&lt;&gt;"", MATCH($H$2:$H$501, $H$2:$H$501, 0)))))</f>
        <v>Bronze</v>
      </c>
    </row>
    <row r="109" spans="1:10" x14ac:dyDescent="0.3">
      <c r="A109" t="s">
        <v>378</v>
      </c>
      <c r="B109" t="s">
        <v>379</v>
      </c>
      <c r="C109">
        <v>62</v>
      </c>
      <c r="D109" t="s">
        <v>16</v>
      </c>
      <c r="E109" t="s">
        <v>380</v>
      </c>
      <c r="F109" t="s">
        <v>18</v>
      </c>
      <c r="G109" t="s">
        <v>12</v>
      </c>
      <c r="H109" s="4" t="s">
        <v>19</v>
      </c>
      <c r="I109" s="33" t="str">
        <f t="shared" si="1"/>
        <v>Erica Carney</v>
      </c>
      <c r="J109" s="33" t="str" cm="1">
        <f t="array" ref="J109">IF(H109&lt;&gt;"", H109, INDEX($H$2:$H$501, MODE(IF($H$2:$H$501&lt;&gt;"", MATCH($H$2:$H$501, $H$2:$H$501, 0)))))</f>
        <v>Platinum</v>
      </c>
    </row>
    <row r="110" spans="1:10" x14ac:dyDescent="0.3">
      <c r="A110" t="s">
        <v>381</v>
      </c>
      <c r="B110" t="s">
        <v>382</v>
      </c>
      <c r="C110">
        <v>38</v>
      </c>
      <c r="D110" t="s">
        <v>9</v>
      </c>
      <c r="E110" t="s">
        <v>383</v>
      </c>
      <c r="F110" t="s">
        <v>47</v>
      </c>
      <c r="G110" t="s">
        <v>12</v>
      </c>
      <c r="H110" s="4" t="s">
        <v>26</v>
      </c>
      <c r="I110" s="33" t="str">
        <f t="shared" si="1"/>
        <v>Travis Holland</v>
      </c>
      <c r="J110" s="33" t="str" cm="1">
        <f t="array" ref="J110">IF(H110&lt;&gt;"", H110, INDEX($H$2:$H$501, MODE(IF($H$2:$H$501&lt;&gt;"", MATCH($H$2:$H$501, $H$2:$H$501, 0)))))</f>
        <v>Bronze</v>
      </c>
    </row>
    <row r="111" spans="1:10" x14ac:dyDescent="0.3">
      <c r="A111" t="s">
        <v>384</v>
      </c>
      <c r="B111" t="s">
        <v>385</v>
      </c>
      <c r="C111">
        <v>27</v>
      </c>
      <c r="D111" t="s">
        <v>9</v>
      </c>
      <c r="E111" t="s">
        <v>386</v>
      </c>
      <c r="F111" t="s">
        <v>43</v>
      </c>
      <c r="G111" t="s">
        <v>12</v>
      </c>
      <c r="H111" s="4" t="s">
        <v>31</v>
      </c>
      <c r="I111" s="33" t="str">
        <f t="shared" si="1"/>
        <v>Amy Walker</v>
      </c>
      <c r="J111" s="33" t="str" cm="1">
        <f t="array" ref="J111">IF(H111&lt;&gt;"", H111, INDEX($H$2:$H$501, MODE(IF($H$2:$H$501&lt;&gt;"", MATCH($H$2:$H$501, $H$2:$H$501, 0)))))</f>
        <v>Silver</v>
      </c>
    </row>
    <row r="112" spans="1:10" x14ac:dyDescent="0.3">
      <c r="A112" t="s">
        <v>387</v>
      </c>
      <c r="B112" t="s">
        <v>388</v>
      </c>
      <c r="C112">
        <v>40</v>
      </c>
      <c r="D112" t="s">
        <v>16</v>
      </c>
      <c r="E112" t="s">
        <v>389</v>
      </c>
      <c r="F112" t="s">
        <v>140</v>
      </c>
      <c r="G112" t="s">
        <v>12</v>
      </c>
      <c r="H112" s="4" t="s">
        <v>13</v>
      </c>
      <c r="I112" s="33" t="str">
        <f t="shared" si="1"/>
        <v>Ashley Griffin</v>
      </c>
      <c r="J112" s="33" t="str" cm="1">
        <f t="array" ref="J112">IF(H112&lt;&gt;"", H112, INDEX($H$2:$H$501, MODE(IF($H$2:$H$501&lt;&gt;"", MATCH($H$2:$H$501, $H$2:$H$501, 0)))))</f>
        <v>Gold</v>
      </c>
    </row>
    <row r="113" spans="1:10" x14ac:dyDescent="0.3">
      <c r="A113" t="s">
        <v>390</v>
      </c>
      <c r="B113" t="s">
        <v>391</v>
      </c>
      <c r="C113">
        <v>18</v>
      </c>
      <c r="D113" t="s">
        <v>16</v>
      </c>
      <c r="E113" t="s">
        <v>392</v>
      </c>
      <c r="F113" t="s">
        <v>133</v>
      </c>
      <c r="G113" t="s">
        <v>12</v>
      </c>
      <c r="H113" s="4" t="s">
        <v>19</v>
      </c>
      <c r="I113" s="33" t="str">
        <f t="shared" si="1"/>
        <v>Julie Farmer</v>
      </c>
      <c r="J113" s="33" t="str" cm="1">
        <f t="array" ref="J113">IF(H113&lt;&gt;"", H113, INDEX($H$2:$H$501, MODE(IF($H$2:$H$501&lt;&gt;"", MATCH($H$2:$H$501, $H$2:$H$501, 0)))))</f>
        <v>Platinum</v>
      </c>
    </row>
    <row r="114" spans="1:10" x14ac:dyDescent="0.3">
      <c r="A114" t="s">
        <v>393</v>
      </c>
      <c r="B114" t="s">
        <v>394</v>
      </c>
      <c r="C114">
        <v>27</v>
      </c>
      <c r="D114" t="s">
        <v>16</v>
      </c>
      <c r="E114" t="s">
        <v>395</v>
      </c>
      <c r="F114" t="s">
        <v>156</v>
      </c>
      <c r="G114" t="s">
        <v>12</v>
      </c>
      <c r="H114" s="4" t="s">
        <v>31</v>
      </c>
      <c r="I114" s="33" t="str">
        <f t="shared" si="1"/>
        <v>David Cole</v>
      </c>
      <c r="J114" s="33" t="str" cm="1">
        <f t="array" ref="J114">IF(H114&lt;&gt;"", H114, INDEX($H$2:$H$501, MODE(IF($H$2:$H$501&lt;&gt;"", MATCH($H$2:$H$501, $H$2:$H$501, 0)))))</f>
        <v>Silver</v>
      </c>
    </row>
    <row r="115" spans="1:10" x14ac:dyDescent="0.3">
      <c r="A115" t="s">
        <v>396</v>
      </c>
      <c r="B115" t="s">
        <v>397</v>
      </c>
      <c r="C115">
        <v>51</v>
      </c>
      <c r="D115" t="s">
        <v>9</v>
      </c>
      <c r="E115" t="s">
        <v>398</v>
      </c>
      <c r="F115" t="s">
        <v>233</v>
      </c>
      <c r="G115" t="s">
        <v>12</v>
      </c>
      <c r="H115" s="4" t="s">
        <v>13</v>
      </c>
      <c r="I115" s="33" t="str">
        <f t="shared" si="1"/>
        <v>Edward Hall</v>
      </c>
      <c r="J115" s="33" t="str" cm="1">
        <f t="array" ref="J115">IF(H115&lt;&gt;"", H115, INDEX($H$2:$H$501, MODE(IF($H$2:$H$501&lt;&gt;"", MATCH($H$2:$H$501, $H$2:$H$501, 0)))))</f>
        <v>Gold</v>
      </c>
    </row>
    <row r="116" spans="1:10" x14ac:dyDescent="0.3">
      <c r="A116" t="s">
        <v>399</v>
      </c>
      <c r="B116" t="s">
        <v>400</v>
      </c>
      <c r="C116">
        <v>30</v>
      </c>
      <c r="D116" t="s">
        <v>9</v>
      </c>
      <c r="E116" t="s">
        <v>401</v>
      </c>
      <c r="F116" t="s">
        <v>184</v>
      </c>
      <c r="G116" t="s">
        <v>12</v>
      </c>
      <c r="H116" s="4" t="s">
        <v>26</v>
      </c>
      <c r="I116" s="33" t="str">
        <f t="shared" si="1"/>
        <v>Ryan Hernandez</v>
      </c>
      <c r="J116" s="33" t="str" cm="1">
        <f t="array" ref="J116">IF(H116&lt;&gt;"", H116, INDEX($H$2:$H$501, MODE(IF($H$2:$H$501&lt;&gt;"", MATCH($H$2:$H$501, $H$2:$H$501, 0)))))</f>
        <v>Bronze</v>
      </c>
    </row>
    <row r="117" spans="1:10" x14ac:dyDescent="0.3">
      <c r="A117" t="s">
        <v>402</v>
      </c>
      <c r="B117" t="s">
        <v>403</v>
      </c>
      <c r="C117">
        <v>53</v>
      </c>
      <c r="D117" t="s">
        <v>16</v>
      </c>
      <c r="E117" t="s">
        <v>404</v>
      </c>
      <c r="F117" t="s">
        <v>18</v>
      </c>
      <c r="G117" t="s">
        <v>12</v>
      </c>
      <c r="H117" s="4" t="s">
        <v>19</v>
      </c>
      <c r="I117" s="33" t="str">
        <f t="shared" si="1"/>
        <v>Tyler Conrad</v>
      </c>
      <c r="J117" s="33" t="str" cm="1">
        <f t="array" ref="J117">IF(H117&lt;&gt;"", H117, INDEX($H$2:$H$501, MODE(IF($H$2:$H$501&lt;&gt;"", MATCH($H$2:$H$501, $H$2:$H$501, 0)))))</f>
        <v>Platinum</v>
      </c>
    </row>
    <row r="118" spans="1:10" x14ac:dyDescent="0.3">
      <c r="A118" t="s">
        <v>405</v>
      </c>
      <c r="B118" t="s">
        <v>406</v>
      </c>
      <c r="C118">
        <v>18</v>
      </c>
      <c r="D118" t="s">
        <v>16</v>
      </c>
      <c r="E118" t="s">
        <v>407</v>
      </c>
      <c r="F118" t="s">
        <v>217</v>
      </c>
      <c r="G118" t="s">
        <v>12</v>
      </c>
      <c r="H118" s="4" t="s">
        <v>19</v>
      </c>
      <c r="I118" s="33" t="str">
        <f t="shared" si="1"/>
        <v>Anthony Phillips</v>
      </c>
      <c r="J118" s="33" t="str" cm="1">
        <f t="array" ref="J118">IF(H118&lt;&gt;"", H118, INDEX($H$2:$H$501, MODE(IF($H$2:$H$501&lt;&gt;"", MATCH($H$2:$H$501, $H$2:$H$501, 0)))))</f>
        <v>Platinum</v>
      </c>
    </row>
    <row r="119" spans="1:10" x14ac:dyDescent="0.3">
      <c r="A119" t="s">
        <v>408</v>
      </c>
      <c r="B119" t="s">
        <v>409</v>
      </c>
      <c r="C119">
        <v>21</v>
      </c>
      <c r="D119" t="s">
        <v>16</v>
      </c>
      <c r="E119" t="s">
        <v>410</v>
      </c>
      <c r="F119" t="s">
        <v>74</v>
      </c>
      <c r="G119" t="s">
        <v>12</v>
      </c>
      <c r="H119" s="4" t="s">
        <v>19</v>
      </c>
      <c r="I119" s="33" t="str">
        <f t="shared" si="1"/>
        <v>Colleen Mccarthy</v>
      </c>
      <c r="J119" s="33" t="str" cm="1">
        <f t="array" ref="J119">IF(H119&lt;&gt;"", H119, INDEX($H$2:$H$501, MODE(IF($H$2:$H$501&lt;&gt;"", MATCH($H$2:$H$501, $H$2:$H$501, 0)))))</f>
        <v>Platinum</v>
      </c>
    </row>
    <row r="120" spans="1:10" x14ac:dyDescent="0.3">
      <c r="A120" t="s">
        <v>411</v>
      </c>
      <c r="B120" t="s">
        <v>412</v>
      </c>
      <c r="C120">
        <v>36</v>
      </c>
      <c r="D120" t="s">
        <v>9</v>
      </c>
      <c r="E120" t="s">
        <v>413</v>
      </c>
      <c r="F120" t="s">
        <v>70</v>
      </c>
      <c r="G120" t="s">
        <v>12</v>
      </c>
      <c r="H120" s="4" t="s">
        <v>19</v>
      </c>
      <c r="I120" s="33" t="str">
        <f t="shared" si="1"/>
        <v>Earl Allen</v>
      </c>
      <c r="J120" s="33" t="str" cm="1">
        <f t="array" ref="J120">IF(H120&lt;&gt;"", H120, INDEX($H$2:$H$501, MODE(IF($H$2:$H$501&lt;&gt;"", MATCH($H$2:$H$501, $H$2:$H$501, 0)))))</f>
        <v>Platinum</v>
      </c>
    </row>
    <row r="121" spans="1:10" x14ac:dyDescent="0.3">
      <c r="A121" t="s">
        <v>414</v>
      </c>
      <c r="B121" t="s">
        <v>415</v>
      </c>
      <c r="C121">
        <v>40</v>
      </c>
      <c r="D121" t="s">
        <v>9</v>
      </c>
      <c r="E121" t="s">
        <v>416</v>
      </c>
      <c r="F121" t="s">
        <v>237</v>
      </c>
      <c r="G121" t="s">
        <v>12</v>
      </c>
      <c r="H121" s="4" t="s">
        <v>26</v>
      </c>
      <c r="I121" s="33" t="str">
        <f t="shared" si="1"/>
        <v>Michael Jones</v>
      </c>
      <c r="J121" s="33" t="str" cm="1">
        <f t="array" ref="J121">IF(H121&lt;&gt;"", H121, INDEX($H$2:$H$501, MODE(IF($H$2:$H$501&lt;&gt;"", MATCH($H$2:$H$501, $H$2:$H$501, 0)))))</f>
        <v>Bronze</v>
      </c>
    </row>
    <row r="122" spans="1:10" x14ac:dyDescent="0.3">
      <c r="A122" t="s">
        <v>417</v>
      </c>
      <c r="B122" t="s">
        <v>418</v>
      </c>
      <c r="C122">
        <v>44</v>
      </c>
      <c r="D122" t="s">
        <v>16</v>
      </c>
      <c r="E122" t="s">
        <v>3826</v>
      </c>
      <c r="F122" t="s">
        <v>51</v>
      </c>
      <c r="G122" t="s">
        <v>12</v>
      </c>
      <c r="H122" s="4" t="s">
        <v>19</v>
      </c>
      <c r="I122" s="33" t="str">
        <f t="shared" si="1"/>
        <v>Jacob Hopkins</v>
      </c>
      <c r="J122" s="33" t="str" cm="1">
        <f t="array" ref="J122">IF(H122&lt;&gt;"", H122, INDEX($H$2:$H$501, MODE(IF($H$2:$H$501&lt;&gt;"", MATCH($H$2:$H$501, $H$2:$H$501, 0)))))</f>
        <v>Platinum</v>
      </c>
    </row>
    <row r="123" spans="1:10" x14ac:dyDescent="0.3">
      <c r="A123" t="s">
        <v>419</v>
      </c>
      <c r="B123" t="s">
        <v>420</v>
      </c>
      <c r="C123">
        <v>62</v>
      </c>
      <c r="D123" t="s">
        <v>9</v>
      </c>
      <c r="E123" t="s">
        <v>421</v>
      </c>
      <c r="F123" t="s">
        <v>99</v>
      </c>
      <c r="G123" t="s">
        <v>12</v>
      </c>
      <c r="H123" s="4" t="s">
        <v>19</v>
      </c>
      <c r="I123" s="33" t="str">
        <f t="shared" si="1"/>
        <v>Joel Robinson</v>
      </c>
      <c r="J123" s="33" t="str" cm="1">
        <f t="array" ref="J123">IF(H123&lt;&gt;"", H123, INDEX($H$2:$H$501, MODE(IF($H$2:$H$501&lt;&gt;"", MATCH($H$2:$H$501, $H$2:$H$501, 0)))))</f>
        <v>Platinum</v>
      </c>
    </row>
    <row r="124" spans="1:10" x14ac:dyDescent="0.3">
      <c r="A124" t="s">
        <v>422</v>
      </c>
      <c r="B124" t="s">
        <v>423</v>
      </c>
      <c r="C124">
        <v>50</v>
      </c>
      <c r="D124" t="s">
        <v>9</v>
      </c>
      <c r="E124" t="s">
        <v>424</v>
      </c>
      <c r="F124" t="s">
        <v>11</v>
      </c>
      <c r="G124" t="s">
        <v>12</v>
      </c>
      <c r="H124" s="4" t="s">
        <v>19</v>
      </c>
      <c r="I124" s="33" t="str">
        <f t="shared" si="1"/>
        <v>Michael Chang</v>
      </c>
      <c r="J124" s="33" t="str" cm="1">
        <f t="array" ref="J124">IF(H124&lt;&gt;"", H124, INDEX($H$2:$H$501, MODE(IF($H$2:$H$501&lt;&gt;"", MATCH($H$2:$H$501, $H$2:$H$501, 0)))))</f>
        <v>Platinum</v>
      </c>
    </row>
    <row r="125" spans="1:10" x14ac:dyDescent="0.3">
      <c r="A125" t="s">
        <v>425</v>
      </c>
      <c r="B125" t="s">
        <v>426</v>
      </c>
      <c r="C125">
        <v>40</v>
      </c>
      <c r="D125" t="s">
        <v>9</v>
      </c>
      <c r="E125" t="s">
        <v>427</v>
      </c>
      <c r="F125" t="s">
        <v>267</v>
      </c>
      <c r="G125" t="s">
        <v>12</v>
      </c>
      <c r="H125" s="4" t="s">
        <v>31</v>
      </c>
      <c r="I125" s="33" t="str">
        <f t="shared" si="1"/>
        <v>Erin Hopkins</v>
      </c>
      <c r="J125" s="33" t="str" cm="1">
        <f t="array" ref="J125">IF(H125&lt;&gt;"", H125, INDEX($H$2:$H$501, MODE(IF($H$2:$H$501&lt;&gt;"", MATCH($H$2:$H$501, $H$2:$H$501, 0)))))</f>
        <v>Silver</v>
      </c>
    </row>
    <row r="126" spans="1:10" x14ac:dyDescent="0.3">
      <c r="A126" t="s">
        <v>428</v>
      </c>
      <c r="B126" t="s">
        <v>429</v>
      </c>
      <c r="C126">
        <v>26</v>
      </c>
      <c r="D126" t="s">
        <v>9</v>
      </c>
      <c r="E126" t="s">
        <v>430</v>
      </c>
      <c r="F126" t="s">
        <v>194</v>
      </c>
      <c r="G126" t="s">
        <v>12</v>
      </c>
      <c r="H126" s="4" t="s">
        <v>26</v>
      </c>
      <c r="I126" s="33" t="str">
        <f t="shared" si="1"/>
        <v>Donald Lee</v>
      </c>
      <c r="J126" s="33" t="str" cm="1">
        <f t="array" ref="J126">IF(H126&lt;&gt;"", H126, INDEX($H$2:$H$501, MODE(IF($H$2:$H$501&lt;&gt;"", MATCH($H$2:$H$501, $H$2:$H$501, 0)))))</f>
        <v>Bronze</v>
      </c>
    </row>
    <row r="127" spans="1:10" x14ac:dyDescent="0.3">
      <c r="A127" t="s">
        <v>431</v>
      </c>
      <c r="B127" t="s">
        <v>432</v>
      </c>
      <c r="C127">
        <v>64</v>
      </c>
      <c r="D127" t="s">
        <v>16</v>
      </c>
      <c r="E127" t="s">
        <v>433</v>
      </c>
      <c r="F127" t="s">
        <v>434</v>
      </c>
      <c r="G127" t="s">
        <v>12</v>
      </c>
      <c r="H127" s="4" t="s">
        <v>19</v>
      </c>
      <c r="I127" s="33" t="str">
        <f t="shared" si="1"/>
        <v>Keith Miller</v>
      </c>
      <c r="J127" s="33" t="str" cm="1">
        <f t="array" ref="J127">IF(H127&lt;&gt;"", H127, INDEX($H$2:$H$501, MODE(IF($H$2:$H$501&lt;&gt;"", MATCH($H$2:$H$501, $H$2:$H$501, 0)))))</f>
        <v>Platinum</v>
      </c>
    </row>
    <row r="128" spans="1:10" x14ac:dyDescent="0.3">
      <c r="A128" t="s">
        <v>435</v>
      </c>
      <c r="B128" t="s">
        <v>436</v>
      </c>
      <c r="C128">
        <v>62</v>
      </c>
      <c r="D128" t="s">
        <v>16</v>
      </c>
      <c r="E128" t="s">
        <v>437</v>
      </c>
      <c r="F128" t="s">
        <v>133</v>
      </c>
      <c r="G128" t="s">
        <v>12</v>
      </c>
      <c r="H128" s="4" t="s">
        <v>13</v>
      </c>
      <c r="I128" s="33" t="str">
        <f t="shared" si="1"/>
        <v>James Wolfe</v>
      </c>
      <c r="J128" s="33" t="str" cm="1">
        <f t="array" ref="J128">IF(H128&lt;&gt;"", H128, INDEX($H$2:$H$501, MODE(IF($H$2:$H$501&lt;&gt;"", MATCH($H$2:$H$501, $H$2:$H$501, 0)))))</f>
        <v>Gold</v>
      </c>
    </row>
    <row r="129" spans="1:10" x14ac:dyDescent="0.3">
      <c r="A129" t="s">
        <v>438</v>
      </c>
      <c r="B129" t="s">
        <v>439</v>
      </c>
      <c r="C129">
        <v>39</v>
      </c>
      <c r="D129" t="s">
        <v>9</v>
      </c>
      <c r="E129" t="s">
        <v>440</v>
      </c>
      <c r="F129" t="s">
        <v>171</v>
      </c>
      <c r="G129" t="s">
        <v>12</v>
      </c>
      <c r="H129" s="4" t="s">
        <v>19</v>
      </c>
      <c r="I129" s="33" t="str">
        <f t="shared" si="1"/>
        <v>John Mcknight</v>
      </c>
      <c r="J129" s="33" t="str" cm="1">
        <f t="array" ref="J129">IF(H129&lt;&gt;"", H129, INDEX($H$2:$H$501, MODE(IF($H$2:$H$501&lt;&gt;"", MATCH($H$2:$H$501, $H$2:$H$501, 0)))))</f>
        <v>Platinum</v>
      </c>
    </row>
    <row r="130" spans="1:10" x14ac:dyDescent="0.3">
      <c r="A130" t="s">
        <v>441</v>
      </c>
      <c r="B130" t="s">
        <v>442</v>
      </c>
      <c r="C130">
        <v>45</v>
      </c>
      <c r="D130" t="s">
        <v>9</v>
      </c>
      <c r="E130" t="s">
        <v>443</v>
      </c>
      <c r="F130" t="s">
        <v>291</v>
      </c>
      <c r="G130" t="s">
        <v>12</v>
      </c>
      <c r="H130" s="4" t="s">
        <v>31</v>
      </c>
      <c r="I130" s="33" t="str">
        <f t="shared" si="1"/>
        <v>Susan Mcdonald</v>
      </c>
      <c r="J130" s="33" t="str" cm="1">
        <f t="array" ref="J130">IF(H130&lt;&gt;"", H130, INDEX($H$2:$H$501, MODE(IF($H$2:$H$501&lt;&gt;"", MATCH($H$2:$H$501, $H$2:$H$501, 0)))))</f>
        <v>Silver</v>
      </c>
    </row>
    <row r="131" spans="1:10" x14ac:dyDescent="0.3">
      <c r="A131" t="s">
        <v>444</v>
      </c>
      <c r="B131" t="s">
        <v>445</v>
      </c>
      <c r="C131">
        <v>43</v>
      </c>
      <c r="D131" t="s">
        <v>16</v>
      </c>
      <c r="E131" t="s">
        <v>446</v>
      </c>
      <c r="F131" t="s">
        <v>39</v>
      </c>
      <c r="G131" t="s">
        <v>12</v>
      </c>
      <c r="H131" s="4" t="s">
        <v>31</v>
      </c>
      <c r="I131" s="33" t="str">
        <f t="shared" ref="I131:I194" si="2">TRIM(PROPER(B131))</f>
        <v>Jessica Mitchell</v>
      </c>
      <c r="J131" s="33" t="str" cm="1">
        <f t="array" ref="J131">IF(H131&lt;&gt;"", H131, INDEX($H$2:$H$501, MODE(IF($H$2:$H$501&lt;&gt;"", MATCH($H$2:$H$501, $H$2:$H$501, 0)))))</f>
        <v>Silver</v>
      </c>
    </row>
    <row r="132" spans="1:10" x14ac:dyDescent="0.3">
      <c r="A132" t="s">
        <v>447</v>
      </c>
      <c r="B132" t="s">
        <v>448</v>
      </c>
      <c r="C132">
        <v>29</v>
      </c>
      <c r="D132" t="s">
        <v>9</v>
      </c>
      <c r="E132" t="s">
        <v>3827</v>
      </c>
      <c r="F132" t="s">
        <v>167</v>
      </c>
      <c r="G132" t="s">
        <v>12</v>
      </c>
      <c r="H132" s="4" t="s">
        <v>19</v>
      </c>
      <c r="I132" s="33" t="str">
        <f t="shared" si="2"/>
        <v>Jamie Reyes</v>
      </c>
      <c r="J132" s="33" t="str" cm="1">
        <f t="array" ref="J132">IF(H132&lt;&gt;"", H132, INDEX($H$2:$H$501, MODE(IF($H$2:$H$501&lt;&gt;"", MATCH($H$2:$H$501, $H$2:$H$501, 0)))))</f>
        <v>Platinum</v>
      </c>
    </row>
    <row r="133" spans="1:10" x14ac:dyDescent="0.3">
      <c r="A133" t="s">
        <v>449</v>
      </c>
      <c r="B133" t="s">
        <v>450</v>
      </c>
      <c r="C133">
        <v>34</v>
      </c>
      <c r="D133" t="s">
        <v>16</v>
      </c>
      <c r="E133" t="s">
        <v>451</v>
      </c>
      <c r="F133" t="s">
        <v>22</v>
      </c>
      <c r="G133" t="s">
        <v>12</v>
      </c>
      <c r="H133" s="4" t="s">
        <v>26</v>
      </c>
      <c r="I133" s="33" t="str">
        <f t="shared" si="2"/>
        <v>Joseph Richards</v>
      </c>
      <c r="J133" s="33" t="str" cm="1">
        <f t="array" ref="J133">IF(H133&lt;&gt;"", H133, INDEX($H$2:$H$501, MODE(IF($H$2:$H$501&lt;&gt;"", MATCH($H$2:$H$501, $H$2:$H$501, 0)))))</f>
        <v>Bronze</v>
      </c>
    </row>
    <row r="134" spans="1:10" x14ac:dyDescent="0.3">
      <c r="A134" t="s">
        <v>452</v>
      </c>
      <c r="B134" t="s">
        <v>453</v>
      </c>
      <c r="C134">
        <v>57</v>
      </c>
      <c r="D134" t="s">
        <v>16</v>
      </c>
      <c r="E134" t="s">
        <v>454</v>
      </c>
      <c r="F134" t="s">
        <v>25</v>
      </c>
      <c r="G134" t="s">
        <v>12</v>
      </c>
      <c r="H134" s="4" t="s">
        <v>13</v>
      </c>
      <c r="I134" s="33" t="str">
        <f t="shared" si="2"/>
        <v>Miguel Reynolds</v>
      </c>
      <c r="J134" s="33" t="str" cm="1">
        <f t="array" ref="J134">IF(H134&lt;&gt;"", H134, INDEX($H$2:$H$501, MODE(IF($H$2:$H$501&lt;&gt;"", MATCH($H$2:$H$501, $H$2:$H$501, 0)))))</f>
        <v>Gold</v>
      </c>
    </row>
    <row r="135" spans="1:10" x14ac:dyDescent="0.3">
      <c r="A135" t="s">
        <v>455</v>
      </c>
      <c r="B135" t="s">
        <v>456</v>
      </c>
      <c r="C135">
        <v>62</v>
      </c>
      <c r="D135" t="s">
        <v>16</v>
      </c>
      <c r="E135" t="s">
        <v>457</v>
      </c>
      <c r="F135" t="s">
        <v>250</v>
      </c>
      <c r="G135" t="s">
        <v>12</v>
      </c>
      <c r="H135" s="4" t="s">
        <v>26</v>
      </c>
      <c r="I135" s="33" t="str">
        <f t="shared" si="2"/>
        <v>Hayley Pope</v>
      </c>
      <c r="J135" s="33" t="str" cm="1">
        <f t="array" ref="J135">IF(H135&lt;&gt;"", H135, INDEX($H$2:$H$501, MODE(IF($H$2:$H$501&lt;&gt;"", MATCH($H$2:$H$501, $H$2:$H$501, 0)))))</f>
        <v>Bronze</v>
      </c>
    </row>
    <row r="136" spans="1:10" x14ac:dyDescent="0.3">
      <c r="A136" t="s">
        <v>458</v>
      </c>
      <c r="B136" t="s">
        <v>459</v>
      </c>
      <c r="C136">
        <v>54</v>
      </c>
      <c r="D136" t="s">
        <v>9</v>
      </c>
      <c r="E136" t="s">
        <v>460</v>
      </c>
      <c r="F136" t="s">
        <v>74</v>
      </c>
      <c r="G136" t="s">
        <v>12</v>
      </c>
      <c r="H136" s="4" t="s">
        <v>13</v>
      </c>
      <c r="I136" s="33" t="str">
        <f t="shared" si="2"/>
        <v>Morgan Bowen</v>
      </c>
      <c r="J136" s="33" t="str" cm="1">
        <f t="array" ref="J136">IF(H136&lt;&gt;"", H136, INDEX($H$2:$H$501, MODE(IF($H$2:$H$501&lt;&gt;"", MATCH($H$2:$H$501, $H$2:$H$501, 0)))))</f>
        <v>Gold</v>
      </c>
    </row>
    <row r="137" spans="1:10" x14ac:dyDescent="0.3">
      <c r="A137" t="s">
        <v>461</v>
      </c>
      <c r="B137" t="s">
        <v>462</v>
      </c>
      <c r="C137">
        <v>33</v>
      </c>
      <c r="D137" t="s">
        <v>16</v>
      </c>
      <c r="E137" t="s">
        <v>463</v>
      </c>
      <c r="F137" t="s">
        <v>156</v>
      </c>
      <c r="G137" t="s">
        <v>12</v>
      </c>
      <c r="H137" s="4" t="s">
        <v>19</v>
      </c>
      <c r="I137" s="33" t="str">
        <f t="shared" si="2"/>
        <v>Matthew Hanna</v>
      </c>
      <c r="J137" s="33" t="str" cm="1">
        <f t="array" ref="J137">IF(H137&lt;&gt;"", H137, INDEX($H$2:$H$501, MODE(IF($H$2:$H$501&lt;&gt;"", MATCH($H$2:$H$501, $H$2:$H$501, 0)))))</f>
        <v>Platinum</v>
      </c>
    </row>
    <row r="138" spans="1:10" x14ac:dyDescent="0.3">
      <c r="A138" t="s">
        <v>464</v>
      </c>
      <c r="B138" t="s">
        <v>465</v>
      </c>
      <c r="C138">
        <v>29</v>
      </c>
      <c r="D138" t="s">
        <v>9</v>
      </c>
      <c r="E138" t="s">
        <v>466</v>
      </c>
      <c r="F138" t="s">
        <v>70</v>
      </c>
      <c r="G138" t="s">
        <v>12</v>
      </c>
      <c r="H138" s="4" t="s">
        <v>31</v>
      </c>
      <c r="I138" s="33" t="str">
        <f t="shared" si="2"/>
        <v>Patrick Coleman</v>
      </c>
      <c r="J138" s="33" t="str" cm="1">
        <f t="array" ref="J138">IF(H138&lt;&gt;"", H138, INDEX($H$2:$H$501, MODE(IF($H$2:$H$501&lt;&gt;"", MATCH($H$2:$H$501, $H$2:$H$501, 0)))))</f>
        <v>Silver</v>
      </c>
    </row>
    <row r="139" spans="1:10" x14ac:dyDescent="0.3">
      <c r="A139" t="s">
        <v>467</v>
      </c>
      <c r="B139" t="s">
        <v>468</v>
      </c>
      <c r="C139">
        <v>55</v>
      </c>
      <c r="D139" t="s">
        <v>16</v>
      </c>
      <c r="E139" t="s">
        <v>469</v>
      </c>
      <c r="F139" t="s">
        <v>25</v>
      </c>
      <c r="G139" t="s">
        <v>12</v>
      </c>
      <c r="H139" s="4" t="s">
        <v>19</v>
      </c>
      <c r="I139" s="33" t="str">
        <f t="shared" si="2"/>
        <v>Rick Dominguez</v>
      </c>
      <c r="J139" s="33" t="str" cm="1">
        <f t="array" ref="J139">IF(H139&lt;&gt;"", H139, INDEX($H$2:$H$501, MODE(IF($H$2:$H$501&lt;&gt;"", MATCH($H$2:$H$501, $H$2:$H$501, 0)))))</f>
        <v>Platinum</v>
      </c>
    </row>
    <row r="140" spans="1:10" x14ac:dyDescent="0.3">
      <c r="A140" t="s">
        <v>470</v>
      </c>
      <c r="B140" t="s">
        <v>471</v>
      </c>
      <c r="C140">
        <v>43</v>
      </c>
      <c r="D140" t="s">
        <v>9</v>
      </c>
      <c r="E140" t="s">
        <v>395</v>
      </c>
      <c r="F140" t="s">
        <v>287</v>
      </c>
      <c r="G140" t="s">
        <v>12</v>
      </c>
      <c r="H140" s="4" t="s">
        <v>13</v>
      </c>
      <c r="I140" s="33" t="str">
        <f t="shared" si="2"/>
        <v>Sean Roth</v>
      </c>
      <c r="J140" s="33" t="str" cm="1">
        <f t="array" ref="J140">IF(H140&lt;&gt;"", H140, INDEX($H$2:$H$501, MODE(IF($H$2:$H$501&lt;&gt;"", MATCH($H$2:$H$501, $H$2:$H$501, 0)))))</f>
        <v>Gold</v>
      </c>
    </row>
    <row r="141" spans="1:10" x14ac:dyDescent="0.3">
      <c r="A141" t="s">
        <v>472</v>
      </c>
      <c r="B141" t="s">
        <v>473</v>
      </c>
      <c r="C141">
        <v>32</v>
      </c>
      <c r="D141" t="s">
        <v>9</v>
      </c>
      <c r="E141" t="s">
        <v>474</v>
      </c>
      <c r="F141" t="s">
        <v>117</v>
      </c>
      <c r="G141" t="s">
        <v>12</v>
      </c>
      <c r="H141" s="4" t="s">
        <v>26</v>
      </c>
      <c r="I141" s="33" t="str">
        <f t="shared" si="2"/>
        <v>Brian Holder</v>
      </c>
      <c r="J141" s="33" t="str" cm="1">
        <f t="array" ref="J141">IF(H141&lt;&gt;"", H141, INDEX($H$2:$H$501, MODE(IF($H$2:$H$501&lt;&gt;"", MATCH($H$2:$H$501, $H$2:$H$501, 0)))))</f>
        <v>Bronze</v>
      </c>
    </row>
    <row r="142" spans="1:10" x14ac:dyDescent="0.3">
      <c r="A142" t="s">
        <v>475</v>
      </c>
      <c r="B142" t="s">
        <v>476</v>
      </c>
      <c r="C142">
        <v>63</v>
      </c>
      <c r="D142" t="s">
        <v>16</v>
      </c>
      <c r="E142" t="s">
        <v>477</v>
      </c>
      <c r="F142" t="s">
        <v>51</v>
      </c>
      <c r="G142" t="s">
        <v>12</v>
      </c>
      <c r="H142" s="4" t="s">
        <v>13</v>
      </c>
      <c r="I142" s="33" t="str">
        <f t="shared" si="2"/>
        <v>Patty Francis</v>
      </c>
      <c r="J142" s="33" t="str" cm="1">
        <f t="array" ref="J142">IF(H142&lt;&gt;"", H142, INDEX($H$2:$H$501, MODE(IF($H$2:$H$501&lt;&gt;"", MATCH($H$2:$H$501, $H$2:$H$501, 0)))))</f>
        <v>Gold</v>
      </c>
    </row>
    <row r="143" spans="1:10" x14ac:dyDescent="0.3">
      <c r="A143" t="s">
        <v>478</v>
      </c>
      <c r="B143" t="s">
        <v>479</v>
      </c>
      <c r="C143">
        <v>30</v>
      </c>
      <c r="D143" t="s">
        <v>9</v>
      </c>
      <c r="E143" t="s">
        <v>480</v>
      </c>
      <c r="F143" t="s">
        <v>30</v>
      </c>
      <c r="G143" t="s">
        <v>12</v>
      </c>
      <c r="H143" s="4" t="s">
        <v>26</v>
      </c>
      <c r="I143" s="33" t="str">
        <f t="shared" si="2"/>
        <v>Cristian Wright</v>
      </c>
      <c r="J143" s="33" t="str" cm="1">
        <f t="array" ref="J143">IF(H143&lt;&gt;"", H143, INDEX($H$2:$H$501, MODE(IF($H$2:$H$501&lt;&gt;"", MATCH($H$2:$H$501, $H$2:$H$501, 0)))))</f>
        <v>Bronze</v>
      </c>
    </row>
    <row r="144" spans="1:10" x14ac:dyDescent="0.3">
      <c r="A144" t="s">
        <v>481</v>
      </c>
      <c r="B144" t="s">
        <v>482</v>
      </c>
      <c r="C144">
        <v>37</v>
      </c>
      <c r="D144" t="s">
        <v>9</v>
      </c>
      <c r="E144" t="s">
        <v>483</v>
      </c>
      <c r="F144" t="s">
        <v>66</v>
      </c>
      <c r="G144" t="s">
        <v>12</v>
      </c>
      <c r="H144" s="4" t="s">
        <v>26</v>
      </c>
      <c r="I144" s="33" t="str">
        <f t="shared" si="2"/>
        <v>Maria Ramirez</v>
      </c>
      <c r="J144" s="33" t="str" cm="1">
        <f t="array" ref="J144">IF(H144&lt;&gt;"", H144, INDEX($H$2:$H$501, MODE(IF($H$2:$H$501&lt;&gt;"", MATCH($H$2:$H$501, $H$2:$H$501, 0)))))</f>
        <v>Bronze</v>
      </c>
    </row>
    <row r="145" spans="1:10" x14ac:dyDescent="0.3">
      <c r="A145" t="s">
        <v>484</v>
      </c>
      <c r="B145" t="s">
        <v>485</v>
      </c>
      <c r="C145">
        <v>46</v>
      </c>
      <c r="D145" t="s">
        <v>9</v>
      </c>
      <c r="E145" t="s">
        <v>486</v>
      </c>
      <c r="F145" t="s">
        <v>22</v>
      </c>
      <c r="G145" t="s">
        <v>12</v>
      </c>
      <c r="H145" s="4" t="s">
        <v>26</v>
      </c>
      <c r="I145" s="33" t="str">
        <f t="shared" si="2"/>
        <v>Carlos Skinner</v>
      </c>
      <c r="J145" s="33" t="str" cm="1">
        <f t="array" ref="J145">IF(H145&lt;&gt;"", H145, INDEX($H$2:$H$501, MODE(IF($H$2:$H$501&lt;&gt;"", MATCH($H$2:$H$501, $H$2:$H$501, 0)))))</f>
        <v>Bronze</v>
      </c>
    </row>
    <row r="146" spans="1:10" x14ac:dyDescent="0.3">
      <c r="A146" t="s">
        <v>487</v>
      </c>
      <c r="B146" t="s">
        <v>488</v>
      </c>
      <c r="C146">
        <v>62</v>
      </c>
      <c r="D146" t="s">
        <v>16</v>
      </c>
      <c r="E146" t="s">
        <v>489</v>
      </c>
      <c r="F146" t="s">
        <v>184</v>
      </c>
      <c r="G146" t="s">
        <v>12</v>
      </c>
      <c r="H146" s="4" t="s">
        <v>26</v>
      </c>
      <c r="I146" s="33" t="str">
        <f t="shared" si="2"/>
        <v>Justin Cross</v>
      </c>
      <c r="J146" s="33" t="str" cm="1">
        <f t="array" ref="J146">IF(H146&lt;&gt;"", H146, INDEX($H$2:$H$501, MODE(IF($H$2:$H$501&lt;&gt;"", MATCH($H$2:$H$501, $H$2:$H$501, 0)))))</f>
        <v>Bronze</v>
      </c>
    </row>
    <row r="147" spans="1:10" x14ac:dyDescent="0.3">
      <c r="A147" t="s">
        <v>490</v>
      </c>
      <c r="B147" t="s">
        <v>491</v>
      </c>
      <c r="C147">
        <v>46</v>
      </c>
      <c r="D147" t="s">
        <v>9</v>
      </c>
      <c r="E147" t="s">
        <v>492</v>
      </c>
      <c r="F147" t="s">
        <v>254</v>
      </c>
      <c r="G147" t="s">
        <v>12</v>
      </c>
      <c r="H147" s="4" t="s">
        <v>19</v>
      </c>
      <c r="I147" s="33" t="str">
        <f t="shared" si="2"/>
        <v>Cameron Simpson</v>
      </c>
      <c r="J147" s="33" t="str" cm="1">
        <f t="array" ref="J147">IF(H147&lt;&gt;"", H147, INDEX($H$2:$H$501, MODE(IF($H$2:$H$501&lt;&gt;"", MATCH($H$2:$H$501, $H$2:$H$501, 0)))))</f>
        <v>Platinum</v>
      </c>
    </row>
    <row r="148" spans="1:10" x14ac:dyDescent="0.3">
      <c r="A148" t="s">
        <v>493</v>
      </c>
      <c r="B148" t="s">
        <v>494</v>
      </c>
      <c r="C148">
        <v>32</v>
      </c>
      <c r="D148" t="s">
        <v>16</v>
      </c>
      <c r="E148" t="s">
        <v>495</v>
      </c>
      <c r="F148" t="s">
        <v>317</v>
      </c>
      <c r="G148" t="s">
        <v>12</v>
      </c>
      <c r="H148" s="4" t="s">
        <v>13</v>
      </c>
      <c r="I148" s="33" t="str">
        <f t="shared" si="2"/>
        <v>Edward Rivera</v>
      </c>
      <c r="J148" s="33" t="str" cm="1">
        <f t="array" ref="J148">IF(H148&lt;&gt;"", H148, INDEX($H$2:$H$501, MODE(IF($H$2:$H$501&lt;&gt;"", MATCH($H$2:$H$501, $H$2:$H$501, 0)))))</f>
        <v>Gold</v>
      </c>
    </row>
    <row r="149" spans="1:10" x14ac:dyDescent="0.3">
      <c r="A149" t="s">
        <v>496</v>
      </c>
      <c r="B149" t="s">
        <v>497</v>
      </c>
      <c r="C149">
        <v>49</v>
      </c>
      <c r="D149" t="s">
        <v>16</v>
      </c>
      <c r="E149" t="s">
        <v>498</v>
      </c>
      <c r="F149" t="s">
        <v>163</v>
      </c>
      <c r="G149" t="s">
        <v>12</v>
      </c>
      <c r="H149" s="4" t="s">
        <v>19</v>
      </c>
      <c r="I149" s="33" t="str">
        <f t="shared" si="2"/>
        <v>Rhonda Young</v>
      </c>
      <c r="J149" s="33" t="str" cm="1">
        <f t="array" ref="J149">IF(H149&lt;&gt;"", H149, INDEX($H$2:$H$501, MODE(IF($H$2:$H$501&lt;&gt;"", MATCH($H$2:$H$501, $H$2:$H$501, 0)))))</f>
        <v>Platinum</v>
      </c>
    </row>
    <row r="150" spans="1:10" x14ac:dyDescent="0.3">
      <c r="A150" t="s">
        <v>499</v>
      </c>
      <c r="B150" t="s">
        <v>500</v>
      </c>
      <c r="C150">
        <v>42</v>
      </c>
      <c r="D150" t="s">
        <v>16</v>
      </c>
      <c r="E150" t="s">
        <v>501</v>
      </c>
      <c r="F150" t="s">
        <v>324</v>
      </c>
      <c r="G150" t="s">
        <v>12</v>
      </c>
      <c r="H150" s="4" t="s">
        <v>26</v>
      </c>
      <c r="I150" s="33" t="str">
        <f t="shared" si="2"/>
        <v>Theresa Campbell</v>
      </c>
      <c r="J150" s="33" t="str" cm="1">
        <f t="array" ref="J150">IF(H150&lt;&gt;"", H150, INDEX($H$2:$H$501, MODE(IF($H$2:$H$501&lt;&gt;"", MATCH($H$2:$H$501, $H$2:$H$501, 0)))))</f>
        <v>Bronze</v>
      </c>
    </row>
    <row r="151" spans="1:10" x14ac:dyDescent="0.3">
      <c r="A151" t="s">
        <v>502</v>
      </c>
      <c r="B151" t="s">
        <v>503</v>
      </c>
      <c r="C151">
        <v>33</v>
      </c>
      <c r="D151" t="s">
        <v>9</v>
      </c>
      <c r="E151" t="s">
        <v>504</v>
      </c>
      <c r="F151" t="s">
        <v>250</v>
      </c>
      <c r="G151" t="s">
        <v>12</v>
      </c>
      <c r="H151" s="4" t="s">
        <v>19</v>
      </c>
      <c r="I151" s="33" t="str">
        <f t="shared" si="2"/>
        <v>Denise Griffin</v>
      </c>
      <c r="J151" s="33" t="str" cm="1">
        <f t="array" ref="J151">IF(H151&lt;&gt;"", H151, INDEX($H$2:$H$501, MODE(IF($H$2:$H$501&lt;&gt;"", MATCH($H$2:$H$501, $H$2:$H$501, 0)))))</f>
        <v>Platinum</v>
      </c>
    </row>
    <row r="152" spans="1:10" x14ac:dyDescent="0.3">
      <c r="A152" t="s">
        <v>505</v>
      </c>
      <c r="B152" t="s">
        <v>506</v>
      </c>
      <c r="C152">
        <v>24</v>
      </c>
      <c r="D152" t="s">
        <v>9</v>
      </c>
      <c r="E152" t="s">
        <v>507</v>
      </c>
      <c r="F152" t="s">
        <v>313</v>
      </c>
      <c r="G152" t="s">
        <v>12</v>
      </c>
      <c r="H152" s="4" t="s">
        <v>13</v>
      </c>
      <c r="I152" s="33" t="str">
        <f t="shared" si="2"/>
        <v>Stephanie Conway</v>
      </c>
      <c r="J152" s="33" t="str" cm="1">
        <f t="array" ref="J152">IF(H152&lt;&gt;"", H152, INDEX($H$2:$H$501, MODE(IF($H$2:$H$501&lt;&gt;"", MATCH($H$2:$H$501, $H$2:$H$501, 0)))))</f>
        <v>Gold</v>
      </c>
    </row>
    <row r="153" spans="1:10" x14ac:dyDescent="0.3">
      <c r="A153" t="s">
        <v>508</v>
      </c>
      <c r="B153" t="s">
        <v>509</v>
      </c>
      <c r="C153">
        <v>25</v>
      </c>
      <c r="D153" t="s">
        <v>16</v>
      </c>
      <c r="E153" t="s">
        <v>510</v>
      </c>
      <c r="F153" t="s">
        <v>35</v>
      </c>
      <c r="G153" t="s">
        <v>12</v>
      </c>
      <c r="H153" s="4" t="s">
        <v>13</v>
      </c>
      <c r="I153" s="33" t="str">
        <f t="shared" si="2"/>
        <v>Michael Davies</v>
      </c>
      <c r="J153" s="33" t="str" cm="1">
        <f t="array" ref="J153">IF(H153&lt;&gt;"", H153, INDEX($H$2:$H$501, MODE(IF($H$2:$H$501&lt;&gt;"", MATCH($H$2:$H$501, $H$2:$H$501, 0)))))</f>
        <v>Gold</v>
      </c>
    </row>
    <row r="154" spans="1:10" x14ac:dyDescent="0.3">
      <c r="A154" t="s">
        <v>511</v>
      </c>
      <c r="B154" t="s">
        <v>512</v>
      </c>
      <c r="C154">
        <v>41</v>
      </c>
      <c r="D154" t="s">
        <v>16</v>
      </c>
      <c r="E154" t="s">
        <v>513</v>
      </c>
      <c r="F154" t="s">
        <v>113</v>
      </c>
      <c r="G154" t="s">
        <v>12</v>
      </c>
      <c r="H154" s="4" t="s">
        <v>19</v>
      </c>
      <c r="I154" s="33" t="str">
        <f t="shared" si="2"/>
        <v>Patrick Roberts</v>
      </c>
      <c r="J154" s="33" t="str" cm="1">
        <f t="array" ref="J154">IF(H154&lt;&gt;"", H154, INDEX($H$2:$H$501, MODE(IF($H$2:$H$501&lt;&gt;"", MATCH($H$2:$H$501, $H$2:$H$501, 0)))))</f>
        <v>Platinum</v>
      </c>
    </row>
    <row r="155" spans="1:10" x14ac:dyDescent="0.3">
      <c r="A155" t="s">
        <v>514</v>
      </c>
      <c r="B155" t="s">
        <v>515</v>
      </c>
      <c r="C155">
        <v>31</v>
      </c>
      <c r="D155" t="s">
        <v>9</v>
      </c>
      <c r="E155" t="s">
        <v>516</v>
      </c>
      <c r="F155" t="s">
        <v>18</v>
      </c>
      <c r="G155" t="s">
        <v>12</v>
      </c>
      <c r="H155" s="4" t="s">
        <v>26</v>
      </c>
      <c r="I155" s="33" t="str">
        <f t="shared" si="2"/>
        <v>Joseph Faulkner</v>
      </c>
      <c r="J155" s="33" t="str" cm="1">
        <f t="array" ref="J155">IF(H155&lt;&gt;"", H155, INDEX($H$2:$H$501, MODE(IF($H$2:$H$501&lt;&gt;"", MATCH($H$2:$H$501, $H$2:$H$501, 0)))))</f>
        <v>Bronze</v>
      </c>
    </row>
    <row r="156" spans="1:10" x14ac:dyDescent="0.3">
      <c r="A156" t="s">
        <v>517</v>
      </c>
      <c r="B156" t="s">
        <v>518</v>
      </c>
      <c r="C156">
        <v>35</v>
      </c>
      <c r="D156" t="s">
        <v>16</v>
      </c>
      <c r="E156" t="s">
        <v>519</v>
      </c>
      <c r="F156" t="s">
        <v>171</v>
      </c>
      <c r="G156" t="s">
        <v>12</v>
      </c>
      <c r="H156" s="4" t="s">
        <v>13</v>
      </c>
      <c r="I156" s="33" t="str">
        <f t="shared" si="2"/>
        <v>Julie Hale</v>
      </c>
      <c r="J156" s="33" t="str" cm="1">
        <f t="array" ref="J156">IF(H156&lt;&gt;"", H156, INDEX($H$2:$H$501, MODE(IF($H$2:$H$501&lt;&gt;"", MATCH($H$2:$H$501, $H$2:$H$501, 0)))))</f>
        <v>Gold</v>
      </c>
    </row>
    <row r="157" spans="1:10" x14ac:dyDescent="0.3">
      <c r="A157" t="s">
        <v>520</v>
      </c>
      <c r="B157" t="s">
        <v>521</v>
      </c>
      <c r="C157">
        <v>60</v>
      </c>
      <c r="D157" t="s">
        <v>16</v>
      </c>
      <c r="E157" t="s">
        <v>522</v>
      </c>
      <c r="F157" t="s">
        <v>267</v>
      </c>
      <c r="G157" t="s">
        <v>12</v>
      </c>
      <c r="H157" s="4" t="s">
        <v>13</v>
      </c>
      <c r="I157" s="33" t="str">
        <f t="shared" si="2"/>
        <v>Curtis Haynes</v>
      </c>
      <c r="J157" s="33" t="str" cm="1">
        <f t="array" ref="J157">IF(H157&lt;&gt;"", H157, INDEX($H$2:$H$501, MODE(IF($H$2:$H$501&lt;&gt;"", MATCH($H$2:$H$501, $H$2:$H$501, 0)))))</f>
        <v>Gold</v>
      </c>
    </row>
    <row r="158" spans="1:10" x14ac:dyDescent="0.3">
      <c r="A158" t="s">
        <v>523</v>
      </c>
      <c r="B158" t="s">
        <v>524</v>
      </c>
      <c r="C158">
        <v>46</v>
      </c>
      <c r="D158" t="s">
        <v>9</v>
      </c>
      <c r="E158" t="s">
        <v>525</v>
      </c>
      <c r="F158" t="s">
        <v>18</v>
      </c>
      <c r="G158" t="s">
        <v>12</v>
      </c>
      <c r="H158" s="4" t="s">
        <v>26</v>
      </c>
      <c r="I158" s="33" t="str">
        <f t="shared" si="2"/>
        <v>Maria Sanchez</v>
      </c>
      <c r="J158" s="33" t="str" cm="1">
        <f t="array" ref="J158">IF(H158&lt;&gt;"", H158, INDEX($H$2:$H$501, MODE(IF($H$2:$H$501&lt;&gt;"", MATCH($H$2:$H$501, $H$2:$H$501, 0)))))</f>
        <v>Bronze</v>
      </c>
    </row>
    <row r="159" spans="1:10" x14ac:dyDescent="0.3">
      <c r="A159" t="s">
        <v>526</v>
      </c>
      <c r="B159" t="s">
        <v>527</v>
      </c>
      <c r="C159">
        <v>59</v>
      </c>
      <c r="D159" t="s">
        <v>9</v>
      </c>
      <c r="E159" t="s">
        <v>528</v>
      </c>
      <c r="F159" t="s">
        <v>18</v>
      </c>
      <c r="G159" t="s">
        <v>12</v>
      </c>
      <c r="H159" s="4" t="s">
        <v>19</v>
      </c>
      <c r="I159" s="33" t="str">
        <f t="shared" si="2"/>
        <v>Paul Zamora</v>
      </c>
      <c r="J159" s="33" t="str" cm="1">
        <f t="array" ref="J159">IF(H159&lt;&gt;"", H159, INDEX($H$2:$H$501, MODE(IF($H$2:$H$501&lt;&gt;"", MATCH($H$2:$H$501, $H$2:$H$501, 0)))))</f>
        <v>Platinum</v>
      </c>
    </row>
    <row r="160" spans="1:10" x14ac:dyDescent="0.3">
      <c r="A160" t="s">
        <v>529</v>
      </c>
      <c r="B160" t="s">
        <v>530</v>
      </c>
      <c r="C160">
        <v>43</v>
      </c>
      <c r="D160" t="s">
        <v>9</v>
      </c>
      <c r="E160" t="s">
        <v>531</v>
      </c>
      <c r="F160" t="s">
        <v>171</v>
      </c>
      <c r="G160" t="s">
        <v>12</v>
      </c>
      <c r="H160" s="4" t="s">
        <v>26</v>
      </c>
      <c r="I160" s="33" t="str">
        <f t="shared" si="2"/>
        <v>Sean Powell</v>
      </c>
      <c r="J160" s="33" t="str" cm="1">
        <f t="array" ref="J160">IF(H160&lt;&gt;"", H160, INDEX($H$2:$H$501, MODE(IF($H$2:$H$501&lt;&gt;"", MATCH($H$2:$H$501, $H$2:$H$501, 0)))))</f>
        <v>Bronze</v>
      </c>
    </row>
    <row r="161" spans="1:10" x14ac:dyDescent="0.3">
      <c r="A161" t="s">
        <v>532</v>
      </c>
      <c r="B161" t="s">
        <v>533</v>
      </c>
      <c r="C161">
        <v>46</v>
      </c>
      <c r="D161" t="s">
        <v>16</v>
      </c>
      <c r="E161" t="s">
        <v>534</v>
      </c>
      <c r="F161" t="s">
        <v>88</v>
      </c>
      <c r="G161" t="s">
        <v>12</v>
      </c>
      <c r="H161" s="4" t="s">
        <v>13</v>
      </c>
      <c r="I161" s="33" t="str">
        <f t="shared" si="2"/>
        <v>Brian Choi</v>
      </c>
      <c r="J161" s="33" t="str" cm="1">
        <f t="array" ref="J161">IF(H161&lt;&gt;"", H161, INDEX($H$2:$H$501, MODE(IF($H$2:$H$501&lt;&gt;"", MATCH($H$2:$H$501, $H$2:$H$501, 0)))))</f>
        <v>Gold</v>
      </c>
    </row>
    <row r="162" spans="1:10" x14ac:dyDescent="0.3">
      <c r="A162" t="s">
        <v>535</v>
      </c>
      <c r="B162" t="s">
        <v>536</v>
      </c>
      <c r="C162">
        <v>41</v>
      </c>
      <c r="D162" t="s">
        <v>16</v>
      </c>
      <c r="E162" t="s">
        <v>537</v>
      </c>
      <c r="F162" t="s">
        <v>11</v>
      </c>
      <c r="G162" t="s">
        <v>12</v>
      </c>
      <c r="H162" s="4" t="s">
        <v>19</v>
      </c>
      <c r="I162" s="33" t="str">
        <f t="shared" si="2"/>
        <v>John Lawson</v>
      </c>
      <c r="J162" s="33" t="str" cm="1">
        <f t="array" ref="J162">IF(H162&lt;&gt;"", H162, INDEX($H$2:$H$501, MODE(IF($H$2:$H$501&lt;&gt;"", MATCH($H$2:$H$501, $H$2:$H$501, 0)))))</f>
        <v>Platinum</v>
      </c>
    </row>
    <row r="163" spans="1:10" x14ac:dyDescent="0.3">
      <c r="A163" t="s">
        <v>538</v>
      </c>
      <c r="B163" t="s">
        <v>539</v>
      </c>
      <c r="C163">
        <v>18</v>
      </c>
      <c r="D163" t="s">
        <v>16</v>
      </c>
      <c r="E163" t="s">
        <v>540</v>
      </c>
      <c r="F163" t="s">
        <v>133</v>
      </c>
      <c r="G163" t="s">
        <v>12</v>
      </c>
      <c r="H163" s="4" t="s">
        <v>31</v>
      </c>
      <c r="I163" s="33" t="str">
        <f t="shared" si="2"/>
        <v>Cynthia Morris</v>
      </c>
      <c r="J163" s="33" t="str" cm="1">
        <f t="array" ref="J163">IF(H163&lt;&gt;"", H163, INDEX($H$2:$H$501, MODE(IF($H$2:$H$501&lt;&gt;"", MATCH($H$2:$H$501, $H$2:$H$501, 0)))))</f>
        <v>Silver</v>
      </c>
    </row>
    <row r="164" spans="1:10" x14ac:dyDescent="0.3">
      <c r="A164" t="s">
        <v>541</v>
      </c>
      <c r="B164" t="s">
        <v>542</v>
      </c>
      <c r="C164">
        <v>37</v>
      </c>
      <c r="D164" t="s">
        <v>9</v>
      </c>
      <c r="E164" t="s">
        <v>543</v>
      </c>
      <c r="F164" t="s">
        <v>237</v>
      </c>
      <c r="G164" t="s">
        <v>12</v>
      </c>
      <c r="H164" s="4" t="s">
        <v>31</v>
      </c>
      <c r="I164" s="33" t="str">
        <f t="shared" si="2"/>
        <v>Mariah Brown</v>
      </c>
      <c r="J164" s="33" t="str" cm="1">
        <f t="array" ref="J164">IF(H164&lt;&gt;"", H164, INDEX($H$2:$H$501, MODE(IF($H$2:$H$501&lt;&gt;"", MATCH($H$2:$H$501, $H$2:$H$501, 0)))))</f>
        <v>Silver</v>
      </c>
    </row>
    <row r="165" spans="1:10" x14ac:dyDescent="0.3">
      <c r="A165" t="s">
        <v>544</v>
      </c>
      <c r="B165" t="s">
        <v>545</v>
      </c>
      <c r="C165">
        <v>21</v>
      </c>
      <c r="D165" t="s">
        <v>9</v>
      </c>
      <c r="E165" t="s">
        <v>546</v>
      </c>
      <c r="F165" t="s">
        <v>194</v>
      </c>
      <c r="G165" t="s">
        <v>12</v>
      </c>
      <c r="H165" s="4" t="s">
        <v>26</v>
      </c>
      <c r="I165" s="33" t="str">
        <f t="shared" si="2"/>
        <v>Joseph Jones</v>
      </c>
      <c r="J165" s="33" t="str" cm="1">
        <f t="array" ref="J165">IF(H165&lt;&gt;"", H165, INDEX($H$2:$H$501, MODE(IF($H$2:$H$501&lt;&gt;"", MATCH($H$2:$H$501, $H$2:$H$501, 0)))))</f>
        <v>Bronze</v>
      </c>
    </row>
    <row r="166" spans="1:10" x14ac:dyDescent="0.3">
      <c r="A166" t="s">
        <v>547</v>
      </c>
      <c r="B166" t="s">
        <v>548</v>
      </c>
      <c r="C166">
        <v>39</v>
      </c>
      <c r="D166" t="s">
        <v>16</v>
      </c>
      <c r="E166" t="s">
        <v>549</v>
      </c>
      <c r="F166" t="s">
        <v>81</v>
      </c>
      <c r="G166" t="s">
        <v>12</v>
      </c>
      <c r="H166" s="4" t="s">
        <v>31</v>
      </c>
      <c r="I166" s="33" t="str">
        <f t="shared" si="2"/>
        <v>Daniel Rivas</v>
      </c>
      <c r="J166" s="33" t="str" cm="1">
        <f t="array" ref="J166">IF(H166&lt;&gt;"", H166, INDEX($H$2:$H$501, MODE(IF($H$2:$H$501&lt;&gt;"", MATCH($H$2:$H$501, $H$2:$H$501, 0)))))</f>
        <v>Silver</v>
      </c>
    </row>
    <row r="167" spans="1:10" x14ac:dyDescent="0.3">
      <c r="A167" t="s">
        <v>550</v>
      </c>
      <c r="B167" t="s">
        <v>551</v>
      </c>
      <c r="C167">
        <v>47</v>
      </c>
      <c r="D167" t="s">
        <v>16</v>
      </c>
      <c r="E167" t="s">
        <v>552</v>
      </c>
      <c r="F167" t="s">
        <v>194</v>
      </c>
      <c r="G167" t="s">
        <v>12</v>
      </c>
      <c r="H167" s="4" t="s">
        <v>19</v>
      </c>
      <c r="I167" s="33" t="str">
        <f t="shared" si="2"/>
        <v>Jason Wheeler</v>
      </c>
      <c r="J167" s="33" t="str" cm="1">
        <f t="array" ref="J167">IF(H167&lt;&gt;"", H167, INDEX($H$2:$H$501, MODE(IF($H$2:$H$501&lt;&gt;"", MATCH($H$2:$H$501, $H$2:$H$501, 0)))))</f>
        <v>Platinum</v>
      </c>
    </row>
    <row r="168" spans="1:10" x14ac:dyDescent="0.3">
      <c r="A168" t="s">
        <v>553</v>
      </c>
      <c r="B168" t="s">
        <v>554</v>
      </c>
      <c r="C168">
        <v>25</v>
      </c>
      <c r="D168" t="s">
        <v>16</v>
      </c>
      <c r="E168" t="s">
        <v>555</v>
      </c>
      <c r="F168" t="s">
        <v>156</v>
      </c>
      <c r="G168" t="s">
        <v>12</v>
      </c>
      <c r="H168" s="4" t="s">
        <v>31</v>
      </c>
      <c r="I168" s="33" t="str">
        <f t="shared" si="2"/>
        <v>Patricia Gardner</v>
      </c>
      <c r="J168" s="33" t="str" cm="1">
        <f t="array" ref="J168">IF(H168&lt;&gt;"", H168, INDEX($H$2:$H$501, MODE(IF($H$2:$H$501&lt;&gt;"", MATCH($H$2:$H$501, $H$2:$H$501, 0)))))</f>
        <v>Silver</v>
      </c>
    </row>
    <row r="169" spans="1:10" x14ac:dyDescent="0.3">
      <c r="A169" t="s">
        <v>556</v>
      </c>
      <c r="B169" t="s">
        <v>557</v>
      </c>
      <c r="C169">
        <v>36</v>
      </c>
      <c r="D169" t="s">
        <v>16</v>
      </c>
      <c r="E169" t="s">
        <v>558</v>
      </c>
      <c r="F169" t="s">
        <v>237</v>
      </c>
      <c r="G169" t="s">
        <v>12</v>
      </c>
      <c r="H169" s="4" t="s">
        <v>13</v>
      </c>
      <c r="I169" s="33" t="str">
        <f t="shared" si="2"/>
        <v>Antonio Wade</v>
      </c>
      <c r="J169" s="33" t="str" cm="1">
        <f t="array" ref="J169">IF(H169&lt;&gt;"", H169, INDEX($H$2:$H$501, MODE(IF($H$2:$H$501&lt;&gt;"", MATCH($H$2:$H$501, $H$2:$H$501, 0)))))</f>
        <v>Gold</v>
      </c>
    </row>
    <row r="170" spans="1:10" x14ac:dyDescent="0.3">
      <c r="A170" t="s">
        <v>559</v>
      </c>
      <c r="B170" t="s">
        <v>560</v>
      </c>
      <c r="C170">
        <v>36</v>
      </c>
      <c r="D170" t="s">
        <v>16</v>
      </c>
      <c r="E170" t="s">
        <v>561</v>
      </c>
      <c r="F170" t="s">
        <v>250</v>
      </c>
      <c r="G170" t="s">
        <v>12</v>
      </c>
      <c r="H170" s="4" t="s">
        <v>19</v>
      </c>
      <c r="I170" s="33" t="str">
        <f t="shared" si="2"/>
        <v>Daniel Contreras</v>
      </c>
      <c r="J170" s="33" t="str" cm="1">
        <f t="array" ref="J170">IF(H170&lt;&gt;"", H170, INDEX($H$2:$H$501, MODE(IF($H$2:$H$501&lt;&gt;"", MATCH($H$2:$H$501, $H$2:$H$501, 0)))))</f>
        <v>Platinum</v>
      </c>
    </row>
    <row r="171" spans="1:10" x14ac:dyDescent="0.3">
      <c r="A171" t="s">
        <v>562</v>
      </c>
      <c r="B171" t="s">
        <v>563</v>
      </c>
      <c r="C171">
        <v>64</v>
      </c>
      <c r="D171" t="s">
        <v>9</v>
      </c>
      <c r="E171" t="s">
        <v>564</v>
      </c>
      <c r="F171" t="s">
        <v>47</v>
      </c>
      <c r="G171" t="s">
        <v>12</v>
      </c>
      <c r="H171" s="4" t="s">
        <v>26</v>
      </c>
      <c r="I171" s="33" t="str">
        <f t="shared" si="2"/>
        <v>Steve Mclaughlin</v>
      </c>
      <c r="J171" s="33" t="str" cm="1">
        <f t="array" ref="J171">IF(H171&lt;&gt;"", H171, INDEX($H$2:$H$501, MODE(IF($H$2:$H$501&lt;&gt;"", MATCH($H$2:$H$501, $H$2:$H$501, 0)))))</f>
        <v>Bronze</v>
      </c>
    </row>
    <row r="172" spans="1:10" x14ac:dyDescent="0.3">
      <c r="A172" t="s">
        <v>565</v>
      </c>
      <c r="B172" t="s">
        <v>566</v>
      </c>
      <c r="C172">
        <v>18</v>
      </c>
      <c r="D172" t="s">
        <v>9</v>
      </c>
      <c r="E172" t="s">
        <v>567</v>
      </c>
      <c r="F172" t="s">
        <v>113</v>
      </c>
      <c r="G172" t="s">
        <v>12</v>
      </c>
      <c r="H172" s="4" t="s">
        <v>13</v>
      </c>
      <c r="I172" s="33" t="str">
        <f t="shared" si="2"/>
        <v>Christopher Garcia Dds</v>
      </c>
      <c r="J172" s="33" t="str" cm="1">
        <f t="array" ref="J172">IF(H172&lt;&gt;"", H172, INDEX($H$2:$H$501, MODE(IF($H$2:$H$501&lt;&gt;"", MATCH($H$2:$H$501, $H$2:$H$501, 0)))))</f>
        <v>Gold</v>
      </c>
    </row>
    <row r="173" spans="1:10" x14ac:dyDescent="0.3">
      <c r="A173" t="s">
        <v>568</v>
      </c>
      <c r="B173" t="s">
        <v>569</v>
      </c>
      <c r="C173">
        <v>44</v>
      </c>
      <c r="D173" t="s">
        <v>16</v>
      </c>
      <c r="E173" t="s">
        <v>570</v>
      </c>
      <c r="F173" t="s">
        <v>254</v>
      </c>
      <c r="G173" t="s">
        <v>12</v>
      </c>
      <c r="H173" s="4" t="s">
        <v>19</v>
      </c>
      <c r="I173" s="33" t="str">
        <f t="shared" si="2"/>
        <v>Amy Wilson</v>
      </c>
      <c r="J173" s="33" t="str" cm="1">
        <f t="array" ref="J173">IF(H173&lt;&gt;"", H173, INDEX($H$2:$H$501, MODE(IF($H$2:$H$501&lt;&gt;"", MATCH($H$2:$H$501, $H$2:$H$501, 0)))))</f>
        <v>Platinum</v>
      </c>
    </row>
    <row r="174" spans="1:10" x14ac:dyDescent="0.3">
      <c r="A174" t="s">
        <v>571</v>
      </c>
      <c r="B174" t="s">
        <v>572</v>
      </c>
      <c r="C174">
        <v>41</v>
      </c>
      <c r="D174" t="s">
        <v>16</v>
      </c>
      <c r="E174" t="s">
        <v>573</v>
      </c>
      <c r="F174" t="s">
        <v>43</v>
      </c>
      <c r="G174" t="s">
        <v>12</v>
      </c>
      <c r="H174" s="4" t="s">
        <v>26</v>
      </c>
      <c r="I174" s="33" t="str">
        <f t="shared" si="2"/>
        <v>Thomas Rhodes</v>
      </c>
      <c r="J174" s="33" t="str" cm="1">
        <f t="array" ref="J174">IF(H174&lt;&gt;"", H174, INDEX($H$2:$H$501, MODE(IF($H$2:$H$501&lt;&gt;"", MATCH($H$2:$H$501, $H$2:$H$501, 0)))))</f>
        <v>Bronze</v>
      </c>
    </row>
    <row r="175" spans="1:10" x14ac:dyDescent="0.3">
      <c r="A175" t="s">
        <v>574</v>
      </c>
      <c r="B175" t="s">
        <v>575</v>
      </c>
      <c r="C175">
        <v>41</v>
      </c>
      <c r="D175" t="s">
        <v>16</v>
      </c>
      <c r="E175" t="s">
        <v>398</v>
      </c>
      <c r="F175" t="s">
        <v>267</v>
      </c>
      <c r="G175" t="s">
        <v>12</v>
      </c>
      <c r="H175" s="4" t="s">
        <v>19</v>
      </c>
      <c r="I175" s="33" t="str">
        <f t="shared" si="2"/>
        <v>Teresa Stokes</v>
      </c>
      <c r="J175" s="33" t="str" cm="1">
        <f t="array" ref="J175">IF(H175&lt;&gt;"", H175, INDEX($H$2:$H$501, MODE(IF($H$2:$H$501&lt;&gt;"", MATCH($H$2:$H$501, $H$2:$H$501, 0)))))</f>
        <v>Platinum</v>
      </c>
    </row>
    <row r="176" spans="1:10" x14ac:dyDescent="0.3">
      <c r="A176" t="s">
        <v>576</v>
      </c>
      <c r="B176" t="s">
        <v>577</v>
      </c>
      <c r="C176">
        <v>26</v>
      </c>
      <c r="D176" t="s">
        <v>16</v>
      </c>
      <c r="E176" t="s">
        <v>578</v>
      </c>
      <c r="F176" t="s">
        <v>171</v>
      </c>
      <c r="G176" t="s">
        <v>12</v>
      </c>
      <c r="H176" s="4" t="s">
        <v>13</v>
      </c>
      <c r="I176" s="33" t="str">
        <f t="shared" si="2"/>
        <v>Maria Davis</v>
      </c>
      <c r="J176" s="33" t="str" cm="1">
        <f t="array" ref="J176">IF(H176&lt;&gt;"", H176, INDEX($H$2:$H$501, MODE(IF($H$2:$H$501&lt;&gt;"", MATCH($H$2:$H$501, $H$2:$H$501, 0)))))</f>
        <v>Gold</v>
      </c>
    </row>
    <row r="177" spans="1:10" x14ac:dyDescent="0.3">
      <c r="A177" t="s">
        <v>579</v>
      </c>
      <c r="B177" t="s">
        <v>580</v>
      </c>
      <c r="C177">
        <v>56</v>
      </c>
      <c r="D177" t="s">
        <v>9</v>
      </c>
      <c r="E177" t="s">
        <v>581</v>
      </c>
      <c r="F177" t="s">
        <v>99</v>
      </c>
      <c r="G177" t="s">
        <v>12</v>
      </c>
      <c r="H177" s="4" t="s">
        <v>19</v>
      </c>
      <c r="I177" s="33" t="str">
        <f t="shared" si="2"/>
        <v>Michelle Rogers</v>
      </c>
      <c r="J177" s="33" t="str" cm="1">
        <f t="array" ref="J177">IF(H177&lt;&gt;"", H177, INDEX($H$2:$H$501, MODE(IF($H$2:$H$501&lt;&gt;"", MATCH($H$2:$H$501, $H$2:$H$501, 0)))))</f>
        <v>Platinum</v>
      </c>
    </row>
    <row r="178" spans="1:10" x14ac:dyDescent="0.3">
      <c r="A178" t="s">
        <v>582</v>
      </c>
      <c r="B178" t="s">
        <v>583</v>
      </c>
      <c r="C178">
        <v>48</v>
      </c>
      <c r="D178" t="s">
        <v>9</v>
      </c>
      <c r="E178" t="s">
        <v>584</v>
      </c>
      <c r="F178" t="s">
        <v>171</v>
      </c>
      <c r="G178" t="s">
        <v>12</v>
      </c>
      <c r="H178" s="4" t="s">
        <v>31</v>
      </c>
      <c r="I178" s="33" t="str">
        <f t="shared" si="2"/>
        <v>John Bradford</v>
      </c>
      <c r="J178" s="33" t="str" cm="1">
        <f t="array" ref="J178">IF(H178&lt;&gt;"", H178, INDEX($H$2:$H$501, MODE(IF($H$2:$H$501&lt;&gt;"", MATCH($H$2:$H$501, $H$2:$H$501, 0)))))</f>
        <v>Silver</v>
      </c>
    </row>
    <row r="179" spans="1:10" x14ac:dyDescent="0.3">
      <c r="A179" t="s">
        <v>585</v>
      </c>
      <c r="B179" t="s">
        <v>586</v>
      </c>
      <c r="C179">
        <v>55</v>
      </c>
      <c r="D179" t="s">
        <v>9</v>
      </c>
      <c r="E179" t="s">
        <v>587</v>
      </c>
      <c r="F179" t="s">
        <v>588</v>
      </c>
      <c r="G179" t="s">
        <v>12</v>
      </c>
      <c r="H179" s="4" t="s">
        <v>19</v>
      </c>
      <c r="I179" s="33" t="str">
        <f t="shared" si="2"/>
        <v>Curtis Lam</v>
      </c>
      <c r="J179" s="33" t="str" cm="1">
        <f t="array" ref="J179">IF(H179&lt;&gt;"", H179, INDEX($H$2:$H$501, MODE(IF($H$2:$H$501&lt;&gt;"", MATCH($H$2:$H$501, $H$2:$H$501, 0)))))</f>
        <v>Platinum</v>
      </c>
    </row>
    <row r="180" spans="1:10" x14ac:dyDescent="0.3">
      <c r="A180" t="s">
        <v>589</v>
      </c>
      <c r="B180" t="s">
        <v>590</v>
      </c>
      <c r="C180">
        <v>33</v>
      </c>
      <c r="D180" t="s">
        <v>16</v>
      </c>
      <c r="E180" t="s">
        <v>591</v>
      </c>
      <c r="F180" t="s">
        <v>317</v>
      </c>
      <c r="G180" t="s">
        <v>12</v>
      </c>
      <c r="H180" s="4" t="s">
        <v>26</v>
      </c>
      <c r="I180" s="33" t="str">
        <f t="shared" si="2"/>
        <v>Michelle Myers</v>
      </c>
      <c r="J180" s="33" t="str" cm="1">
        <f t="array" ref="J180">IF(H180&lt;&gt;"", H180, INDEX($H$2:$H$501, MODE(IF($H$2:$H$501&lt;&gt;"", MATCH($H$2:$H$501, $H$2:$H$501, 0)))))</f>
        <v>Bronze</v>
      </c>
    </row>
    <row r="181" spans="1:10" x14ac:dyDescent="0.3">
      <c r="A181" t="s">
        <v>592</v>
      </c>
      <c r="B181" t="s">
        <v>593</v>
      </c>
      <c r="C181">
        <v>43</v>
      </c>
      <c r="D181" t="s">
        <v>16</v>
      </c>
      <c r="E181" t="s">
        <v>594</v>
      </c>
      <c r="F181" t="s">
        <v>117</v>
      </c>
      <c r="G181" t="s">
        <v>12</v>
      </c>
      <c r="H181" s="4" t="s">
        <v>31</v>
      </c>
      <c r="I181" s="33" t="str">
        <f t="shared" si="2"/>
        <v>Nicholas Bradshaw</v>
      </c>
      <c r="J181" s="33" t="str" cm="1">
        <f t="array" ref="J181">IF(H181&lt;&gt;"", H181, INDEX($H$2:$H$501, MODE(IF($H$2:$H$501&lt;&gt;"", MATCH($H$2:$H$501, $H$2:$H$501, 0)))))</f>
        <v>Silver</v>
      </c>
    </row>
    <row r="182" spans="1:10" x14ac:dyDescent="0.3">
      <c r="A182" t="s">
        <v>595</v>
      </c>
      <c r="B182" t="s">
        <v>596</v>
      </c>
      <c r="C182">
        <v>38</v>
      </c>
      <c r="D182" t="s">
        <v>9</v>
      </c>
      <c r="E182" t="s">
        <v>597</v>
      </c>
      <c r="F182" t="s">
        <v>434</v>
      </c>
      <c r="G182" t="s">
        <v>12</v>
      </c>
      <c r="H182" s="4" t="s">
        <v>26</v>
      </c>
      <c r="I182" s="33" t="str">
        <f t="shared" si="2"/>
        <v>Wesley Thompson</v>
      </c>
      <c r="J182" s="33" t="str" cm="1">
        <f t="array" ref="J182">IF(H182&lt;&gt;"", H182, INDEX($H$2:$H$501, MODE(IF($H$2:$H$501&lt;&gt;"", MATCH($H$2:$H$501, $H$2:$H$501, 0)))))</f>
        <v>Bronze</v>
      </c>
    </row>
    <row r="183" spans="1:10" x14ac:dyDescent="0.3">
      <c r="A183" t="s">
        <v>598</v>
      </c>
      <c r="B183" t="s">
        <v>599</v>
      </c>
      <c r="C183">
        <v>60</v>
      </c>
      <c r="D183" t="s">
        <v>9</v>
      </c>
      <c r="E183" t="s">
        <v>600</v>
      </c>
      <c r="F183" t="s">
        <v>58</v>
      </c>
      <c r="G183" t="s">
        <v>12</v>
      </c>
      <c r="H183" s="4" t="s">
        <v>26</v>
      </c>
      <c r="I183" s="33" t="str">
        <f t="shared" si="2"/>
        <v>Erin Ward</v>
      </c>
      <c r="J183" s="33" t="str" cm="1">
        <f t="array" ref="J183">IF(H183&lt;&gt;"", H183, INDEX($H$2:$H$501, MODE(IF($H$2:$H$501&lt;&gt;"", MATCH($H$2:$H$501, $H$2:$H$501, 0)))))</f>
        <v>Bronze</v>
      </c>
    </row>
    <row r="184" spans="1:10" x14ac:dyDescent="0.3">
      <c r="A184" t="s">
        <v>601</v>
      </c>
      <c r="B184" t="s">
        <v>602</v>
      </c>
      <c r="C184">
        <v>23</v>
      </c>
      <c r="D184" t="s">
        <v>16</v>
      </c>
      <c r="E184" t="s">
        <v>603</v>
      </c>
      <c r="F184" t="s">
        <v>96</v>
      </c>
      <c r="G184" t="s">
        <v>12</v>
      </c>
      <c r="H184" s="4" t="s">
        <v>31</v>
      </c>
      <c r="I184" s="33" t="str">
        <f t="shared" si="2"/>
        <v>Melissa Hamilton</v>
      </c>
      <c r="J184" s="33" t="str" cm="1">
        <f t="array" ref="J184">IF(H184&lt;&gt;"", H184, INDEX($H$2:$H$501, MODE(IF($H$2:$H$501&lt;&gt;"", MATCH($H$2:$H$501, $H$2:$H$501, 0)))))</f>
        <v>Silver</v>
      </c>
    </row>
    <row r="185" spans="1:10" x14ac:dyDescent="0.3">
      <c r="A185" t="s">
        <v>604</v>
      </c>
      <c r="B185" t="s">
        <v>605</v>
      </c>
      <c r="C185">
        <v>18</v>
      </c>
      <c r="D185" t="s">
        <v>9</v>
      </c>
      <c r="E185" t="s">
        <v>606</v>
      </c>
      <c r="F185" t="s">
        <v>58</v>
      </c>
      <c r="G185" t="s">
        <v>12</v>
      </c>
      <c r="H185" s="4" t="s">
        <v>19</v>
      </c>
      <c r="I185" s="33" t="str">
        <f t="shared" si="2"/>
        <v>Mario Jacobs</v>
      </c>
      <c r="J185" s="33" t="str" cm="1">
        <f t="array" ref="J185">IF(H185&lt;&gt;"", H185, INDEX($H$2:$H$501, MODE(IF($H$2:$H$501&lt;&gt;"", MATCH($H$2:$H$501, $H$2:$H$501, 0)))))</f>
        <v>Platinum</v>
      </c>
    </row>
    <row r="186" spans="1:10" x14ac:dyDescent="0.3">
      <c r="A186" t="s">
        <v>607</v>
      </c>
      <c r="B186" t="s">
        <v>608</v>
      </c>
      <c r="C186">
        <v>46</v>
      </c>
      <c r="D186" t="s">
        <v>16</v>
      </c>
      <c r="E186" t="s">
        <v>609</v>
      </c>
      <c r="F186" t="s">
        <v>18</v>
      </c>
      <c r="G186" t="s">
        <v>12</v>
      </c>
      <c r="H186" s="4" t="s">
        <v>31</v>
      </c>
      <c r="I186" s="33" t="str">
        <f t="shared" si="2"/>
        <v>Leonard Cochran</v>
      </c>
      <c r="J186" s="33" t="str" cm="1">
        <f t="array" ref="J186">IF(H186&lt;&gt;"", H186, INDEX($H$2:$H$501, MODE(IF($H$2:$H$501&lt;&gt;"", MATCH($H$2:$H$501, $H$2:$H$501, 0)))))</f>
        <v>Silver</v>
      </c>
    </row>
    <row r="187" spans="1:10" x14ac:dyDescent="0.3">
      <c r="A187" t="s">
        <v>610</v>
      </c>
      <c r="B187" t="s">
        <v>611</v>
      </c>
      <c r="C187">
        <v>54</v>
      </c>
      <c r="D187" t="s">
        <v>16</v>
      </c>
      <c r="E187" t="s">
        <v>612</v>
      </c>
      <c r="F187" t="s">
        <v>88</v>
      </c>
      <c r="G187" t="s">
        <v>12</v>
      </c>
      <c r="H187" s="4" t="s">
        <v>19</v>
      </c>
      <c r="I187" s="33" t="str">
        <f t="shared" si="2"/>
        <v>Brent Rivas</v>
      </c>
      <c r="J187" s="33" t="str" cm="1">
        <f t="array" ref="J187">IF(H187&lt;&gt;"", H187, INDEX($H$2:$H$501, MODE(IF($H$2:$H$501&lt;&gt;"", MATCH($H$2:$H$501, $H$2:$H$501, 0)))))</f>
        <v>Platinum</v>
      </c>
    </row>
    <row r="188" spans="1:10" x14ac:dyDescent="0.3">
      <c r="A188" t="s">
        <v>613</v>
      </c>
      <c r="B188" t="s">
        <v>614</v>
      </c>
      <c r="C188">
        <v>53</v>
      </c>
      <c r="D188" t="s">
        <v>9</v>
      </c>
      <c r="E188" t="s">
        <v>615</v>
      </c>
      <c r="F188" t="s">
        <v>113</v>
      </c>
      <c r="G188" t="s">
        <v>12</v>
      </c>
      <c r="H188" s="4" t="s">
        <v>31</v>
      </c>
      <c r="I188" s="33" t="str">
        <f t="shared" si="2"/>
        <v>Jennifer Pruitt</v>
      </c>
      <c r="J188" s="33" t="str" cm="1">
        <f t="array" ref="J188">IF(H188&lt;&gt;"", H188, INDEX($H$2:$H$501, MODE(IF($H$2:$H$501&lt;&gt;"", MATCH($H$2:$H$501, $H$2:$H$501, 0)))))</f>
        <v>Silver</v>
      </c>
    </row>
    <row r="189" spans="1:10" x14ac:dyDescent="0.3">
      <c r="A189" t="s">
        <v>616</v>
      </c>
      <c r="B189" t="s">
        <v>617</v>
      </c>
      <c r="C189">
        <v>60</v>
      </c>
      <c r="D189" t="s">
        <v>16</v>
      </c>
      <c r="E189" t="s">
        <v>618</v>
      </c>
      <c r="F189" t="s">
        <v>22</v>
      </c>
      <c r="G189" t="s">
        <v>12</v>
      </c>
      <c r="H189" s="4" t="s">
        <v>19</v>
      </c>
      <c r="I189" s="33" t="str">
        <f t="shared" si="2"/>
        <v>Dr. Suzanne Bullock</v>
      </c>
      <c r="J189" s="33" t="str" cm="1">
        <f t="array" ref="J189">IF(H189&lt;&gt;"", H189, INDEX($H$2:$H$501, MODE(IF($H$2:$H$501&lt;&gt;"", MATCH($H$2:$H$501, $H$2:$H$501, 0)))))</f>
        <v>Platinum</v>
      </c>
    </row>
    <row r="190" spans="1:10" x14ac:dyDescent="0.3">
      <c r="A190" t="s">
        <v>619</v>
      </c>
      <c r="B190" t="s">
        <v>620</v>
      </c>
      <c r="C190">
        <v>42</v>
      </c>
      <c r="D190" t="s">
        <v>9</v>
      </c>
      <c r="E190" t="s">
        <v>621</v>
      </c>
      <c r="F190" t="s">
        <v>233</v>
      </c>
      <c r="G190" t="s">
        <v>12</v>
      </c>
      <c r="H190" s="4" t="s">
        <v>31</v>
      </c>
      <c r="I190" s="33" t="str">
        <f t="shared" si="2"/>
        <v>Kimberly Brooks</v>
      </c>
      <c r="J190" s="33" t="str" cm="1">
        <f t="array" ref="J190">IF(H190&lt;&gt;"", H190, INDEX($H$2:$H$501, MODE(IF($H$2:$H$501&lt;&gt;"", MATCH($H$2:$H$501, $H$2:$H$501, 0)))))</f>
        <v>Silver</v>
      </c>
    </row>
    <row r="191" spans="1:10" x14ac:dyDescent="0.3">
      <c r="A191" t="s">
        <v>622</v>
      </c>
      <c r="B191" t="s">
        <v>623</v>
      </c>
      <c r="C191">
        <v>29</v>
      </c>
      <c r="D191" t="s">
        <v>9</v>
      </c>
      <c r="E191" t="s">
        <v>624</v>
      </c>
      <c r="F191" t="s">
        <v>588</v>
      </c>
      <c r="G191" t="s">
        <v>12</v>
      </c>
      <c r="H191" s="4" t="s">
        <v>13</v>
      </c>
      <c r="I191" s="33" t="str">
        <f t="shared" si="2"/>
        <v>Daniel Austin</v>
      </c>
      <c r="J191" s="33" t="str" cm="1">
        <f t="array" ref="J191">IF(H191&lt;&gt;"", H191, INDEX($H$2:$H$501, MODE(IF($H$2:$H$501&lt;&gt;"", MATCH($H$2:$H$501, $H$2:$H$501, 0)))))</f>
        <v>Gold</v>
      </c>
    </row>
    <row r="192" spans="1:10" x14ac:dyDescent="0.3">
      <c r="A192" t="s">
        <v>625</v>
      </c>
      <c r="B192" t="s">
        <v>626</v>
      </c>
      <c r="C192">
        <v>21</v>
      </c>
      <c r="D192" t="s">
        <v>9</v>
      </c>
      <c r="E192" t="s">
        <v>627</v>
      </c>
      <c r="F192" t="s">
        <v>58</v>
      </c>
      <c r="G192" t="s">
        <v>12</v>
      </c>
      <c r="H192" s="4" t="s">
        <v>26</v>
      </c>
      <c r="I192" s="33" t="str">
        <f t="shared" si="2"/>
        <v>Christopher Stewart</v>
      </c>
      <c r="J192" s="33" t="str" cm="1">
        <f t="array" ref="J192">IF(H192&lt;&gt;"", H192, INDEX($H$2:$H$501, MODE(IF($H$2:$H$501&lt;&gt;"", MATCH($H$2:$H$501, $H$2:$H$501, 0)))))</f>
        <v>Bronze</v>
      </c>
    </row>
    <row r="193" spans="1:10" x14ac:dyDescent="0.3">
      <c r="A193" t="s">
        <v>628</v>
      </c>
      <c r="B193" t="s">
        <v>629</v>
      </c>
      <c r="C193">
        <v>29</v>
      </c>
      <c r="D193" t="s">
        <v>16</v>
      </c>
      <c r="E193" t="s">
        <v>630</v>
      </c>
      <c r="F193" t="s">
        <v>25</v>
      </c>
      <c r="G193" t="s">
        <v>12</v>
      </c>
      <c r="H193" s="4" t="s">
        <v>26</v>
      </c>
      <c r="I193" s="33" t="str">
        <f t="shared" si="2"/>
        <v>Todd Poole</v>
      </c>
      <c r="J193" s="33" t="str" cm="1">
        <f t="array" ref="J193">IF(H193&lt;&gt;"", H193, INDEX($H$2:$H$501, MODE(IF($H$2:$H$501&lt;&gt;"", MATCH($H$2:$H$501, $H$2:$H$501, 0)))))</f>
        <v>Bronze</v>
      </c>
    </row>
    <row r="194" spans="1:10" x14ac:dyDescent="0.3">
      <c r="A194" t="s">
        <v>631</v>
      </c>
      <c r="B194" t="s">
        <v>632</v>
      </c>
      <c r="C194">
        <v>26</v>
      </c>
      <c r="D194" t="s">
        <v>9</v>
      </c>
      <c r="E194" t="s">
        <v>633</v>
      </c>
      <c r="F194" t="s">
        <v>106</v>
      </c>
      <c r="G194" t="s">
        <v>12</v>
      </c>
      <c r="H194" s="4" t="s">
        <v>13</v>
      </c>
      <c r="I194" s="33" t="str">
        <f t="shared" si="2"/>
        <v>Jacob Wood</v>
      </c>
      <c r="J194" s="33" t="str" cm="1">
        <f t="array" ref="J194">IF(H194&lt;&gt;"", H194, INDEX($H$2:$H$501, MODE(IF($H$2:$H$501&lt;&gt;"", MATCH($H$2:$H$501, $H$2:$H$501, 0)))))</f>
        <v>Gold</v>
      </c>
    </row>
    <row r="195" spans="1:10" x14ac:dyDescent="0.3">
      <c r="A195" t="s">
        <v>634</v>
      </c>
      <c r="B195" t="s">
        <v>635</v>
      </c>
      <c r="C195">
        <v>38</v>
      </c>
      <c r="D195" t="s">
        <v>9</v>
      </c>
      <c r="E195" t="s">
        <v>636</v>
      </c>
      <c r="F195" t="s">
        <v>81</v>
      </c>
      <c r="G195" t="s">
        <v>12</v>
      </c>
      <c r="H195" s="4" t="s">
        <v>13</v>
      </c>
      <c r="I195" s="33" t="str">
        <f t="shared" ref="I195:I258" si="3">TRIM(PROPER(B195))</f>
        <v>David Roberts</v>
      </c>
      <c r="J195" s="33" t="str" cm="1">
        <f t="array" ref="J195">IF(H195&lt;&gt;"", H195, INDEX($H$2:$H$501, MODE(IF($H$2:$H$501&lt;&gt;"", MATCH($H$2:$H$501, $H$2:$H$501, 0)))))</f>
        <v>Gold</v>
      </c>
    </row>
    <row r="196" spans="1:10" x14ac:dyDescent="0.3">
      <c r="A196" t="s">
        <v>637</v>
      </c>
      <c r="B196" t="s">
        <v>638</v>
      </c>
      <c r="C196">
        <v>46</v>
      </c>
      <c r="D196" t="s">
        <v>9</v>
      </c>
      <c r="E196" t="s">
        <v>639</v>
      </c>
      <c r="F196" t="s">
        <v>51</v>
      </c>
      <c r="G196" t="s">
        <v>12</v>
      </c>
      <c r="H196" s="4" t="s">
        <v>13</v>
      </c>
      <c r="I196" s="33" t="str">
        <f t="shared" si="3"/>
        <v>Ashley Ferguson</v>
      </c>
      <c r="J196" s="33" t="str" cm="1">
        <f t="array" ref="J196">IF(H196&lt;&gt;"", H196, INDEX($H$2:$H$501, MODE(IF($H$2:$H$501&lt;&gt;"", MATCH($H$2:$H$501, $H$2:$H$501, 0)))))</f>
        <v>Gold</v>
      </c>
    </row>
    <row r="197" spans="1:10" x14ac:dyDescent="0.3">
      <c r="A197" t="s">
        <v>640</v>
      </c>
      <c r="B197" t="s">
        <v>641</v>
      </c>
      <c r="C197">
        <v>60</v>
      </c>
      <c r="D197" t="s">
        <v>9</v>
      </c>
      <c r="E197" t="s">
        <v>642</v>
      </c>
      <c r="F197" t="s">
        <v>133</v>
      </c>
      <c r="G197" t="s">
        <v>12</v>
      </c>
      <c r="H197" s="4" t="s">
        <v>31</v>
      </c>
      <c r="I197" s="33" t="str">
        <f t="shared" si="3"/>
        <v>Anthony Garcia</v>
      </c>
      <c r="J197" s="33" t="str" cm="1">
        <f t="array" ref="J197">IF(H197&lt;&gt;"", H197, INDEX($H$2:$H$501, MODE(IF($H$2:$H$501&lt;&gt;"", MATCH($H$2:$H$501, $H$2:$H$501, 0)))))</f>
        <v>Silver</v>
      </c>
    </row>
    <row r="198" spans="1:10" x14ac:dyDescent="0.3">
      <c r="A198" t="s">
        <v>643</v>
      </c>
      <c r="B198" t="s">
        <v>644</v>
      </c>
      <c r="C198">
        <v>18</v>
      </c>
      <c r="D198" t="s">
        <v>16</v>
      </c>
      <c r="E198" t="s">
        <v>645</v>
      </c>
      <c r="F198" t="s">
        <v>163</v>
      </c>
      <c r="G198" t="s">
        <v>12</v>
      </c>
      <c r="H198" s="4" t="s">
        <v>19</v>
      </c>
      <c r="I198" s="33" t="str">
        <f t="shared" si="3"/>
        <v>Megan Greer</v>
      </c>
      <c r="J198" s="33" t="str" cm="1">
        <f t="array" ref="J198">IF(H198&lt;&gt;"", H198, INDEX($H$2:$H$501, MODE(IF($H$2:$H$501&lt;&gt;"", MATCH($H$2:$H$501, $H$2:$H$501, 0)))))</f>
        <v>Platinum</v>
      </c>
    </row>
    <row r="199" spans="1:10" x14ac:dyDescent="0.3">
      <c r="A199" t="s">
        <v>646</v>
      </c>
      <c r="B199" t="s">
        <v>647</v>
      </c>
      <c r="C199">
        <v>45</v>
      </c>
      <c r="D199" t="s">
        <v>16</v>
      </c>
      <c r="E199" t="s">
        <v>207</v>
      </c>
      <c r="F199" t="s">
        <v>201</v>
      </c>
      <c r="G199" t="s">
        <v>12</v>
      </c>
      <c r="H199" s="4" t="s">
        <v>19</v>
      </c>
      <c r="I199" s="33" t="str">
        <f t="shared" si="3"/>
        <v>Andrea Jacobs</v>
      </c>
      <c r="J199" s="33" t="str" cm="1">
        <f t="array" ref="J199">IF(H199&lt;&gt;"", H199, INDEX($H$2:$H$501, MODE(IF($H$2:$H$501&lt;&gt;"", MATCH($H$2:$H$501, $H$2:$H$501, 0)))))</f>
        <v>Platinum</v>
      </c>
    </row>
    <row r="200" spans="1:10" x14ac:dyDescent="0.3">
      <c r="A200" t="s">
        <v>648</v>
      </c>
      <c r="B200" t="s">
        <v>649</v>
      </c>
      <c r="C200">
        <v>54</v>
      </c>
      <c r="D200" t="s">
        <v>9</v>
      </c>
      <c r="E200" t="s">
        <v>650</v>
      </c>
      <c r="F200" t="s">
        <v>171</v>
      </c>
      <c r="G200" t="s">
        <v>12</v>
      </c>
      <c r="H200" s="4" t="s">
        <v>26</v>
      </c>
      <c r="I200" s="33" t="str">
        <f t="shared" si="3"/>
        <v>Wanda Snyder</v>
      </c>
      <c r="J200" s="33" t="str" cm="1">
        <f t="array" ref="J200">IF(H200&lt;&gt;"", H200, INDEX($H$2:$H$501, MODE(IF($H$2:$H$501&lt;&gt;"", MATCH($H$2:$H$501, $H$2:$H$501, 0)))))</f>
        <v>Bronze</v>
      </c>
    </row>
    <row r="201" spans="1:10" x14ac:dyDescent="0.3">
      <c r="A201" t="s">
        <v>651</v>
      </c>
      <c r="B201" t="s">
        <v>652</v>
      </c>
      <c r="C201">
        <v>46</v>
      </c>
      <c r="D201" t="s">
        <v>9</v>
      </c>
      <c r="E201" t="s">
        <v>653</v>
      </c>
      <c r="F201" t="s">
        <v>237</v>
      </c>
      <c r="G201" t="s">
        <v>12</v>
      </c>
      <c r="H201" s="4" t="s">
        <v>26</v>
      </c>
      <c r="I201" s="33" t="str">
        <f t="shared" si="3"/>
        <v>Carmen Price</v>
      </c>
      <c r="J201" s="33" t="str" cm="1">
        <f t="array" ref="J201">IF(H201&lt;&gt;"", H201, INDEX($H$2:$H$501, MODE(IF($H$2:$H$501&lt;&gt;"", MATCH($H$2:$H$501, $H$2:$H$501, 0)))))</f>
        <v>Bronze</v>
      </c>
    </row>
    <row r="202" spans="1:10" x14ac:dyDescent="0.3">
      <c r="A202" t="s">
        <v>654</v>
      </c>
      <c r="B202" t="s">
        <v>655</v>
      </c>
      <c r="C202">
        <v>30</v>
      </c>
      <c r="D202" t="s">
        <v>9</v>
      </c>
      <c r="E202" t="s">
        <v>656</v>
      </c>
      <c r="F202" t="s">
        <v>434</v>
      </c>
      <c r="G202" t="s">
        <v>12</v>
      </c>
      <c r="H202" s="4" t="s">
        <v>19</v>
      </c>
      <c r="I202" s="33" t="str">
        <f t="shared" si="3"/>
        <v>Anna Perez</v>
      </c>
      <c r="J202" s="33" t="str" cm="1">
        <f t="array" ref="J202">IF(H202&lt;&gt;"", H202, INDEX($H$2:$H$501, MODE(IF($H$2:$H$501&lt;&gt;"", MATCH($H$2:$H$501, $H$2:$H$501, 0)))))</f>
        <v>Platinum</v>
      </c>
    </row>
    <row r="203" spans="1:10" x14ac:dyDescent="0.3">
      <c r="A203" t="s">
        <v>657</v>
      </c>
      <c r="B203" t="s">
        <v>658</v>
      </c>
      <c r="C203">
        <v>25</v>
      </c>
      <c r="D203" t="s">
        <v>16</v>
      </c>
      <c r="E203" t="s">
        <v>659</v>
      </c>
      <c r="F203" t="s">
        <v>156</v>
      </c>
      <c r="G203" t="s">
        <v>12</v>
      </c>
      <c r="H203" s="4" t="s">
        <v>26</v>
      </c>
      <c r="I203" s="33" t="str">
        <f t="shared" si="3"/>
        <v>Mary Boyd</v>
      </c>
      <c r="J203" s="33" t="str" cm="1">
        <f t="array" ref="J203">IF(H203&lt;&gt;"", H203, INDEX($H$2:$H$501, MODE(IF($H$2:$H$501&lt;&gt;"", MATCH($H$2:$H$501, $H$2:$H$501, 0)))))</f>
        <v>Bronze</v>
      </c>
    </row>
    <row r="204" spans="1:10" x14ac:dyDescent="0.3">
      <c r="A204" t="s">
        <v>660</v>
      </c>
      <c r="B204" t="s">
        <v>661</v>
      </c>
      <c r="C204">
        <v>37</v>
      </c>
      <c r="D204" t="s">
        <v>16</v>
      </c>
      <c r="E204" t="s">
        <v>662</v>
      </c>
      <c r="F204" t="s">
        <v>62</v>
      </c>
      <c r="G204" t="s">
        <v>12</v>
      </c>
      <c r="H204" s="4" t="s">
        <v>19</v>
      </c>
      <c r="I204" s="33" t="str">
        <f t="shared" si="3"/>
        <v>Christina Garcia</v>
      </c>
      <c r="J204" s="33" t="str" cm="1">
        <f t="array" ref="J204">IF(H204&lt;&gt;"", H204, INDEX($H$2:$H$501, MODE(IF($H$2:$H$501&lt;&gt;"", MATCH($H$2:$H$501, $H$2:$H$501, 0)))))</f>
        <v>Platinum</v>
      </c>
    </row>
    <row r="205" spans="1:10" x14ac:dyDescent="0.3">
      <c r="A205" t="s">
        <v>663</v>
      </c>
      <c r="B205" t="s">
        <v>664</v>
      </c>
      <c r="C205">
        <v>47</v>
      </c>
      <c r="D205" t="s">
        <v>9</v>
      </c>
      <c r="E205" t="s">
        <v>665</v>
      </c>
      <c r="F205" t="s">
        <v>267</v>
      </c>
      <c r="G205" t="s">
        <v>12</v>
      </c>
      <c r="H205" s="4" t="s">
        <v>19</v>
      </c>
      <c r="I205" s="33" t="str">
        <f t="shared" si="3"/>
        <v>Sarah Brady</v>
      </c>
      <c r="J205" s="33" t="str" cm="1">
        <f t="array" ref="J205">IF(H205&lt;&gt;"", H205, INDEX($H$2:$H$501, MODE(IF($H$2:$H$501&lt;&gt;"", MATCH($H$2:$H$501, $H$2:$H$501, 0)))))</f>
        <v>Platinum</v>
      </c>
    </row>
    <row r="206" spans="1:10" x14ac:dyDescent="0.3">
      <c r="A206" t="s">
        <v>666</v>
      </c>
      <c r="B206" t="s">
        <v>667</v>
      </c>
      <c r="C206">
        <v>52</v>
      </c>
      <c r="D206" t="s">
        <v>9</v>
      </c>
      <c r="E206" t="s">
        <v>668</v>
      </c>
      <c r="F206" t="s">
        <v>287</v>
      </c>
      <c r="G206" t="s">
        <v>12</v>
      </c>
      <c r="H206" s="4" t="s">
        <v>19</v>
      </c>
      <c r="I206" s="33" t="str">
        <f t="shared" si="3"/>
        <v>Tiffany Herrera</v>
      </c>
      <c r="J206" s="33" t="str" cm="1">
        <f t="array" ref="J206">IF(H206&lt;&gt;"", H206, INDEX($H$2:$H$501, MODE(IF($H$2:$H$501&lt;&gt;"", MATCH($H$2:$H$501, $H$2:$H$501, 0)))))</f>
        <v>Platinum</v>
      </c>
    </row>
    <row r="207" spans="1:10" x14ac:dyDescent="0.3">
      <c r="A207" t="s">
        <v>669</v>
      </c>
      <c r="B207" t="s">
        <v>670</v>
      </c>
      <c r="C207">
        <v>44</v>
      </c>
      <c r="D207" t="s">
        <v>16</v>
      </c>
      <c r="E207" t="s">
        <v>671</v>
      </c>
      <c r="F207" t="s">
        <v>88</v>
      </c>
      <c r="G207" t="s">
        <v>12</v>
      </c>
      <c r="H207" s="4" t="s">
        <v>13</v>
      </c>
      <c r="I207" s="33" t="str">
        <f t="shared" si="3"/>
        <v>Michelle Carpenter</v>
      </c>
      <c r="J207" s="33" t="str" cm="1">
        <f t="array" ref="J207">IF(H207&lt;&gt;"", H207, INDEX($H$2:$H$501, MODE(IF($H$2:$H$501&lt;&gt;"", MATCH($H$2:$H$501, $H$2:$H$501, 0)))))</f>
        <v>Gold</v>
      </c>
    </row>
    <row r="208" spans="1:10" x14ac:dyDescent="0.3">
      <c r="A208" t="s">
        <v>672</v>
      </c>
      <c r="B208" t="s">
        <v>673</v>
      </c>
      <c r="C208">
        <v>26</v>
      </c>
      <c r="D208" t="s">
        <v>16</v>
      </c>
      <c r="E208" t="s">
        <v>674</v>
      </c>
      <c r="F208" t="s">
        <v>237</v>
      </c>
      <c r="G208" t="s">
        <v>12</v>
      </c>
      <c r="H208" s="4" t="s">
        <v>31</v>
      </c>
      <c r="I208" s="33" t="str">
        <f t="shared" si="3"/>
        <v>Ronald Jones</v>
      </c>
      <c r="J208" s="33" t="str" cm="1">
        <f t="array" ref="J208">IF(H208&lt;&gt;"", H208, INDEX($H$2:$H$501, MODE(IF($H$2:$H$501&lt;&gt;"", MATCH($H$2:$H$501, $H$2:$H$501, 0)))))</f>
        <v>Silver</v>
      </c>
    </row>
    <row r="209" spans="1:10" x14ac:dyDescent="0.3">
      <c r="A209" t="s">
        <v>675</v>
      </c>
      <c r="B209" t="s">
        <v>676</v>
      </c>
      <c r="C209">
        <v>28</v>
      </c>
      <c r="D209" t="s">
        <v>16</v>
      </c>
      <c r="E209" t="s">
        <v>677</v>
      </c>
      <c r="F209" t="s">
        <v>88</v>
      </c>
      <c r="G209" t="s">
        <v>12</v>
      </c>
      <c r="H209" s="4" t="s">
        <v>26</v>
      </c>
      <c r="I209" s="33" t="str">
        <f t="shared" si="3"/>
        <v>Jacqueline Pacheco</v>
      </c>
      <c r="J209" s="33" t="str" cm="1">
        <f t="array" ref="J209">IF(H209&lt;&gt;"", H209, INDEX($H$2:$H$501, MODE(IF($H$2:$H$501&lt;&gt;"", MATCH($H$2:$H$501, $H$2:$H$501, 0)))))</f>
        <v>Bronze</v>
      </c>
    </row>
    <row r="210" spans="1:10" x14ac:dyDescent="0.3">
      <c r="A210" t="s">
        <v>678</v>
      </c>
      <c r="B210" t="s">
        <v>679</v>
      </c>
      <c r="C210">
        <v>54</v>
      </c>
      <c r="D210" t="s">
        <v>9</v>
      </c>
      <c r="E210" t="s">
        <v>680</v>
      </c>
      <c r="F210" t="s">
        <v>328</v>
      </c>
      <c r="G210" t="s">
        <v>12</v>
      </c>
      <c r="H210" s="4" t="s">
        <v>19</v>
      </c>
      <c r="I210" s="33" t="str">
        <f t="shared" si="3"/>
        <v>John Perez</v>
      </c>
      <c r="J210" s="33" t="str" cm="1">
        <f t="array" ref="J210">IF(H210&lt;&gt;"", H210, INDEX($H$2:$H$501, MODE(IF($H$2:$H$501&lt;&gt;"", MATCH($H$2:$H$501, $H$2:$H$501, 0)))))</f>
        <v>Platinum</v>
      </c>
    </row>
    <row r="211" spans="1:10" x14ac:dyDescent="0.3">
      <c r="A211" t="s">
        <v>681</v>
      </c>
      <c r="B211" t="s">
        <v>682</v>
      </c>
      <c r="C211">
        <v>50</v>
      </c>
      <c r="D211" t="s">
        <v>16</v>
      </c>
      <c r="E211" t="s">
        <v>683</v>
      </c>
      <c r="F211" t="s">
        <v>434</v>
      </c>
      <c r="G211" t="s">
        <v>12</v>
      </c>
      <c r="H211" s="4" t="s">
        <v>19</v>
      </c>
      <c r="I211" s="33" t="str">
        <f t="shared" si="3"/>
        <v>Joan Johnson</v>
      </c>
      <c r="J211" s="33" t="str" cm="1">
        <f t="array" ref="J211">IF(H211&lt;&gt;"", H211, INDEX($H$2:$H$501, MODE(IF($H$2:$H$501&lt;&gt;"", MATCH($H$2:$H$501, $H$2:$H$501, 0)))))</f>
        <v>Platinum</v>
      </c>
    </row>
    <row r="212" spans="1:10" x14ac:dyDescent="0.3">
      <c r="A212" t="s">
        <v>684</v>
      </c>
      <c r="B212" t="s">
        <v>685</v>
      </c>
      <c r="C212">
        <v>48</v>
      </c>
      <c r="D212" t="s">
        <v>9</v>
      </c>
      <c r="E212" t="s">
        <v>686</v>
      </c>
      <c r="F212" t="s">
        <v>81</v>
      </c>
      <c r="G212" t="s">
        <v>12</v>
      </c>
      <c r="H212" s="4" t="s">
        <v>31</v>
      </c>
      <c r="I212" s="33" t="str">
        <f t="shared" si="3"/>
        <v>Antonio Jones</v>
      </c>
      <c r="J212" s="33" t="str" cm="1">
        <f t="array" ref="J212">IF(H212&lt;&gt;"", H212, INDEX($H$2:$H$501, MODE(IF($H$2:$H$501&lt;&gt;"", MATCH($H$2:$H$501, $H$2:$H$501, 0)))))</f>
        <v>Silver</v>
      </c>
    </row>
    <row r="213" spans="1:10" x14ac:dyDescent="0.3">
      <c r="A213" t="s">
        <v>687</v>
      </c>
      <c r="B213" t="s">
        <v>688</v>
      </c>
      <c r="C213">
        <v>20</v>
      </c>
      <c r="D213" t="s">
        <v>16</v>
      </c>
      <c r="E213" t="s">
        <v>689</v>
      </c>
      <c r="F213" t="s">
        <v>92</v>
      </c>
      <c r="G213" t="s">
        <v>12</v>
      </c>
      <c r="H213" s="4" t="s">
        <v>31</v>
      </c>
      <c r="I213" s="33" t="str">
        <f t="shared" si="3"/>
        <v>Rodney Huffman</v>
      </c>
      <c r="J213" s="33" t="str" cm="1">
        <f t="array" ref="J213">IF(H213&lt;&gt;"", H213, INDEX($H$2:$H$501, MODE(IF($H$2:$H$501&lt;&gt;"", MATCH($H$2:$H$501, $H$2:$H$501, 0)))))</f>
        <v>Silver</v>
      </c>
    </row>
    <row r="214" spans="1:10" x14ac:dyDescent="0.3">
      <c r="A214" t="s">
        <v>690</v>
      </c>
      <c r="B214" t="s">
        <v>691</v>
      </c>
      <c r="C214">
        <v>63</v>
      </c>
      <c r="D214" t="s">
        <v>16</v>
      </c>
      <c r="E214" t="s">
        <v>692</v>
      </c>
      <c r="F214" t="s">
        <v>74</v>
      </c>
      <c r="G214" t="s">
        <v>12</v>
      </c>
      <c r="H214" s="4" t="s">
        <v>19</v>
      </c>
      <c r="I214" s="33" t="str">
        <f t="shared" si="3"/>
        <v>Blake Harrison</v>
      </c>
      <c r="J214" s="33" t="str" cm="1">
        <f t="array" ref="J214">IF(H214&lt;&gt;"", H214, INDEX($H$2:$H$501, MODE(IF($H$2:$H$501&lt;&gt;"", MATCH($H$2:$H$501, $H$2:$H$501, 0)))))</f>
        <v>Platinum</v>
      </c>
    </row>
    <row r="215" spans="1:10" x14ac:dyDescent="0.3">
      <c r="A215" t="s">
        <v>693</v>
      </c>
      <c r="B215" t="s">
        <v>694</v>
      </c>
      <c r="C215">
        <v>42</v>
      </c>
      <c r="D215" t="s">
        <v>16</v>
      </c>
      <c r="E215" t="s">
        <v>695</v>
      </c>
      <c r="F215" t="s">
        <v>18</v>
      </c>
      <c r="G215" t="s">
        <v>12</v>
      </c>
      <c r="H215" s="4" t="s">
        <v>19</v>
      </c>
      <c r="I215" s="33" t="str">
        <f t="shared" si="3"/>
        <v>Stuart Johnson</v>
      </c>
      <c r="J215" s="33" t="str" cm="1">
        <f t="array" ref="J215">IF(H215&lt;&gt;"", H215, INDEX($H$2:$H$501, MODE(IF($H$2:$H$501&lt;&gt;"", MATCH($H$2:$H$501, $H$2:$H$501, 0)))))</f>
        <v>Platinum</v>
      </c>
    </row>
    <row r="216" spans="1:10" x14ac:dyDescent="0.3">
      <c r="A216" t="s">
        <v>696</v>
      </c>
      <c r="B216" t="s">
        <v>697</v>
      </c>
      <c r="C216">
        <v>61</v>
      </c>
      <c r="D216" t="s">
        <v>9</v>
      </c>
      <c r="E216" t="s">
        <v>698</v>
      </c>
      <c r="F216" t="s">
        <v>66</v>
      </c>
      <c r="G216" t="s">
        <v>12</v>
      </c>
      <c r="H216" s="4" t="s">
        <v>13</v>
      </c>
      <c r="I216" s="33" t="str">
        <f t="shared" si="3"/>
        <v>Eric Todd</v>
      </c>
      <c r="J216" s="33" t="str" cm="1">
        <f t="array" ref="J216">IF(H216&lt;&gt;"", H216, INDEX($H$2:$H$501, MODE(IF($H$2:$H$501&lt;&gt;"", MATCH($H$2:$H$501, $H$2:$H$501, 0)))))</f>
        <v>Gold</v>
      </c>
    </row>
    <row r="217" spans="1:10" x14ac:dyDescent="0.3">
      <c r="A217" t="s">
        <v>699</v>
      </c>
      <c r="B217" t="s">
        <v>700</v>
      </c>
      <c r="C217">
        <v>50</v>
      </c>
      <c r="D217" t="s">
        <v>16</v>
      </c>
      <c r="E217" t="s">
        <v>701</v>
      </c>
      <c r="F217" t="s">
        <v>35</v>
      </c>
      <c r="G217" t="s">
        <v>12</v>
      </c>
      <c r="H217" s="4" t="s">
        <v>13</v>
      </c>
      <c r="I217" s="33" t="str">
        <f t="shared" si="3"/>
        <v>Steve Medina</v>
      </c>
      <c r="J217" s="33" t="str" cm="1">
        <f t="array" ref="J217">IF(H217&lt;&gt;"", H217, INDEX($H$2:$H$501, MODE(IF($H$2:$H$501&lt;&gt;"", MATCH($H$2:$H$501, $H$2:$H$501, 0)))))</f>
        <v>Gold</v>
      </c>
    </row>
    <row r="218" spans="1:10" x14ac:dyDescent="0.3">
      <c r="A218" t="s">
        <v>702</v>
      </c>
      <c r="B218" t="s">
        <v>703</v>
      </c>
      <c r="C218">
        <v>44</v>
      </c>
      <c r="D218" t="s">
        <v>9</v>
      </c>
      <c r="E218" t="s">
        <v>704</v>
      </c>
      <c r="F218" t="s">
        <v>30</v>
      </c>
      <c r="G218" t="s">
        <v>12</v>
      </c>
      <c r="H218" s="4" t="s">
        <v>19</v>
      </c>
      <c r="I218" s="33" t="str">
        <f t="shared" si="3"/>
        <v>Kathryn Garcia</v>
      </c>
      <c r="J218" s="33" t="str" cm="1">
        <f t="array" ref="J218">IF(H218&lt;&gt;"", H218, INDEX($H$2:$H$501, MODE(IF($H$2:$H$501&lt;&gt;"", MATCH($H$2:$H$501, $H$2:$H$501, 0)))))</f>
        <v>Platinum</v>
      </c>
    </row>
    <row r="219" spans="1:10" x14ac:dyDescent="0.3">
      <c r="A219" t="s">
        <v>705</v>
      </c>
      <c r="B219" t="s">
        <v>706</v>
      </c>
      <c r="C219">
        <v>42</v>
      </c>
      <c r="D219" t="s">
        <v>9</v>
      </c>
      <c r="E219" t="s">
        <v>707</v>
      </c>
      <c r="F219" t="s">
        <v>113</v>
      </c>
      <c r="G219" t="s">
        <v>12</v>
      </c>
      <c r="H219" s="4" t="s">
        <v>31</v>
      </c>
      <c r="I219" s="33" t="str">
        <f t="shared" si="3"/>
        <v>Kathy Copeland</v>
      </c>
      <c r="J219" s="33" t="str" cm="1">
        <f t="array" ref="J219">IF(H219&lt;&gt;"", H219, INDEX($H$2:$H$501, MODE(IF($H$2:$H$501&lt;&gt;"", MATCH($H$2:$H$501, $H$2:$H$501, 0)))))</f>
        <v>Silver</v>
      </c>
    </row>
    <row r="220" spans="1:10" x14ac:dyDescent="0.3">
      <c r="A220" t="s">
        <v>708</v>
      </c>
      <c r="B220" t="s">
        <v>709</v>
      </c>
      <c r="C220">
        <v>46</v>
      </c>
      <c r="D220" t="s">
        <v>9</v>
      </c>
      <c r="E220" t="s">
        <v>710</v>
      </c>
      <c r="F220" t="s">
        <v>30</v>
      </c>
      <c r="G220" t="s">
        <v>12</v>
      </c>
      <c r="H220" s="4" t="s">
        <v>19</v>
      </c>
      <c r="I220" s="33" t="str">
        <f t="shared" si="3"/>
        <v>Julia Jackson</v>
      </c>
      <c r="J220" s="33" t="str" cm="1">
        <f t="array" ref="J220">IF(H220&lt;&gt;"", H220, INDEX($H$2:$H$501, MODE(IF($H$2:$H$501&lt;&gt;"", MATCH($H$2:$H$501, $H$2:$H$501, 0)))))</f>
        <v>Platinum</v>
      </c>
    </row>
    <row r="221" spans="1:10" x14ac:dyDescent="0.3">
      <c r="A221" t="s">
        <v>711</v>
      </c>
      <c r="B221" t="s">
        <v>712</v>
      </c>
      <c r="C221">
        <v>47</v>
      </c>
      <c r="D221" t="s">
        <v>16</v>
      </c>
      <c r="E221" t="s">
        <v>3831</v>
      </c>
      <c r="F221" t="s">
        <v>88</v>
      </c>
      <c r="G221" t="s">
        <v>12</v>
      </c>
      <c r="H221" s="4" t="s">
        <v>13</v>
      </c>
      <c r="I221" s="33" t="str">
        <f t="shared" si="3"/>
        <v>Jordan Wells</v>
      </c>
      <c r="J221" s="33" t="str" cm="1">
        <f t="array" ref="J221">IF(H221&lt;&gt;"", H221, INDEX($H$2:$H$501, MODE(IF($H$2:$H$501&lt;&gt;"", MATCH($H$2:$H$501, $H$2:$H$501, 0)))))</f>
        <v>Gold</v>
      </c>
    </row>
    <row r="222" spans="1:10" x14ac:dyDescent="0.3">
      <c r="A222" t="s">
        <v>713</v>
      </c>
      <c r="B222" t="s">
        <v>714</v>
      </c>
      <c r="C222">
        <v>50</v>
      </c>
      <c r="D222" t="s">
        <v>16</v>
      </c>
      <c r="E222" t="s">
        <v>3830</v>
      </c>
      <c r="F222" t="s">
        <v>715</v>
      </c>
      <c r="G222" t="s">
        <v>12</v>
      </c>
      <c r="H222" s="4" t="s">
        <v>26</v>
      </c>
      <c r="I222" s="33" t="str">
        <f t="shared" si="3"/>
        <v>George Davis</v>
      </c>
      <c r="J222" s="33" t="str" cm="1">
        <f t="array" ref="J222">IF(H222&lt;&gt;"", H222, INDEX($H$2:$H$501, MODE(IF($H$2:$H$501&lt;&gt;"", MATCH($H$2:$H$501, $H$2:$H$501, 0)))))</f>
        <v>Bronze</v>
      </c>
    </row>
    <row r="223" spans="1:10" x14ac:dyDescent="0.3">
      <c r="A223" t="s">
        <v>716</v>
      </c>
      <c r="B223" t="s">
        <v>717</v>
      </c>
      <c r="C223">
        <v>38</v>
      </c>
      <c r="D223" t="s">
        <v>9</v>
      </c>
      <c r="E223" t="s">
        <v>718</v>
      </c>
      <c r="F223" t="s">
        <v>81</v>
      </c>
      <c r="G223" t="s">
        <v>12</v>
      </c>
      <c r="H223" s="4" t="s">
        <v>19</v>
      </c>
      <c r="I223" s="33" t="str">
        <f t="shared" si="3"/>
        <v>Lisa Young</v>
      </c>
      <c r="J223" s="33" t="str" cm="1">
        <f t="array" ref="J223">IF(H223&lt;&gt;"", H223, INDEX($H$2:$H$501, MODE(IF($H$2:$H$501&lt;&gt;"", MATCH($H$2:$H$501, $H$2:$H$501, 0)))))</f>
        <v>Platinum</v>
      </c>
    </row>
    <row r="224" spans="1:10" x14ac:dyDescent="0.3">
      <c r="A224" t="s">
        <v>719</v>
      </c>
      <c r="B224" t="s">
        <v>720</v>
      </c>
      <c r="C224">
        <v>35</v>
      </c>
      <c r="D224" t="s">
        <v>9</v>
      </c>
      <c r="E224" t="s">
        <v>721</v>
      </c>
      <c r="F224" t="s">
        <v>233</v>
      </c>
      <c r="G224" t="s">
        <v>12</v>
      </c>
      <c r="H224" s="4" t="s">
        <v>19</v>
      </c>
      <c r="I224" s="33" t="str">
        <f t="shared" si="3"/>
        <v>Alejandro Doyle</v>
      </c>
      <c r="J224" s="33" t="str" cm="1">
        <f t="array" ref="J224">IF(H224&lt;&gt;"", H224, INDEX($H$2:$H$501, MODE(IF($H$2:$H$501&lt;&gt;"", MATCH($H$2:$H$501, $H$2:$H$501, 0)))))</f>
        <v>Platinum</v>
      </c>
    </row>
    <row r="225" spans="1:10" x14ac:dyDescent="0.3">
      <c r="A225" t="s">
        <v>722</v>
      </c>
      <c r="B225" t="s">
        <v>723</v>
      </c>
      <c r="C225">
        <v>50</v>
      </c>
      <c r="D225" t="s">
        <v>9</v>
      </c>
      <c r="E225" t="s">
        <v>3832</v>
      </c>
      <c r="F225" t="s">
        <v>267</v>
      </c>
      <c r="G225" t="s">
        <v>12</v>
      </c>
      <c r="H225" s="4" t="s">
        <v>19</v>
      </c>
      <c r="I225" s="33" t="str">
        <f t="shared" si="3"/>
        <v>Robert Harris</v>
      </c>
      <c r="J225" s="33" t="str" cm="1">
        <f t="array" ref="J225">IF(H225&lt;&gt;"", H225, INDEX($H$2:$H$501, MODE(IF($H$2:$H$501&lt;&gt;"", MATCH($H$2:$H$501, $H$2:$H$501, 0)))))</f>
        <v>Platinum</v>
      </c>
    </row>
    <row r="226" spans="1:10" x14ac:dyDescent="0.3">
      <c r="A226" t="s">
        <v>724</v>
      </c>
      <c r="B226" t="s">
        <v>725</v>
      </c>
      <c r="C226">
        <v>29</v>
      </c>
      <c r="D226" t="s">
        <v>9</v>
      </c>
      <c r="E226" t="s">
        <v>726</v>
      </c>
      <c r="F226" t="s">
        <v>113</v>
      </c>
      <c r="G226" t="s">
        <v>12</v>
      </c>
      <c r="H226" s="4" t="s">
        <v>31</v>
      </c>
      <c r="I226" s="33" t="str">
        <f t="shared" si="3"/>
        <v>Anthony Morgan</v>
      </c>
      <c r="J226" s="33" t="str" cm="1">
        <f t="array" ref="J226">IF(H226&lt;&gt;"", H226, INDEX($H$2:$H$501, MODE(IF($H$2:$H$501&lt;&gt;"", MATCH($H$2:$H$501, $H$2:$H$501, 0)))))</f>
        <v>Silver</v>
      </c>
    </row>
    <row r="227" spans="1:10" x14ac:dyDescent="0.3">
      <c r="A227" t="s">
        <v>727</v>
      </c>
      <c r="B227" t="s">
        <v>728</v>
      </c>
      <c r="C227">
        <v>46</v>
      </c>
      <c r="D227" t="s">
        <v>16</v>
      </c>
      <c r="E227" t="s">
        <v>729</v>
      </c>
      <c r="F227" t="s">
        <v>117</v>
      </c>
      <c r="G227" t="s">
        <v>12</v>
      </c>
      <c r="H227" s="4" t="s">
        <v>19</v>
      </c>
      <c r="I227" s="33" t="str">
        <f t="shared" si="3"/>
        <v>Elizabeth Stanley</v>
      </c>
      <c r="J227" s="33" t="str" cm="1">
        <f t="array" ref="J227">IF(H227&lt;&gt;"", H227, INDEX($H$2:$H$501, MODE(IF($H$2:$H$501&lt;&gt;"", MATCH($H$2:$H$501, $H$2:$H$501, 0)))))</f>
        <v>Platinum</v>
      </c>
    </row>
    <row r="228" spans="1:10" x14ac:dyDescent="0.3">
      <c r="A228" t="s">
        <v>730</v>
      </c>
      <c r="B228" t="s">
        <v>731</v>
      </c>
      <c r="C228">
        <v>54</v>
      </c>
      <c r="D228" t="s">
        <v>9</v>
      </c>
      <c r="E228" t="s">
        <v>216</v>
      </c>
      <c r="F228" t="s">
        <v>163</v>
      </c>
      <c r="G228" t="s">
        <v>12</v>
      </c>
      <c r="H228" s="4" t="s">
        <v>13</v>
      </c>
      <c r="I228" s="33" t="str">
        <f t="shared" si="3"/>
        <v>Alexis Castaneda</v>
      </c>
      <c r="J228" s="33" t="str" cm="1">
        <f t="array" ref="J228">IF(H228&lt;&gt;"", H228, INDEX($H$2:$H$501, MODE(IF($H$2:$H$501&lt;&gt;"", MATCH($H$2:$H$501, $H$2:$H$501, 0)))))</f>
        <v>Gold</v>
      </c>
    </row>
    <row r="229" spans="1:10" x14ac:dyDescent="0.3">
      <c r="A229" t="s">
        <v>732</v>
      </c>
      <c r="B229" t="s">
        <v>733</v>
      </c>
      <c r="C229">
        <v>63</v>
      </c>
      <c r="D229" t="s">
        <v>16</v>
      </c>
      <c r="E229" t="s">
        <v>734</v>
      </c>
      <c r="F229" t="s">
        <v>62</v>
      </c>
      <c r="G229" t="s">
        <v>12</v>
      </c>
      <c r="H229" s="4" t="s">
        <v>13</v>
      </c>
      <c r="I229" s="33" t="str">
        <f t="shared" si="3"/>
        <v>Gregory Pham</v>
      </c>
      <c r="J229" s="33" t="str" cm="1">
        <f t="array" ref="J229">IF(H229&lt;&gt;"", H229, INDEX($H$2:$H$501, MODE(IF($H$2:$H$501&lt;&gt;"", MATCH($H$2:$H$501, $H$2:$H$501, 0)))))</f>
        <v>Gold</v>
      </c>
    </row>
    <row r="230" spans="1:10" x14ac:dyDescent="0.3">
      <c r="A230" t="s">
        <v>735</v>
      </c>
      <c r="B230" t="s">
        <v>736</v>
      </c>
      <c r="C230">
        <v>52</v>
      </c>
      <c r="D230" t="s">
        <v>16</v>
      </c>
      <c r="E230" t="s">
        <v>395</v>
      </c>
      <c r="F230" t="s">
        <v>117</v>
      </c>
      <c r="G230" t="s">
        <v>12</v>
      </c>
      <c r="H230" s="4" t="s">
        <v>13</v>
      </c>
      <c r="I230" s="33" t="str">
        <f t="shared" si="3"/>
        <v>Casey Flores</v>
      </c>
      <c r="J230" s="33" t="str" cm="1">
        <f t="array" ref="J230">IF(H230&lt;&gt;"", H230, INDEX($H$2:$H$501, MODE(IF($H$2:$H$501&lt;&gt;"", MATCH($H$2:$H$501, $H$2:$H$501, 0)))))</f>
        <v>Gold</v>
      </c>
    </row>
    <row r="231" spans="1:10" x14ac:dyDescent="0.3">
      <c r="A231" t="s">
        <v>737</v>
      </c>
      <c r="B231" t="s">
        <v>738</v>
      </c>
      <c r="C231">
        <v>32</v>
      </c>
      <c r="D231" t="s">
        <v>16</v>
      </c>
      <c r="E231" t="s">
        <v>739</v>
      </c>
      <c r="F231" t="s">
        <v>140</v>
      </c>
      <c r="G231" t="s">
        <v>12</v>
      </c>
      <c r="H231" s="4" t="s">
        <v>26</v>
      </c>
      <c r="I231" s="33" t="str">
        <f t="shared" si="3"/>
        <v>Tanner Thompson</v>
      </c>
      <c r="J231" s="33" t="str" cm="1">
        <f t="array" ref="J231">IF(H231&lt;&gt;"", H231, INDEX($H$2:$H$501, MODE(IF($H$2:$H$501&lt;&gt;"", MATCH($H$2:$H$501, $H$2:$H$501, 0)))))</f>
        <v>Bronze</v>
      </c>
    </row>
    <row r="232" spans="1:10" x14ac:dyDescent="0.3">
      <c r="A232" t="s">
        <v>740</v>
      </c>
      <c r="B232" t="s">
        <v>741</v>
      </c>
      <c r="C232">
        <v>29</v>
      </c>
      <c r="D232" t="s">
        <v>9</v>
      </c>
      <c r="E232" t="s">
        <v>742</v>
      </c>
      <c r="F232" t="s">
        <v>250</v>
      </c>
      <c r="G232" t="s">
        <v>12</v>
      </c>
      <c r="H232" s="4" t="s">
        <v>26</v>
      </c>
      <c r="I232" s="33" t="str">
        <f t="shared" si="3"/>
        <v>Timothy Sanders</v>
      </c>
      <c r="J232" s="33" t="str" cm="1">
        <f t="array" ref="J232">IF(H232&lt;&gt;"", H232, INDEX($H$2:$H$501, MODE(IF($H$2:$H$501&lt;&gt;"", MATCH($H$2:$H$501, $H$2:$H$501, 0)))))</f>
        <v>Bronze</v>
      </c>
    </row>
    <row r="233" spans="1:10" x14ac:dyDescent="0.3">
      <c r="A233" t="s">
        <v>743</v>
      </c>
      <c r="B233" t="s">
        <v>744</v>
      </c>
      <c r="C233">
        <v>22</v>
      </c>
      <c r="D233" t="s">
        <v>16</v>
      </c>
      <c r="E233" t="s">
        <v>745</v>
      </c>
      <c r="F233" t="s">
        <v>317</v>
      </c>
      <c r="G233" t="s">
        <v>12</v>
      </c>
      <c r="H233" s="4" t="s">
        <v>26</v>
      </c>
      <c r="I233" s="33" t="str">
        <f t="shared" si="3"/>
        <v>Timothy Juarez</v>
      </c>
      <c r="J233" s="33" t="str" cm="1">
        <f t="array" ref="J233">IF(H233&lt;&gt;"", H233, INDEX($H$2:$H$501, MODE(IF($H$2:$H$501&lt;&gt;"", MATCH($H$2:$H$501, $H$2:$H$501, 0)))))</f>
        <v>Bronze</v>
      </c>
    </row>
    <row r="234" spans="1:10" x14ac:dyDescent="0.3">
      <c r="A234" t="s">
        <v>746</v>
      </c>
      <c r="B234" t="s">
        <v>747</v>
      </c>
      <c r="C234">
        <v>27</v>
      </c>
      <c r="D234" t="s">
        <v>16</v>
      </c>
      <c r="E234" t="s">
        <v>748</v>
      </c>
      <c r="F234" t="s">
        <v>88</v>
      </c>
      <c r="G234" t="s">
        <v>12</v>
      </c>
      <c r="H234" s="4" t="s">
        <v>19</v>
      </c>
      <c r="I234" s="33" t="str">
        <f t="shared" si="3"/>
        <v>Christy Hill</v>
      </c>
      <c r="J234" s="33" t="str" cm="1">
        <f t="array" ref="J234">IF(H234&lt;&gt;"", H234, INDEX($H$2:$H$501, MODE(IF($H$2:$H$501&lt;&gt;"", MATCH($H$2:$H$501, $H$2:$H$501, 0)))))</f>
        <v>Platinum</v>
      </c>
    </row>
    <row r="235" spans="1:10" x14ac:dyDescent="0.3">
      <c r="A235" t="s">
        <v>749</v>
      </c>
      <c r="B235" t="s">
        <v>750</v>
      </c>
      <c r="C235">
        <v>59</v>
      </c>
      <c r="D235" t="s">
        <v>9</v>
      </c>
      <c r="E235" t="s">
        <v>751</v>
      </c>
      <c r="F235" t="s">
        <v>43</v>
      </c>
      <c r="G235" t="s">
        <v>12</v>
      </c>
      <c r="H235" s="4" t="s">
        <v>31</v>
      </c>
      <c r="I235" s="33" t="str">
        <f t="shared" si="3"/>
        <v>Michelle Gonzalez</v>
      </c>
      <c r="J235" s="33" t="str" cm="1">
        <f t="array" ref="J235">IF(H235&lt;&gt;"", H235, INDEX($H$2:$H$501, MODE(IF($H$2:$H$501&lt;&gt;"", MATCH($H$2:$H$501, $H$2:$H$501, 0)))))</f>
        <v>Silver</v>
      </c>
    </row>
    <row r="236" spans="1:10" x14ac:dyDescent="0.3">
      <c r="A236" t="s">
        <v>752</v>
      </c>
      <c r="B236" t="s">
        <v>753</v>
      </c>
      <c r="C236">
        <v>43</v>
      </c>
      <c r="D236" t="s">
        <v>16</v>
      </c>
      <c r="E236" t="s">
        <v>754</v>
      </c>
      <c r="F236" t="s">
        <v>62</v>
      </c>
      <c r="G236" t="s">
        <v>12</v>
      </c>
      <c r="H236" s="4" t="s">
        <v>13</v>
      </c>
      <c r="I236" s="33" t="str">
        <f t="shared" si="3"/>
        <v>Nathaniel Hill</v>
      </c>
      <c r="J236" s="33" t="str" cm="1">
        <f t="array" ref="J236">IF(H236&lt;&gt;"", H236, INDEX($H$2:$H$501, MODE(IF($H$2:$H$501&lt;&gt;"", MATCH($H$2:$H$501, $H$2:$H$501, 0)))))</f>
        <v>Gold</v>
      </c>
    </row>
    <row r="237" spans="1:10" x14ac:dyDescent="0.3">
      <c r="A237" t="s">
        <v>755</v>
      </c>
      <c r="B237" t="s">
        <v>756</v>
      </c>
      <c r="C237">
        <v>28</v>
      </c>
      <c r="D237" t="s">
        <v>16</v>
      </c>
      <c r="E237" t="s">
        <v>757</v>
      </c>
      <c r="F237" t="s">
        <v>92</v>
      </c>
      <c r="G237" t="s">
        <v>12</v>
      </c>
      <c r="H237" s="4" t="s">
        <v>26</v>
      </c>
      <c r="I237" s="33" t="str">
        <f t="shared" si="3"/>
        <v>Jon Ortiz</v>
      </c>
      <c r="J237" s="33" t="str" cm="1">
        <f t="array" ref="J237">IF(H237&lt;&gt;"", H237, INDEX($H$2:$H$501, MODE(IF($H$2:$H$501&lt;&gt;"", MATCH($H$2:$H$501, $H$2:$H$501, 0)))))</f>
        <v>Bronze</v>
      </c>
    </row>
    <row r="238" spans="1:10" x14ac:dyDescent="0.3">
      <c r="A238" t="s">
        <v>758</v>
      </c>
      <c r="B238" t="s">
        <v>759</v>
      </c>
      <c r="C238">
        <v>42</v>
      </c>
      <c r="D238" t="s">
        <v>16</v>
      </c>
      <c r="E238" t="s">
        <v>760</v>
      </c>
      <c r="F238" t="s">
        <v>287</v>
      </c>
      <c r="G238" t="s">
        <v>12</v>
      </c>
      <c r="H238" s="4" t="s">
        <v>26</v>
      </c>
      <c r="I238" s="33" t="str">
        <f t="shared" si="3"/>
        <v>Joshua Wilson</v>
      </c>
      <c r="J238" s="33" t="str" cm="1">
        <f t="array" ref="J238">IF(H238&lt;&gt;"", H238, INDEX($H$2:$H$501, MODE(IF($H$2:$H$501&lt;&gt;"", MATCH($H$2:$H$501, $H$2:$H$501, 0)))))</f>
        <v>Bronze</v>
      </c>
    </row>
    <row r="239" spans="1:10" x14ac:dyDescent="0.3">
      <c r="A239" t="s">
        <v>761</v>
      </c>
      <c r="B239" t="s">
        <v>762</v>
      </c>
      <c r="C239">
        <v>41</v>
      </c>
      <c r="D239" t="s">
        <v>16</v>
      </c>
      <c r="E239" t="s">
        <v>763</v>
      </c>
      <c r="F239" t="s">
        <v>66</v>
      </c>
      <c r="G239" t="s">
        <v>12</v>
      </c>
      <c r="H239" s="4" t="s">
        <v>13</v>
      </c>
      <c r="I239" s="33" t="str">
        <f t="shared" si="3"/>
        <v>Wesley Short</v>
      </c>
      <c r="J239" s="33" t="str" cm="1">
        <f t="array" ref="J239">IF(H239&lt;&gt;"", H239, INDEX($H$2:$H$501, MODE(IF($H$2:$H$501&lt;&gt;"", MATCH($H$2:$H$501, $H$2:$H$501, 0)))))</f>
        <v>Gold</v>
      </c>
    </row>
    <row r="240" spans="1:10" x14ac:dyDescent="0.3">
      <c r="A240" t="s">
        <v>764</v>
      </c>
      <c r="B240" t="s">
        <v>765</v>
      </c>
      <c r="C240">
        <v>40</v>
      </c>
      <c r="D240" t="s">
        <v>9</v>
      </c>
      <c r="E240" t="s">
        <v>766</v>
      </c>
      <c r="F240" t="s">
        <v>43</v>
      </c>
      <c r="G240" t="s">
        <v>12</v>
      </c>
      <c r="H240" s="4" t="s">
        <v>19</v>
      </c>
      <c r="I240" s="33" t="str">
        <f t="shared" si="3"/>
        <v>Steven Smith</v>
      </c>
      <c r="J240" s="33" t="str" cm="1">
        <f t="array" ref="J240">IF(H240&lt;&gt;"", H240, INDEX($H$2:$H$501, MODE(IF($H$2:$H$501&lt;&gt;"", MATCH($H$2:$H$501, $H$2:$H$501, 0)))))</f>
        <v>Platinum</v>
      </c>
    </row>
    <row r="241" spans="1:10" x14ac:dyDescent="0.3">
      <c r="A241" t="s">
        <v>767</v>
      </c>
      <c r="B241" t="s">
        <v>768</v>
      </c>
      <c r="C241">
        <v>58</v>
      </c>
      <c r="D241" t="s">
        <v>16</v>
      </c>
      <c r="E241" t="s">
        <v>769</v>
      </c>
      <c r="F241" t="s">
        <v>184</v>
      </c>
      <c r="G241" t="s">
        <v>12</v>
      </c>
      <c r="H241" s="4" t="s">
        <v>19</v>
      </c>
      <c r="I241" s="33" t="str">
        <f t="shared" si="3"/>
        <v>Maria Hill</v>
      </c>
      <c r="J241" s="33" t="str" cm="1">
        <f t="array" ref="J241">IF(H241&lt;&gt;"", H241, INDEX($H$2:$H$501, MODE(IF($H$2:$H$501&lt;&gt;"", MATCH($H$2:$H$501, $H$2:$H$501, 0)))))</f>
        <v>Platinum</v>
      </c>
    </row>
    <row r="242" spans="1:10" x14ac:dyDescent="0.3">
      <c r="A242" t="s">
        <v>770</v>
      </c>
      <c r="B242" t="s">
        <v>771</v>
      </c>
      <c r="C242">
        <v>59</v>
      </c>
      <c r="D242" t="s">
        <v>16</v>
      </c>
      <c r="E242" t="s">
        <v>772</v>
      </c>
      <c r="F242" t="s">
        <v>156</v>
      </c>
      <c r="G242" t="s">
        <v>12</v>
      </c>
      <c r="H242" s="4" t="s">
        <v>19</v>
      </c>
      <c r="I242" s="33" t="str">
        <f t="shared" si="3"/>
        <v>William Hull</v>
      </c>
      <c r="J242" s="33" t="str" cm="1">
        <f t="array" ref="J242">IF(H242&lt;&gt;"", H242, INDEX($H$2:$H$501, MODE(IF($H$2:$H$501&lt;&gt;"", MATCH($H$2:$H$501, $H$2:$H$501, 0)))))</f>
        <v>Platinum</v>
      </c>
    </row>
    <row r="243" spans="1:10" x14ac:dyDescent="0.3">
      <c r="A243" t="s">
        <v>773</v>
      </c>
      <c r="B243" t="s">
        <v>774</v>
      </c>
      <c r="C243">
        <v>31</v>
      </c>
      <c r="D243" t="s">
        <v>9</v>
      </c>
      <c r="E243" t="s">
        <v>775</v>
      </c>
      <c r="F243" t="s">
        <v>287</v>
      </c>
      <c r="G243" t="s">
        <v>12</v>
      </c>
      <c r="H243" s="4" t="s">
        <v>19</v>
      </c>
      <c r="I243" s="33" t="str">
        <f t="shared" si="3"/>
        <v>Mr. William Horton</v>
      </c>
      <c r="J243" s="33" t="str" cm="1">
        <f t="array" ref="J243">IF(H243&lt;&gt;"", H243, INDEX($H$2:$H$501, MODE(IF($H$2:$H$501&lt;&gt;"", MATCH($H$2:$H$501, $H$2:$H$501, 0)))))</f>
        <v>Platinum</v>
      </c>
    </row>
    <row r="244" spans="1:10" x14ac:dyDescent="0.3">
      <c r="A244" t="s">
        <v>776</v>
      </c>
      <c r="B244" t="s">
        <v>777</v>
      </c>
      <c r="C244">
        <v>58</v>
      </c>
      <c r="D244" t="s">
        <v>16</v>
      </c>
      <c r="E244" t="s">
        <v>778</v>
      </c>
      <c r="F244" t="s">
        <v>167</v>
      </c>
      <c r="G244" t="s">
        <v>12</v>
      </c>
      <c r="H244" s="4" t="s">
        <v>31</v>
      </c>
      <c r="I244" s="33" t="str">
        <f t="shared" si="3"/>
        <v>William Jackson</v>
      </c>
      <c r="J244" s="33" t="str" cm="1">
        <f t="array" ref="J244">IF(H244&lt;&gt;"", H244, INDEX($H$2:$H$501, MODE(IF($H$2:$H$501&lt;&gt;"", MATCH($H$2:$H$501, $H$2:$H$501, 0)))))</f>
        <v>Silver</v>
      </c>
    </row>
    <row r="245" spans="1:10" x14ac:dyDescent="0.3">
      <c r="A245" t="s">
        <v>779</v>
      </c>
      <c r="B245" t="s">
        <v>780</v>
      </c>
      <c r="C245">
        <v>56</v>
      </c>
      <c r="D245" t="s">
        <v>16</v>
      </c>
      <c r="E245" t="s">
        <v>781</v>
      </c>
      <c r="F245" t="s">
        <v>359</v>
      </c>
      <c r="G245" t="s">
        <v>12</v>
      </c>
      <c r="H245" s="4" t="s">
        <v>13</v>
      </c>
      <c r="I245" s="33" t="str">
        <f t="shared" si="3"/>
        <v>Brian Hammond</v>
      </c>
      <c r="J245" s="33" t="str" cm="1">
        <f t="array" ref="J245">IF(H245&lt;&gt;"", H245, INDEX($H$2:$H$501, MODE(IF($H$2:$H$501&lt;&gt;"", MATCH($H$2:$H$501, $H$2:$H$501, 0)))))</f>
        <v>Gold</v>
      </c>
    </row>
    <row r="246" spans="1:10" x14ac:dyDescent="0.3">
      <c r="A246" t="s">
        <v>782</v>
      </c>
      <c r="B246" t="s">
        <v>783</v>
      </c>
      <c r="C246">
        <v>19</v>
      </c>
      <c r="D246" t="s">
        <v>9</v>
      </c>
      <c r="E246" t="s">
        <v>784</v>
      </c>
      <c r="F246" t="s">
        <v>117</v>
      </c>
      <c r="G246" t="s">
        <v>12</v>
      </c>
      <c r="H246" s="4" t="s">
        <v>26</v>
      </c>
      <c r="I246" s="33" t="str">
        <f t="shared" si="3"/>
        <v>Nancy Page</v>
      </c>
      <c r="J246" s="33" t="str" cm="1">
        <f t="array" ref="J246">IF(H246&lt;&gt;"", H246, INDEX($H$2:$H$501, MODE(IF($H$2:$H$501&lt;&gt;"", MATCH($H$2:$H$501, $H$2:$H$501, 0)))))</f>
        <v>Bronze</v>
      </c>
    </row>
    <row r="247" spans="1:10" x14ac:dyDescent="0.3">
      <c r="A247" t="s">
        <v>785</v>
      </c>
      <c r="B247" t="s">
        <v>786</v>
      </c>
      <c r="C247">
        <v>57</v>
      </c>
      <c r="D247" t="s">
        <v>16</v>
      </c>
      <c r="E247" t="s">
        <v>787</v>
      </c>
      <c r="F247" t="s">
        <v>156</v>
      </c>
      <c r="G247" t="s">
        <v>12</v>
      </c>
      <c r="H247" s="4" t="s">
        <v>19</v>
      </c>
      <c r="I247" s="33" t="str">
        <f t="shared" si="3"/>
        <v>Laura Soto</v>
      </c>
      <c r="J247" s="33" t="str" cm="1">
        <f t="array" ref="J247">IF(H247&lt;&gt;"", H247, INDEX($H$2:$H$501, MODE(IF($H$2:$H$501&lt;&gt;"", MATCH($H$2:$H$501, $H$2:$H$501, 0)))))</f>
        <v>Platinum</v>
      </c>
    </row>
    <row r="248" spans="1:10" x14ac:dyDescent="0.3">
      <c r="A248" t="s">
        <v>788</v>
      </c>
      <c r="B248" t="s">
        <v>789</v>
      </c>
      <c r="C248">
        <v>58</v>
      </c>
      <c r="D248" t="s">
        <v>9</v>
      </c>
      <c r="E248" t="s">
        <v>790</v>
      </c>
      <c r="F248" t="s">
        <v>291</v>
      </c>
      <c r="G248" t="s">
        <v>12</v>
      </c>
      <c r="H248" s="4" t="s">
        <v>26</v>
      </c>
      <c r="I248" s="33" t="str">
        <f t="shared" si="3"/>
        <v>Mary Russell</v>
      </c>
      <c r="J248" s="33" t="str" cm="1">
        <f t="array" ref="J248">IF(H248&lt;&gt;"", H248, INDEX($H$2:$H$501, MODE(IF($H$2:$H$501&lt;&gt;"", MATCH($H$2:$H$501, $H$2:$H$501, 0)))))</f>
        <v>Bronze</v>
      </c>
    </row>
    <row r="249" spans="1:10" x14ac:dyDescent="0.3">
      <c r="A249" t="s">
        <v>791</v>
      </c>
      <c r="B249" t="s">
        <v>792</v>
      </c>
      <c r="C249">
        <v>32</v>
      </c>
      <c r="D249" t="s">
        <v>9</v>
      </c>
      <c r="E249" t="s">
        <v>793</v>
      </c>
      <c r="F249" t="s">
        <v>47</v>
      </c>
      <c r="G249" t="s">
        <v>12</v>
      </c>
      <c r="H249" s="4" t="s">
        <v>19</v>
      </c>
      <c r="I249" s="33" t="str">
        <f t="shared" si="3"/>
        <v>Douglas Rhodes</v>
      </c>
      <c r="J249" s="33" t="str" cm="1">
        <f t="array" ref="J249">IF(H249&lt;&gt;"", H249, INDEX($H$2:$H$501, MODE(IF($H$2:$H$501&lt;&gt;"", MATCH($H$2:$H$501, $H$2:$H$501, 0)))))</f>
        <v>Platinum</v>
      </c>
    </row>
    <row r="250" spans="1:10" x14ac:dyDescent="0.3">
      <c r="A250" t="s">
        <v>794</v>
      </c>
      <c r="B250" t="s">
        <v>795</v>
      </c>
      <c r="C250">
        <v>19</v>
      </c>
      <c r="D250" t="s">
        <v>9</v>
      </c>
      <c r="E250" t="s">
        <v>796</v>
      </c>
      <c r="F250" t="s">
        <v>184</v>
      </c>
      <c r="G250" t="s">
        <v>12</v>
      </c>
      <c r="H250" s="4" t="s">
        <v>13</v>
      </c>
      <c r="I250" s="33" t="str">
        <f t="shared" si="3"/>
        <v>Nicholas Webb</v>
      </c>
      <c r="J250" s="33" t="str" cm="1">
        <f t="array" ref="J250">IF(H250&lt;&gt;"", H250, INDEX($H$2:$H$501, MODE(IF($H$2:$H$501&lt;&gt;"", MATCH($H$2:$H$501, $H$2:$H$501, 0)))))</f>
        <v>Gold</v>
      </c>
    </row>
    <row r="251" spans="1:10" x14ac:dyDescent="0.3">
      <c r="A251" t="s">
        <v>797</v>
      </c>
      <c r="B251" t="s">
        <v>798</v>
      </c>
      <c r="C251">
        <v>41</v>
      </c>
      <c r="D251" t="s">
        <v>16</v>
      </c>
      <c r="E251" t="s">
        <v>799</v>
      </c>
      <c r="F251" t="s">
        <v>58</v>
      </c>
      <c r="G251" t="s">
        <v>12</v>
      </c>
      <c r="H251" s="4" t="s">
        <v>13</v>
      </c>
      <c r="I251" s="33" t="str">
        <f t="shared" si="3"/>
        <v>Lauren George</v>
      </c>
      <c r="J251" s="33" t="str" cm="1">
        <f t="array" ref="J251">IF(H251&lt;&gt;"", H251, INDEX($H$2:$H$501, MODE(IF($H$2:$H$501&lt;&gt;"", MATCH($H$2:$H$501, $H$2:$H$501, 0)))))</f>
        <v>Gold</v>
      </c>
    </row>
    <row r="252" spans="1:10" x14ac:dyDescent="0.3">
      <c r="A252" t="s">
        <v>800</v>
      </c>
      <c r="B252" t="s">
        <v>801</v>
      </c>
      <c r="C252">
        <v>48</v>
      </c>
      <c r="D252" t="s">
        <v>9</v>
      </c>
      <c r="E252" t="s">
        <v>802</v>
      </c>
      <c r="F252" t="s">
        <v>92</v>
      </c>
      <c r="G252" t="s">
        <v>12</v>
      </c>
      <c r="H252" s="4" t="s">
        <v>19</v>
      </c>
      <c r="I252" s="33" t="str">
        <f t="shared" si="3"/>
        <v>Veronica Newman</v>
      </c>
      <c r="J252" s="33" t="str" cm="1">
        <f t="array" ref="J252">IF(H252&lt;&gt;"", H252, INDEX($H$2:$H$501, MODE(IF($H$2:$H$501&lt;&gt;"", MATCH($H$2:$H$501, $H$2:$H$501, 0)))))</f>
        <v>Platinum</v>
      </c>
    </row>
    <row r="253" spans="1:10" x14ac:dyDescent="0.3">
      <c r="A253" t="s">
        <v>803</v>
      </c>
      <c r="B253" t="s">
        <v>804</v>
      </c>
      <c r="C253">
        <v>64</v>
      </c>
      <c r="D253" t="s">
        <v>9</v>
      </c>
      <c r="E253" t="s">
        <v>805</v>
      </c>
      <c r="F253" t="s">
        <v>22</v>
      </c>
      <c r="G253" t="s">
        <v>12</v>
      </c>
      <c r="H253" s="4" t="s">
        <v>31</v>
      </c>
      <c r="I253" s="33" t="str">
        <f t="shared" si="3"/>
        <v>Tyler Garner</v>
      </c>
      <c r="J253" s="33" t="str" cm="1">
        <f t="array" ref="J253">IF(H253&lt;&gt;"", H253, INDEX($H$2:$H$501, MODE(IF($H$2:$H$501&lt;&gt;"", MATCH($H$2:$H$501, $H$2:$H$501, 0)))))</f>
        <v>Silver</v>
      </c>
    </row>
    <row r="254" spans="1:10" x14ac:dyDescent="0.3">
      <c r="A254" t="s">
        <v>806</v>
      </c>
      <c r="B254" t="s">
        <v>807</v>
      </c>
      <c r="C254">
        <v>26</v>
      </c>
      <c r="D254" t="s">
        <v>9</v>
      </c>
      <c r="E254" t="s">
        <v>808</v>
      </c>
      <c r="F254" t="s">
        <v>39</v>
      </c>
      <c r="G254" t="s">
        <v>12</v>
      </c>
      <c r="H254" s="4" t="s">
        <v>31</v>
      </c>
      <c r="I254" s="33" t="str">
        <f t="shared" si="3"/>
        <v>John Mccoy</v>
      </c>
      <c r="J254" s="33" t="str" cm="1">
        <f t="array" ref="J254">IF(H254&lt;&gt;"", H254, INDEX($H$2:$H$501, MODE(IF($H$2:$H$501&lt;&gt;"", MATCH($H$2:$H$501, $H$2:$H$501, 0)))))</f>
        <v>Silver</v>
      </c>
    </row>
    <row r="255" spans="1:10" x14ac:dyDescent="0.3">
      <c r="A255" t="s">
        <v>809</v>
      </c>
      <c r="B255" t="s">
        <v>810</v>
      </c>
      <c r="C255">
        <v>32</v>
      </c>
      <c r="D255" t="s">
        <v>9</v>
      </c>
      <c r="E255" t="s">
        <v>811</v>
      </c>
      <c r="F255" t="s">
        <v>324</v>
      </c>
      <c r="G255" t="s">
        <v>12</v>
      </c>
      <c r="H255" s="4" t="s">
        <v>26</v>
      </c>
      <c r="I255" s="33" t="str">
        <f t="shared" si="3"/>
        <v>Dr. Ashley Yates Md</v>
      </c>
      <c r="J255" s="33" t="str" cm="1">
        <f t="array" ref="J255">IF(H255&lt;&gt;"", H255, INDEX($H$2:$H$501, MODE(IF($H$2:$H$501&lt;&gt;"", MATCH($H$2:$H$501, $H$2:$H$501, 0)))))</f>
        <v>Bronze</v>
      </c>
    </row>
    <row r="256" spans="1:10" x14ac:dyDescent="0.3">
      <c r="A256" t="s">
        <v>812</v>
      </c>
      <c r="B256" t="s">
        <v>813</v>
      </c>
      <c r="C256">
        <v>34</v>
      </c>
      <c r="D256" t="s">
        <v>9</v>
      </c>
      <c r="E256" t="s">
        <v>814</v>
      </c>
      <c r="F256" t="s">
        <v>163</v>
      </c>
      <c r="G256" t="s">
        <v>12</v>
      </c>
      <c r="H256" s="4" t="s">
        <v>31</v>
      </c>
      <c r="I256" s="33" t="str">
        <f t="shared" si="3"/>
        <v>Linda Kline</v>
      </c>
      <c r="J256" s="33" t="str" cm="1">
        <f t="array" ref="J256">IF(H256&lt;&gt;"", H256, INDEX($H$2:$H$501, MODE(IF($H$2:$H$501&lt;&gt;"", MATCH($H$2:$H$501, $H$2:$H$501, 0)))))</f>
        <v>Silver</v>
      </c>
    </row>
    <row r="257" spans="1:10" x14ac:dyDescent="0.3">
      <c r="A257" t="s">
        <v>815</v>
      </c>
      <c r="B257" t="s">
        <v>816</v>
      </c>
      <c r="C257">
        <v>21</v>
      </c>
      <c r="D257" t="s">
        <v>9</v>
      </c>
      <c r="E257" t="s">
        <v>817</v>
      </c>
      <c r="F257" t="s">
        <v>25</v>
      </c>
      <c r="G257" t="s">
        <v>12</v>
      </c>
      <c r="H257" s="4" t="s">
        <v>13</v>
      </c>
      <c r="I257" s="33" t="str">
        <f t="shared" si="3"/>
        <v>Damon Perez</v>
      </c>
      <c r="J257" s="33" t="str" cm="1">
        <f t="array" ref="J257">IF(H257&lt;&gt;"", H257, INDEX($H$2:$H$501, MODE(IF($H$2:$H$501&lt;&gt;"", MATCH($H$2:$H$501, $H$2:$H$501, 0)))))</f>
        <v>Gold</v>
      </c>
    </row>
    <row r="258" spans="1:10" x14ac:dyDescent="0.3">
      <c r="A258" t="s">
        <v>818</v>
      </c>
      <c r="B258" t="s">
        <v>819</v>
      </c>
      <c r="C258">
        <v>57</v>
      </c>
      <c r="D258" t="s">
        <v>9</v>
      </c>
      <c r="E258" t="s">
        <v>820</v>
      </c>
      <c r="F258" t="s">
        <v>291</v>
      </c>
      <c r="G258" t="s">
        <v>12</v>
      </c>
      <c r="H258" s="4" t="s">
        <v>19</v>
      </c>
      <c r="I258" s="33" t="str">
        <f t="shared" si="3"/>
        <v>Kristen Fischer</v>
      </c>
      <c r="J258" s="33" t="str" cm="1">
        <f t="array" ref="J258">IF(H258&lt;&gt;"", H258, INDEX($H$2:$H$501, MODE(IF($H$2:$H$501&lt;&gt;"", MATCH($H$2:$H$501, $H$2:$H$501, 0)))))</f>
        <v>Platinum</v>
      </c>
    </row>
    <row r="259" spans="1:10" x14ac:dyDescent="0.3">
      <c r="A259" t="s">
        <v>821</v>
      </c>
      <c r="B259" t="s">
        <v>822</v>
      </c>
      <c r="C259">
        <v>42</v>
      </c>
      <c r="D259" t="s">
        <v>9</v>
      </c>
      <c r="E259" t="s">
        <v>823</v>
      </c>
      <c r="F259" t="s">
        <v>715</v>
      </c>
      <c r="G259" t="s">
        <v>12</v>
      </c>
      <c r="H259" s="4" t="s">
        <v>31</v>
      </c>
      <c r="I259" s="33" t="str">
        <f t="shared" ref="I259:I322" si="4">TRIM(PROPER(B259))</f>
        <v>Christopher David</v>
      </c>
      <c r="J259" s="33" t="str" cm="1">
        <f t="array" ref="J259">IF(H259&lt;&gt;"", H259, INDEX($H$2:$H$501, MODE(IF($H$2:$H$501&lt;&gt;"", MATCH($H$2:$H$501, $H$2:$H$501, 0)))))</f>
        <v>Silver</v>
      </c>
    </row>
    <row r="260" spans="1:10" x14ac:dyDescent="0.3">
      <c r="A260" t="s">
        <v>824</v>
      </c>
      <c r="B260" t="s">
        <v>825</v>
      </c>
      <c r="C260">
        <v>24</v>
      </c>
      <c r="D260" t="s">
        <v>16</v>
      </c>
      <c r="E260" t="s">
        <v>826</v>
      </c>
      <c r="F260" t="s">
        <v>359</v>
      </c>
      <c r="G260" t="s">
        <v>12</v>
      </c>
      <c r="H260" s="4" t="s">
        <v>19</v>
      </c>
      <c r="I260" s="33" t="str">
        <f t="shared" si="4"/>
        <v>Sarah Stewart</v>
      </c>
      <c r="J260" s="33" t="str" cm="1">
        <f t="array" ref="J260">IF(H260&lt;&gt;"", H260, INDEX($H$2:$H$501, MODE(IF($H$2:$H$501&lt;&gt;"", MATCH($H$2:$H$501, $H$2:$H$501, 0)))))</f>
        <v>Platinum</v>
      </c>
    </row>
    <row r="261" spans="1:10" x14ac:dyDescent="0.3">
      <c r="A261" t="s">
        <v>827</v>
      </c>
      <c r="B261" t="s">
        <v>828</v>
      </c>
      <c r="C261">
        <v>32</v>
      </c>
      <c r="D261" t="s">
        <v>16</v>
      </c>
      <c r="E261" t="s">
        <v>829</v>
      </c>
      <c r="F261" t="s">
        <v>96</v>
      </c>
      <c r="G261" t="s">
        <v>12</v>
      </c>
      <c r="H261" s="4" t="s">
        <v>31</v>
      </c>
      <c r="I261" s="33" t="str">
        <f t="shared" si="4"/>
        <v>Beth Allen</v>
      </c>
      <c r="J261" s="33" t="str" cm="1">
        <f t="array" ref="J261">IF(H261&lt;&gt;"", H261, INDEX($H$2:$H$501, MODE(IF($H$2:$H$501&lt;&gt;"", MATCH($H$2:$H$501, $H$2:$H$501, 0)))))</f>
        <v>Silver</v>
      </c>
    </row>
    <row r="262" spans="1:10" x14ac:dyDescent="0.3">
      <c r="A262" t="s">
        <v>830</v>
      </c>
      <c r="B262" t="s">
        <v>831</v>
      </c>
      <c r="C262">
        <v>63</v>
      </c>
      <c r="D262" t="s">
        <v>16</v>
      </c>
      <c r="E262" t="s">
        <v>832</v>
      </c>
      <c r="F262" t="s">
        <v>133</v>
      </c>
      <c r="G262" t="s">
        <v>12</v>
      </c>
      <c r="H262" s="4" t="s">
        <v>19</v>
      </c>
      <c r="I262" s="33" t="str">
        <f t="shared" si="4"/>
        <v>Russell Lamb</v>
      </c>
      <c r="J262" s="33" t="str" cm="1">
        <f t="array" ref="J262">IF(H262&lt;&gt;"", H262, INDEX($H$2:$H$501, MODE(IF($H$2:$H$501&lt;&gt;"", MATCH($H$2:$H$501, $H$2:$H$501, 0)))))</f>
        <v>Platinum</v>
      </c>
    </row>
    <row r="263" spans="1:10" x14ac:dyDescent="0.3">
      <c r="A263" t="s">
        <v>833</v>
      </c>
      <c r="B263" t="s">
        <v>834</v>
      </c>
      <c r="C263">
        <v>27</v>
      </c>
      <c r="D263" t="s">
        <v>16</v>
      </c>
      <c r="E263" t="s">
        <v>835</v>
      </c>
      <c r="F263" t="s">
        <v>35</v>
      </c>
      <c r="G263" t="s">
        <v>12</v>
      </c>
      <c r="H263" s="4" t="s">
        <v>31</v>
      </c>
      <c r="I263" s="33" t="str">
        <f t="shared" si="4"/>
        <v>Carol Bishop</v>
      </c>
      <c r="J263" s="33" t="str" cm="1">
        <f t="array" ref="J263">IF(H263&lt;&gt;"", H263, INDEX($H$2:$H$501, MODE(IF($H$2:$H$501&lt;&gt;"", MATCH($H$2:$H$501, $H$2:$H$501, 0)))))</f>
        <v>Silver</v>
      </c>
    </row>
    <row r="264" spans="1:10" x14ac:dyDescent="0.3">
      <c r="A264" t="s">
        <v>836</v>
      </c>
      <c r="B264" t="s">
        <v>837</v>
      </c>
      <c r="C264">
        <v>60</v>
      </c>
      <c r="D264" t="s">
        <v>16</v>
      </c>
      <c r="E264" t="s">
        <v>838</v>
      </c>
      <c r="F264" t="s">
        <v>66</v>
      </c>
      <c r="G264" t="s">
        <v>12</v>
      </c>
      <c r="H264" s="4" t="s">
        <v>31</v>
      </c>
      <c r="I264" s="33" t="str">
        <f t="shared" si="4"/>
        <v>Katherine Cowan</v>
      </c>
      <c r="J264" s="33" t="str" cm="1">
        <f t="array" ref="J264">IF(H264&lt;&gt;"", H264, INDEX($H$2:$H$501, MODE(IF($H$2:$H$501&lt;&gt;"", MATCH($H$2:$H$501, $H$2:$H$501, 0)))))</f>
        <v>Silver</v>
      </c>
    </row>
    <row r="265" spans="1:10" x14ac:dyDescent="0.3">
      <c r="A265" t="s">
        <v>839</v>
      </c>
      <c r="B265" t="s">
        <v>840</v>
      </c>
      <c r="C265">
        <v>50</v>
      </c>
      <c r="D265" t="s">
        <v>9</v>
      </c>
      <c r="E265" t="s">
        <v>841</v>
      </c>
      <c r="F265" t="s">
        <v>328</v>
      </c>
      <c r="G265" t="s">
        <v>12</v>
      </c>
      <c r="H265" s="4" t="s">
        <v>26</v>
      </c>
      <c r="I265" s="33" t="str">
        <f t="shared" si="4"/>
        <v>Crystal Davis</v>
      </c>
      <c r="J265" s="33" t="str" cm="1">
        <f t="array" ref="J265">IF(H265&lt;&gt;"", H265, INDEX($H$2:$H$501, MODE(IF($H$2:$H$501&lt;&gt;"", MATCH($H$2:$H$501, $H$2:$H$501, 0)))))</f>
        <v>Bronze</v>
      </c>
    </row>
    <row r="266" spans="1:10" x14ac:dyDescent="0.3">
      <c r="A266" t="s">
        <v>842</v>
      </c>
      <c r="B266" t="s">
        <v>843</v>
      </c>
      <c r="C266">
        <v>25</v>
      </c>
      <c r="D266" t="s">
        <v>9</v>
      </c>
      <c r="E266" t="s">
        <v>844</v>
      </c>
      <c r="F266" t="s">
        <v>845</v>
      </c>
      <c r="G266" t="s">
        <v>12</v>
      </c>
      <c r="H266" s="4" t="s">
        <v>13</v>
      </c>
      <c r="I266" s="33" t="str">
        <f t="shared" si="4"/>
        <v>Matthew Payne</v>
      </c>
      <c r="J266" s="33" t="str" cm="1">
        <f t="array" ref="J266">IF(H266&lt;&gt;"", H266, INDEX($H$2:$H$501, MODE(IF($H$2:$H$501&lt;&gt;"", MATCH($H$2:$H$501, $H$2:$H$501, 0)))))</f>
        <v>Gold</v>
      </c>
    </row>
    <row r="267" spans="1:10" x14ac:dyDescent="0.3">
      <c r="A267" t="s">
        <v>846</v>
      </c>
      <c r="B267" t="s">
        <v>847</v>
      </c>
      <c r="C267">
        <v>38</v>
      </c>
      <c r="D267" t="s">
        <v>9</v>
      </c>
      <c r="E267" t="s">
        <v>848</v>
      </c>
      <c r="F267" t="s">
        <v>237</v>
      </c>
      <c r="G267" t="s">
        <v>12</v>
      </c>
      <c r="H267" s="4" t="s">
        <v>31</v>
      </c>
      <c r="I267" s="33" t="str">
        <f t="shared" si="4"/>
        <v>Tracy Kelly</v>
      </c>
      <c r="J267" s="33" t="str" cm="1">
        <f t="array" ref="J267">IF(H267&lt;&gt;"", H267, INDEX($H$2:$H$501, MODE(IF($H$2:$H$501&lt;&gt;"", MATCH($H$2:$H$501, $H$2:$H$501, 0)))))</f>
        <v>Silver</v>
      </c>
    </row>
    <row r="268" spans="1:10" x14ac:dyDescent="0.3">
      <c r="A268" t="s">
        <v>849</v>
      </c>
      <c r="B268" t="s">
        <v>850</v>
      </c>
      <c r="C268">
        <v>32</v>
      </c>
      <c r="D268" t="s">
        <v>16</v>
      </c>
      <c r="E268" t="s">
        <v>851</v>
      </c>
      <c r="F268" t="s">
        <v>588</v>
      </c>
      <c r="G268" t="s">
        <v>12</v>
      </c>
      <c r="H268" s="4" t="s">
        <v>26</v>
      </c>
      <c r="I268" s="33" t="str">
        <f t="shared" si="4"/>
        <v>Cynthia Payne</v>
      </c>
      <c r="J268" s="33" t="str" cm="1">
        <f t="array" ref="J268">IF(H268&lt;&gt;"", H268, INDEX($H$2:$H$501, MODE(IF($H$2:$H$501&lt;&gt;"", MATCH($H$2:$H$501, $H$2:$H$501, 0)))))</f>
        <v>Bronze</v>
      </c>
    </row>
    <row r="269" spans="1:10" x14ac:dyDescent="0.3">
      <c r="A269" t="s">
        <v>852</v>
      </c>
      <c r="B269" t="s">
        <v>853</v>
      </c>
      <c r="C269">
        <v>18</v>
      </c>
      <c r="D269" t="s">
        <v>9</v>
      </c>
      <c r="E269" t="s">
        <v>781</v>
      </c>
      <c r="F269" t="s">
        <v>66</v>
      </c>
      <c r="G269" t="s">
        <v>12</v>
      </c>
      <c r="H269" s="4" t="s">
        <v>26</v>
      </c>
      <c r="I269" s="33" t="str">
        <f t="shared" si="4"/>
        <v>Zachary Shelton</v>
      </c>
      <c r="J269" s="33" t="str" cm="1">
        <f t="array" ref="J269">IF(H269&lt;&gt;"", H269, INDEX($H$2:$H$501, MODE(IF($H$2:$H$501&lt;&gt;"", MATCH($H$2:$H$501, $H$2:$H$501, 0)))))</f>
        <v>Bronze</v>
      </c>
    </row>
    <row r="270" spans="1:10" x14ac:dyDescent="0.3">
      <c r="A270" t="s">
        <v>854</v>
      </c>
      <c r="B270" t="s">
        <v>855</v>
      </c>
      <c r="C270">
        <v>53</v>
      </c>
      <c r="D270" t="s">
        <v>16</v>
      </c>
      <c r="E270" t="s">
        <v>856</v>
      </c>
      <c r="F270" t="s">
        <v>201</v>
      </c>
      <c r="G270" t="s">
        <v>12</v>
      </c>
      <c r="H270" s="4" t="s">
        <v>26</v>
      </c>
      <c r="I270" s="33" t="str">
        <f t="shared" si="4"/>
        <v>Kevin Orr</v>
      </c>
      <c r="J270" s="33" t="str" cm="1">
        <f t="array" ref="J270">IF(H270&lt;&gt;"", H270, INDEX($H$2:$H$501, MODE(IF($H$2:$H$501&lt;&gt;"", MATCH($H$2:$H$501, $H$2:$H$501, 0)))))</f>
        <v>Bronze</v>
      </c>
    </row>
    <row r="271" spans="1:10" x14ac:dyDescent="0.3">
      <c r="A271" t="s">
        <v>857</v>
      </c>
      <c r="B271" t="s">
        <v>858</v>
      </c>
      <c r="C271">
        <v>45</v>
      </c>
      <c r="D271" t="s">
        <v>16</v>
      </c>
      <c r="E271" t="s">
        <v>859</v>
      </c>
      <c r="F271" t="s">
        <v>30</v>
      </c>
      <c r="G271" t="s">
        <v>12</v>
      </c>
      <c r="H271" s="4" t="s">
        <v>31</v>
      </c>
      <c r="I271" s="33" t="str">
        <f t="shared" si="4"/>
        <v>Tyrone Olson</v>
      </c>
      <c r="J271" s="33" t="str" cm="1">
        <f t="array" ref="J271">IF(H271&lt;&gt;"", H271, INDEX($H$2:$H$501, MODE(IF($H$2:$H$501&lt;&gt;"", MATCH($H$2:$H$501, $H$2:$H$501, 0)))))</f>
        <v>Silver</v>
      </c>
    </row>
    <row r="272" spans="1:10" x14ac:dyDescent="0.3">
      <c r="A272" t="s">
        <v>860</v>
      </c>
      <c r="B272" t="s">
        <v>861</v>
      </c>
      <c r="C272">
        <v>31</v>
      </c>
      <c r="D272" t="s">
        <v>16</v>
      </c>
      <c r="E272" t="s">
        <v>862</v>
      </c>
      <c r="F272" t="s">
        <v>328</v>
      </c>
      <c r="G272" t="s">
        <v>12</v>
      </c>
      <c r="H272" s="4" t="s">
        <v>13</v>
      </c>
      <c r="I272" s="33" t="str">
        <f t="shared" si="4"/>
        <v>Brian Garcia</v>
      </c>
      <c r="J272" s="33" t="str" cm="1">
        <f t="array" ref="J272">IF(H272&lt;&gt;"", H272, INDEX($H$2:$H$501, MODE(IF($H$2:$H$501&lt;&gt;"", MATCH($H$2:$H$501, $H$2:$H$501, 0)))))</f>
        <v>Gold</v>
      </c>
    </row>
    <row r="273" spans="1:10" x14ac:dyDescent="0.3">
      <c r="A273" t="s">
        <v>863</v>
      </c>
      <c r="B273" t="s">
        <v>864</v>
      </c>
      <c r="C273">
        <v>64</v>
      </c>
      <c r="D273" t="s">
        <v>9</v>
      </c>
      <c r="E273" t="s">
        <v>865</v>
      </c>
      <c r="F273" t="s">
        <v>70</v>
      </c>
      <c r="G273" t="s">
        <v>12</v>
      </c>
      <c r="H273" s="4" t="s">
        <v>19</v>
      </c>
      <c r="I273" s="33" t="str">
        <f t="shared" si="4"/>
        <v>Daisy Johnson Dds</v>
      </c>
      <c r="J273" s="33" t="str" cm="1">
        <f t="array" ref="J273">IF(H273&lt;&gt;"", H273, INDEX($H$2:$H$501, MODE(IF($H$2:$H$501&lt;&gt;"", MATCH($H$2:$H$501, $H$2:$H$501, 0)))))</f>
        <v>Platinum</v>
      </c>
    </row>
    <row r="274" spans="1:10" x14ac:dyDescent="0.3">
      <c r="A274" t="s">
        <v>866</v>
      </c>
      <c r="B274" t="s">
        <v>867</v>
      </c>
      <c r="C274">
        <v>48</v>
      </c>
      <c r="D274" t="s">
        <v>16</v>
      </c>
      <c r="E274" t="s">
        <v>868</v>
      </c>
      <c r="F274" t="s">
        <v>30</v>
      </c>
      <c r="G274" t="s">
        <v>12</v>
      </c>
      <c r="H274" s="4" t="s">
        <v>13</v>
      </c>
      <c r="I274" s="33" t="str">
        <f t="shared" si="4"/>
        <v>Adam Rowland</v>
      </c>
      <c r="J274" s="33" t="str" cm="1">
        <f t="array" ref="J274">IF(H274&lt;&gt;"", H274, INDEX($H$2:$H$501, MODE(IF($H$2:$H$501&lt;&gt;"", MATCH($H$2:$H$501, $H$2:$H$501, 0)))))</f>
        <v>Gold</v>
      </c>
    </row>
    <row r="275" spans="1:10" x14ac:dyDescent="0.3">
      <c r="A275" t="s">
        <v>869</v>
      </c>
      <c r="B275" t="s">
        <v>870</v>
      </c>
      <c r="C275">
        <v>23</v>
      </c>
      <c r="D275" t="s">
        <v>9</v>
      </c>
      <c r="E275" t="s">
        <v>871</v>
      </c>
      <c r="F275" t="s">
        <v>313</v>
      </c>
      <c r="G275" t="s">
        <v>12</v>
      </c>
      <c r="H275" s="4" t="s">
        <v>26</v>
      </c>
      <c r="I275" s="33" t="str">
        <f t="shared" si="4"/>
        <v>Samantha Robinson</v>
      </c>
      <c r="J275" s="33" t="str" cm="1">
        <f t="array" ref="J275">IF(H275&lt;&gt;"", H275, INDEX($H$2:$H$501, MODE(IF($H$2:$H$501&lt;&gt;"", MATCH($H$2:$H$501, $H$2:$H$501, 0)))))</f>
        <v>Bronze</v>
      </c>
    </row>
    <row r="276" spans="1:10" x14ac:dyDescent="0.3">
      <c r="A276" t="s">
        <v>872</v>
      </c>
      <c r="B276" t="s">
        <v>873</v>
      </c>
      <c r="C276">
        <v>38</v>
      </c>
      <c r="D276" t="s">
        <v>9</v>
      </c>
      <c r="E276" t="s">
        <v>874</v>
      </c>
      <c r="F276" t="s">
        <v>171</v>
      </c>
      <c r="G276" t="s">
        <v>12</v>
      </c>
      <c r="H276" s="4" t="s">
        <v>31</v>
      </c>
      <c r="I276" s="33" t="str">
        <f t="shared" si="4"/>
        <v>Sarah Lane</v>
      </c>
      <c r="J276" s="33" t="str" cm="1">
        <f t="array" ref="J276">IF(H276&lt;&gt;"", H276, INDEX($H$2:$H$501, MODE(IF($H$2:$H$501&lt;&gt;"", MATCH($H$2:$H$501, $H$2:$H$501, 0)))))</f>
        <v>Silver</v>
      </c>
    </row>
    <row r="277" spans="1:10" x14ac:dyDescent="0.3">
      <c r="A277" t="s">
        <v>875</v>
      </c>
      <c r="B277" t="s">
        <v>876</v>
      </c>
      <c r="C277">
        <v>22</v>
      </c>
      <c r="D277" t="s">
        <v>9</v>
      </c>
      <c r="E277" t="s">
        <v>877</v>
      </c>
      <c r="F277" t="s">
        <v>588</v>
      </c>
      <c r="G277" t="s">
        <v>12</v>
      </c>
      <c r="H277" s="4" t="s">
        <v>13</v>
      </c>
      <c r="I277" s="33" t="str">
        <f t="shared" si="4"/>
        <v>Shannon Miller</v>
      </c>
      <c r="J277" s="33" t="str" cm="1">
        <f t="array" ref="J277">IF(H277&lt;&gt;"", H277, INDEX($H$2:$H$501, MODE(IF($H$2:$H$501&lt;&gt;"", MATCH($H$2:$H$501, $H$2:$H$501, 0)))))</f>
        <v>Gold</v>
      </c>
    </row>
    <row r="278" spans="1:10" x14ac:dyDescent="0.3">
      <c r="A278" t="s">
        <v>878</v>
      </c>
      <c r="B278" t="s">
        <v>879</v>
      </c>
      <c r="C278">
        <v>38</v>
      </c>
      <c r="D278" t="s">
        <v>9</v>
      </c>
      <c r="E278" t="s">
        <v>880</v>
      </c>
      <c r="F278" t="s">
        <v>184</v>
      </c>
      <c r="G278" t="s">
        <v>12</v>
      </c>
      <c r="H278" s="4" t="s">
        <v>13</v>
      </c>
      <c r="I278" s="33" t="str">
        <f t="shared" si="4"/>
        <v>Arthur Warren</v>
      </c>
      <c r="J278" s="33" t="str" cm="1">
        <f t="array" ref="J278">IF(H278&lt;&gt;"", H278, INDEX($H$2:$H$501, MODE(IF($H$2:$H$501&lt;&gt;"", MATCH($H$2:$H$501, $H$2:$H$501, 0)))))</f>
        <v>Gold</v>
      </c>
    </row>
    <row r="279" spans="1:10" x14ac:dyDescent="0.3">
      <c r="A279" t="s">
        <v>881</v>
      </c>
      <c r="B279" t="s">
        <v>882</v>
      </c>
      <c r="C279">
        <v>22</v>
      </c>
      <c r="D279" t="s">
        <v>16</v>
      </c>
      <c r="E279" t="s">
        <v>883</v>
      </c>
      <c r="F279" t="s">
        <v>274</v>
      </c>
      <c r="G279" t="s">
        <v>12</v>
      </c>
      <c r="H279" s="4" t="s">
        <v>19</v>
      </c>
      <c r="I279" s="33" t="str">
        <f t="shared" si="4"/>
        <v>Jeffrey Gomez</v>
      </c>
      <c r="J279" s="33" t="str" cm="1">
        <f t="array" ref="J279">IF(H279&lt;&gt;"", H279, INDEX($H$2:$H$501, MODE(IF($H$2:$H$501&lt;&gt;"", MATCH($H$2:$H$501, $H$2:$H$501, 0)))))</f>
        <v>Platinum</v>
      </c>
    </row>
    <row r="280" spans="1:10" x14ac:dyDescent="0.3">
      <c r="A280" t="s">
        <v>884</v>
      </c>
      <c r="B280" t="s">
        <v>885</v>
      </c>
      <c r="C280">
        <v>42</v>
      </c>
      <c r="D280" t="s">
        <v>16</v>
      </c>
      <c r="E280" t="s">
        <v>886</v>
      </c>
      <c r="F280" t="s">
        <v>217</v>
      </c>
      <c r="G280" t="s">
        <v>12</v>
      </c>
      <c r="H280" s="4" t="s">
        <v>19</v>
      </c>
      <c r="I280" s="33" t="str">
        <f t="shared" si="4"/>
        <v>Stephen Fowler</v>
      </c>
      <c r="J280" s="33" t="str" cm="1">
        <f t="array" ref="J280">IF(H280&lt;&gt;"", H280, INDEX($H$2:$H$501, MODE(IF($H$2:$H$501&lt;&gt;"", MATCH($H$2:$H$501, $H$2:$H$501, 0)))))</f>
        <v>Platinum</v>
      </c>
    </row>
    <row r="281" spans="1:10" x14ac:dyDescent="0.3">
      <c r="A281" t="s">
        <v>887</v>
      </c>
      <c r="B281" t="s">
        <v>888</v>
      </c>
      <c r="C281">
        <v>21</v>
      </c>
      <c r="D281" t="s">
        <v>16</v>
      </c>
      <c r="E281" t="s">
        <v>889</v>
      </c>
      <c r="F281" t="s">
        <v>25</v>
      </c>
      <c r="G281" t="s">
        <v>12</v>
      </c>
      <c r="H281" s="4" t="s">
        <v>26</v>
      </c>
      <c r="I281" s="33" t="str">
        <f t="shared" si="4"/>
        <v>Aaron Luna</v>
      </c>
      <c r="J281" s="33" t="str" cm="1">
        <f t="array" ref="J281">IF(H281&lt;&gt;"", H281, INDEX($H$2:$H$501, MODE(IF($H$2:$H$501&lt;&gt;"", MATCH($H$2:$H$501, $H$2:$H$501, 0)))))</f>
        <v>Bronze</v>
      </c>
    </row>
    <row r="282" spans="1:10" x14ac:dyDescent="0.3">
      <c r="A282" t="s">
        <v>890</v>
      </c>
      <c r="B282" t="s">
        <v>891</v>
      </c>
      <c r="C282">
        <v>48</v>
      </c>
      <c r="D282" t="s">
        <v>9</v>
      </c>
      <c r="E282" t="s">
        <v>892</v>
      </c>
      <c r="F282" t="s">
        <v>99</v>
      </c>
      <c r="G282" t="s">
        <v>12</v>
      </c>
      <c r="H282" s="4" t="s">
        <v>26</v>
      </c>
      <c r="I282" s="33" t="str">
        <f t="shared" si="4"/>
        <v>Antonio Leon</v>
      </c>
      <c r="J282" s="33" t="str" cm="1">
        <f t="array" ref="J282">IF(H282&lt;&gt;"", H282, INDEX($H$2:$H$501, MODE(IF($H$2:$H$501&lt;&gt;"", MATCH($H$2:$H$501, $H$2:$H$501, 0)))))</f>
        <v>Bronze</v>
      </c>
    </row>
    <row r="283" spans="1:10" x14ac:dyDescent="0.3">
      <c r="A283" t="s">
        <v>893</v>
      </c>
      <c r="B283" t="s">
        <v>894</v>
      </c>
      <c r="C283">
        <v>59</v>
      </c>
      <c r="D283" t="s">
        <v>9</v>
      </c>
      <c r="E283" t="s">
        <v>895</v>
      </c>
      <c r="F283" t="s">
        <v>167</v>
      </c>
      <c r="G283" t="s">
        <v>12</v>
      </c>
      <c r="H283" s="4" t="s">
        <v>19</v>
      </c>
      <c r="I283" s="33" t="str">
        <f t="shared" si="4"/>
        <v>Brittany Watson</v>
      </c>
      <c r="J283" s="33" t="str" cm="1">
        <f t="array" ref="J283">IF(H283&lt;&gt;"", H283, INDEX($H$2:$H$501, MODE(IF($H$2:$H$501&lt;&gt;"", MATCH($H$2:$H$501, $H$2:$H$501, 0)))))</f>
        <v>Platinum</v>
      </c>
    </row>
    <row r="284" spans="1:10" x14ac:dyDescent="0.3">
      <c r="A284" t="s">
        <v>896</v>
      </c>
      <c r="B284" t="s">
        <v>897</v>
      </c>
      <c r="C284">
        <v>46</v>
      </c>
      <c r="D284" t="s">
        <v>16</v>
      </c>
      <c r="E284" t="s">
        <v>898</v>
      </c>
      <c r="F284" t="s">
        <v>88</v>
      </c>
      <c r="G284" t="s">
        <v>12</v>
      </c>
      <c r="H284" s="4" t="s">
        <v>13</v>
      </c>
      <c r="I284" s="33" t="str">
        <f t="shared" si="4"/>
        <v>Kristi Lopez</v>
      </c>
      <c r="J284" s="33" t="str" cm="1">
        <f t="array" ref="J284">IF(H284&lt;&gt;"", H284, INDEX($H$2:$H$501, MODE(IF($H$2:$H$501&lt;&gt;"", MATCH($H$2:$H$501, $H$2:$H$501, 0)))))</f>
        <v>Gold</v>
      </c>
    </row>
    <row r="285" spans="1:10" x14ac:dyDescent="0.3">
      <c r="A285" t="s">
        <v>899</v>
      </c>
      <c r="B285" t="s">
        <v>900</v>
      </c>
      <c r="C285">
        <v>54</v>
      </c>
      <c r="D285" t="s">
        <v>16</v>
      </c>
      <c r="E285" t="s">
        <v>901</v>
      </c>
      <c r="F285" t="s">
        <v>845</v>
      </c>
      <c r="G285" t="s">
        <v>12</v>
      </c>
      <c r="H285" s="4" t="s">
        <v>31</v>
      </c>
      <c r="I285" s="33" t="str">
        <f t="shared" si="4"/>
        <v>Bryan Garcia</v>
      </c>
      <c r="J285" s="33" t="str" cm="1">
        <f t="array" ref="J285">IF(H285&lt;&gt;"", H285, INDEX($H$2:$H$501, MODE(IF($H$2:$H$501&lt;&gt;"", MATCH($H$2:$H$501, $H$2:$H$501, 0)))))</f>
        <v>Silver</v>
      </c>
    </row>
    <row r="286" spans="1:10" x14ac:dyDescent="0.3">
      <c r="A286" t="s">
        <v>902</v>
      </c>
      <c r="B286" t="s">
        <v>903</v>
      </c>
      <c r="C286">
        <v>54</v>
      </c>
      <c r="D286" t="s">
        <v>9</v>
      </c>
      <c r="E286" t="s">
        <v>904</v>
      </c>
      <c r="F286" t="s">
        <v>167</v>
      </c>
      <c r="G286" t="s">
        <v>12</v>
      </c>
      <c r="H286" s="4" t="s">
        <v>13</v>
      </c>
      <c r="I286" s="33" t="str">
        <f t="shared" si="4"/>
        <v>Hunter Sutton</v>
      </c>
      <c r="J286" s="33" t="str" cm="1">
        <f t="array" ref="J286">IF(H286&lt;&gt;"", H286, INDEX($H$2:$H$501, MODE(IF($H$2:$H$501&lt;&gt;"", MATCH($H$2:$H$501, $H$2:$H$501, 0)))))</f>
        <v>Gold</v>
      </c>
    </row>
    <row r="287" spans="1:10" x14ac:dyDescent="0.3">
      <c r="A287" t="s">
        <v>905</v>
      </c>
      <c r="B287" t="s">
        <v>906</v>
      </c>
      <c r="C287">
        <v>46</v>
      </c>
      <c r="D287" t="s">
        <v>16</v>
      </c>
      <c r="E287" t="s">
        <v>907</v>
      </c>
      <c r="F287" t="s">
        <v>715</v>
      </c>
      <c r="G287" t="s">
        <v>12</v>
      </c>
      <c r="H287" s="4" t="s">
        <v>31</v>
      </c>
      <c r="I287" s="33" t="str">
        <f t="shared" si="4"/>
        <v>Donna Guerra</v>
      </c>
      <c r="J287" s="33" t="str" cm="1">
        <f t="array" ref="J287">IF(H287&lt;&gt;"", H287, INDEX($H$2:$H$501, MODE(IF($H$2:$H$501&lt;&gt;"", MATCH($H$2:$H$501, $H$2:$H$501, 0)))))</f>
        <v>Silver</v>
      </c>
    </row>
    <row r="288" spans="1:10" x14ac:dyDescent="0.3">
      <c r="A288" t="s">
        <v>908</v>
      </c>
      <c r="B288" t="s">
        <v>909</v>
      </c>
      <c r="C288">
        <v>22</v>
      </c>
      <c r="D288" t="s">
        <v>9</v>
      </c>
      <c r="E288" t="s">
        <v>910</v>
      </c>
      <c r="F288" t="s">
        <v>39</v>
      </c>
      <c r="G288" t="s">
        <v>12</v>
      </c>
      <c r="H288" s="4" t="s">
        <v>31</v>
      </c>
      <c r="I288" s="33" t="str">
        <f t="shared" si="4"/>
        <v>Tommy Roberts</v>
      </c>
      <c r="J288" s="33" t="str" cm="1">
        <f t="array" ref="J288">IF(H288&lt;&gt;"", H288, INDEX($H$2:$H$501, MODE(IF($H$2:$H$501&lt;&gt;"", MATCH($H$2:$H$501, $H$2:$H$501, 0)))))</f>
        <v>Silver</v>
      </c>
    </row>
    <row r="289" spans="1:10" x14ac:dyDescent="0.3">
      <c r="A289" t="s">
        <v>911</v>
      </c>
      <c r="B289" t="s">
        <v>912</v>
      </c>
      <c r="C289">
        <v>22</v>
      </c>
      <c r="D289" t="s">
        <v>16</v>
      </c>
      <c r="E289" t="s">
        <v>913</v>
      </c>
      <c r="F289" t="s">
        <v>171</v>
      </c>
      <c r="G289" t="s">
        <v>12</v>
      </c>
      <c r="H289" s="4" t="s">
        <v>13</v>
      </c>
      <c r="I289" s="33" t="str">
        <f t="shared" si="4"/>
        <v>Cynthia Roberts</v>
      </c>
      <c r="J289" s="33" t="str" cm="1">
        <f t="array" ref="J289">IF(H289&lt;&gt;"", H289, INDEX($H$2:$H$501, MODE(IF($H$2:$H$501&lt;&gt;"", MATCH($H$2:$H$501, $H$2:$H$501, 0)))))</f>
        <v>Gold</v>
      </c>
    </row>
    <row r="290" spans="1:10" x14ac:dyDescent="0.3">
      <c r="A290" t="s">
        <v>914</v>
      </c>
      <c r="B290" t="s">
        <v>915</v>
      </c>
      <c r="C290">
        <v>58</v>
      </c>
      <c r="D290" t="s">
        <v>9</v>
      </c>
      <c r="E290" t="s">
        <v>916</v>
      </c>
      <c r="F290" t="s">
        <v>167</v>
      </c>
      <c r="G290" t="s">
        <v>12</v>
      </c>
      <c r="H290" s="4" t="s">
        <v>13</v>
      </c>
      <c r="I290" s="33" t="str">
        <f t="shared" si="4"/>
        <v>Misty Ferguson</v>
      </c>
      <c r="J290" s="33" t="str" cm="1">
        <f t="array" ref="J290">IF(H290&lt;&gt;"", H290, INDEX($H$2:$H$501, MODE(IF($H$2:$H$501&lt;&gt;"", MATCH($H$2:$H$501, $H$2:$H$501, 0)))))</f>
        <v>Gold</v>
      </c>
    </row>
    <row r="291" spans="1:10" x14ac:dyDescent="0.3">
      <c r="A291" t="s">
        <v>917</v>
      </c>
      <c r="B291" t="s">
        <v>918</v>
      </c>
      <c r="C291">
        <v>45</v>
      </c>
      <c r="D291" t="s">
        <v>9</v>
      </c>
      <c r="E291" t="s">
        <v>919</v>
      </c>
      <c r="F291" t="s">
        <v>25</v>
      </c>
      <c r="G291" t="s">
        <v>12</v>
      </c>
      <c r="H291" s="4" t="s">
        <v>26</v>
      </c>
      <c r="I291" s="33" t="str">
        <f t="shared" si="4"/>
        <v>Jennifer Figueroa</v>
      </c>
      <c r="J291" s="33" t="str" cm="1">
        <f t="array" ref="J291">IF(H291&lt;&gt;"", H291, INDEX($H$2:$H$501, MODE(IF($H$2:$H$501&lt;&gt;"", MATCH($H$2:$H$501, $H$2:$H$501, 0)))))</f>
        <v>Bronze</v>
      </c>
    </row>
    <row r="292" spans="1:10" x14ac:dyDescent="0.3">
      <c r="A292" t="s">
        <v>920</v>
      </c>
      <c r="B292" t="s">
        <v>921</v>
      </c>
      <c r="C292">
        <v>52</v>
      </c>
      <c r="D292" t="s">
        <v>16</v>
      </c>
      <c r="E292" t="s">
        <v>922</v>
      </c>
      <c r="F292" t="s">
        <v>287</v>
      </c>
      <c r="G292" t="s">
        <v>12</v>
      </c>
      <c r="H292" s="4" t="s">
        <v>31</v>
      </c>
      <c r="I292" s="33" t="str">
        <f t="shared" si="4"/>
        <v>Chase Williams Md</v>
      </c>
      <c r="J292" s="33" t="str" cm="1">
        <f t="array" ref="J292">IF(H292&lt;&gt;"", H292, INDEX($H$2:$H$501, MODE(IF($H$2:$H$501&lt;&gt;"", MATCH($H$2:$H$501, $H$2:$H$501, 0)))))</f>
        <v>Silver</v>
      </c>
    </row>
    <row r="293" spans="1:10" x14ac:dyDescent="0.3">
      <c r="A293" t="s">
        <v>923</v>
      </c>
      <c r="B293" t="s">
        <v>924</v>
      </c>
      <c r="C293">
        <v>40</v>
      </c>
      <c r="D293" t="s">
        <v>16</v>
      </c>
      <c r="E293" t="s">
        <v>925</v>
      </c>
      <c r="F293" t="s">
        <v>113</v>
      </c>
      <c r="G293" t="s">
        <v>12</v>
      </c>
      <c r="H293" s="4" t="s">
        <v>26</v>
      </c>
      <c r="I293" s="33" t="str">
        <f t="shared" si="4"/>
        <v>James Powell</v>
      </c>
      <c r="J293" s="33" t="str" cm="1">
        <f t="array" ref="J293">IF(H293&lt;&gt;"", H293, INDEX($H$2:$H$501, MODE(IF($H$2:$H$501&lt;&gt;"", MATCH($H$2:$H$501, $H$2:$H$501, 0)))))</f>
        <v>Bronze</v>
      </c>
    </row>
    <row r="294" spans="1:10" x14ac:dyDescent="0.3">
      <c r="A294" t="s">
        <v>926</v>
      </c>
      <c r="B294" t="s">
        <v>927</v>
      </c>
      <c r="C294">
        <v>30</v>
      </c>
      <c r="D294" t="s">
        <v>9</v>
      </c>
      <c r="E294" t="s">
        <v>928</v>
      </c>
      <c r="F294" t="s">
        <v>201</v>
      </c>
      <c r="G294" t="s">
        <v>12</v>
      </c>
      <c r="H294" s="4" t="s">
        <v>31</v>
      </c>
      <c r="I294" s="33" t="str">
        <f t="shared" si="4"/>
        <v>Ricardo Jones</v>
      </c>
      <c r="J294" s="33" t="str" cm="1">
        <f t="array" ref="J294">IF(H294&lt;&gt;"", H294, INDEX($H$2:$H$501, MODE(IF($H$2:$H$501&lt;&gt;"", MATCH($H$2:$H$501, $H$2:$H$501, 0)))))</f>
        <v>Silver</v>
      </c>
    </row>
    <row r="295" spans="1:10" x14ac:dyDescent="0.3">
      <c r="A295" t="s">
        <v>929</v>
      </c>
      <c r="B295" t="s">
        <v>930</v>
      </c>
      <c r="C295">
        <v>56</v>
      </c>
      <c r="D295" t="s">
        <v>16</v>
      </c>
      <c r="E295" t="s">
        <v>931</v>
      </c>
      <c r="F295" t="s">
        <v>328</v>
      </c>
      <c r="G295" t="s">
        <v>12</v>
      </c>
      <c r="H295" s="4" t="s">
        <v>19</v>
      </c>
      <c r="I295" s="33" t="str">
        <f t="shared" si="4"/>
        <v>Gloria Taylor</v>
      </c>
      <c r="J295" s="33" t="str" cm="1">
        <f t="array" ref="J295">IF(H295&lt;&gt;"", H295, INDEX($H$2:$H$501, MODE(IF($H$2:$H$501&lt;&gt;"", MATCH($H$2:$H$501, $H$2:$H$501, 0)))))</f>
        <v>Platinum</v>
      </c>
    </row>
    <row r="296" spans="1:10" x14ac:dyDescent="0.3">
      <c r="A296" t="s">
        <v>932</v>
      </c>
      <c r="B296" t="s">
        <v>933</v>
      </c>
      <c r="C296">
        <v>29</v>
      </c>
      <c r="D296" t="s">
        <v>9</v>
      </c>
      <c r="E296" t="s">
        <v>573</v>
      </c>
      <c r="F296" t="s">
        <v>66</v>
      </c>
      <c r="G296" t="s">
        <v>12</v>
      </c>
      <c r="H296" s="4" t="s">
        <v>19</v>
      </c>
      <c r="I296" s="33" t="str">
        <f t="shared" si="4"/>
        <v>Lisa Chandler</v>
      </c>
      <c r="J296" s="33" t="str" cm="1">
        <f t="array" ref="J296">IF(H296&lt;&gt;"", H296, INDEX($H$2:$H$501, MODE(IF($H$2:$H$501&lt;&gt;"", MATCH($H$2:$H$501, $H$2:$H$501, 0)))))</f>
        <v>Platinum</v>
      </c>
    </row>
    <row r="297" spans="1:10" x14ac:dyDescent="0.3">
      <c r="A297" t="s">
        <v>934</v>
      </c>
      <c r="B297" t="s">
        <v>935</v>
      </c>
      <c r="C297">
        <v>19</v>
      </c>
      <c r="D297" t="s">
        <v>16</v>
      </c>
      <c r="E297" t="s">
        <v>936</v>
      </c>
      <c r="F297" t="s">
        <v>62</v>
      </c>
      <c r="G297" t="s">
        <v>12</v>
      </c>
      <c r="H297" s="4" t="s">
        <v>26</v>
      </c>
      <c r="I297" s="33" t="str">
        <f t="shared" si="4"/>
        <v>Crystal Waters</v>
      </c>
      <c r="J297" s="33" t="str" cm="1">
        <f t="array" ref="J297">IF(H297&lt;&gt;"", H297, INDEX($H$2:$H$501, MODE(IF($H$2:$H$501&lt;&gt;"", MATCH($H$2:$H$501, $H$2:$H$501, 0)))))</f>
        <v>Bronze</v>
      </c>
    </row>
    <row r="298" spans="1:10" x14ac:dyDescent="0.3">
      <c r="A298" t="s">
        <v>937</v>
      </c>
      <c r="B298" t="s">
        <v>938</v>
      </c>
      <c r="C298">
        <v>28</v>
      </c>
      <c r="D298" t="s">
        <v>16</v>
      </c>
      <c r="E298" t="s">
        <v>297</v>
      </c>
      <c r="F298" t="s">
        <v>43</v>
      </c>
      <c r="G298" t="s">
        <v>12</v>
      </c>
      <c r="H298" s="4" t="s">
        <v>26</v>
      </c>
      <c r="I298" s="33" t="str">
        <f t="shared" si="4"/>
        <v>Jared Moran</v>
      </c>
      <c r="J298" s="33" t="str" cm="1">
        <f t="array" ref="J298">IF(H298&lt;&gt;"", H298, INDEX($H$2:$H$501, MODE(IF($H$2:$H$501&lt;&gt;"", MATCH($H$2:$H$501, $H$2:$H$501, 0)))))</f>
        <v>Bronze</v>
      </c>
    </row>
    <row r="299" spans="1:10" x14ac:dyDescent="0.3">
      <c r="A299" t="s">
        <v>939</v>
      </c>
      <c r="B299" t="s">
        <v>940</v>
      </c>
      <c r="C299">
        <v>47</v>
      </c>
      <c r="D299" t="s">
        <v>16</v>
      </c>
      <c r="E299" t="s">
        <v>941</v>
      </c>
      <c r="F299" t="s">
        <v>113</v>
      </c>
      <c r="G299" t="s">
        <v>12</v>
      </c>
      <c r="H299" s="4" t="s">
        <v>31</v>
      </c>
      <c r="I299" s="33" t="str">
        <f t="shared" si="4"/>
        <v>Jennifer Carr</v>
      </c>
      <c r="J299" s="33" t="str" cm="1">
        <f t="array" ref="J299">IF(H299&lt;&gt;"", H299, INDEX($H$2:$H$501, MODE(IF($H$2:$H$501&lt;&gt;"", MATCH($H$2:$H$501, $H$2:$H$501, 0)))))</f>
        <v>Silver</v>
      </c>
    </row>
    <row r="300" spans="1:10" x14ac:dyDescent="0.3">
      <c r="A300" t="s">
        <v>942</v>
      </c>
      <c r="B300" t="s">
        <v>943</v>
      </c>
      <c r="C300">
        <v>64</v>
      </c>
      <c r="D300" t="s">
        <v>9</v>
      </c>
      <c r="E300" t="s">
        <v>944</v>
      </c>
      <c r="F300" t="s">
        <v>434</v>
      </c>
      <c r="G300" t="s">
        <v>12</v>
      </c>
      <c r="H300" s="4" t="s">
        <v>19</v>
      </c>
      <c r="I300" s="33" t="str">
        <f t="shared" si="4"/>
        <v>Tracy Stephens</v>
      </c>
      <c r="J300" s="33" t="str" cm="1">
        <f t="array" ref="J300">IF(H300&lt;&gt;"", H300, INDEX($H$2:$H$501, MODE(IF($H$2:$H$501&lt;&gt;"", MATCH($H$2:$H$501, $H$2:$H$501, 0)))))</f>
        <v>Platinum</v>
      </c>
    </row>
    <row r="301" spans="1:10" x14ac:dyDescent="0.3">
      <c r="A301" t="s">
        <v>945</v>
      </c>
      <c r="B301" t="s">
        <v>946</v>
      </c>
      <c r="C301">
        <v>48</v>
      </c>
      <c r="D301" t="s">
        <v>16</v>
      </c>
      <c r="E301" t="s">
        <v>947</v>
      </c>
      <c r="F301" t="s">
        <v>328</v>
      </c>
      <c r="G301" t="s">
        <v>12</v>
      </c>
      <c r="H301" s="4" t="s">
        <v>19</v>
      </c>
      <c r="I301" s="33" t="str">
        <f t="shared" si="4"/>
        <v>Stephanie Jacobs</v>
      </c>
      <c r="J301" s="33" t="str" cm="1">
        <f t="array" ref="J301">IF(H301&lt;&gt;"", H301, INDEX($H$2:$H$501, MODE(IF($H$2:$H$501&lt;&gt;"", MATCH($H$2:$H$501, $H$2:$H$501, 0)))))</f>
        <v>Platinum</v>
      </c>
    </row>
    <row r="302" spans="1:10" x14ac:dyDescent="0.3">
      <c r="A302" t="s">
        <v>948</v>
      </c>
      <c r="B302" t="s">
        <v>949</v>
      </c>
      <c r="C302">
        <v>29</v>
      </c>
      <c r="D302" t="s">
        <v>9</v>
      </c>
      <c r="E302" t="s">
        <v>950</v>
      </c>
      <c r="F302" t="s">
        <v>35</v>
      </c>
      <c r="G302" t="s">
        <v>12</v>
      </c>
      <c r="H302" s="4" t="s">
        <v>31</v>
      </c>
      <c r="I302" s="33" t="str">
        <f t="shared" si="4"/>
        <v>Matthew Avery</v>
      </c>
      <c r="J302" s="33" t="str" cm="1">
        <f t="array" ref="J302">IF(H302&lt;&gt;"", H302, INDEX($H$2:$H$501, MODE(IF($H$2:$H$501&lt;&gt;"", MATCH($H$2:$H$501, $H$2:$H$501, 0)))))</f>
        <v>Silver</v>
      </c>
    </row>
    <row r="303" spans="1:10" x14ac:dyDescent="0.3">
      <c r="A303" t="s">
        <v>951</v>
      </c>
      <c r="B303" t="s">
        <v>952</v>
      </c>
      <c r="C303">
        <v>50</v>
      </c>
      <c r="D303" t="s">
        <v>9</v>
      </c>
      <c r="E303" t="s">
        <v>953</v>
      </c>
      <c r="F303" t="s">
        <v>287</v>
      </c>
      <c r="G303" t="s">
        <v>12</v>
      </c>
      <c r="H303" s="4" t="s">
        <v>13</v>
      </c>
      <c r="I303" s="33" t="str">
        <f t="shared" si="4"/>
        <v>Ryan Kane</v>
      </c>
      <c r="J303" s="33" t="str" cm="1">
        <f t="array" ref="J303">IF(H303&lt;&gt;"", H303, INDEX($H$2:$H$501, MODE(IF($H$2:$H$501&lt;&gt;"", MATCH($H$2:$H$501, $H$2:$H$501, 0)))))</f>
        <v>Gold</v>
      </c>
    </row>
    <row r="304" spans="1:10" x14ac:dyDescent="0.3">
      <c r="A304" t="s">
        <v>954</v>
      </c>
      <c r="B304" t="s">
        <v>955</v>
      </c>
      <c r="C304">
        <v>36</v>
      </c>
      <c r="D304" t="s">
        <v>9</v>
      </c>
      <c r="E304" t="s">
        <v>956</v>
      </c>
      <c r="F304" t="s">
        <v>133</v>
      </c>
      <c r="G304" t="s">
        <v>12</v>
      </c>
      <c r="H304" s="4" t="s">
        <v>13</v>
      </c>
      <c r="I304" s="33" t="str">
        <f t="shared" si="4"/>
        <v>Edward Cole</v>
      </c>
      <c r="J304" s="33" t="str" cm="1">
        <f t="array" ref="J304">IF(H304&lt;&gt;"", H304, INDEX($H$2:$H$501, MODE(IF($H$2:$H$501&lt;&gt;"", MATCH($H$2:$H$501, $H$2:$H$501, 0)))))</f>
        <v>Gold</v>
      </c>
    </row>
    <row r="305" spans="1:10" x14ac:dyDescent="0.3">
      <c r="A305" t="s">
        <v>957</v>
      </c>
      <c r="B305" t="s">
        <v>958</v>
      </c>
      <c r="C305">
        <v>23</v>
      </c>
      <c r="D305" t="s">
        <v>16</v>
      </c>
      <c r="E305" t="s">
        <v>959</v>
      </c>
      <c r="F305" t="s">
        <v>92</v>
      </c>
      <c r="G305" t="s">
        <v>12</v>
      </c>
      <c r="H305" s="4" t="s">
        <v>19</v>
      </c>
      <c r="I305" s="33" t="str">
        <f t="shared" si="4"/>
        <v>John Sloan</v>
      </c>
      <c r="J305" s="33" t="str" cm="1">
        <f t="array" ref="J305">IF(H305&lt;&gt;"", H305, INDEX($H$2:$H$501, MODE(IF($H$2:$H$501&lt;&gt;"", MATCH($H$2:$H$501, $H$2:$H$501, 0)))))</f>
        <v>Platinum</v>
      </c>
    </row>
    <row r="306" spans="1:10" x14ac:dyDescent="0.3">
      <c r="A306" t="s">
        <v>960</v>
      </c>
      <c r="B306" t="s">
        <v>961</v>
      </c>
      <c r="C306">
        <v>41</v>
      </c>
      <c r="D306" t="s">
        <v>9</v>
      </c>
      <c r="E306" t="s">
        <v>962</v>
      </c>
      <c r="F306" t="s">
        <v>62</v>
      </c>
      <c r="G306" t="s">
        <v>12</v>
      </c>
      <c r="H306" s="4" t="s">
        <v>31</v>
      </c>
      <c r="I306" s="33" t="str">
        <f t="shared" si="4"/>
        <v>Miss Alexandria Li Dvm</v>
      </c>
      <c r="J306" s="33" t="str" cm="1">
        <f t="array" ref="J306">IF(H306&lt;&gt;"", H306, INDEX($H$2:$H$501, MODE(IF($H$2:$H$501&lt;&gt;"", MATCH($H$2:$H$501, $H$2:$H$501, 0)))))</f>
        <v>Silver</v>
      </c>
    </row>
    <row r="307" spans="1:10" x14ac:dyDescent="0.3">
      <c r="A307" t="s">
        <v>963</v>
      </c>
      <c r="B307" t="s">
        <v>964</v>
      </c>
      <c r="C307">
        <v>64</v>
      </c>
      <c r="D307" t="s">
        <v>9</v>
      </c>
      <c r="E307" t="s">
        <v>965</v>
      </c>
      <c r="F307" t="s">
        <v>74</v>
      </c>
      <c r="G307" t="s">
        <v>12</v>
      </c>
      <c r="H307" s="4" t="s">
        <v>19</v>
      </c>
      <c r="I307" s="33" t="str">
        <f t="shared" si="4"/>
        <v>Roberta Green</v>
      </c>
      <c r="J307" s="33" t="str" cm="1">
        <f t="array" ref="J307">IF(H307&lt;&gt;"", H307, INDEX($H$2:$H$501, MODE(IF($H$2:$H$501&lt;&gt;"", MATCH($H$2:$H$501, $H$2:$H$501, 0)))))</f>
        <v>Platinum</v>
      </c>
    </row>
    <row r="308" spans="1:10" x14ac:dyDescent="0.3">
      <c r="A308" t="s">
        <v>966</v>
      </c>
      <c r="B308" t="s">
        <v>967</v>
      </c>
      <c r="C308">
        <v>44</v>
      </c>
      <c r="D308" t="s">
        <v>9</v>
      </c>
      <c r="E308" t="s">
        <v>968</v>
      </c>
      <c r="F308" t="s">
        <v>237</v>
      </c>
      <c r="G308" t="s">
        <v>12</v>
      </c>
      <c r="H308" s="4" t="s">
        <v>19</v>
      </c>
      <c r="I308" s="33" t="str">
        <f t="shared" si="4"/>
        <v>Angela Robinson</v>
      </c>
      <c r="J308" s="33" t="str" cm="1">
        <f t="array" ref="J308">IF(H308&lt;&gt;"", H308, INDEX($H$2:$H$501, MODE(IF($H$2:$H$501&lt;&gt;"", MATCH($H$2:$H$501, $H$2:$H$501, 0)))))</f>
        <v>Platinum</v>
      </c>
    </row>
    <row r="309" spans="1:10" x14ac:dyDescent="0.3">
      <c r="A309" t="s">
        <v>969</v>
      </c>
      <c r="B309" t="s">
        <v>970</v>
      </c>
      <c r="C309">
        <v>56</v>
      </c>
      <c r="D309" t="s">
        <v>16</v>
      </c>
      <c r="E309" t="s">
        <v>971</v>
      </c>
      <c r="F309" t="s">
        <v>22</v>
      </c>
      <c r="G309" t="s">
        <v>12</v>
      </c>
      <c r="H309" s="4" t="s">
        <v>26</v>
      </c>
      <c r="I309" s="33" t="str">
        <f t="shared" si="4"/>
        <v>Brandy Thompson</v>
      </c>
      <c r="J309" s="33" t="str" cm="1">
        <f t="array" ref="J309">IF(H309&lt;&gt;"", H309, INDEX($H$2:$H$501, MODE(IF($H$2:$H$501&lt;&gt;"", MATCH($H$2:$H$501, $H$2:$H$501, 0)))))</f>
        <v>Bronze</v>
      </c>
    </row>
    <row r="310" spans="1:10" x14ac:dyDescent="0.3">
      <c r="A310" t="s">
        <v>972</v>
      </c>
      <c r="B310" t="s">
        <v>973</v>
      </c>
      <c r="C310">
        <v>60</v>
      </c>
      <c r="D310" t="s">
        <v>16</v>
      </c>
      <c r="E310" t="s">
        <v>974</v>
      </c>
      <c r="F310" t="s">
        <v>267</v>
      </c>
      <c r="G310" t="s">
        <v>12</v>
      </c>
      <c r="H310" s="4" t="s">
        <v>13</v>
      </c>
      <c r="I310" s="33" t="str">
        <f t="shared" si="4"/>
        <v>Jennifer Zamora</v>
      </c>
      <c r="J310" s="33" t="str" cm="1">
        <f t="array" ref="J310">IF(H310&lt;&gt;"", H310, INDEX($H$2:$H$501, MODE(IF($H$2:$H$501&lt;&gt;"", MATCH($H$2:$H$501, $H$2:$H$501, 0)))))</f>
        <v>Gold</v>
      </c>
    </row>
    <row r="311" spans="1:10" x14ac:dyDescent="0.3">
      <c r="A311" t="s">
        <v>975</v>
      </c>
      <c r="B311" t="s">
        <v>976</v>
      </c>
      <c r="C311">
        <v>41</v>
      </c>
      <c r="D311" t="s">
        <v>16</v>
      </c>
      <c r="E311" t="s">
        <v>977</v>
      </c>
      <c r="F311" t="s">
        <v>30</v>
      </c>
      <c r="G311" t="s">
        <v>12</v>
      </c>
      <c r="H311" s="4" t="s">
        <v>26</v>
      </c>
      <c r="I311" s="33" t="str">
        <f t="shared" si="4"/>
        <v>Stacy Collins</v>
      </c>
      <c r="J311" s="33" t="str" cm="1">
        <f t="array" ref="J311">IF(H311&lt;&gt;"", H311, INDEX($H$2:$H$501, MODE(IF($H$2:$H$501&lt;&gt;"", MATCH($H$2:$H$501, $H$2:$H$501, 0)))))</f>
        <v>Bronze</v>
      </c>
    </row>
    <row r="312" spans="1:10" x14ac:dyDescent="0.3">
      <c r="A312" t="s">
        <v>978</v>
      </c>
      <c r="B312" t="s">
        <v>979</v>
      </c>
      <c r="C312">
        <v>20</v>
      </c>
      <c r="D312" t="s">
        <v>9</v>
      </c>
      <c r="E312" t="s">
        <v>980</v>
      </c>
      <c r="F312" t="s">
        <v>171</v>
      </c>
      <c r="G312" t="s">
        <v>12</v>
      </c>
      <c r="H312" s="4" t="s">
        <v>31</v>
      </c>
      <c r="I312" s="33" t="str">
        <f t="shared" si="4"/>
        <v>Kara Dodson</v>
      </c>
      <c r="J312" s="33" t="str" cm="1">
        <f t="array" ref="J312">IF(H312&lt;&gt;"", H312, INDEX($H$2:$H$501, MODE(IF($H$2:$H$501&lt;&gt;"", MATCH($H$2:$H$501, $H$2:$H$501, 0)))))</f>
        <v>Silver</v>
      </c>
    </row>
    <row r="313" spans="1:10" x14ac:dyDescent="0.3">
      <c r="A313" t="s">
        <v>981</v>
      </c>
      <c r="B313" t="s">
        <v>982</v>
      </c>
      <c r="C313">
        <v>35</v>
      </c>
      <c r="D313" t="s">
        <v>9</v>
      </c>
      <c r="E313" t="s">
        <v>983</v>
      </c>
      <c r="F313" t="s">
        <v>35</v>
      </c>
      <c r="G313" t="s">
        <v>12</v>
      </c>
      <c r="H313" s="4" t="s">
        <v>19</v>
      </c>
      <c r="I313" s="33" t="str">
        <f t="shared" si="4"/>
        <v>Kevin Larson</v>
      </c>
      <c r="J313" s="33" t="str" cm="1">
        <f t="array" ref="J313">IF(H313&lt;&gt;"", H313, INDEX($H$2:$H$501, MODE(IF($H$2:$H$501&lt;&gt;"", MATCH($H$2:$H$501, $H$2:$H$501, 0)))))</f>
        <v>Platinum</v>
      </c>
    </row>
    <row r="314" spans="1:10" x14ac:dyDescent="0.3">
      <c r="A314" t="s">
        <v>984</v>
      </c>
      <c r="B314" t="s">
        <v>985</v>
      </c>
      <c r="C314">
        <v>47</v>
      </c>
      <c r="D314" t="s">
        <v>16</v>
      </c>
      <c r="E314" t="s">
        <v>986</v>
      </c>
      <c r="F314" t="s">
        <v>92</v>
      </c>
      <c r="G314" t="s">
        <v>12</v>
      </c>
      <c r="H314" s="4" t="s">
        <v>31</v>
      </c>
      <c r="I314" s="33" t="str">
        <f t="shared" si="4"/>
        <v>Jason Mullins</v>
      </c>
      <c r="J314" s="33" t="str" cm="1">
        <f t="array" ref="J314">IF(H314&lt;&gt;"", H314, INDEX($H$2:$H$501, MODE(IF($H$2:$H$501&lt;&gt;"", MATCH($H$2:$H$501, $H$2:$H$501, 0)))))</f>
        <v>Silver</v>
      </c>
    </row>
    <row r="315" spans="1:10" x14ac:dyDescent="0.3">
      <c r="A315" t="s">
        <v>987</v>
      </c>
      <c r="B315" t="s">
        <v>988</v>
      </c>
      <c r="C315">
        <v>62</v>
      </c>
      <c r="D315" t="s">
        <v>9</v>
      </c>
      <c r="E315" t="s">
        <v>989</v>
      </c>
      <c r="F315" t="s">
        <v>140</v>
      </c>
      <c r="G315" t="s">
        <v>12</v>
      </c>
      <c r="H315" s="4" t="s">
        <v>19</v>
      </c>
      <c r="I315" s="33" t="str">
        <f t="shared" si="4"/>
        <v>Elizabeth Jones</v>
      </c>
      <c r="J315" s="33" t="str" cm="1">
        <f t="array" ref="J315">IF(H315&lt;&gt;"", H315, INDEX($H$2:$H$501, MODE(IF($H$2:$H$501&lt;&gt;"", MATCH($H$2:$H$501, $H$2:$H$501, 0)))))</f>
        <v>Platinum</v>
      </c>
    </row>
    <row r="316" spans="1:10" x14ac:dyDescent="0.3">
      <c r="A316" t="s">
        <v>990</v>
      </c>
      <c r="B316" t="s">
        <v>991</v>
      </c>
      <c r="C316">
        <v>53</v>
      </c>
      <c r="D316" t="s">
        <v>16</v>
      </c>
      <c r="E316" t="s">
        <v>992</v>
      </c>
      <c r="F316" t="s">
        <v>74</v>
      </c>
      <c r="G316" t="s">
        <v>12</v>
      </c>
      <c r="H316" s="4" t="s">
        <v>31</v>
      </c>
      <c r="I316" s="33" t="str">
        <f t="shared" si="4"/>
        <v>Elizabeth Johnson</v>
      </c>
      <c r="J316" s="33" t="str" cm="1">
        <f t="array" ref="J316">IF(H316&lt;&gt;"", H316, INDEX($H$2:$H$501, MODE(IF($H$2:$H$501&lt;&gt;"", MATCH($H$2:$H$501, $H$2:$H$501, 0)))))</f>
        <v>Silver</v>
      </c>
    </row>
    <row r="317" spans="1:10" x14ac:dyDescent="0.3">
      <c r="A317" t="s">
        <v>993</v>
      </c>
      <c r="B317" t="s">
        <v>994</v>
      </c>
      <c r="C317">
        <v>49</v>
      </c>
      <c r="D317" t="s">
        <v>9</v>
      </c>
      <c r="E317" t="s">
        <v>995</v>
      </c>
      <c r="F317" t="s">
        <v>715</v>
      </c>
      <c r="G317" t="s">
        <v>12</v>
      </c>
      <c r="H317" s="4" t="s">
        <v>31</v>
      </c>
      <c r="I317" s="33" t="str">
        <f t="shared" si="4"/>
        <v>William Rodriguez</v>
      </c>
      <c r="J317" s="33" t="str" cm="1">
        <f t="array" ref="J317">IF(H317&lt;&gt;"", H317, INDEX($H$2:$H$501, MODE(IF($H$2:$H$501&lt;&gt;"", MATCH($H$2:$H$501, $H$2:$H$501, 0)))))</f>
        <v>Silver</v>
      </c>
    </row>
    <row r="318" spans="1:10" x14ac:dyDescent="0.3">
      <c r="A318" t="s">
        <v>996</v>
      </c>
      <c r="B318" t="s">
        <v>997</v>
      </c>
      <c r="C318">
        <v>34</v>
      </c>
      <c r="D318" t="s">
        <v>9</v>
      </c>
      <c r="E318" t="s">
        <v>998</v>
      </c>
      <c r="F318" t="s">
        <v>140</v>
      </c>
      <c r="G318" t="s">
        <v>12</v>
      </c>
      <c r="H318" s="4" t="s">
        <v>13</v>
      </c>
      <c r="I318" s="33" t="str">
        <f t="shared" si="4"/>
        <v>Robert House</v>
      </c>
      <c r="J318" s="33" t="str" cm="1">
        <f t="array" ref="J318">IF(H318&lt;&gt;"", H318, INDEX($H$2:$H$501, MODE(IF($H$2:$H$501&lt;&gt;"", MATCH($H$2:$H$501, $H$2:$H$501, 0)))))</f>
        <v>Gold</v>
      </c>
    </row>
    <row r="319" spans="1:10" x14ac:dyDescent="0.3">
      <c r="A319" t="s">
        <v>999</v>
      </c>
      <c r="B319" t="s">
        <v>1000</v>
      </c>
      <c r="C319">
        <v>64</v>
      </c>
      <c r="D319" t="s">
        <v>16</v>
      </c>
      <c r="E319" t="s">
        <v>1001</v>
      </c>
      <c r="F319" t="s">
        <v>47</v>
      </c>
      <c r="G319" t="s">
        <v>12</v>
      </c>
      <c r="H319" s="4" t="s">
        <v>13</v>
      </c>
      <c r="I319" s="33" t="str">
        <f t="shared" si="4"/>
        <v>Tiffany Williams</v>
      </c>
      <c r="J319" s="33" t="str" cm="1">
        <f t="array" ref="J319">IF(H319&lt;&gt;"", H319, INDEX($H$2:$H$501, MODE(IF($H$2:$H$501&lt;&gt;"", MATCH($H$2:$H$501, $H$2:$H$501, 0)))))</f>
        <v>Gold</v>
      </c>
    </row>
    <row r="320" spans="1:10" x14ac:dyDescent="0.3">
      <c r="A320" t="s">
        <v>1002</v>
      </c>
      <c r="B320" t="s">
        <v>1003</v>
      </c>
      <c r="C320">
        <v>25</v>
      </c>
      <c r="D320" t="s">
        <v>9</v>
      </c>
      <c r="E320" t="s">
        <v>1004</v>
      </c>
      <c r="F320" t="s">
        <v>62</v>
      </c>
      <c r="G320" t="s">
        <v>12</v>
      </c>
      <c r="H320" s="4" t="s">
        <v>19</v>
      </c>
      <c r="I320" s="33" t="str">
        <f t="shared" si="4"/>
        <v>Madison Wright</v>
      </c>
      <c r="J320" s="33" t="str" cm="1">
        <f t="array" ref="J320">IF(H320&lt;&gt;"", H320, INDEX($H$2:$H$501, MODE(IF($H$2:$H$501&lt;&gt;"", MATCH($H$2:$H$501, $H$2:$H$501, 0)))))</f>
        <v>Platinum</v>
      </c>
    </row>
    <row r="321" spans="1:10" x14ac:dyDescent="0.3">
      <c r="A321" t="s">
        <v>1005</v>
      </c>
      <c r="B321" t="s">
        <v>1006</v>
      </c>
      <c r="C321">
        <v>54</v>
      </c>
      <c r="D321" t="s">
        <v>9</v>
      </c>
      <c r="E321" t="s">
        <v>1007</v>
      </c>
      <c r="F321" t="s">
        <v>313</v>
      </c>
      <c r="G321" t="s">
        <v>12</v>
      </c>
      <c r="H321" s="4" t="s">
        <v>19</v>
      </c>
      <c r="I321" s="33" t="str">
        <f t="shared" si="4"/>
        <v>Casey Simpson</v>
      </c>
      <c r="J321" s="33" t="str" cm="1">
        <f t="array" ref="J321">IF(H321&lt;&gt;"", H321, INDEX($H$2:$H$501, MODE(IF($H$2:$H$501&lt;&gt;"", MATCH($H$2:$H$501, $H$2:$H$501, 0)))))</f>
        <v>Platinum</v>
      </c>
    </row>
    <row r="322" spans="1:10" x14ac:dyDescent="0.3">
      <c r="A322" t="s">
        <v>1008</v>
      </c>
      <c r="B322" t="s">
        <v>1009</v>
      </c>
      <c r="C322">
        <v>34</v>
      </c>
      <c r="D322" t="s">
        <v>16</v>
      </c>
      <c r="E322" t="s">
        <v>1010</v>
      </c>
      <c r="F322" t="s">
        <v>267</v>
      </c>
      <c r="G322" t="s">
        <v>12</v>
      </c>
      <c r="H322" s="4" t="s">
        <v>26</v>
      </c>
      <c r="I322" s="33" t="str">
        <f t="shared" si="4"/>
        <v>Jessica Gonzalez</v>
      </c>
      <c r="J322" s="33" t="str" cm="1">
        <f t="array" ref="J322">IF(H322&lt;&gt;"", H322, INDEX($H$2:$H$501, MODE(IF($H$2:$H$501&lt;&gt;"", MATCH($H$2:$H$501, $H$2:$H$501, 0)))))</f>
        <v>Bronze</v>
      </c>
    </row>
    <row r="323" spans="1:10" x14ac:dyDescent="0.3">
      <c r="A323" t="s">
        <v>1011</v>
      </c>
      <c r="B323" t="s">
        <v>1012</v>
      </c>
      <c r="C323">
        <v>21</v>
      </c>
      <c r="D323" t="s">
        <v>16</v>
      </c>
      <c r="E323" t="s">
        <v>1013</v>
      </c>
      <c r="F323" t="s">
        <v>237</v>
      </c>
      <c r="G323" t="s">
        <v>12</v>
      </c>
      <c r="H323" s="4" t="s">
        <v>26</v>
      </c>
      <c r="I323" s="33" t="str">
        <f t="shared" ref="I323:I386" si="5">TRIM(PROPER(B323))</f>
        <v>Darren Burton</v>
      </c>
      <c r="J323" s="33" t="str" cm="1">
        <f t="array" ref="J323">IF(H323&lt;&gt;"", H323, INDEX($H$2:$H$501, MODE(IF($H$2:$H$501&lt;&gt;"", MATCH($H$2:$H$501, $H$2:$H$501, 0)))))</f>
        <v>Bronze</v>
      </c>
    </row>
    <row r="324" spans="1:10" x14ac:dyDescent="0.3">
      <c r="A324" t="s">
        <v>1014</v>
      </c>
      <c r="B324" t="s">
        <v>1015</v>
      </c>
      <c r="C324">
        <v>54</v>
      </c>
      <c r="D324" t="s">
        <v>9</v>
      </c>
      <c r="E324" t="s">
        <v>1016</v>
      </c>
      <c r="F324" t="s">
        <v>845</v>
      </c>
      <c r="G324" t="s">
        <v>12</v>
      </c>
      <c r="H324" s="4" t="s">
        <v>26</v>
      </c>
      <c r="I324" s="33" t="str">
        <f t="shared" si="5"/>
        <v>Samuel Arias</v>
      </c>
      <c r="J324" s="33" t="str" cm="1">
        <f t="array" ref="J324">IF(H324&lt;&gt;"", H324, INDEX($H$2:$H$501, MODE(IF($H$2:$H$501&lt;&gt;"", MATCH($H$2:$H$501, $H$2:$H$501, 0)))))</f>
        <v>Bronze</v>
      </c>
    </row>
    <row r="325" spans="1:10" x14ac:dyDescent="0.3">
      <c r="A325" t="s">
        <v>1017</v>
      </c>
      <c r="B325" t="s">
        <v>1018</v>
      </c>
      <c r="C325">
        <v>64</v>
      </c>
      <c r="D325" t="s">
        <v>16</v>
      </c>
      <c r="E325" t="s">
        <v>1019</v>
      </c>
      <c r="F325" t="s">
        <v>11</v>
      </c>
      <c r="G325" t="s">
        <v>12</v>
      </c>
      <c r="H325" s="4" t="s">
        <v>19</v>
      </c>
      <c r="I325" s="33" t="str">
        <f t="shared" si="5"/>
        <v>Kristy Dunlap</v>
      </c>
      <c r="J325" s="33" t="str" cm="1">
        <f t="array" ref="J325">IF(H325&lt;&gt;"", H325, INDEX($H$2:$H$501, MODE(IF($H$2:$H$501&lt;&gt;"", MATCH($H$2:$H$501, $H$2:$H$501, 0)))))</f>
        <v>Platinum</v>
      </c>
    </row>
    <row r="326" spans="1:10" x14ac:dyDescent="0.3">
      <c r="A326" t="s">
        <v>1020</v>
      </c>
      <c r="B326" t="s">
        <v>1021</v>
      </c>
      <c r="C326">
        <v>58</v>
      </c>
      <c r="D326" t="s">
        <v>9</v>
      </c>
      <c r="E326" t="s">
        <v>1022</v>
      </c>
      <c r="F326" t="s">
        <v>96</v>
      </c>
      <c r="G326" t="s">
        <v>12</v>
      </c>
      <c r="H326" s="4" t="s">
        <v>26</v>
      </c>
      <c r="I326" s="33" t="str">
        <f t="shared" si="5"/>
        <v>Alex Mann Ii</v>
      </c>
      <c r="J326" s="33" t="str" cm="1">
        <f t="array" ref="J326">IF(H326&lt;&gt;"", H326, INDEX($H$2:$H$501, MODE(IF($H$2:$H$501&lt;&gt;"", MATCH($H$2:$H$501, $H$2:$H$501, 0)))))</f>
        <v>Bronze</v>
      </c>
    </row>
    <row r="327" spans="1:10" x14ac:dyDescent="0.3">
      <c r="A327" t="s">
        <v>1023</v>
      </c>
      <c r="B327" t="s">
        <v>1024</v>
      </c>
      <c r="C327">
        <v>60</v>
      </c>
      <c r="D327" t="s">
        <v>9</v>
      </c>
      <c r="E327" t="s">
        <v>1025</v>
      </c>
      <c r="F327" t="s">
        <v>324</v>
      </c>
      <c r="G327" t="s">
        <v>12</v>
      </c>
      <c r="H327" s="4" t="s">
        <v>26</v>
      </c>
      <c r="I327" s="33" t="str">
        <f t="shared" si="5"/>
        <v>Andrew Smith</v>
      </c>
      <c r="J327" s="33" t="str" cm="1">
        <f t="array" ref="J327">IF(H327&lt;&gt;"", H327, INDEX($H$2:$H$501, MODE(IF($H$2:$H$501&lt;&gt;"", MATCH($H$2:$H$501, $H$2:$H$501, 0)))))</f>
        <v>Bronze</v>
      </c>
    </row>
    <row r="328" spans="1:10" x14ac:dyDescent="0.3">
      <c r="A328" t="s">
        <v>1026</v>
      </c>
      <c r="B328" t="s">
        <v>1027</v>
      </c>
      <c r="C328">
        <v>58</v>
      </c>
      <c r="D328" t="s">
        <v>16</v>
      </c>
      <c r="E328" t="s">
        <v>1028</v>
      </c>
      <c r="F328" t="s">
        <v>217</v>
      </c>
      <c r="G328" t="s">
        <v>12</v>
      </c>
      <c r="H328" s="4" t="s">
        <v>13</v>
      </c>
      <c r="I328" s="33" t="str">
        <f t="shared" si="5"/>
        <v>Robert King</v>
      </c>
      <c r="J328" s="33" t="str" cm="1">
        <f t="array" ref="J328">IF(H328&lt;&gt;"", H328, INDEX($H$2:$H$501, MODE(IF($H$2:$H$501&lt;&gt;"", MATCH($H$2:$H$501, $H$2:$H$501, 0)))))</f>
        <v>Gold</v>
      </c>
    </row>
    <row r="329" spans="1:10" x14ac:dyDescent="0.3">
      <c r="A329" t="s">
        <v>1029</v>
      </c>
      <c r="B329" t="s">
        <v>1030</v>
      </c>
      <c r="C329">
        <v>62</v>
      </c>
      <c r="D329" t="s">
        <v>16</v>
      </c>
      <c r="E329" t="s">
        <v>1031</v>
      </c>
      <c r="F329" t="s">
        <v>58</v>
      </c>
      <c r="G329" t="s">
        <v>12</v>
      </c>
      <c r="H329" s="4" t="s">
        <v>26</v>
      </c>
      <c r="I329" s="33" t="str">
        <f t="shared" si="5"/>
        <v>Reginald Willis</v>
      </c>
      <c r="J329" s="33" t="str" cm="1">
        <f t="array" ref="J329">IF(H329&lt;&gt;"", H329, INDEX($H$2:$H$501, MODE(IF($H$2:$H$501&lt;&gt;"", MATCH($H$2:$H$501, $H$2:$H$501, 0)))))</f>
        <v>Bronze</v>
      </c>
    </row>
    <row r="330" spans="1:10" x14ac:dyDescent="0.3">
      <c r="A330" t="s">
        <v>1032</v>
      </c>
      <c r="B330" t="s">
        <v>1033</v>
      </c>
      <c r="C330">
        <v>46</v>
      </c>
      <c r="D330" t="s">
        <v>9</v>
      </c>
      <c r="E330" t="s">
        <v>1034</v>
      </c>
      <c r="F330" t="s">
        <v>201</v>
      </c>
      <c r="G330" t="s">
        <v>12</v>
      </c>
      <c r="H330" s="4" t="s">
        <v>19</v>
      </c>
      <c r="I330" s="33" t="str">
        <f t="shared" si="5"/>
        <v>Mario Harvey Jr.</v>
      </c>
      <c r="J330" s="33" t="str" cm="1">
        <f t="array" ref="J330">IF(H330&lt;&gt;"", H330, INDEX($H$2:$H$501, MODE(IF($H$2:$H$501&lt;&gt;"", MATCH($H$2:$H$501, $H$2:$H$501, 0)))))</f>
        <v>Platinum</v>
      </c>
    </row>
    <row r="331" spans="1:10" x14ac:dyDescent="0.3">
      <c r="A331" t="s">
        <v>1035</v>
      </c>
      <c r="B331" t="s">
        <v>1036</v>
      </c>
      <c r="C331">
        <v>62</v>
      </c>
      <c r="D331" t="s">
        <v>16</v>
      </c>
      <c r="E331" t="s">
        <v>1037</v>
      </c>
      <c r="F331" t="s">
        <v>201</v>
      </c>
      <c r="G331" t="s">
        <v>12</v>
      </c>
      <c r="H331" s="4" t="s">
        <v>26</v>
      </c>
      <c r="I331" s="33" t="str">
        <f t="shared" si="5"/>
        <v>Victor Mcintosh</v>
      </c>
      <c r="J331" s="33" t="str" cm="1">
        <f t="array" ref="J331">IF(H331&lt;&gt;"", H331, INDEX($H$2:$H$501, MODE(IF($H$2:$H$501&lt;&gt;"", MATCH($H$2:$H$501, $H$2:$H$501, 0)))))</f>
        <v>Bronze</v>
      </c>
    </row>
    <row r="332" spans="1:10" x14ac:dyDescent="0.3">
      <c r="A332" t="s">
        <v>1038</v>
      </c>
      <c r="B332" t="s">
        <v>1039</v>
      </c>
      <c r="C332">
        <v>54</v>
      </c>
      <c r="D332" t="s">
        <v>9</v>
      </c>
      <c r="E332" t="s">
        <v>1040</v>
      </c>
      <c r="F332" t="s">
        <v>194</v>
      </c>
      <c r="G332" t="s">
        <v>12</v>
      </c>
      <c r="H332" s="4" t="s">
        <v>19</v>
      </c>
      <c r="I332" s="33" t="str">
        <f t="shared" si="5"/>
        <v>Pamela Mcguire</v>
      </c>
      <c r="J332" s="33" t="str" cm="1">
        <f t="array" ref="J332">IF(H332&lt;&gt;"", H332, INDEX($H$2:$H$501, MODE(IF($H$2:$H$501&lt;&gt;"", MATCH($H$2:$H$501, $H$2:$H$501, 0)))))</f>
        <v>Platinum</v>
      </c>
    </row>
    <row r="333" spans="1:10" x14ac:dyDescent="0.3">
      <c r="A333" t="s">
        <v>1041</v>
      </c>
      <c r="B333" t="s">
        <v>1042</v>
      </c>
      <c r="C333">
        <v>38</v>
      </c>
      <c r="D333" t="s">
        <v>16</v>
      </c>
      <c r="E333" t="s">
        <v>1043</v>
      </c>
      <c r="F333" t="s">
        <v>66</v>
      </c>
      <c r="G333" t="s">
        <v>12</v>
      </c>
      <c r="H333" s="4" t="s">
        <v>26</v>
      </c>
      <c r="I333" s="33" t="str">
        <f t="shared" si="5"/>
        <v>Maria Phillips</v>
      </c>
      <c r="J333" s="33" t="str" cm="1">
        <f t="array" ref="J333">IF(H333&lt;&gt;"", H333, INDEX($H$2:$H$501, MODE(IF($H$2:$H$501&lt;&gt;"", MATCH($H$2:$H$501, $H$2:$H$501, 0)))))</f>
        <v>Bronze</v>
      </c>
    </row>
    <row r="334" spans="1:10" x14ac:dyDescent="0.3">
      <c r="A334" t="s">
        <v>1044</v>
      </c>
      <c r="B334" t="s">
        <v>1045</v>
      </c>
      <c r="C334">
        <v>34</v>
      </c>
      <c r="D334" t="s">
        <v>16</v>
      </c>
      <c r="E334" t="s">
        <v>1046</v>
      </c>
      <c r="F334" t="s">
        <v>99</v>
      </c>
      <c r="G334" t="s">
        <v>12</v>
      </c>
      <c r="H334" s="4" t="s">
        <v>26</v>
      </c>
      <c r="I334" s="33" t="str">
        <f t="shared" si="5"/>
        <v>Dr. Lindsay Hanna</v>
      </c>
      <c r="J334" s="33" t="str" cm="1">
        <f t="array" ref="J334">IF(H334&lt;&gt;"", H334, INDEX($H$2:$H$501, MODE(IF($H$2:$H$501&lt;&gt;"", MATCH($H$2:$H$501, $H$2:$H$501, 0)))))</f>
        <v>Bronze</v>
      </c>
    </row>
    <row r="335" spans="1:10" x14ac:dyDescent="0.3">
      <c r="A335" t="s">
        <v>1047</v>
      </c>
      <c r="B335" t="s">
        <v>1048</v>
      </c>
      <c r="C335">
        <v>64</v>
      </c>
      <c r="D335" t="s">
        <v>16</v>
      </c>
      <c r="E335" t="s">
        <v>1049</v>
      </c>
      <c r="F335" t="s">
        <v>81</v>
      </c>
      <c r="G335" t="s">
        <v>12</v>
      </c>
      <c r="H335" s="4" t="s">
        <v>13</v>
      </c>
      <c r="I335" s="33" t="str">
        <f t="shared" si="5"/>
        <v>Teresa Johnson</v>
      </c>
      <c r="J335" s="33" t="str" cm="1">
        <f t="array" ref="J335">IF(H335&lt;&gt;"", H335, INDEX($H$2:$H$501, MODE(IF($H$2:$H$501&lt;&gt;"", MATCH($H$2:$H$501, $H$2:$H$501, 0)))))</f>
        <v>Gold</v>
      </c>
    </row>
    <row r="336" spans="1:10" x14ac:dyDescent="0.3">
      <c r="A336" t="s">
        <v>1050</v>
      </c>
      <c r="B336" t="s">
        <v>1051</v>
      </c>
      <c r="C336">
        <v>50</v>
      </c>
      <c r="D336" t="s">
        <v>16</v>
      </c>
      <c r="E336" t="s">
        <v>1052</v>
      </c>
      <c r="F336" t="s">
        <v>167</v>
      </c>
      <c r="G336" t="s">
        <v>12</v>
      </c>
      <c r="H336" s="4" t="s">
        <v>31</v>
      </c>
      <c r="I336" s="33" t="str">
        <f t="shared" si="5"/>
        <v>Mr. Christopher Sims</v>
      </c>
      <c r="J336" s="33" t="str" cm="1">
        <f t="array" ref="J336">IF(H336&lt;&gt;"", H336, INDEX($H$2:$H$501, MODE(IF($H$2:$H$501&lt;&gt;"", MATCH($H$2:$H$501, $H$2:$H$501, 0)))))</f>
        <v>Silver</v>
      </c>
    </row>
    <row r="337" spans="1:10" x14ac:dyDescent="0.3">
      <c r="A337" t="s">
        <v>1053</v>
      </c>
      <c r="B337" t="s">
        <v>1054</v>
      </c>
      <c r="C337">
        <v>37</v>
      </c>
      <c r="D337" t="s">
        <v>9</v>
      </c>
      <c r="E337" t="s">
        <v>1055</v>
      </c>
      <c r="F337" t="s">
        <v>11</v>
      </c>
      <c r="G337" t="s">
        <v>12</v>
      </c>
      <c r="H337" s="4" t="s">
        <v>19</v>
      </c>
      <c r="I337" s="33" t="str">
        <f t="shared" si="5"/>
        <v>Jennifer Woods</v>
      </c>
      <c r="J337" s="33" t="str" cm="1">
        <f t="array" ref="J337">IF(H337&lt;&gt;"", H337, INDEX($H$2:$H$501, MODE(IF($H$2:$H$501&lt;&gt;"", MATCH($H$2:$H$501, $H$2:$H$501, 0)))))</f>
        <v>Platinum</v>
      </c>
    </row>
    <row r="338" spans="1:10" x14ac:dyDescent="0.3">
      <c r="A338" t="s">
        <v>1056</v>
      </c>
      <c r="B338" t="s">
        <v>1057</v>
      </c>
      <c r="C338">
        <v>58</v>
      </c>
      <c r="D338" t="s">
        <v>16</v>
      </c>
      <c r="E338" t="s">
        <v>1058</v>
      </c>
      <c r="F338" t="s">
        <v>35</v>
      </c>
      <c r="G338" t="s">
        <v>12</v>
      </c>
      <c r="H338" s="4" t="s">
        <v>31</v>
      </c>
      <c r="I338" s="33" t="str">
        <f t="shared" si="5"/>
        <v>John Jones</v>
      </c>
      <c r="J338" s="33" t="str" cm="1">
        <f t="array" ref="J338">IF(H338&lt;&gt;"", H338, INDEX($H$2:$H$501, MODE(IF($H$2:$H$501&lt;&gt;"", MATCH($H$2:$H$501, $H$2:$H$501, 0)))))</f>
        <v>Silver</v>
      </c>
    </row>
    <row r="339" spans="1:10" x14ac:dyDescent="0.3">
      <c r="A339" t="s">
        <v>1059</v>
      </c>
      <c r="B339" t="s">
        <v>1060</v>
      </c>
      <c r="C339">
        <v>40</v>
      </c>
      <c r="D339" t="s">
        <v>16</v>
      </c>
      <c r="E339" t="s">
        <v>1061</v>
      </c>
      <c r="F339" t="s">
        <v>11</v>
      </c>
      <c r="G339" t="s">
        <v>12</v>
      </c>
      <c r="H339" s="4" t="s">
        <v>26</v>
      </c>
      <c r="I339" s="33" t="str">
        <f t="shared" si="5"/>
        <v>Carol Lewis</v>
      </c>
      <c r="J339" s="33" t="str" cm="1">
        <f t="array" ref="J339">IF(H339&lt;&gt;"", H339, INDEX($H$2:$H$501, MODE(IF($H$2:$H$501&lt;&gt;"", MATCH($H$2:$H$501, $H$2:$H$501, 0)))))</f>
        <v>Bronze</v>
      </c>
    </row>
    <row r="340" spans="1:10" x14ac:dyDescent="0.3">
      <c r="A340" t="s">
        <v>1062</v>
      </c>
      <c r="B340" t="s">
        <v>1063</v>
      </c>
      <c r="C340">
        <v>46</v>
      </c>
      <c r="D340" t="s">
        <v>16</v>
      </c>
      <c r="E340" t="s">
        <v>1064</v>
      </c>
      <c r="F340" t="s">
        <v>167</v>
      </c>
      <c r="G340" t="s">
        <v>12</v>
      </c>
      <c r="H340" s="4" t="s">
        <v>31</v>
      </c>
      <c r="I340" s="33" t="str">
        <f t="shared" si="5"/>
        <v>Jasmine Snyder</v>
      </c>
      <c r="J340" s="33" t="str" cm="1">
        <f t="array" ref="J340">IF(H340&lt;&gt;"", H340, INDEX($H$2:$H$501, MODE(IF($H$2:$H$501&lt;&gt;"", MATCH($H$2:$H$501, $H$2:$H$501, 0)))))</f>
        <v>Silver</v>
      </c>
    </row>
    <row r="341" spans="1:10" x14ac:dyDescent="0.3">
      <c r="A341" t="s">
        <v>1065</v>
      </c>
      <c r="B341" t="s">
        <v>1066</v>
      </c>
      <c r="C341">
        <v>52</v>
      </c>
      <c r="D341" t="s">
        <v>16</v>
      </c>
      <c r="E341" t="s">
        <v>1067</v>
      </c>
      <c r="F341" t="s">
        <v>133</v>
      </c>
      <c r="G341" t="s">
        <v>12</v>
      </c>
      <c r="H341" s="4" t="s">
        <v>19</v>
      </c>
      <c r="I341" s="33" t="str">
        <f t="shared" si="5"/>
        <v>Mrs. Susan Buckley</v>
      </c>
      <c r="J341" s="33" t="str" cm="1">
        <f t="array" ref="J341">IF(H341&lt;&gt;"", H341, INDEX($H$2:$H$501, MODE(IF($H$2:$H$501&lt;&gt;"", MATCH($H$2:$H$501, $H$2:$H$501, 0)))))</f>
        <v>Platinum</v>
      </c>
    </row>
    <row r="342" spans="1:10" x14ac:dyDescent="0.3">
      <c r="A342" t="s">
        <v>1068</v>
      </c>
      <c r="B342" t="s">
        <v>1069</v>
      </c>
      <c r="C342">
        <v>27</v>
      </c>
      <c r="D342" t="s">
        <v>9</v>
      </c>
      <c r="E342" t="s">
        <v>1070</v>
      </c>
      <c r="F342" t="s">
        <v>274</v>
      </c>
      <c r="G342" t="s">
        <v>12</v>
      </c>
      <c r="H342" s="4" t="s">
        <v>26</v>
      </c>
      <c r="I342" s="33" t="str">
        <f t="shared" si="5"/>
        <v>Eric Davis</v>
      </c>
      <c r="J342" s="33" t="str" cm="1">
        <f t="array" ref="J342">IF(H342&lt;&gt;"", H342, INDEX($H$2:$H$501, MODE(IF($H$2:$H$501&lt;&gt;"", MATCH($H$2:$H$501, $H$2:$H$501, 0)))))</f>
        <v>Bronze</v>
      </c>
    </row>
    <row r="343" spans="1:10" x14ac:dyDescent="0.3">
      <c r="A343" t="s">
        <v>1071</v>
      </c>
      <c r="B343" t="s">
        <v>1072</v>
      </c>
      <c r="C343">
        <v>56</v>
      </c>
      <c r="D343" t="s">
        <v>16</v>
      </c>
      <c r="E343" t="s">
        <v>1073</v>
      </c>
      <c r="F343" t="s">
        <v>194</v>
      </c>
      <c r="G343" t="s">
        <v>12</v>
      </c>
      <c r="H343" s="4" t="s">
        <v>26</v>
      </c>
      <c r="I343" s="33" t="str">
        <f t="shared" si="5"/>
        <v>Angela Williams</v>
      </c>
      <c r="J343" s="33" t="str" cm="1">
        <f t="array" ref="J343">IF(H343&lt;&gt;"", H343, INDEX($H$2:$H$501, MODE(IF($H$2:$H$501&lt;&gt;"", MATCH($H$2:$H$501, $H$2:$H$501, 0)))))</f>
        <v>Bronze</v>
      </c>
    </row>
    <row r="344" spans="1:10" x14ac:dyDescent="0.3">
      <c r="A344" t="s">
        <v>1074</v>
      </c>
      <c r="B344" t="s">
        <v>1075</v>
      </c>
      <c r="C344">
        <v>30</v>
      </c>
      <c r="D344" t="s">
        <v>16</v>
      </c>
      <c r="E344" t="s">
        <v>1076</v>
      </c>
      <c r="F344" t="s">
        <v>167</v>
      </c>
      <c r="G344" t="s">
        <v>12</v>
      </c>
      <c r="H344" s="4" t="s">
        <v>26</v>
      </c>
      <c r="I344" s="33" t="str">
        <f t="shared" si="5"/>
        <v>Michelle Cunningham</v>
      </c>
      <c r="J344" s="33" t="str" cm="1">
        <f t="array" ref="J344">IF(H344&lt;&gt;"", H344, INDEX($H$2:$H$501, MODE(IF($H$2:$H$501&lt;&gt;"", MATCH($H$2:$H$501, $H$2:$H$501, 0)))))</f>
        <v>Bronze</v>
      </c>
    </row>
    <row r="345" spans="1:10" x14ac:dyDescent="0.3">
      <c r="A345" t="s">
        <v>1077</v>
      </c>
      <c r="B345" t="s">
        <v>1078</v>
      </c>
      <c r="C345">
        <v>38</v>
      </c>
      <c r="D345" t="s">
        <v>9</v>
      </c>
      <c r="E345" t="s">
        <v>1079</v>
      </c>
      <c r="F345" t="s">
        <v>287</v>
      </c>
      <c r="G345" t="s">
        <v>12</v>
      </c>
      <c r="H345" s="4" t="s">
        <v>26</v>
      </c>
      <c r="I345" s="33" t="str">
        <f t="shared" si="5"/>
        <v>Ryan Moore</v>
      </c>
      <c r="J345" s="33" t="str" cm="1">
        <f t="array" ref="J345">IF(H345&lt;&gt;"", H345, INDEX($H$2:$H$501, MODE(IF($H$2:$H$501&lt;&gt;"", MATCH($H$2:$H$501, $H$2:$H$501, 0)))))</f>
        <v>Bronze</v>
      </c>
    </row>
    <row r="346" spans="1:10" x14ac:dyDescent="0.3">
      <c r="A346" t="s">
        <v>1080</v>
      </c>
      <c r="B346" t="s">
        <v>1081</v>
      </c>
      <c r="C346">
        <v>39</v>
      </c>
      <c r="D346" t="s">
        <v>9</v>
      </c>
      <c r="E346" t="s">
        <v>1082</v>
      </c>
      <c r="F346" t="s">
        <v>233</v>
      </c>
      <c r="G346" t="s">
        <v>12</v>
      </c>
      <c r="H346" s="4" t="s">
        <v>13</v>
      </c>
      <c r="I346" s="33" t="str">
        <f t="shared" si="5"/>
        <v>Evelyn Brown</v>
      </c>
      <c r="J346" s="33" t="str" cm="1">
        <f t="array" ref="J346">IF(H346&lt;&gt;"", H346, INDEX($H$2:$H$501, MODE(IF($H$2:$H$501&lt;&gt;"", MATCH($H$2:$H$501, $H$2:$H$501, 0)))))</f>
        <v>Gold</v>
      </c>
    </row>
    <row r="347" spans="1:10" x14ac:dyDescent="0.3">
      <c r="A347" t="s">
        <v>1083</v>
      </c>
      <c r="B347" t="s">
        <v>1084</v>
      </c>
      <c r="C347">
        <v>33</v>
      </c>
      <c r="D347" t="s">
        <v>9</v>
      </c>
      <c r="E347" t="s">
        <v>1085</v>
      </c>
      <c r="F347" t="s">
        <v>96</v>
      </c>
      <c r="G347" t="s">
        <v>12</v>
      </c>
      <c r="H347" s="4" t="s">
        <v>26</v>
      </c>
      <c r="I347" s="33" t="str">
        <f t="shared" si="5"/>
        <v>Daniel Nelson</v>
      </c>
      <c r="J347" s="33" t="str" cm="1">
        <f t="array" ref="J347">IF(H347&lt;&gt;"", H347, INDEX($H$2:$H$501, MODE(IF($H$2:$H$501&lt;&gt;"", MATCH($H$2:$H$501, $H$2:$H$501, 0)))))</f>
        <v>Bronze</v>
      </c>
    </row>
    <row r="348" spans="1:10" x14ac:dyDescent="0.3">
      <c r="A348" t="s">
        <v>1086</v>
      </c>
      <c r="B348" t="s">
        <v>1087</v>
      </c>
      <c r="C348">
        <v>58</v>
      </c>
      <c r="D348" t="s">
        <v>16</v>
      </c>
      <c r="E348" t="s">
        <v>1088</v>
      </c>
      <c r="F348" t="s">
        <v>237</v>
      </c>
      <c r="G348" t="s">
        <v>12</v>
      </c>
      <c r="H348" s="4" t="s">
        <v>19</v>
      </c>
      <c r="I348" s="33" t="str">
        <f t="shared" si="5"/>
        <v>John Jordan</v>
      </c>
      <c r="J348" s="33" t="str" cm="1">
        <f t="array" ref="J348">IF(H348&lt;&gt;"", H348, INDEX($H$2:$H$501, MODE(IF($H$2:$H$501&lt;&gt;"", MATCH($H$2:$H$501, $H$2:$H$501, 0)))))</f>
        <v>Platinum</v>
      </c>
    </row>
    <row r="349" spans="1:10" x14ac:dyDescent="0.3">
      <c r="A349" t="s">
        <v>1089</v>
      </c>
      <c r="B349" t="s">
        <v>1090</v>
      </c>
      <c r="C349">
        <v>39</v>
      </c>
      <c r="D349" t="s">
        <v>16</v>
      </c>
      <c r="E349" t="s">
        <v>1091</v>
      </c>
      <c r="F349" t="s">
        <v>167</v>
      </c>
      <c r="G349" t="s">
        <v>12</v>
      </c>
      <c r="H349" s="4" t="s">
        <v>13</v>
      </c>
      <c r="I349" s="33" t="str">
        <f t="shared" si="5"/>
        <v>Justin Mason Dds</v>
      </c>
      <c r="J349" s="33" t="str" cm="1">
        <f t="array" ref="J349">IF(H349&lt;&gt;"", H349, INDEX($H$2:$H$501, MODE(IF($H$2:$H$501&lt;&gt;"", MATCH($H$2:$H$501, $H$2:$H$501, 0)))))</f>
        <v>Gold</v>
      </c>
    </row>
    <row r="350" spans="1:10" x14ac:dyDescent="0.3">
      <c r="A350" t="s">
        <v>1092</v>
      </c>
      <c r="B350" t="s">
        <v>1093</v>
      </c>
      <c r="C350">
        <v>55</v>
      </c>
      <c r="D350" t="s">
        <v>9</v>
      </c>
      <c r="E350" t="s">
        <v>1094</v>
      </c>
      <c r="F350" t="s">
        <v>51</v>
      </c>
      <c r="G350" t="s">
        <v>12</v>
      </c>
      <c r="H350" s="4" t="s">
        <v>31</v>
      </c>
      <c r="I350" s="33" t="str">
        <f t="shared" si="5"/>
        <v>Sherry Cabrera</v>
      </c>
      <c r="J350" s="33" t="str" cm="1">
        <f t="array" ref="J350">IF(H350&lt;&gt;"", H350, INDEX($H$2:$H$501, MODE(IF($H$2:$H$501&lt;&gt;"", MATCH($H$2:$H$501, $H$2:$H$501, 0)))))</f>
        <v>Silver</v>
      </c>
    </row>
    <row r="351" spans="1:10" x14ac:dyDescent="0.3">
      <c r="A351" t="s">
        <v>1095</v>
      </c>
      <c r="B351" t="s">
        <v>1096</v>
      </c>
      <c r="C351">
        <v>31</v>
      </c>
      <c r="D351" t="s">
        <v>9</v>
      </c>
      <c r="E351" t="s">
        <v>1097</v>
      </c>
      <c r="F351" t="s">
        <v>163</v>
      </c>
      <c r="G351" t="s">
        <v>12</v>
      </c>
      <c r="H351" s="4" t="s">
        <v>26</v>
      </c>
      <c r="I351" s="33" t="str">
        <f t="shared" si="5"/>
        <v>Heather Valenzuela</v>
      </c>
      <c r="J351" s="33" t="str" cm="1">
        <f t="array" ref="J351">IF(H351&lt;&gt;"", H351, INDEX($H$2:$H$501, MODE(IF($H$2:$H$501&lt;&gt;"", MATCH($H$2:$H$501, $H$2:$H$501, 0)))))</f>
        <v>Bronze</v>
      </c>
    </row>
    <row r="352" spans="1:10" x14ac:dyDescent="0.3">
      <c r="A352" t="s">
        <v>1098</v>
      </c>
      <c r="B352" t="s">
        <v>1099</v>
      </c>
      <c r="C352">
        <v>26</v>
      </c>
      <c r="D352" t="s">
        <v>9</v>
      </c>
      <c r="E352" t="s">
        <v>1100</v>
      </c>
      <c r="F352" t="s">
        <v>267</v>
      </c>
      <c r="G352" t="s">
        <v>12</v>
      </c>
      <c r="H352" s="4" t="s">
        <v>31</v>
      </c>
      <c r="I352" s="33" t="str">
        <f t="shared" si="5"/>
        <v>Charles Miller</v>
      </c>
      <c r="J352" s="33" t="str" cm="1">
        <f t="array" ref="J352">IF(H352&lt;&gt;"", H352, INDEX($H$2:$H$501, MODE(IF($H$2:$H$501&lt;&gt;"", MATCH($H$2:$H$501, $H$2:$H$501, 0)))))</f>
        <v>Silver</v>
      </c>
    </row>
    <row r="353" spans="1:10" x14ac:dyDescent="0.3">
      <c r="A353" t="s">
        <v>1101</v>
      </c>
      <c r="B353" t="s">
        <v>1102</v>
      </c>
      <c r="C353">
        <v>25</v>
      </c>
      <c r="D353" t="s">
        <v>16</v>
      </c>
      <c r="E353" t="s">
        <v>1103</v>
      </c>
      <c r="F353" t="s">
        <v>70</v>
      </c>
      <c r="G353" t="s">
        <v>12</v>
      </c>
      <c r="H353" s="4" t="s">
        <v>26</v>
      </c>
      <c r="I353" s="33" t="str">
        <f t="shared" si="5"/>
        <v>Jeffrey Mccarthy</v>
      </c>
      <c r="J353" s="33" t="str" cm="1">
        <f t="array" ref="J353">IF(H353&lt;&gt;"", H353, INDEX($H$2:$H$501, MODE(IF($H$2:$H$501&lt;&gt;"", MATCH($H$2:$H$501, $H$2:$H$501, 0)))))</f>
        <v>Bronze</v>
      </c>
    </row>
    <row r="354" spans="1:10" x14ac:dyDescent="0.3">
      <c r="A354" t="s">
        <v>1104</v>
      </c>
      <c r="B354" t="s">
        <v>1105</v>
      </c>
      <c r="C354">
        <v>52</v>
      </c>
      <c r="D354" t="s">
        <v>16</v>
      </c>
      <c r="E354" t="s">
        <v>1106</v>
      </c>
      <c r="F354" t="s">
        <v>324</v>
      </c>
      <c r="G354" t="s">
        <v>12</v>
      </c>
      <c r="H354" s="4" t="s">
        <v>31</v>
      </c>
      <c r="I354" s="33" t="str">
        <f t="shared" si="5"/>
        <v>Michael Greene</v>
      </c>
      <c r="J354" s="33" t="str" cm="1">
        <f t="array" ref="J354">IF(H354&lt;&gt;"", H354, INDEX($H$2:$H$501, MODE(IF($H$2:$H$501&lt;&gt;"", MATCH($H$2:$H$501, $H$2:$H$501, 0)))))</f>
        <v>Silver</v>
      </c>
    </row>
    <row r="355" spans="1:10" x14ac:dyDescent="0.3">
      <c r="A355" t="s">
        <v>1107</v>
      </c>
      <c r="B355" t="s">
        <v>3837</v>
      </c>
      <c r="C355">
        <v>56</v>
      </c>
      <c r="D355" t="s">
        <v>16</v>
      </c>
      <c r="E355" t="s">
        <v>1108</v>
      </c>
      <c r="F355" t="s">
        <v>35</v>
      </c>
      <c r="G355" t="s">
        <v>12</v>
      </c>
      <c r="H355" s="4" t="s">
        <v>19</v>
      </c>
      <c r="I355" s="33" t="str">
        <f t="shared" si="5"/>
        <v>Laura Green</v>
      </c>
      <c r="J355" s="33" t="str" cm="1">
        <f t="array" ref="J355">IF(H355&lt;&gt;"", H355, INDEX($H$2:$H$501, MODE(IF($H$2:$H$501&lt;&gt;"", MATCH($H$2:$H$501, $H$2:$H$501, 0)))))</f>
        <v>Platinum</v>
      </c>
    </row>
    <row r="356" spans="1:10" x14ac:dyDescent="0.3">
      <c r="A356" t="s">
        <v>1109</v>
      </c>
      <c r="B356" t="s">
        <v>1110</v>
      </c>
      <c r="C356">
        <v>38</v>
      </c>
      <c r="D356" t="s">
        <v>9</v>
      </c>
      <c r="E356" t="s">
        <v>1111</v>
      </c>
      <c r="F356" t="s">
        <v>167</v>
      </c>
      <c r="G356" t="s">
        <v>12</v>
      </c>
      <c r="H356" s="4" t="s">
        <v>31</v>
      </c>
      <c r="I356" s="33" t="str">
        <f t="shared" si="5"/>
        <v>Ryan Torres</v>
      </c>
      <c r="J356" s="33" t="str" cm="1">
        <f t="array" ref="J356">IF(H356&lt;&gt;"", H356, INDEX($H$2:$H$501, MODE(IF($H$2:$H$501&lt;&gt;"", MATCH($H$2:$H$501, $H$2:$H$501, 0)))))</f>
        <v>Silver</v>
      </c>
    </row>
    <row r="357" spans="1:10" x14ac:dyDescent="0.3">
      <c r="A357" t="s">
        <v>1112</v>
      </c>
      <c r="B357" t="s">
        <v>1113</v>
      </c>
      <c r="C357">
        <v>20</v>
      </c>
      <c r="D357" t="s">
        <v>9</v>
      </c>
      <c r="E357" t="s">
        <v>1114</v>
      </c>
      <c r="F357" t="s">
        <v>74</v>
      </c>
      <c r="G357" t="s">
        <v>12</v>
      </c>
      <c r="H357" s="4" t="s">
        <v>13</v>
      </c>
      <c r="I357" s="33" t="str">
        <f t="shared" si="5"/>
        <v>Carlos Flores</v>
      </c>
      <c r="J357" s="33" t="str" cm="1">
        <f t="array" ref="J357">IF(H357&lt;&gt;"", H357, INDEX($H$2:$H$501, MODE(IF($H$2:$H$501&lt;&gt;"", MATCH($H$2:$H$501, $H$2:$H$501, 0)))))</f>
        <v>Gold</v>
      </c>
    </row>
    <row r="358" spans="1:10" x14ac:dyDescent="0.3">
      <c r="A358" t="s">
        <v>1115</v>
      </c>
      <c r="B358" t="s">
        <v>1116</v>
      </c>
      <c r="C358">
        <v>54</v>
      </c>
      <c r="D358" t="s">
        <v>9</v>
      </c>
      <c r="E358" t="s">
        <v>1117</v>
      </c>
      <c r="F358" t="s">
        <v>287</v>
      </c>
      <c r="G358" t="s">
        <v>12</v>
      </c>
      <c r="H358" s="4" t="s">
        <v>26</v>
      </c>
      <c r="I358" s="33" t="str">
        <f t="shared" si="5"/>
        <v>Steve Hunt</v>
      </c>
      <c r="J358" s="33" t="str" cm="1">
        <f t="array" ref="J358">IF(H358&lt;&gt;"", H358, INDEX($H$2:$H$501, MODE(IF($H$2:$H$501&lt;&gt;"", MATCH($H$2:$H$501, $H$2:$H$501, 0)))))</f>
        <v>Bronze</v>
      </c>
    </row>
    <row r="359" spans="1:10" x14ac:dyDescent="0.3">
      <c r="A359" t="s">
        <v>1118</v>
      </c>
      <c r="B359" t="s">
        <v>1119</v>
      </c>
      <c r="C359">
        <v>41</v>
      </c>
      <c r="D359" t="s">
        <v>9</v>
      </c>
      <c r="E359" t="s">
        <v>1120</v>
      </c>
      <c r="F359" t="s">
        <v>237</v>
      </c>
      <c r="G359" t="s">
        <v>12</v>
      </c>
      <c r="H359" s="4" t="s">
        <v>13</v>
      </c>
      <c r="I359" s="33" t="str">
        <f t="shared" si="5"/>
        <v>Manuel Castillo</v>
      </c>
      <c r="J359" s="33" t="str" cm="1">
        <f t="array" ref="J359">IF(H359&lt;&gt;"", H359, INDEX($H$2:$H$501, MODE(IF($H$2:$H$501&lt;&gt;"", MATCH($H$2:$H$501, $H$2:$H$501, 0)))))</f>
        <v>Gold</v>
      </c>
    </row>
    <row r="360" spans="1:10" x14ac:dyDescent="0.3">
      <c r="A360" t="s">
        <v>1121</v>
      </c>
      <c r="B360" t="s">
        <v>1122</v>
      </c>
      <c r="C360">
        <v>60</v>
      </c>
      <c r="D360" t="s">
        <v>16</v>
      </c>
      <c r="E360" t="s">
        <v>1123</v>
      </c>
      <c r="F360" t="s">
        <v>313</v>
      </c>
      <c r="G360" t="s">
        <v>12</v>
      </c>
      <c r="H360" s="4" t="s">
        <v>13</v>
      </c>
      <c r="I360" s="33" t="str">
        <f t="shared" si="5"/>
        <v>Ashley Anderson</v>
      </c>
      <c r="J360" s="33" t="str" cm="1">
        <f t="array" ref="J360">IF(H360&lt;&gt;"", H360, INDEX($H$2:$H$501, MODE(IF($H$2:$H$501&lt;&gt;"", MATCH($H$2:$H$501, $H$2:$H$501, 0)))))</f>
        <v>Gold</v>
      </c>
    </row>
    <row r="361" spans="1:10" x14ac:dyDescent="0.3">
      <c r="A361" t="s">
        <v>1124</v>
      </c>
      <c r="B361" t="s">
        <v>1125</v>
      </c>
      <c r="C361">
        <v>32</v>
      </c>
      <c r="D361" t="s">
        <v>9</v>
      </c>
      <c r="E361" t="s">
        <v>1126</v>
      </c>
      <c r="F361" t="s">
        <v>62</v>
      </c>
      <c r="G361" t="s">
        <v>12</v>
      </c>
      <c r="H361" s="4" t="s">
        <v>31</v>
      </c>
      <c r="I361" s="33" t="str">
        <f t="shared" si="5"/>
        <v>Melanie Lam</v>
      </c>
      <c r="J361" s="33" t="str" cm="1">
        <f t="array" ref="J361">IF(H361&lt;&gt;"", H361, INDEX($H$2:$H$501, MODE(IF($H$2:$H$501&lt;&gt;"", MATCH($H$2:$H$501, $H$2:$H$501, 0)))))</f>
        <v>Silver</v>
      </c>
    </row>
    <row r="362" spans="1:10" x14ac:dyDescent="0.3">
      <c r="A362" t="s">
        <v>1127</v>
      </c>
      <c r="B362" t="s">
        <v>1128</v>
      </c>
      <c r="C362">
        <v>34</v>
      </c>
      <c r="D362" t="s">
        <v>9</v>
      </c>
      <c r="E362" t="s">
        <v>1129</v>
      </c>
      <c r="F362" t="s">
        <v>291</v>
      </c>
      <c r="G362" t="s">
        <v>12</v>
      </c>
      <c r="H362" s="4" t="s">
        <v>19</v>
      </c>
      <c r="I362" s="33" t="str">
        <f t="shared" si="5"/>
        <v>Denise Tate</v>
      </c>
      <c r="J362" s="33" t="str" cm="1">
        <f t="array" ref="J362">IF(H362&lt;&gt;"", H362, INDEX($H$2:$H$501, MODE(IF($H$2:$H$501&lt;&gt;"", MATCH($H$2:$H$501, $H$2:$H$501, 0)))))</f>
        <v>Platinum</v>
      </c>
    </row>
    <row r="363" spans="1:10" x14ac:dyDescent="0.3">
      <c r="A363" t="s">
        <v>1130</v>
      </c>
      <c r="B363" t="s">
        <v>1131</v>
      </c>
      <c r="C363">
        <v>64</v>
      </c>
      <c r="D363" t="s">
        <v>9</v>
      </c>
      <c r="E363" t="s">
        <v>1132</v>
      </c>
      <c r="F363" t="s">
        <v>254</v>
      </c>
      <c r="G363" t="s">
        <v>12</v>
      </c>
      <c r="H363" s="4" t="s">
        <v>19</v>
      </c>
      <c r="I363" s="33" t="str">
        <f t="shared" si="5"/>
        <v>Natalie Johnson</v>
      </c>
      <c r="J363" s="33" t="str" cm="1">
        <f t="array" ref="J363">IF(H363&lt;&gt;"", H363, INDEX($H$2:$H$501, MODE(IF($H$2:$H$501&lt;&gt;"", MATCH($H$2:$H$501, $H$2:$H$501, 0)))))</f>
        <v>Platinum</v>
      </c>
    </row>
    <row r="364" spans="1:10" x14ac:dyDescent="0.3">
      <c r="A364" t="s">
        <v>1133</v>
      </c>
      <c r="B364" t="s">
        <v>1134</v>
      </c>
      <c r="C364">
        <v>60</v>
      </c>
      <c r="D364" t="s">
        <v>9</v>
      </c>
      <c r="E364" t="s">
        <v>1135</v>
      </c>
      <c r="F364" t="s">
        <v>163</v>
      </c>
      <c r="G364" t="s">
        <v>12</v>
      </c>
      <c r="H364" s="4" t="s">
        <v>13</v>
      </c>
      <c r="I364" s="33" t="str">
        <f t="shared" si="5"/>
        <v>Joshua Smith Dvm</v>
      </c>
      <c r="J364" s="33" t="str" cm="1">
        <f t="array" ref="J364">IF(H364&lt;&gt;"", H364, INDEX($H$2:$H$501, MODE(IF($H$2:$H$501&lt;&gt;"", MATCH($H$2:$H$501, $H$2:$H$501, 0)))))</f>
        <v>Gold</v>
      </c>
    </row>
    <row r="365" spans="1:10" x14ac:dyDescent="0.3">
      <c r="A365" t="s">
        <v>1136</v>
      </c>
      <c r="B365" t="s">
        <v>1137</v>
      </c>
      <c r="C365">
        <v>23</v>
      </c>
      <c r="D365" t="s">
        <v>9</v>
      </c>
      <c r="E365" t="s">
        <v>1138</v>
      </c>
      <c r="F365" t="s">
        <v>25</v>
      </c>
      <c r="G365" t="s">
        <v>12</v>
      </c>
      <c r="H365" s="4" t="s">
        <v>26</v>
      </c>
      <c r="I365" s="33" t="str">
        <f t="shared" si="5"/>
        <v>Elizabeth Smith</v>
      </c>
      <c r="J365" s="33" t="str" cm="1">
        <f t="array" ref="J365">IF(H365&lt;&gt;"", H365, INDEX($H$2:$H$501, MODE(IF($H$2:$H$501&lt;&gt;"", MATCH($H$2:$H$501, $H$2:$H$501, 0)))))</f>
        <v>Bronze</v>
      </c>
    </row>
    <row r="366" spans="1:10" x14ac:dyDescent="0.3">
      <c r="A366" t="s">
        <v>1139</v>
      </c>
      <c r="B366" t="s">
        <v>1140</v>
      </c>
      <c r="C366">
        <v>58</v>
      </c>
      <c r="D366" t="s">
        <v>9</v>
      </c>
      <c r="E366" t="s">
        <v>1141</v>
      </c>
      <c r="F366" t="s">
        <v>133</v>
      </c>
      <c r="G366" t="s">
        <v>12</v>
      </c>
      <c r="H366" s="4" t="s">
        <v>26</v>
      </c>
      <c r="I366" s="33" t="str">
        <f t="shared" si="5"/>
        <v>Chloe Aguilar</v>
      </c>
      <c r="J366" s="33" t="str" cm="1">
        <f t="array" ref="J366">IF(H366&lt;&gt;"", H366, INDEX($H$2:$H$501, MODE(IF($H$2:$H$501&lt;&gt;"", MATCH($H$2:$H$501, $H$2:$H$501, 0)))))</f>
        <v>Bronze</v>
      </c>
    </row>
    <row r="367" spans="1:10" x14ac:dyDescent="0.3">
      <c r="A367" t="s">
        <v>1142</v>
      </c>
      <c r="B367" t="s">
        <v>1143</v>
      </c>
      <c r="C367">
        <v>63</v>
      </c>
      <c r="D367" t="s">
        <v>16</v>
      </c>
      <c r="E367" t="s">
        <v>1144</v>
      </c>
      <c r="F367" t="s">
        <v>163</v>
      </c>
      <c r="G367" t="s">
        <v>12</v>
      </c>
      <c r="H367" s="4" t="s">
        <v>19</v>
      </c>
      <c r="I367" s="33" t="str">
        <f t="shared" si="5"/>
        <v>Brandon Mcbride</v>
      </c>
      <c r="J367" s="33" t="str" cm="1">
        <f t="array" ref="J367">IF(H367&lt;&gt;"", H367, INDEX($H$2:$H$501, MODE(IF($H$2:$H$501&lt;&gt;"", MATCH($H$2:$H$501, $H$2:$H$501, 0)))))</f>
        <v>Platinum</v>
      </c>
    </row>
    <row r="368" spans="1:10" x14ac:dyDescent="0.3">
      <c r="A368" t="s">
        <v>1145</v>
      </c>
      <c r="B368" t="s">
        <v>1146</v>
      </c>
      <c r="C368">
        <v>40</v>
      </c>
      <c r="D368" t="s">
        <v>16</v>
      </c>
      <c r="E368" t="s">
        <v>1147</v>
      </c>
      <c r="F368" t="s">
        <v>22</v>
      </c>
      <c r="G368" t="s">
        <v>12</v>
      </c>
      <c r="H368" s="4" t="s">
        <v>19</v>
      </c>
      <c r="I368" s="33" t="str">
        <f t="shared" si="5"/>
        <v>Mallory Allen</v>
      </c>
      <c r="J368" s="33" t="str" cm="1">
        <f t="array" ref="J368">IF(H368&lt;&gt;"", H368, INDEX($H$2:$H$501, MODE(IF($H$2:$H$501&lt;&gt;"", MATCH($H$2:$H$501, $H$2:$H$501, 0)))))</f>
        <v>Platinum</v>
      </c>
    </row>
    <row r="369" spans="1:10" x14ac:dyDescent="0.3">
      <c r="A369" t="s">
        <v>1148</v>
      </c>
      <c r="B369" t="s">
        <v>1149</v>
      </c>
      <c r="C369">
        <v>51</v>
      </c>
      <c r="D369" t="s">
        <v>9</v>
      </c>
      <c r="E369" t="s">
        <v>1150</v>
      </c>
      <c r="F369" t="s">
        <v>25</v>
      </c>
      <c r="G369" t="s">
        <v>12</v>
      </c>
      <c r="H369" s="4" t="s">
        <v>26</v>
      </c>
      <c r="I369" s="33" t="str">
        <f t="shared" si="5"/>
        <v>Melinda Johnson</v>
      </c>
      <c r="J369" s="33" t="str" cm="1">
        <f t="array" ref="J369">IF(H369&lt;&gt;"", H369, INDEX($H$2:$H$501, MODE(IF($H$2:$H$501&lt;&gt;"", MATCH($H$2:$H$501, $H$2:$H$501, 0)))))</f>
        <v>Bronze</v>
      </c>
    </row>
    <row r="370" spans="1:10" x14ac:dyDescent="0.3">
      <c r="A370" t="s">
        <v>1151</v>
      </c>
      <c r="B370" t="s">
        <v>1152</v>
      </c>
      <c r="C370">
        <v>34</v>
      </c>
      <c r="D370" t="s">
        <v>16</v>
      </c>
      <c r="E370" t="s">
        <v>1153</v>
      </c>
      <c r="F370" t="s">
        <v>58</v>
      </c>
      <c r="G370" t="s">
        <v>12</v>
      </c>
      <c r="H370" s="4" t="s">
        <v>19</v>
      </c>
      <c r="I370" s="33" t="str">
        <f t="shared" si="5"/>
        <v>Miranda King</v>
      </c>
      <c r="J370" s="33" t="str" cm="1">
        <f t="array" ref="J370">IF(H370&lt;&gt;"", H370, INDEX($H$2:$H$501, MODE(IF($H$2:$H$501&lt;&gt;"", MATCH($H$2:$H$501, $H$2:$H$501, 0)))))</f>
        <v>Platinum</v>
      </c>
    </row>
    <row r="371" spans="1:10" x14ac:dyDescent="0.3">
      <c r="A371" t="s">
        <v>1154</v>
      </c>
      <c r="B371" t="s">
        <v>1155</v>
      </c>
      <c r="C371">
        <v>20</v>
      </c>
      <c r="D371" t="s">
        <v>16</v>
      </c>
      <c r="E371" t="s">
        <v>1156</v>
      </c>
      <c r="F371" t="s">
        <v>171</v>
      </c>
      <c r="G371" t="s">
        <v>12</v>
      </c>
      <c r="H371" s="4" t="s">
        <v>19</v>
      </c>
      <c r="I371" s="33" t="str">
        <f t="shared" si="5"/>
        <v>Gregory Allen</v>
      </c>
      <c r="J371" s="33" t="str" cm="1">
        <f t="array" ref="J371">IF(H371&lt;&gt;"", H371, INDEX($H$2:$H$501, MODE(IF($H$2:$H$501&lt;&gt;"", MATCH($H$2:$H$501, $H$2:$H$501, 0)))))</f>
        <v>Platinum</v>
      </c>
    </row>
    <row r="372" spans="1:10" x14ac:dyDescent="0.3">
      <c r="A372" t="s">
        <v>1157</v>
      </c>
      <c r="B372" t="s">
        <v>1158</v>
      </c>
      <c r="C372">
        <v>45</v>
      </c>
      <c r="D372" t="s">
        <v>9</v>
      </c>
      <c r="E372" t="s">
        <v>1159</v>
      </c>
      <c r="F372" t="s">
        <v>254</v>
      </c>
      <c r="G372" t="s">
        <v>12</v>
      </c>
      <c r="H372" s="4" t="s">
        <v>31</v>
      </c>
      <c r="I372" s="33" t="str">
        <f t="shared" si="5"/>
        <v>James Holloway Jr.</v>
      </c>
      <c r="J372" s="33" t="str" cm="1">
        <f t="array" ref="J372">IF(H372&lt;&gt;"", H372, INDEX($H$2:$H$501, MODE(IF($H$2:$H$501&lt;&gt;"", MATCH($H$2:$H$501, $H$2:$H$501, 0)))))</f>
        <v>Silver</v>
      </c>
    </row>
    <row r="373" spans="1:10" x14ac:dyDescent="0.3">
      <c r="A373" t="s">
        <v>1160</v>
      </c>
      <c r="B373" t="s">
        <v>1161</v>
      </c>
      <c r="C373">
        <v>21</v>
      </c>
      <c r="D373" t="s">
        <v>16</v>
      </c>
      <c r="E373" t="s">
        <v>1162</v>
      </c>
      <c r="F373" t="s">
        <v>47</v>
      </c>
      <c r="G373" t="s">
        <v>12</v>
      </c>
      <c r="H373" s="4" t="s">
        <v>19</v>
      </c>
      <c r="I373" s="33" t="str">
        <f t="shared" si="5"/>
        <v>Michael Garner</v>
      </c>
      <c r="J373" s="33" t="str" cm="1">
        <f t="array" ref="J373">IF(H373&lt;&gt;"", H373, INDEX($H$2:$H$501, MODE(IF($H$2:$H$501&lt;&gt;"", MATCH($H$2:$H$501, $H$2:$H$501, 0)))))</f>
        <v>Platinum</v>
      </c>
    </row>
    <row r="374" spans="1:10" x14ac:dyDescent="0.3">
      <c r="A374" t="s">
        <v>1163</v>
      </c>
      <c r="B374" t="s">
        <v>1164</v>
      </c>
      <c r="C374">
        <v>28</v>
      </c>
      <c r="D374" t="s">
        <v>9</v>
      </c>
      <c r="E374" t="s">
        <v>1165</v>
      </c>
      <c r="F374" t="s">
        <v>25</v>
      </c>
      <c r="G374" t="s">
        <v>12</v>
      </c>
      <c r="H374" s="4" t="s">
        <v>26</v>
      </c>
      <c r="I374" s="33" t="str">
        <f t="shared" si="5"/>
        <v>Jacqueline Anthony</v>
      </c>
      <c r="J374" s="33" t="str" cm="1">
        <f t="array" ref="J374">IF(H374&lt;&gt;"", H374, INDEX($H$2:$H$501, MODE(IF($H$2:$H$501&lt;&gt;"", MATCH($H$2:$H$501, $H$2:$H$501, 0)))))</f>
        <v>Bronze</v>
      </c>
    </row>
    <row r="375" spans="1:10" x14ac:dyDescent="0.3">
      <c r="A375" t="s">
        <v>1166</v>
      </c>
      <c r="B375" t="s">
        <v>1167</v>
      </c>
      <c r="C375">
        <v>37</v>
      </c>
      <c r="D375" t="s">
        <v>16</v>
      </c>
      <c r="E375" t="s">
        <v>1168</v>
      </c>
      <c r="F375" t="s">
        <v>434</v>
      </c>
      <c r="G375" t="s">
        <v>12</v>
      </c>
      <c r="H375" s="4" t="s">
        <v>13</v>
      </c>
      <c r="I375" s="33" t="str">
        <f t="shared" si="5"/>
        <v>James Orozco</v>
      </c>
      <c r="J375" s="33" t="str" cm="1">
        <f t="array" ref="J375">IF(H375&lt;&gt;"", H375, INDEX($H$2:$H$501, MODE(IF($H$2:$H$501&lt;&gt;"", MATCH($H$2:$H$501, $H$2:$H$501, 0)))))</f>
        <v>Gold</v>
      </c>
    </row>
    <row r="376" spans="1:10" x14ac:dyDescent="0.3">
      <c r="A376" t="s">
        <v>1169</v>
      </c>
      <c r="B376" t="s">
        <v>1170</v>
      </c>
      <c r="C376">
        <v>60</v>
      </c>
      <c r="D376" t="s">
        <v>9</v>
      </c>
      <c r="E376" t="s">
        <v>1171</v>
      </c>
      <c r="F376" t="s">
        <v>99</v>
      </c>
      <c r="G376" t="s">
        <v>12</v>
      </c>
      <c r="H376" s="4" t="s">
        <v>19</v>
      </c>
      <c r="I376" s="33" t="str">
        <f t="shared" si="5"/>
        <v>Emma Wilson</v>
      </c>
      <c r="J376" s="33" t="str" cm="1">
        <f t="array" ref="J376">IF(H376&lt;&gt;"", H376, INDEX($H$2:$H$501, MODE(IF($H$2:$H$501&lt;&gt;"", MATCH($H$2:$H$501, $H$2:$H$501, 0)))))</f>
        <v>Platinum</v>
      </c>
    </row>
    <row r="377" spans="1:10" x14ac:dyDescent="0.3">
      <c r="A377" t="s">
        <v>1172</v>
      </c>
      <c r="B377" t="s">
        <v>1173</v>
      </c>
      <c r="C377">
        <v>26</v>
      </c>
      <c r="D377" t="s">
        <v>9</v>
      </c>
      <c r="E377" t="s">
        <v>1174</v>
      </c>
      <c r="F377" t="s">
        <v>201</v>
      </c>
      <c r="G377" t="s">
        <v>12</v>
      </c>
      <c r="H377" s="4" t="s">
        <v>19</v>
      </c>
      <c r="I377" s="33" t="str">
        <f t="shared" si="5"/>
        <v>Joshua Bell</v>
      </c>
      <c r="J377" s="33" t="str" cm="1">
        <f t="array" ref="J377">IF(H377&lt;&gt;"", H377, INDEX($H$2:$H$501, MODE(IF($H$2:$H$501&lt;&gt;"", MATCH($H$2:$H$501, $H$2:$H$501, 0)))))</f>
        <v>Platinum</v>
      </c>
    </row>
    <row r="378" spans="1:10" x14ac:dyDescent="0.3">
      <c r="A378" t="s">
        <v>1175</v>
      </c>
      <c r="B378" t="s">
        <v>1176</v>
      </c>
      <c r="C378">
        <v>30</v>
      </c>
      <c r="D378" t="s">
        <v>9</v>
      </c>
      <c r="E378" t="s">
        <v>1177</v>
      </c>
      <c r="F378" t="s">
        <v>167</v>
      </c>
      <c r="G378" t="s">
        <v>12</v>
      </c>
      <c r="H378" s="4" t="s">
        <v>26</v>
      </c>
      <c r="I378" s="33" t="str">
        <f t="shared" si="5"/>
        <v>Michele Burke</v>
      </c>
      <c r="J378" s="33" t="str" cm="1">
        <f t="array" ref="J378">IF(H378&lt;&gt;"", H378, INDEX($H$2:$H$501, MODE(IF($H$2:$H$501&lt;&gt;"", MATCH($H$2:$H$501, $H$2:$H$501, 0)))))</f>
        <v>Bronze</v>
      </c>
    </row>
    <row r="379" spans="1:10" x14ac:dyDescent="0.3">
      <c r="A379" t="s">
        <v>1178</v>
      </c>
      <c r="B379" t="s">
        <v>1179</v>
      </c>
      <c r="C379">
        <v>39</v>
      </c>
      <c r="D379" t="s">
        <v>16</v>
      </c>
      <c r="E379" t="s">
        <v>1180</v>
      </c>
      <c r="F379" t="s">
        <v>434</v>
      </c>
      <c r="G379" t="s">
        <v>12</v>
      </c>
      <c r="H379" s="4" t="s">
        <v>13</v>
      </c>
      <c r="I379" s="33" t="str">
        <f t="shared" si="5"/>
        <v>Charles Conley</v>
      </c>
      <c r="J379" s="33" t="str" cm="1">
        <f t="array" ref="J379">IF(H379&lt;&gt;"", H379, INDEX($H$2:$H$501, MODE(IF($H$2:$H$501&lt;&gt;"", MATCH($H$2:$H$501, $H$2:$H$501, 0)))))</f>
        <v>Gold</v>
      </c>
    </row>
    <row r="380" spans="1:10" x14ac:dyDescent="0.3">
      <c r="A380" t="s">
        <v>1181</v>
      </c>
      <c r="B380" t="s">
        <v>1182</v>
      </c>
      <c r="C380">
        <v>44</v>
      </c>
      <c r="D380" t="s">
        <v>16</v>
      </c>
      <c r="E380" t="s">
        <v>1183</v>
      </c>
      <c r="F380" t="s">
        <v>92</v>
      </c>
      <c r="G380" t="s">
        <v>12</v>
      </c>
      <c r="H380" s="4" t="s">
        <v>26</v>
      </c>
      <c r="I380" s="33" t="str">
        <f t="shared" si="5"/>
        <v>Frank Stewart</v>
      </c>
      <c r="J380" s="33" t="str" cm="1">
        <f t="array" ref="J380">IF(H380&lt;&gt;"", H380, INDEX($H$2:$H$501, MODE(IF($H$2:$H$501&lt;&gt;"", MATCH($H$2:$H$501, $H$2:$H$501, 0)))))</f>
        <v>Bronze</v>
      </c>
    </row>
    <row r="381" spans="1:10" x14ac:dyDescent="0.3">
      <c r="A381" t="s">
        <v>1184</v>
      </c>
      <c r="B381" t="s">
        <v>1185</v>
      </c>
      <c r="C381">
        <v>34</v>
      </c>
      <c r="D381" t="s">
        <v>16</v>
      </c>
      <c r="E381" t="s">
        <v>1186</v>
      </c>
      <c r="F381" t="s">
        <v>267</v>
      </c>
      <c r="G381" t="s">
        <v>12</v>
      </c>
      <c r="H381" s="4" t="s">
        <v>13</v>
      </c>
      <c r="I381" s="33" t="str">
        <f t="shared" si="5"/>
        <v>Tanya Lopez</v>
      </c>
      <c r="J381" s="33" t="str" cm="1">
        <f t="array" ref="J381">IF(H381&lt;&gt;"", H381, INDEX($H$2:$H$501, MODE(IF($H$2:$H$501&lt;&gt;"", MATCH($H$2:$H$501, $H$2:$H$501, 0)))))</f>
        <v>Gold</v>
      </c>
    </row>
    <row r="382" spans="1:10" x14ac:dyDescent="0.3">
      <c r="A382" t="s">
        <v>1187</v>
      </c>
      <c r="B382" t="s">
        <v>1188</v>
      </c>
      <c r="C382">
        <v>23</v>
      </c>
      <c r="D382" t="s">
        <v>9</v>
      </c>
      <c r="E382" t="s">
        <v>1189</v>
      </c>
      <c r="F382" t="s">
        <v>217</v>
      </c>
      <c r="G382" t="s">
        <v>12</v>
      </c>
      <c r="H382" s="4" t="s">
        <v>13</v>
      </c>
      <c r="I382" s="33" t="str">
        <f t="shared" si="5"/>
        <v>Shelley Ponce</v>
      </c>
      <c r="J382" s="33" t="str" cm="1">
        <f t="array" ref="J382">IF(H382&lt;&gt;"", H382, INDEX($H$2:$H$501, MODE(IF($H$2:$H$501&lt;&gt;"", MATCH($H$2:$H$501, $H$2:$H$501, 0)))))</f>
        <v>Gold</v>
      </c>
    </row>
    <row r="383" spans="1:10" x14ac:dyDescent="0.3">
      <c r="A383" t="s">
        <v>1190</v>
      </c>
      <c r="B383" t="s">
        <v>1191</v>
      </c>
      <c r="C383">
        <v>50</v>
      </c>
      <c r="D383" t="s">
        <v>9</v>
      </c>
      <c r="E383" t="s">
        <v>1192</v>
      </c>
      <c r="F383" t="s">
        <v>22</v>
      </c>
      <c r="G383" t="s">
        <v>12</v>
      </c>
      <c r="H383" s="4" t="s">
        <v>31</v>
      </c>
      <c r="I383" s="33" t="str">
        <f t="shared" si="5"/>
        <v>Erika Padilla</v>
      </c>
      <c r="J383" s="33" t="str" cm="1">
        <f t="array" ref="J383">IF(H383&lt;&gt;"", H383, INDEX($H$2:$H$501, MODE(IF($H$2:$H$501&lt;&gt;"", MATCH($H$2:$H$501, $H$2:$H$501, 0)))))</f>
        <v>Silver</v>
      </c>
    </row>
    <row r="384" spans="1:10" x14ac:dyDescent="0.3">
      <c r="A384" t="s">
        <v>1193</v>
      </c>
      <c r="B384" t="s">
        <v>1194</v>
      </c>
      <c r="C384">
        <v>20</v>
      </c>
      <c r="D384" t="s">
        <v>16</v>
      </c>
      <c r="E384" t="s">
        <v>1195</v>
      </c>
      <c r="F384" t="s">
        <v>30</v>
      </c>
      <c r="G384" t="s">
        <v>12</v>
      </c>
      <c r="H384" s="4" t="s">
        <v>13</v>
      </c>
      <c r="I384" s="33" t="str">
        <f t="shared" si="5"/>
        <v>Martha Brown</v>
      </c>
      <c r="J384" s="33" t="str" cm="1">
        <f t="array" ref="J384">IF(H384&lt;&gt;"", H384, INDEX($H$2:$H$501, MODE(IF($H$2:$H$501&lt;&gt;"", MATCH($H$2:$H$501, $H$2:$H$501, 0)))))</f>
        <v>Gold</v>
      </c>
    </row>
    <row r="385" spans="1:10" x14ac:dyDescent="0.3">
      <c r="A385" t="s">
        <v>1196</v>
      </c>
      <c r="B385" t="s">
        <v>1197</v>
      </c>
      <c r="C385">
        <v>27</v>
      </c>
      <c r="D385" t="s">
        <v>16</v>
      </c>
      <c r="E385" t="s">
        <v>1198</v>
      </c>
      <c r="F385" t="s">
        <v>317</v>
      </c>
      <c r="G385" t="s">
        <v>12</v>
      </c>
      <c r="H385" s="4" t="s">
        <v>31</v>
      </c>
      <c r="I385" s="33" t="str">
        <f t="shared" si="5"/>
        <v>Kristine Higgins</v>
      </c>
      <c r="J385" s="33" t="str" cm="1">
        <f t="array" ref="J385">IF(H385&lt;&gt;"", H385, INDEX($H$2:$H$501, MODE(IF($H$2:$H$501&lt;&gt;"", MATCH($H$2:$H$501, $H$2:$H$501, 0)))))</f>
        <v>Silver</v>
      </c>
    </row>
    <row r="386" spans="1:10" x14ac:dyDescent="0.3">
      <c r="A386" t="s">
        <v>1199</v>
      </c>
      <c r="B386" t="s">
        <v>1200</v>
      </c>
      <c r="C386">
        <v>52</v>
      </c>
      <c r="D386" t="s">
        <v>16</v>
      </c>
      <c r="E386" t="s">
        <v>1201</v>
      </c>
      <c r="F386" t="s">
        <v>267</v>
      </c>
      <c r="G386" t="s">
        <v>12</v>
      </c>
      <c r="H386" s="4" t="s">
        <v>26</v>
      </c>
      <c r="I386" s="33" t="str">
        <f t="shared" si="5"/>
        <v>Andrew Mason</v>
      </c>
      <c r="J386" s="33" t="str" cm="1">
        <f t="array" ref="J386">IF(H386&lt;&gt;"", H386, INDEX($H$2:$H$501, MODE(IF($H$2:$H$501&lt;&gt;"", MATCH($H$2:$H$501, $H$2:$H$501, 0)))))</f>
        <v>Bronze</v>
      </c>
    </row>
    <row r="387" spans="1:10" x14ac:dyDescent="0.3">
      <c r="A387" t="s">
        <v>1202</v>
      </c>
      <c r="B387" t="s">
        <v>1203</v>
      </c>
      <c r="C387">
        <v>60</v>
      </c>
      <c r="D387" t="s">
        <v>9</v>
      </c>
      <c r="E387" t="s">
        <v>1204</v>
      </c>
      <c r="F387" t="s">
        <v>317</v>
      </c>
      <c r="G387" t="s">
        <v>12</v>
      </c>
      <c r="H387" s="4" t="s">
        <v>13</v>
      </c>
      <c r="I387" s="33" t="str">
        <f t="shared" ref="I387:I450" si="6">TRIM(PROPER(B387))</f>
        <v>Tammy Brennan</v>
      </c>
      <c r="J387" s="33" t="str" cm="1">
        <f t="array" ref="J387">IF(H387&lt;&gt;"", H387, INDEX($H$2:$H$501, MODE(IF($H$2:$H$501&lt;&gt;"", MATCH($H$2:$H$501, $H$2:$H$501, 0)))))</f>
        <v>Gold</v>
      </c>
    </row>
    <row r="388" spans="1:10" x14ac:dyDescent="0.3">
      <c r="A388" t="s">
        <v>1205</v>
      </c>
      <c r="B388" t="s">
        <v>1206</v>
      </c>
      <c r="C388">
        <v>18</v>
      </c>
      <c r="D388" t="s">
        <v>16</v>
      </c>
      <c r="E388" t="s">
        <v>1207</v>
      </c>
      <c r="F388" t="s">
        <v>140</v>
      </c>
      <c r="G388" t="s">
        <v>12</v>
      </c>
      <c r="H388" s="4" t="s">
        <v>26</v>
      </c>
      <c r="I388" s="33" t="str">
        <f t="shared" si="6"/>
        <v>Melanie Mitchell</v>
      </c>
      <c r="J388" s="33" t="str" cm="1">
        <f t="array" ref="J388">IF(H388&lt;&gt;"", H388, INDEX($H$2:$H$501, MODE(IF($H$2:$H$501&lt;&gt;"", MATCH($H$2:$H$501, $H$2:$H$501, 0)))))</f>
        <v>Bronze</v>
      </c>
    </row>
    <row r="389" spans="1:10" x14ac:dyDescent="0.3">
      <c r="A389" t="s">
        <v>1208</v>
      </c>
      <c r="B389" t="s">
        <v>1209</v>
      </c>
      <c r="C389">
        <v>28</v>
      </c>
      <c r="D389" t="s">
        <v>16</v>
      </c>
      <c r="E389" t="s">
        <v>1210</v>
      </c>
      <c r="F389" t="s">
        <v>88</v>
      </c>
      <c r="G389" t="s">
        <v>12</v>
      </c>
      <c r="H389" s="4" t="s">
        <v>31</v>
      </c>
      <c r="I389" s="33" t="str">
        <f t="shared" si="6"/>
        <v>Timothy Gardner</v>
      </c>
      <c r="J389" s="33" t="str" cm="1">
        <f t="array" ref="J389">IF(H389&lt;&gt;"", H389, INDEX($H$2:$H$501, MODE(IF($H$2:$H$501&lt;&gt;"", MATCH($H$2:$H$501, $H$2:$H$501, 0)))))</f>
        <v>Silver</v>
      </c>
    </row>
    <row r="390" spans="1:10" x14ac:dyDescent="0.3">
      <c r="A390" t="s">
        <v>1211</v>
      </c>
      <c r="B390" t="s">
        <v>1212</v>
      </c>
      <c r="C390">
        <v>53</v>
      </c>
      <c r="D390" t="s">
        <v>9</v>
      </c>
      <c r="E390" t="s">
        <v>1213</v>
      </c>
      <c r="F390" t="s">
        <v>113</v>
      </c>
      <c r="G390" t="s">
        <v>12</v>
      </c>
      <c r="H390" s="4" t="s">
        <v>19</v>
      </c>
      <c r="I390" s="33" t="str">
        <f t="shared" si="6"/>
        <v>Timothy Valenzuela</v>
      </c>
      <c r="J390" s="33" t="str" cm="1">
        <f t="array" ref="J390">IF(H390&lt;&gt;"", H390, INDEX($H$2:$H$501, MODE(IF($H$2:$H$501&lt;&gt;"", MATCH($H$2:$H$501, $H$2:$H$501, 0)))))</f>
        <v>Platinum</v>
      </c>
    </row>
    <row r="391" spans="1:10" x14ac:dyDescent="0.3">
      <c r="A391" t="s">
        <v>1214</v>
      </c>
      <c r="B391" t="s">
        <v>1215</v>
      </c>
      <c r="C391">
        <v>50</v>
      </c>
      <c r="D391" t="s">
        <v>9</v>
      </c>
      <c r="E391" t="s">
        <v>1216</v>
      </c>
      <c r="F391" t="s">
        <v>70</v>
      </c>
      <c r="G391" t="s">
        <v>12</v>
      </c>
      <c r="H391" s="4" t="s">
        <v>19</v>
      </c>
      <c r="I391" s="33" t="str">
        <f t="shared" si="6"/>
        <v>Cynthia Lopez</v>
      </c>
      <c r="J391" s="33" t="str" cm="1">
        <f t="array" ref="J391">IF(H391&lt;&gt;"", H391, INDEX($H$2:$H$501, MODE(IF($H$2:$H$501&lt;&gt;"", MATCH($H$2:$H$501, $H$2:$H$501, 0)))))</f>
        <v>Platinum</v>
      </c>
    </row>
    <row r="392" spans="1:10" x14ac:dyDescent="0.3">
      <c r="A392" t="s">
        <v>1217</v>
      </c>
      <c r="B392" t="s">
        <v>1218</v>
      </c>
      <c r="C392">
        <v>56</v>
      </c>
      <c r="D392" t="s">
        <v>9</v>
      </c>
      <c r="E392" t="s">
        <v>1219</v>
      </c>
      <c r="F392" t="s">
        <v>291</v>
      </c>
      <c r="G392" t="s">
        <v>12</v>
      </c>
      <c r="H392" s="4" t="s">
        <v>31</v>
      </c>
      <c r="I392" s="33" t="str">
        <f t="shared" si="6"/>
        <v>Daniel Bell</v>
      </c>
      <c r="J392" s="33" t="str" cm="1">
        <f t="array" ref="J392">IF(H392&lt;&gt;"", H392, INDEX($H$2:$H$501, MODE(IF($H$2:$H$501&lt;&gt;"", MATCH($H$2:$H$501, $H$2:$H$501, 0)))))</f>
        <v>Silver</v>
      </c>
    </row>
    <row r="393" spans="1:10" x14ac:dyDescent="0.3">
      <c r="A393" t="s">
        <v>1220</v>
      </c>
      <c r="B393" t="s">
        <v>1221</v>
      </c>
      <c r="C393">
        <v>40</v>
      </c>
      <c r="D393" t="s">
        <v>16</v>
      </c>
      <c r="E393" t="s">
        <v>1222</v>
      </c>
      <c r="F393" t="s">
        <v>35</v>
      </c>
      <c r="G393" t="s">
        <v>12</v>
      </c>
      <c r="H393" s="4" t="s">
        <v>26</v>
      </c>
      <c r="I393" s="33" t="str">
        <f t="shared" si="6"/>
        <v>Heidi Tyler</v>
      </c>
      <c r="J393" s="33" t="str" cm="1">
        <f t="array" ref="J393">IF(H393&lt;&gt;"", H393, INDEX($H$2:$H$501, MODE(IF($H$2:$H$501&lt;&gt;"", MATCH($H$2:$H$501, $H$2:$H$501, 0)))))</f>
        <v>Bronze</v>
      </c>
    </row>
    <row r="394" spans="1:10" x14ac:dyDescent="0.3">
      <c r="A394" t="s">
        <v>1223</v>
      </c>
      <c r="B394" t="s">
        <v>1224</v>
      </c>
      <c r="C394">
        <v>46</v>
      </c>
      <c r="D394" t="s">
        <v>9</v>
      </c>
      <c r="E394" t="s">
        <v>1225</v>
      </c>
      <c r="F394" t="s">
        <v>113</v>
      </c>
      <c r="G394" t="s">
        <v>12</v>
      </c>
      <c r="H394" s="4" t="s">
        <v>13</v>
      </c>
      <c r="I394" s="33" t="str">
        <f t="shared" si="6"/>
        <v>Jacqueline Payne</v>
      </c>
      <c r="J394" s="33" t="str" cm="1">
        <f t="array" ref="J394">IF(H394&lt;&gt;"", H394, INDEX($H$2:$H$501, MODE(IF($H$2:$H$501&lt;&gt;"", MATCH($H$2:$H$501, $H$2:$H$501, 0)))))</f>
        <v>Gold</v>
      </c>
    </row>
    <row r="395" spans="1:10" x14ac:dyDescent="0.3">
      <c r="A395" t="s">
        <v>1226</v>
      </c>
      <c r="B395" t="s">
        <v>1227</v>
      </c>
      <c r="C395">
        <v>46</v>
      </c>
      <c r="D395" t="s">
        <v>9</v>
      </c>
      <c r="E395" t="s">
        <v>1228</v>
      </c>
      <c r="F395" t="s">
        <v>117</v>
      </c>
      <c r="G395" t="s">
        <v>12</v>
      </c>
      <c r="H395" s="4" t="s">
        <v>26</v>
      </c>
      <c r="I395" s="33" t="str">
        <f t="shared" si="6"/>
        <v>Michael Mcneil</v>
      </c>
      <c r="J395" s="33" t="str" cm="1">
        <f t="array" ref="J395">IF(H395&lt;&gt;"", H395, INDEX($H$2:$H$501, MODE(IF($H$2:$H$501&lt;&gt;"", MATCH($H$2:$H$501, $H$2:$H$501, 0)))))</f>
        <v>Bronze</v>
      </c>
    </row>
    <row r="396" spans="1:10" x14ac:dyDescent="0.3">
      <c r="A396" t="s">
        <v>1229</v>
      </c>
      <c r="B396" t="s">
        <v>1230</v>
      </c>
      <c r="C396">
        <v>43</v>
      </c>
      <c r="D396" t="s">
        <v>16</v>
      </c>
      <c r="E396" t="s">
        <v>1231</v>
      </c>
      <c r="F396" t="s">
        <v>167</v>
      </c>
      <c r="G396" t="s">
        <v>12</v>
      </c>
      <c r="H396" s="4" t="s">
        <v>26</v>
      </c>
      <c r="I396" s="33" t="str">
        <f t="shared" si="6"/>
        <v>Alejandro Evans</v>
      </c>
      <c r="J396" s="33" t="str" cm="1">
        <f t="array" ref="J396">IF(H396&lt;&gt;"", H396, INDEX($H$2:$H$501, MODE(IF($H$2:$H$501&lt;&gt;"", MATCH($H$2:$H$501, $H$2:$H$501, 0)))))</f>
        <v>Bronze</v>
      </c>
    </row>
    <row r="397" spans="1:10" x14ac:dyDescent="0.3">
      <c r="A397" t="s">
        <v>1232</v>
      </c>
      <c r="B397" t="s">
        <v>1233</v>
      </c>
      <c r="C397">
        <v>50</v>
      </c>
      <c r="D397" t="s">
        <v>9</v>
      </c>
      <c r="E397" t="s">
        <v>1234</v>
      </c>
      <c r="F397" t="s">
        <v>62</v>
      </c>
      <c r="G397" t="s">
        <v>12</v>
      </c>
      <c r="H397" s="4" t="s">
        <v>13</v>
      </c>
      <c r="I397" s="33" t="str">
        <f t="shared" si="6"/>
        <v>Brandon Mcguire</v>
      </c>
      <c r="J397" s="33" t="str" cm="1">
        <f t="array" ref="J397">IF(H397&lt;&gt;"", H397, INDEX($H$2:$H$501, MODE(IF($H$2:$H$501&lt;&gt;"", MATCH($H$2:$H$501, $H$2:$H$501, 0)))))</f>
        <v>Gold</v>
      </c>
    </row>
    <row r="398" spans="1:10" x14ac:dyDescent="0.3">
      <c r="A398" t="s">
        <v>1235</v>
      </c>
      <c r="B398" t="s">
        <v>1236</v>
      </c>
      <c r="C398">
        <v>25</v>
      </c>
      <c r="D398" t="s">
        <v>16</v>
      </c>
      <c r="E398" t="s">
        <v>1237</v>
      </c>
      <c r="F398" t="s">
        <v>58</v>
      </c>
      <c r="G398" t="s">
        <v>12</v>
      </c>
      <c r="H398" s="4" t="s">
        <v>31</v>
      </c>
      <c r="I398" s="33" t="str">
        <f t="shared" si="6"/>
        <v>Alexander Byrd</v>
      </c>
      <c r="J398" s="33" t="str" cm="1">
        <f t="array" ref="J398">IF(H398&lt;&gt;"", H398, INDEX($H$2:$H$501, MODE(IF($H$2:$H$501&lt;&gt;"", MATCH($H$2:$H$501, $H$2:$H$501, 0)))))</f>
        <v>Silver</v>
      </c>
    </row>
    <row r="399" spans="1:10" x14ac:dyDescent="0.3">
      <c r="A399" t="s">
        <v>1238</v>
      </c>
      <c r="B399" t="s">
        <v>1239</v>
      </c>
      <c r="C399">
        <v>62</v>
      </c>
      <c r="D399" t="s">
        <v>16</v>
      </c>
      <c r="E399" t="s">
        <v>123</v>
      </c>
      <c r="F399" t="s">
        <v>62</v>
      </c>
      <c r="G399" t="s">
        <v>12</v>
      </c>
      <c r="H399" s="4" t="s">
        <v>19</v>
      </c>
      <c r="I399" s="33" t="str">
        <f t="shared" si="6"/>
        <v>Charles Norman Phd</v>
      </c>
      <c r="J399" s="33" t="str" cm="1">
        <f t="array" ref="J399">IF(H399&lt;&gt;"", H399, INDEX($H$2:$H$501, MODE(IF($H$2:$H$501&lt;&gt;"", MATCH($H$2:$H$501, $H$2:$H$501, 0)))))</f>
        <v>Platinum</v>
      </c>
    </row>
    <row r="400" spans="1:10" x14ac:dyDescent="0.3">
      <c r="A400" t="s">
        <v>1240</v>
      </c>
      <c r="B400" t="s">
        <v>1241</v>
      </c>
      <c r="C400">
        <v>54</v>
      </c>
      <c r="D400" t="s">
        <v>9</v>
      </c>
      <c r="E400" t="s">
        <v>1242</v>
      </c>
      <c r="F400" t="s">
        <v>47</v>
      </c>
      <c r="G400" t="s">
        <v>12</v>
      </c>
      <c r="H400" s="4" t="s">
        <v>26</v>
      </c>
      <c r="I400" s="33" t="str">
        <f t="shared" si="6"/>
        <v>Jennifer Johnson</v>
      </c>
      <c r="J400" s="33" t="str" cm="1">
        <f t="array" ref="J400">IF(H400&lt;&gt;"", H400, INDEX($H$2:$H$501, MODE(IF($H$2:$H$501&lt;&gt;"", MATCH($H$2:$H$501, $H$2:$H$501, 0)))))</f>
        <v>Bronze</v>
      </c>
    </row>
    <row r="401" spans="1:10" x14ac:dyDescent="0.3">
      <c r="A401" t="s">
        <v>1243</v>
      </c>
      <c r="B401" t="s">
        <v>1244</v>
      </c>
      <c r="C401">
        <v>27</v>
      </c>
      <c r="D401" t="s">
        <v>9</v>
      </c>
      <c r="E401" t="s">
        <v>1245</v>
      </c>
      <c r="F401" t="s">
        <v>434</v>
      </c>
      <c r="G401" t="s">
        <v>12</v>
      </c>
      <c r="H401" s="4" t="s">
        <v>26</v>
      </c>
      <c r="I401" s="33" t="str">
        <f t="shared" si="6"/>
        <v>John Donaldson</v>
      </c>
      <c r="J401" s="33" t="str" cm="1">
        <f t="array" ref="J401">IF(H401&lt;&gt;"", H401, INDEX($H$2:$H$501, MODE(IF($H$2:$H$501&lt;&gt;"", MATCH($H$2:$H$501, $H$2:$H$501, 0)))))</f>
        <v>Bronze</v>
      </c>
    </row>
    <row r="402" spans="1:10" x14ac:dyDescent="0.3">
      <c r="A402" t="s">
        <v>1246</v>
      </c>
      <c r="B402" t="s">
        <v>1247</v>
      </c>
      <c r="C402">
        <v>57</v>
      </c>
      <c r="D402" t="s">
        <v>16</v>
      </c>
      <c r="E402" t="s">
        <v>1248</v>
      </c>
      <c r="F402" t="s">
        <v>96</v>
      </c>
      <c r="G402" t="s">
        <v>12</v>
      </c>
      <c r="H402" s="4" t="s">
        <v>19</v>
      </c>
      <c r="I402" s="33" t="str">
        <f t="shared" si="6"/>
        <v>Mark Rogers</v>
      </c>
      <c r="J402" s="33" t="str" cm="1">
        <f t="array" ref="J402">IF(H402&lt;&gt;"", H402, INDEX($H$2:$H$501, MODE(IF($H$2:$H$501&lt;&gt;"", MATCH($H$2:$H$501, $H$2:$H$501, 0)))))</f>
        <v>Platinum</v>
      </c>
    </row>
    <row r="403" spans="1:10" x14ac:dyDescent="0.3">
      <c r="A403" t="s">
        <v>1249</v>
      </c>
      <c r="B403" t="s">
        <v>1250</v>
      </c>
      <c r="C403">
        <v>51</v>
      </c>
      <c r="D403" t="s">
        <v>16</v>
      </c>
      <c r="E403" t="s">
        <v>1251</v>
      </c>
      <c r="F403" t="s">
        <v>184</v>
      </c>
      <c r="G403" t="s">
        <v>12</v>
      </c>
      <c r="H403" s="4" t="s">
        <v>19</v>
      </c>
      <c r="I403" s="33" t="str">
        <f t="shared" si="6"/>
        <v>Terry Moses</v>
      </c>
      <c r="J403" s="33" t="str" cm="1">
        <f t="array" ref="J403">IF(H403&lt;&gt;"", H403, INDEX($H$2:$H$501, MODE(IF($H$2:$H$501&lt;&gt;"", MATCH($H$2:$H$501, $H$2:$H$501, 0)))))</f>
        <v>Platinum</v>
      </c>
    </row>
    <row r="404" spans="1:10" x14ac:dyDescent="0.3">
      <c r="A404" t="s">
        <v>1252</v>
      </c>
      <c r="B404" t="s">
        <v>1253</v>
      </c>
      <c r="C404">
        <v>31</v>
      </c>
      <c r="D404" t="s">
        <v>9</v>
      </c>
      <c r="E404" t="s">
        <v>80</v>
      </c>
      <c r="F404" t="s">
        <v>313</v>
      </c>
      <c r="G404" t="s">
        <v>12</v>
      </c>
      <c r="H404" s="4" t="s">
        <v>26</v>
      </c>
      <c r="I404" s="33" t="str">
        <f t="shared" si="6"/>
        <v>Cassandra Perez</v>
      </c>
      <c r="J404" s="33" t="str" cm="1">
        <f t="array" ref="J404">IF(H404&lt;&gt;"", H404, INDEX($H$2:$H$501, MODE(IF($H$2:$H$501&lt;&gt;"", MATCH($H$2:$H$501, $H$2:$H$501, 0)))))</f>
        <v>Bronze</v>
      </c>
    </row>
    <row r="405" spans="1:10" x14ac:dyDescent="0.3">
      <c r="A405" t="s">
        <v>1254</v>
      </c>
      <c r="B405" t="s">
        <v>1255</v>
      </c>
      <c r="C405">
        <v>34</v>
      </c>
      <c r="D405" t="s">
        <v>9</v>
      </c>
      <c r="E405" t="s">
        <v>1256</v>
      </c>
      <c r="F405" t="s">
        <v>328</v>
      </c>
      <c r="G405" t="s">
        <v>12</v>
      </c>
      <c r="H405" s="4" t="s">
        <v>26</v>
      </c>
      <c r="I405" s="33" t="str">
        <f t="shared" si="6"/>
        <v>Justin Ingram</v>
      </c>
      <c r="J405" s="33" t="str" cm="1">
        <f t="array" ref="J405">IF(H405&lt;&gt;"", H405, INDEX($H$2:$H$501, MODE(IF($H$2:$H$501&lt;&gt;"", MATCH($H$2:$H$501, $H$2:$H$501, 0)))))</f>
        <v>Bronze</v>
      </c>
    </row>
    <row r="406" spans="1:10" x14ac:dyDescent="0.3">
      <c r="A406" t="s">
        <v>1257</v>
      </c>
      <c r="B406" t="s">
        <v>1258</v>
      </c>
      <c r="C406">
        <v>22</v>
      </c>
      <c r="D406" t="s">
        <v>16</v>
      </c>
      <c r="E406" t="s">
        <v>1259</v>
      </c>
      <c r="F406" t="s">
        <v>291</v>
      </c>
      <c r="G406" t="s">
        <v>12</v>
      </c>
      <c r="H406" s="4" t="s">
        <v>31</v>
      </c>
      <c r="I406" s="33" t="str">
        <f t="shared" si="6"/>
        <v>David Ross</v>
      </c>
      <c r="J406" s="33" t="str" cm="1">
        <f t="array" ref="J406">IF(H406&lt;&gt;"", H406, INDEX($H$2:$H$501, MODE(IF($H$2:$H$501&lt;&gt;"", MATCH($H$2:$H$501, $H$2:$H$501, 0)))))</f>
        <v>Silver</v>
      </c>
    </row>
    <row r="407" spans="1:10" x14ac:dyDescent="0.3">
      <c r="A407" t="s">
        <v>1260</v>
      </c>
      <c r="B407" t="s">
        <v>1261</v>
      </c>
      <c r="C407">
        <v>18</v>
      </c>
      <c r="D407" t="s">
        <v>16</v>
      </c>
      <c r="E407" t="s">
        <v>1262</v>
      </c>
      <c r="F407" t="s">
        <v>328</v>
      </c>
      <c r="G407" t="s">
        <v>12</v>
      </c>
      <c r="H407" s="4" t="s">
        <v>13</v>
      </c>
      <c r="I407" s="33" t="str">
        <f t="shared" si="6"/>
        <v>Eric Wolfe</v>
      </c>
      <c r="J407" s="33" t="str" cm="1">
        <f t="array" ref="J407">IF(H407&lt;&gt;"", H407, INDEX($H$2:$H$501, MODE(IF($H$2:$H$501&lt;&gt;"", MATCH($H$2:$H$501, $H$2:$H$501, 0)))))</f>
        <v>Gold</v>
      </c>
    </row>
    <row r="408" spans="1:10" x14ac:dyDescent="0.3">
      <c r="A408" t="s">
        <v>1263</v>
      </c>
      <c r="B408" t="s">
        <v>1264</v>
      </c>
      <c r="C408">
        <v>23</v>
      </c>
      <c r="D408" t="s">
        <v>16</v>
      </c>
      <c r="E408" t="s">
        <v>1265</v>
      </c>
      <c r="F408" t="s">
        <v>324</v>
      </c>
      <c r="G408" t="s">
        <v>12</v>
      </c>
      <c r="H408" s="4" t="s">
        <v>13</v>
      </c>
      <c r="I408" s="33" t="str">
        <f t="shared" si="6"/>
        <v>David Lozano</v>
      </c>
      <c r="J408" s="33" t="str" cm="1">
        <f t="array" ref="J408">IF(H408&lt;&gt;"", H408, INDEX($H$2:$H$501, MODE(IF($H$2:$H$501&lt;&gt;"", MATCH($H$2:$H$501, $H$2:$H$501, 0)))))</f>
        <v>Gold</v>
      </c>
    </row>
    <row r="409" spans="1:10" x14ac:dyDescent="0.3">
      <c r="A409" t="s">
        <v>1266</v>
      </c>
      <c r="B409" t="s">
        <v>1267</v>
      </c>
      <c r="C409">
        <v>33</v>
      </c>
      <c r="D409" t="s">
        <v>9</v>
      </c>
      <c r="E409" t="s">
        <v>1268</v>
      </c>
      <c r="F409" t="s">
        <v>140</v>
      </c>
      <c r="G409" t="s">
        <v>12</v>
      </c>
      <c r="H409" s="4" t="s">
        <v>13</v>
      </c>
      <c r="I409" s="33" t="str">
        <f t="shared" si="6"/>
        <v>Joseph Mendoza</v>
      </c>
      <c r="J409" s="33" t="str" cm="1">
        <f t="array" ref="J409">IF(H409&lt;&gt;"", H409, INDEX($H$2:$H$501, MODE(IF($H$2:$H$501&lt;&gt;"", MATCH($H$2:$H$501, $H$2:$H$501, 0)))))</f>
        <v>Gold</v>
      </c>
    </row>
    <row r="410" spans="1:10" x14ac:dyDescent="0.3">
      <c r="A410" t="s">
        <v>1269</v>
      </c>
      <c r="B410" t="s">
        <v>1270</v>
      </c>
      <c r="C410">
        <v>36</v>
      </c>
      <c r="D410" t="s">
        <v>9</v>
      </c>
      <c r="E410" t="s">
        <v>1271</v>
      </c>
      <c r="F410" t="s">
        <v>88</v>
      </c>
      <c r="G410" t="s">
        <v>12</v>
      </c>
      <c r="H410" s="4" t="s">
        <v>13</v>
      </c>
      <c r="I410" s="33" t="str">
        <f t="shared" si="6"/>
        <v>Isabel Foster</v>
      </c>
      <c r="J410" s="33" t="str" cm="1">
        <f t="array" ref="J410">IF(H410&lt;&gt;"", H410, INDEX($H$2:$H$501, MODE(IF($H$2:$H$501&lt;&gt;"", MATCH($H$2:$H$501, $H$2:$H$501, 0)))))</f>
        <v>Gold</v>
      </c>
    </row>
    <row r="411" spans="1:10" x14ac:dyDescent="0.3">
      <c r="A411" t="s">
        <v>1272</v>
      </c>
      <c r="B411" t="s">
        <v>1273</v>
      </c>
      <c r="C411">
        <v>55</v>
      </c>
      <c r="D411" t="s">
        <v>9</v>
      </c>
      <c r="E411" t="s">
        <v>1274</v>
      </c>
      <c r="F411" t="s">
        <v>845</v>
      </c>
      <c r="G411" t="s">
        <v>12</v>
      </c>
      <c r="H411" s="4" t="s">
        <v>13</v>
      </c>
      <c r="I411" s="33" t="str">
        <f t="shared" si="6"/>
        <v>Sarah Smith</v>
      </c>
      <c r="J411" s="33" t="str" cm="1">
        <f t="array" ref="J411">IF(H411&lt;&gt;"", H411, INDEX($H$2:$H$501, MODE(IF($H$2:$H$501&lt;&gt;"", MATCH($H$2:$H$501, $H$2:$H$501, 0)))))</f>
        <v>Gold</v>
      </c>
    </row>
    <row r="412" spans="1:10" x14ac:dyDescent="0.3">
      <c r="A412" t="s">
        <v>1275</v>
      </c>
      <c r="B412" t="s">
        <v>1276</v>
      </c>
      <c r="C412">
        <v>48</v>
      </c>
      <c r="D412" t="s">
        <v>16</v>
      </c>
      <c r="E412" t="s">
        <v>1277</v>
      </c>
      <c r="F412" t="s">
        <v>88</v>
      </c>
      <c r="G412" t="s">
        <v>12</v>
      </c>
      <c r="H412" s="4" t="s">
        <v>26</v>
      </c>
      <c r="I412" s="33" t="str">
        <f t="shared" si="6"/>
        <v>Jackie Thompson</v>
      </c>
      <c r="J412" s="33" t="str" cm="1">
        <f t="array" ref="J412">IF(H412&lt;&gt;"", H412, INDEX($H$2:$H$501, MODE(IF($H$2:$H$501&lt;&gt;"", MATCH($H$2:$H$501, $H$2:$H$501, 0)))))</f>
        <v>Bronze</v>
      </c>
    </row>
    <row r="413" spans="1:10" x14ac:dyDescent="0.3">
      <c r="A413" t="s">
        <v>1278</v>
      </c>
      <c r="B413" t="s">
        <v>1279</v>
      </c>
      <c r="C413">
        <v>63</v>
      </c>
      <c r="D413" t="s">
        <v>9</v>
      </c>
      <c r="E413" t="s">
        <v>1280</v>
      </c>
      <c r="F413" t="s">
        <v>25</v>
      </c>
      <c r="G413" t="s">
        <v>12</v>
      </c>
      <c r="H413" s="4" t="s">
        <v>31</v>
      </c>
      <c r="I413" s="33" t="str">
        <f t="shared" si="6"/>
        <v>Katrina Perez</v>
      </c>
      <c r="J413" s="33" t="str" cm="1">
        <f t="array" ref="J413">IF(H413&lt;&gt;"", H413, INDEX($H$2:$H$501, MODE(IF($H$2:$H$501&lt;&gt;"", MATCH($H$2:$H$501, $H$2:$H$501, 0)))))</f>
        <v>Silver</v>
      </c>
    </row>
    <row r="414" spans="1:10" x14ac:dyDescent="0.3">
      <c r="A414" t="s">
        <v>1281</v>
      </c>
      <c r="B414" t="s">
        <v>1282</v>
      </c>
      <c r="C414">
        <v>23</v>
      </c>
      <c r="D414" t="s">
        <v>16</v>
      </c>
      <c r="E414" t="s">
        <v>204</v>
      </c>
      <c r="F414" t="s">
        <v>156</v>
      </c>
      <c r="G414" t="s">
        <v>12</v>
      </c>
      <c r="H414" s="4" t="s">
        <v>13</v>
      </c>
      <c r="I414" s="33" t="str">
        <f t="shared" si="6"/>
        <v>Shane Brown</v>
      </c>
      <c r="J414" s="33" t="str" cm="1">
        <f t="array" ref="J414">IF(H414&lt;&gt;"", H414, INDEX($H$2:$H$501, MODE(IF($H$2:$H$501&lt;&gt;"", MATCH($H$2:$H$501, $H$2:$H$501, 0)))))</f>
        <v>Gold</v>
      </c>
    </row>
    <row r="415" spans="1:10" x14ac:dyDescent="0.3">
      <c r="A415" t="s">
        <v>1283</v>
      </c>
      <c r="B415" t="s">
        <v>1284</v>
      </c>
      <c r="C415">
        <v>59</v>
      </c>
      <c r="D415" t="s">
        <v>16</v>
      </c>
      <c r="E415" t="s">
        <v>1285</v>
      </c>
      <c r="F415" t="s">
        <v>106</v>
      </c>
      <c r="G415" t="s">
        <v>12</v>
      </c>
      <c r="H415" s="4" t="s">
        <v>26</v>
      </c>
      <c r="I415" s="33" t="str">
        <f t="shared" si="6"/>
        <v>Megan Ryan</v>
      </c>
      <c r="J415" s="33" t="str" cm="1">
        <f t="array" ref="J415">IF(H415&lt;&gt;"", H415, INDEX($H$2:$H$501, MODE(IF($H$2:$H$501&lt;&gt;"", MATCH($H$2:$H$501, $H$2:$H$501, 0)))))</f>
        <v>Bronze</v>
      </c>
    </row>
    <row r="416" spans="1:10" x14ac:dyDescent="0.3">
      <c r="A416" t="s">
        <v>1286</v>
      </c>
      <c r="B416" t="s">
        <v>1287</v>
      </c>
      <c r="C416">
        <v>35</v>
      </c>
      <c r="D416" t="s">
        <v>16</v>
      </c>
      <c r="E416" t="s">
        <v>1288</v>
      </c>
      <c r="F416" t="s">
        <v>113</v>
      </c>
      <c r="G416" t="s">
        <v>12</v>
      </c>
      <c r="H416" s="4" t="s">
        <v>13</v>
      </c>
      <c r="I416" s="33" t="str">
        <f t="shared" si="6"/>
        <v>Melissa Valentine</v>
      </c>
      <c r="J416" s="33" t="str" cm="1">
        <f t="array" ref="J416">IF(H416&lt;&gt;"", H416, INDEX($H$2:$H$501, MODE(IF($H$2:$H$501&lt;&gt;"", MATCH($H$2:$H$501, $H$2:$H$501, 0)))))</f>
        <v>Gold</v>
      </c>
    </row>
    <row r="417" spans="1:10" x14ac:dyDescent="0.3">
      <c r="A417" t="s">
        <v>1289</v>
      </c>
      <c r="B417" t="s">
        <v>1290</v>
      </c>
      <c r="C417">
        <v>26</v>
      </c>
      <c r="D417" t="s">
        <v>16</v>
      </c>
      <c r="E417" t="s">
        <v>1291</v>
      </c>
      <c r="F417" t="s">
        <v>163</v>
      </c>
      <c r="G417" t="s">
        <v>12</v>
      </c>
      <c r="H417" s="4" t="s">
        <v>31</v>
      </c>
      <c r="I417" s="33" t="str">
        <f t="shared" si="6"/>
        <v>Tyler Cook</v>
      </c>
      <c r="J417" s="33" t="str" cm="1">
        <f t="array" ref="J417">IF(H417&lt;&gt;"", H417, INDEX($H$2:$H$501, MODE(IF($H$2:$H$501&lt;&gt;"", MATCH($H$2:$H$501, $H$2:$H$501, 0)))))</f>
        <v>Silver</v>
      </c>
    </row>
    <row r="418" spans="1:10" x14ac:dyDescent="0.3">
      <c r="A418" t="s">
        <v>1292</v>
      </c>
      <c r="B418" t="s">
        <v>1293</v>
      </c>
      <c r="C418">
        <v>46</v>
      </c>
      <c r="D418" t="s">
        <v>9</v>
      </c>
      <c r="E418" t="s">
        <v>1294</v>
      </c>
      <c r="F418" t="s">
        <v>324</v>
      </c>
      <c r="G418" t="s">
        <v>12</v>
      </c>
      <c r="H418" s="4" t="s">
        <v>19</v>
      </c>
      <c r="I418" s="33" t="str">
        <f t="shared" si="6"/>
        <v>Jennifer Myers</v>
      </c>
      <c r="J418" s="33" t="str" cm="1">
        <f t="array" ref="J418">IF(H418&lt;&gt;"", H418, INDEX($H$2:$H$501, MODE(IF($H$2:$H$501&lt;&gt;"", MATCH($H$2:$H$501, $H$2:$H$501, 0)))))</f>
        <v>Platinum</v>
      </c>
    </row>
    <row r="419" spans="1:10" x14ac:dyDescent="0.3">
      <c r="A419" t="s">
        <v>1295</v>
      </c>
      <c r="B419" t="s">
        <v>1296</v>
      </c>
      <c r="C419">
        <v>64</v>
      </c>
      <c r="D419" t="s">
        <v>16</v>
      </c>
      <c r="E419" t="s">
        <v>1297</v>
      </c>
      <c r="F419" t="s">
        <v>11</v>
      </c>
      <c r="G419" t="s">
        <v>12</v>
      </c>
      <c r="H419" s="4" t="s">
        <v>26</v>
      </c>
      <c r="I419" s="33" t="str">
        <f t="shared" si="6"/>
        <v>Karen King</v>
      </c>
      <c r="J419" s="33" t="str" cm="1">
        <f t="array" ref="J419">IF(H419&lt;&gt;"", H419, INDEX($H$2:$H$501, MODE(IF($H$2:$H$501&lt;&gt;"", MATCH($H$2:$H$501, $H$2:$H$501, 0)))))</f>
        <v>Bronze</v>
      </c>
    </row>
    <row r="420" spans="1:10" x14ac:dyDescent="0.3">
      <c r="A420" t="s">
        <v>1298</v>
      </c>
      <c r="B420" t="s">
        <v>1299</v>
      </c>
      <c r="C420">
        <v>60</v>
      </c>
      <c r="D420" t="s">
        <v>16</v>
      </c>
      <c r="E420" t="s">
        <v>1300</v>
      </c>
      <c r="F420" t="s">
        <v>47</v>
      </c>
      <c r="G420" t="s">
        <v>12</v>
      </c>
      <c r="H420" s="4" t="s">
        <v>31</v>
      </c>
      <c r="I420" s="33" t="str">
        <f t="shared" si="6"/>
        <v>Luke Parks</v>
      </c>
      <c r="J420" s="33" t="str" cm="1">
        <f t="array" ref="J420">IF(H420&lt;&gt;"", H420, INDEX($H$2:$H$501, MODE(IF($H$2:$H$501&lt;&gt;"", MATCH($H$2:$H$501, $H$2:$H$501, 0)))))</f>
        <v>Silver</v>
      </c>
    </row>
    <row r="421" spans="1:10" x14ac:dyDescent="0.3">
      <c r="A421" t="s">
        <v>1301</v>
      </c>
      <c r="B421" t="s">
        <v>1302</v>
      </c>
      <c r="C421">
        <v>33</v>
      </c>
      <c r="D421" t="s">
        <v>9</v>
      </c>
      <c r="E421" t="s">
        <v>1303</v>
      </c>
      <c r="F421" t="s">
        <v>313</v>
      </c>
      <c r="G421" t="s">
        <v>12</v>
      </c>
      <c r="H421" s="4" t="s">
        <v>13</v>
      </c>
      <c r="I421" s="33" t="str">
        <f t="shared" si="6"/>
        <v>Monica Miller</v>
      </c>
      <c r="J421" s="33" t="str" cm="1">
        <f t="array" ref="J421">IF(H421&lt;&gt;"", H421, INDEX($H$2:$H$501, MODE(IF($H$2:$H$501&lt;&gt;"", MATCH($H$2:$H$501, $H$2:$H$501, 0)))))</f>
        <v>Gold</v>
      </c>
    </row>
    <row r="422" spans="1:10" x14ac:dyDescent="0.3">
      <c r="A422" t="s">
        <v>1304</v>
      </c>
      <c r="B422" t="s">
        <v>1305</v>
      </c>
      <c r="C422">
        <v>60</v>
      </c>
      <c r="D422" t="s">
        <v>9</v>
      </c>
      <c r="E422" t="s">
        <v>1306</v>
      </c>
      <c r="F422" t="s">
        <v>11</v>
      </c>
      <c r="G422" t="s">
        <v>12</v>
      </c>
      <c r="H422" s="4" t="s">
        <v>26</v>
      </c>
      <c r="I422" s="33" t="str">
        <f t="shared" si="6"/>
        <v>Dr. Tamara White Md</v>
      </c>
      <c r="J422" s="33" t="str" cm="1">
        <f t="array" ref="J422">IF(H422&lt;&gt;"", H422, INDEX($H$2:$H$501, MODE(IF($H$2:$H$501&lt;&gt;"", MATCH($H$2:$H$501, $H$2:$H$501, 0)))))</f>
        <v>Bronze</v>
      </c>
    </row>
    <row r="423" spans="1:10" x14ac:dyDescent="0.3">
      <c r="A423" t="s">
        <v>1307</v>
      </c>
      <c r="B423" t="s">
        <v>1308</v>
      </c>
      <c r="C423">
        <v>45</v>
      </c>
      <c r="D423" t="s">
        <v>16</v>
      </c>
      <c r="E423" t="s">
        <v>1309</v>
      </c>
      <c r="F423" t="s">
        <v>74</v>
      </c>
      <c r="G423" t="s">
        <v>12</v>
      </c>
      <c r="H423" s="4" t="s">
        <v>19</v>
      </c>
      <c r="I423" s="33" t="str">
        <f t="shared" si="6"/>
        <v>Holly Robinson</v>
      </c>
      <c r="J423" s="33" t="str" cm="1">
        <f t="array" ref="J423">IF(H423&lt;&gt;"", H423, INDEX($H$2:$H$501, MODE(IF($H$2:$H$501&lt;&gt;"", MATCH($H$2:$H$501, $H$2:$H$501, 0)))))</f>
        <v>Platinum</v>
      </c>
    </row>
    <row r="424" spans="1:10" x14ac:dyDescent="0.3">
      <c r="A424" t="s">
        <v>1310</v>
      </c>
      <c r="B424" t="s">
        <v>1311</v>
      </c>
      <c r="C424">
        <v>42</v>
      </c>
      <c r="D424" t="s">
        <v>16</v>
      </c>
      <c r="E424" t="s">
        <v>1312</v>
      </c>
      <c r="F424" t="s">
        <v>62</v>
      </c>
      <c r="G424" t="s">
        <v>12</v>
      </c>
      <c r="H424" s="4" t="s">
        <v>19</v>
      </c>
      <c r="I424" s="33" t="str">
        <f t="shared" si="6"/>
        <v>Brittany Edwards Dds</v>
      </c>
      <c r="J424" s="33" t="str" cm="1">
        <f t="array" ref="J424">IF(H424&lt;&gt;"", H424, INDEX($H$2:$H$501, MODE(IF($H$2:$H$501&lt;&gt;"", MATCH($H$2:$H$501, $H$2:$H$501, 0)))))</f>
        <v>Platinum</v>
      </c>
    </row>
    <row r="425" spans="1:10" x14ac:dyDescent="0.3">
      <c r="A425" t="s">
        <v>1313</v>
      </c>
      <c r="B425" t="s">
        <v>1314</v>
      </c>
      <c r="C425">
        <v>35</v>
      </c>
      <c r="D425" t="s">
        <v>9</v>
      </c>
      <c r="E425" t="s">
        <v>1315</v>
      </c>
      <c r="F425" t="s">
        <v>62</v>
      </c>
      <c r="G425" t="s">
        <v>12</v>
      </c>
      <c r="H425" s="4" t="s">
        <v>31</v>
      </c>
      <c r="I425" s="33" t="str">
        <f t="shared" si="6"/>
        <v>Rebecca Baker</v>
      </c>
      <c r="J425" s="33" t="str" cm="1">
        <f t="array" ref="J425">IF(H425&lt;&gt;"", H425, INDEX($H$2:$H$501, MODE(IF($H$2:$H$501&lt;&gt;"", MATCH($H$2:$H$501, $H$2:$H$501, 0)))))</f>
        <v>Silver</v>
      </c>
    </row>
    <row r="426" spans="1:10" x14ac:dyDescent="0.3">
      <c r="A426" t="s">
        <v>1316</v>
      </c>
      <c r="B426" t="s">
        <v>1317</v>
      </c>
      <c r="C426">
        <v>53</v>
      </c>
      <c r="D426" t="s">
        <v>9</v>
      </c>
      <c r="E426" t="s">
        <v>1318</v>
      </c>
      <c r="F426" t="s">
        <v>11</v>
      </c>
      <c r="G426" t="s">
        <v>12</v>
      </c>
      <c r="H426" s="4" t="s">
        <v>26</v>
      </c>
      <c r="I426" s="33" t="str">
        <f t="shared" si="6"/>
        <v>Edwin Barnes</v>
      </c>
      <c r="J426" s="33" t="str" cm="1">
        <f t="array" ref="J426">IF(H426&lt;&gt;"", H426, INDEX($H$2:$H$501, MODE(IF($H$2:$H$501&lt;&gt;"", MATCH($H$2:$H$501, $H$2:$H$501, 0)))))</f>
        <v>Bronze</v>
      </c>
    </row>
    <row r="427" spans="1:10" x14ac:dyDescent="0.3">
      <c r="A427" t="s">
        <v>1319</v>
      </c>
      <c r="B427" t="s">
        <v>1320</v>
      </c>
      <c r="C427">
        <v>40</v>
      </c>
      <c r="D427" t="s">
        <v>9</v>
      </c>
      <c r="E427" t="s">
        <v>1321</v>
      </c>
      <c r="F427" t="s">
        <v>117</v>
      </c>
      <c r="G427" t="s">
        <v>12</v>
      </c>
      <c r="H427" s="4" t="s">
        <v>26</v>
      </c>
      <c r="I427" s="33" t="str">
        <f t="shared" si="6"/>
        <v>Bryce Hawkins</v>
      </c>
      <c r="J427" s="33" t="str" cm="1">
        <f t="array" ref="J427">IF(H427&lt;&gt;"", H427, INDEX($H$2:$H$501, MODE(IF($H$2:$H$501&lt;&gt;"", MATCH($H$2:$H$501, $H$2:$H$501, 0)))))</f>
        <v>Bronze</v>
      </c>
    </row>
    <row r="428" spans="1:10" x14ac:dyDescent="0.3">
      <c r="A428" t="s">
        <v>1322</v>
      </c>
      <c r="B428" t="s">
        <v>1323</v>
      </c>
      <c r="C428">
        <v>28</v>
      </c>
      <c r="D428" t="s">
        <v>9</v>
      </c>
      <c r="E428" t="s">
        <v>1324</v>
      </c>
      <c r="F428" t="s">
        <v>11</v>
      </c>
      <c r="G428" t="s">
        <v>12</v>
      </c>
      <c r="H428" s="4" t="s">
        <v>19</v>
      </c>
      <c r="I428" s="33" t="str">
        <f t="shared" si="6"/>
        <v>Jeanette Nichols</v>
      </c>
      <c r="J428" s="33" t="str" cm="1">
        <f t="array" ref="J428">IF(H428&lt;&gt;"", H428, INDEX($H$2:$H$501, MODE(IF($H$2:$H$501&lt;&gt;"", MATCH($H$2:$H$501, $H$2:$H$501, 0)))))</f>
        <v>Platinum</v>
      </c>
    </row>
    <row r="429" spans="1:10" x14ac:dyDescent="0.3">
      <c r="A429" t="s">
        <v>1325</v>
      </c>
      <c r="B429" t="s">
        <v>1326</v>
      </c>
      <c r="C429">
        <v>18</v>
      </c>
      <c r="D429" t="s">
        <v>16</v>
      </c>
      <c r="E429" t="s">
        <v>1327</v>
      </c>
      <c r="F429" t="s">
        <v>434</v>
      </c>
      <c r="G429" t="s">
        <v>12</v>
      </c>
      <c r="H429" s="4" t="s">
        <v>13</v>
      </c>
      <c r="I429" s="33" t="str">
        <f t="shared" si="6"/>
        <v>Jose Stewart</v>
      </c>
      <c r="J429" s="33" t="str" cm="1">
        <f t="array" ref="J429">IF(H429&lt;&gt;"", H429, INDEX($H$2:$H$501, MODE(IF($H$2:$H$501&lt;&gt;"", MATCH($H$2:$H$501, $H$2:$H$501, 0)))))</f>
        <v>Gold</v>
      </c>
    </row>
    <row r="430" spans="1:10" x14ac:dyDescent="0.3">
      <c r="A430" t="s">
        <v>1328</v>
      </c>
      <c r="B430" t="s">
        <v>1329</v>
      </c>
      <c r="C430">
        <v>27</v>
      </c>
      <c r="D430" t="s">
        <v>16</v>
      </c>
      <c r="E430" t="s">
        <v>1330</v>
      </c>
      <c r="F430" t="s">
        <v>328</v>
      </c>
      <c r="G430" t="s">
        <v>12</v>
      </c>
      <c r="H430" s="4" t="s">
        <v>26</v>
      </c>
      <c r="I430" s="33" t="str">
        <f t="shared" si="6"/>
        <v>Samuel Mullins</v>
      </c>
      <c r="J430" s="33" t="str" cm="1">
        <f t="array" ref="J430">IF(H430&lt;&gt;"", H430, INDEX($H$2:$H$501, MODE(IF($H$2:$H$501&lt;&gt;"", MATCH($H$2:$H$501, $H$2:$H$501, 0)))))</f>
        <v>Bronze</v>
      </c>
    </row>
    <row r="431" spans="1:10" x14ac:dyDescent="0.3">
      <c r="A431" t="s">
        <v>1331</v>
      </c>
      <c r="B431" t="s">
        <v>1332</v>
      </c>
      <c r="C431">
        <v>43</v>
      </c>
      <c r="D431" t="s">
        <v>9</v>
      </c>
      <c r="E431" t="s">
        <v>1333</v>
      </c>
      <c r="F431" t="s">
        <v>106</v>
      </c>
      <c r="G431" t="s">
        <v>12</v>
      </c>
      <c r="H431" s="4" t="s">
        <v>19</v>
      </c>
      <c r="I431" s="33" t="str">
        <f t="shared" si="6"/>
        <v>Sean Vang</v>
      </c>
      <c r="J431" s="33" t="str" cm="1">
        <f t="array" ref="J431">IF(H431&lt;&gt;"", H431, INDEX($H$2:$H$501, MODE(IF($H$2:$H$501&lt;&gt;"", MATCH($H$2:$H$501, $H$2:$H$501, 0)))))</f>
        <v>Platinum</v>
      </c>
    </row>
    <row r="432" spans="1:10" x14ac:dyDescent="0.3">
      <c r="A432" t="s">
        <v>1334</v>
      </c>
      <c r="B432" t="s">
        <v>1335</v>
      </c>
      <c r="C432">
        <v>36</v>
      </c>
      <c r="D432" t="s">
        <v>16</v>
      </c>
      <c r="E432" t="s">
        <v>1336</v>
      </c>
      <c r="F432" t="s">
        <v>88</v>
      </c>
      <c r="G432" t="s">
        <v>12</v>
      </c>
      <c r="H432" s="4" t="s">
        <v>13</v>
      </c>
      <c r="I432" s="33" t="str">
        <f t="shared" si="6"/>
        <v>Kimberly Roberts</v>
      </c>
      <c r="J432" s="33" t="str" cm="1">
        <f t="array" ref="J432">IF(H432&lt;&gt;"", H432, INDEX($H$2:$H$501, MODE(IF($H$2:$H$501&lt;&gt;"", MATCH($H$2:$H$501, $H$2:$H$501, 0)))))</f>
        <v>Gold</v>
      </c>
    </row>
    <row r="433" spans="1:10" x14ac:dyDescent="0.3">
      <c r="A433" t="s">
        <v>1337</v>
      </c>
      <c r="B433" t="s">
        <v>1338</v>
      </c>
      <c r="C433">
        <v>27</v>
      </c>
      <c r="D433" t="s">
        <v>9</v>
      </c>
      <c r="E433" t="s">
        <v>1339</v>
      </c>
      <c r="F433" t="s">
        <v>30</v>
      </c>
      <c r="G433" t="s">
        <v>12</v>
      </c>
      <c r="H433" s="4" t="s">
        <v>19</v>
      </c>
      <c r="I433" s="33" t="str">
        <f t="shared" si="6"/>
        <v>John Smith</v>
      </c>
      <c r="J433" s="33" t="str" cm="1">
        <f t="array" ref="J433">IF(H433&lt;&gt;"", H433, INDEX($H$2:$H$501, MODE(IF($H$2:$H$501&lt;&gt;"", MATCH($H$2:$H$501, $H$2:$H$501, 0)))))</f>
        <v>Platinum</v>
      </c>
    </row>
    <row r="434" spans="1:10" x14ac:dyDescent="0.3">
      <c r="A434" t="s">
        <v>1340</v>
      </c>
      <c r="B434" t="s">
        <v>1341</v>
      </c>
      <c r="C434">
        <v>37</v>
      </c>
      <c r="D434" t="s">
        <v>9</v>
      </c>
      <c r="E434" t="s">
        <v>1342</v>
      </c>
      <c r="F434" t="s">
        <v>88</v>
      </c>
      <c r="G434" t="s">
        <v>12</v>
      </c>
      <c r="H434" s="4" t="s">
        <v>26</v>
      </c>
      <c r="I434" s="33" t="str">
        <f t="shared" si="6"/>
        <v>Summer Weiss</v>
      </c>
      <c r="J434" s="33" t="str" cm="1">
        <f t="array" ref="J434">IF(H434&lt;&gt;"", H434, INDEX($H$2:$H$501, MODE(IF($H$2:$H$501&lt;&gt;"", MATCH($H$2:$H$501, $H$2:$H$501, 0)))))</f>
        <v>Bronze</v>
      </c>
    </row>
    <row r="435" spans="1:10" x14ac:dyDescent="0.3">
      <c r="A435" t="s">
        <v>1343</v>
      </c>
      <c r="B435" t="s">
        <v>1344</v>
      </c>
      <c r="C435">
        <v>51</v>
      </c>
      <c r="D435" t="s">
        <v>16</v>
      </c>
      <c r="E435" t="s">
        <v>1345</v>
      </c>
      <c r="F435" t="s">
        <v>58</v>
      </c>
      <c r="G435" t="s">
        <v>12</v>
      </c>
      <c r="H435" s="4" t="s">
        <v>31</v>
      </c>
      <c r="I435" s="33" t="str">
        <f t="shared" si="6"/>
        <v>Thomas Moore</v>
      </c>
      <c r="J435" s="33" t="str" cm="1">
        <f t="array" ref="J435">IF(H435&lt;&gt;"", H435, INDEX($H$2:$H$501, MODE(IF($H$2:$H$501&lt;&gt;"", MATCH($H$2:$H$501, $H$2:$H$501, 0)))))</f>
        <v>Silver</v>
      </c>
    </row>
    <row r="436" spans="1:10" x14ac:dyDescent="0.3">
      <c r="A436" t="s">
        <v>1346</v>
      </c>
      <c r="B436" t="s">
        <v>1347</v>
      </c>
      <c r="C436">
        <v>48</v>
      </c>
      <c r="D436" t="s">
        <v>16</v>
      </c>
      <c r="E436" t="s">
        <v>1348</v>
      </c>
      <c r="F436" t="s">
        <v>254</v>
      </c>
      <c r="G436" t="s">
        <v>12</v>
      </c>
      <c r="H436" s="4" t="s">
        <v>13</v>
      </c>
      <c r="I436" s="33" t="str">
        <f t="shared" si="6"/>
        <v>Monique Castro</v>
      </c>
      <c r="J436" s="33" t="str" cm="1">
        <f t="array" ref="J436">IF(H436&lt;&gt;"", H436, INDEX($H$2:$H$501, MODE(IF($H$2:$H$501&lt;&gt;"", MATCH($H$2:$H$501, $H$2:$H$501, 0)))))</f>
        <v>Gold</v>
      </c>
    </row>
    <row r="437" spans="1:10" x14ac:dyDescent="0.3">
      <c r="A437" t="s">
        <v>1349</v>
      </c>
      <c r="B437" t="s">
        <v>1350</v>
      </c>
      <c r="C437">
        <v>37</v>
      </c>
      <c r="D437" t="s">
        <v>16</v>
      </c>
      <c r="E437" t="s">
        <v>1351</v>
      </c>
      <c r="F437" t="s">
        <v>106</v>
      </c>
      <c r="G437" t="s">
        <v>12</v>
      </c>
      <c r="H437" s="4" t="s">
        <v>31</v>
      </c>
      <c r="I437" s="33" t="str">
        <f t="shared" si="6"/>
        <v>Lindsay Beasley</v>
      </c>
      <c r="J437" s="33" t="str" cm="1">
        <f t="array" ref="J437">IF(H437&lt;&gt;"", H437, INDEX($H$2:$H$501, MODE(IF($H$2:$H$501&lt;&gt;"", MATCH($H$2:$H$501, $H$2:$H$501, 0)))))</f>
        <v>Silver</v>
      </c>
    </row>
    <row r="438" spans="1:10" x14ac:dyDescent="0.3">
      <c r="A438" t="s">
        <v>1352</v>
      </c>
      <c r="B438" t="s">
        <v>1353</v>
      </c>
      <c r="C438">
        <v>61</v>
      </c>
      <c r="D438" t="s">
        <v>9</v>
      </c>
      <c r="E438" t="s">
        <v>1354</v>
      </c>
      <c r="F438" t="s">
        <v>39</v>
      </c>
      <c r="G438" t="s">
        <v>12</v>
      </c>
      <c r="H438" s="4" t="s">
        <v>13</v>
      </c>
      <c r="I438" s="33" t="str">
        <f t="shared" si="6"/>
        <v>Sharon Simpson</v>
      </c>
      <c r="J438" s="33" t="str" cm="1">
        <f t="array" ref="J438">IF(H438&lt;&gt;"", H438, INDEX($H$2:$H$501, MODE(IF($H$2:$H$501&lt;&gt;"", MATCH($H$2:$H$501, $H$2:$H$501, 0)))))</f>
        <v>Gold</v>
      </c>
    </row>
    <row r="439" spans="1:10" x14ac:dyDescent="0.3">
      <c r="A439" t="s">
        <v>1355</v>
      </c>
      <c r="B439" t="s">
        <v>1356</v>
      </c>
      <c r="C439">
        <v>47</v>
      </c>
      <c r="D439" t="s">
        <v>16</v>
      </c>
      <c r="E439" t="s">
        <v>597</v>
      </c>
      <c r="F439" t="s">
        <v>47</v>
      </c>
      <c r="G439" t="s">
        <v>12</v>
      </c>
      <c r="H439" s="4" t="s">
        <v>19</v>
      </c>
      <c r="I439" s="33" t="str">
        <f t="shared" si="6"/>
        <v>Melinda Rivera</v>
      </c>
      <c r="J439" s="33" t="str" cm="1">
        <f t="array" ref="J439">IF(H439&lt;&gt;"", H439, INDEX($H$2:$H$501, MODE(IF($H$2:$H$501&lt;&gt;"", MATCH($H$2:$H$501, $H$2:$H$501, 0)))))</f>
        <v>Platinum</v>
      </c>
    </row>
    <row r="440" spans="1:10" x14ac:dyDescent="0.3">
      <c r="A440" t="s">
        <v>1357</v>
      </c>
      <c r="B440" t="s">
        <v>1358</v>
      </c>
      <c r="C440">
        <v>59</v>
      </c>
      <c r="D440" t="s">
        <v>16</v>
      </c>
      <c r="E440" t="s">
        <v>1359</v>
      </c>
      <c r="F440" t="s">
        <v>237</v>
      </c>
      <c r="G440" t="s">
        <v>12</v>
      </c>
      <c r="H440" s="4" t="s">
        <v>19</v>
      </c>
      <c r="I440" s="33" t="str">
        <f t="shared" si="6"/>
        <v>Monica Flynn</v>
      </c>
      <c r="J440" s="33" t="str" cm="1">
        <f t="array" ref="J440">IF(H440&lt;&gt;"", H440, INDEX($H$2:$H$501, MODE(IF($H$2:$H$501&lt;&gt;"", MATCH($H$2:$H$501, $H$2:$H$501, 0)))))</f>
        <v>Platinum</v>
      </c>
    </row>
    <row r="441" spans="1:10" x14ac:dyDescent="0.3">
      <c r="A441" t="s">
        <v>1360</v>
      </c>
      <c r="B441" t="s">
        <v>1361</v>
      </c>
      <c r="C441">
        <v>53</v>
      </c>
      <c r="D441" t="s">
        <v>9</v>
      </c>
      <c r="E441" t="s">
        <v>931</v>
      </c>
      <c r="F441" t="s">
        <v>156</v>
      </c>
      <c r="G441" t="s">
        <v>12</v>
      </c>
      <c r="H441" s="4" t="s">
        <v>31</v>
      </c>
      <c r="I441" s="33" t="str">
        <f t="shared" si="6"/>
        <v>John Compton</v>
      </c>
      <c r="J441" s="33" t="str" cm="1">
        <f t="array" ref="J441">IF(H441&lt;&gt;"", H441, INDEX($H$2:$H$501, MODE(IF($H$2:$H$501&lt;&gt;"", MATCH($H$2:$H$501, $H$2:$H$501, 0)))))</f>
        <v>Silver</v>
      </c>
    </row>
    <row r="442" spans="1:10" x14ac:dyDescent="0.3">
      <c r="A442" t="s">
        <v>1362</v>
      </c>
      <c r="B442" t="s">
        <v>1363</v>
      </c>
      <c r="C442">
        <v>60</v>
      </c>
      <c r="D442" t="s">
        <v>9</v>
      </c>
      <c r="E442" t="s">
        <v>1364</v>
      </c>
      <c r="F442" t="s">
        <v>18</v>
      </c>
      <c r="G442" t="s">
        <v>12</v>
      </c>
      <c r="H442" s="4" t="s">
        <v>31</v>
      </c>
      <c r="I442" s="33" t="str">
        <f t="shared" si="6"/>
        <v>Tammy Trevino</v>
      </c>
      <c r="J442" s="33" t="str" cm="1">
        <f t="array" ref="J442">IF(H442&lt;&gt;"", H442, INDEX($H$2:$H$501, MODE(IF($H$2:$H$501&lt;&gt;"", MATCH($H$2:$H$501, $H$2:$H$501, 0)))))</f>
        <v>Silver</v>
      </c>
    </row>
    <row r="443" spans="1:10" x14ac:dyDescent="0.3">
      <c r="A443" t="s">
        <v>1365</v>
      </c>
      <c r="B443" t="s">
        <v>1366</v>
      </c>
      <c r="C443">
        <v>31</v>
      </c>
      <c r="D443" t="s">
        <v>9</v>
      </c>
      <c r="E443" t="s">
        <v>1367</v>
      </c>
      <c r="F443" t="s">
        <v>324</v>
      </c>
      <c r="G443" t="s">
        <v>12</v>
      </c>
      <c r="H443" s="4" t="s">
        <v>31</v>
      </c>
      <c r="I443" s="33" t="str">
        <f t="shared" si="6"/>
        <v>Dalton Walters</v>
      </c>
      <c r="J443" s="33" t="str" cm="1">
        <f t="array" ref="J443">IF(H443&lt;&gt;"", H443, INDEX($H$2:$H$501, MODE(IF($H$2:$H$501&lt;&gt;"", MATCH($H$2:$H$501, $H$2:$H$501, 0)))))</f>
        <v>Silver</v>
      </c>
    </row>
    <row r="444" spans="1:10" x14ac:dyDescent="0.3">
      <c r="A444" t="s">
        <v>1368</v>
      </c>
      <c r="B444" t="s">
        <v>1369</v>
      </c>
      <c r="C444">
        <v>42</v>
      </c>
      <c r="D444" t="s">
        <v>16</v>
      </c>
      <c r="E444" t="s">
        <v>1370</v>
      </c>
      <c r="F444" t="s">
        <v>35</v>
      </c>
      <c r="G444" t="s">
        <v>12</v>
      </c>
      <c r="H444" s="4" t="s">
        <v>26</v>
      </c>
      <c r="I444" s="33" t="str">
        <f t="shared" si="6"/>
        <v>Kelli Smith</v>
      </c>
      <c r="J444" s="33" t="str" cm="1">
        <f t="array" ref="J444">IF(H444&lt;&gt;"", H444, INDEX($H$2:$H$501, MODE(IF($H$2:$H$501&lt;&gt;"", MATCH($H$2:$H$501, $H$2:$H$501, 0)))))</f>
        <v>Bronze</v>
      </c>
    </row>
    <row r="445" spans="1:10" x14ac:dyDescent="0.3">
      <c r="A445" t="s">
        <v>1371</v>
      </c>
      <c r="B445" t="s">
        <v>1372</v>
      </c>
      <c r="C445">
        <v>51</v>
      </c>
      <c r="D445" t="s">
        <v>9</v>
      </c>
      <c r="E445" t="s">
        <v>1373</v>
      </c>
      <c r="F445" t="s">
        <v>359</v>
      </c>
      <c r="G445" t="s">
        <v>12</v>
      </c>
      <c r="H445" s="4" t="s">
        <v>31</v>
      </c>
      <c r="I445" s="33" t="str">
        <f t="shared" si="6"/>
        <v>Adam Castro</v>
      </c>
      <c r="J445" s="33" t="str" cm="1">
        <f t="array" ref="J445">IF(H445&lt;&gt;"", H445, INDEX($H$2:$H$501, MODE(IF($H$2:$H$501&lt;&gt;"", MATCH($H$2:$H$501, $H$2:$H$501, 0)))))</f>
        <v>Silver</v>
      </c>
    </row>
    <row r="446" spans="1:10" x14ac:dyDescent="0.3">
      <c r="A446" t="s">
        <v>1374</v>
      </c>
      <c r="B446" t="s">
        <v>1375</v>
      </c>
      <c r="C446">
        <v>19</v>
      </c>
      <c r="D446" t="s">
        <v>9</v>
      </c>
      <c r="E446" t="s">
        <v>1376</v>
      </c>
      <c r="F446" t="s">
        <v>845</v>
      </c>
      <c r="G446" t="s">
        <v>12</v>
      </c>
      <c r="H446" s="4" t="s">
        <v>13</v>
      </c>
      <c r="I446" s="33" t="str">
        <f t="shared" si="6"/>
        <v>Cheryl Carr</v>
      </c>
      <c r="J446" s="33" t="str" cm="1">
        <f t="array" ref="J446">IF(H446&lt;&gt;"", H446, INDEX($H$2:$H$501, MODE(IF($H$2:$H$501&lt;&gt;"", MATCH($H$2:$H$501, $H$2:$H$501, 0)))))</f>
        <v>Gold</v>
      </c>
    </row>
    <row r="447" spans="1:10" x14ac:dyDescent="0.3">
      <c r="A447" t="s">
        <v>1377</v>
      </c>
      <c r="B447" t="s">
        <v>1378</v>
      </c>
      <c r="C447">
        <v>41</v>
      </c>
      <c r="D447" t="s">
        <v>16</v>
      </c>
      <c r="E447" t="s">
        <v>1379</v>
      </c>
      <c r="F447" t="s">
        <v>287</v>
      </c>
      <c r="G447" t="s">
        <v>12</v>
      </c>
      <c r="H447" s="4" t="s">
        <v>19</v>
      </c>
      <c r="I447" s="33" t="str">
        <f t="shared" si="6"/>
        <v>Gene Lee</v>
      </c>
      <c r="J447" s="33" t="str" cm="1">
        <f t="array" ref="J447">IF(H447&lt;&gt;"", H447, INDEX($H$2:$H$501, MODE(IF($H$2:$H$501&lt;&gt;"", MATCH($H$2:$H$501, $H$2:$H$501, 0)))))</f>
        <v>Platinum</v>
      </c>
    </row>
    <row r="448" spans="1:10" x14ac:dyDescent="0.3">
      <c r="A448" t="s">
        <v>1380</v>
      </c>
      <c r="B448" t="s">
        <v>1381</v>
      </c>
      <c r="C448">
        <v>35</v>
      </c>
      <c r="D448" t="s">
        <v>9</v>
      </c>
      <c r="E448" t="s">
        <v>1382</v>
      </c>
      <c r="F448" t="s">
        <v>96</v>
      </c>
      <c r="G448" t="s">
        <v>12</v>
      </c>
      <c r="H448" s="4" t="s">
        <v>31</v>
      </c>
      <c r="I448" s="33" t="str">
        <f t="shared" si="6"/>
        <v>Shannon Turner</v>
      </c>
      <c r="J448" s="33" t="str" cm="1">
        <f t="array" ref="J448">IF(H448&lt;&gt;"", H448, INDEX($H$2:$H$501, MODE(IF($H$2:$H$501&lt;&gt;"", MATCH($H$2:$H$501, $H$2:$H$501, 0)))))</f>
        <v>Silver</v>
      </c>
    </row>
    <row r="449" spans="1:10" x14ac:dyDescent="0.3">
      <c r="A449" t="s">
        <v>1383</v>
      </c>
      <c r="B449" t="s">
        <v>1384</v>
      </c>
      <c r="C449">
        <v>45</v>
      </c>
      <c r="D449" t="s">
        <v>9</v>
      </c>
      <c r="E449" t="s">
        <v>1385</v>
      </c>
      <c r="F449" t="s">
        <v>11</v>
      </c>
      <c r="G449" t="s">
        <v>12</v>
      </c>
      <c r="H449" s="4" t="s">
        <v>13</v>
      </c>
      <c r="I449" s="33" t="str">
        <f t="shared" si="6"/>
        <v>Monica Wright</v>
      </c>
      <c r="J449" s="33" t="str" cm="1">
        <f t="array" ref="J449">IF(H449&lt;&gt;"", H449, INDEX($H$2:$H$501, MODE(IF($H$2:$H$501&lt;&gt;"", MATCH($H$2:$H$501, $H$2:$H$501, 0)))))</f>
        <v>Gold</v>
      </c>
    </row>
    <row r="450" spans="1:10" x14ac:dyDescent="0.3">
      <c r="A450" t="s">
        <v>1386</v>
      </c>
      <c r="B450" t="s">
        <v>1387</v>
      </c>
      <c r="C450">
        <v>64</v>
      </c>
      <c r="D450" t="s">
        <v>16</v>
      </c>
      <c r="E450" t="s">
        <v>1388</v>
      </c>
      <c r="F450" t="s">
        <v>845</v>
      </c>
      <c r="G450" t="s">
        <v>12</v>
      </c>
      <c r="H450" s="4" t="s">
        <v>26</v>
      </c>
      <c r="I450" s="33" t="str">
        <f t="shared" si="6"/>
        <v>Eric Holmes</v>
      </c>
      <c r="J450" s="33" t="str" cm="1">
        <f t="array" ref="J450">IF(H450&lt;&gt;"", H450, INDEX($H$2:$H$501, MODE(IF($H$2:$H$501&lt;&gt;"", MATCH($H$2:$H$501, $H$2:$H$501, 0)))))</f>
        <v>Bronze</v>
      </c>
    </row>
    <row r="451" spans="1:10" x14ac:dyDescent="0.3">
      <c r="A451" t="s">
        <v>1389</v>
      </c>
      <c r="B451" t="s">
        <v>1390</v>
      </c>
      <c r="C451">
        <v>29</v>
      </c>
      <c r="D451" t="s">
        <v>9</v>
      </c>
      <c r="E451" t="s">
        <v>1391</v>
      </c>
      <c r="F451" t="s">
        <v>25</v>
      </c>
      <c r="G451" t="s">
        <v>12</v>
      </c>
      <c r="H451" s="4" t="s">
        <v>26</v>
      </c>
      <c r="I451" s="33" t="str">
        <f t="shared" ref="I451:I501" si="7">TRIM(PROPER(B451))</f>
        <v>William Cortez</v>
      </c>
      <c r="J451" s="33" t="str" cm="1">
        <f t="array" ref="J451">IF(H451&lt;&gt;"", H451, INDEX($H$2:$H$501, MODE(IF($H$2:$H$501&lt;&gt;"", MATCH($H$2:$H$501, $H$2:$H$501, 0)))))</f>
        <v>Bronze</v>
      </c>
    </row>
    <row r="452" spans="1:10" x14ac:dyDescent="0.3">
      <c r="A452" t="s">
        <v>1392</v>
      </c>
      <c r="B452" t="s">
        <v>1393</v>
      </c>
      <c r="C452">
        <v>59</v>
      </c>
      <c r="D452" t="s">
        <v>9</v>
      </c>
      <c r="E452" t="s">
        <v>1394</v>
      </c>
      <c r="F452" t="s">
        <v>70</v>
      </c>
      <c r="G452" t="s">
        <v>12</v>
      </c>
      <c r="H452" s="4" t="s">
        <v>26</v>
      </c>
      <c r="I452" s="33" t="str">
        <f t="shared" si="7"/>
        <v>Shane Mills</v>
      </c>
      <c r="J452" s="33" t="str" cm="1">
        <f t="array" ref="J452">IF(H452&lt;&gt;"", H452, INDEX($H$2:$H$501, MODE(IF($H$2:$H$501&lt;&gt;"", MATCH($H$2:$H$501, $H$2:$H$501, 0)))))</f>
        <v>Bronze</v>
      </c>
    </row>
    <row r="453" spans="1:10" x14ac:dyDescent="0.3">
      <c r="A453" t="s">
        <v>1395</v>
      </c>
      <c r="B453" t="s">
        <v>1396</v>
      </c>
      <c r="C453">
        <v>46</v>
      </c>
      <c r="D453" t="s">
        <v>9</v>
      </c>
      <c r="E453" t="s">
        <v>564</v>
      </c>
      <c r="F453" t="s">
        <v>233</v>
      </c>
      <c r="G453" t="s">
        <v>12</v>
      </c>
      <c r="H453" s="4" t="s">
        <v>13</v>
      </c>
      <c r="I453" s="33" t="str">
        <f t="shared" si="7"/>
        <v>Ashley Roberts</v>
      </c>
      <c r="J453" s="33" t="str" cm="1">
        <f t="array" ref="J453">IF(H453&lt;&gt;"", H453, INDEX($H$2:$H$501, MODE(IF($H$2:$H$501&lt;&gt;"", MATCH($H$2:$H$501, $H$2:$H$501, 0)))))</f>
        <v>Gold</v>
      </c>
    </row>
    <row r="454" spans="1:10" x14ac:dyDescent="0.3">
      <c r="A454" t="s">
        <v>1397</v>
      </c>
      <c r="B454" t="s">
        <v>1398</v>
      </c>
      <c r="C454">
        <v>60</v>
      </c>
      <c r="D454" t="s">
        <v>16</v>
      </c>
      <c r="E454" t="s">
        <v>1399</v>
      </c>
      <c r="F454" t="s">
        <v>313</v>
      </c>
      <c r="G454" t="s">
        <v>12</v>
      </c>
      <c r="H454" s="4" t="s">
        <v>26</v>
      </c>
      <c r="I454" s="33" t="str">
        <f t="shared" si="7"/>
        <v>Jeffery Wolf</v>
      </c>
      <c r="J454" s="33" t="str" cm="1">
        <f t="array" ref="J454">IF(H454&lt;&gt;"", H454, INDEX($H$2:$H$501, MODE(IF($H$2:$H$501&lt;&gt;"", MATCH($H$2:$H$501, $H$2:$H$501, 0)))))</f>
        <v>Bronze</v>
      </c>
    </row>
    <row r="455" spans="1:10" x14ac:dyDescent="0.3">
      <c r="A455" t="s">
        <v>1400</v>
      </c>
      <c r="B455" t="s">
        <v>1401</v>
      </c>
      <c r="C455">
        <v>62</v>
      </c>
      <c r="D455" t="s">
        <v>16</v>
      </c>
      <c r="E455" t="s">
        <v>1402</v>
      </c>
      <c r="F455" t="s">
        <v>99</v>
      </c>
      <c r="G455" t="s">
        <v>12</v>
      </c>
      <c r="H455" s="4" t="s">
        <v>19</v>
      </c>
      <c r="I455" s="33" t="str">
        <f t="shared" si="7"/>
        <v>April Phillips</v>
      </c>
      <c r="J455" s="33" t="str" cm="1">
        <f t="array" ref="J455">IF(H455&lt;&gt;"", H455, INDEX($H$2:$H$501, MODE(IF($H$2:$H$501&lt;&gt;"", MATCH($H$2:$H$501, $H$2:$H$501, 0)))))</f>
        <v>Platinum</v>
      </c>
    </row>
    <row r="456" spans="1:10" x14ac:dyDescent="0.3">
      <c r="A456" t="s">
        <v>1403</v>
      </c>
      <c r="B456" t="s">
        <v>1404</v>
      </c>
      <c r="C456">
        <v>60</v>
      </c>
      <c r="D456" t="s">
        <v>9</v>
      </c>
      <c r="E456" t="s">
        <v>129</v>
      </c>
      <c r="F456" t="s">
        <v>96</v>
      </c>
      <c r="G456" t="s">
        <v>12</v>
      </c>
      <c r="H456" s="4" t="s">
        <v>13</v>
      </c>
      <c r="I456" s="33" t="str">
        <f t="shared" si="7"/>
        <v>John Berg</v>
      </c>
      <c r="J456" s="33" t="str" cm="1">
        <f t="array" ref="J456">IF(H456&lt;&gt;"", H456, INDEX($H$2:$H$501, MODE(IF($H$2:$H$501&lt;&gt;"", MATCH($H$2:$H$501, $H$2:$H$501, 0)))))</f>
        <v>Gold</v>
      </c>
    </row>
    <row r="457" spans="1:10" x14ac:dyDescent="0.3">
      <c r="A457" t="s">
        <v>1405</v>
      </c>
      <c r="B457" t="s">
        <v>1406</v>
      </c>
      <c r="C457">
        <v>54</v>
      </c>
      <c r="D457" t="s">
        <v>9</v>
      </c>
      <c r="E457" t="s">
        <v>1407</v>
      </c>
      <c r="F457" t="s">
        <v>194</v>
      </c>
      <c r="G457" t="s">
        <v>12</v>
      </c>
      <c r="H457" s="4" t="s">
        <v>13</v>
      </c>
      <c r="I457" s="33" t="str">
        <f t="shared" si="7"/>
        <v>Tyler Weber</v>
      </c>
      <c r="J457" s="33" t="str" cm="1">
        <f t="array" ref="J457">IF(H457&lt;&gt;"", H457, INDEX($H$2:$H$501, MODE(IF($H$2:$H$501&lt;&gt;"", MATCH($H$2:$H$501, $H$2:$H$501, 0)))))</f>
        <v>Gold</v>
      </c>
    </row>
    <row r="458" spans="1:10" x14ac:dyDescent="0.3">
      <c r="A458" t="s">
        <v>1408</v>
      </c>
      <c r="B458" t="s">
        <v>1409</v>
      </c>
      <c r="C458">
        <v>59</v>
      </c>
      <c r="D458" t="s">
        <v>16</v>
      </c>
      <c r="E458" t="s">
        <v>1410</v>
      </c>
      <c r="F458" t="s">
        <v>291</v>
      </c>
      <c r="G458" t="s">
        <v>12</v>
      </c>
      <c r="H458" s="4" t="s">
        <v>13</v>
      </c>
      <c r="I458" s="33" t="str">
        <f t="shared" si="7"/>
        <v>Julie Powell</v>
      </c>
      <c r="J458" s="33" t="str" cm="1">
        <f t="array" ref="J458">IF(H458&lt;&gt;"", H458, INDEX($H$2:$H$501, MODE(IF($H$2:$H$501&lt;&gt;"", MATCH($H$2:$H$501, $H$2:$H$501, 0)))))</f>
        <v>Gold</v>
      </c>
    </row>
    <row r="459" spans="1:10" x14ac:dyDescent="0.3">
      <c r="A459" t="s">
        <v>1411</v>
      </c>
      <c r="B459" t="s">
        <v>1412</v>
      </c>
      <c r="C459">
        <v>59</v>
      </c>
      <c r="D459" t="s">
        <v>9</v>
      </c>
      <c r="E459" t="s">
        <v>1413</v>
      </c>
      <c r="F459" t="s">
        <v>588</v>
      </c>
      <c r="G459" t="s">
        <v>12</v>
      </c>
      <c r="H459" s="4" t="s">
        <v>19</v>
      </c>
      <c r="I459" s="33" t="str">
        <f t="shared" si="7"/>
        <v>Christina Robertson</v>
      </c>
      <c r="J459" s="33" t="str" cm="1">
        <f t="array" ref="J459">IF(H459&lt;&gt;"", H459, INDEX($H$2:$H$501, MODE(IF($H$2:$H$501&lt;&gt;"", MATCH($H$2:$H$501, $H$2:$H$501, 0)))))</f>
        <v>Platinum</v>
      </c>
    </row>
    <row r="460" spans="1:10" x14ac:dyDescent="0.3">
      <c r="A460" t="s">
        <v>1414</v>
      </c>
      <c r="B460" t="s">
        <v>1415</v>
      </c>
      <c r="C460">
        <v>62</v>
      </c>
      <c r="D460" t="s">
        <v>16</v>
      </c>
      <c r="E460" t="s">
        <v>1416</v>
      </c>
      <c r="F460" t="s">
        <v>51</v>
      </c>
      <c r="G460" t="s">
        <v>12</v>
      </c>
      <c r="H460" s="4" t="s">
        <v>31</v>
      </c>
      <c r="I460" s="33" t="str">
        <f t="shared" si="7"/>
        <v>Kelly Garrett</v>
      </c>
      <c r="J460" s="33" t="str" cm="1">
        <f t="array" ref="J460">IF(H460&lt;&gt;"", H460, INDEX($H$2:$H$501, MODE(IF($H$2:$H$501&lt;&gt;"", MATCH($H$2:$H$501, $H$2:$H$501, 0)))))</f>
        <v>Silver</v>
      </c>
    </row>
    <row r="461" spans="1:10" x14ac:dyDescent="0.3">
      <c r="A461" t="s">
        <v>1417</v>
      </c>
      <c r="B461" t="s">
        <v>679</v>
      </c>
      <c r="C461">
        <v>29</v>
      </c>
      <c r="D461" t="s">
        <v>16</v>
      </c>
      <c r="E461" t="s">
        <v>1418</v>
      </c>
      <c r="F461" t="s">
        <v>317</v>
      </c>
      <c r="G461" t="s">
        <v>12</v>
      </c>
      <c r="H461" s="4" t="s">
        <v>13</v>
      </c>
      <c r="I461" s="33" t="str">
        <f t="shared" si="7"/>
        <v>John Perez</v>
      </c>
      <c r="J461" s="33" t="str" cm="1">
        <f t="array" ref="J461">IF(H461&lt;&gt;"", H461, INDEX($H$2:$H$501, MODE(IF($H$2:$H$501&lt;&gt;"", MATCH($H$2:$H$501, $H$2:$H$501, 0)))))</f>
        <v>Gold</v>
      </c>
    </row>
    <row r="462" spans="1:10" x14ac:dyDescent="0.3">
      <c r="A462" t="s">
        <v>1419</v>
      </c>
      <c r="B462" t="s">
        <v>1420</v>
      </c>
      <c r="C462">
        <v>35</v>
      </c>
      <c r="D462" t="s">
        <v>9</v>
      </c>
      <c r="E462" t="s">
        <v>1421</v>
      </c>
      <c r="F462" t="s">
        <v>267</v>
      </c>
      <c r="G462" t="s">
        <v>12</v>
      </c>
      <c r="H462" s="4" t="s">
        <v>13</v>
      </c>
      <c r="I462" s="33" t="str">
        <f t="shared" si="7"/>
        <v>Justin Johnson</v>
      </c>
      <c r="J462" s="33" t="str" cm="1">
        <f t="array" ref="J462">IF(H462&lt;&gt;"", H462, INDEX($H$2:$H$501, MODE(IF($H$2:$H$501&lt;&gt;"", MATCH($H$2:$H$501, $H$2:$H$501, 0)))))</f>
        <v>Gold</v>
      </c>
    </row>
    <row r="463" spans="1:10" x14ac:dyDescent="0.3">
      <c r="A463" t="s">
        <v>1422</v>
      </c>
      <c r="B463" t="s">
        <v>1423</v>
      </c>
      <c r="C463">
        <v>60</v>
      </c>
      <c r="D463" t="s">
        <v>16</v>
      </c>
      <c r="E463" t="s">
        <v>1424</v>
      </c>
      <c r="F463" t="s">
        <v>62</v>
      </c>
      <c r="G463" t="s">
        <v>12</v>
      </c>
      <c r="H463" s="4" t="s">
        <v>31</v>
      </c>
      <c r="I463" s="33" t="str">
        <f t="shared" si="7"/>
        <v>Paul Cox</v>
      </c>
      <c r="J463" s="33" t="str" cm="1">
        <f t="array" ref="J463">IF(H463&lt;&gt;"", H463, INDEX($H$2:$H$501, MODE(IF($H$2:$H$501&lt;&gt;"", MATCH($H$2:$H$501, $H$2:$H$501, 0)))))</f>
        <v>Silver</v>
      </c>
    </row>
    <row r="464" spans="1:10" x14ac:dyDescent="0.3">
      <c r="A464" t="s">
        <v>1425</v>
      </c>
      <c r="B464" t="s">
        <v>1426</v>
      </c>
      <c r="C464">
        <v>34</v>
      </c>
      <c r="D464" t="s">
        <v>16</v>
      </c>
      <c r="E464" t="s">
        <v>1427</v>
      </c>
      <c r="F464" t="s">
        <v>43</v>
      </c>
      <c r="G464" t="s">
        <v>12</v>
      </c>
      <c r="H464" s="4" t="s">
        <v>31</v>
      </c>
      <c r="I464" s="33" t="str">
        <f t="shared" si="7"/>
        <v>Beth Martin</v>
      </c>
      <c r="J464" s="33" t="str" cm="1">
        <f t="array" ref="J464">IF(H464&lt;&gt;"", H464, INDEX($H$2:$H$501, MODE(IF($H$2:$H$501&lt;&gt;"", MATCH($H$2:$H$501, $H$2:$H$501, 0)))))</f>
        <v>Silver</v>
      </c>
    </row>
    <row r="465" spans="1:10" x14ac:dyDescent="0.3">
      <c r="A465" t="s">
        <v>1428</v>
      </c>
      <c r="B465" t="s">
        <v>1429</v>
      </c>
      <c r="C465">
        <v>36</v>
      </c>
      <c r="D465" t="s">
        <v>16</v>
      </c>
      <c r="E465" t="s">
        <v>1430</v>
      </c>
      <c r="F465" t="s">
        <v>167</v>
      </c>
      <c r="G465" t="s">
        <v>12</v>
      </c>
      <c r="H465" s="4" t="s">
        <v>26</v>
      </c>
      <c r="I465" s="33" t="str">
        <f t="shared" si="7"/>
        <v>Samantha Lee</v>
      </c>
      <c r="J465" s="33" t="str" cm="1">
        <f t="array" ref="J465">IF(H465&lt;&gt;"", H465, INDEX($H$2:$H$501, MODE(IF($H$2:$H$501&lt;&gt;"", MATCH($H$2:$H$501, $H$2:$H$501, 0)))))</f>
        <v>Bronze</v>
      </c>
    </row>
    <row r="466" spans="1:10" x14ac:dyDescent="0.3">
      <c r="A466" t="s">
        <v>1431</v>
      </c>
      <c r="B466" t="s">
        <v>1432</v>
      </c>
      <c r="C466">
        <v>45</v>
      </c>
      <c r="D466" t="s">
        <v>16</v>
      </c>
      <c r="E466" t="s">
        <v>1433</v>
      </c>
      <c r="F466" t="s">
        <v>74</v>
      </c>
      <c r="G466" t="s">
        <v>12</v>
      </c>
      <c r="H466" s="4" t="s">
        <v>19</v>
      </c>
      <c r="I466" s="33" t="str">
        <f t="shared" si="7"/>
        <v>David Pierce</v>
      </c>
      <c r="J466" s="33" t="str" cm="1">
        <f t="array" ref="J466">IF(H466&lt;&gt;"", H466, INDEX($H$2:$H$501, MODE(IF($H$2:$H$501&lt;&gt;"", MATCH($H$2:$H$501, $H$2:$H$501, 0)))))</f>
        <v>Platinum</v>
      </c>
    </row>
    <row r="467" spans="1:10" x14ac:dyDescent="0.3">
      <c r="A467" t="s">
        <v>1434</v>
      </c>
      <c r="B467" t="s">
        <v>1435</v>
      </c>
      <c r="C467">
        <v>28</v>
      </c>
      <c r="D467" t="s">
        <v>16</v>
      </c>
      <c r="E467" t="s">
        <v>1436</v>
      </c>
      <c r="F467" t="s">
        <v>11</v>
      </c>
      <c r="G467" t="s">
        <v>12</v>
      </c>
      <c r="H467" s="4" t="s">
        <v>31</v>
      </c>
      <c r="I467" s="33" t="str">
        <f t="shared" si="7"/>
        <v>Ronald Ross</v>
      </c>
      <c r="J467" s="33" t="str" cm="1">
        <f t="array" ref="J467">IF(H467&lt;&gt;"", H467, INDEX($H$2:$H$501, MODE(IF($H$2:$H$501&lt;&gt;"", MATCH($H$2:$H$501, $H$2:$H$501, 0)))))</f>
        <v>Silver</v>
      </c>
    </row>
    <row r="468" spans="1:10" x14ac:dyDescent="0.3">
      <c r="A468" t="s">
        <v>1437</v>
      </c>
      <c r="B468" t="s">
        <v>1438</v>
      </c>
      <c r="C468">
        <v>18</v>
      </c>
      <c r="D468" t="s">
        <v>9</v>
      </c>
      <c r="E468" t="s">
        <v>1439</v>
      </c>
      <c r="F468" t="s">
        <v>201</v>
      </c>
      <c r="G468" t="s">
        <v>12</v>
      </c>
      <c r="H468" s="4" t="s">
        <v>31</v>
      </c>
      <c r="I468" s="33" t="str">
        <f t="shared" si="7"/>
        <v>Cynthia Parrish</v>
      </c>
      <c r="J468" s="33" t="str" cm="1">
        <f t="array" ref="J468">IF(H468&lt;&gt;"", H468, INDEX($H$2:$H$501, MODE(IF($H$2:$H$501&lt;&gt;"", MATCH($H$2:$H$501, $H$2:$H$501, 0)))))</f>
        <v>Silver</v>
      </c>
    </row>
    <row r="469" spans="1:10" x14ac:dyDescent="0.3">
      <c r="A469" t="s">
        <v>1440</v>
      </c>
      <c r="B469" t="s">
        <v>1441</v>
      </c>
      <c r="C469">
        <v>63</v>
      </c>
      <c r="D469" t="s">
        <v>16</v>
      </c>
      <c r="E469" t="s">
        <v>1442</v>
      </c>
      <c r="F469" t="s">
        <v>171</v>
      </c>
      <c r="G469" t="s">
        <v>12</v>
      </c>
      <c r="H469" s="4" t="s">
        <v>13</v>
      </c>
      <c r="I469" s="33" t="str">
        <f t="shared" si="7"/>
        <v>Michael Foley</v>
      </c>
      <c r="J469" s="33" t="str" cm="1">
        <f t="array" ref="J469">IF(H469&lt;&gt;"", H469, INDEX($H$2:$H$501, MODE(IF($H$2:$H$501&lt;&gt;"", MATCH($H$2:$H$501, $H$2:$H$501, 0)))))</f>
        <v>Gold</v>
      </c>
    </row>
    <row r="470" spans="1:10" x14ac:dyDescent="0.3">
      <c r="A470" t="s">
        <v>1443</v>
      </c>
      <c r="B470" t="s">
        <v>1444</v>
      </c>
      <c r="C470">
        <v>45</v>
      </c>
      <c r="D470" t="s">
        <v>9</v>
      </c>
      <c r="E470" t="s">
        <v>1445</v>
      </c>
      <c r="F470" t="s">
        <v>171</v>
      </c>
      <c r="G470" t="s">
        <v>12</v>
      </c>
      <c r="H470" s="4" t="s">
        <v>26</v>
      </c>
      <c r="I470" s="33" t="str">
        <f t="shared" si="7"/>
        <v>Gregory Curtis</v>
      </c>
      <c r="J470" s="33" t="str" cm="1">
        <f t="array" ref="J470">IF(H470&lt;&gt;"", H470, INDEX($H$2:$H$501, MODE(IF($H$2:$H$501&lt;&gt;"", MATCH($H$2:$H$501, $H$2:$H$501, 0)))))</f>
        <v>Bronze</v>
      </c>
    </row>
    <row r="471" spans="1:10" x14ac:dyDescent="0.3">
      <c r="A471" t="s">
        <v>1446</v>
      </c>
      <c r="B471" t="s">
        <v>1447</v>
      </c>
      <c r="C471">
        <v>19</v>
      </c>
      <c r="D471" t="s">
        <v>9</v>
      </c>
      <c r="E471" t="s">
        <v>1448</v>
      </c>
      <c r="F471" t="s">
        <v>117</v>
      </c>
      <c r="G471" t="s">
        <v>12</v>
      </c>
      <c r="H471" s="4" t="s">
        <v>13</v>
      </c>
      <c r="I471" s="33" t="str">
        <f t="shared" si="7"/>
        <v>James Foster</v>
      </c>
      <c r="J471" s="33" t="str" cm="1">
        <f t="array" ref="J471">IF(H471&lt;&gt;"", H471, INDEX($H$2:$H$501, MODE(IF($H$2:$H$501&lt;&gt;"", MATCH($H$2:$H$501, $H$2:$H$501, 0)))))</f>
        <v>Gold</v>
      </c>
    </row>
    <row r="472" spans="1:10" x14ac:dyDescent="0.3">
      <c r="A472" t="s">
        <v>1449</v>
      </c>
      <c r="B472" t="s">
        <v>1450</v>
      </c>
      <c r="C472">
        <v>21</v>
      </c>
      <c r="D472" t="s">
        <v>16</v>
      </c>
      <c r="E472" t="s">
        <v>1451</v>
      </c>
      <c r="F472" t="s">
        <v>47</v>
      </c>
      <c r="G472" t="s">
        <v>12</v>
      </c>
      <c r="H472" s="4" t="s">
        <v>13</v>
      </c>
      <c r="I472" s="33" t="str">
        <f t="shared" si="7"/>
        <v>Manuel Fisher</v>
      </c>
      <c r="J472" s="33" t="str" cm="1">
        <f t="array" ref="J472">IF(H472&lt;&gt;"", H472, INDEX($H$2:$H$501, MODE(IF($H$2:$H$501&lt;&gt;"", MATCH($H$2:$H$501, $H$2:$H$501, 0)))))</f>
        <v>Gold</v>
      </c>
    </row>
    <row r="473" spans="1:10" x14ac:dyDescent="0.3">
      <c r="A473" t="s">
        <v>1452</v>
      </c>
      <c r="B473" t="s">
        <v>1453</v>
      </c>
      <c r="C473">
        <v>42</v>
      </c>
      <c r="D473" t="s">
        <v>9</v>
      </c>
      <c r="E473" t="s">
        <v>1454</v>
      </c>
      <c r="F473" t="s">
        <v>66</v>
      </c>
      <c r="G473" t="s">
        <v>12</v>
      </c>
      <c r="H473" s="4" t="s">
        <v>19</v>
      </c>
      <c r="I473" s="33" t="str">
        <f t="shared" si="7"/>
        <v>Debra Mccullough</v>
      </c>
      <c r="J473" s="33" t="str" cm="1">
        <f t="array" ref="J473">IF(H473&lt;&gt;"", H473, INDEX($H$2:$H$501, MODE(IF($H$2:$H$501&lt;&gt;"", MATCH($H$2:$H$501, $H$2:$H$501, 0)))))</f>
        <v>Platinum</v>
      </c>
    </row>
    <row r="474" spans="1:10" x14ac:dyDescent="0.3">
      <c r="A474" t="s">
        <v>1455</v>
      </c>
      <c r="B474" t="s">
        <v>1456</v>
      </c>
      <c r="C474">
        <v>42</v>
      </c>
      <c r="D474" t="s">
        <v>9</v>
      </c>
      <c r="E474" t="s">
        <v>1457</v>
      </c>
      <c r="F474" t="s">
        <v>715</v>
      </c>
      <c r="G474" t="s">
        <v>12</v>
      </c>
      <c r="H474" s="4" t="s">
        <v>31</v>
      </c>
      <c r="I474" s="33" t="str">
        <f t="shared" si="7"/>
        <v>Philip Mendoza</v>
      </c>
      <c r="J474" s="33" t="str" cm="1">
        <f t="array" ref="J474">IF(H474&lt;&gt;"", H474, INDEX($H$2:$H$501, MODE(IF($H$2:$H$501&lt;&gt;"", MATCH($H$2:$H$501, $H$2:$H$501, 0)))))</f>
        <v>Silver</v>
      </c>
    </row>
    <row r="475" spans="1:10" x14ac:dyDescent="0.3">
      <c r="A475" t="s">
        <v>1458</v>
      </c>
      <c r="B475" t="s">
        <v>1459</v>
      </c>
      <c r="C475">
        <v>53</v>
      </c>
      <c r="D475" t="s">
        <v>9</v>
      </c>
      <c r="E475" t="s">
        <v>1460</v>
      </c>
      <c r="F475" t="s">
        <v>324</v>
      </c>
      <c r="G475" t="s">
        <v>12</v>
      </c>
      <c r="H475" s="4" t="s">
        <v>26</v>
      </c>
      <c r="I475" s="33" t="str">
        <f t="shared" si="7"/>
        <v>Laura Mathews</v>
      </c>
      <c r="J475" s="33" t="str" cm="1">
        <f t="array" ref="J475">IF(H475&lt;&gt;"", H475, INDEX($H$2:$H$501, MODE(IF($H$2:$H$501&lt;&gt;"", MATCH($H$2:$H$501, $H$2:$H$501, 0)))))</f>
        <v>Bronze</v>
      </c>
    </row>
    <row r="476" spans="1:10" x14ac:dyDescent="0.3">
      <c r="A476" t="s">
        <v>1461</v>
      </c>
      <c r="B476" t="s">
        <v>1462</v>
      </c>
      <c r="C476">
        <v>32</v>
      </c>
      <c r="D476" t="s">
        <v>16</v>
      </c>
      <c r="E476" t="s">
        <v>1463</v>
      </c>
      <c r="F476" t="s">
        <v>39</v>
      </c>
      <c r="G476" t="s">
        <v>12</v>
      </c>
      <c r="H476" s="4" t="s">
        <v>19</v>
      </c>
      <c r="I476" s="33" t="str">
        <f t="shared" si="7"/>
        <v>Joshua Howard</v>
      </c>
      <c r="J476" s="33" t="str" cm="1">
        <f t="array" ref="J476">IF(H476&lt;&gt;"", H476, INDEX($H$2:$H$501, MODE(IF($H$2:$H$501&lt;&gt;"", MATCH($H$2:$H$501, $H$2:$H$501, 0)))))</f>
        <v>Platinum</v>
      </c>
    </row>
    <row r="477" spans="1:10" x14ac:dyDescent="0.3">
      <c r="A477" t="s">
        <v>1464</v>
      </c>
      <c r="B477" t="s">
        <v>1465</v>
      </c>
      <c r="C477">
        <v>18</v>
      </c>
      <c r="D477" t="s">
        <v>16</v>
      </c>
      <c r="E477" t="s">
        <v>395</v>
      </c>
      <c r="F477" t="s">
        <v>171</v>
      </c>
      <c r="G477" t="s">
        <v>12</v>
      </c>
      <c r="H477" s="4" t="s">
        <v>19</v>
      </c>
      <c r="I477" s="33" t="str">
        <f t="shared" si="7"/>
        <v>Barbara Berry</v>
      </c>
      <c r="J477" s="33" t="str" cm="1">
        <f t="array" ref="J477">IF(H477&lt;&gt;"", H477, INDEX($H$2:$H$501, MODE(IF($H$2:$H$501&lt;&gt;"", MATCH($H$2:$H$501, $H$2:$H$501, 0)))))</f>
        <v>Platinum</v>
      </c>
    </row>
    <row r="478" spans="1:10" x14ac:dyDescent="0.3">
      <c r="A478" t="s">
        <v>1466</v>
      </c>
      <c r="B478" t="s">
        <v>1467</v>
      </c>
      <c r="C478">
        <v>33</v>
      </c>
      <c r="D478" t="s">
        <v>16</v>
      </c>
      <c r="E478" t="s">
        <v>1468</v>
      </c>
      <c r="F478" t="s">
        <v>96</v>
      </c>
      <c r="G478" t="s">
        <v>12</v>
      </c>
      <c r="H478" s="4" t="s">
        <v>13</v>
      </c>
      <c r="I478" s="33" t="str">
        <f t="shared" si="7"/>
        <v>Elizabeth Foster</v>
      </c>
      <c r="J478" s="33" t="str" cm="1">
        <f t="array" ref="J478">IF(H478&lt;&gt;"", H478, INDEX($H$2:$H$501, MODE(IF($H$2:$H$501&lt;&gt;"", MATCH($H$2:$H$501, $H$2:$H$501, 0)))))</f>
        <v>Gold</v>
      </c>
    </row>
    <row r="479" spans="1:10" x14ac:dyDescent="0.3">
      <c r="A479" t="s">
        <v>1469</v>
      </c>
      <c r="B479" t="s">
        <v>1470</v>
      </c>
      <c r="C479">
        <v>41</v>
      </c>
      <c r="D479" t="s">
        <v>16</v>
      </c>
      <c r="E479" t="s">
        <v>1471</v>
      </c>
      <c r="F479" t="s">
        <v>62</v>
      </c>
      <c r="G479" t="s">
        <v>12</v>
      </c>
      <c r="H479" s="4" t="s">
        <v>19</v>
      </c>
      <c r="I479" s="33" t="str">
        <f t="shared" si="7"/>
        <v>Andrea Harris</v>
      </c>
      <c r="J479" s="33" t="str" cm="1">
        <f t="array" ref="J479">IF(H479&lt;&gt;"", H479, INDEX($H$2:$H$501, MODE(IF($H$2:$H$501&lt;&gt;"", MATCH($H$2:$H$501, $H$2:$H$501, 0)))))</f>
        <v>Platinum</v>
      </c>
    </row>
    <row r="480" spans="1:10" x14ac:dyDescent="0.3">
      <c r="A480" t="s">
        <v>1472</v>
      </c>
      <c r="B480" t="s">
        <v>1473</v>
      </c>
      <c r="C480">
        <v>59</v>
      </c>
      <c r="D480" t="s">
        <v>9</v>
      </c>
      <c r="E480" t="s">
        <v>1474</v>
      </c>
      <c r="F480" t="s">
        <v>39</v>
      </c>
      <c r="G480" t="s">
        <v>12</v>
      </c>
      <c r="H480" s="4" t="s">
        <v>13</v>
      </c>
      <c r="I480" s="33" t="str">
        <f t="shared" si="7"/>
        <v>Earl Smith Dds</v>
      </c>
      <c r="J480" s="33" t="str" cm="1">
        <f t="array" ref="J480">IF(H480&lt;&gt;"", H480, INDEX($H$2:$H$501, MODE(IF($H$2:$H$501&lt;&gt;"", MATCH($H$2:$H$501, $H$2:$H$501, 0)))))</f>
        <v>Gold</v>
      </c>
    </row>
    <row r="481" spans="1:10" x14ac:dyDescent="0.3">
      <c r="A481" t="s">
        <v>1475</v>
      </c>
      <c r="B481" t="s">
        <v>1476</v>
      </c>
      <c r="C481">
        <v>40</v>
      </c>
      <c r="D481" t="s">
        <v>9</v>
      </c>
      <c r="E481" t="s">
        <v>1477</v>
      </c>
      <c r="F481" t="s">
        <v>43</v>
      </c>
      <c r="G481" t="s">
        <v>12</v>
      </c>
      <c r="H481" s="4" t="s">
        <v>26</v>
      </c>
      <c r="I481" s="33" t="str">
        <f t="shared" si="7"/>
        <v>Dylan Gutierrez</v>
      </c>
      <c r="J481" s="33" t="str" cm="1">
        <f t="array" ref="J481">IF(H481&lt;&gt;"", H481, INDEX($H$2:$H$501, MODE(IF($H$2:$H$501&lt;&gt;"", MATCH($H$2:$H$501, $H$2:$H$501, 0)))))</f>
        <v>Bronze</v>
      </c>
    </row>
    <row r="482" spans="1:10" x14ac:dyDescent="0.3">
      <c r="A482" t="s">
        <v>1478</v>
      </c>
      <c r="B482" t="s">
        <v>1479</v>
      </c>
      <c r="C482">
        <v>33</v>
      </c>
      <c r="D482" t="s">
        <v>9</v>
      </c>
      <c r="E482" t="s">
        <v>1480</v>
      </c>
      <c r="F482" t="s">
        <v>250</v>
      </c>
      <c r="G482" t="s">
        <v>12</v>
      </c>
      <c r="H482" s="4" t="s">
        <v>26</v>
      </c>
      <c r="I482" s="33" t="str">
        <f t="shared" si="7"/>
        <v>Jordan Medina</v>
      </c>
      <c r="J482" s="33" t="str" cm="1">
        <f t="array" ref="J482">IF(H482&lt;&gt;"", H482, INDEX($H$2:$H$501, MODE(IF($H$2:$H$501&lt;&gt;"", MATCH($H$2:$H$501, $H$2:$H$501, 0)))))</f>
        <v>Bronze</v>
      </c>
    </row>
    <row r="483" spans="1:10" x14ac:dyDescent="0.3">
      <c r="A483" t="s">
        <v>1481</v>
      </c>
      <c r="B483" t="s">
        <v>1482</v>
      </c>
      <c r="C483">
        <v>21</v>
      </c>
      <c r="D483" t="s">
        <v>9</v>
      </c>
      <c r="E483" t="s">
        <v>1483</v>
      </c>
      <c r="F483" t="s">
        <v>81</v>
      </c>
      <c r="G483" t="s">
        <v>12</v>
      </c>
      <c r="H483" s="4" t="s">
        <v>13</v>
      </c>
      <c r="I483" s="33" t="str">
        <f t="shared" si="7"/>
        <v>Bryan Tran</v>
      </c>
      <c r="J483" s="33" t="str" cm="1">
        <f t="array" ref="J483">IF(H483&lt;&gt;"", H483, INDEX($H$2:$H$501, MODE(IF($H$2:$H$501&lt;&gt;"", MATCH($H$2:$H$501, $H$2:$H$501, 0)))))</f>
        <v>Gold</v>
      </c>
    </row>
    <row r="484" spans="1:10" x14ac:dyDescent="0.3">
      <c r="A484" t="s">
        <v>1484</v>
      </c>
      <c r="B484" t="s">
        <v>1485</v>
      </c>
      <c r="C484">
        <v>26</v>
      </c>
      <c r="D484" t="s">
        <v>9</v>
      </c>
      <c r="E484" t="s">
        <v>1486</v>
      </c>
      <c r="F484" t="s">
        <v>588</v>
      </c>
      <c r="G484" t="s">
        <v>12</v>
      </c>
      <c r="H484" s="4" t="s">
        <v>19</v>
      </c>
      <c r="I484" s="33" t="str">
        <f t="shared" si="7"/>
        <v>Sheri Joyce</v>
      </c>
      <c r="J484" s="33" t="str" cm="1">
        <f t="array" ref="J484">IF(H484&lt;&gt;"", H484, INDEX($H$2:$H$501, MODE(IF($H$2:$H$501&lt;&gt;"", MATCH($H$2:$H$501, $H$2:$H$501, 0)))))</f>
        <v>Platinum</v>
      </c>
    </row>
    <row r="485" spans="1:10" x14ac:dyDescent="0.3">
      <c r="A485" t="s">
        <v>1487</v>
      </c>
      <c r="B485" t="s">
        <v>1273</v>
      </c>
      <c r="C485">
        <v>48</v>
      </c>
      <c r="D485" t="s">
        <v>9</v>
      </c>
      <c r="E485" t="s">
        <v>1488</v>
      </c>
      <c r="F485" t="s">
        <v>184</v>
      </c>
      <c r="G485" t="s">
        <v>12</v>
      </c>
      <c r="H485" s="4" t="s">
        <v>13</v>
      </c>
      <c r="I485" s="33" t="str">
        <f t="shared" si="7"/>
        <v>Sarah Smith</v>
      </c>
      <c r="J485" s="33" t="str" cm="1">
        <f t="array" ref="J485">IF(H485&lt;&gt;"", H485, INDEX($H$2:$H$501, MODE(IF($H$2:$H$501&lt;&gt;"", MATCH($H$2:$H$501, $H$2:$H$501, 0)))))</f>
        <v>Gold</v>
      </c>
    </row>
    <row r="486" spans="1:10" x14ac:dyDescent="0.3">
      <c r="A486" t="s">
        <v>1489</v>
      </c>
      <c r="B486" t="s">
        <v>1490</v>
      </c>
      <c r="C486">
        <v>32</v>
      </c>
      <c r="D486" t="s">
        <v>9</v>
      </c>
      <c r="E486" t="s">
        <v>1491</v>
      </c>
      <c r="F486" t="s">
        <v>715</v>
      </c>
      <c r="G486" t="s">
        <v>12</v>
      </c>
      <c r="H486" s="4" t="s">
        <v>26</v>
      </c>
      <c r="I486" s="33" t="str">
        <f t="shared" si="7"/>
        <v>Jessica Castro</v>
      </c>
      <c r="J486" s="33" t="str" cm="1">
        <f t="array" ref="J486">IF(H486&lt;&gt;"", H486, INDEX($H$2:$H$501, MODE(IF($H$2:$H$501&lt;&gt;"", MATCH($H$2:$H$501, $H$2:$H$501, 0)))))</f>
        <v>Bronze</v>
      </c>
    </row>
    <row r="487" spans="1:10" x14ac:dyDescent="0.3">
      <c r="A487" t="s">
        <v>1492</v>
      </c>
      <c r="B487" t="s">
        <v>1493</v>
      </c>
      <c r="C487">
        <v>46</v>
      </c>
      <c r="D487" t="s">
        <v>16</v>
      </c>
      <c r="E487" t="s">
        <v>1494</v>
      </c>
      <c r="F487" t="s">
        <v>287</v>
      </c>
      <c r="G487" t="s">
        <v>12</v>
      </c>
      <c r="H487" s="4" t="s">
        <v>26</v>
      </c>
      <c r="I487" s="33" t="str">
        <f t="shared" si="7"/>
        <v>Sara Ingram</v>
      </c>
      <c r="J487" s="33" t="str" cm="1">
        <f t="array" ref="J487">IF(H487&lt;&gt;"", H487, INDEX($H$2:$H$501, MODE(IF($H$2:$H$501&lt;&gt;"", MATCH($H$2:$H$501, $H$2:$H$501, 0)))))</f>
        <v>Bronze</v>
      </c>
    </row>
    <row r="488" spans="1:10" x14ac:dyDescent="0.3">
      <c r="A488" t="s">
        <v>1495</v>
      </c>
      <c r="B488" t="s">
        <v>1496</v>
      </c>
      <c r="C488">
        <v>22</v>
      </c>
      <c r="D488" t="s">
        <v>16</v>
      </c>
      <c r="E488" t="s">
        <v>1497</v>
      </c>
      <c r="F488" t="s">
        <v>171</v>
      </c>
      <c r="G488" t="s">
        <v>12</v>
      </c>
      <c r="H488" s="4" t="s">
        <v>26</v>
      </c>
      <c r="I488" s="33" t="str">
        <f t="shared" si="7"/>
        <v>Eric Lee</v>
      </c>
      <c r="J488" s="33" t="str" cm="1">
        <f t="array" ref="J488">IF(H488&lt;&gt;"", H488, INDEX($H$2:$H$501, MODE(IF($H$2:$H$501&lt;&gt;"", MATCH($H$2:$H$501, $H$2:$H$501, 0)))))</f>
        <v>Bronze</v>
      </c>
    </row>
    <row r="489" spans="1:10" x14ac:dyDescent="0.3">
      <c r="A489" t="s">
        <v>1498</v>
      </c>
      <c r="B489" t="s">
        <v>1499</v>
      </c>
      <c r="C489">
        <v>36</v>
      </c>
      <c r="D489" t="s">
        <v>16</v>
      </c>
      <c r="E489" t="s">
        <v>1500</v>
      </c>
      <c r="F489" t="s">
        <v>117</v>
      </c>
      <c r="G489" t="s">
        <v>12</v>
      </c>
      <c r="H489" s="4" t="s">
        <v>19</v>
      </c>
      <c r="I489" s="33" t="str">
        <f t="shared" si="7"/>
        <v>Amanda Medina</v>
      </c>
      <c r="J489" s="33" t="str" cm="1">
        <f t="array" ref="J489">IF(H489&lt;&gt;"", H489, INDEX($H$2:$H$501, MODE(IF($H$2:$H$501&lt;&gt;"", MATCH($H$2:$H$501, $H$2:$H$501, 0)))))</f>
        <v>Platinum</v>
      </c>
    </row>
    <row r="490" spans="1:10" x14ac:dyDescent="0.3">
      <c r="A490" t="s">
        <v>1501</v>
      </c>
      <c r="B490" t="s">
        <v>1502</v>
      </c>
      <c r="C490">
        <v>23</v>
      </c>
      <c r="D490" t="s">
        <v>16</v>
      </c>
      <c r="E490" t="s">
        <v>1503</v>
      </c>
      <c r="F490" t="s">
        <v>30</v>
      </c>
      <c r="G490" t="s">
        <v>12</v>
      </c>
      <c r="H490" s="4" t="s">
        <v>19</v>
      </c>
      <c r="I490" s="33" t="str">
        <f t="shared" si="7"/>
        <v>Zachary Andrade</v>
      </c>
      <c r="J490" s="33" t="str" cm="1">
        <f t="array" ref="J490">IF(H490&lt;&gt;"", H490, INDEX($H$2:$H$501, MODE(IF($H$2:$H$501&lt;&gt;"", MATCH($H$2:$H$501, $H$2:$H$501, 0)))))</f>
        <v>Platinum</v>
      </c>
    </row>
    <row r="491" spans="1:10" x14ac:dyDescent="0.3">
      <c r="A491" t="s">
        <v>1504</v>
      </c>
      <c r="B491" t="s">
        <v>1505</v>
      </c>
      <c r="C491">
        <v>42</v>
      </c>
      <c r="D491" t="s">
        <v>16</v>
      </c>
      <c r="E491" t="s">
        <v>1506</v>
      </c>
      <c r="F491" t="s">
        <v>254</v>
      </c>
      <c r="G491" t="s">
        <v>12</v>
      </c>
      <c r="H491" s="4" t="s">
        <v>31</v>
      </c>
      <c r="I491" s="33" t="str">
        <f t="shared" si="7"/>
        <v>Melinda Thomas</v>
      </c>
      <c r="J491" s="33" t="str" cm="1">
        <f t="array" ref="J491">IF(H491&lt;&gt;"", H491, INDEX($H$2:$H$501, MODE(IF($H$2:$H$501&lt;&gt;"", MATCH($H$2:$H$501, $H$2:$H$501, 0)))))</f>
        <v>Silver</v>
      </c>
    </row>
    <row r="492" spans="1:10" x14ac:dyDescent="0.3">
      <c r="A492" t="s">
        <v>1507</v>
      </c>
      <c r="B492" t="s">
        <v>1508</v>
      </c>
      <c r="C492">
        <v>23</v>
      </c>
      <c r="D492" t="s">
        <v>9</v>
      </c>
      <c r="E492" t="s">
        <v>1509</v>
      </c>
      <c r="F492" t="s">
        <v>140</v>
      </c>
      <c r="G492" t="s">
        <v>12</v>
      </c>
      <c r="H492" s="4" t="s">
        <v>19</v>
      </c>
      <c r="I492" s="33" t="str">
        <f t="shared" si="7"/>
        <v>Scott Harris</v>
      </c>
      <c r="J492" s="33" t="str" cm="1">
        <f t="array" ref="J492">IF(H492&lt;&gt;"", H492, INDEX($H$2:$H$501, MODE(IF($H$2:$H$501&lt;&gt;"", MATCH($H$2:$H$501, $H$2:$H$501, 0)))))</f>
        <v>Platinum</v>
      </c>
    </row>
    <row r="493" spans="1:10" x14ac:dyDescent="0.3">
      <c r="A493" t="s">
        <v>1510</v>
      </c>
      <c r="B493" t="s">
        <v>1511</v>
      </c>
      <c r="C493">
        <v>52</v>
      </c>
      <c r="D493" t="s">
        <v>16</v>
      </c>
      <c r="E493" t="s">
        <v>1512</v>
      </c>
      <c r="F493" t="s">
        <v>39</v>
      </c>
      <c r="G493" t="s">
        <v>12</v>
      </c>
      <c r="H493" s="4" t="s">
        <v>13</v>
      </c>
      <c r="I493" s="33" t="str">
        <f t="shared" si="7"/>
        <v>Kaitlin Brown</v>
      </c>
      <c r="J493" s="33" t="str" cm="1">
        <f t="array" ref="J493">IF(H493&lt;&gt;"", H493, INDEX($H$2:$H$501, MODE(IF($H$2:$H$501&lt;&gt;"", MATCH($H$2:$H$501, $H$2:$H$501, 0)))))</f>
        <v>Gold</v>
      </c>
    </row>
    <row r="494" spans="1:10" x14ac:dyDescent="0.3">
      <c r="A494" t="s">
        <v>1513</v>
      </c>
      <c r="B494" t="s">
        <v>1514</v>
      </c>
      <c r="C494">
        <v>59</v>
      </c>
      <c r="D494" t="s">
        <v>16</v>
      </c>
      <c r="E494" t="s">
        <v>1515</v>
      </c>
      <c r="F494" t="s">
        <v>250</v>
      </c>
      <c r="G494" t="s">
        <v>12</v>
      </c>
      <c r="H494" s="4" t="s">
        <v>19</v>
      </c>
      <c r="I494" s="33" t="str">
        <f t="shared" si="7"/>
        <v>Darrell Miller</v>
      </c>
      <c r="J494" s="33" t="str" cm="1">
        <f t="array" ref="J494">IF(H494&lt;&gt;"", H494, INDEX($H$2:$H$501, MODE(IF($H$2:$H$501&lt;&gt;"", MATCH($H$2:$H$501, $H$2:$H$501, 0)))))</f>
        <v>Platinum</v>
      </c>
    </row>
    <row r="495" spans="1:10" x14ac:dyDescent="0.3">
      <c r="A495" t="s">
        <v>1516</v>
      </c>
      <c r="B495" t="s">
        <v>1517</v>
      </c>
      <c r="C495">
        <v>28</v>
      </c>
      <c r="D495" t="s">
        <v>9</v>
      </c>
      <c r="E495" t="s">
        <v>84</v>
      </c>
      <c r="F495" t="s">
        <v>22</v>
      </c>
      <c r="G495" t="s">
        <v>12</v>
      </c>
      <c r="H495" s="4" t="s">
        <v>31</v>
      </c>
      <c r="I495" s="33" t="str">
        <f t="shared" si="7"/>
        <v>Amanda Powell</v>
      </c>
      <c r="J495" s="33" t="str" cm="1">
        <f t="array" ref="J495">IF(H495&lt;&gt;"", H495, INDEX($H$2:$H$501, MODE(IF($H$2:$H$501&lt;&gt;"", MATCH($H$2:$H$501, $H$2:$H$501, 0)))))</f>
        <v>Silver</v>
      </c>
    </row>
    <row r="496" spans="1:10" x14ac:dyDescent="0.3">
      <c r="A496" t="s">
        <v>1518</v>
      </c>
      <c r="B496" t="s">
        <v>1519</v>
      </c>
      <c r="C496">
        <v>21</v>
      </c>
      <c r="D496" t="s">
        <v>9</v>
      </c>
      <c r="E496" t="s">
        <v>1520</v>
      </c>
      <c r="F496" t="s">
        <v>359</v>
      </c>
      <c r="G496" t="s">
        <v>12</v>
      </c>
      <c r="H496" s="4" t="s">
        <v>13</v>
      </c>
      <c r="I496" s="33" t="str">
        <f t="shared" si="7"/>
        <v>Justin Lopez</v>
      </c>
      <c r="J496" s="33" t="str" cm="1">
        <f t="array" ref="J496">IF(H496&lt;&gt;"", H496, INDEX($H$2:$H$501, MODE(IF($H$2:$H$501&lt;&gt;"", MATCH($H$2:$H$501, $H$2:$H$501, 0)))))</f>
        <v>Gold</v>
      </c>
    </row>
    <row r="497" spans="1:10" x14ac:dyDescent="0.3">
      <c r="A497" t="s">
        <v>1521</v>
      </c>
      <c r="B497" t="s">
        <v>1522</v>
      </c>
      <c r="C497">
        <v>23</v>
      </c>
      <c r="D497" t="s">
        <v>16</v>
      </c>
      <c r="E497" t="s">
        <v>1523</v>
      </c>
      <c r="F497" t="s">
        <v>92</v>
      </c>
      <c r="G497" t="s">
        <v>12</v>
      </c>
      <c r="H497" s="4" t="s">
        <v>26</v>
      </c>
      <c r="I497" s="33" t="str">
        <f t="shared" si="7"/>
        <v>James Berger</v>
      </c>
      <c r="J497" s="33" t="str" cm="1">
        <f t="array" ref="J497">IF(H497&lt;&gt;"", H497, INDEX($H$2:$H$501, MODE(IF($H$2:$H$501&lt;&gt;"", MATCH($H$2:$H$501, $H$2:$H$501, 0)))))</f>
        <v>Bronze</v>
      </c>
    </row>
    <row r="498" spans="1:10" x14ac:dyDescent="0.3">
      <c r="A498" t="s">
        <v>1524</v>
      </c>
      <c r="B498" t="s">
        <v>1525</v>
      </c>
      <c r="C498">
        <v>56</v>
      </c>
      <c r="D498" t="s">
        <v>9</v>
      </c>
      <c r="E498" t="s">
        <v>1526</v>
      </c>
      <c r="F498" t="s">
        <v>25</v>
      </c>
      <c r="G498" t="s">
        <v>12</v>
      </c>
      <c r="H498" s="4" t="s">
        <v>26</v>
      </c>
      <c r="I498" s="33" t="str">
        <f t="shared" si="7"/>
        <v>Christopher Ford</v>
      </c>
      <c r="J498" s="33" t="str" cm="1">
        <f t="array" ref="J498">IF(H498&lt;&gt;"", H498, INDEX($H$2:$H$501, MODE(IF($H$2:$H$501&lt;&gt;"", MATCH($H$2:$H$501, $H$2:$H$501, 0)))))</f>
        <v>Bronze</v>
      </c>
    </row>
    <row r="499" spans="1:10" x14ac:dyDescent="0.3">
      <c r="A499" t="s">
        <v>1527</v>
      </c>
      <c r="B499" t="s">
        <v>1528</v>
      </c>
      <c r="C499">
        <v>47</v>
      </c>
      <c r="D499" t="s">
        <v>16</v>
      </c>
      <c r="E499" t="s">
        <v>1529</v>
      </c>
      <c r="F499" t="s">
        <v>58</v>
      </c>
      <c r="G499" t="s">
        <v>12</v>
      </c>
      <c r="H499" s="4" t="s">
        <v>13</v>
      </c>
      <c r="I499" s="33" t="str">
        <f t="shared" si="7"/>
        <v>Sarah Marsh</v>
      </c>
      <c r="J499" s="33" t="str" cm="1">
        <f t="array" ref="J499">IF(H499&lt;&gt;"", H499, INDEX($H$2:$H$501, MODE(IF($H$2:$H$501&lt;&gt;"", MATCH($H$2:$H$501, $H$2:$H$501, 0)))))</f>
        <v>Gold</v>
      </c>
    </row>
    <row r="500" spans="1:10" x14ac:dyDescent="0.3">
      <c r="A500" t="s">
        <v>1530</v>
      </c>
      <c r="B500" t="s">
        <v>1531</v>
      </c>
      <c r="C500">
        <v>35</v>
      </c>
      <c r="D500" t="s">
        <v>9</v>
      </c>
      <c r="E500" t="s">
        <v>1532</v>
      </c>
      <c r="F500" t="s">
        <v>233</v>
      </c>
      <c r="G500" t="s">
        <v>12</v>
      </c>
      <c r="H500" s="4" t="s">
        <v>31</v>
      </c>
      <c r="I500" s="33" t="str">
        <f t="shared" si="7"/>
        <v>Traci Gonzalez</v>
      </c>
      <c r="J500" s="33" t="str" cm="1">
        <f t="array" ref="J500">IF(H500&lt;&gt;"", H500, INDEX($H$2:$H$501, MODE(IF($H$2:$H$501&lt;&gt;"", MATCH($H$2:$H$501, $H$2:$H$501, 0)))))</f>
        <v>Silver</v>
      </c>
    </row>
    <row r="501" spans="1:10" x14ac:dyDescent="0.3">
      <c r="A501" t="s">
        <v>1533</v>
      </c>
      <c r="B501" t="s">
        <v>1534</v>
      </c>
      <c r="C501">
        <v>27</v>
      </c>
      <c r="D501" t="s">
        <v>16</v>
      </c>
      <c r="E501" t="s">
        <v>1535</v>
      </c>
      <c r="F501" t="s">
        <v>35</v>
      </c>
      <c r="G501" t="s">
        <v>12</v>
      </c>
      <c r="H501" s="4" t="s">
        <v>19</v>
      </c>
      <c r="I501" s="33" t="str">
        <f t="shared" si="7"/>
        <v>Philip Pennington</v>
      </c>
      <c r="J501" s="33" t="str" cm="1">
        <f t="array" ref="J501">IF(H501&lt;&gt;"", H501, INDEX($H$2:$H$501, MODE(IF($H$2:$H$501&lt;&gt;"", MATCH($H$2:$H$501, $H$2:$H$501, 0)))))</f>
        <v>Platinum</v>
      </c>
    </row>
  </sheetData>
  <pageMargins left="0.75" right="0.75" top="1" bottom="1" header="0.5" footer="0.5"/>
  <ignoredErrors>
    <ignoredError sqref="J2:J501" emptyCellReferenc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09AF-A25A-47AB-99FD-07A446688EA8}">
  <dimension ref="A1:P101"/>
  <sheetViews>
    <sheetView topLeftCell="C1" workbookViewId="0">
      <selection activeCell="K5" sqref="K5:P6"/>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8.88671875" style="7"/>
    <col min="8" max="8" width="17.88671875" bestFit="1" customWidth="1"/>
    <col min="9" max="9" width="14.44140625" bestFit="1" customWidth="1"/>
  </cols>
  <sheetData>
    <row r="1" spans="1:16" x14ac:dyDescent="0.3">
      <c r="A1" s="44" t="s">
        <v>4034</v>
      </c>
      <c r="B1" s="1" t="s">
        <v>1537</v>
      </c>
      <c r="C1" s="1" t="s">
        <v>1538</v>
      </c>
      <c r="D1" s="1" t="s">
        <v>1539</v>
      </c>
      <c r="E1" s="1" t="s">
        <v>1540</v>
      </c>
      <c r="F1" s="6" t="s">
        <v>1541</v>
      </c>
      <c r="G1" s="1" t="s">
        <v>1542</v>
      </c>
      <c r="H1" s="43" t="s">
        <v>4032</v>
      </c>
      <c r="I1" s="43" t="s">
        <v>4033</v>
      </c>
    </row>
    <row r="2" spans="1:16" x14ac:dyDescent="0.3">
      <c r="A2" t="s">
        <v>1543</v>
      </c>
      <c r="B2" t="s">
        <v>3844</v>
      </c>
      <c r="C2" t="s">
        <v>1563</v>
      </c>
      <c r="D2" t="s">
        <v>3845</v>
      </c>
      <c r="E2" t="s">
        <v>1545</v>
      </c>
      <c r="F2" s="7">
        <v>112.42</v>
      </c>
      <c r="G2">
        <v>416</v>
      </c>
      <c r="H2" s="42">
        <f>IF(F2="", AVERAGEIF($C$2:$C$101, C2, $F$2:$F$101), F2)</f>
        <v>112.42</v>
      </c>
      <c r="I2" s="42">
        <f>IF(G2="", AVERAGEIF($C$2:$C$101, C2, $G$2:$G$101), G2)</f>
        <v>416</v>
      </c>
    </row>
    <row r="3" spans="1:16" x14ac:dyDescent="0.3">
      <c r="A3" t="s">
        <v>1546</v>
      </c>
      <c r="B3" t="s">
        <v>3846</v>
      </c>
      <c r="C3" t="s">
        <v>1547</v>
      </c>
      <c r="D3" t="s">
        <v>3847</v>
      </c>
      <c r="E3" t="s">
        <v>1548</v>
      </c>
      <c r="F3" s="7">
        <v>342.56</v>
      </c>
      <c r="G3">
        <v>181</v>
      </c>
      <c r="H3" s="42">
        <f>IF(F3="", AVERAGEIF($C$2:$C$101, C3, $F$2:$F$101), F3)</f>
        <v>342.56</v>
      </c>
      <c r="I3" s="42">
        <f t="shared" ref="I3:I66" si="0">IF(G3="", AVERAGEIF($C$2:$C$101, C3, $G$2:$G$101), G3)</f>
        <v>181</v>
      </c>
    </row>
    <row r="4" spans="1:16" x14ac:dyDescent="0.3">
      <c r="A4" t="s">
        <v>1549</v>
      </c>
      <c r="B4" t="s">
        <v>3848</v>
      </c>
      <c r="C4" t="s">
        <v>1547</v>
      </c>
      <c r="D4" t="s">
        <v>3849</v>
      </c>
      <c r="E4" t="s">
        <v>1550</v>
      </c>
      <c r="G4">
        <v>352</v>
      </c>
      <c r="H4" s="42">
        <f t="shared" ref="H4:H66" si="1">IF(F4="", AVERAGEIF($C$2:$C$101, C4, $F$2:$F$101), F4)</f>
        <v>265.73266666666666</v>
      </c>
      <c r="I4" s="42">
        <f t="shared" si="0"/>
        <v>352</v>
      </c>
      <c r="K4" t="s">
        <v>4018</v>
      </c>
    </row>
    <row r="5" spans="1:16" x14ac:dyDescent="0.3">
      <c r="A5" t="s">
        <v>1551</v>
      </c>
      <c r="B5" t="s">
        <v>3850</v>
      </c>
      <c r="C5" t="s">
        <v>1547</v>
      </c>
      <c r="D5" t="s">
        <v>3849</v>
      </c>
      <c r="E5" t="s">
        <v>1552</v>
      </c>
      <c r="F5" s="7">
        <v>364.67</v>
      </c>
      <c r="G5">
        <v>452</v>
      </c>
      <c r="H5" s="42">
        <f t="shared" si="1"/>
        <v>364.67</v>
      </c>
      <c r="I5" s="42">
        <f t="shared" si="0"/>
        <v>452</v>
      </c>
      <c r="K5" s="40" t="s">
        <v>4035</v>
      </c>
      <c r="L5" s="40"/>
      <c r="M5" s="40"/>
      <c r="N5" s="33"/>
    </row>
    <row r="6" spans="1:16" x14ac:dyDescent="0.3">
      <c r="A6" t="s">
        <v>1553</v>
      </c>
      <c r="B6" t="s">
        <v>3851</v>
      </c>
      <c r="C6" t="s">
        <v>1547</v>
      </c>
      <c r="D6" t="s">
        <v>3852</v>
      </c>
      <c r="E6" t="s">
        <v>1554</v>
      </c>
      <c r="F6" s="7">
        <v>306.45999999999998</v>
      </c>
      <c r="G6">
        <v>487</v>
      </c>
      <c r="H6" s="42">
        <f t="shared" si="1"/>
        <v>306.45999999999998</v>
      </c>
      <c r="I6" s="42">
        <f t="shared" si="0"/>
        <v>487</v>
      </c>
      <c r="K6" s="40" t="s">
        <v>4041</v>
      </c>
      <c r="L6" s="40"/>
      <c r="M6" s="40"/>
      <c r="N6" s="33"/>
      <c r="O6" s="33"/>
      <c r="P6" s="33"/>
    </row>
    <row r="7" spans="1:16" x14ac:dyDescent="0.3">
      <c r="A7" t="s">
        <v>1555</v>
      </c>
      <c r="B7" t="s">
        <v>3853</v>
      </c>
      <c r="C7" t="s">
        <v>1547</v>
      </c>
      <c r="D7" t="s">
        <v>3854</v>
      </c>
      <c r="E7" t="s">
        <v>1556</v>
      </c>
      <c r="F7" s="7">
        <v>261</v>
      </c>
      <c r="G7">
        <v>59</v>
      </c>
      <c r="H7" s="42">
        <f t="shared" si="1"/>
        <v>261</v>
      </c>
      <c r="I7" s="42">
        <f t="shared" si="0"/>
        <v>59</v>
      </c>
    </row>
    <row r="8" spans="1:16" x14ac:dyDescent="0.3">
      <c r="A8" t="s">
        <v>1557</v>
      </c>
      <c r="B8" t="s">
        <v>3855</v>
      </c>
      <c r="C8" t="s">
        <v>1558</v>
      </c>
      <c r="D8" t="s">
        <v>3856</v>
      </c>
      <c r="E8" t="s">
        <v>1559</v>
      </c>
      <c r="F8" s="7">
        <v>312.8</v>
      </c>
      <c r="G8">
        <v>350</v>
      </c>
      <c r="H8" s="42">
        <f t="shared" si="1"/>
        <v>312.8</v>
      </c>
      <c r="I8" s="42">
        <f t="shared" si="0"/>
        <v>350</v>
      </c>
    </row>
    <row r="9" spans="1:16" x14ac:dyDescent="0.3">
      <c r="A9" t="s">
        <v>1560</v>
      </c>
      <c r="B9" t="s">
        <v>3857</v>
      </c>
      <c r="C9" t="s">
        <v>1544</v>
      </c>
      <c r="D9" t="s">
        <v>3858</v>
      </c>
      <c r="E9" t="s">
        <v>1561</v>
      </c>
      <c r="F9" s="7">
        <v>218.86</v>
      </c>
      <c r="G9">
        <v>170</v>
      </c>
      <c r="H9" s="42">
        <f t="shared" si="1"/>
        <v>218.86</v>
      </c>
      <c r="I9" s="42">
        <f t="shared" si="0"/>
        <v>170</v>
      </c>
    </row>
    <row r="10" spans="1:16" x14ac:dyDescent="0.3">
      <c r="A10" t="s">
        <v>1562</v>
      </c>
      <c r="B10" t="s">
        <v>3859</v>
      </c>
      <c r="C10" t="s">
        <v>1563</v>
      </c>
      <c r="D10" t="s">
        <v>3860</v>
      </c>
      <c r="E10" t="s">
        <v>1564</v>
      </c>
      <c r="F10" s="7">
        <v>439.07</v>
      </c>
      <c r="G10">
        <v>142</v>
      </c>
      <c r="H10" s="42">
        <f t="shared" si="1"/>
        <v>439.07</v>
      </c>
      <c r="I10" s="42">
        <f t="shared" si="0"/>
        <v>142</v>
      </c>
    </row>
    <row r="11" spans="1:16" x14ac:dyDescent="0.3">
      <c r="A11" t="s">
        <v>1565</v>
      </c>
      <c r="B11" t="s">
        <v>3861</v>
      </c>
      <c r="C11" t="s">
        <v>1566</v>
      </c>
      <c r="D11" t="s">
        <v>3862</v>
      </c>
      <c r="E11" t="s">
        <v>1567</v>
      </c>
      <c r="F11" s="7">
        <v>495.72</v>
      </c>
      <c r="G11">
        <v>323</v>
      </c>
      <c r="H11" s="42">
        <f t="shared" si="1"/>
        <v>495.72</v>
      </c>
      <c r="I11" s="42">
        <f t="shared" si="0"/>
        <v>323</v>
      </c>
    </row>
    <row r="12" spans="1:16" x14ac:dyDescent="0.3">
      <c r="A12" t="s">
        <v>1568</v>
      </c>
      <c r="B12" t="s">
        <v>3863</v>
      </c>
      <c r="C12" t="s">
        <v>1544</v>
      </c>
      <c r="D12" t="s">
        <v>3864</v>
      </c>
      <c r="E12" t="s">
        <v>1569</v>
      </c>
      <c r="F12" s="7">
        <v>298.86</v>
      </c>
      <c r="G12">
        <v>308</v>
      </c>
      <c r="H12" s="42">
        <f t="shared" si="1"/>
        <v>298.86</v>
      </c>
      <c r="I12" s="42">
        <f t="shared" si="0"/>
        <v>308</v>
      </c>
    </row>
    <row r="13" spans="1:16" x14ac:dyDescent="0.3">
      <c r="A13" t="s">
        <v>1570</v>
      </c>
      <c r="B13" t="s">
        <v>3865</v>
      </c>
      <c r="C13" t="s">
        <v>1563</v>
      </c>
      <c r="D13" t="s">
        <v>3854</v>
      </c>
      <c r="E13" t="s">
        <v>1571</v>
      </c>
      <c r="F13" s="7">
        <v>449.4</v>
      </c>
      <c r="H13" s="42">
        <f t="shared" si="1"/>
        <v>449.4</v>
      </c>
      <c r="I13" s="42">
        <f t="shared" si="0"/>
        <v>274.7</v>
      </c>
    </row>
    <row r="14" spans="1:16" x14ac:dyDescent="0.3">
      <c r="A14" t="s">
        <v>1572</v>
      </c>
      <c r="B14" t="s">
        <v>3866</v>
      </c>
      <c r="C14" t="s">
        <v>1558</v>
      </c>
      <c r="D14" t="s">
        <v>3867</v>
      </c>
      <c r="E14" t="s">
        <v>1573</v>
      </c>
      <c r="F14" s="7">
        <v>115.82</v>
      </c>
      <c r="G14">
        <v>460</v>
      </c>
      <c r="H14" s="42">
        <f t="shared" si="1"/>
        <v>115.82</v>
      </c>
      <c r="I14" s="42">
        <f t="shared" si="0"/>
        <v>460</v>
      </c>
    </row>
    <row r="15" spans="1:16" x14ac:dyDescent="0.3">
      <c r="A15" t="s">
        <v>1574</v>
      </c>
      <c r="B15" t="s">
        <v>3868</v>
      </c>
      <c r="C15" t="s">
        <v>1563</v>
      </c>
      <c r="D15" t="s">
        <v>3854</v>
      </c>
      <c r="E15" t="s">
        <v>1575</v>
      </c>
      <c r="F15" s="7">
        <v>242.23</v>
      </c>
      <c r="G15">
        <v>453</v>
      </c>
      <c r="H15" s="42">
        <f t="shared" si="1"/>
        <v>242.23</v>
      </c>
      <c r="I15" s="42">
        <f t="shared" si="0"/>
        <v>453</v>
      </c>
    </row>
    <row r="16" spans="1:16" x14ac:dyDescent="0.3">
      <c r="A16" t="s">
        <v>1576</v>
      </c>
      <c r="B16" t="s">
        <v>3869</v>
      </c>
      <c r="C16" t="s">
        <v>1544</v>
      </c>
      <c r="D16" t="s">
        <v>3870</v>
      </c>
      <c r="E16" t="s">
        <v>1577</v>
      </c>
      <c r="F16" s="7">
        <v>48.01</v>
      </c>
      <c r="G16">
        <v>439</v>
      </c>
      <c r="H16" s="42">
        <f t="shared" si="1"/>
        <v>48.01</v>
      </c>
      <c r="I16" s="42">
        <f t="shared" si="0"/>
        <v>439</v>
      </c>
    </row>
    <row r="17" spans="1:9" x14ac:dyDescent="0.3">
      <c r="A17" t="s">
        <v>1578</v>
      </c>
      <c r="B17" t="s">
        <v>3871</v>
      </c>
      <c r="C17" t="s">
        <v>1563</v>
      </c>
      <c r="D17" t="s">
        <v>3872</v>
      </c>
      <c r="E17" t="s">
        <v>1579</v>
      </c>
      <c r="F17" s="7">
        <v>465.34</v>
      </c>
      <c r="G17">
        <v>301</v>
      </c>
      <c r="H17" s="42">
        <f t="shared" si="1"/>
        <v>465.34</v>
      </c>
      <c r="I17" s="42">
        <f t="shared" si="0"/>
        <v>301</v>
      </c>
    </row>
    <row r="18" spans="1:9" x14ac:dyDescent="0.3">
      <c r="A18" t="s">
        <v>1580</v>
      </c>
      <c r="B18" t="s">
        <v>3873</v>
      </c>
      <c r="C18" t="s">
        <v>1558</v>
      </c>
      <c r="D18" t="s">
        <v>3874</v>
      </c>
      <c r="E18" t="s">
        <v>1581</v>
      </c>
      <c r="F18" s="7">
        <v>337.42</v>
      </c>
      <c r="G18">
        <v>256</v>
      </c>
      <c r="H18" s="42">
        <f t="shared" si="1"/>
        <v>337.42</v>
      </c>
      <c r="I18" s="42">
        <f t="shared" si="0"/>
        <v>256</v>
      </c>
    </row>
    <row r="19" spans="1:9" x14ac:dyDescent="0.3">
      <c r="A19" t="s">
        <v>1582</v>
      </c>
      <c r="B19" t="s">
        <v>3875</v>
      </c>
      <c r="C19" t="s">
        <v>1566</v>
      </c>
      <c r="D19" t="s">
        <v>3854</v>
      </c>
      <c r="E19" t="s">
        <v>1583</v>
      </c>
      <c r="F19" s="7">
        <v>144.53</v>
      </c>
      <c r="G19">
        <v>367</v>
      </c>
      <c r="H19" s="42">
        <f t="shared" si="1"/>
        <v>144.53</v>
      </c>
      <c r="I19" s="42">
        <f t="shared" si="0"/>
        <v>367</v>
      </c>
    </row>
    <row r="20" spans="1:9" x14ac:dyDescent="0.3">
      <c r="A20" t="s">
        <v>1584</v>
      </c>
      <c r="B20" t="s">
        <v>3876</v>
      </c>
      <c r="C20" t="s">
        <v>1547</v>
      </c>
      <c r="D20" t="s">
        <v>3852</v>
      </c>
      <c r="E20" t="s">
        <v>1585</v>
      </c>
      <c r="G20">
        <v>343</v>
      </c>
      <c r="H20" s="42">
        <f t="shared" si="1"/>
        <v>265.73266666666666</v>
      </c>
      <c r="I20" s="42">
        <f t="shared" si="0"/>
        <v>343</v>
      </c>
    </row>
    <row r="21" spans="1:9" x14ac:dyDescent="0.3">
      <c r="A21" t="s">
        <v>1586</v>
      </c>
      <c r="B21" t="s">
        <v>3877</v>
      </c>
      <c r="C21" t="s">
        <v>1566</v>
      </c>
      <c r="D21" t="s">
        <v>3878</v>
      </c>
      <c r="E21" t="s">
        <v>1587</v>
      </c>
      <c r="F21" s="7">
        <v>21.34</v>
      </c>
      <c r="G21">
        <v>65</v>
      </c>
      <c r="H21" s="42">
        <f t="shared" si="1"/>
        <v>21.34</v>
      </c>
      <c r="I21" s="42">
        <f t="shared" si="0"/>
        <v>65</v>
      </c>
    </row>
    <row r="22" spans="1:9" x14ac:dyDescent="0.3">
      <c r="A22" t="s">
        <v>1588</v>
      </c>
      <c r="B22" t="s">
        <v>3879</v>
      </c>
      <c r="C22" t="s">
        <v>1566</v>
      </c>
      <c r="D22" t="s">
        <v>3854</v>
      </c>
      <c r="E22" t="s">
        <v>1589</v>
      </c>
      <c r="F22" s="7">
        <v>131.51</v>
      </c>
      <c r="H22" s="42">
        <f t="shared" si="1"/>
        <v>131.51</v>
      </c>
      <c r="I22" s="42">
        <f t="shared" si="0"/>
        <v>281.95833333333331</v>
      </c>
    </row>
    <row r="23" spans="1:9" x14ac:dyDescent="0.3">
      <c r="A23" t="s">
        <v>1590</v>
      </c>
      <c r="B23" t="s">
        <v>3880</v>
      </c>
      <c r="C23" t="s">
        <v>1544</v>
      </c>
      <c r="D23" t="s">
        <v>3881</v>
      </c>
      <c r="E23" t="s">
        <v>1591</v>
      </c>
      <c r="F23" s="7">
        <v>123.46</v>
      </c>
      <c r="G23">
        <v>76</v>
      </c>
      <c r="H23" s="42">
        <f t="shared" si="1"/>
        <v>123.46</v>
      </c>
      <c r="I23" s="42">
        <f t="shared" si="0"/>
        <v>76</v>
      </c>
    </row>
    <row r="24" spans="1:9" x14ac:dyDescent="0.3">
      <c r="A24" t="s">
        <v>1592</v>
      </c>
      <c r="B24" t="s">
        <v>3882</v>
      </c>
      <c r="C24" t="s">
        <v>1566</v>
      </c>
      <c r="D24" t="s">
        <v>3878</v>
      </c>
      <c r="E24" t="s">
        <v>1593</v>
      </c>
      <c r="F24" s="7">
        <v>484.62</v>
      </c>
      <c r="G24">
        <v>432</v>
      </c>
      <c r="H24" s="42">
        <f t="shared" si="1"/>
        <v>484.62</v>
      </c>
      <c r="I24" s="42">
        <f t="shared" si="0"/>
        <v>432</v>
      </c>
    </row>
    <row r="25" spans="1:9" x14ac:dyDescent="0.3">
      <c r="A25" t="s">
        <v>1594</v>
      </c>
      <c r="B25" t="s">
        <v>3883</v>
      </c>
      <c r="C25" t="s">
        <v>1547</v>
      </c>
      <c r="D25" t="s">
        <v>3847</v>
      </c>
      <c r="E25" t="s">
        <v>1595</v>
      </c>
      <c r="G25">
        <v>360</v>
      </c>
      <c r="H25" s="42">
        <f t="shared" si="1"/>
        <v>265.73266666666666</v>
      </c>
      <c r="I25" s="42">
        <f t="shared" si="0"/>
        <v>360</v>
      </c>
    </row>
    <row r="26" spans="1:9" x14ac:dyDescent="0.3">
      <c r="A26" t="s">
        <v>1596</v>
      </c>
      <c r="B26" t="s">
        <v>3884</v>
      </c>
      <c r="C26" t="s">
        <v>1566</v>
      </c>
      <c r="D26" t="s">
        <v>3885</v>
      </c>
      <c r="E26" t="s">
        <v>1597</v>
      </c>
      <c r="F26" s="7">
        <v>166.06</v>
      </c>
      <c r="G26">
        <v>340</v>
      </c>
      <c r="H26" s="42">
        <f t="shared" si="1"/>
        <v>166.06</v>
      </c>
      <c r="I26" s="42">
        <f t="shared" si="0"/>
        <v>340</v>
      </c>
    </row>
    <row r="27" spans="1:9" x14ac:dyDescent="0.3">
      <c r="A27" t="s">
        <v>1598</v>
      </c>
      <c r="B27" t="s">
        <v>3886</v>
      </c>
      <c r="C27" t="s">
        <v>1547</v>
      </c>
      <c r="D27" t="s">
        <v>3854</v>
      </c>
      <c r="E27" t="s">
        <v>1599</v>
      </c>
      <c r="F27" s="7">
        <v>174.02</v>
      </c>
      <c r="G27">
        <v>268</v>
      </c>
      <c r="H27" s="42">
        <f t="shared" si="1"/>
        <v>174.02</v>
      </c>
      <c r="I27" s="42">
        <f t="shared" si="0"/>
        <v>268</v>
      </c>
    </row>
    <row r="28" spans="1:9" x14ac:dyDescent="0.3">
      <c r="A28" t="s">
        <v>1600</v>
      </c>
      <c r="B28" t="s">
        <v>3887</v>
      </c>
      <c r="C28" t="s">
        <v>1563</v>
      </c>
      <c r="D28" t="s">
        <v>3860</v>
      </c>
      <c r="E28" t="s">
        <v>1601</v>
      </c>
      <c r="F28" s="7">
        <v>322.41000000000003</v>
      </c>
      <c r="G28">
        <v>213</v>
      </c>
      <c r="H28" s="42">
        <f t="shared" si="1"/>
        <v>322.41000000000003</v>
      </c>
      <c r="I28" s="42">
        <f t="shared" si="0"/>
        <v>213</v>
      </c>
    </row>
    <row r="29" spans="1:9" x14ac:dyDescent="0.3">
      <c r="A29" t="s">
        <v>1602</v>
      </c>
      <c r="B29" t="s">
        <v>3888</v>
      </c>
      <c r="C29" t="s">
        <v>1544</v>
      </c>
      <c r="D29" t="s">
        <v>3870</v>
      </c>
      <c r="E29" t="s">
        <v>1603</v>
      </c>
      <c r="G29">
        <v>378</v>
      </c>
      <c r="H29" s="42">
        <f t="shared" si="1"/>
        <v>234.80599999999998</v>
      </c>
      <c r="I29" s="42">
        <f t="shared" si="0"/>
        <v>378</v>
      </c>
    </row>
    <row r="30" spans="1:9" x14ac:dyDescent="0.3">
      <c r="A30" t="s">
        <v>1604</v>
      </c>
      <c r="B30" t="s">
        <v>3889</v>
      </c>
      <c r="C30" t="s">
        <v>1566</v>
      </c>
      <c r="D30" t="s">
        <v>3854</v>
      </c>
      <c r="E30" t="s">
        <v>1605</v>
      </c>
      <c r="F30" s="7">
        <v>38.76</v>
      </c>
      <c r="G30">
        <v>137</v>
      </c>
      <c r="H30" s="42">
        <f t="shared" si="1"/>
        <v>38.76</v>
      </c>
      <c r="I30" s="42">
        <f t="shared" si="0"/>
        <v>137</v>
      </c>
    </row>
    <row r="31" spans="1:9" x14ac:dyDescent="0.3">
      <c r="A31" t="s">
        <v>1606</v>
      </c>
      <c r="B31" t="s">
        <v>3890</v>
      </c>
      <c r="C31" t="s">
        <v>1544</v>
      </c>
      <c r="D31" t="s">
        <v>3870</v>
      </c>
      <c r="E31" t="s">
        <v>1607</v>
      </c>
      <c r="F31" s="7">
        <v>218.48</v>
      </c>
      <c r="G31">
        <v>276</v>
      </c>
      <c r="H31" s="42">
        <f t="shared" si="1"/>
        <v>218.48</v>
      </c>
      <c r="I31" s="42">
        <f t="shared" si="0"/>
        <v>276</v>
      </c>
    </row>
    <row r="32" spans="1:9" x14ac:dyDescent="0.3">
      <c r="A32" t="s">
        <v>1608</v>
      </c>
      <c r="B32" t="s">
        <v>3891</v>
      </c>
      <c r="C32" t="s">
        <v>1544</v>
      </c>
      <c r="D32" t="s">
        <v>3864</v>
      </c>
      <c r="E32" t="s">
        <v>1609</v>
      </c>
      <c r="F32" s="7">
        <v>19.52</v>
      </c>
      <c r="G32">
        <v>57</v>
      </c>
      <c r="H32" s="42">
        <f t="shared" si="1"/>
        <v>19.52</v>
      </c>
      <c r="I32" s="42">
        <f t="shared" si="0"/>
        <v>57</v>
      </c>
    </row>
    <row r="33" spans="1:9" x14ac:dyDescent="0.3">
      <c r="A33" t="s">
        <v>1610</v>
      </c>
      <c r="B33" t="s">
        <v>3892</v>
      </c>
      <c r="C33" t="s">
        <v>1566</v>
      </c>
      <c r="D33" t="s">
        <v>3893</v>
      </c>
      <c r="E33" t="s">
        <v>1611</v>
      </c>
      <c r="F33" s="7">
        <v>204.39</v>
      </c>
      <c r="G33">
        <v>281</v>
      </c>
      <c r="H33" s="42">
        <f t="shared" si="1"/>
        <v>204.39</v>
      </c>
      <c r="I33" s="42">
        <f t="shared" si="0"/>
        <v>281</v>
      </c>
    </row>
    <row r="34" spans="1:9" x14ac:dyDescent="0.3">
      <c r="A34" t="s">
        <v>1612</v>
      </c>
      <c r="B34" t="s">
        <v>3894</v>
      </c>
      <c r="C34" t="s">
        <v>1558</v>
      </c>
      <c r="D34" t="s">
        <v>3856</v>
      </c>
      <c r="E34" t="s">
        <v>1613</v>
      </c>
      <c r="F34" s="7">
        <v>283.83</v>
      </c>
      <c r="G34">
        <v>244</v>
      </c>
      <c r="H34" s="42">
        <f t="shared" si="1"/>
        <v>283.83</v>
      </c>
      <c r="I34" s="42">
        <f t="shared" si="0"/>
        <v>244</v>
      </c>
    </row>
    <row r="35" spans="1:9" x14ac:dyDescent="0.3">
      <c r="A35" t="s">
        <v>1614</v>
      </c>
      <c r="B35" t="s">
        <v>3895</v>
      </c>
      <c r="C35" t="s">
        <v>1544</v>
      </c>
      <c r="D35" t="s">
        <v>3870</v>
      </c>
      <c r="E35" t="s">
        <v>1615</v>
      </c>
      <c r="F35" s="7">
        <v>179.77</v>
      </c>
      <c r="G35">
        <v>305</v>
      </c>
      <c r="H35" s="42">
        <f t="shared" si="1"/>
        <v>179.77</v>
      </c>
      <c r="I35" s="42">
        <f t="shared" si="0"/>
        <v>305</v>
      </c>
    </row>
    <row r="36" spans="1:9" x14ac:dyDescent="0.3">
      <c r="A36" t="s">
        <v>1616</v>
      </c>
      <c r="B36" t="s">
        <v>3896</v>
      </c>
      <c r="C36" t="s">
        <v>1563</v>
      </c>
      <c r="D36" t="s">
        <v>3845</v>
      </c>
      <c r="E36" t="s">
        <v>1617</v>
      </c>
      <c r="F36" s="7">
        <v>419.28</v>
      </c>
      <c r="G36">
        <v>86</v>
      </c>
      <c r="H36" s="42">
        <f t="shared" si="1"/>
        <v>419.28</v>
      </c>
      <c r="I36" s="42">
        <f t="shared" si="0"/>
        <v>86</v>
      </c>
    </row>
    <row r="37" spans="1:9" x14ac:dyDescent="0.3">
      <c r="A37" t="s">
        <v>1618</v>
      </c>
      <c r="B37" t="s">
        <v>3897</v>
      </c>
      <c r="C37" t="s">
        <v>1544</v>
      </c>
      <c r="D37" t="s">
        <v>3858</v>
      </c>
      <c r="E37" t="s">
        <v>1619</v>
      </c>
      <c r="F37" s="7">
        <v>382.22</v>
      </c>
      <c r="G37">
        <v>329</v>
      </c>
      <c r="H37" s="42">
        <f t="shared" si="1"/>
        <v>382.22</v>
      </c>
      <c r="I37" s="42">
        <f t="shared" si="0"/>
        <v>329</v>
      </c>
    </row>
    <row r="38" spans="1:9" x14ac:dyDescent="0.3">
      <c r="A38" t="s">
        <v>1620</v>
      </c>
      <c r="B38" t="s">
        <v>3898</v>
      </c>
      <c r="C38" t="s">
        <v>1547</v>
      </c>
      <c r="D38" t="s">
        <v>3847</v>
      </c>
      <c r="E38" t="s">
        <v>1621</v>
      </c>
      <c r="F38" s="7">
        <v>223.43</v>
      </c>
      <c r="G38">
        <v>154</v>
      </c>
      <c r="H38" s="42">
        <f t="shared" si="1"/>
        <v>223.43</v>
      </c>
      <c r="I38" s="42">
        <f t="shared" si="0"/>
        <v>154</v>
      </c>
    </row>
    <row r="39" spans="1:9" x14ac:dyDescent="0.3">
      <c r="A39" t="s">
        <v>1622</v>
      </c>
      <c r="B39" t="s">
        <v>3899</v>
      </c>
      <c r="C39" t="s">
        <v>1547</v>
      </c>
      <c r="D39" t="s">
        <v>3900</v>
      </c>
      <c r="E39" t="s">
        <v>1623</v>
      </c>
      <c r="F39" s="7">
        <v>353.47</v>
      </c>
      <c r="G39">
        <v>214</v>
      </c>
      <c r="H39" s="42">
        <f t="shared" si="1"/>
        <v>353.47</v>
      </c>
      <c r="I39" s="42">
        <f t="shared" si="0"/>
        <v>214</v>
      </c>
    </row>
    <row r="40" spans="1:9" x14ac:dyDescent="0.3">
      <c r="A40" t="s">
        <v>1624</v>
      </c>
      <c r="B40" t="s">
        <v>3901</v>
      </c>
      <c r="C40" t="s">
        <v>1566</v>
      </c>
      <c r="D40" t="s">
        <v>3885</v>
      </c>
      <c r="E40" t="s">
        <v>1625</v>
      </c>
      <c r="F40" s="7">
        <v>135.61000000000001</v>
      </c>
      <c r="G40">
        <v>394</v>
      </c>
      <c r="H40" s="42">
        <f t="shared" si="1"/>
        <v>135.61000000000001</v>
      </c>
      <c r="I40" s="42">
        <f t="shared" si="0"/>
        <v>394</v>
      </c>
    </row>
    <row r="41" spans="1:9" x14ac:dyDescent="0.3">
      <c r="A41" t="s">
        <v>1626</v>
      </c>
      <c r="B41" t="s">
        <v>3902</v>
      </c>
      <c r="C41" t="s">
        <v>1563</v>
      </c>
      <c r="D41" t="s">
        <v>3903</v>
      </c>
      <c r="E41" t="s">
        <v>1627</v>
      </c>
      <c r="F41" s="7">
        <v>326.06</v>
      </c>
      <c r="G41">
        <v>301</v>
      </c>
      <c r="H41" s="42">
        <f t="shared" si="1"/>
        <v>326.06</v>
      </c>
      <c r="I41" s="42">
        <f t="shared" si="0"/>
        <v>301</v>
      </c>
    </row>
    <row r="42" spans="1:9" x14ac:dyDescent="0.3">
      <c r="A42" t="s">
        <v>1628</v>
      </c>
      <c r="B42" t="s">
        <v>3904</v>
      </c>
      <c r="C42" t="s">
        <v>1563</v>
      </c>
      <c r="D42" t="s">
        <v>3860</v>
      </c>
      <c r="E42" t="s">
        <v>1629</v>
      </c>
      <c r="F42" s="7">
        <v>38.520000000000003</v>
      </c>
      <c r="G42">
        <v>378</v>
      </c>
      <c r="H42" s="42">
        <f t="shared" si="1"/>
        <v>38.520000000000003</v>
      </c>
      <c r="I42" s="42">
        <f t="shared" si="0"/>
        <v>378</v>
      </c>
    </row>
    <row r="43" spans="1:9" x14ac:dyDescent="0.3">
      <c r="A43" t="s">
        <v>1630</v>
      </c>
      <c r="B43" t="s">
        <v>3905</v>
      </c>
      <c r="C43" t="s">
        <v>1566</v>
      </c>
      <c r="D43" t="s">
        <v>3862</v>
      </c>
      <c r="E43" t="s">
        <v>1631</v>
      </c>
      <c r="F43" s="7">
        <v>313.26</v>
      </c>
      <c r="G43">
        <v>369</v>
      </c>
      <c r="H43" s="42">
        <f t="shared" si="1"/>
        <v>313.26</v>
      </c>
      <c r="I43" s="42">
        <f t="shared" si="0"/>
        <v>369</v>
      </c>
    </row>
    <row r="44" spans="1:9" x14ac:dyDescent="0.3">
      <c r="A44" t="s">
        <v>1632</v>
      </c>
      <c r="B44" t="s">
        <v>3906</v>
      </c>
      <c r="C44" t="s">
        <v>1563</v>
      </c>
      <c r="D44" t="s">
        <v>3854</v>
      </c>
      <c r="E44" t="s">
        <v>1633</v>
      </c>
      <c r="F44" s="7">
        <v>450.71</v>
      </c>
      <c r="G44">
        <v>389</v>
      </c>
      <c r="H44" s="42">
        <f t="shared" si="1"/>
        <v>450.71</v>
      </c>
      <c r="I44" s="42">
        <f t="shared" si="0"/>
        <v>389</v>
      </c>
    </row>
    <row r="45" spans="1:9" x14ac:dyDescent="0.3">
      <c r="A45" t="s">
        <v>1634</v>
      </c>
      <c r="B45" t="s">
        <v>3907</v>
      </c>
      <c r="C45" t="s">
        <v>1563</v>
      </c>
      <c r="D45" t="s">
        <v>3845</v>
      </c>
      <c r="E45" t="s">
        <v>1635</v>
      </c>
      <c r="F45" s="7">
        <v>253.33</v>
      </c>
      <c r="G45">
        <v>266</v>
      </c>
      <c r="H45" s="42">
        <f t="shared" si="1"/>
        <v>253.33</v>
      </c>
      <c r="I45" s="42">
        <f t="shared" si="0"/>
        <v>266</v>
      </c>
    </row>
    <row r="46" spans="1:9" x14ac:dyDescent="0.3">
      <c r="A46" t="s">
        <v>1636</v>
      </c>
      <c r="B46" t="s">
        <v>3908</v>
      </c>
      <c r="C46" t="s">
        <v>1566</v>
      </c>
      <c r="D46" t="s">
        <v>3862</v>
      </c>
      <c r="E46" t="s">
        <v>1637</v>
      </c>
      <c r="F46" s="7">
        <v>167.12</v>
      </c>
      <c r="G46">
        <v>316</v>
      </c>
      <c r="H46" s="42">
        <f t="shared" si="1"/>
        <v>167.12</v>
      </c>
      <c r="I46" s="42">
        <f t="shared" si="0"/>
        <v>316</v>
      </c>
    </row>
    <row r="47" spans="1:9" x14ac:dyDescent="0.3">
      <c r="A47" t="s">
        <v>1638</v>
      </c>
      <c r="B47" t="s">
        <v>3909</v>
      </c>
      <c r="C47" t="s">
        <v>1566</v>
      </c>
      <c r="D47" t="s">
        <v>3893</v>
      </c>
      <c r="E47" t="s">
        <v>1639</v>
      </c>
      <c r="F47" s="7">
        <v>318.91000000000003</v>
      </c>
      <c r="G47">
        <v>114</v>
      </c>
      <c r="H47" s="42">
        <f t="shared" si="1"/>
        <v>318.91000000000003</v>
      </c>
      <c r="I47" s="42">
        <f t="shared" si="0"/>
        <v>114</v>
      </c>
    </row>
    <row r="48" spans="1:9" x14ac:dyDescent="0.3">
      <c r="A48" t="s">
        <v>1640</v>
      </c>
      <c r="B48" t="s">
        <v>3910</v>
      </c>
      <c r="C48" t="s">
        <v>1547</v>
      </c>
      <c r="D48" t="s">
        <v>3849</v>
      </c>
      <c r="E48" t="s">
        <v>1641</v>
      </c>
      <c r="F48" s="7">
        <v>167.34</v>
      </c>
      <c r="G48">
        <v>296</v>
      </c>
      <c r="H48" s="42">
        <f t="shared" si="1"/>
        <v>167.34</v>
      </c>
      <c r="I48" s="42">
        <f t="shared" si="0"/>
        <v>296</v>
      </c>
    </row>
    <row r="49" spans="1:9" x14ac:dyDescent="0.3">
      <c r="A49" t="s">
        <v>1642</v>
      </c>
      <c r="B49" t="s">
        <v>3911</v>
      </c>
      <c r="C49" t="s">
        <v>1558</v>
      </c>
      <c r="D49" t="s">
        <v>3912</v>
      </c>
      <c r="E49" t="s">
        <v>1643</v>
      </c>
      <c r="G49">
        <v>431</v>
      </c>
      <c r="H49" s="42">
        <f t="shared" si="1"/>
        <v>250.41615384615383</v>
      </c>
      <c r="I49" s="42">
        <f t="shared" si="0"/>
        <v>431</v>
      </c>
    </row>
    <row r="50" spans="1:9" x14ac:dyDescent="0.3">
      <c r="A50" t="s">
        <v>1644</v>
      </c>
      <c r="B50" t="s">
        <v>3913</v>
      </c>
      <c r="C50" t="s">
        <v>1563</v>
      </c>
      <c r="D50" t="s">
        <v>3854</v>
      </c>
      <c r="E50" t="s">
        <v>1645</v>
      </c>
      <c r="F50" s="7">
        <v>177.98</v>
      </c>
      <c r="G50">
        <v>103</v>
      </c>
      <c r="H50" s="42">
        <f t="shared" si="1"/>
        <v>177.98</v>
      </c>
      <c r="I50" s="42">
        <f t="shared" si="0"/>
        <v>103</v>
      </c>
    </row>
    <row r="51" spans="1:9" x14ac:dyDescent="0.3">
      <c r="A51" t="s">
        <v>1646</v>
      </c>
      <c r="B51" t="s">
        <v>3914</v>
      </c>
      <c r="C51" t="s">
        <v>1558</v>
      </c>
      <c r="D51" t="s">
        <v>3915</v>
      </c>
      <c r="E51" t="s">
        <v>1647</v>
      </c>
      <c r="F51" s="7">
        <v>43.29</v>
      </c>
      <c r="G51">
        <v>267</v>
      </c>
      <c r="H51" s="42">
        <f t="shared" si="1"/>
        <v>43.29</v>
      </c>
      <c r="I51" s="42">
        <f t="shared" si="0"/>
        <v>267</v>
      </c>
    </row>
    <row r="52" spans="1:9" x14ac:dyDescent="0.3">
      <c r="A52" t="s">
        <v>1648</v>
      </c>
      <c r="B52" t="s">
        <v>3916</v>
      </c>
      <c r="C52" t="s">
        <v>1566</v>
      </c>
      <c r="D52" t="s">
        <v>3862</v>
      </c>
      <c r="E52" t="s">
        <v>1649</v>
      </c>
      <c r="F52" s="7">
        <v>190.29</v>
      </c>
      <c r="G52">
        <v>260</v>
      </c>
      <c r="H52" s="42">
        <f t="shared" si="1"/>
        <v>190.29</v>
      </c>
      <c r="I52" s="42">
        <f t="shared" si="0"/>
        <v>260</v>
      </c>
    </row>
    <row r="53" spans="1:9" x14ac:dyDescent="0.3">
      <c r="A53" t="s">
        <v>1650</v>
      </c>
      <c r="B53" t="s">
        <v>3917</v>
      </c>
      <c r="C53" t="s">
        <v>1563</v>
      </c>
      <c r="D53" t="s">
        <v>3854</v>
      </c>
      <c r="E53" t="s">
        <v>1651</v>
      </c>
      <c r="F53" s="7">
        <v>88.49</v>
      </c>
      <c r="G53">
        <v>246</v>
      </c>
      <c r="H53" s="42">
        <f t="shared" si="1"/>
        <v>88.49</v>
      </c>
      <c r="I53" s="42">
        <f t="shared" si="0"/>
        <v>246</v>
      </c>
    </row>
    <row r="54" spans="1:9" x14ac:dyDescent="0.3">
      <c r="A54" t="s">
        <v>1652</v>
      </c>
      <c r="B54" t="s">
        <v>3918</v>
      </c>
      <c r="C54" t="s">
        <v>1566</v>
      </c>
      <c r="D54" t="s">
        <v>3893</v>
      </c>
      <c r="E54" t="s">
        <v>1653</v>
      </c>
      <c r="F54" s="7">
        <v>212.26</v>
      </c>
      <c r="G54">
        <v>82</v>
      </c>
      <c r="H54" s="42">
        <f t="shared" si="1"/>
        <v>212.26</v>
      </c>
      <c r="I54" s="42">
        <f t="shared" si="0"/>
        <v>82</v>
      </c>
    </row>
    <row r="55" spans="1:9" x14ac:dyDescent="0.3">
      <c r="A55" t="s">
        <v>1654</v>
      </c>
      <c r="B55" t="s">
        <v>3919</v>
      </c>
      <c r="C55" t="s">
        <v>1547</v>
      </c>
      <c r="D55" t="s">
        <v>3852</v>
      </c>
      <c r="E55" t="s">
        <v>1655</v>
      </c>
      <c r="F55" s="7">
        <v>386.56</v>
      </c>
      <c r="G55">
        <v>125</v>
      </c>
      <c r="H55" s="42">
        <f t="shared" si="1"/>
        <v>386.56</v>
      </c>
      <c r="I55" s="42">
        <f t="shared" si="0"/>
        <v>125</v>
      </c>
    </row>
    <row r="56" spans="1:9" x14ac:dyDescent="0.3">
      <c r="A56" t="s">
        <v>1656</v>
      </c>
      <c r="B56" t="s">
        <v>3920</v>
      </c>
      <c r="C56" t="s">
        <v>1566</v>
      </c>
      <c r="D56" t="s">
        <v>3854</v>
      </c>
      <c r="E56" t="s">
        <v>1657</v>
      </c>
      <c r="F56" s="7">
        <v>434.84</v>
      </c>
      <c r="G56">
        <v>185</v>
      </c>
      <c r="H56" s="42">
        <f t="shared" si="1"/>
        <v>434.84</v>
      </c>
      <c r="I56" s="42">
        <f t="shared" si="0"/>
        <v>185</v>
      </c>
    </row>
    <row r="57" spans="1:9" x14ac:dyDescent="0.3">
      <c r="A57" t="s">
        <v>1658</v>
      </c>
      <c r="B57" t="s">
        <v>3921</v>
      </c>
      <c r="C57" t="s">
        <v>1544</v>
      </c>
      <c r="D57" t="s">
        <v>3870</v>
      </c>
      <c r="E57" t="s">
        <v>1659</v>
      </c>
      <c r="F57" s="7">
        <v>81.75</v>
      </c>
      <c r="H57" s="42">
        <f t="shared" si="1"/>
        <v>81.75</v>
      </c>
      <c r="I57" s="42">
        <f t="shared" si="0"/>
        <v>226.05</v>
      </c>
    </row>
    <row r="58" spans="1:9" x14ac:dyDescent="0.3">
      <c r="A58" t="s">
        <v>1660</v>
      </c>
      <c r="B58" t="s">
        <v>3922</v>
      </c>
      <c r="C58" t="s">
        <v>1544</v>
      </c>
      <c r="D58" t="s">
        <v>3870</v>
      </c>
      <c r="E58" t="s">
        <v>1661</v>
      </c>
      <c r="F58" s="7">
        <v>461.47</v>
      </c>
      <c r="G58">
        <v>190</v>
      </c>
      <c r="H58" s="42">
        <f t="shared" si="1"/>
        <v>461.47</v>
      </c>
      <c r="I58" s="42">
        <f t="shared" si="0"/>
        <v>190</v>
      </c>
    </row>
    <row r="59" spans="1:9" x14ac:dyDescent="0.3">
      <c r="A59" t="s">
        <v>1662</v>
      </c>
      <c r="B59" t="s">
        <v>3923</v>
      </c>
      <c r="C59" t="s">
        <v>1566</v>
      </c>
      <c r="D59" t="s">
        <v>3862</v>
      </c>
      <c r="E59" t="s">
        <v>1663</v>
      </c>
      <c r="F59" s="7">
        <v>30.62</v>
      </c>
      <c r="G59">
        <v>138</v>
      </c>
      <c r="H59" s="42">
        <f t="shared" si="1"/>
        <v>30.62</v>
      </c>
      <c r="I59" s="42">
        <f t="shared" si="0"/>
        <v>138</v>
      </c>
    </row>
    <row r="60" spans="1:9" x14ac:dyDescent="0.3">
      <c r="A60" t="s">
        <v>1664</v>
      </c>
      <c r="B60" t="s">
        <v>3924</v>
      </c>
      <c r="C60" t="s">
        <v>1547</v>
      </c>
      <c r="D60" t="s">
        <v>3854</v>
      </c>
      <c r="E60" t="s">
        <v>1665</v>
      </c>
      <c r="F60" s="7">
        <v>113.83</v>
      </c>
      <c r="G60">
        <v>485</v>
      </c>
      <c r="H60" s="42">
        <f t="shared" si="1"/>
        <v>113.83</v>
      </c>
      <c r="I60" s="42">
        <f t="shared" si="0"/>
        <v>485</v>
      </c>
    </row>
    <row r="61" spans="1:9" x14ac:dyDescent="0.3">
      <c r="A61" t="s">
        <v>1666</v>
      </c>
      <c r="B61" t="s">
        <v>3925</v>
      </c>
      <c r="C61" t="s">
        <v>1558</v>
      </c>
      <c r="D61" t="s">
        <v>3867</v>
      </c>
      <c r="E61" t="s">
        <v>1667</v>
      </c>
      <c r="F61" s="7">
        <v>17.309999999999999</v>
      </c>
      <c r="G61">
        <v>399</v>
      </c>
      <c r="H61" s="42">
        <f t="shared" si="1"/>
        <v>17.309999999999999</v>
      </c>
      <c r="I61" s="42">
        <f t="shared" si="0"/>
        <v>399</v>
      </c>
    </row>
    <row r="62" spans="1:9" x14ac:dyDescent="0.3">
      <c r="A62" t="s">
        <v>1668</v>
      </c>
      <c r="B62" t="s">
        <v>3926</v>
      </c>
      <c r="C62" t="s">
        <v>1558</v>
      </c>
      <c r="D62" t="s">
        <v>3915</v>
      </c>
      <c r="E62" t="s">
        <v>1669</v>
      </c>
      <c r="F62" s="7">
        <v>482.75</v>
      </c>
      <c r="G62">
        <v>444</v>
      </c>
      <c r="H62" s="42">
        <f t="shared" si="1"/>
        <v>482.75</v>
      </c>
      <c r="I62" s="42">
        <f t="shared" si="0"/>
        <v>444</v>
      </c>
    </row>
    <row r="63" spans="1:9" x14ac:dyDescent="0.3">
      <c r="A63" t="s">
        <v>1670</v>
      </c>
      <c r="B63" t="s">
        <v>3927</v>
      </c>
      <c r="C63" t="s">
        <v>1566</v>
      </c>
      <c r="D63" t="s">
        <v>3878</v>
      </c>
      <c r="E63" t="s">
        <v>1671</v>
      </c>
      <c r="F63" s="7">
        <v>103.45</v>
      </c>
      <c r="G63">
        <v>465</v>
      </c>
      <c r="H63" s="42">
        <f t="shared" si="1"/>
        <v>103.45</v>
      </c>
      <c r="I63" s="42">
        <f t="shared" si="0"/>
        <v>465</v>
      </c>
    </row>
    <row r="64" spans="1:9" x14ac:dyDescent="0.3">
      <c r="A64" t="s">
        <v>1672</v>
      </c>
      <c r="B64" t="s">
        <v>3928</v>
      </c>
      <c r="C64" t="s">
        <v>1563</v>
      </c>
      <c r="D64" t="s">
        <v>3845</v>
      </c>
      <c r="E64" t="s">
        <v>1673</v>
      </c>
      <c r="F64" s="7">
        <v>86.42</v>
      </c>
      <c r="G64">
        <v>222</v>
      </c>
      <c r="H64" s="42">
        <f t="shared" si="1"/>
        <v>86.42</v>
      </c>
      <c r="I64" s="42">
        <f t="shared" si="0"/>
        <v>222</v>
      </c>
    </row>
    <row r="65" spans="1:9" x14ac:dyDescent="0.3">
      <c r="A65" t="s">
        <v>1674</v>
      </c>
      <c r="B65" t="s">
        <v>3929</v>
      </c>
      <c r="C65" t="s">
        <v>1558</v>
      </c>
      <c r="D65" t="s">
        <v>3856</v>
      </c>
      <c r="E65" t="s">
        <v>1675</v>
      </c>
      <c r="F65" s="7">
        <v>266.86</v>
      </c>
      <c r="G65">
        <v>458</v>
      </c>
      <c r="H65" s="42">
        <f t="shared" si="1"/>
        <v>266.86</v>
      </c>
      <c r="I65" s="42">
        <f t="shared" si="0"/>
        <v>458</v>
      </c>
    </row>
    <row r="66" spans="1:9" x14ac:dyDescent="0.3">
      <c r="A66" t="s">
        <v>1676</v>
      </c>
      <c r="B66" t="s">
        <v>3930</v>
      </c>
      <c r="C66" t="s">
        <v>1558</v>
      </c>
      <c r="D66" t="s">
        <v>3912</v>
      </c>
      <c r="E66" t="s">
        <v>1677</v>
      </c>
      <c r="F66" s="7">
        <v>299.11</v>
      </c>
      <c r="G66">
        <v>118</v>
      </c>
      <c r="H66" s="42">
        <f t="shared" si="1"/>
        <v>299.11</v>
      </c>
      <c r="I66" s="42">
        <f t="shared" si="0"/>
        <v>118</v>
      </c>
    </row>
    <row r="67" spans="1:9" x14ac:dyDescent="0.3">
      <c r="A67" t="s">
        <v>1678</v>
      </c>
      <c r="B67" t="s">
        <v>3931</v>
      </c>
      <c r="C67" t="s">
        <v>1566</v>
      </c>
      <c r="D67" t="s">
        <v>3862</v>
      </c>
      <c r="E67" t="s">
        <v>1679</v>
      </c>
      <c r="F67" s="7">
        <v>240.63</v>
      </c>
      <c r="G67">
        <v>423</v>
      </c>
      <c r="H67" s="42">
        <f t="shared" ref="H67:H101" si="2">IF(F67="", AVERAGEIF($C$2:$C$101, C67, $F$2:$F$101), F67)</f>
        <v>240.63</v>
      </c>
      <c r="I67" s="42">
        <f t="shared" ref="I67:I101" si="3">IF(G67="", AVERAGEIF($C$2:$C$101, C67, $G$2:$G$101), G67)</f>
        <v>423</v>
      </c>
    </row>
    <row r="68" spans="1:9" x14ac:dyDescent="0.3">
      <c r="A68" t="s">
        <v>1680</v>
      </c>
      <c r="B68" t="s">
        <v>3932</v>
      </c>
      <c r="C68" t="s">
        <v>1558</v>
      </c>
      <c r="D68" t="s">
        <v>3867</v>
      </c>
      <c r="E68" t="s">
        <v>1681</v>
      </c>
      <c r="F68" s="7">
        <v>340.39</v>
      </c>
      <c r="G68">
        <v>177</v>
      </c>
      <c r="H68" s="42">
        <f t="shared" si="2"/>
        <v>340.39</v>
      </c>
      <c r="I68" s="42">
        <f t="shared" si="3"/>
        <v>177</v>
      </c>
    </row>
    <row r="69" spans="1:9" x14ac:dyDescent="0.3">
      <c r="A69" t="s">
        <v>1682</v>
      </c>
      <c r="B69" t="s">
        <v>3933</v>
      </c>
      <c r="C69" t="s">
        <v>1563</v>
      </c>
      <c r="D69" t="s">
        <v>3854</v>
      </c>
      <c r="E69" t="s">
        <v>1683</v>
      </c>
      <c r="F69" s="7">
        <v>349.17</v>
      </c>
      <c r="G69">
        <v>476</v>
      </c>
      <c r="H69" s="42">
        <f t="shared" si="2"/>
        <v>349.17</v>
      </c>
      <c r="I69" s="42">
        <f t="shared" si="3"/>
        <v>476</v>
      </c>
    </row>
    <row r="70" spans="1:9" x14ac:dyDescent="0.3">
      <c r="A70" t="s">
        <v>1684</v>
      </c>
      <c r="B70" t="s">
        <v>3934</v>
      </c>
      <c r="C70" t="s">
        <v>1544</v>
      </c>
      <c r="D70" t="s">
        <v>3935</v>
      </c>
      <c r="E70" t="s">
        <v>1685</v>
      </c>
      <c r="F70" s="7">
        <v>243.7</v>
      </c>
      <c r="G70">
        <v>130</v>
      </c>
      <c r="H70" s="42">
        <f t="shared" si="2"/>
        <v>243.7</v>
      </c>
      <c r="I70" s="42">
        <f t="shared" si="3"/>
        <v>130</v>
      </c>
    </row>
    <row r="71" spans="1:9" x14ac:dyDescent="0.3">
      <c r="A71" t="s">
        <v>1686</v>
      </c>
      <c r="B71" t="s">
        <v>3936</v>
      </c>
      <c r="C71" t="s">
        <v>1547</v>
      </c>
      <c r="D71" t="s">
        <v>3852</v>
      </c>
      <c r="E71" t="s">
        <v>1687</v>
      </c>
      <c r="F71" s="7">
        <v>218.22</v>
      </c>
      <c r="G71">
        <v>224</v>
      </c>
      <c r="H71" s="42">
        <f t="shared" si="2"/>
        <v>218.22</v>
      </c>
      <c r="I71" s="42">
        <f t="shared" si="3"/>
        <v>224</v>
      </c>
    </row>
    <row r="72" spans="1:9" x14ac:dyDescent="0.3">
      <c r="A72" t="s">
        <v>1688</v>
      </c>
      <c r="B72" t="s">
        <v>3937</v>
      </c>
      <c r="C72" t="s">
        <v>1544</v>
      </c>
      <c r="D72" t="s">
        <v>3881</v>
      </c>
      <c r="E72" t="s">
        <v>1689</v>
      </c>
      <c r="F72" s="7">
        <v>138.05000000000001</v>
      </c>
      <c r="G72">
        <v>89</v>
      </c>
      <c r="H72" s="42">
        <f t="shared" si="2"/>
        <v>138.05000000000001</v>
      </c>
      <c r="I72" s="42">
        <f t="shared" si="3"/>
        <v>89</v>
      </c>
    </row>
    <row r="73" spans="1:9" x14ac:dyDescent="0.3">
      <c r="A73" t="s">
        <v>1690</v>
      </c>
      <c r="B73" t="s">
        <v>3938</v>
      </c>
      <c r="C73" t="s">
        <v>1558</v>
      </c>
      <c r="D73" t="s">
        <v>3867</v>
      </c>
      <c r="E73" t="s">
        <v>1691</v>
      </c>
      <c r="F73" s="7">
        <v>214.32</v>
      </c>
      <c r="G73">
        <v>383</v>
      </c>
      <c r="H73" s="42">
        <f t="shared" si="2"/>
        <v>214.32</v>
      </c>
      <c r="I73" s="42">
        <f t="shared" si="3"/>
        <v>383</v>
      </c>
    </row>
    <row r="74" spans="1:9" x14ac:dyDescent="0.3">
      <c r="A74" t="s">
        <v>1692</v>
      </c>
      <c r="B74" t="s">
        <v>3939</v>
      </c>
      <c r="C74" t="s">
        <v>1566</v>
      </c>
      <c r="D74" t="s">
        <v>3862</v>
      </c>
      <c r="E74" t="s">
        <v>1693</v>
      </c>
      <c r="F74" s="7">
        <v>477.61</v>
      </c>
      <c r="G74">
        <v>300</v>
      </c>
      <c r="H74" s="42">
        <f t="shared" si="2"/>
        <v>477.61</v>
      </c>
      <c r="I74" s="42">
        <f t="shared" si="3"/>
        <v>300</v>
      </c>
    </row>
    <row r="75" spans="1:9" x14ac:dyDescent="0.3">
      <c r="A75" t="s">
        <v>1694</v>
      </c>
      <c r="B75" t="s">
        <v>3940</v>
      </c>
      <c r="C75" t="s">
        <v>1566</v>
      </c>
      <c r="D75" t="s">
        <v>3893</v>
      </c>
      <c r="E75" t="s">
        <v>1695</v>
      </c>
      <c r="F75" s="7">
        <v>107.06</v>
      </c>
      <c r="G75">
        <v>359</v>
      </c>
      <c r="H75" s="42">
        <f t="shared" si="2"/>
        <v>107.06</v>
      </c>
      <c r="I75" s="42">
        <f t="shared" si="3"/>
        <v>359</v>
      </c>
    </row>
    <row r="76" spans="1:9" x14ac:dyDescent="0.3">
      <c r="A76" t="s">
        <v>1696</v>
      </c>
      <c r="B76" t="s">
        <v>3941</v>
      </c>
      <c r="C76" t="s">
        <v>1563</v>
      </c>
      <c r="D76" t="s">
        <v>3860</v>
      </c>
      <c r="E76" t="s">
        <v>1697</v>
      </c>
      <c r="F76" s="7">
        <v>403.71</v>
      </c>
      <c r="G76">
        <v>159</v>
      </c>
      <c r="H76" s="42">
        <f t="shared" si="2"/>
        <v>403.71</v>
      </c>
      <c r="I76" s="42">
        <f t="shared" si="3"/>
        <v>159</v>
      </c>
    </row>
    <row r="77" spans="1:9" x14ac:dyDescent="0.3">
      <c r="A77" t="s">
        <v>1698</v>
      </c>
      <c r="B77" t="s">
        <v>3942</v>
      </c>
      <c r="C77" t="s">
        <v>1547</v>
      </c>
      <c r="D77" t="s">
        <v>3900</v>
      </c>
      <c r="E77" t="s">
        <v>1699</v>
      </c>
      <c r="F77" s="7">
        <v>158.13999999999999</v>
      </c>
      <c r="G77">
        <v>82</v>
      </c>
      <c r="H77" s="42">
        <f t="shared" si="2"/>
        <v>158.13999999999999</v>
      </c>
      <c r="I77" s="42">
        <f t="shared" si="3"/>
        <v>82</v>
      </c>
    </row>
    <row r="78" spans="1:9" x14ac:dyDescent="0.3">
      <c r="A78" t="s">
        <v>1700</v>
      </c>
      <c r="B78" t="s">
        <v>3943</v>
      </c>
      <c r="C78" t="s">
        <v>1563</v>
      </c>
      <c r="D78" t="s">
        <v>3845</v>
      </c>
      <c r="E78" t="s">
        <v>1701</v>
      </c>
      <c r="F78" s="7">
        <v>392.89</v>
      </c>
      <c r="G78">
        <v>320</v>
      </c>
      <c r="H78" s="42">
        <f t="shared" si="2"/>
        <v>392.89</v>
      </c>
      <c r="I78" s="42">
        <f t="shared" si="3"/>
        <v>320</v>
      </c>
    </row>
    <row r="79" spans="1:9" x14ac:dyDescent="0.3">
      <c r="A79" t="s">
        <v>1702</v>
      </c>
      <c r="B79" t="s">
        <v>3944</v>
      </c>
      <c r="C79" t="s">
        <v>1563</v>
      </c>
      <c r="D79" t="s">
        <v>3872</v>
      </c>
      <c r="E79" t="s">
        <v>1703</v>
      </c>
      <c r="F79" s="7">
        <v>480.9</v>
      </c>
      <c r="G79">
        <v>104</v>
      </c>
      <c r="H79" s="42">
        <f t="shared" si="2"/>
        <v>480.9</v>
      </c>
      <c r="I79" s="42">
        <f t="shared" si="3"/>
        <v>104</v>
      </c>
    </row>
    <row r="80" spans="1:9" x14ac:dyDescent="0.3">
      <c r="A80" t="s">
        <v>1704</v>
      </c>
      <c r="B80" t="s">
        <v>3945</v>
      </c>
      <c r="C80" t="s">
        <v>1544</v>
      </c>
      <c r="D80" t="s">
        <v>3870</v>
      </c>
      <c r="E80" t="s">
        <v>1705</v>
      </c>
      <c r="F80" s="7">
        <v>325.26</v>
      </c>
      <c r="G80">
        <v>400</v>
      </c>
      <c r="H80" s="42">
        <f t="shared" si="2"/>
        <v>325.26</v>
      </c>
      <c r="I80" s="42">
        <f t="shared" si="3"/>
        <v>400</v>
      </c>
    </row>
    <row r="81" spans="1:9" x14ac:dyDescent="0.3">
      <c r="A81" t="s">
        <v>1706</v>
      </c>
      <c r="B81" t="s">
        <v>3946</v>
      </c>
      <c r="C81" t="s">
        <v>1544</v>
      </c>
      <c r="D81" t="s">
        <v>3858</v>
      </c>
      <c r="E81" t="s">
        <v>1707</v>
      </c>
      <c r="F81" s="7">
        <v>228.53</v>
      </c>
      <c r="G81">
        <v>469</v>
      </c>
      <c r="H81" s="42">
        <f t="shared" si="2"/>
        <v>228.53</v>
      </c>
      <c r="I81" s="42">
        <f t="shared" si="3"/>
        <v>469</v>
      </c>
    </row>
    <row r="82" spans="1:9" x14ac:dyDescent="0.3">
      <c r="A82" t="s">
        <v>1708</v>
      </c>
      <c r="B82" t="s">
        <v>3947</v>
      </c>
      <c r="C82" t="s">
        <v>1544</v>
      </c>
      <c r="D82" t="s">
        <v>3864</v>
      </c>
      <c r="E82" t="s">
        <v>1709</v>
      </c>
      <c r="F82" s="7">
        <v>143.43</v>
      </c>
      <c r="G82">
        <v>58</v>
      </c>
      <c r="H82" s="42">
        <f t="shared" si="2"/>
        <v>143.43</v>
      </c>
      <c r="I82" s="42">
        <f t="shared" si="3"/>
        <v>58</v>
      </c>
    </row>
    <row r="83" spans="1:9" x14ac:dyDescent="0.3">
      <c r="A83" t="s">
        <v>1710</v>
      </c>
      <c r="B83" t="s">
        <v>3948</v>
      </c>
      <c r="C83" t="s">
        <v>1566</v>
      </c>
      <c r="D83" t="s">
        <v>3878</v>
      </c>
      <c r="E83" t="s">
        <v>1711</v>
      </c>
      <c r="F83" s="7">
        <v>285.54000000000002</v>
      </c>
      <c r="G83">
        <v>358</v>
      </c>
      <c r="H83" s="42">
        <f t="shared" si="2"/>
        <v>285.54000000000002</v>
      </c>
      <c r="I83" s="42">
        <f t="shared" si="3"/>
        <v>358</v>
      </c>
    </row>
    <row r="84" spans="1:9" x14ac:dyDescent="0.3">
      <c r="A84" t="s">
        <v>1712</v>
      </c>
      <c r="B84" t="s">
        <v>3949</v>
      </c>
      <c r="C84" t="s">
        <v>1566</v>
      </c>
      <c r="D84" t="s">
        <v>3862</v>
      </c>
      <c r="E84" t="s">
        <v>1713</v>
      </c>
      <c r="F84" s="7">
        <v>152.91999999999999</v>
      </c>
      <c r="G84">
        <v>281</v>
      </c>
      <c r="H84" s="42">
        <f t="shared" si="2"/>
        <v>152.91999999999999</v>
      </c>
      <c r="I84" s="42">
        <f t="shared" si="3"/>
        <v>281</v>
      </c>
    </row>
    <row r="85" spans="1:9" x14ac:dyDescent="0.3">
      <c r="A85" t="s">
        <v>1714</v>
      </c>
      <c r="B85" t="s">
        <v>3950</v>
      </c>
      <c r="C85" t="s">
        <v>1558</v>
      </c>
      <c r="D85" t="s">
        <v>3856</v>
      </c>
      <c r="E85" t="s">
        <v>1715</v>
      </c>
      <c r="G85">
        <v>159</v>
      </c>
      <c r="H85" s="42">
        <f t="shared" si="2"/>
        <v>250.41615384615383</v>
      </c>
      <c r="I85" s="42">
        <f t="shared" si="3"/>
        <v>159</v>
      </c>
    </row>
    <row r="86" spans="1:9" x14ac:dyDescent="0.3">
      <c r="A86" t="s">
        <v>1716</v>
      </c>
      <c r="B86" t="s">
        <v>3951</v>
      </c>
      <c r="C86" t="s">
        <v>1544</v>
      </c>
      <c r="D86" t="s">
        <v>3935</v>
      </c>
      <c r="E86" t="s">
        <v>1717</v>
      </c>
      <c r="F86" s="7">
        <v>388.46</v>
      </c>
      <c r="G86">
        <v>208</v>
      </c>
      <c r="H86" s="42">
        <f t="shared" si="2"/>
        <v>388.46</v>
      </c>
      <c r="I86" s="42">
        <f t="shared" si="3"/>
        <v>208</v>
      </c>
    </row>
    <row r="87" spans="1:9" x14ac:dyDescent="0.3">
      <c r="A87" t="s">
        <v>1718</v>
      </c>
      <c r="B87" t="s">
        <v>3952</v>
      </c>
      <c r="C87" t="s">
        <v>1547</v>
      </c>
      <c r="D87" t="s">
        <v>3854</v>
      </c>
      <c r="E87" t="s">
        <v>1719</v>
      </c>
      <c r="F87" s="7">
        <v>119.57</v>
      </c>
      <c r="G87">
        <v>210</v>
      </c>
      <c r="H87" s="42">
        <f t="shared" si="2"/>
        <v>119.57</v>
      </c>
      <c r="I87" s="42">
        <f t="shared" si="3"/>
        <v>210</v>
      </c>
    </row>
    <row r="88" spans="1:9" x14ac:dyDescent="0.3">
      <c r="A88" t="s">
        <v>1720</v>
      </c>
      <c r="B88" t="s">
        <v>3953</v>
      </c>
      <c r="C88" t="s">
        <v>1544</v>
      </c>
      <c r="D88" t="s">
        <v>3864</v>
      </c>
      <c r="E88" t="s">
        <v>1721</v>
      </c>
      <c r="F88" s="7">
        <v>176.07</v>
      </c>
      <c r="G88">
        <v>82</v>
      </c>
      <c r="H88" s="42">
        <f t="shared" si="2"/>
        <v>176.07</v>
      </c>
      <c r="I88" s="42">
        <f t="shared" si="3"/>
        <v>82</v>
      </c>
    </row>
    <row r="89" spans="1:9" x14ac:dyDescent="0.3">
      <c r="A89" t="s">
        <v>1722</v>
      </c>
      <c r="B89" t="s">
        <v>3954</v>
      </c>
      <c r="C89" t="s">
        <v>1544</v>
      </c>
      <c r="D89" t="s">
        <v>3858</v>
      </c>
      <c r="E89" t="s">
        <v>1723</v>
      </c>
      <c r="F89" s="7">
        <v>371.38</v>
      </c>
      <c r="G89">
        <v>220</v>
      </c>
      <c r="H89" s="42">
        <f t="shared" si="2"/>
        <v>371.38</v>
      </c>
      <c r="I89" s="42">
        <f t="shared" si="3"/>
        <v>220</v>
      </c>
    </row>
    <row r="90" spans="1:9" x14ac:dyDescent="0.3">
      <c r="A90" t="s">
        <v>1724</v>
      </c>
      <c r="B90" t="s">
        <v>3955</v>
      </c>
      <c r="C90" t="s">
        <v>1566</v>
      </c>
      <c r="D90" t="s">
        <v>3854</v>
      </c>
      <c r="E90" t="s">
        <v>1725</v>
      </c>
      <c r="F90" s="7">
        <v>131.24</v>
      </c>
      <c r="G90">
        <v>232</v>
      </c>
      <c r="H90" s="42">
        <f t="shared" si="2"/>
        <v>131.24</v>
      </c>
      <c r="I90" s="42">
        <f t="shared" si="3"/>
        <v>232</v>
      </c>
    </row>
    <row r="91" spans="1:9" x14ac:dyDescent="0.3">
      <c r="A91" t="s">
        <v>1726</v>
      </c>
      <c r="B91" t="s">
        <v>3956</v>
      </c>
      <c r="C91" t="s">
        <v>1558</v>
      </c>
      <c r="D91" t="s">
        <v>3912</v>
      </c>
      <c r="E91" t="s">
        <v>1727</v>
      </c>
      <c r="F91" s="7">
        <v>183.04</v>
      </c>
      <c r="G91">
        <v>457</v>
      </c>
      <c r="H91" s="42">
        <f t="shared" si="2"/>
        <v>183.04</v>
      </c>
      <c r="I91" s="42">
        <f t="shared" si="3"/>
        <v>457</v>
      </c>
    </row>
    <row r="92" spans="1:9" x14ac:dyDescent="0.3">
      <c r="A92" t="s">
        <v>1728</v>
      </c>
      <c r="B92" t="s">
        <v>3957</v>
      </c>
      <c r="C92" t="s">
        <v>1563</v>
      </c>
      <c r="D92" t="s">
        <v>3854</v>
      </c>
      <c r="E92" t="s">
        <v>1729</v>
      </c>
      <c r="F92" s="7">
        <v>340.14</v>
      </c>
      <c r="G92">
        <v>361</v>
      </c>
      <c r="H92" s="42">
        <f t="shared" si="2"/>
        <v>340.14</v>
      </c>
      <c r="I92" s="42">
        <f t="shared" si="3"/>
        <v>361</v>
      </c>
    </row>
    <row r="93" spans="1:9" x14ac:dyDescent="0.3">
      <c r="A93" t="s">
        <v>1730</v>
      </c>
      <c r="B93" t="s">
        <v>3958</v>
      </c>
      <c r="C93" t="s">
        <v>1547</v>
      </c>
      <c r="D93" t="s">
        <v>3900</v>
      </c>
      <c r="E93" t="s">
        <v>1731</v>
      </c>
      <c r="F93" s="7">
        <v>438.25</v>
      </c>
      <c r="G93">
        <v>496</v>
      </c>
      <c r="H93" s="42">
        <f t="shared" si="2"/>
        <v>438.25</v>
      </c>
      <c r="I93" s="42">
        <f t="shared" si="3"/>
        <v>496</v>
      </c>
    </row>
    <row r="94" spans="1:9" x14ac:dyDescent="0.3">
      <c r="A94" t="s">
        <v>1732</v>
      </c>
      <c r="B94" t="s">
        <v>3959</v>
      </c>
      <c r="C94" t="s">
        <v>1544</v>
      </c>
      <c r="D94" t="s">
        <v>3872</v>
      </c>
      <c r="E94" t="s">
        <v>1733</v>
      </c>
      <c r="F94" s="7">
        <v>447.43</v>
      </c>
      <c r="G94">
        <v>191</v>
      </c>
      <c r="H94" s="42">
        <f t="shared" si="2"/>
        <v>447.43</v>
      </c>
      <c r="I94" s="42">
        <f t="shared" si="3"/>
        <v>191</v>
      </c>
    </row>
    <row r="95" spans="1:9" x14ac:dyDescent="0.3">
      <c r="A95" t="s">
        <v>1734</v>
      </c>
      <c r="B95" t="s">
        <v>3960</v>
      </c>
      <c r="C95" t="s">
        <v>1563</v>
      </c>
      <c r="D95" t="s">
        <v>3845</v>
      </c>
      <c r="E95" t="s">
        <v>1735</v>
      </c>
      <c r="F95" s="7">
        <v>377.52</v>
      </c>
      <c r="G95">
        <v>485</v>
      </c>
      <c r="H95" s="42">
        <f t="shared" si="2"/>
        <v>377.52</v>
      </c>
      <c r="I95" s="42">
        <f t="shared" si="3"/>
        <v>485</v>
      </c>
    </row>
    <row r="96" spans="1:9" x14ac:dyDescent="0.3">
      <c r="A96" t="s">
        <v>1736</v>
      </c>
      <c r="B96" t="s">
        <v>3961</v>
      </c>
      <c r="C96" t="s">
        <v>1558</v>
      </c>
      <c r="D96" t="s">
        <v>3856</v>
      </c>
      <c r="E96" t="s">
        <v>1737</v>
      </c>
      <c r="F96" s="7">
        <v>358.47</v>
      </c>
      <c r="G96">
        <v>213</v>
      </c>
      <c r="H96" s="42">
        <f t="shared" si="2"/>
        <v>358.47</v>
      </c>
      <c r="I96" s="42">
        <f t="shared" si="3"/>
        <v>213</v>
      </c>
    </row>
    <row r="97" spans="1:9" x14ac:dyDescent="0.3">
      <c r="A97" t="s">
        <v>1738</v>
      </c>
      <c r="B97" t="s">
        <v>3962</v>
      </c>
      <c r="C97" t="s">
        <v>1566</v>
      </c>
      <c r="D97" t="s">
        <v>3854</v>
      </c>
      <c r="E97" t="s">
        <v>1739</v>
      </c>
      <c r="F97" s="7">
        <v>60.65</v>
      </c>
      <c r="G97">
        <v>75</v>
      </c>
      <c r="H97" s="42">
        <f t="shared" si="2"/>
        <v>60.65</v>
      </c>
      <c r="I97" s="42">
        <f t="shared" si="3"/>
        <v>75</v>
      </c>
    </row>
    <row r="98" spans="1:9" x14ac:dyDescent="0.3">
      <c r="A98" t="s">
        <v>1740</v>
      </c>
      <c r="B98" t="s">
        <v>3963</v>
      </c>
      <c r="C98" t="s">
        <v>1547</v>
      </c>
      <c r="D98" t="s">
        <v>3849</v>
      </c>
      <c r="E98" t="s">
        <v>1741</v>
      </c>
      <c r="F98" s="7">
        <v>358.47</v>
      </c>
      <c r="G98">
        <v>143</v>
      </c>
      <c r="H98" s="42">
        <f t="shared" si="2"/>
        <v>358.47</v>
      </c>
      <c r="I98" s="42">
        <f t="shared" si="3"/>
        <v>143</v>
      </c>
    </row>
    <row r="99" spans="1:9" x14ac:dyDescent="0.3">
      <c r="A99" t="s">
        <v>1742</v>
      </c>
      <c r="B99" t="s">
        <v>3964</v>
      </c>
      <c r="C99" t="s">
        <v>1566</v>
      </c>
      <c r="D99" t="s">
        <v>3893</v>
      </c>
      <c r="E99" t="s">
        <v>1743</v>
      </c>
      <c r="F99" s="7">
        <v>245.98</v>
      </c>
      <c r="G99">
        <v>471</v>
      </c>
      <c r="H99" s="42">
        <f t="shared" si="2"/>
        <v>245.98</v>
      </c>
      <c r="I99" s="42">
        <f t="shared" si="3"/>
        <v>471</v>
      </c>
    </row>
    <row r="100" spans="1:9" x14ac:dyDescent="0.3">
      <c r="A100" t="s">
        <v>1744</v>
      </c>
      <c r="B100" t="s">
        <v>3965</v>
      </c>
      <c r="C100" t="s">
        <v>1563</v>
      </c>
      <c r="D100" t="s">
        <v>3860</v>
      </c>
      <c r="E100" t="s">
        <v>1745</v>
      </c>
      <c r="F100" s="7">
        <v>431.67</v>
      </c>
      <c r="G100">
        <v>73</v>
      </c>
      <c r="H100" s="42">
        <f t="shared" si="2"/>
        <v>431.67</v>
      </c>
      <c r="I100" s="42">
        <f t="shared" si="3"/>
        <v>73</v>
      </c>
    </row>
    <row r="101" spans="1:9" x14ac:dyDescent="0.3">
      <c r="A101" t="s">
        <v>1746</v>
      </c>
      <c r="B101" t="s">
        <v>3966</v>
      </c>
      <c r="C101" t="s">
        <v>1544</v>
      </c>
      <c r="D101" t="s">
        <v>3864</v>
      </c>
      <c r="E101" t="s">
        <v>1747</v>
      </c>
      <c r="F101" s="7">
        <v>201.41</v>
      </c>
      <c r="G101">
        <v>146</v>
      </c>
      <c r="H101" s="42">
        <f t="shared" si="2"/>
        <v>201.41</v>
      </c>
      <c r="I101" s="42">
        <f t="shared" si="3"/>
        <v>146</v>
      </c>
    </row>
  </sheetData>
  <autoFilter ref="A1:H101" xr:uid="{4E4409AF-A25A-47AB-99FD-07A446688EA8}"/>
  <pageMargins left="0.75" right="0.75" top="1" bottom="1" header="0.5" footer="0.5"/>
  <ignoredErrors>
    <ignoredError sqref="H4:H101 I2:I101 H2:H3" emptyCellReferenc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183B-09AA-4CBC-9005-408F0924070C}">
  <sheetPr filterMode="1"/>
  <dimension ref="A1:U2001"/>
  <sheetViews>
    <sheetView topLeftCell="H1" workbookViewId="0">
      <selection activeCell="Q4" sqref="Q4:U6"/>
    </sheetView>
  </sheetViews>
  <sheetFormatPr defaultRowHeight="14.4" x14ac:dyDescent="0.3"/>
  <cols>
    <col min="1" max="1" width="8" bestFit="1" customWidth="1"/>
    <col min="2" max="2" width="10.6640625" bestFit="1" customWidth="1"/>
    <col min="3" max="3" width="11.88671875" bestFit="1" customWidth="1"/>
    <col min="4" max="4" width="10.44140625" bestFit="1" customWidth="1"/>
    <col min="6" max="7" width="8.33203125" bestFit="1" customWidth="1"/>
    <col min="8" max="8" width="9.6640625" bestFit="1" customWidth="1"/>
    <col min="9" max="9" width="8.33203125" bestFit="1" customWidth="1"/>
    <col min="10" max="10" width="13.6640625" bestFit="1" customWidth="1"/>
    <col min="11" max="11" width="13.33203125" bestFit="1" customWidth="1"/>
    <col min="12" max="12" width="21.6640625" bestFit="1" customWidth="1"/>
    <col min="13" max="13" width="20.21875" style="10" bestFit="1" customWidth="1"/>
    <col min="14" max="14" width="19.44140625" style="10" bestFit="1" customWidth="1"/>
    <col min="15" max="15" width="23.77734375" style="10" bestFit="1" customWidth="1"/>
  </cols>
  <sheetData>
    <row r="1" spans="1:21" x14ac:dyDescent="0.3">
      <c r="A1" s="1" t="s">
        <v>1816</v>
      </c>
      <c r="B1" s="1" t="s">
        <v>1817</v>
      </c>
      <c r="C1" s="1" t="s">
        <v>0</v>
      </c>
      <c r="D1" s="1" t="s">
        <v>1536</v>
      </c>
      <c r="E1" s="9" t="s">
        <v>3967</v>
      </c>
      <c r="F1" s="1" t="s">
        <v>1748</v>
      </c>
      <c r="G1" s="1" t="s">
        <v>1818</v>
      </c>
      <c r="H1" s="1" t="s">
        <v>1819</v>
      </c>
      <c r="I1" s="1" t="s">
        <v>1820</v>
      </c>
      <c r="J1" s="1" t="s">
        <v>1821</v>
      </c>
      <c r="K1" s="1" t="s">
        <v>1822</v>
      </c>
      <c r="L1" s="43" t="s">
        <v>4028</v>
      </c>
      <c r="M1" s="46" t="s">
        <v>4029</v>
      </c>
      <c r="N1" s="46" t="s">
        <v>4030</v>
      </c>
      <c r="O1" s="46" t="s">
        <v>4031</v>
      </c>
    </row>
    <row r="2" spans="1:21" x14ac:dyDescent="0.3">
      <c r="A2" t="s">
        <v>1823</v>
      </c>
      <c r="B2" s="2">
        <v>45480</v>
      </c>
      <c r="C2" t="s">
        <v>1272</v>
      </c>
      <c r="D2" t="s">
        <v>1742</v>
      </c>
      <c r="E2" t="str">
        <f>VLOOKUP(D2,Product!$A$2:$I$101,3,FALSE)</f>
        <v>Sports</v>
      </c>
      <c r="F2" t="s">
        <v>1766</v>
      </c>
      <c r="G2">
        <v>1</v>
      </c>
      <c r="H2">
        <v>218.04</v>
      </c>
      <c r="I2">
        <v>0.09</v>
      </c>
      <c r="J2" t="s">
        <v>1824</v>
      </c>
      <c r="K2">
        <v>198.41640000000001</v>
      </c>
      <c r="L2" s="45">
        <f>IF(G2="", AVERAGEIF($E$2:$E$101, E3, $G$2:$G$101), G2)</f>
        <v>1</v>
      </c>
      <c r="M2" s="42">
        <f>IF(H2="", IFERROR(AVERAGEIF($E$2:$E$101, E2, $H$2:$H$101), ""), H2)</f>
        <v>218.04</v>
      </c>
      <c r="N2" s="42">
        <f>IF(I2="", AVERAGEIF($E$2:$E$101, E3, $I$2:$I$101), I2)</f>
        <v>0.09</v>
      </c>
      <c r="O2" s="42">
        <f>IF(K2="", AVERAGEIF($E$2:$E$101, E3, $K$2:$K$101), K2)</f>
        <v>198.41640000000001</v>
      </c>
    </row>
    <row r="3" spans="1:21" x14ac:dyDescent="0.3">
      <c r="A3" t="s">
        <v>1825</v>
      </c>
      <c r="B3" s="2">
        <v>45285</v>
      </c>
      <c r="C3" t="s">
        <v>1440</v>
      </c>
      <c r="D3" t="s">
        <v>1696</v>
      </c>
      <c r="E3" t="str">
        <f>VLOOKUP(D3,Product!$A$2:$I$101,3,FALSE)</f>
        <v>Electronics</v>
      </c>
      <c r="F3" t="s">
        <v>1807</v>
      </c>
      <c r="G3">
        <v>3</v>
      </c>
      <c r="H3">
        <v>104.47</v>
      </c>
      <c r="I3">
        <v>0.27</v>
      </c>
      <c r="J3" t="s">
        <v>1826</v>
      </c>
      <c r="K3">
        <v>228.7893</v>
      </c>
      <c r="L3" s="45">
        <f t="shared" ref="L3:L66" si="0">IF(G3="", AVERAGEIF($E$2:$E$101, E4, $G$2:$G$101), G3)</f>
        <v>3</v>
      </c>
      <c r="M3" s="42">
        <f t="shared" ref="M3:M20" si="1">IF(H3="", IFERROR(AVERAGEIF($E$2:$E$101, E3, $H$2:$H$101), ""), H3)</f>
        <v>104.47</v>
      </c>
      <c r="N3" s="42">
        <f t="shared" ref="N3:N66" si="2">IF(I3="", AVERAGEIF($E$2:$E$101, E4, $I$2:$I$101), I3)</f>
        <v>0.27</v>
      </c>
      <c r="O3" s="42">
        <f t="shared" ref="O3:O66" si="3">IF(K3="", AVERAGEIF($E$2:$E$101, E4, $K$2:$K$101), K3)</f>
        <v>228.7893</v>
      </c>
      <c r="Q3" t="s">
        <v>4018</v>
      </c>
    </row>
    <row r="4" spans="1:21" x14ac:dyDescent="0.3">
      <c r="A4" t="s">
        <v>1827</v>
      </c>
      <c r="B4" s="2">
        <v>45446</v>
      </c>
      <c r="C4" t="s">
        <v>211</v>
      </c>
      <c r="D4" t="s">
        <v>1646</v>
      </c>
      <c r="E4" t="str">
        <f>VLOOKUP(D4,Product!$A$2:$I$101,3,FALSE)</f>
        <v>Beauty</v>
      </c>
      <c r="F4" t="s">
        <v>1782</v>
      </c>
      <c r="G4">
        <v>4</v>
      </c>
      <c r="H4">
        <v>914.05</v>
      </c>
      <c r="I4">
        <v>0.25</v>
      </c>
      <c r="J4" t="s">
        <v>1824</v>
      </c>
      <c r="K4">
        <v>2742.15</v>
      </c>
      <c r="L4" s="45">
        <f t="shared" si="0"/>
        <v>4</v>
      </c>
      <c r="M4" s="42">
        <f t="shared" si="1"/>
        <v>914.05</v>
      </c>
      <c r="N4" s="42">
        <f t="shared" si="2"/>
        <v>0.25</v>
      </c>
      <c r="O4" s="42">
        <f t="shared" si="3"/>
        <v>2742.15</v>
      </c>
      <c r="Q4" s="40" t="s">
        <v>4042</v>
      </c>
      <c r="R4" s="40"/>
      <c r="S4" s="40"/>
      <c r="T4" s="33"/>
      <c r="U4" s="33"/>
    </row>
    <row r="5" spans="1:21" x14ac:dyDescent="0.3">
      <c r="A5" t="s">
        <v>1828</v>
      </c>
      <c r="B5" s="2">
        <v>45259</v>
      </c>
      <c r="C5" t="s">
        <v>1086</v>
      </c>
      <c r="D5" t="s">
        <v>1700</v>
      </c>
      <c r="E5" t="str">
        <f>VLOOKUP(D5,Product!$A$2:$I$101,3,FALSE)</f>
        <v>Electronics</v>
      </c>
      <c r="F5" t="s">
        <v>1782</v>
      </c>
      <c r="G5">
        <v>1</v>
      </c>
      <c r="H5">
        <v>921.51</v>
      </c>
      <c r="I5">
        <v>0.16</v>
      </c>
      <c r="J5" t="s">
        <v>1829</v>
      </c>
      <c r="K5">
        <v>774.0684</v>
      </c>
      <c r="L5" s="45">
        <f t="shared" si="0"/>
        <v>1</v>
      </c>
      <c r="M5" s="42">
        <f t="shared" si="1"/>
        <v>921.51</v>
      </c>
      <c r="N5" s="42">
        <f t="shared" si="2"/>
        <v>0.16</v>
      </c>
      <c r="O5" s="42">
        <f t="shared" si="3"/>
        <v>774.0684</v>
      </c>
      <c r="Q5" s="40" t="s">
        <v>4043</v>
      </c>
      <c r="R5" s="33"/>
      <c r="S5" s="33"/>
      <c r="T5" s="33"/>
      <c r="U5" s="33"/>
    </row>
    <row r="6" spans="1:21" x14ac:dyDescent="0.3">
      <c r="A6" t="s">
        <v>1830</v>
      </c>
      <c r="B6" s="2">
        <v>45297</v>
      </c>
      <c r="C6" t="s">
        <v>1516</v>
      </c>
      <c r="D6" t="s">
        <v>1666</v>
      </c>
      <c r="E6" t="str">
        <f>VLOOKUP(D6,Product!$A$2:$I$101,3,FALSE)</f>
        <v>Beauty</v>
      </c>
      <c r="F6" t="s">
        <v>1773</v>
      </c>
      <c r="G6">
        <v>3</v>
      </c>
      <c r="H6">
        <v>745.3</v>
      </c>
      <c r="I6">
        <v>0.18</v>
      </c>
      <c r="J6" t="s">
        <v>1824</v>
      </c>
      <c r="K6">
        <v>1833.4380000000001</v>
      </c>
      <c r="L6" s="45">
        <f t="shared" si="0"/>
        <v>3</v>
      </c>
      <c r="M6" s="42">
        <f t="shared" si="1"/>
        <v>745.3</v>
      </c>
      <c r="N6" s="42">
        <f t="shared" si="2"/>
        <v>0.18</v>
      </c>
      <c r="O6" s="42">
        <f t="shared" si="3"/>
        <v>1833.4380000000001</v>
      </c>
      <c r="Q6" s="40" t="s">
        <v>4026</v>
      </c>
      <c r="R6" s="40"/>
      <c r="S6" s="40"/>
      <c r="T6" s="40"/>
      <c r="U6" s="40"/>
    </row>
    <row r="7" spans="1:21" x14ac:dyDescent="0.3">
      <c r="A7" t="s">
        <v>1831</v>
      </c>
      <c r="B7" s="2">
        <v>45499</v>
      </c>
      <c r="C7" t="s">
        <v>405</v>
      </c>
      <c r="D7" t="s">
        <v>1578</v>
      </c>
      <c r="E7" t="str">
        <f>VLOOKUP(D7,Product!$A$2:$I$101,3,FALSE)</f>
        <v>Electronics</v>
      </c>
      <c r="F7" t="s">
        <v>1779</v>
      </c>
      <c r="G7">
        <v>3</v>
      </c>
      <c r="H7">
        <v>147.01</v>
      </c>
      <c r="I7">
        <v>0.19</v>
      </c>
      <c r="J7" t="s">
        <v>1829</v>
      </c>
      <c r="K7">
        <v>357.23430000000002</v>
      </c>
      <c r="L7" s="45">
        <f t="shared" si="0"/>
        <v>3</v>
      </c>
      <c r="M7" s="42">
        <f t="shared" si="1"/>
        <v>147.01</v>
      </c>
      <c r="N7" s="42">
        <f t="shared" si="2"/>
        <v>0.19</v>
      </c>
      <c r="O7" s="42">
        <f t="shared" si="3"/>
        <v>357.23430000000002</v>
      </c>
    </row>
    <row r="8" spans="1:21" x14ac:dyDescent="0.3">
      <c r="A8" t="s">
        <v>1832</v>
      </c>
      <c r="B8" s="2">
        <v>45850</v>
      </c>
      <c r="C8" t="s">
        <v>75</v>
      </c>
      <c r="D8" t="s">
        <v>1660</v>
      </c>
      <c r="E8" t="str">
        <f>VLOOKUP(D8,Product!$A$2:$I$101,3,FALSE)</f>
        <v>Home</v>
      </c>
      <c r="F8" t="s">
        <v>1769</v>
      </c>
      <c r="G8">
        <v>2</v>
      </c>
      <c r="H8">
        <v>785.31</v>
      </c>
      <c r="I8">
        <v>0.15</v>
      </c>
      <c r="J8" t="s">
        <v>1826</v>
      </c>
      <c r="K8">
        <v>1335.027</v>
      </c>
      <c r="L8" s="45">
        <f t="shared" si="0"/>
        <v>2</v>
      </c>
      <c r="M8" s="42">
        <f t="shared" si="1"/>
        <v>785.31</v>
      </c>
      <c r="N8" s="42">
        <f t="shared" si="2"/>
        <v>0.15</v>
      </c>
      <c r="O8" s="42">
        <f t="shared" si="3"/>
        <v>1335.027</v>
      </c>
    </row>
    <row r="9" spans="1:21" x14ac:dyDescent="0.3">
      <c r="A9" t="s">
        <v>1833</v>
      </c>
      <c r="B9" s="2">
        <v>45248</v>
      </c>
      <c r="C9" t="s">
        <v>511</v>
      </c>
      <c r="D9" t="s">
        <v>1688</v>
      </c>
      <c r="E9" t="str">
        <f>VLOOKUP(D9,Product!$A$2:$I$101,3,FALSE)</f>
        <v>Home</v>
      </c>
      <c r="F9" t="s">
        <v>1782</v>
      </c>
      <c r="G9">
        <v>4</v>
      </c>
      <c r="H9">
        <v>342.39</v>
      </c>
      <c r="I9">
        <v>0.23</v>
      </c>
      <c r="J9" t="s">
        <v>1826</v>
      </c>
      <c r="K9">
        <v>1054.5612000000001</v>
      </c>
      <c r="L9" s="45">
        <f t="shared" si="0"/>
        <v>4</v>
      </c>
      <c r="M9" s="42">
        <f t="shared" si="1"/>
        <v>342.39</v>
      </c>
      <c r="N9" s="42">
        <f t="shared" si="2"/>
        <v>0.23</v>
      </c>
      <c r="O9" s="42">
        <f t="shared" si="3"/>
        <v>1054.5612000000001</v>
      </c>
    </row>
    <row r="10" spans="1:21" x14ac:dyDescent="0.3">
      <c r="A10" t="s">
        <v>1834</v>
      </c>
      <c r="B10" s="2">
        <v>45781</v>
      </c>
      <c r="C10" t="s">
        <v>616</v>
      </c>
      <c r="D10" t="s">
        <v>1746</v>
      </c>
      <c r="E10" t="str">
        <f>VLOOKUP(D10,Product!$A$2:$I$101,3,FALSE)</f>
        <v>Home</v>
      </c>
      <c r="F10" t="s">
        <v>1773</v>
      </c>
      <c r="H10">
        <v>448.25</v>
      </c>
      <c r="I10">
        <v>7.0000000000000007E-2</v>
      </c>
      <c r="J10" t="s">
        <v>1826</v>
      </c>
      <c r="K10">
        <v>1250.6175000000001</v>
      </c>
      <c r="L10" s="45">
        <f t="shared" si="0"/>
        <v>2.1875</v>
      </c>
      <c r="M10" s="42">
        <f t="shared" si="1"/>
        <v>448.25</v>
      </c>
      <c r="N10" s="42">
        <f t="shared" si="2"/>
        <v>7.0000000000000007E-2</v>
      </c>
      <c r="O10" s="42">
        <f t="shared" si="3"/>
        <v>1250.6175000000001</v>
      </c>
    </row>
    <row r="11" spans="1:21" x14ac:dyDescent="0.3">
      <c r="A11" t="s">
        <v>1835</v>
      </c>
      <c r="B11" s="2">
        <v>45869</v>
      </c>
      <c r="C11" t="s">
        <v>1431</v>
      </c>
      <c r="D11" t="s">
        <v>1614</v>
      </c>
      <c r="E11" t="str">
        <f>VLOOKUP(D11,Product!$A$2:$I$101,3,FALSE)</f>
        <v>Home</v>
      </c>
      <c r="F11" t="s">
        <v>1752</v>
      </c>
      <c r="G11">
        <v>2</v>
      </c>
      <c r="H11">
        <v>873.17</v>
      </c>
      <c r="I11">
        <v>0.23</v>
      </c>
      <c r="J11" t="s">
        <v>1826</v>
      </c>
      <c r="K11">
        <v>1344.6818000000001</v>
      </c>
      <c r="L11" s="45">
        <f t="shared" si="0"/>
        <v>2</v>
      </c>
      <c r="M11" s="42">
        <f t="shared" si="1"/>
        <v>873.17</v>
      </c>
      <c r="N11" s="42">
        <f t="shared" si="2"/>
        <v>0.23</v>
      </c>
      <c r="O11" s="42">
        <f t="shared" si="3"/>
        <v>1344.6818000000001</v>
      </c>
    </row>
    <row r="12" spans="1:21" x14ac:dyDescent="0.3">
      <c r="A12" t="s">
        <v>1836</v>
      </c>
      <c r="B12" s="2">
        <v>45335</v>
      </c>
      <c r="C12" t="s">
        <v>241</v>
      </c>
      <c r="D12" t="s">
        <v>1596</v>
      </c>
      <c r="E12" t="str">
        <f>VLOOKUP(D12,Product!$A$2:$I$101,3,FALSE)</f>
        <v>Sports</v>
      </c>
      <c r="F12" t="s">
        <v>1799</v>
      </c>
      <c r="G12">
        <v>1</v>
      </c>
      <c r="H12">
        <v>278.63</v>
      </c>
      <c r="I12">
        <v>7.0000000000000007E-2</v>
      </c>
      <c r="J12" t="s">
        <v>1824</v>
      </c>
      <c r="K12">
        <v>259.1259</v>
      </c>
      <c r="L12" s="45">
        <f t="shared" si="0"/>
        <v>1</v>
      </c>
      <c r="M12" s="42">
        <f t="shared" si="1"/>
        <v>278.63</v>
      </c>
      <c r="N12" s="42">
        <f t="shared" si="2"/>
        <v>7.0000000000000007E-2</v>
      </c>
      <c r="O12" s="42">
        <f t="shared" si="3"/>
        <v>259.1259</v>
      </c>
    </row>
    <row r="13" spans="1:21" x14ac:dyDescent="0.3">
      <c r="A13" t="s">
        <v>1837</v>
      </c>
      <c r="B13" s="2">
        <v>45801</v>
      </c>
      <c r="C13" t="s">
        <v>1008</v>
      </c>
      <c r="D13" t="s">
        <v>1626</v>
      </c>
      <c r="E13" t="str">
        <f>VLOOKUP(D13,Product!$A$2:$I$101,3,FALSE)</f>
        <v>Electronics</v>
      </c>
      <c r="F13" t="s">
        <v>1757</v>
      </c>
      <c r="G13">
        <v>4</v>
      </c>
      <c r="H13">
        <v>286.92</v>
      </c>
      <c r="I13">
        <v>0.17</v>
      </c>
      <c r="J13" t="s">
        <v>1824</v>
      </c>
      <c r="K13">
        <v>952.57439999999997</v>
      </c>
      <c r="L13" s="45">
        <f>IF(G13="", AVERAGEIF($E$2:$E$101, E14, $G$2:$G$101), G13)</f>
        <v>4</v>
      </c>
      <c r="M13" s="42">
        <f t="shared" si="1"/>
        <v>286.92</v>
      </c>
      <c r="N13" s="42">
        <f t="shared" si="2"/>
        <v>0.17</v>
      </c>
      <c r="O13" s="42">
        <f t="shared" si="3"/>
        <v>952.57439999999997</v>
      </c>
    </row>
    <row r="14" spans="1:21" x14ac:dyDescent="0.3">
      <c r="A14" t="s">
        <v>1838</v>
      </c>
      <c r="B14" s="2">
        <v>45528</v>
      </c>
      <c r="C14" t="s">
        <v>761</v>
      </c>
      <c r="D14" t="s">
        <v>1724</v>
      </c>
      <c r="E14" t="str">
        <f>VLOOKUP(D14,Product!$A$2:$I$101,3,FALSE)</f>
        <v>Sports</v>
      </c>
      <c r="F14" t="s">
        <v>1769</v>
      </c>
      <c r="G14">
        <v>4</v>
      </c>
      <c r="H14">
        <v>644.58000000000004</v>
      </c>
      <c r="I14">
        <v>0.01</v>
      </c>
      <c r="J14" t="s">
        <v>1824</v>
      </c>
      <c r="K14">
        <v>2552.5367999999999</v>
      </c>
      <c r="L14" s="45">
        <f t="shared" si="0"/>
        <v>4</v>
      </c>
      <c r="M14" s="42">
        <f t="shared" si="1"/>
        <v>644.58000000000004</v>
      </c>
      <c r="N14" s="42">
        <f t="shared" si="2"/>
        <v>0.01</v>
      </c>
      <c r="O14" s="42">
        <f t="shared" si="3"/>
        <v>2552.5367999999999</v>
      </c>
    </row>
    <row r="15" spans="1:21" x14ac:dyDescent="0.3">
      <c r="A15" t="s">
        <v>1839</v>
      </c>
      <c r="B15" s="2">
        <v>45875</v>
      </c>
      <c r="C15" t="s">
        <v>1371</v>
      </c>
      <c r="D15" t="s">
        <v>1616</v>
      </c>
      <c r="E15" t="str">
        <f>VLOOKUP(D15,Product!$A$2:$I$101,3,FALSE)</f>
        <v>Electronics</v>
      </c>
      <c r="F15" t="s">
        <v>1804</v>
      </c>
      <c r="G15">
        <v>2</v>
      </c>
      <c r="H15">
        <v>316.89999999999998</v>
      </c>
      <c r="I15">
        <v>0.3</v>
      </c>
      <c r="J15" t="s">
        <v>1826</v>
      </c>
      <c r="K15">
        <v>443.66</v>
      </c>
      <c r="L15" s="45">
        <f t="shared" si="0"/>
        <v>2</v>
      </c>
      <c r="M15" s="42">
        <f t="shared" si="1"/>
        <v>316.89999999999998</v>
      </c>
      <c r="N15" s="42">
        <f t="shared" si="2"/>
        <v>0.3</v>
      </c>
      <c r="O15" s="42">
        <f t="shared" si="3"/>
        <v>443.66</v>
      </c>
    </row>
    <row r="16" spans="1:21" x14ac:dyDescent="0.3">
      <c r="A16" t="s">
        <v>1840</v>
      </c>
      <c r="B16" s="2">
        <v>45829</v>
      </c>
      <c r="C16" t="s">
        <v>1092</v>
      </c>
      <c r="D16" t="s">
        <v>1596</v>
      </c>
      <c r="E16" t="str">
        <f>VLOOKUP(D16,Product!$A$2:$I$101,3,FALSE)</f>
        <v>Sports</v>
      </c>
      <c r="F16" t="s">
        <v>1801</v>
      </c>
      <c r="G16">
        <v>4</v>
      </c>
      <c r="H16">
        <v>403.47</v>
      </c>
      <c r="I16">
        <v>0.28999999999999998</v>
      </c>
      <c r="J16" t="s">
        <v>1826</v>
      </c>
      <c r="K16">
        <v>1145.8548000000001</v>
      </c>
      <c r="L16" s="45">
        <f t="shared" si="0"/>
        <v>4</v>
      </c>
      <c r="M16" s="42">
        <f t="shared" si="1"/>
        <v>403.47</v>
      </c>
      <c r="N16" s="42">
        <f t="shared" si="2"/>
        <v>0.28999999999999998</v>
      </c>
      <c r="O16" s="42">
        <f t="shared" si="3"/>
        <v>1145.8548000000001</v>
      </c>
    </row>
    <row r="17" spans="1:15" x14ac:dyDescent="0.3">
      <c r="A17" t="s">
        <v>1841</v>
      </c>
      <c r="B17" s="2">
        <v>45636</v>
      </c>
      <c r="C17" t="s">
        <v>1349</v>
      </c>
      <c r="D17" t="s">
        <v>1620</v>
      </c>
      <c r="E17" t="str">
        <f>VLOOKUP(D17,Product!$A$2:$I$101,3,FALSE)</f>
        <v>Clothing</v>
      </c>
      <c r="F17" t="s">
        <v>1786</v>
      </c>
      <c r="H17">
        <v>871.34</v>
      </c>
      <c r="I17">
        <v>0.04</v>
      </c>
      <c r="J17" t="s">
        <v>1829</v>
      </c>
      <c r="K17">
        <v>2509.4591999999998</v>
      </c>
      <c r="L17" s="45">
        <f t="shared" si="0"/>
        <v>2.2962962962962963</v>
      </c>
      <c r="M17" s="42">
        <f t="shared" si="1"/>
        <v>871.34</v>
      </c>
      <c r="N17" s="42">
        <f t="shared" si="2"/>
        <v>0.04</v>
      </c>
      <c r="O17" s="42">
        <f t="shared" si="3"/>
        <v>2509.4591999999998</v>
      </c>
    </row>
    <row r="18" spans="1:15" x14ac:dyDescent="0.3">
      <c r="A18" t="s">
        <v>1842</v>
      </c>
      <c r="B18" s="2">
        <v>45913</v>
      </c>
      <c r="C18" t="s">
        <v>878</v>
      </c>
      <c r="D18" t="s">
        <v>1678</v>
      </c>
      <c r="E18" t="str">
        <f>VLOOKUP(D18,Product!$A$2:$I$101,3,FALSE)</f>
        <v>Sports</v>
      </c>
      <c r="F18" t="s">
        <v>1813</v>
      </c>
      <c r="G18">
        <v>2</v>
      </c>
      <c r="H18">
        <v>451.98</v>
      </c>
      <c r="I18">
        <v>0.25</v>
      </c>
      <c r="J18" t="s">
        <v>1824</v>
      </c>
      <c r="K18">
        <v>677.97</v>
      </c>
      <c r="L18" s="45">
        <f t="shared" si="0"/>
        <v>2</v>
      </c>
      <c r="M18" s="42">
        <f t="shared" si="1"/>
        <v>451.98</v>
      </c>
      <c r="N18" s="42">
        <f t="shared" si="2"/>
        <v>0.25</v>
      </c>
      <c r="O18" s="42">
        <f t="shared" si="3"/>
        <v>677.97</v>
      </c>
    </row>
    <row r="19" spans="1:15" x14ac:dyDescent="0.3">
      <c r="A19" t="s">
        <v>1843</v>
      </c>
      <c r="B19" s="2">
        <v>45637</v>
      </c>
      <c r="C19" t="s">
        <v>288</v>
      </c>
      <c r="D19" t="s">
        <v>1602</v>
      </c>
      <c r="E19" t="str">
        <f>VLOOKUP(D19,Product!$A$2:$I$101,3,FALSE)</f>
        <v>Home</v>
      </c>
      <c r="F19" t="s">
        <v>1769</v>
      </c>
      <c r="G19">
        <v>2</v>
      </c>
      <c r="H19">
        <v>502.69</v>
      </c>
      <c r="I19">
        <v>0.23</v>
      </c>
      <c r="J19" t="s">
        <v>1824</v>
      </c>
      <c r="K19">
        <v>774.14260000000002</v>
      </c>
      <c r="L19" s="45">
        <f t="shared" si="0"/>
        <v>2</v>
      </c>
      <c r="M19" s="42">
        <f t="shared" si="1"/>
        <v>502.69</v>
      </c>
      <c r="N19" s="42">
        <f t="shared" si="2"/>
        <v>0.23</v>
      </c>
      <c r="O19" s="42">
        <f t="shared" si="3"/>
        <v>774.14260000000002</v>
      </c>
    </row>
    <row r="20" spans="1:15" x14ac:dyDescent="0.3">
      <c r="A20" t="s">
        <v>1844</v>
      </c>
      <c r="B20" s="2">
        <v>45517</v>
      </c>
      <c r="C20" t="s">
        <v>338</v>
      </c>
      <c r="D20" t="s">
        <v>1626</v>
      </c>
      <c r="E20" t="str">
        <f>VLOOKUP(D20,Product!$A$2:$I$101,3,FALSE)</f>
        <v>Electronics</v>
      </c>
      <c r="F20" t="s">
        <v>1769</v>
      </c>
      <c r="G20">
        <v>2</v>
      </c>
      <c r="H20">
        <v>559.23</v>
      </c>
      <c r="I20">
        <v>0.25</v>
      </c>
      <c r="J20" t="s">
        <v>1829</v>
      </c>
      <c r="K20">
        <v>838.84500000000003</v>
      </c>
      <c r="L20" s="45">
        <f t="shared" si="0"/>
        <v>2</v>
      </c>
      <c r="M20" s="42">
        <f t="shared" si="1"/>
        <v>559.23</v>
      </c>
      <c r="N20" s="42">
        <f t="shared" si="2"/>
        <v>0.25</v>
      </c>
      <c r="O20" s="42">
        <f t="shared" si="3"/>
        <v>838.84500000000003</v>
      </c>
    </row>
    <row r="21" spans="1:15" hidden="1" x14ac:dyDescent="0.3">
      <c r="A21" t="s">
        <v>1845</v>
      </c>
      <c r="B21" s="2">
        <v>45369</v>
      </c>
      <c r="C21" t="s">
        <v>767</v>
      </c>
      <c r="D21" t="s">
        <v>1668</v>
      </c>
      <c r="E21" t="str">
        <f>VLOOKUP(D21,Product!$A$2:$I$101,3,FALSE)</f>
        <v>Beauty</v>
      </c>
      <c r="F21" t="s">
        <v>1797</v>
      </c>
      <c r="G21">
        <v>4</v>
      </c>
      <c r="I21">
        <v>0.04</v>
      </c>
      <c r="J21" t="s">
        <v>1829</v>
      </c>
      <c r="K21">
        <v>1782.4512</v>
      </c>
      <c r="L21" s="8">
        <f t="shared" si="0"/>
        <v>4</v>
      </c>
      <c r="M21">
        <f>IF(H21="", AVERAGEIF($E$2:$E$101, E22, $H$2:$H$101), H21)</f>
        <v>443.50037037037032</v>
      </c>
      <c r="N21">
        <f t="shared" si="2"/>
        <v>0.04</v>
      </c>
      <c r="O21">
        <f t="shared" si="3"/>
        <v>1782.4512</v>
      </c>
    </row>
    <row r="22" spans="1:15" x14ac:dyDescent="0.3">
      <c r="A22" t="s">
        <v>1846</v>
      </c>
      <c r="B22" s="2">
        <v>45843</v>
      </c>
      <c r="C22" t="s">
        <v>487</v>
      </c>
      <c r="D22" t="s">
        <v>1692</v>
      </c>
      <c r="E22" t="str">
        <f>VLOOKUP(D22,Product!$A$2:$I$101,3,FALSE)</f>
        <v>Sports</v>
      </c>
      <c r="F22" t="s">
        <v>1807</v>
      </c>
      <c r="G22">
        <v>3</v>
      </c>
      <c r="H22">
        <v>986.04</v>
      </c>
      <c r="I22">
        <v>0.27</v>
      </c>
      <c r="J22" t="s">
        <v>1829</v>
      </c>
      <c r="K22">
        <v>2159.4276</v>
      </c>
      <c r="L22" s="45">
        <f t="shared" si="0"/>
        <v>3</v>
      </c>
      <c r="M22" s="42">
        <f t="shared" ref="M22:M53" si="4">IF(H22="", IFERROR(AVERAGEIF($E$2:$E$101, E22, $H$2:$H$101), ""), H22)</f>
        <v>986.04</v>
      </c>
      <c r="N22" s="42">
        <f t="shared" si="2"/>
        <v>0.27</v>
      </c>
      <c r="O22" s="42">
        <f t="shared" si="3"/>
        <v>2159.4276</v>
      </c>
    </row>
    <row r="23" spans="1:15" x14ac:dyDescent="0.3">
      <c r="A23" t="s">
        <v>1847</v>
      </c>
      <c r="B23" s="2">
        <v>45447</v>
      </c>
      <c r="C23" t="s">
        <v>1235</v>
      </c>
      <c r="D23" t="s">
        <v>1634</v>
      </c>
      <c r="E23" t="str">
        <f>VLOOKUP(D23,Product!$A$2:$I$101,3,FALSE)</f>
        <v>Electronics</v>
      </c>
      <c r="F23" t="s">
        <v>1810</v>
      </c>
      <c r="G23">
        <v>1</v>
      </c>
      <c r="H23">
        <v>589.55999999999995</v>
      </c>
      <c r="I23">
        <v>0.22</v>
      </c>
      <c r="J23" t="s">
        <v>1824</v>
      </c>
      <c r="K23">
        <v>459.85680000000002</v>
      </c>
      <c r="L23" s="45">
        <f t="shared" si="0"/>
        <v>1</v>
      </c>
      <c r="M23" s="42">
        <f t="shared" si="4"/>
        <v>589.55999999999995</v>
      </c>
      <c r="N23" s="42">
        <f t="shared" si="2"/>
        <v>0.22</v>
      </c>
      <c r="O23" s="42">
        <f t="shared" si="3"/>
        <v>459.85680000000002</v>
      </c>
    </row>
    <row r="24" spans="1:15" x14ac:dyDescent="0.3">
      <c r="A24" t="s">
        <v>1848</v>
      </c>
      <c r="B24" s="2">
        <v>45394</v>
      </c>
      <c r="C24" t="s">
        <v>1466</v>
      </c>
      <c r="D24" t="s">
        <v>1686</v>
      </c>
      <c r="E24" t="str">
        <f>VLOOKUP(D24,Product!$A$2:$I$101,3,FALSE)</f>
        <v>Clothing</v>
      </c>
      <c r="F24" t="s">
        <v>1789</v>
      </c>
      <c r="G24">
        <v>3</v>
      </c>
      <c r="H24">
        <v>979.42</v>
      </c>
      <c r="I24">
        <v>0.03</v>
      </c>
      <c r="J24" t="s">
        <v>1826</v>
      </c>
      <c r="K24">
        <v>2850.1122</v>
      </c>
      <c r="L24" s="45">
        <f t="shared" si="0"/>
        <v>3</v>
      </c>
      <c r="M24" s="42">
        <f t="shared" si="4"/>
        <v>979.42</v>
      </c>
      <c r="N24" s="42">
        <f t="shared" si="2"/>
        <v>0.03</v>
      </c>
      <c r="O24" s="42">
        <f t="shared" si="3"/>
        <v>2850.1122</v>
      </c>
    </row>
    <row r="25" spans="1:15" x14ac:dyDescent="0.3">
      <c r="A25" t="s">
        <v>1849</v>
      </c>
      <c r="B25" s="2">
        <v>45466</v>
      </c>
      <c r="C25" t="s">
        <v>1151</v>
      </c>
      <c r="D25" t="s">
        <v>1572</v>
      </c>
      <c r="E25" t="str">
        <f>VLOOKUP(D25,Product!$A$2:$I$101,3,FALSE)</f>
        <v>Beauty</v>
      </c>
      <c r="F25" t="s">
        <v>1782</v>
      </c>
      <c r="G25">
        <v>1</v>
      </c>
      <c r="H25">
        <v>719.28</v>
      </c>
      <c r="I25">
        <v>0.08</v>
      </c>
      <c r="J25" t="s">
        <v>1824</v>
      </c>
      <c r="K25">
        <v>661.73760000000004</v>
      </c>
      <c r="L25" s="45">
        <f t="shared" si="0"/>
        <v>1</v>
      </c>
      <c r="M25" s="42">
        <f t="shared" si="4"/>
        <v>719.28</v>
      </c>
      <c r="N25" s="42">
        <f t="shared" si="2"/>
        <v>0.08</v>
      </c>
      <c r="O25" s="42">
        <f t="shared" si="3"/>
        <v>661.73760000000004</v>
      </c>
    </row>
    <row r="26" spans="1:15" x14ac:dyDescent="0.3">
      <c r="A26" t="s">
        <v>1850</v>
      </c>
      <c r="B26" s="2">
        <v>45908</v>
      </c>
      <c r="C26" t="s">
        <v>613</v>
      </c>
      <c r="D26" t="s">
        <v>1682</v>
      </c>
      <c r="E26" t="str">
        <f>VLOOKUP(D26,Product!$A$2:$I$101,3,FALSE)</f>
        <v>Electronics</v>
      </c>
      <c r="F26" t="s">
        <v>1776</v>
      </c>
      <c r="G26">
        <v>3</v>
      </c>
      <c r="H26">
        <v>77.599999999999994</v>
      </c>
      <c r="I26">
        <v>7.0000000000000007E-2</v>
      </c>
      <c r="J26" t="s">
        <v>1824</v>
      </c>
      <c r="K26">
        <v>216.50399999999999</v>
      </c>
      <c r="L26" s="45">
        <f t="shared" si="0"/>
        <v>3</v>
      </c>
      <c r="M26" s="42">
        <f t="shared" si="4"/>
        <v>77.599999999999994</v>
      </c>
      <c r="N26" s="42">
        <f t="shared" si="2"/>
        <v>7.0000000000000007E-2</v>
      </c>
      <c r="O26" s="42">
        <f t="shared" si="3"/>
        <v>216.50399999999999</v>
      </c>
    </row>
    <row r="27" spans="1:15" x14ac:dyDescent="0.3">
      <c r="A27" t="s">
        <v>1851</v>
      </c>
      <c r="B27" s="2">
        <v>45552</v>
      </c>
      <c r="C27" t="s">
        <v>1190</v>
      </c>
      <c r="D27" t="s">
        <v>1555</v>
      </c>
      <c r="E27" t="str">
        <f>VLOOKUP(D27,Product!$A$2:$I$101,3,FALSE)</f>
        <v>Clothing</v>
      </c>
      <c r="F27" t="s">
        <v>1766</v>
      </c>
      <c r="G27">
        <v>4</v>
      </c>
      <c r="H27">
        <v>852.71</v>
      </c>
      <c r="I27">
        <v>0.14000000000000001</v>
      </c>
      <c r="J27" t="s">
        <v>1826</v>
      </c>
      <c r="K27">
        <v>2933.3224</v>
      </c>
      <c r="L27" s="45">
        <f t="shared" si="0"/>
        <v>4</v>
      </c>
      <c r="M27" s="42">
        <f t="shared" si="4"/>
        <v>852.71</v>
      </c>
      <c r="N27" s="42">
        <f t="shared" si="2"/>
        <v>0.14000000000000001</v>
      </c>
      <c r="O27" s="42">
        <f t="shared" si="3"/>
        <v>2933.3224</v>
      </c>
    </row>
    <row r="28" spans="1:15" x14ac:dyDescent="0.3">
      <c r="A28" t="s">
        <v>1852</v>
      </c>
      <c r="B28" s="2">
        <v>45294</v>
      </c>
      <c r="C28" t="s">
        <v>693</v>
      </c>
      <c r="D28" t="s">
        <v>1744</v>
      </c>
      <c r="E28" t="str">
        <f>VLOOKUP(D28,Product!$A$2:$I$101,3,FALSE)</f>
        <v>Electronics</v>
      </c>
      <c r="F28" t="s">
        <v>1782</v>
      </c>
      <c r="G28">
        <v>4</v>
      </c>
      <c r="H28">
        <v>156.16</v>
      </c>
      <c r="J28" t="s">
        <v>1824</v>
      </c>
      <c r="K28">
        <v>599.65440000000001</v>
      </c>
      <c r="L28" s="45">
        <f t="shared" si="0"/>
        <v>4</v>
      </c>
      <c r="M28" s="42">
        <f t="shared" si="4"/>
        <v>156.16</v>
      </c>
      <c r="N28" s="42">
        <f t="shared" si="2"/>
        <v>0.17894736842105266</v>
      </c>
      <c r="O28" s="42">
        <f t="shared" si="3"/>
        <v>599.65440000000001</v>
      </c>
    </row>
    <row r="29" spans="1:15" x14ac:dyDescent="0.3">
      <c r="A29" t="s">
        <v>1853</v>
      </c>
      <c r="B29" s="2">
        <v>45710</v>
      </c>
      <c r="C29" t="s">
        <v>654</v>
      </c>
      <c r="D29" t="s">
        <v>1702</v>
      </c>
      <c r="E29" t="str">
        <f>VLOOKUP(D29,Product!$A$2:$I$101,3,FALSE)</f>
        <v>Electronics</v>
      </c>
      <c r="F29" t="s">
        <v>1782</v>
      </c>
      <c r="G29">
        <v>3</v>
      </c>
      <c r="H29">
        <v>815.49</v>
      </c>
      <c r="I29">
        <v>0.17</v>
      </c>
      <c r="J29" t="s">
        <v>1824</v>
      </c>
      <c r="K29">
        <v>2030.5700999999999</v>
      </c>
      <c r="L29" s="45">
        <f t="shared" si="0"/>
        <v>3</v>
      </c>
      <c r="M29" s="42">
        <f t="shared" si="4"/>
        <v>815.49</v>
      </c>
      <c r="N29" s="42">
        <f t="shared" si="2"/>
        <v>0.17</v>
      </c>
      <c r="O29" s="42">
        <f t="shared" si="3"/>
        <v>2030.5700999999999</v>
      </c>
    </row>
    <row r="30" spans="1:15" x14ac:dyDescent="0.3">
      <c r="A30" t="s">
        <v>1854</v>
      </c>
      <c r="B30" s="2">
        <v>45923</v>
      </c>
      <c r="C30" t="s">
        <v>499</v>
      </c>
      <c r="D30" t="s">
        <v>1574</v>
      </c>
      <c r="E30" t="str">
        <f>VLOOKUP(D30,Product!$A$2:$I$101,3,FALSE)</f>
        <v>Electronics</v>
      </c>
      <c r="F30" t="s">
        <v>1761</v>
      </c>
      <c r="G30">
        <v>2</v>
      </c>
      <c r="H30">
        <v>74.209999999999994</v>
      </c>
      <c r="I30">
        <v>0.11</v>
      </c>
      <c r="J30" t="s">
        <v>1826</v>
      </c>
      <c r="K30">
        <v>132.09379999999999</v>
      </c>
      <c r="L30" s="45">
        <f t="shared" si="0"/>
        <v>2</v>
      </c>
      <c r="M30" s="42">
        <f t="shared" si="4"/>
        <v>74.209999999999994</v>
      </c>
      <c r="N30" s="42">
        <f t="shared" si="2"/>
        <v>0.11</v>
      </c>
      <c r="O30" s="42">
        <f t="shared" si="3"/>
        <v>132.09379999999999</v>
      </c>
    </row>
    <row r="31" spans="1:15" x14ac:dyDescent="0.3">
      <c r="A31" t="s">
        <v>1855</v>
      </c>
      <c r="B31" s="2">
        <v>45302</v>
      </c>
      <c r="C31" t="s">
        <v>1092</v>
      </c>
      <c r="D31" t="s">
        <v>1746</v>
      </c>
      <c r="E31" t="str">
        <f>VLOOKUP(D31,Product!$A$2:$I$101,3,FALSE)</f>
        <v>Home</v>
      </c>
      <c r="F31" t="s">
        <v>1766</v>
      </c>
      <c r="H31">
        <v>451.67</v>
      </c>
      <c r="I31">
        <v>0.15</v>
      </c>
      <c r="J31" t="s">
        <v>1824</v>
      </c>
      <c r="K31">
        <v>1535.6780000000001</v>
      </c>
      <c r="L31" s="45">
        <f t="shared" si="0"/>
        <v>2.6923076923076925</v>
      </c>
      <c r="M31" s="42">
        <f t="shared" si="4"/>
        <v>451.67</v>
      </c>
      <c r="N31" s="42">
        <f t="shared" si="2"/>
        <v>0.15</v>
      </c>
      <c r="O31" s="42">
        <f t="shared" si="3"/>
        <v>1535.6780000000001</v>
      </c>
    </row>
    <row r="32" spans="1:15" x14ac:dyDescent="0.3">
      <c r="A32" t="s">
        <v>1856</v>
      </c>
      <c r="B32" s="2">
        <v>45217</v>
      </c>
      <c r="C32" t="s">
        <v>118</v>
      </c>
      <c r="D32" t="s">
        <v>1555</v>
      </c>
      <c r="E32" t="str">
        <f>VLOOKUP(D32,Product!$A$2:$I$101,3,FALSE)</f>
        <v>Clothing</v>
      </c>
      <c r="F32" t="s">
        <v>1813</v>
      </c>
      <c r="G32">
        <v>1</v>
      </c>
      <c r="H32">
        <v>429.38</v>
      </c>
      <c r="I32">
        <v>0.13</v>
      </c>
      <c r="J32" t="s">
        <v>1826</v>
      </c>
      <c r="K32">
        <v>373.56060000000002</v>
      </c>
      <c r="L32" s="45">
        <f t="shared" si="0"/>
        <v>1</v>
      </c>
      <c r="M32" s="42">
        <f t="shared" si="4"/>
        <v>429.38</v>
      </c>
      <c r="N32" s="42">
        <f t="shared" si="2"/>
        <v>0.13</v>
      </c>
      <c r="O32" s="42">
        <f t="shared" si="3"/>
        <v>373.56060000000002</v>
      </c>
    </row>
    <row r="33" spans="1:16" x14ac:dyDescent="0.3">
      <c r="A33" t="s">
        <v>1857</v>
      </c>
      <c r="B33" s="2">
        <v>45593</v>
      </c>
      <c r="C33" t="s">
        <v>1281</v>
      </c>
      <c r="D33" t="s">
        <v>1654</v>
      </c>
      <c r="E33" t="str">
        <f>VLOOKUP(D33,Product!$A$2:$I$101,3,FALSE)</f>
        <v>Clothing</v>
      </c>
      <c r="F33" t="s">
        <v>1794</v>
      </c>
      <c r="G33">
        <v>2</v>
      </c>
      <c r="H33">
        <v>148.96</v>
      </c>
      <c r="I33">
        <v>0.03</v>
      </c>
      <c r="J33" t="s">
        <v>1829</v>
      </c>
      <c r="K33">
        <v>288.98239999999998</v>
      </c>
      <c r="L33" s="45">
        <f t="shared" si="0"/>
        <v>2</v>
      </c>
      <c r="M33" s="42">
        <f t="shared" si="4"/>
        <v>148.96</v>
      </c>
      <c r="N33" s="42">
        <f t="shared" si="2"/>
        <v>0.03</v>
      </c>
      <c r="O33" s="42">
        <f t="shared" si="3"/>
        <v>288.98239999999998</v>
      </c>
    </row>
    <row r="34" spans="1:16" x14ac:dyDescent="0.3">
      <c r="A34" t="s">
        <v>1858</v>
      </c>
      <c r="B34" s="2">
        <v>45597</v>
      </c>
      <c r="C34" t="s">
        <v>1240</v>
      </c>
      <c r="D34" t="s">
        <v>1698</v>
      </c>
      <c r="E34" t="str">
        <f>VLOOKUP(D34,Product!$A$2:$I$101,3,FALSE)</f>
        <v>Clothing</v>
      </c>
      <c r="F34" t="s">
        <v>1782</v>
      </c>
      <c r="G34">
        <v>4</v>
      </c>
      <c r="H34">
        <v>313.83</v>
      </c>
      <c r="I34">
        <v>0.08</v>
      </c>
      <c r="J34" t="s">
        <v>1824</v>
      </c>
      <c r="K34">
        <v>1154.8943999999999</v>
      </c>
      <c r="L34" s="45">
        <f t="shared" si="0"/>
        <v>4</v>
      </c>
      <c r="M34" s="42">
        <f t="shared" si="4"/>
        <v>313.83</v>
      </c>
      <c r="N34" s="42">
        <f t="shared" si="2"/>
        <v>0.08</v>
      </c>
      <c r="O34" s="42">
        <f t="shared" si="3"/>
        <v>1154.8943999999999</v>
      </c>
    </row>
    <row r="35" spans="1:16" x14ac:dyDescent="0.3">
      <c r="A35" t="s">
        <v>1859</v>
      </c>
      <c r="B35" s="2">
        <v>45620</v>
      </c>
      <c r="C35" t="s">
        <v>1400</v>
      </c>
      <c r="D35" t="s">
        <v>1572</v>
      </c>
      <c r="E35" t="str">
        <f>VLOOKUP(D35,Product!$A$2:$I$101,3,FALSE)</f>
        <v>Beauty</v>
      </c>
      <c r="F35" t="s">
        <v>1776</v>
      </c>
      <c r="G35">
        <v>2</v>
      </c>
      <c r="H35">
        <v>717.31</v>
      </c>
      <c r="I35">
        <v>0.15</v>
      </c>
      <c r="J35" t="s">
        <v>1824</v>
      </c>
      <c r="K35">
        <v>1219.4269999999999</v>
      </c>
      <c r="L35" s="45">
        <f t="shared" si="0"/>
        <v>2</v>
      </c>
      <c r="M35" s="42">
        <f t="shared" si="4"/>
        <v>717.31</v>
      </c>
      <c r="N35" s="42">
        <f t="shared" si="2"/>
        <v>0.15</v>
      </c>
      <c r="O35" s="42">
        <f t="shared" si="3"/>
        <v>1219.4269999999999</v>
      </c>
    </row>
    <row r="36" spans="1:16" x14ac:dyDescent="0.3">
      <c r="A36" t="s">
        <v>1860</v>
      </c>
      <c r="B36" s="2">
        <v>45215</v>
      </c>
      <c r="C36" t="s">
        <v>1080</v>
      </c>
      <c r="D36" t="s">
        <v>1706</v>
      </c>
      <c r="E36" t="str">
        <f>VLOOKUP(D36,Product!$A$2:$I$101,3,FALSE)</f>
        <v>Home</v>
      </c>
      <c r="F36" t="s">
        <v>1757</v>
      </c>
      <c r="H36">
        <v>873.22</v>
      </c>
      <c r="I36">
        <v>0.18</v>
      </c>
      <c r="J36" t="s">
        <v>1824</v>
      </c>
      <c r="K36">
        <v>2148.1212</v>
      </c>
      <c r="L36" s="45">
        <f t="shared" si="0"/>
        <v>2.5</v>
      </c>
      <c r="M36" s="42">
        <f t="shared" si="4"/>
        <v>873.22</v>
      </c>
      <c r="N36" s="42">
        <f t="shared" si="2"/>
        <v>0.18</v>
      </c>
      <c r="O36" s="42">
        <f t="shared" si="3"/>
        <v>2148.1212</v>
      </c>
    </row>
    <row r="37" spans="1:16" x14ac:dyDescent="0.3">
      <c r="A37" t="s">
        <v>1861</v>
      </c>
      <c r="B37" s="2">
        <v>45878</v>
      </c>
      <c r="C37" t="s">
        <v>708</v>
      </c>
      <c r="D37" t="s">
        <v>1580</v>
      </c>
      <c r="E37" t="str">
        <f>VLOOKUP(D37,Product!$A$2:$I$101,3,FALSE)</f>
        <v>Beauty</v>
      </c>
      <c r="F37" t="s">
        <v>1766</v>
      </c>
      <c r="G37">
        <v>4</v>
      </c>
      <c r="H37">
        <v>109.36</v>
      </c>
      <c r="I37">
        <v>0.19</v>
      </c>
      <c r="J37" t="s">
        <v>1829</v>
      </c>
      <c r="K37">
        <v>354.32639999999998</v>
      </c>
      <c r="L37" s="45">
        <f t="shared" si="0"/>
        <v>4</v>
      </c>
      <c r="M37" s="42">
        <f t="shared" si="4"/>
        <v>109.36</v>
      </c>
      <c r="N37" s="42">
        <f t="shared" si="2"/>
        <v>0.19</v>
      </c>
      <c r="O37" s="42">
        <f t="shared" si="3"/>
        <v>354.32639999999998</v>
      </c>
    </row>
    <row r="38" spans="1:16" x14ac:dyDescent="0.3">
      <c r="A38" t="s">
        <v>1862</v>
      </c>
      <c r="B38" s="2">
        <v>45635</v>
      </c>
      <c r="C38" t="s">
        <v>310</v>
      </c>
      <c r="D38" t="s">
        <v>1555</v>
      </c>
      <c r="E38" t="str">
        <f>VLOOKUP(D38,Product!$A$2:$I$101,3,FALSE)</f>
        <v>Clothing</v>
      </c>
      <c r="F38" t="s">
        <v>1779</v>
      </c>
      <c r="G38">
        <v>3</v>
      </c>
      <c r="H38">
        <v>559.52</v>
      </c>
      <c r="I38">
        <v>0.16</v>
      </c>
      <c r="J38" t="s">
        <v>1826</v>
      </c>
      <c r="K38">
        <v>1409.9903999999999</v>
      </c>
      <c r="L38" s="45">
        <f t="shared" si="0"/>
        <v>3</v>
      </c>
      <c r="M38" s="42">
        <f t="shared" si="4"/>
        <v>559.52</v>
      </c>
      <c r="N38" s="42">
        <f t="shared" si="2"/>
        <v>0.16</v>
      </c>
      <c r="O38" s="42">
        <f t="shared" si="3"/>
        <v>1409.9903999999999</v>
      </c>
    </row>
    <row r="39" spans="1:16" x14ac:dyDescent="0.3">
      <c r="A39" t="s">
        <v>1863</v>
      </c>
      <c r="B39" s="2">
        <v>45329</v>
      </c>
      <c r="C39" t="s">
        <v>1513</v>
      </c>
      <c r="D39" t="s">
        <v>1568</v>
      </c>
      <c r="E39" t="str">
        <f>VLOOKUP(D39,Product!$A$2:$I$101,3,FALSE)</f>
        <v>Home</v>
      </c>
      <c r="F39" t="s">
        <v>1807</v>
      </c>
      <c r="G39">
        <v>3</v>
      </c>
      <c r="H39">
        <v>121.76</v>
      </c>
      <c r="I39">
        <v>0.27</v>
      </c>
      <c r="J39" t="s">
        <v>1826</v>
      </c>
      <c r="K39">
        <v>266.65440000000001</v>
      </c>
      <c r="L39" s="45">
        <f t="shared" si="0"/>
        <v>3</v>
      </c>
      <c r="M39" s="42">
        <f t="shared" si="4"/>
        <v>121.76</v>
      </c>
      <c r="N39" s="42">
        <f t="shared" si="2"/>
        <v>0.27</v>
      </c>
      <c r="O39" s="42">
        <f t="shared" si="3"/>
        <v>266.65440000000001</v>
      </c>
    </row>
    <row r="40" spans="1:16" x14ac:dyDescent="0.3">
      <c r="A40" t="s">
        <v>1864</v>
      </c>
      <c r="B40" s="2">
        <v>45378</v>
      </c>
      <c r="C40" t="s">
        <v>622</v>
      </c>
      <c r="D40" t="s">
        <v>1614</v>
      </c>
      <c r="E40" t="str">
        <f>VLOOKUP(D40,Product!$A$2:$I$101,3,FALSE)</f>
        <v>Home</v>
      </c>
      <c r="F40" t="s">
        <v>1797</v>
      </c>
      <c r="G40">
        <v>4</v>
      </c>
      <c r="H40">
        <v>735.32</v>
      </c>
      <c r="I40">
        <v>0.06</v>
      </c>
      <c r="J40" t="s">
        <v>1829</v>
      </c>
      <c r="K40">
        <v>2764.8031999999998</v>
      </c>
      <c r="L40" s="45">
        <f t="shared" si="0"/>
        <v>4</v>
      </c>
      <c r="M40" s="42">
        <f t="shared" si="4"/>
        <v>735.32</v>
      </c>
      <c r="N40" s="42">
        <f t="shared" si="2"/>
        <v>0.06</v>
      </c>
      <c r="O40" s="42">
        <f t="shared" si="3"/>
        <v>2764.8031999999998</v>
      </c>
    </row>
    <row r="41" spans="1:16" x14ac:dyDescent="0.3">
      <c r="A41" t="s">
        <v>1865</v>
      </c>
      <c r="B41" s="2">
        <v>45264</v>
      </c>
      <c r="C41" t="s">
        <v>1337</v>
      </c>
      <c r="D41" t="s">
        <v>1736</v>
      </c>
      <c r="E41" t="str">
        <f>VLOOKUP(D41,Product!$A$2:$I$101,3,FALSE)</f>
        <v>Beauty</v>
      </c>
      <c r="F41" t="s">
        <v>1766</v>
      </c>
      <c r="G41">
        <v>2</v>
      </c>
      <c r="H41">
        <v>600.73</v>
      </c>
      <c r="I41">
        <v>0.08</v>
      </c>
      <c r="J41" t="s">
        <v>1824</v>
      </c>
      <c r="K41">
        <v>1105.3432</v>
      </c>
      <c r="L41" s="45">
        <f t="shared" si="0"/>
        <v>2</v>
      </c>
      <c r="M41" s="42">
        <f t="shared" si="4"/>
        <v>600.73</v>
      </c>
      <c r="N41" s="42">
        <f t="shared" si="2"/>
        <v>0.08</v>
      </c>
      <c r="O41" s="42">
        <f t="shared" si="3"/>
        <v>1105.3432</v>
      </c>
      <c r="P41">
        <f>AVERAGE(H4:H1999)</f>
        <v>514.34584044154531</v>
      </c>
    </row>
    <row r="42" spans="1:16" x14ac:dyDescent="0.3">
      <c r="A42" t="s">
        <v>1866</v>
      </c>
      <c r="B42" s="2">
        <v>45486</v>
      </c>
      <c r="C42" t="s">
        <v>264</v>
      </c>
      <c r="D42" t="s">
        <v>1600</v>
      </c>
      <c r="E42" t="str">
        <f>VLOOKUP(D42,Product!$A$2:$I$101,3,FALSE)</f>
        <v>Electronics</v>
      </c>
      <c r="F42" t="s">
        <v>1813</v>
      </c>
      <c r="G42">
        <v>2</v>
      </c>
      <c r="H42">
        <v>873.86</v>
      </c>
      <c r="I42">
        <v>7.0000000000000007E-2</v>
      </c>
      <c r="J42" t="s">
        <v>1829</v>
      </c>
      <c r="K42">
        <v>1625.3796</v>
      </c>
      <c r="L42" s="45">
        <f t="shared" si="0"/>
        <v>2</v>
      </c>
      <c r="M42" s="42">
        <f t="shared" si="4"/>
        <v>873.86</v>
      </c>
      <c r="N42" s="42">
        <f t="shared" si="2"/>
        <v>7.0000000000000007E-2</v>
      </c>
      <c r="O42" s="42">
        <f t="shared" si="3"/>
        <v>1625.3796</v>
      </c>
    </row>
    <row r="43" spans="1:16" x14ac:dyDescent="0.3">
      <c r="A43" t="s">
        <v>1867</v>
      </c>
      <c r="B43" s="2">
        <v>45241</v>
      </c>
      <c r="C43" t="s">
        <v>954</v>
      </c>
      <c r="D43" t="s">
        <v>1594</v>
      </c>
      <c r="E43" t="str">
        <f>VLOOKUP(D43,Product!$A$2:$I$101,3,FALSE)</f>
        <v>Clothing</v>
      </c>
      <c r="F43" t="s">
        <v>1782</v>
      </c>
      <c r="G43">
        <v>3</v>
      </c>
      <c r="H43">
        <v>342.47</v>
      </c>
      <c r="I43">
        <v>0.08</v>
      </c>
      <c r="J43" t="s">
        <v>1826</v>
      </c>
      <c r="K43">
        <v>945.21720000000016</v>
      </c>
      <c r="L43" s="45">
        <f t="shared" si="0"/>
        <v>3</v>
      </c>
      <c r="M43" s="42">
        <f t="shared" si="4"/>
        <v>342.47</v>
      </c>
      <c r="N43" s="42">
        <f t="shared" si="2"/>
        <v>0.08</v>
      </c>
      <c r="O43" s="42">
        <f t="shared" si="3"/>
        <v>945.21720000000016</v>
      </c>
    </row>
    <row r="44" spans="1:16" x14ac:dyDescent="0.3">
      <c r="A44" t="s">
        <v>1868</v>
      </c>
      <c r="B44" s="2">
        <v>45649</v>
      </c>
      <c r="C44" t="s">
        <v>1053</v>
      </c>
      <c r="D44" t="s">
        <v>1606</v>
      </c>
      <c r="E44" t="str">
        <f>VLOOKUP(D44,Product!$A$2:$I$101,3,FALSE)</f>
        <v>Home</v>
      </c>
      <c r="F44" t="s">
        <v>1786</v>
      </c>
      <c r="G44">
        <v>2</v>
      </c>
      <c r="H44">
        <v>915.15</v>
      </c>
      <c r="I44">
        <v>0.16</v>
      </c>
      <c r="J44" t="s">
        <v>1826</v>
      </c>
      <c r="K44">
        <v>1537.452</v>
      </c>
      <c r="L44" s="45">
        <f t="shared" si="0"/>
        <v>2</v>
      </c>
      <c r="M44" s="42">
        <f t="shared" si="4"/>
        <v>915.15</v>
      </c>
      <c r="N44" s="42">
        <f t="shared" si="2"/>
        <v>0.16</v>
      </c>
      <c r="O44" s="42">
        <f t="shared" si="3"/>
        <v>1537.452</v>
      </c>
    </row>
    <row r="45" spans="1:16" x14ac:dyDescent="0.3">
      <c r="A45" t="s">
        <v>1869</v>
      </c>
      <c r="B45" s="2">
        <v>45677</v>
      </c>
      <c r="C45" t="s">
        <v>304</v>
      </c>
      <c r="D45" t="s">
        <v>1614</v>
      </c>
      <c r="E45" t="str">
        <f>VLOOKUP(D45,Product!$A$2:$I$101,3,FALSE)</f>
        <v>Home</v>
      </c>
      <c r="F45" t="s">
        <v>1807</v>
      </c>
      <c r="H45">
        <v>863.11</v>
      </c>
      <c r="I45">
        <v>0.28000000000000003</v>
      </c>
      <c r="J45" t="s">
        <v>1826</v>
      </c>
      <c r="K45">
        <v>1864.3176000000001</v>
      </c>
      <c r="L45" s="45">
        <f t="shared" si="0"/>
        <v>2.5714285714285716</v>
      </c>
      <c r="M45" s="42">
        <f t="shared" si="4"/>
        <v>863.11</v>
      </c>
      <c r="N45" s="42">
        <f t="shared" si="2"/>
        <v>0.28000000000000003</v>
      </c>
      <c r="O45" s="42">
        <f t="shared" si="3"/>
        <v>1864.3176000000001</v>
      </c>
    </row>
    <row r="46" spans="1:16" x14ac:dyDescent="0.3">
      <c r="A46" t="s">
        <v>1870</v>
      </c>
      <c r="B46" s="2">
        <v>45538</v>
      </c>
      <c r="C46" t="s">
        <v>663</v>
      </c>
      <c r="D46" t="s">
        <v>1634</v>
      </c>
      <c r="E46" t="str">
        <f>VLOOKUP(D46,Product!$A$2:$I$101,3,FALSE)</f>
        <v>Electronics</v>
      </c>
      <c r="F46" t="s">
        <v>1794</v>
      </c>
      <c r="G46">
        <v>2</v>
      </c>
      <c r="H46">
        <v>209.32</v>
      </c>
      <c r="I46">
        <v>0.23</v>
      </c>
      <c r="J46" t="s">
        <v>1829</v>
      </c>
      <c r="K46">
        <v>322.3528</v>
      </c>
      <c r="L46" s="45">
        <f t="shared" si="0"/>
        <v>2</v>
      </c>
      <c r="M46" s="42">
        <f t="shared" si="4"/>
        <v>209.32</v>
      </c>
      <c r="N46" s="42">
        <f t="shared" si="2"/>
        <v>0.23</v>
      </c>
      <c r="O46" s="42">
        <f t="shared" si="3"/>
        <v>322.3528</v>
      </c>
    </row>
    <row r="47" spans="1:16" x14ac:dyDescent="0.3">
      <c r="A47" t="s">
        <v>1871</v>
      </c>
      <c r="B47" s="2">
        <v>45606</v>
      </c>
      <c r="C47" t="s">
        <v>1449</v>
      </c>
      <c r="D47" t="s">
        <v>1666</v>
      </c>
      <c r="E47" t="str">
        <f>VLOOKUP(D47,Product!$A$2:$I$101,3,FALSE)</f>
        <v>Beauty</v>
      </c>
      <c r="F47" t="s">
        <v>1782</v>
      </c>
      <c r="G47">
        <v>4</v>
      </c>
      <c r="H47">
        <v>288.60000000000002</v>
      </c>
      <c r="I47">
        <v>0.09</v>
      </c>
      <c r="J47" t="s">
        <v>1826</v>
      </c>
      <c r="K47">
        <v>1050.5039999999999</v>
      </c>
      <c r="L47" s="45">
        <f t="shared" si="0"/>
        <v>4</v>
      </c>
      <c r="M47" s="42">
        <f t="shared" si="4"/>
        <v>288.60000000000002</v>
      </c>
      <c r="N47" s="42">
        <f t="shared" si="2"/>
        <v>0.09</v>
      </c>
      <c r="O47" s="42">
        <f t="shared" si="3"/>
        <v>1050.5039999999999</v>
      </c>
    </row>
    <row r="48" spans="1:16" x14ac:dyDescent="0.3">
      <c r="A48" t="s">
        <v>1872</v>
      </c>
      <c r="B48" s="2">
        <v>45570</v>
      </c>
      <c r="C48" t="s">
        <v>258</v>
      </c>
      <c r="D48" t="s">
        <v>1704</v>
      </c>
      <c r="E48" t="str">
        <f>VLOOKUP(D48,Product!$A$2:$I$101,3,FALSE)</f>
        <v>Home</v>
      </c>
      <c r="F48" t="s">
        <v>1804</v>
      </c>
      <c r="G48">
        <v>1</v>
      </c>
      <c r="H48">
        <v>418.69</v>
      </c>
      <c r="I48">
        <v>0.06</v>
      </c>
      <c r="J48" t="s">
        <v>1826</v>
      </c>
      <c r="K48">
        <v>393.5686</v>
      </c>
      <c r="L48" s="45">
        <f t="shared" si="0"/>
        <v>1</v>
      </c>
      <c r="M48" s="42">
        <f t="shared" si="4"/>
        <v>418.69</v>
      </c>
      <c r="N48" s="42">
        <f t="shared" si="2"/>
        <v>0.06</v>
      </c>
      <c r="O48" s="42">
        <f t="shared" si="3"/>
        <v>393.5686</v>
      </c>
    </row>
    <row r="49" spans="1:15" x14ac:dyDescent="0.3">
      <c r="A49" t="s">
        <v>1873</v>
      </c>
      <c r="B49" s="2">
        <v>45466</v>
      </c>
      <c r="C49" t="s">
        <v>44</v>
      </c>
      <c r="D49" t="s">
        <v>1608</v>
      </c>
      <c r="E49" t="str">
        <f>VLOOKUP(D49,Product!$A$2:$I$101,3,FALSE)</f>
        <v>Home</v>
      </c>
      <c r="F49" t="s">
        <v>1792</v>
      </c>
      <c r="G49">
        <v>1</v>
      </c>
      <c r="H49">
        <v>135.78</v>
      </c>
      <c r="I49">
        <v>0.14000000000000001</v>
      </c>
      <c r="J49" t="s">
        <v>1826</v>
      </c>
      <c r="K49">
        <v>116.77079999999999</v>
      </c>
      <c r="L49" s="45">
        <f t="shared" si="0"/>
        <v>1</v>
      </c>
      <c r="M49" s="42">
        <f t="shared" si="4"/>
        <v>135.78</v>
      </c>
      <c r="N49" s="42">
        <f t="shared" si="2"/>
        <v>0.14000000000000001</v>
      </c>
      <c r="O49" s="42">
        <f t="shared" si="3"/>
        <v>116.77079999999999</v>
      </c>
    </row>
    <row r="50" spans="1:15" x14ac:dyDescent="0.3">
      <c r="A50" t="s">
        <v>1874</v>
      </c>
      <c r="B50" s="2">
        <v>45218</v>
      </c>
      <c r="C50" t="s">
        <v>663</v>
      </c>
      <c r="D50" t="s">
        <v>1636</v>
      </c>
      <c r="E50" t="str">
        <f>VLOOKUP(D50,Product!$A$2:$I$101,3,FALSE)</f>
        <v>Sports</v>
      </c>
      <c r="F50" t="s">
        <v>1807</v>
      </c>
      <c r="G50">
        <v>1</v>
      </c>
      <c r="H50">
        <v>517.13</v>
      </c>
      <c r="I50">
        <v>0.28000000000000003</v>
      </c>
      <c r="J50" t="s">
        <v>1824</v>
      </c>
      <c r="K50">
        <v>372.33359999999999</v>
      </c>
      <c r="L50" s="45">
        <f t="shared" si="0"/>
        <v>1</v>
      </c>
      <c r="M50" s="42">
        <f t="shared" si="4"/>
        <v>517.13</v>
      </c>
      <c r="N50" s="42">
        <f t="shared" si="2"/>
        <v>0.28000000000000003</v>
      </c>
      <c r="O50" s="42">
        <f t="shared" si="3"/>
        <v>372.33359999999999</v>
      </c>
    </row>
    <row r="51" spans="1:15" x14ac:dyDescent="0.3">
      <c r="A51" t="s">
        <v>1875</v>
      </c>
      <c r="B51" s="2">
        <v>45607</v>
      </c>
      <c r="C51" t="s">
        <v>1304</v>
      </c>
      <c r="D51" t="s">
        <v>1590</v>
      </c>
      <c r="E51" t="str">
        <f>VLOOKUP(D51,Product!$A$2:$I$101,3,FALSE)</f>
        <v>Home</v>
      </c>
      <c r="F51" t="s">
        <v>1804</v>
      </c>
      <c r="G51">
        <v>2</v>
      </c>
      <c r="H51">
        <v>384.66</v>
      </c>
      <c r="I51">
        <v>0.08</v>
      </c>
      <c r="J51" t="s">
        <v>1829</v>
      </c>
      <c r="K51">
        <v>707.77440000000013</v>
      </c>
      <c r="L51" s="45">
        <f t="shared" si="0"/>
        <v>2</v>
      </c>
      <c r="M51" s="42">
        <f t="shared" si="4"/>
        <v>384.66</v>
      </c>
      <c r="N51" s="42">
        <f t="shared" si="2"/>
        <v>0.08</v>
      </c>
      <c r="O51" s="42">
        <f t="shared" si="3"/>
        <v>707.77440000000013</v>
      </c>
    </row>
    <row r="52" spans="1:15" x14ac:dyDescent="0.3">
      <c r="A52" t="s">
        <v>1876</v>
      </c>
      <c r="B52" s="2">
        <v>45291</v>
      </c>
      <c r="C52" t="s">
        <v>258</v>
      </c>
      <c r="D52" t="s">
        <v>1652</v>
      </c>
      <c r="E52" t="str">
        <f>VLOOKUP(D52,Product!$A$2:$I$101,3,FALSE)</f>
        <v>Sports</v>
      </c>
      <c r="F52" t="s">
        <v>1786</v>
      </c>
      <c r="G52">
        <v>3</v>
      </c>
      <c r="H52">
        <v>83.7</v>
      </c>
      <c r="I52">
        <v>0.24</v>
      </c>
      <c r="J52" t="s">
        <v>1826</v>
      </c>
      <c r="K52">
        <v>190.83600000000001</v>
      </c>
      <c r="L52" s="45">
        <f t="shared" si="0"/>
        <v>3</v>
      </c>
      <c r="M52" s="42">
        <f t="shared" si="4"/>
        <v>83.7</v>
      </c>
      <c r="N52" s="42">
        <f t="shared" si="2"/>
        <v>0.24</v>
      </c>
      <c r="O52" s="42">
        <f t="shared" si="3"/>
        <v>190.83600000000001</v>
      </c>
    </row>
    <row r="53" spans="1:15" x14ac:dyDescent="0.3">
      <c r="A53" t="s">
        <v>1877</v>
      </c>
      <c r="B53" s="2">
        <v>45689</v>
      </c>
      <c r="C53" t="s">
        <v>481</v>
      </c>
      <c r="D53" t="s">
        <v>1686</v>
      </c>
      <c r="E53" t="str">
        <f>VLOOKUP(D53,Product!$A$2:$I$101,3,FALSE)</f>
        <v>Clothing</v>
      </c>
      <c r="F53" t="s">
        <v>1779</v>
      </c>
      <c r="G53">
        <v>3</v>
      </c>
      <c r="H53">
        <v>76.569999999999993</v>
      </c>
      <c r="I53">
        <v>0.26</v>
      </c>
      <c r="J53" t="s">
        <v>1824</v>
      </c>
      <c r="K53">
        <v>169.9854</v>
      </c>
      <c r="L53" s="45">
        <f t="shared" si="0"/>
        <v>3</v>
      </c>
      <c r="M53" s="42">
        <f t="shared" si="4"/>
        <v>76.569999999999993</v>
      </c>
      <c r="N53" s="42">
        <f t="shared" si="2"/>
        <v>0.26</v>
      </c>
      <c r="O53" s="42">
        <f t="shared" si="3"/>
        <v>169.9854</v>
      </c>
    </row>
    <row r="54" spans="1:15" hidden="1" x14ac:dyDescent="0.3">
      <c r="A54" t="s">
        <v>1878</v>
      </c>
      <c r="B54" s="2">
        <v>45894</v>
      </c>
      <c r="C54" t="s">
        <v>499</v>
      </c>
      <c r="D54" t="s">
        <v>1726</v>
      </c>
      <c r="E54" t="str">
        <f>VLOOKUP(D54,Product!$A$2:$I$101,3,FALSE)</f>
        <v>Beauty</v>
      </c>
      <c r="F54" t="s">
        <v>1776</v>
      </c>
      <c r="G54">
        <v>3</v>
      </c>
      <c r="J54" t="s">
        <v>1824</v>
      </c>
      <c r="K54">
        <v>486.06330000000003</v>
      </c>
      <c r="L54" s="8">
        <f t="shared" si="0"/>
        <v>3</v>
      </c>
      <c r="M54">
        <f>IF(H54="", AVERAGEIF($E$2:$E$101, E55, $H$2:$H$101), H54)</f>
        <v>443.50037037037032</v>
      </c>
      <c r="N54">
        <f t="shared" si="2"/>
        <v>0.14703703703703702</v>
      </c>
      <c r="O54">
        <f t="shared" si="3"/>
        <v>486.06330000000003</v>
      </c>
    </row>
    <row r="55" spans="1:15" x14ac:dyDescent="0.3">
      <c r="A55" t="s">
        <v>1879</v>
      </c>
      <c r="B55" s="2">
        <v>45677</v>
      </c>
      <c r="C55" t="s">
        <v>1020</v>
      </c>
      <c r="D55" t="s">
        <v>1588</v>
      </c>
      <c r="E55" t="str">
        <f>VLOOKUP(D55,Product!$A$2:$I$101,3,FALSE)</f>
        <v>Sports</v>
      </c>
      <c r="F55" t="s">
        <v>1782</v>
      </c>
      <c r="G55">
        <v>1</v>
      </c>
      <c r="H55">
        <v>900.35</v>
      </c>
      <c r="I55">
        <v>0.13</v>
      </c>
      <c r="J55" t="s">
        <v>1829</v>
      </c>
      <c r="K55">
        <v>783.30449999999996</v>
      </c>
      <c r="L55" s="45">
        <f t="shared" si="0"/>
        <v>1</v>
      </c>
      <c r="M55" s="42">
        <f t="shared" ref="M55:M118" si="5">IF(H55="", IFERROR(AVERAGEIF($E$2:$E$101, E55, $H$2:$H$101), ""), H55)</f>
        <v>900.35</v>
      </c>
      <c r="N55" s="42">
        <f t="shared" si="2"/>
        <v>0.13</v>
      </c>
      <c r="O55" s="42">
        <f t="shared" si="3"/>
        <v>783.30449999999996</v>
      </c>
    </row>
    <row r="56" spans="1:15" x14ac:dyDescent="0.3">
      <c r="A56" t="s">
        <v>1880</v>
      </c>
      <c r="B56" s="2">
        <v>45706</v>
      </c>
      <c r="C56" t="s">
        <v>341</v>
      </c>
      <c r="D56" t="s">
        <v>1628</v>
      </c>
      <c r="E56" t="str">
        <f>VLOOKUP(D56,Product!$A$2:$I$101,3,FALSE)</f>
        <v>Electronics</v>
      </c>
      <c r="F56" t="s">
        <v>1789</v>
      </c>
      <c r="G56">
        <v>4</v>
      </c>
      <c r="H56">
        <v>428.09</v>
      </c>
      <c r="I56">
        <v>7.0000000000000007E-2</v>
      </c>
      <c r="J56" t="s">
        <v>1824</v>
      </c>
      <c r="K56">
        <v>1592.4947999999999</v>
      </c>
      <c r="L56" s="45">
        <f t="shared" si="0"/>
        <v>4</v>
      </c>
      <c r="M56" s="42">
        <f t="shared" si="5"/>
        <v>428.09</v>
      </c>
      <c r="N56" s="42">
        <f t="shared" si="2"/>
        <v>7.0000000000000007E-2</v>
      </c>
      <c r="O56" s="42">
        <f t="shared" si="3"/>
        <v>1592.4947999999999</v>
      </c>
    </row>
    <row r="57" spans="1:15" x14ac:dyDescent="0.3">
      <c r="A57" t="s">
        <v>1881</v>
      </c>
      <c r="B57" s="2">
        <v>45589</v>
      </c>
      <c r="C57" t="s">
        <v>1292</v>
      </c>
      <c r="D57" t="s">
        <v>1646</v>
      </c>
      <c r="E57" t="str">
        <f>VLOOKUP(D57,Product!$A$2:$I$101,3,FALSE)</f>
        <v>Beauty</v>
      </c>
      <c r="F57" t="s">
        <v>1792</v>
      </c>
      <c r="G57">
        <v>2</v>
      </c>
      <c r="H57">
        <v>559.71</v>
      </c>
      <c r="I57">
        <v>0.3</v>
      </c>
      <c r="J57" t="s">
        <v>1829</v>
      </c>
      <c r="K57">
        <v>783.59400000000005</v>
      </c>
      <c r="L57" s="45">
        <f t="shared" si="0"/>
        <v>2</v>
      </c>
      <c r="M57" s="42">
        <f t="shared" si="5"/>
        <v>559.71</v>
      </c>
      <c r="N57" s="42">
        <f t="shared" si="2"/>
        <v>0.3</v>
      </c>
      <c r="O57" s="42">
        <f t="shared" si="3"/>
        <v>783.59400000000005</v>
      </c>
    </row>
    <row r="58" spans="1:15" x14ac:dyDescent="0.3">
      <c r="A58" t="s">
        <v>1882</v>
      </c>
      <c r="B58" s="2">
        <v>45282</v>
      </c>
      <c r="C58" t="s">
        <v>292</v>
      </c>
      <c r="D58" t="s">
        <v>1616</v>
      </c>
      <c r="E58" t="str">
        <f>VLOOKUP(D58,Product!$A$2:$I$101,3,FALSE)</f>
        <v>Electronics</v>
      </c>
      <c r="F58" t="s">
        <v>1776</v>
      </c>
      <c r="G58">
        <v>2</v>
      </c>
      <c r="H58">
        <v>833.7</v>
      </c>
      <c r="I58">
        <v>0.06</v>
      </c>
      <c r="J58" t="s">
        <v>1826</v>
      </c>
      <c r="K58">
        <v>1567.356</v>
      </c>
      <c r="L58" s="45">
        <f t="shared" si="0"/>
        <v>2</v>
      </c>
      <c r="M58" s="42">
        <f t="shared" si="5"/>
        <v>833.7</v>
      </c>
      <c r="N58" s="42">
        <f t="shared" si="2"/>
        <v>0.06</v>
      </c>
      <c r="O58" s="42">
        <f t="shared" si="3"/>
        <v>1567.356</v>
      </c>
    </row>
    <row r="59" spans="1:15" x14ac:dyDescent="0.3">
      <c r="A59" t="s">
        <v>1883</v>
      </c>
      <c r="B59" s="2">
        <v>45462</v>
      </c>
      <c r="C59" t="s">
        <v>1440</v>
      </c>
      <c r="D59" t="s">
        <v>1642</v>
      </c>
      <c r="E59" t="str">
        <f>VLOOKUP(D59,Product!$A$2:$I$101,3,FALSE)</f>
        <v>Beauty</v>
      </c>
      <c r="F59" t="s">
        <v>1799</v>
      </c>
      <c r="G59">
        <v>2</v>
      </c>
      <c r="H59">
        <v>680.16</v>
      </c>
      <c r="I59">
        <v>0.28000000000000003</v>
      </c>
      <c r="J59" t="s">
        <v>1824</v>
      </c>
      <c r="K59">
        <v>979.43039999999996</v>
      </c>
      <c r="L59" s="45">
        <f t="shared" si="0"/>
        <v>2</v>
      </c>
      <c r="M59" s="42">
        <f t="shared" si="5"/>
        <v>680.16</v>
      </c>
      <c r="N59" s="42">
        <f t="shared" si="2"/>
        <v>0.28000000000000003</v>
      </c>
      <c r="O59" s="42">
        <f t="shared" si="3"/>
        <v>979.43039999999996</v>
      </c>
    </row>
    <row r="60" spans="1:15" x14ac:dyDescent="0.3">
      <c r="A60" t="s">
        <v>1884</v>
      </c>
      <c r="B60" s="2">
        <v>45633</v>
      </c>
      <c r="C60" t="s">
        <v>1257</v>
      </c>
      <c r="D60" t="s">
        <v>1578</v>
      </c>
      <c r="E60" t="str">
        <f>VLOOKUP(D60,Product!$A$2:$I$101,3,FALSE)</f>
        <v>Electronics</v>
      </c>
      <c r="F60" t="s">
        <v>1779</v>
      </c>
      <c r="G60">
        <v>4</v>
      </c>
      <c r="H60">
        <v>733.42</v>
      </c>
      <c r="J60" t="s">
        <v>1826</v>
      </c>
      <c r="K60">
        <v>2552.3015999999998</v>
      </c>
      <c r="L60" s="45">
        <f t="shared" si="0"/>
        <v>4</v>
      </c>
      <c r="M60" s="42">
        <f t="shared" si="5"/>
        <v>733.42</v>
      </c>
      <c r="N60" s="42">
        <f t="shared" si="2"/>
        <v>0.17529411764705885</v>
      </c>
      <c r="O60" s="42">
        <f t="shared" si="3"/>
        <v>2552.3015999999998</v>
      </c>
    </row>
    <row r="61" spans="1:15" x14ac:dyDescent="0.3">
      <c r="A61" t="s">
        <v>1885</v>
      </c>
      <c r="B61" s="2">
        <v>45257</v>
      </c>
      <c r="C61" t="s">
        <v>1148</v>
      </c>
      <c r="D61" t="s">
        <v>1726</v>
      </c>
      <c r="E61" t="str">
        <f>VLOOKUP(D61,Product!$A$2:$I$101,3,FALSE)</f>
        <v>Beauty</v>
      </c>
      <c r="F61" t="s">
        <v>1792</v>
      </c>
      <c r="G61">
        <v>1</v>
      </c>
      <c r="H61">
        <v>996.33</v>
      </c>
      <c r="I61">
        <v>0.23</v>
      </c>
      <c r="J61" t="s">
        <v>1826</v>
      </c>
      <c r="K61">
        <v>767.17410000000007</v>
      </c>
      <c r="L61" s="45">
        <f t="shared" si="0"/>
        <v>1</v>
      </c>
      <c r="M61" s="42">
        <f t="shared" si="5"/>
        <v>996.33</v>
      </c>
      <c r="N61" s="42">
        <f t="shared" si="2"/>
        <v>0.23</v>
      </c>
      <c r="O61" s="42">
        <f t="shared" si="3"/>
        <v>767.17410000000007</v>
      </c>
    </row>
    <row r="62" spans="1:15" x14ac:dyDescent="0.3">
      <c r="A62" t="s">
        <v>1886</v>
      </c>
      <c r="B62" s="2">
        <v>45854</v>
      </c>
      <c r="C62" t="s">
        <v>1269</v>
      </c>
      <c r="D62" t="s">
        <v>1610</v>
      </c>
      <c r="E62" t="str">
        <f>VLOOKUP(D62,Product!$A$2:$I$101,3,FALSE)</f>
        <v>Sports</v>
      </c>
      <c r="F62" t="s">
        <v>1789</v>
      </c>
      <c r="G62">
        <v>1</v>
      </c>
      <c r="H62">
        <v>198.83</v>
      </c>
      <c r="I62">
        <v>0.09</v>
      </c>
      <c r="J62" t="s">
        <v>1829</v>
      </c>
      <c r="K62">
        <v>180.93530000000001</v>
      </c>
      <c r="L62" s="45">
        <f t="shared" si="0"/>
        <v>1</v>
      </c>
      <c r="M62" s="42">
        <f t="shared" si="5"/>
        <v>198.83</v>
      </c>
      <c r="N62" s="42">
        <f t="shared" si="2"/>
        <v>0.09</v>
      </c>
      <c r="O62" s="42">
        <f t="shared" si="3"/>
        <v>180.93530000000001</v>
      </c>
    </row>
    <row r="63" spans="1:15" x14ac:dyDescent="0.3">
      <c r="A63" t="s">
        <v>1887</v>
      </c>
      <c r="B63" s="2">
        <v>45716</v>
      </c>
      <c r="C63" t="s">
        <v>767</v>
      </c>
      <c r="D63" t="s">
        <v>1586</v>
      </c>
      <c r="E63" t="str">
        <f>VLOOKUP(D63,Product!$A$2:$I$101,3,FALSE)</f>
        <v>Sports</v>
      </c>
      <c r="F63" t="s">
        <v>1779</v>
      </c>
      <c r="G63">
        <v>1</v>
      </c>
      <c r="H63">
        <v>374.92</v>
      </c>
      <c r="I63">
        <v>0.18</v>
      </c>
      <c r="J63" t="s">
        <v>1826</v>
      </c>
      <c r="K63">
        <v>307.43439999999998</v>
      </c>
      <c r="L63" s="45">
        <f t="shared" si="0"/>
        <v>1</v>
      </c>
      <c r="M63" s="42">
        <f t="shared" si="5"/>
        <v>374.92</v>
      </c>
      <c r="N63" s="42">
        <f t="shared" si="2"/>
        <v>0.18</v>
      </c>
      <c r="O63" s="42">
        <f t="shared" si="3"/>
        <v>307.43439999999998</v>
      </c>
    </row>
    <row r="64" spans="1:15" x14ac:dyDescent="0.3">
      <c r="A64" t="s">
        <v>1888</v>
      </c>
      <c r="B64" s="2">
        <v>45515</v>
      </c>
      <c r="C64" t="s">
        <v>1431</v>
      </c>
      <c r="D64" t="s">
        <v>1734</v>
      </c>
      <c r="E64" t="str">
        <f>VLOOKUP(D64,Product!$A$2:$I$101,3,FALSE)</f>
        <v>Electronics</v>
      </c>
      <c r="F64" t="s">
        <v>1804</v>
      </c>
      <c r="G64">
        <v>1</v>
      </c>
      <c r="H64">
        <v>468.94</v>
      </c>
      <c r="I64">
        <v>0.12</v>
      </c>
      <c r="J64" t="s">
        <v>1824</v>
      </c>
      <c r="K64">
        <v>412.66719999999998</v>
      </c>
      <c r="L64" s="45">
        <f t="shared" si="0"/>
        <v>1</v>
      </c>
      <c r="M64" s="42">
        <f t="shared" si="5"/>
        <v>468.94</v>
      </c>
      <c r="N64" s="42">
        <f t="shared" si="2"/>
        <v>0.12</v>
      </c>
      <c r="O64" s="42">
        <f t="shared" si="3"/>
        <v>412.66719999999998</v>
      </c>
    </row>
    <row r="65" spans="1:15" x14ac:dyDescent="0.3">
      <c r="A65" t="s">
        <v>1889</v>
      </c>
      <c r="B65" s="2">
        <v>45927</v>
      </c>
      <c r="C65" t="s">
        <v>435</v>
      </c>
      <c r="D65" t="s">
        <v>1726</v>
      </c>
      <c r="E65" t="str">
        <f>VLOOKUP(D65,Product!$A$2:$I$101,3,FALSE)</f>
        <v>Beauty</v>
      </c>
      <c r="F65" t="s">
        <v>1794</v>
      </c>
      <c r="G65">
        <v>2</v>
      </c>
      <c r="H65">
        <v>121.37</v>
      </c>
      <c r="I65">
        <v>0.05</v>
      </c>
      <c r="J65" t="s">
        <v>1824</v>
      </c>
      <c r="K65">
        <v>230.60300000000001</v>
      </c>
      <c r="L65" s="45">
        <f t="shared" si="0"/>
        <v>2</v>
      </c>
      <c r="M65" s="42">
        <f t="shared" si="5"/>
        <v>121.37</v>
      </c>
      <c r="N65" s="42">
        <f t="shared" si="2"/>
        <v>0.05</v>
      </c>
      <c r="O65" s="42">
        <f t="shared" si="3"/>
        <v>230.60300000000001</v>
      </c>
    </row>
    <row r="66" spans="1:15" x14ac:dyDescent="0.3">
      <c r="A66" t="s">
        <v>1890</v>
      </c>
      <c r="B66" s="2">
        <v>45914</v>
      </c>
      <c r="C66" t="s">
        <v>815</v>
      </c>
      <c r="D66" t="s">
        <v>1654</v>
      </c>
      <c r="E66" t="str">
        <f>VLOOKUP(D66,Product!$A$2:$I$101,3,FALSE)</f>
        <v>Clothing</v>
      </c>
      <c r="F66" t="s">
        <v>1789</v>
      </c>
      <c r="G66">
        <v>3</v>
      </c>
      <c r="H66">
        <v>480.06</v>
      </c>
      <c r="I66">
        <v>0.01</v>
      </c>
      <c r="J66" t="s">
        <v>1824</v>
      </c>
      <c r="L66" s="45">
        <f t="shared" si="0"/>
        <v>3</v>
      </c>
      <c r="M66" s="42">
        <f t="shared" si="5"/>
        <v>480.06</v>
      </c>
      <c r="N66" s="42">
        <f t="shared" si="2"/>
        <v>0.01</v>
      </c>
      <c r="O66" s="42">
        <f t="shared" si="3"/>
        <v>1078.9595350000002</v>
      </c>
    </row>
    <row r="67" spans="1:15" x14ac:dyDescent="0.3">
      <c r="A67" t="s">
        <v>1891</v>
      </c>
      <c r="B67" s="2">
        <v>45290</v>
      </c>
      <c r="C67" t="s">
        <v>541</v>
      </c>
      <c r="D67" t="s">
        <v>1746</v>
      </c>
      <c r="E67" t="str">
        <f>VLOOKUP(D67,Product!$A$2:$I$101,3,FALSE)</f>
        <v>Home</v>
      </c>
      <c r="F67" t="s">
        <v>1807</v>
      </c>
      <c r="G67">
        <v>2</v>
      </c>
      <c r="H67">
        <v>856.57</v>
      </c>
      <c r="I67">
        <v>0.24</v>
      </c>
      <c r="J67" t="s">
        <v>1824</v>
      </c>
      <c r="K67">
        <v>1301.9864</v>
      </c>
      <c r="L67" s="45">
        <f t="shared" ref="L67:L130" si="6">IF(G67="", AVERAGEIF($E$2:$E$101, E68, $G$2:$G$101), G67)</f>
        <v>2</v>
      </c>
      <c r="M67" s="42">
        <f t="shared" si="5"/>
        <v>856.57</v>
      </c>
      <c r="N67" s="42">
        <f t="shared" ref="N67:N130" si="7">IF(I67="", AVERAGEIF($E$2:$E$101, E68, $I$2:$I$101), I67)</f>
        <v>0.24</v>
      </c>
      <c r="O67" s="42">
        <f t="shared" ref="O67:O130" si="8">IF(K67="", AVERAGEIF($E$2:$E$101, E68, $K$2:$K$101), K67)</f>
        <v>1301.9864</v>
      </c>
    </row>
    <row r="68" spans="1:15" x14ac:dyDescent="0.3">
      <c r="A68" t="s">
        <v>1892</v>
      </c>
      <c r="B68" s="2">
        <v>45213</v>
      </c>
      <c r="C68" t="s">
        <v>857</v>
      </c>
      <c r="D68" t="s">
        <v>1702</v>
      </c>
      <c r="E68" t="str">
        <f>VLOOKUP(D68,Product!$A$2:$I$101,3,FALSE)</f>
        <v>Electronics</v>
      </c>
      <c r="F68" t="s">
        <v>1761</v>
      </c>
      <c r="G68">
        <v>4</v>
      </c>
      <c r="H68">
        <v>814.25</v>
      </c>
      <c r="I68">
        <v>0.18</v>
      </c>
      <c r="J68" t="s">
        <v>1824</v>
      </c>
      <c r="K68">
        <v>2670.74</v>
      </c>
      <c r="L68" s="45">
        <f t="shared" si="6"/>
        <v>4</v>
      </c>
      <c r="M68" s="42">
        <f t="shared" si="5"/>
        <v>814.25</v>
      </c>
      <c r="N68" s="42">
        <f t="shared" si="7"/>
        <v>0.18</v>
      </c>
      <c r="O68" s="42">
        <f t="shared" si="8"/>
        <v>2670.74</v>
      </c>
    </row>
    <row r="69" spans="1:15" x14ac:dyDescent="0.3">
      <c r="A69" t="s">
        <v>1893</v>
      </c>
      <c r="B69" s="2">
        <v>45255</v>
      </c>
      <c r="C69" t="s">
        <v>1487</v>
      </c>
      <c r="D69" t="s">
        <v>1572</v>
      </c>
      <c r="E69" t="str">
        <f>VLOOKUP(D69,Product!$A$2:$I$101,3,FALSE)</f>
        <v>Beauty</v>
      </c>
      <c r="F69" t="s">
        <v>1761</v>
      </c>
      <c r="G69">
        <v>1</v>
      </c>
      <c r="H69">
        <v>989.17</v>
      </c>
      <c r="I69">
        <v>0.2</v>
      </c>
      <c r="J69" t="s">
        <v>1826</v>
      </c>
      <c r="K69">
        <v>791.33600000000001</v>
      </c>
      <c r="L69" s="45">
        <f t="shared" si="6"/>
        <v>1</v>
      </c>
      <c r="M69" s="42">
        <f t="shared" si="5"/>
        <v>989.17</v>
      </c>
      <c r="N69" s="42">
        <f t="shared" si="7"/>
        <v>0.2</v>
      </c>
      <c r="O69" s="42">
        <f t="shared" si="8"/>
        <v>791.33600000000001</v>
      </c>
    </row>
    <row r="70" spans="1:15" x14ac:dyDescent="0.3">
      <c r="A70" t="s">
        <v>1894</v>
      </c>
      <c r="B70" s="2">
        <v>45270</v>
      </c>
      <c r="C70" t="s">
        <v>1163</v>
      </c>
      <c r="D70" t="s">
        <v>1692</v>
      </c>
      <c r="E70" t="str">
        <f>VLOOKUP(D70,Product!$A$2:$I$101,3,FALSE)</f>
        <v>Sports</v>
      </c>
      <c r="F70" t="s">
        <v>1789</v>
      </c>
      <c r="G70">
        <v>4</v>
      </c>
      <c r="H70">
        <v>62.48</v>
      </c>
      <c r="I70">
        <v>0.18</v>
      </c>
      <c r="J70" t="s">
        <v>1824</v>
      </c>
      <c r="K70">
        <v>204.93440000000001</v>
      </c>
      <c r="L70" s="45">
        <f t="shared" si="6"/>
        <v>4</v>
      </c>
      <c r="M70" s="42">
        <f t="shared" si="5"/>
        <v>62.48</v>
      </c>
      <c r="N70" s="42">
        <f t="shared" si="7"/>
        <v>0.18</v>
      </c>
      <c r="O70" s="42">
        <f t="shared" si="8"/>
        <v>204.93440000000001</v>
      </c>
    </row>
    <row r="71" spans="1:15" x14ac:dyDescent="0.3">
      <c r="A71" t="s">
        <v>1895</v>
      </c>
      <c r="B71" s="2">
        <v>45897</v>
      </c>
      <c r="C71" t="s">
        <v>1313</v>
      </c>
      <c r="D71" t="s">
        <v>1574</v>
      </c>
      <c r="E71" t="str">
        <f>VLOOKUP(D71,Product!$A$2:$I$101,3,FALSE)</f>
        <v>Electronics</v>
      </c>
      <c r="F71" t="s">
        <v>1804</v>
      </c>
      <c r="G71">
        <v>4</v>
      </c>
      <c r="H71">
        <v>561.24</v>
      </c>
      <c r="I71">
        <v>0.24</v>
      </c>
      <c r="J71" t="s">
        <v>1824</v>
      </c>
      <c r="K71">
        <v>1706.1695999999999</v>
      </c>
      <c r="L71" s="45">
        <f t="shared" si="6"/>
        <v>4</v>
      </c>
      <c r="M71" s="42">
        <f t="shared" si="5"/>
        <v>561.24</v>
      </c>
      <c r="N71" s="42">
        <f t="shared" si="7"/>
        <v>0.24</v>
      </c>
      <c r="O71" s="42">
        <f t="shared" si="8"/>
        <v>1706.1695999999999</v>
      </c>
    </row>
    <row r="72" spans="1:15" x14ac:dyDescent="0.3">
      <c r="A72" t="s">
        <v>1896</v>
      </c>
      <c r="B72" s="2">
        <v>45849</v>
      </c>
      <c r="C72" t="s">
        <v>218</v>
      </c>
      <c r="D72" t="s">
        <v>1668</v>
      </c>
      <c r="E72" t="str">
        <f>VLOOKUP(D72,Product!$A$2:$I$101,3,FALSE)</f>
        <v>Beauty</v>
      </c>
      <c r="F72" t="s">
        <v>1773</v>
      </c>
      <c r="G72">
        <v>3</v>
      </c>
      <c r="H72">
        <v>92.24</v>
      </c>
      <c r="I72">
        <v>0.28000000000000003</v>
      </c>
      <c r="J72" t="s">
        <v>1829</v>
      </c>
      <c r="L72" s="45">
        <f t="shared" si="6"/>
        <v>3</v>
      </c>
      <c r="M72" s="42">
        <f t="shared" si="5"/>
        <v>92.24</v>
      </c>
      <c r="N72" s="42">
        <f t="shared" si="7"/>
        <v>0.28000000000000003</v>
      </c>
      <c r="O72" s="42">
        <f t="shared" si="8"/>
        <v>792.89602692307687</v>
      </c>
    </row>
    <row r="73" spans="1:15" x14ac:dyDescent="0.3">
      <c r="A73" t="s">
        <v>1897</v>
      </c>
      <c r="B73" s="2">
        <v>45889</v>
      </c>
      <c r="C73" t="s">
        <v>559</v>
      </c>
      <c r="D73" t="s">
        <v>1692</v>
      </c>
      <c r="E73" t="str">
        <f>VLOOKUP(D73,Product!$A$2:$I$101,3,FALSE)</f>
        <v>Sports</v>
      </c>
      <c r="F73" t="s">
        <v>1757</v>
      </c>
      <c r="G73">
        <v>2</v>
      </c>
      <c r="H73">
        <v>668.3</v>
      </c>
      <c r="I73">
        <v>7.0000000000000007E-2</v>
      </c>
      <c r="J73" t="s">
        <v>1824</v>
      </c>
      <c r="K73">
        <v>1243.038</v>
      </c>
      <c r="L73" s="45">
        <f t="shared" si="6"/>
        <v>2</v>
      </c>
      <c r="M73" s="42">
        <f t="shared" si="5"/>
        <v>668.3</v>
      </c>
      <c r="N73" s="42">
        <f t="shared" si="7"/>
        <v>7.0000000000000007E-2</v>
      </c>
      <c r="O73" s="42">
        <f t="shared" si="8"/>
        <v>1243.038</v>
      </c>
    </row>
    <row r="74" spans="1:15" x14ac:dyDescent="0.3">
      <c r="A74" t="s">
        <v>1898</v>
      </c>
      <c r="B74" s="2">
        <v>45533</v>
      </c>
      <c r="C74" t="s">
        <v>1272</v>
      </c>
      <c r="D74" t="s">
        <v>1624</v>
      </c>
      <c r="E74" t="str">
        <f>VLOOKUP(D74,Product!$A$2:$I$101,3,FALSE)</f>
        <v>Sports</v>
      </c>
      <c r="F74" t="s">
        <v>1773</v>
      </c>
      <c r="G74">
        <v>1</v>
      </c>
      <c r="H74">
        <v>553.82000000000005</v>
      </c>
      <c r="I74">
        <v>0.09</v>
      </c>
      <c r="J74" t="s">
        <v>1824</v>
      </c>
      <c r="K74">
        <v>503.97620000000012</v>
      </c>
      <c r="L74" s="45">
        <f t="shared" si="6"/>
        <v>1</v>
      </c>
      <c r="M74" s="42">
        <f t="shared" si="5"/>
        <v>553.82000000000005</v>
      </c>
      <c r="N74" s="42">
        <f t="shared" si="7"/>
        <v>0.09</v>
      </c>
      <c r="O74" s="42">
        <f t="shared" si="8"/>
        <v>503.97620000000012</v>
      </c>
    </row>
    <row r="75" spans="1:15" x14ac:dyDescent="0.3">
      <c r="A75" t="s">
        <v>1899</v>
      </c>
      <c r="B75" s="2">
        <v>45626</v>
      </c>
      <c r="C75" t="s">
        <v>147</v>
      </c>
      <c r="D75" t="s">
        <v>1638</v>
      </c>
      <c r="E75" t="str">
        <f>VLOOKUP(D75,Product!$A$2:$I$101,3,FALSE)</f>
        <v>Sports</v>
      </c>
      <c r="F75" t="s">
        <v>1792</v>
      </c>
      <c r="G75">
        <v>2</v>
      </c>
      <c r="H75">
        <v>556.42999999999995</v>
      </c>
      <c r="I75">
        <v>0.13</v>
      </c>
      <c r="J75" t="s">
        <v>1824</v>
      </c>
      <c r="K75">
        <v>968.18819999999994</v>
      </c>
      <c r="L75" s="45">
        <f t="shared" si="6"/>
        <v>2</v>
      </c>
      <c r="M75" s="42">
        <f t="shared" si="5"/>
        <v>556.42999999999995</v>
      </c>
      <c r="N75" s="42">
        <f t="shared" si="7"/>
        <v>0.13</v>
      </c>
      <c r="O75" s="42">
        <f t="shared" si="8"/>
        <v>968.18819999999994</v>
      </c>
    </row>
    <row r="76" spans="1:15" x14ac:dyDescent="0.3">
      <c r="A76" t="s">
        <v>1900</v>
      </c>
      <c r="B76" s="2">
        <v>45942</v>
      </c>
      <c r="C76" t="s">
        <v>869</v>
      </c>
      <c r="D76" t="s">
        <v>1588</v>
      </c>
      <c r="E76" t="str">
        <f>VLOOKUP(D76,Product!$A$2:$I$101,3,FALSE)</f>
        <v>Sports</v>
      </c>
      <c r="F76" t="s">
        <v>1782</v>
      </c>
      <c r="G76">
        <v>1</v>
      </c>
      <c r="H76">
        <v>184.98</v>
      </c>
      <c r="I76">
        <v>0.1</v>
      </c>
      <c r="J76" t="s">
        <v>1829</v>
      </c>
      <c r="K76">
        <v>166.482</v>
      </c>
      <c r="L76" s="45">
        <f t="shared" si="6"/>
        <v>1</v>
      </c>
      <c r="M76" s="42">
        <f t="shared" si="5"/>
        <v>184.98</v>
      </c>
      <c r="N76" s="42">
        <f t="shared" si="7"/>
        <v>0.1</v>
      </c>
      <c r="O76" s="42">
        <f t="shared" si="8"/>
        <v>166.482</v>
      </c>
    </row>
    <row r="77" spans="1:15" x14ac:dyDescent="0.3">
      <c r="A77" t="s">
        <v>1901</v>
      </c>
      <c r="B77" s="2">
        <v>45500</v>
      </c>
      <c r="C77" t="s">
        <v>141</v>
      </c>
      <c r="D77" t="s">
        <v>1742</v>
      </c>
      <c r="E77" t="str">
        <f>VLOOKUP(D77,Product!$A$2:$I$101,3,FALSE)</f>
        <v>Sports</v>
      </c>
      <c r="F77" t="s">
        <v>1794</v>
      </c>
      <c r="G77">
        <v>4</v>
      </c>
      <c r="H77">
        <v>700.18</v>
      </c>
      <c r="I77">
        <v>0.23</v>
      </c>
      <c r="J77" t="s">
        <v>1824</v>
      </c>
      <c r="K77">
        <v>2156.5544</v>
      </c>
      <c r="L77" s="45">
        <f t="shared" si="6"/>
        <v>4</v>
      </c>
      <c r="M77" s="42">
        <f t="shared" si="5"/>
        <v>700.18</v>
      </c>
      <c r="N77" s="42">
        <f t="shared" si="7"/>
        <v>0.23</v>
      </c>
      <c r="O77" s="42">
        <f t="shared" si="8"/>
        <v>2156.5544</v>
      </c>
    </row>
    <row r="78" spans="1:15" x14ac:dyDescent="0.3">
      <c r="A78" t="s">
        <v>1902</v>
      </c>
      <c r="B78" s="2">
        <v>45285</v>
      </c>
      <c r="C78" t="s">
        <v>85</v>
      </c>
      <c r="D78" t="s">
        <v>1700</v>
      </c>
      <c r="E78" t="str">
        <f>VLOOKUP(D78,Product!$A$2:$I$101,3,FALSE)</f>
        <v>Electronics</v>
      </c>
      <c r="F78" t="s">
        <v>1789</v>
      </c>
      <c r="G78">
        <v>2</v>
      </c>
      <c r="H78">
        <v>686.31</v>
      </c>
      <c r="I78">
        <v>0.25</v>
      </c>
      <c r="J78" t="s">
        <v>1824</v>
      </c>
      <c r="K78">
        <v>1029.4649999999999</v>
      </c>
      <c r="L78" s="45">
        <f t="shared" si="6"/>
        <v>2</v>
      </c>
      <c r="M78" s="42">
        <f t="shared" si="5"/>
        <v>686.31</v>
      </c>
      <c r="N78" s="42">
        <f t="shared" si="7"/>
        <v>0.25</v>
      </c>
      <c r="O78" s="42">
        <f t="shared" si="8"/>
        <v>1029.4649999999999</v>
      </c>
    </row>
    <row r="79" spans="1:15" x14ac:dyDescent="0.3">
      <c r="A79" t="s">
        <v>1903</v>
      </c>
      <c r="B79" s="2">
        <v>45800</v>
      </c>
      <c r="C79" t="s">
        <v>40</v>
      </c>
      <c r="D79" t="s">
        <v>1682</v>
      </c>
      <c r="E79" t="str">
        <f>VLOOKUP(D79,Product!$A$2:$I$101,3,FALSE)</f>
        <v>Electronics</v>
      </c>
      <c r="F79" t="s">
        <v>1801</v>
      </c>
      <c r="G79">
        <v>1</v>
      </c>
      <c r="H79">
        <v>687.82</v>
      </c>
      <c r="I79">
        <v>0.27</v>
      </c>
      <c r="J79" t="s">
        <v>1829</v>
      </c>
      <c r="K79">
        <v>502.10860000000002</v>
      </c>
      <c r="L79" s="45">
        <f t="shared" si="6"/>
        <v>1</v>
      </c>
      <c r="M79" s="42">
        <f t="shared" si="5"/>
        <v>687.82</v>
      </c>
      <c r="N79" s="42">
        <f t="shared" si="7"/>
        <v>0.27</v>
      </c>
      <c r="O79" s="42">
        <f t="shared" si="8"/>
        <v>502.10860000000002</v>
      </c>
    </row>
    <row r="80" spans="1:15" x14ac:dyDescent="0.3">
      <c r="A80" t="s">
        <v>1904</v>
      </c>
      <c r="B80" s="2">
        <v>45609</v>
      </c>
      <c r="C80" t="s">
        <v>716</v>
      </c>
      <c r="D80" t="s">
        <v>1714</v>
      </c>
      <c r="E80" t="str">
        <f>VLOOKUP(D80,Product!$A$2:$I$101,3,FALSE)</f>
        <v>Beauty</v>
      </c>
      <c r="F80" t="s">
        <v>1782</v>
      </c>
      <c r="G80">
        <v>2</v>
      </c>
      <c r="H80">
        <v>900.55</v>
      </c>
      <c r="I80">
        <v>0.16</v>
      </c>
      <c r="J80" t="s">
        <v>1824</v>
      </c>
      <c r="K80">
        <v>1512.924</v>
      </c>
      <c r="L80" s="45">
        <f t="shared" si="6"/>
        <v>2</v>
      </c>
      <c r="M80" s="42">
        <f t="shared" si="5"/>
        <v>900.55</v>
      </c>
      <c r="N80" s="42">
        <f t="shared" si="7"/>
        <v>0.16</v>
      </c>
      <c r="O80" s="42">
        <f t="shared" si="8"/>
        <v>1512.924</v>
      </c>
    </row>
    <row r="81" spans="1:15" x14ac:dyDescent="0.3">
      <c r="A81" t="s">
        <v>1905</v>
      </c>
      <c r="B81" s="2">
        <v>45268</v>
      </c>
      <c r="C81" t="s">
        <v>402</v>
      </c>
      <c r="D81" t="s">
        <v>1590</v>
      </c>
      <c r="E81" t="str">
        <f>VLOOKUP(D81,Product!$A$2:$I$101,3,FALSE)</f>
        <v>Home</v>
      </c>
      <c r="F81" t="s">
        <v>1761</v>
      </c>
      <c r="G81">
        <v>1</v>
      </c>
      <c r="H81">
        <v>341.17</v>
      </c>
      <c r="I81">
        <v>0.15</v>
      </c>
      <c r="J81" t="s">
        <v>1824</v>
      </c>
      <c r="K81">
        <v>289.99450000000002</v>
      </c>
      <c r="L81" s="45">
        <f t="shared" si="6"/>
        <v>1</v>
      </c>
      <c r="M81" s="42">
        <f t="shared" si="5"/>
        <v>341.17</v>
      </c>
      <c r="N81" s="42">
        <f t="shared" si="7"/>
        <v>0.15</v>
      </c>
      <c r="O81" s="42">
        <f t="shared" si="8"/>
        <v>289.99450000000002</v>
      </c>
    </row>
    <row r="82" spans="1:15" x14ac:dyDescent="0.3">
      <c r="A82" t="s">
        <v>1906</v>
      </c>
      <c r="B82" s="2">
        <v>45885</v>
      </c>
      <c r="C82" t="s">
        <v>582</v>
      </c>
      <c r="D82" t="s">
        <v>1652</v>
      </c>
      <c r="E82" t="str">
        <f>VLOOKUP(D82,Product!$A$2:$I$101,3,FALSE)</f>
        <v>Sports</v>
      </c>
      <c r="F82" t="s">
        <v>1782</v>
      </c>
      <c r="G82">
        <v>1</v>
      </c>
      <c r="H82">
        <v>442.27</v>
      </c>
      <c r="I82">
        <v>0.06</v>
      </c>
      <c r="J82" t="s">
        <v>1829</v>
      </c>
      <c r="K82">
        <v>415.73379999999997</v>
      </c>
      <c r="L82" s="45">
        <f t="shared" si="6"/>
        <v>1</v>
      </c>
      <c r="M82" s="42">
        <f t="shared" si="5"/>
        <v>442.27</v>
      </c>
      <c r="N82" s="42">
        <f t="shared" si="7"/>
        <v>0.06</v>
      </c>
      <c r="O82" s="42">
        <f t="shared" si="8"/>
        <v>415.73379999999997</v>
      </c>
    </row>
    <row r="83" spans="1:15" x14ac:dyDescent="0.3">
      <c r="A83" t="s">
        <v>1907</v>
      </c>
      <c r="B83" s="2">
        <v>45616</v>
      </c>
      <c r="C83" t="s">
        <v>809</v>
      </c>
      <c r="D83" t="s">
        <v>1690</v>
      </c>
      <c r="E83" t="str">
        <f>VLOOKUP(D83,Product!$A$2:$I$101,3,FALSE)</f>
        <v>Beauty</v>
      </c>
      <c r="F83" t="s">
        <v>1786</v>
      </c>
      <c r="G83">
        <v>1</v>
      </c>
      <c r="H83">
        <v>363.73</v>
      </c>
      <c r="I83">
        <v>0.25</v>
      </c>
      <c r="J83" t="s">
        <v>1826</v>
      </c>
      <c r="K83">
        <v>272.79750000000001</v>
      </c>
      <c r="L83" s="45">
        <f t="shared" si="6"/>
        <v>1</v>
      </c>
      <c r="M83" s="42">
        <f t="shared" si="5"/>
        <v>363.73</v>
      </c>
      <c r="N83" s="42">
        <f t="shared" si="7"/>
        <v>0.25</v>
      </c>
      <c r="O83" s="42">
        <f t="shared" si="8"/>
        <v>272.79750000000001</v>
      </c>
    </row>
    <row r="84" spans="1:15" x14ac:dyDescent="0.3">
      <c r="A84" t="s">
        <v>1908</v>
      </c>
      <c r="B84" s="2">
        <v>45518</v>
      </c>
      <c r="C84" t="s">
        <v>1181</v>
      </c>
      <c r="D84" t="s">
        <v>1730</v>
      </c>
      <c r="E84" t="str">
        <f>VLOOKUP(D84,Product!$A$2:$I$101,3,FALSE)</f>
        <v>Clothing</v>
      </c>
      <c r="F84" t="s">
        <v>1807</v>
      </c>
      <c r="G84">
        <v>2</v>
      </c>
      <c r="H84">
        <v>601.33000000000004</v>
      </c>
      <c r="I84">
        <v>0.16</v>
      </c>
      <c r="J84" t="s">
        <v>1826</v>
      </c>
      <c r="K84">
        <v>1010.2344000000001</v>
      </c>
      <c r="L84" s="45">
        <f t="shared" si="6"/>
        <v>2</v>
      </c>
      <c r="M84" s="42">
        <f t="shared" si="5"/>
        <v>601.33000000000004</v>
      </c>
      <c r="N84" s="42">
        <f t="shared" si="7"/>
        <v>0.16</v>
      </c>
      <c r="O84" s="42">
        <f t="shared" si="8"/>
        <v>1010.2344000000001</v>
      </c>
    </row>
    <row r="85" spans="1:15" x14ac:dyDescent="0.3">
      <c r="A85" t="s">
        <v>1909</v>
      </c>
      <c r="B85" s="2">
        <v>45427</v>
      </c>
      <c r="C85" t="s">
        <v>1254</v>
      </c>
      <c r="D85" t="s">
        <v>1582</v>
      </c>
      <c r="E85" t="str">
        <f>VLOOKUP(D85,Product!$A$2:$I$101,3,FALSE)</f>
        <v>Sports</v>
      </c>
      <c r="F85" t="s">
        <v>1810</v>
      </c>
      <c r="G85">
        <v>4</v>
      </c>
      <c r="H85">
        <v>34.39</v>
      </c>
      <c r="I85">
        <v>0.03</v>
      </c>
      <c r="J85" t="s">
        <v>1826</v>
      </c>
      <c r="K85">
        <v>133.4332</v>
      </c>
      <c r="L85" s="45">
        <f t="shared" si="6"/>
        <v>4</v>
      </c>
      <c r="M85" s="42">
        <f t="shared" si="5"/>
        <v>34.39</v>
      </c>
      <c r="N85" s="42">
        <f t="shared" si="7"/>
        <v>0.03</v>
      </c>
      <c r="O85" s="42">
        <f t="shared" si="8"/>
        <v>133.4332</v>
      </c>
    </row>
    <row r="86" spans="1:15" x14ac:dyDescent="0.3">
      <c r="A86" t="s">
        <v>1910</v>
      </c>
      <c r="B86" s="2">
        <v>45268</v>
      </c>
      <c r="C86" t="s">
        <v>1313</v>
      </c>
      <c r="D86" t="s">
        <v>1640</v>
      </c>
      <c r="E86" t="str">
        <f>VLOOKUP(D86,Product!$A$2:$I$101,3,FALSE)</f>
        <v>Clothing</v>
      </c>
      <c r="F86" t="s">
        <v>1807</v>
      </c>
      <c r="G86">
        <v>1</v>
      </c>
      <c r="H86">
        <v>773.57</v>
      </c>
      <c r="I86">
        <v>0.05</v>
      </c>
      <c r="J86" t="s">
        <v>1829</v>
      </c>
      <c r="L86" s="45">
        <f t="shared" si="6"/>
        <v>1</v>
      </c>
      <c r="M86" s="42">
        <f t="shared" si="5"/>
        <v>773.57</v>
      </c>
      <c r="N86" s="42">
        <f t="shared" si="7"/>
        <v>0.05</v>
      </c>
      <c r="O86" s="42">
        <f t="shared" si="8"/>
        <v>792.89602692307687</v>
      </c>
    </row>
    <row r="87" spans="1:15" x14ac:dyDescent="0.3">
      <c r="A87" t="s">
        <v>1911</v>
      </c>
      <c r="B87" s="2">
        <v>45282</v>
      </c>
      <c r="C87" t="s">
        <v>205</v>
      </c>
      <c r="D87" t="s">
        <v>1724</v>
      </c>
      <c r="E87" t="str">
        <f>VLOOKUP(D87,Product!$A$2:$I$101,3,FALSE)</f>
        <v>Sports</v>
      </c>
      <c r="F87" t="s">
        <v>1779</v>
      </c>
      <c r="G87">
        <v>4</v>
      </c>
      <c r="H87">
        <v>127.1</v>
      </c>
      <c r="I87">
        <v>0.24</v>
      </c>
      <c r="J87" t="s">
        <v>1829</v>
      </c>
      <c r="K87">
        <v>386.38400000000001</v>
      </c>
      <c r="L87" s="45">
        <f t="shared" si="6"/>
        <v>4</v>
      </c>
      <c r="M87" s="42">
        <f t="shared" si="5"/>
        <v>127.1</v>
      </c>
      <c r="N87" s="42">
        <f t="shared" si="7"/>
        <v>0.24</v>
      </c>
      <c r="O87" s="42">
        <f t="shared" si="8"/>
        <v>386.38400000000001</v>
      </c>
    </row>
    <row r="88" spans="1:15" x14ac:dyDescent="0.3">
      <c r="A88" t="s">
        <v>1912</v>
      </c>
      <c r="B88" s="2">
        <v>45545</v>
      </c>
      <c r="C88" t="s">
        <v>957</v>
      </c>
      <c r="D88" t="s">
        <v>1588</v>
      </c>
      <c r="E88" t="str">
        <f>VLOOKUP(D88,Product!$A$2:$I$101,3,FALSE)</f>
        <v>Sports</v>
      </c>
      <c r="F88" t="s">
        <v>1766</v>
      </c>
      <c r="G88">
        <v>3</v>
      </c>
      <c r="H88">
        <v>899.58</v>
      </c>
      <c r="I88">
        <v>0.28000000000000003</v>
      </c>
      <c r="J88" t="s">
        <v>1826</v>
      </c>
      <c r="K88">
        <v>1943.0927999999999</v>
      </c>
      <c r="L88" s="45">
        <f t="shared" si="6"/>
        <v>3</v>
      </c>
      <c r="M88" s="42">
        <f t="shared" si="5"/>
        <v>899.58</v>
      </c>
      <c r="N88" s="42">
        <f t="shared" si="7"/>
        <v>0.28000000000000003</v>
      </c>
      <c r="O88" s="42">
        <f t="shared" si="8"/>
        <v>1943.0927999999999</v>
      </c>
    </row>
    <row r="89" spans="1:15" x14ac:dyDescent="0.3">
      <c r="A89" t="s">
        <v>1913</v>
      </c>
      <c r="B89" s="2">
        <v>45755</v>
      </c>
      <c r="C89" t="s">
        <v>1029</v>
      </c>
      <c r="D89" t="s">
        <v>1546</v>
      </c>
      <c r="E89" t="str">
        <f>VLOOKUP(D89,Product!$A$2:$I$101,3,FALSE)</f>
        <v>Clothing</v>
      </c>
      <c r="F89" t="s">
        <v>1789</v>
      </c>
      <c r="G89">
        <v>3</v>
      </c>
      <c r="H89">
        <v>964.39</v>
      </c>
      <c r="I89">
        <v>0.04</v>
      </c>
      <c r="J89" t="s">
        <v>1824</v>
      </c>
      <c r="K89">
        <v>2777.4432000000002</v>
      </c>
      <c r="L89" s="45">
        <f t="shared" si="6"/>
        <v>3</v>
      </c>
      <c r="M89" s="42">
        <f t="shared" si="5"/>
        <v>964.39</v>
      </c>
      <c r="N89" s="42">
        <f t="shared" si="7"/>
        <v>0.04</v>
      </c>
      <c r="O89" s="42">
        <f t="shared" si="8"/>
        <v>2777.4432000000002</v>
      </c>
    </row>
    <row r="90" spans="1:15" x14ac:dyDescent="0.3">
      <c r="A90" t="s">
        <v>1914</v>
      </c>
      <c r="B90" s="2">
        <v>45588</v>
      </c>
      <c r="C90" t="s">
        <v>604</v>
      </c>
      <c r="D90" t="s">
        <v>1624</v>
      </c>
      <c r="E90" t="str">
        <f>VLOOKUP(D90,Product!$A$2:$I$101,3,FALSE)</f>
        <v>Sports</v>
      </c>
      <c r="F90" t="s">
        <v>1752</v>
      </c>
      <c r="G90">
        <v>2</v>
      </c>
      <c r="H90">
        <v>217.83</v>
      </c>
      <c r="I90">
        <v>0.14000000000000001</v>
      </c>
      <c r="J90" t="s">
        <v>1826</v>
      </c>
      <c r="K90">
        <v>374.66759999999999</v>
      </c>
      <c r="L90" s="45">
        <f t="shared" si="6"/>
        <v>2</v>
      </c>
      <c r="M90" s="42">
        <f t="shared" si="5"/>
        <v>217.83</v>
      </c>
      <c r="N90" s="42">
        <f t="shared" si="7"/>
        <v>0.14000000000000001</v>
      </c>
      <c r="O90" s="42">
        <f t="shared" si="8"/>
        <v>374.66759999999999</v>
      </c>
    </row>
    <row r="91" spans="1:15" x14ac:dyDescent="0.3">
      <c r="A91" t="s">
        <v>1915</v>
      </c>
      <c r="B91" s="2">
        <v>45848</v>
      </c>
      <c r="C91" t="s">
        <v>484</v>
      </c>
      <c r="D91" t="s">
        <v>1582</v>
      </c>
      <c r="E91" t="str">
        <f>VLOOKUP(D91,Product!$A$2:$I$101,3,FALSE)</f>
        <v>Sports</v>
      </c>
      <c r="F91" t="s">
        <v>1757</v>
      </c>
      <c r="G91">
        <v>4</v>
      </c>
      <c r="H91">
        <v>187.71</v>
      </c>
      <c r="I91">
        <v>0.06</v>
      </c>
      <c r="J91" t="s">
        <v>1829</v>
      </c>
      <c r="K91">
        <v>705.78959999999995</v>
      </c>
      <c r="L91" s="45">
        <f t="shared" si="6"/>
        <v>4</v>
      </c>
      <c r="M91" s="42">
        <f t="shared" si="5"/>
        <v>187.71</v>
      </c>
      <c r="N91" s="42">
        <f t="shared" si="7"/>
        <v>0.06</v>
      </c>
      <c r="O91" s="42">
        <f t="shared" si="8"/>
        <v>705.78959999999995</v>
      </c>
    </row>
    <row r="92" spans="1:15" x14ac:dyDescent="0.3">
      <c r="A92" t="s">
        <v>1916</v>
      </c>
      <c r="B92" s="2">
        <v>45577</v>
      </c>
      <c r="C92" t="s">
        <v>52</v>
      </c>
      <c r="D92" t="s">
        <v>1614</v>
      </c>
      <c r="E92" t="str">
        <f>VLOOKUP(D92,Product!$A$2:$I$101,3,FALSE)</f>
        <v>Home</v>
      </c>
      <c r="F92" t="s">
        <v>1810</v>
      </c>
      <c r="G92">
        <v>2</v>
      </c>
      <c r="H92">
        <v>350.12</v>
      </c>
      <c r="I92">
        <v>0.12</v>
      </c>
      <c r="J92" t="s">
        <v>1829</v>
      </c>
      <c r="K92">
        <v>616.21119999999996</v>
      </c>
      <c r="L92" s="45">
        <f t="shared" si="6"/>
        <v>2</v>
      </c>
      <c r="M92" s="42">
        <f t="shared" si="5"/>
        <v>350.12</v>
      </c>
      <c r="N92" s="42">
        <f t="shared" si="7"/>
        <v>0.12</v>
      </c>
      <c r="O92" s="42">
        <f t="shared" si="8"/>
        <v>616.21119999999996</v>
      </c>
    </row>
    <row r="93" spans="1:15" x14ac:dyDescent="0.3">
      <c r="A93" t="s">
        <v>1917</v>
      </c>
      <c r="B93" s="2">
        <v>45312</v>
      </c>
      <c r="C93" t="s">
        <v>1263</v>
      </c>
      <c r="D93" t="s">
        <v>1580</v>
      </c>
      <c r="E93" t="str">
        <f>VLOOKUP(D93,Product!$A$2:$I$101,3,FALSE)</f>
        <v>Beauty</v>
      </c>
      <c r="F93" t="s">
        <v>1757</v>
      </c>
      <c r="G93">
        <v>4</v>
      </c>
      <c r="H93">
        <v>102.19</v>
      </c>
      <c r="I93">
        <v>0.17</v>
      </c>
      <c r="J93" t="s">
        <v>1826</v>
      </c>
      <c r="K93">
        <v>339.27080000000001</v>
      </c>
      <c r="L93" s="45">
        <f t="shared" si="6"/>
        <v>4</v>
      </c>
      <c r="M93" s="42">
        <f t="shared" si="5"/>
        <v>102.19</v>
      </c>
      <c r="N93" s="42">
        <f t="shared" si="7"/>
        <v>0.17</v>
      </c>
      <c r="O93" s="42">
        <f t="shared" si="8"/>
        <v>339.27080000000001</v>
      </c>
    </row>
    <row r="94" spans="1:15" x14ac:dyDescent="0.3">
      <c r="A94" t="s">
        <v>1918</v>
      </c>
      <c r="B94" s="2">
        <v>45350</v>
      </c>
      <c r="C94" t="s">
        <v>40</v>
      </c>
      <c r="D94" t="s">
        <v>1720</v>
      </c>
      <c r="E94" t="str">
        <f>VLOOKUP(D94,Product!$A$2:$I$101,3,FALSE)</f>
        <v>Home</v>
      </c>
      <c r="F94" t="s">
        <v>1769</v>
      </c>
      <c r="G94">
        <v>1</v>
      </c>
      <c r="H94">
        <v>696.53</v>
      </c>
      <c r="I94">
        <v>0.17</v>
      </c>
      <c r="J94" t="s">
        <v>1824</v>
      </c>
      <c r="K94">
        <v>578.11989999999992</v>
      </c>
      <c r="L94" s="45">
        <f t="shared" si="6"/>
        <v>1</v>
      </c>
      <c r="M94" s="42">
        <f t="shared" si="5"/>
        <v>696.53</v>
      </c>
      <c r="N94" s="42">
        <f t="shared" si="7"/>
        <v>0.17</v>
      </c>
      <c r="O94" s="42">
        <f t="shared" si="8"/>
        <v>578.11989999999992</v>
      </c>
    </row>
    <row r="95" spans="1:15" x14ac:dyDescent="0.3">
      <c r="A95" t="s">
        <v>1919</v>
      </c>
      <c r="B95" s="2">
        <v>45657</v>
      </c>
      <c r="C95" t="s">
        <v>241</v>
      </c>
      <c r="D95" t="s">
        <v>1586</v>
      </c>
      <c r="E95" t="str">
        <f>VLOOKUP(D95,Product!$A$2:$I$101,3,FALSE)</f>
        <v>Sports</v>
      </c>
      <c r="F95" t="s">
        <v>1769</v>
      </c>
      <c r="G95">
        <v>2</v>
      </c>
      <c r="H95">
        <v>327.52</v>
      </c>
      <c r="I95">
        <v>0.15</v>
      </c>
      <c r="J95" t="s">
        <v>1826</v>
      </c>
      <c r="K95">
        <v>556.78399999999999</v>
      </c>
      <c r="L95" s="45">
        <f t="shared" si="6"/>
        <v>2</v>
      </c>
      <c r="M95" s="42">
        <f t="shared" si="5"/>
        <v>327.52</v>
      </c>
      <c r="N95" s="42">
        <f t="shared" si="7"/>
        <v>0.15</v>
      </c>
      <c r="O95" s="42">
        <f t="shared" si="8"/>
        <v>556.78399999999999</v>
      </c>
    </row>
    <row r="96" spans="1:15" x14ac:dyDescent="0.3">
      <c r="A96" t="s">
        <v>1920</v>
      </c>
      <c r="B96" s="2">
        <v>45530</v>
      </c>
      <c r="C96" t="s">
        <v>942</v>
      </c>
      <c r="D96" t="s">
        <v>1742</v>
      </c>
      <c r="E96" t="str">
        <f>VLOOKUP(D96,Product!$A$2:$I$101,3,FALSE)</f>
        <v>Sports</v>
      </c>
      <c r="F96" t="s">
        <v>1813</v>
      </c>
      <c r="G96">
        <v>2</v>
      </c>
      <c r="H96">
        <v>569.36</v>
      </c>
      <c r="I96">
        <v>0.01</v>
      </c>
      <c r="J96" t="s">
        <v>1826</v>
      </c>
      <c r="L96" s="45">
        <f t="shared" si="6"/>
        <v>2</v>
      </c>
      <c r="M96" s="42">
        <f t="shared" si="5"/>
        <v>569.36</v>
      </c>
      <c r="N96" s="42">
        <f t="shared" si="7"/>
        <v>0.01</v>
      </c>
      <c r="O96" s="42">
        <f t="shared" si="8"/>
        <v>1078.9595350000002</v>
      </c>
    </row>
    <row r="97" spans="1:15" x14ac:dyDescent="0.3">
      <c r="A97" t="s">
        <v>1921</v>
      </c>
      <c r="B97" s="2">
        <v>45556</v>
      </c>
      <c r="C97" t="s">
        <v>1011</v>
      </c>
      <c r="D97" t="s">
        <v>1746</v>
      </c>
      <c r="E97" t="str">
        <f>VLOOKUP(D97,Product!$A$2:$I$101,3,FALSE)</f>
        <v>Home</v>
      </c>
      <c r="F97" t="s">
        <v>1776</v>
      </c>
      <c r="G97">
        <v>2</v>
      </c>
      <c r="H97">
        <v>68.290000000000006</v>
      </c>
      <c r="I97">
        <v>0.14000000000000001</v>
      </c>
      <c r="J97" t="s">
        <v>1829</v>
      </c>
      <c r="K97">
        <v>117.4588</v>
      </c>
      <c r="L97" s="45">
        <f t="shared" si="6"/>
        <v>2</v>
      </c>
      <c r="M97" s="42">
        <f t="shared" si="5"/>
        <v>68.290000000000006</v>
      </c>
      <c r="N97" s="42">
        <f t="shared" si="7"/>
        <v>0.14000000000000001</v>
      </c>
      <c r="O97" s="42">
        <f t="shared" si="8"/>
        <v>117.4588</v>
      </c>
    </row>
    <row r="98" spans="1:15" x14ac:dyDescent="0.3">
      <c r="A98" t="s">
        <v>1922</v>
      </c>
      <c r="B98" s="2">
        <v>45523</v>
      </c>
      <c r="C98" t="s">
        <v>782</v>
      </c>
      <c r="D98" t="s">
        <v>1648</v>
      </c>
      <c r="E98" t="str">
        <f>VLOOKUP(D98,Product!$A$2:$I$101,3,FALSE)</f>
        <v>Sports</v>
      </c>
      <c r="F98" t="s">
        <v>1789</v>
      </c>
      <c r="G98">
        <v>1</v>
      </c>
      <c r="H98">
        <v>842.9</v>
      </c>
      <c r="I98">
        <v>0.06</v>
      </c>
      <c r="J98" t="s">
        <v>1829</v>
      </c>
      <c r="K98">
        <v>792.32599999999991</v>
      </c>
      <c r="L98" s="45">
        <f t="shared" si="6"/>
        <v>1</v>
      </c>
      <c r="M98" s="42">
        <f t="shared" si="5"/>
        <v>842.9</v>
      </c>
      <c r="N98" s="42">
        <f t="shared" si="7"/>
        <v>0.06</v>
      </c>
      <c r="O98" s="42">
        <f t="shared" si="8"/>
        <v>792.32599999999991</v>
      </c>
    </row>
    <row r="99" spans="1:15" x14ac:dyDescent="0.3">
      <c r="A99" t="s">
        <v>1923</v>
      </c>
      <c r="B99" s="2">
        <v>45587</v>
      </c>
      <c r="C99" t="s">
        <v>911</v>
      </c>
      <c r="D99" t="s">
        <v>1551</v>
      </c>
      <c r="E99" t="str">
        <f>VLOOKUP(D99,Product!$A$2:$I$101,3,FALSE)</f>
        <v>Clothing</v>
      </c>
      <c r="F99" t="s">
        <v>1766</v>
      </c>
      <c r="G99">
        <v>3</v>
      </c>
      <c r="H99">
        <v>751.94</v>
      </c>
      <c r="I99">
        <v>0.26</v>
      </c>
      <c r="J99" t="s">
        <v>1826</v>
      </c>
      <c r="K99">
        <v>1669.3068000000001</v>
      </c>
      <c r="L99" s="45">
        <f t="shared" si="6"/>
        <v>3</v>
      </c>
      <c r="M99" s="42">
        <f t="shared" si="5"/>
        <v>751.94</v>
      </c>
      <c r="N99" s="42">
        <f t="shared" si="7"/>
        <v>0.26</v>
      </c>
      <c r="O99" s="42">
        <f t="shared" si="8"/>
        <v>1669.3068000000001</v>
      </c>
    </row>
    <row r="100" spans="1:15" x14ac:dyDescent="0.3">
      <c r="A100" t="s">
        <v>1924</v>
      </c>
      <c r="B100" s="2">
        <v>45580</v>
      </c>
      <c r="C100" t="s">
        <v>449</v>
      </c>
      <c r="D100" t="s">
        <v>1660</v>
      </c>
      <c r="E100" t="str">
        <f>VLOOKUP(D100,Product!$A$2:$I$101,3,FALSE)</f>
        <v>Home</v>
      </c>
      <c r="F100" t="s">
        <v>1779</v>
      </c>
      <c r="G100">
        <v>4</v>
      </c>
      <c r="H100">
        <v>476.28</v>
      </c>
      <c r="I100">
        <v>0.17</v>
      </c>
      <c r="J100" t="s">
        <v>1824</v>
      </c>
      <c r="K100">
        <v>1581.2496000000001</v>
      </c>
      <c r="L100" s="45">
        <f t="shared" si="6"/>
        <v>4</v>
      </c>
      <c r="M100" s="42">
        <f t="shared" si="5"/>
        <v>476.28</v>
      </c>
      <c r="N100" s="42">
        <f t="shared" si="7"/>
        <v>0.17</v>
      </c>
      <c r="O100" s="42">
        <f t="shared" si="8"/>
        <v>1581.2496000000001</v>
      </c>
    </row>
    <row r="101" spans="1:15" x14ac:dyDescent="0.3">
      <c r="A101" t="s">
        <v>1925</v>
      </c>
      <c r="B101" s="2">
        <v>45479</v>
      </c>
      <c r="C101" t="s">
        <v>1023</v>
      </c>
      <c r="D101" t="s">
        <v>1656</v>
      </c>
      <c r="E101" t="str">
        <f>VLOOKUP(D101,Product!$A$2:$I$101,3,FALSE)</f>
        <v>Sports</v>
      </c>
      <c r="F101" t="s">
        <v>1766</v>
      </c>
      <c r="G101">
        <v>3</v>
      </c>
      <c r="H101">
        <v>541.99</v>
      </c>
      <c r="I101">
        <v>0.24</v>
      </c>
      <c r="J101" t="s">
        <v>1829</v>
      </c>
      <c r="K101">
        <v>1235.7372</v>
      </c>
      <c r="L101" s="45">
        <f t="shared" si="6"/>
        <v>3</v>
      </c>
      <c r="M101" s="42">
        <f t="shared" si="5"/>
        <v>541.99</v>
      </c>
      <c r="N101" s="42">
        <f t="shared" si="7"/>
        <v>0.24</v>
      </c>
      <c r="O101" s="42">
        <f t="shared" si="8"/>
        <v>1235.7372</v>
      </c>
    </row>
    <row r="102" spans="1:15" x14ac:dyDescent="0.3">
      <c r="A102" t="s">
        <v>1926</v>
      </c>
      <c r="B102" s="2">
        <v>45677</v>
      </c>
      <c r="C102" t="s">
        <v>1154</v>
      </c>
      <c r="D102" t="s">
        <v>1614</v>
      </c>
      <c r="E102" t="str">
        <f>VLOOKUP(D102,Product!$A$2:$I$101,3,FALSE)</f>
        <v>Home</v>
      </c>
      <c r="F102" t="s">
        <v>1773</v>
      </c>
      <c r="G102">
        <v>2</v>
      </c>
      <c r="H102">
        <v>401.5</v>
      </c>
      <c r="I102">
        <v>0.18</v>
      </c>
      <c r="J102" t="s">
        <v>1824</v>
      </c>
      <c r="K102">
        <v>658.46</v>
      </c>
      <c r="L102" s="45">
        <f t="shared" si="6"/>
        <v>2</v>
      </c>
      <c r="M102" s="42">
        <f t="shared" si="5"/>
        <v>401.5</v>
      </c>
      <c r="N102" s="42">
        <f t="shared" si="7"/>
        <v>0.18</v>
      </c>
      <c r="O102" s="42">
        <f t="shared" si="8"/>
        <v>658.46</v>
      </c>
    </row>
    <row r="103" spans="1:15" x14ac:dyDescent="0.3">
      <c r="A103" t="s">
        <v>1927</v>
      </c>
      <c r="B103" s="2">
        <v>45453</v>
      </c>
      <c r="C103" t="s">
        <v>304</v>
      </c>
      <c r="D103" t="s">
        <v>1598</v>
      </c>
      <c r="E103" t="str">
        <f>VLOOKUP(D103,Product!$A$2:$I$101,3,FALSE)</f>
        <v>Clothing</v>
      </c>
      <c r="F103" t="s">
        <v>1797</v>
      </c>
      <c r="G103">
        <v>3</v>
      </c>
      <c r="H103">
        <v>359.56</v>
      </c>
      <c r="I103">
        <v>0.17</v>
      </c>
      <c r="J103" t="s">
        <v>1826</v>
      </c>
      <c r="K103">
        <v>895.30439999999999</v>
      </c>
      <c r="L103" s="45">
        <f t="shared" si="6"/>
        <v>3</v>
      </c>
      <c r="M103" s="42">
        <f t="shared" si="5"/>
        <v>359.56</v>
      </c>
      <c r="N103" s="42">
        <f t="shared" si="7"/>
        <v>0.17</v>
      </c>
      <c r="O103" s="42">
        <f t="shared" si="8"/>
        <v>895.30439999999999</v>
      </c>
    </row>
    <row r="104" spans="1:15" x14ac:dyDescent="0.3">
      <c r="A104" t="s">
        <v>1928</v>
      </c>
      <c r="B104" s="2">
        <v>45552</v>
      </c>
      <c r="C104" t="s">
        <v>347</v>
      </c>
      <c r="D104" t="s">
        <v>1708</v>
      </c>
      <c r="E104" t="str">
        <f>VLOOKUP(D104,Product!$A$2:$I$101,3,FALSE)</f>
        <v>Home</v>
      </c>
      <c r="F104" t="s">
        <v>1794</v>
      </c>
      <c r="G104">
        <v>2</v>
      </c>
      <c r="H104">
        <v>471.88</v>
      </c>
      <c r="I104">
        <v>0.24</v>
      </c>
      <c r="J104" t="s">
        <v>1826</v>
      </c>
      <c r="K104">
        <v>717.25760000000002</v>
      </c>
      <c r="L104" s="45">
        <f t="shared" si="6"/>
        <v>2</v>
      </c>
      <c r="M104" s="42">
        <f t="shared" si="5"/>
        <v>471.88</v>
      </c>
      <c r="N104" s="42">
        <f t="shared" si="7"/>
        <v>0.24</v>
      </c>
      <c r="O104" s="42">
        <f t="shared" si="8"/>
        <v>717.25760000000002</v>
      </c>
    </row>
    <row r="105" spans="1:15" x14ac:dyDescent="0.3">
      <c r="A105" t="s">
        <v>1929</v>
      </c>
      <c r="B105" s="2">
        <v>45907</v>
      </c>
      <c r="C105" t="s">
        <v>601</v>
      </c>
      <c r="D105" t="s">
        <v>1616</v>
      </c>
      <c r="E105" t="str">
        <f>VLOOKUP(D105,Product!$A$2:$I$101,3,FALSE)</f>
        <v>Electronics</v>
      </c>
      <c r="F105" t="s">
        <v>1769</v>
      </c>
      <c r="G105">
        <v>4</v>
      </c>
      <c r="H105">
        <v>925.19</v>
      </c>
      <c r="I105">
        <v>0.19</v>
      </c>
      <c r="J105" t="s">
        <v>1826</v>
      </c>
      <c r="K105">
        <v>2997.615600000001</v>
      </c>
      <c r="L105" s="45">
        <f t="shared" si="6"/>
        <v>4</v>
      </c>
      <c r="M105" s="42">
        <f t="shared" si="5"/>
        <v>925.19</v>
      </c>
      <c r="N105" s="42">
        <f t="shared" si="7"/>
        <v>0.19</v>
      </c>
      <c r="O105" s="42">
        <f t="shared" si="8"/>
        <v>2997.615600000001</v>
      </c>
    </row>
    <row r="106" spans="1:15" x14ac:dyDescent="0.3">
      <c r="A106" t="s">
        <v>1930</v>
      </c>
      <c r="B106" s="2">
        <v>45330</v>
      </c>
      <c r="C106" t="s">
        <v>121</v>
      </c>
      <c r="D106" t="s">
        <v>1720</v>
      </c>
      <c r="E106" t="str">
        <f>VLOOKUP(D106,Product!$A$2:$I$101,3,FALSE)</f>
        <v>Home</v>
      </c>
      <c r="F106" t="s">
        <v>1792</v>
      </c>
      <c r="G106">
        <v>2</v>
      </c>
      <c r="H106">
        <v>879.63</v>
      </c>
      <c r="I106">
        <v>7.0000000000000007E-2</v>
      </c>
      <c r="J106" t="s">
        <v>1829</v>
      </c>
      <c r="K106">
        <v>1636.1117999999999</v>
      </c>
      <c r="L106" s="45">
        <f t="shared" si="6"/>
        <v>2</v>
      </c>
      <c r="M106" s="42">
        <f t="shared" si="5"/>
        <v>879.63</v>
      </c>
      <c r="N106" s="42">
        <f t="shared" si="7"/>
        <v>7.0000000000000007E-2</v>
      </c>
      <c r="O106" s="42">
        <f t="shared" si="8"/>
        <v>1636.1117999999999</v>
      </c>
    </row>
    <row r="107" spans="1:15" x14ac:dyDescent="0.3">
      <c r="A107" t="s">
        <v>1931</v>
      </c>
      <c r="B107" s="2">
        <v>45214</v>
      </c>
      <c r="C107" t="s">
        <v>20</v>
      </c>
      <c r="D107" t="s">
        <v>1706</v>
      </c>
      <c r="E107" t="str">
        <f>VLOOKUP(D107,Product!$A$2:$I$101,3,FALSE)</f>
        <v>Home</v>
      </c>
      <c r="F107" t="s">
        <v>1807</v>
      </c>
      <c r="G107">
        <v>2</v>
      </c>
      <c r="H107">
        <v>418.23</v>
      </c>
      <c r="I107">
        <v>0.28000000000000003</v>
      </c>
      <c r="J107" t="s">
        <v>1824</v>
      </c>
      <c r="K107">
        <v>602.25120000000004</v>
      </c>
      <c r="L107" s="45">
        <f t="shared" si="6"/>
        <v>2</v>
      </c>
      <c r="M107" s="42">
        <f t="shared" si="5"/>
        <v>418.23</v>
      </c>
      <c r="N107" s="42">
        <f t="shared" si="7"/>
        <v>0.28000000000000003</v>
      </c>
      <c r="O107" s="42">
        <f t="shared" si="8"/>
        <v>602.25120000000004</v>
      </c>
    </row>
    <row r="108" spans="1:15" x14ac:dyDescent="0.3">
      <c r="A108" t="s">
        <v>1932</v>
      </c>
      <c r="B108" s="2">
        <v>45891</v>
      </c>
      <c r="C108" t="s">
        <v>857</v>
      </c>
      <c r="D108" t="s">
        <v>1586</v>
      </c>
      <c r="E108" t="str">
        <f>VLOOKUP(D108,Product!$A$2:$I$101,3,FALSE)</f>
        <v>Sports</v>
      </c>
      <c r="F108" t="s">
        <v>1810</v>
      </c>
      <c r="G108">
        <v>3</v>
      </c>
      <c r="H108">
        <v>551.72</v>
      </c>
      <c r="I108">
        <v>0.03</v>
      </c>
      <c r="J108" t="s">
        <v>1829</v>
      </c>
      <c r="K108">
        <v>1605.5052000000001</v>
      </c>
      <c r="L108" s="45">
        <f t="shared" si="6"/>
        <v>3</v>
      </c>
      <c r="M108" s="42">
        <f t="shared" si="5"/>
        <v>551.72</v>
      </c>
      <c r="N108" s="42">
        <f t="shared" si="7"/>
        <v>0.03</v>
      </c>
      <c r="O108" s="42">
        <f t="shared" si="8"/>
        <v>1605.5052000000001</v>
      </c>
    </row>
    <row r="109" spans="1:15" x14ac:dyDescent="0.3">
      <c r="A109" t="s">
        <v>1933</v>
      </c>
      <c r="B109" s="2">
        <v>45323</v>
      </c>
      <c r="C109" t="s">
        <v>1062</v>
      </c>
      <c r="D109" t="s">
        <v>1720</v>
      </c>
      <c r="E109" t="str">
        <f>VLOOKUP(D109,Product!$A$2:$I$101,3,FALSE)</f>
        <v>Home</v>
      </c>
      <c r="F109" t="s">
        <v>1779</v>
      </c>
      <c r="G109">
        <v>4</v>
      </c>
      <c r="H109">
        <v>525.61</v>
      </c>
      <c r="I109">
        <v>0.02</v>
      </c>
      <c r="J109" t="s">
        <v>1826</v>
      </c>
      <c r="K109">
        <v>2060.3912</v>
      </c>
      <c r="L109" s="45">
        <f t="shared" si="6"/>
        <v>4</v>
      </c>
      <c r="M109" s="42">
        <f t="shared" si="5"/>
        <v>525.61</v>
      </c>
      <c r="N109" s="42">
        <f t="shared" si="7"/>
        <v>0.02</v>
      </c>
      <c r="O109" s="42">
        <f t="shared" si="8"/>
        <v>2060.3912</v>
      </c>
    </row>
    <row r="110" spans="1:15" x14ac:dyDescent="0.3">
      <c r="A110" t="s">
        <v>1934</v>
      </c>
      <c r="B110" s="2">
        <v>45785</v>
      </c>
      <c r="C110" t="s">
        <v>160</v>
      </c>
      <c r="D110" t="s">
        <v>1592</v>
      </c>
      <c r="E110" t="str">
        <f>VLOOKUP(D110,Product!$A$2:$I$101,3,FALSE)</f>
        <v>Sports</v>
      </c>
      <c r="F110" t="s">
        <v>1797</v>
      </c>
      <c r="G110">
        <v>3</v>
      </c>
      <c r="H110">
        <v>815.3</v>
      </c>
      <c r="I110">
        <v>0.03</v>
      </c>
      <c r="J110" t="s">
        <v>1824</v>
      </c>
      <c r="K110">
        <v>2372.5230000000001</v>
      </c>
      <c r="L110" s="45">
        <f t="shared" si="6"/>
        <v>3</v>
      </c>
      <c r="M110" s="42">
        <f t="shared" si="5"/>
        <v>815.3</v>
      </c>
      <c r="N110" s="42">
        <f t="shared" si="7"/>
        <v>0.03</v>
      </c>
      <c r="O110" s="42">
        <f t="shared" si="8"/>
        <v>2372.5230000000001</v>
      </c>
    </row>
    <row r="111" spans="1:15" x14ac:dyDescent="0.3">
      <c r="A111" t="s">
        <v>1935</v>
      </c>
      <c r="B111" s="2">
        <v>45738</v>
      </c>
      <c r="C111" t="s">
        <v>696</v>
      </c>
      <c r="D111" t="s">
        <v>1730</v>
      </c>
      <c r="E111" t="str">
        <f>VLOOKUP(D111,Product!$A$2:$I$101,3,FALSE)</f>
        <v>Clothing</v>
      </c>
      <c r="F111" t="s">
        <v>1752</v>
      </c>
      <c r="G111">
        <v>3</v>
      </c>
      <c r="H111">
        <v>376.46</v>
      </c>
      <c r="I111">
        <v>0.09</v>
      </c>
      <c r="J111" t="s">
        <v>1829</v>
      </c>
      <c r="K111">
        <v>1027.7357999999999</v>
      </c>
      <c r="L111" s="45">
        <f t="shared" si="6"/>
        <v>3</v>
      </c>
      <c r="M111" s="42">
        <f t="shared" si="5"/>
        <v>376.46</v>
      </c>
      <c r="N111" s="42">
        <f t="shared" si="7"/>
        <v>0.09</v>
      </c>
      <c r="O111" s="42">
        <f t="shared" si="8"/>
        <v>1027.7357999999999</v>
      </c>
    </row>
    <row r="112" spans="1:15" x14ac:dyDescent="0.3">
      <c r="A112" t="s">
        <v>1936</v>
      </c>
      <c r="B112" s="2">
        <v>45851</v>
      </c>
      <c r="C112" t="s">
        <v>40</v>
      </c>
      <c r="D112" t="s">
        <v>1632</v>
      </c>
      <c r="E112" t="str">
        <f>VLOOKUP(D112,Product!$A$2:$I$101,3,FALSE)</f>
        <v>Electronics</v>
      </c>
      <c r="F112" t="s">
        <v>1782</v>
      </c>
      <c r="G112">
        <v>4</v>
      </c>
      <c r="H112">
        <v>239.83</v>
      </c>
      <c r="I112">
        <v>0.08</v>
      </c>
      <c r="J112" t="s">
        <v>1824</v>
      </c>
      <c r="K112">
        <v>882.57440000000008</v>
      </c>
      <c r="L112" s="45">
        <f t="shared" si="6"/>
        <v>4</v>
      </c>
      <c r="M112" s="42">
        <f t="shared" si="5"/>
        <v>239.83</v>
      </c>
      <c r="N112" s="42">
        <f t="shared" si="7"/>
        <v>0.08</v>
      </c>
      <c r="O112" s="42">
        <f t="shared" si="8"/>
        <v>882.57440000000008</v>
      </c>
    </row>
    <row r="113" spans="1:15" x14ac:dyDescent="0.3">
      <c r="A113" t="s">
        <v>1937</v>
      </c>
      <c r="B113" s="2">
        <v>45798</v>
      </c>
      <c r="C113" t="s">
        <v>414</v>
      </c>
      <c r="D113" t="s">
        <v>1728</v>
      </c>
      <c r="E113" t="str">
        <f>VLOOKUP(D113,Product!$A$2:$I$101,3,FALSE)</f>
        <v>Electronics</v>
      </c>
      <c r="F113" t="s">
        <v>1766</v>
      </c>
      <c r="G113">
        <v>2</v>
      </c>
      <c r="H113">
        <v>845.71</v>
      </c>
      <c r="I113">
        <v>0.01</v>
      </c>
      <c r="J113" t="s">
        <v>1826</v>
      </c>
      <c r="K113">
        <v>1674.5057999999999</v>
      </c>
      <c r="L113" s="45">
        <f t="shared" si="6"/>
        <v>2</v>
      </c>
      <c r="M113" s="42">
        <f t="shared" si="5"/>
        <v>845.71</v>
      </c>
      <c r="N113" s="42">
        <f t="shared" si="7"/>
        <v>0.01</v>
      </c>
      <c r="O113" s="42">
        <f t="shared" si="8"/>
        <v>1674.5057999999999</v>
      </c>
    </row>
    <row r="114" spans="1:15" x14ac:dyDescent="0.3">
      <c r="A114" t="s">
        <v>1938</v>
      </c>
      <c r="B114" s="2">
        <v>45705</v>
      </c>
      <c r="C114" t="s">
        <v>314</v>
      </c>
      <c r="D114" t="s">
        <v>1700</v>
      </c>
      <c r="E114" t="str">
        <f>VLOOKUP(D114,Product!$A$2:$I$101,3,FALSE)</f>
        <v>Electronics</v>
      </c>
      <c r="F114" t="s">
        <v>1797</v>
      </c>
      <c r="G114">
        <v>3</v>
      </c>
      <c r="H114">
        <v>948.69</v>
      </c>
      <c r="I114">
        <v>0.28999999999999998</v>
      </c>
      <c r="J114" t="s">
        <v>1824</v>
      </c>
      <c r="K114">
        <v>2020.7097000000001</v>
      </c>
      <c r="L114" s="45">
        <f t="shared" si="6"/>
        <v>3</v>
      </c>
      <c r="M114" s="42">
        <f t="shared" si="5"/>
        <v>948.69</v>
      </c>
      <c r="N114" s="42">
        <f t="shared" si="7"/>
        <v>0.28999999999999998</v>
      </c>
      <c r="O114" s="42">
        <f t="shared" si="8"/>
        <v>2020.7097000000001</v>
      </c>
    </row>
    <row r="115" spans="1:15" x14ac:dyDescent="0.3">
      <c r="A115" t="s">
        <v>1939</v>
      </c>
      <c r="B115" s="2">
        <v>45413</v>
      </c>
      <c r="C115" t="s">
        <v>1440</v>
      </c>
      <c r="D115" t="s">
        <v>1602</v>
      </c>
      <c r="E115" t="str">
        <f>VLOOKUP(D115,Product!$A$2:$I$101,3,FALSE)</f>
        <v>Home</v>
      </c>
      <c r="F115" t="s">
        <v>1789</v>
      </c>
      <c r="G115">
        <v>1</v>
      </c>
      <c r="H115">
        <v>281.97000000000003</v>
      </c>
      <c r="I115">
        <v>0.2</v>
      </c>
      <c r="J115" t="s">
        <v>1826</v>
      </c>
      <c r="K115">
        <v>225.57599999999999</v>
      </c>
      <c r="L115" s="45">
        <f t="shared" si="6"/>
        <v>1</v>
      </c>
      <c r="M115" s="42">
        <f t="shared" si="5"/>
        <v>281.97000000000003</v>
      </c>
      <c r="N115" s="42">
        <f t="shared" si="7"/>
        <v>0.2</v>
      </c>
      <c r="O115" s="42">
        <f t="shared" si="8"/>
        <v>225.57599999999999</v>
      </c>
    </row>
    <row r="116" spans="1:15" x14ac:dyDescent="0.3">
      <c r="A116" t="s">
        <v>1940</v>
      </c>
      <c r="B116" s="2">
        <v>45482</v>
      </c>
      <c r="C116" t="s">
        <v>511</v>
      </c>
      <c r="D116" t="s">
        <v>1730</v>
      </c>
      <c r="E116" t="str">
        <f>VLOOKUP(D116,Product!$A$2:$I$101,3,FALSE)</f>
        <v>Clothing</v>
      </c>
      <c r="F116" t="s">
        <v>1769</v>
      </c>
      <c r="G116">
        <v>2</v>
      </c>
      <c r="H116">
        <v>731.01</v>
      </c>
      <c r="I116">
        <v>0.05</v>
      </c>
      <c r="J116" t="s">
        <v>1826</v>
      </c>
      <c r="K116">
        <v>1388.9190000000001</v>
      </c>
      <c r="L116" s="45">
        <f t="shared" si="6"/>
        <v>2</v>
      </c>
      <c r="M116" s="42">
        <f t="shared" si="5"/>
        <v>731.01</v>
      </c>
      <c r="N116" s="42">
        <f t="shared" si="7"/>
        <v>0.05</v>
      </c>
      <c r="O116" s="42">
        <f t="shared" si="8"/>
        <v>1388.9190000000001</v>
      </c>
    </row>
    <row r="117" spans="1:15" x14ac:dyDescent="0.3">
      <c r="A117" t="s">
        <v>1941</v>
      </c>
      <c r="B117" s="2">
        <v>45925</v>
      </c>
      <c r="C117" t="s">
        <v>821</v>
      </c>
      <c r="D117" t="s">
        <v>1718</v>
      </c>
      <c r="E117" t="str">
        <f>VLOOKUP(D117,Product!$A$2:$I$101,3,FALSE)</f>
        <v>Clothing</v>
      </c>
      <c r="F117" t="s">
        <v>1779</v>
      </c>
      <c r="G117">
        <v>4</v>
      </c>
      <c r="H117">
        <v>930.85</v>
      </c>
      <c r="I117">
        <v>0.13</v>
      </c>
      <c r="J117" t="s">
        <v>1826</v>
      </c>
      <c r="K117">
        <v>3239.3580000000002</v>
      </c>
      <c r="L117" s="45">
        <f t="shared" si="6"/>
        <v>4</v>
      </c>
      <c r="M117" s="42">
        <f t="shared" si="5"/>
        <v>930.85</v>
      </c>
      <c r="N117" s="42">
        <f t="shared" si="7"/>
        <v>0.13</v>
      </c>
      <c r="O117" s="42">
        <f t="shared" si="8"/>
        <v>3239.3580000000002</v>
      </c>
    </row>
    <row r="118" spans="1:15" x14ac:dyDescent="0.3">
      <c r="A118" t="s">
        <v>1942</v>
      </c>
      <c r="B118" s="2">
        <v>45420</v>
      </c>
      <c r="C118" t="s">
        <v>1301</v>
      </c>
      <c r="D118" t="s">
        <v>1551</v>
      </c>
      <c r="E118" t="str">
        <f>VLOOKUP(D118,Product!$A$2:$I$101,3,FALSE)</f>
        <v>Clothing</v>
      </c>
      <c r="F118" t="s">
        <v>1782</v>
      </c>
      <c r="G118">
        <v>4</v>
      </c>
      <c r="H118">
        <v>770.77</v>
      </c>
      <c r="I118">
        <v>0.22</v>
      </c>
      <c r="J118" t="s">
        <v>1824</v>
      </c>
      <c r="K118">
        <v>2404.8024</v>
      </c>
      <c r="L118" s="45">
        <f t="shared" si="6"/>
        <v>4</v>
      </c>
      <c r="M118" s="42">
        <f t="shared" si="5"/>
        <v>770.77</v>
      </c>
      <c r="N118" s="42">
        <f t="shared" si="7"/>
        <v>0.22</v>
      </c>
      <c r="O118" s="42">
        <f t="shared" si="8"/>
        <v>2404.8024</v>
      </c>
    </row>
    <row r="119" spans="1:15" x14ac:dyDescent="0.3">
      <c r="A119" t="s">
        <v>1943</v>
      </c>
      <c r="B119" s="2">
        <v>45554</v>
      </c>
      <c r="C119" t="s">
        <v>247</v>
      </c>
      <c r="D119" t="s">
        <v>1640</v>
      </c>
      <c r="E119" t="str">
        <f>VLOOKUP(D119,Product!$A$2:$I$101,3,FALSE)</f>
        <v>Clothing</v>
      </c>
      <c r="F119" t="s">
        <v>1769</v>
      </c>
      <c r="G119">
        <v>3</v>
      </c>
      <c r="H119">
        <v>479.63</v>
      </c>
      <c r="I119">
        <v>0.3</v>
      </c>
      <c r="J119" t="s">
        <v>1826</v>
      </c>
      <c r="K119">
        <v>1007.223</v>
      </c>
      <c r="L119" s="45">
        <f t="shared" si="6"/>
        <v>3</v>
      </c>
      <c r="M119" s="42">
        <f t="shared" ref="M119:M182" si="9">IF(H119="", IFERROR(AVERAGEIF($E$2:$E$101, E119, $H$2:$H$101), ""), H119)</f>
        <v>479.63</v>
      </c>
      <c r="N119" s="42">
        <f t="shared" si="7"/>
        <v>0.3</v>
      </c>
      <c r="O119" s="42">
        <f t="shared" si="8"/>
        <v>1007.223</v>
      </c>
    </row>
    <row r="120" spans="1:15" x14ac:dyDescent="0.3">
      <c r="A120" t="s">
        <v>1944</v>
      </c>
      <c r="B120" s="2">
        <v>45405</v>
      </c>
      <c r="C120" t="s">
        <v>372</v>
      </c>
      <c r="D120" t="s">
        <v>1626</v>
      </c>
      <c r="E120" t="str">
        <f>VLOOKUP(D120,Product!$A$2:$I$101,3,FALSE)</f>
        <v>Electronics</v>
      </c>
      <c r="F120" t="s">
        <v>1792</v>
      </c>
      <c r="G120">
        <v>1</v>
      </c>
      <c r="H120">
        <v>165</v>
      </c>
      <c r="I120">
        <v>0.3</v>
      </c>
      <c r="J120" t="s">
        <v>1829</v>
      </c>
      <c r="K120">
        <v>115.5</v>
      </c>
      <c r="L120" s="45">
        <f t="shared" si="6"/>
        <v>1</v>
      </c>
      <c r="M120" s="42">
        <f t="shared" si="9"/>
        <v>165</v>
      </c>
      <c r="N120" s="42">
        <f t="shared" si="7"/>
        <v>0.3</v>
      </c>
      <c r="O120" s="42">
        <f t="shared" si="8"/>
        <v>115.5</v>
      </c>
    </row>
    <row r="121" spans="1:15" x14ac:dyDescent="0.3">
      <c r="A121" t="s">
        <v>1945</v>
      </c>
      <c r="B121" s="2">
        <v>45503</v>
      </c>
      <c r="C121" t="s">
        <v>529</v>
      </c>
      <c r="D121" t="s">
        <v>1586</v>
      </c>
      <c r="E121" t="str">
        <f>VLOOKUP(D121,Product!$A$2:$I$101,3,FALSE)</f>
        <v>Sports</v>
      </c>
      <c r="F121" t="s">
        <v>1782</v>
      </c>
      <c r="G121">
        <v>2</v>
      </c>
      <c r="H121">
        <v>151.51</v>
      </c>
      <c r="I121">
        <v>0.28999999999999998</v>
      </c>
      <c r="J121" t="s">
        <v>1829</v>
      </c>
      <c r="K121">
        <v>215.14420000000001</v>
      </c>
      <c r="L121" s="45">
        <f t="shared" si="6"/>
        <v>2</v>
      </c>
      <c r="M121" s="42">
        <f t="shared" si="9"/>
        <v>151.51</v>
      </c>
      <c r="N121" s="42">
        <f t="shared" si="7"/>
        <v>0.28999999999999998</v>
      </c>
      <c r="O121" s="42">
        <f t="shared" si="8"/>
        <v>215.14420000000001</v>
      </c>
    </row>
    <row r="122" spans="1:15" x14ac:dyDescent="0.3">
      <c r="A122" t="s">
        <v>1946</v>
      </c>
      <c r="B122" s="2">
        <v>45274</v>
      </c>
      <c r="C122" t="s">
        <v>743</v>
      </c>
      <c r="D122" t="s">
        <v>1610</v>
      </c>
      <c r="E122" t="str">
        <f>VLOOKUP(D122,Product!$A$2:$I$101,3,FALSE)</f>
        <v>Sports</v>
      </c>
      <c r="F122" t="s">
        <v>1807</v>
      </c>
      <c r="G122">
        <v>2</v>
      </c>
      <c r="H122">
        <v>872.93</v>
      </c>
      <c r="I122">
        <v>0.28999999999999998</v>
      </c>
      <c r="J122" t="s">
        <v>1829</v>
      </c>
      <c r="K122">
        <v>1239.5606</v>
      </c>
      <c r="L122" s="45">
        <f t="shared" si="6"/>
        <v>2</v>
      </c>
      <c r="M122" s="42">
        <f t="shared" si="9"/>
        <v>872.93</v>
      </c>
      <c r="N122" s="42">
        <f t="shared" si="7"/>
        <v>0.28999999999999998</v>
      </c>
      <c r="O122" s="42">
        <f t="shared" si="8"/>
        <v>1239.5606</v>
      </c>
    </row>
    <row r="123" spans="1:15" x14ac:dyDescent="0.3">
      <c r="A123" t="s">
        <v>1947</v>
      </c>
      <c r="B123" s="2">
        <v>45558</v>
      </c>
      <c r="C123" t="s">
        <v>842</v>
      </c>
      <c r="D123" t="s">
        <v>1592</v>
      </c>
      <c r="E123" t="str">
        <f>VLOOKUP(D123,Product!$A$2:$I$101,3,FALSE)</f>
        <v>Sports</v>
      </c>
      <c r="F123" t="s">
        <v>1789</v>
      </c>
      <c r="G123">
        <v>3</v>
      </c>
      <c r="H123">
        <v>432.4</v>
      </c>
      <c r="I123">
        <v>0.04</v>
      </c>
      <c r="J123" t="s">
        <v>1824</v>
      </c>
      <c r="K123">
        <v>1245.3119999999999</v>
      </c>
      <c r="L123" s="45">
        <f t="shared" si="6"/>
        <v>3</v>
      </c>
      <c r="M123" s="42">
        <f t="shared" si="9"/>
        <v>432.4</v>
      </c>
      <c r="N123" s="42">
        <f t="shared" si="7"/>
        <v>0.04</v>
      </c>
      <c r="O123" s="42">
        <f t="shared" si="8"/>
        <v>1245.3119999999999</v>
      </c>
    </row>
    <row r="124" spans="1:15" x14ac:dyDescent="0.3">
      <c r="A124" t="s">
        <v>1948</v>
      </c>
      <c r="B124" s="2">
        <v>45886</v>
      </c>
      <c r="C124" t="s">
        <v>1062</v>
      </c>
      <c r="D124" t="s">
        <v>1648</v>
      </c>
      <c r="E124" t="str">
        <f>VLOOKUP(D124,Product!$A$2:$I$101,3,FALSE)</f>
        <v>Sports</v>
      </c>
      <c r="F124" t="s">
        <v>1779</v>
      </c>
      <c r="G124">
        <v>2</v>
      </c>
      <c r="H124">
        <v>197.76</v>
      </c>
      <c r="I124">
        <v>0.04</v>
      </c>
      <c r="J124" t="s">
        <v>1824</v>
      </c>
      <c r="K124">
        <v>379.69920000000002</v>
      </c>
      <c r="L124" s="45">
        <f t="shared" si="6"/>
        <v>2</v>
      </c>
      <c r="M124" s="42">
        <f t="shared" si="9"/>
        <v>197.76</v>
      </c>
      <c r="N124" s="42">
        <f t="shared" si="7"/>
        <v>0.04</v>
      </c>
      <c r="O124" s="42">
        <f t="shared" si="8"/>
        <v>379.69920000000002</v>
      </c>
    </row>
    <row r="125" spans="1:15" x14ac:dyDescent="0.3">
      <c r="A125" t="s">
        <v>1949</v>
      </c>
      <c r="B125" s="2">
        <v>45674</v>
      </c>
      <c r="C125" t="s">
        <v>1466</v>
      </c>
      <c r="D125" t="s">
        <v>1628</v>
      </c>
      <c r="E125" t="str">
        <f>VLOOKUP(D125,Product!$A$2:$I$101,3,FALSE)</f>
        <v>Electronics</v>
      </c>
      <c r="F125" t="s">
        <v>1761</v>
      </c>
      <c r="G125">
        <v>3</v>
      </c>
      <c r="H125">
        <v>334.6</v>
      </c>
      <c r="I125">
        <v>0.11</v>
      </c>
      <c r="J125" t="s">
        <v>1826</v>
      </c>
      <c r="K125">
        <v>893.38200000000006</v>
      </c>
      <c r="L125" s="45">
        <f t="shared" si="6"/>
        <v>3</v>
      </c>
      <c r="M125" s="42">
        <f t="shared" si="9"/>
        <v>334.6</v>
      </c>
      <c r="N125" s="42">
        <f t="shared" si="7"/>
        <v>0.11</v>
      </c>
      <c r="O125" s="42">
        <f t="shared" si="8"/>
        <v>893.38200000000006</v>
      </c>
    </row>
    <row r="126" spans="1:15" x14ac:dyDescent="0.3">
      <c r="A126" t="s">
        <v>1950</v>
      </c>
      <c r="B126" s="2">
        <v>45777</v>
      </c>
      <c r="C126" t="s">
        <v>314</v>
      </c>
      <c r="D126" t="s">
        <v>1576</v>
      </c>
      <c r="E126" t="str">
        <f>VLOOKUP(D126,Product!$A$2:$I$101,3,FALSE)</f>
        <v>Home</v>
      </c>
      <c r="F126" t="s">
        <v>1766</v>
      </c>
      <c r="G126">
        <v>2</v>
      </c>
      <c r="H126">
        <v>44.35</v>
      </c>
      <c r="I126">
        <v>0.2</v>
      </c>
      <c r="J126" t="s">
        <v>1829</v>
      </c>
      <c r="K126">
        <v>70.960000000000008</v>
      </c>
      <c r="L126" s="45">
        <f t="shared" si="6"/>
        <v>2</v>
      </c>
      <c r="M126" s="42">
        <f t="shared" si="9"/>
        <v>44.35</v>
      </c>
      <c r="N126" s="42">
        <f t="shared" si="7"/>
        <v>0.2</v>
      </c>
      <c r="O126" s="42">
        <f t="shared" si="8"/>
        <v>70.960000000000008</v>
      </c>
    </row>
    <row r="127" spans="1:15" x14ac:dyDescent="0.3">
      <c r="A127" t="s">
        <v>1951</v>
      </c>
      <c r="B127" s="2">
        <v>45598</v>
      </c>
      <c r="C127" t="s">
        <v>1530</v>
      </c>
      <c r="D127" t="s">
        <v>1562</v>
      </c>
      <c r="E127" t="str">
        <f>VLOOKUP(D127,Product!$A$2:$I$101,3,FALSE)</f>
        <v>Electronics</v>
      </c>
      <c r="F127" t="s">
        <v>1776</v>
      </c>
      <c r="G127">
        <v>1</v>
      </c>
      <c r="H127">
        <v>846.31</v>
      </c>
      <c r="I127">
        <v>0.05</v>
      </c>
      <c r="J127" t="s">
        <v>1826</v>
      </c>
      <c r="K127">
        <v>803.9944999999999</v>
      </c>
      <c r="L127" s="45">
        <f t="shared" si="6"/>
        <v>1</v>
      </c>
      <c r="M127" s="42">
        <f t="shared" si="9"/>
        <v>846.31</v>
      </c>
      <c r="N127" s="42">
        <f t="shared" si="7"/>
        <v>0.05</v>
      </c>
      <c r="O127" s="42">
        <f t="shared" si="8"/>
        <v>803.9944999999999</v>
      </c>
    </row>
    <row r="128" spans="1:15" x14ac:dyDescent="0.3">
      <c r="A128" t="s">
        <v>1952</v>
      </c>
      <c r="B128" s="2">
        <v>45884</v>
      </c>
      <c r="C128" t="s">
        <v>449</v>
      </c>
      <c r="D128" t="s">
        <v>1618</v>
      </c>
      <c r="E128" t="str">
        <f>VLOOKUP(D128,Product!$A$2:$I$101,3,FALSE)</f>
        <v>Home</v>
      </c>
      <c r="F128" t="s">
        <v>1794</v>
      </c>
      <c r="G128">
        <v>1</v>
      </c>
      <c r="H128">
        <v>996.48</v>
      </c>
      <c r="I128">
        <v>7.0000000000000007E-2</v>
      </c>
      <c r="J128" t="s">
        <v>1829</v>
      </c>
      <c r="K128">
        <v>926.7263999999999</v>
      </c>
      <c r="L128" s="45">
        <f t="shared" si="6"/>
        <v>1</v>
      </c>
      <c r="M128" s="42">
        <f t="shared" si="9"/>
        <v>996.48</v>
      </c>
      <c r="N128" s="42">
        <f t="shared" si="7"/>
        <v>7.0000000000000007E-2</v>
      </c>
      <c r="O128" s="42">
        <f t="shared" si="8"/>
        <v>926.7263999999999</v>
      </c>
    </row>
    <row r="129" spans="1:15" x14ac:dyDescent="0.3">
      <c r="A129" t="s">
        <v>1953</v>
      </c>
      <c r="B129" s="2">
        <v>45916</v>
      </c>
      <c r="C129" t="s">
        <v>881</v>
      </c>
      <c r="D129" t="s">
        <v>1734</v>
      </c>
      <c r="E129" t="str">
        <f>VLOOKUP(D129,Product!$A$2:$I$101,3,FALSE)</f>
        <v>Electronics</v>
      </c>
      <c r="F129" t="s">
        <v>1776</v>
      </c>
      <c r="G129">
        <v>3</v>
      </c>
      <c r="H129">
        <v>949.19</v>
      </c>
      <c r="I129">
        <v>0.03</v>
      </c>
      <c r="J129" t="s">
        <v>1829</v>
      </c>
      <c r="K129">
        <v>2762.1428999999998</v>
      </c>
      <c r="L129" s="45">
        <f t="shared" si="6"/>
        <v>3</v>
      </c>
      <c r="M129" s="42">
        <f t="shared" si="9"/>
        <v>949.19</v>
      </c>
      <c r="N129" s="42">
        <f t="shared" si="7"/>
        <v>0.03</v>
      </c>
      <c r="O129" s="42">
        <f t="shared" si="8"/>
        <v>2762.1428999999998</v>
      </c>
    </row>
    <row r="130" spans="1:15" x14ac:dyDescent="0.3">
      <c r="A130" t="s">
        <v>1954</v>
      </c>
      <c r="B130" s="2">
        <v>45347</v>
      </c>
      <c r="C130" t="s">
        <v>1238</v>
      </c>
      <c r="D130" t="s">
        <v>1736</v>
      </c>
      <c r="E130" t="str">
        <f>VLOOKUP(D130,Product!$A$2:$I$101,3,FALSE)</f>
        <v>Beauty</v>
      </c>
      <c r="F130" t="s">
        <v>1786</v>
      </c>
      <c r="G130">
        <v>2</v>
      </c>
      <c r="H130">
        <v>724.97</v>
      </c>
      <c r="I130">
        <v>0.1</v>
      </c>
      <c r="J130" t="s">
        <v>1824</v>
      </c>
      <c r="K130">
        <v>1304.9459999999999</v>
      </c>
      <c r="L130" s="45">
        <f t="shared" si="6"/>
        <v>2</v>
      </c>
      <c r="M130" s="42">
        <f t="shared" si="9"/>
        <v>724.97</v>
      </c>
      <c r="N130" s="42">
        <f t="shared" si="7"/>
        <v>0.1</v>
      </c>
      <c r="O130" s="42">
        <f t="shared" si="8"/>
        <v>1304.9459999999999</v>
      </c>
    </row>
    <row r="131" spans="1:15" x14ac:dyDescent="0.3">
      <c r="A131" t="s">
        <v>1955</v>
      </c>
      <c r="B131" s="2">
        <v>45723</v>
      </c>
      <c r="C131" t="s">
        <v>993</v>
      </c>
      <c r="D131" t="s">
        <v>1546</v>
      </c>
      <c r="E131" t="str">
        <f>VLOOKUP(D131,Product!$A$2:$I$101,3,FALSE)</f>
        <v>Clothing</v>
      </c>
      <c r="F131" t="s">
        <v>1804</v>
      </c>
      <c r="G131">
        <v>1</v>
      </c>
      <c r="H131">
        <v>783.25</v>
      </c>
      <c r="I131">
        <v>0.3</v>
      </c>
      <c r="J131" t="s">
        <v>1824</v>
      </c>
      <c r="K131">
        <v>548.27499999999998</v>
      </c>
      <c r="L131" s="45">
        <f t="shared" ref="L131:L194" si="10">IF(G131="", AVERAGEIF($E$2:$E$101, E132, $G$2:$G$101), G131)</f>
        <v>1</v>
      </c>
      <c r="M131" s="42">
        <f t="shared" si="9"/>
        <v>783.25</v>
      </c>
      <c r="N131" s="42">
        <f t="shared" ref="N131:N194" si="11">IF(I131="", AVERAGEIF($E$2:$E$101, E132, $I$2:$I$101), I131)</f>
        <v>0.3</v>
      </c>
      <c r="O131" s="42">
        <f t="shared" ref="O131:O194" si="12">IF(K131="", AVERAGEIF($E$2:$E$101, E132, $K$2:$K$101), K131)</f>
        <v>548.27499999999998</v>
      </c>
    </row>
    <row r="132" spans="1:15" x14ac:dyDescent="0.3">
      <c r="A132" t="s">
        <v>1956</v>
      </c>
      <c r="B132" s="2">
        <v>45495</v>
      </c>
      <c r="C132" t="s">
        <v>1077</v>
      </c>
      <c r="D132" t="s">
        <v>1582</v>
      </c>
      <c r="E132" t="str">
        <f>VLOOKUP(D132,Product!$A$2:$I$101,3,FALSE)</f>
        <v>Sports</v>
      </c>
      <c r="F132" t="s">
        <v>1766</v>
      </c>
      <c r="G132">
        <v>1</v>
      </c>
      <c r="H132">
        <v>942.38</v>
      </c>
      <c r="I132">
        <v>0.17</v>
      </c>
      <c r="J132" t="s">
        <v>1824</v>
      </c>
      <c r="K132">
        <v>782.17539999999997</v>
      </c>
      <c r="L132" s="45">
        <f t="shared" si="10"/>
        <v>1</v>
      </c>
      <c r="M132" s="42">
        <f t="shared" si="9"/>
        <v>942.38</v>
      </c>
      <c r="N132" s="42">
        <f t="shared" si="11"/>
        <v>0.17</v>
      </c>
      <c r="O132" s="42">
        <f t="shared" si="12"/>
        <v>782.17539999999997</v>
      </c>
    </row>
    <row r="133" spans="1:15" x14ac:dyDescent="0.3">
      <c r="A133" t="s">
        <v>1957</v>
      </c>
      <c r="B133" s="2">
        <v>45444</v>
      </c>
      <c r="C133" t="s">
        <v>1524</v>
      </c>
      <c r="D133" t="s">
        <v>1650</v>
      </c>
      <c r="E133" t="str">
        <f>VLOOKUP(D133,Product!$A$2:$I$101,3,FALSE)</f>
        <v>Electronics</v>
      </c>
      <c r="F133" t="s">
        <v>1792</v>
      </c>
      <c r="G133">
        <v>3</v>
      </c>
      <c r="H133">
        <v>298.35000000000002</v>
      </c>
      <c r="I133">
        <v>0.05</v>
      </c>
      <c r="J133" t="s">
        <v>1829</v>
      </c>
      <c r="K133">
        <v>850.29750000000001</v>
      </c>
      <c r="L133" s="45">
        <f t="shared" si="10"/>
        <v>3</v>
      </c>
      <c r="M133" s="42">
        <f t="shared" si="9"/>
        <v>298.35000000000002</v>
      </c>
      <c r="N133" s="42">
        <f t="shared" si="11"/>
        <v>0.05</v>
      </c>
      <c r="O133" s="42">
        <f t="shared" si="12"/>
        <v>850.29750000000001</v>
      </c>
    </row>
    <row r="134" spans="1:15" x14ac:dyDescent="0.3">
      <c r="A134" t="s">
        <v>1958</v>
      </c>
      <c r="B134" s="2">
        <v>45662</v>
      </c>
      <c r="C134" t="s">
        <v>547</v>
      </c>
      <c r="D134" t="s">
        <v>1644</v>
      </c>
      <c r="E134" t="str">
        <f>VLOOKUP(D134,Product!$A$2:$I$101,3,FALSE)</f>
        <v>Electronics</v>
      </c>
      <c r="F134" t="s">
        <v>1794</v>
      </c>
      <c r="G134">
        <v>4</v>
      </c>
      <c r="H134">
        <v>950.04</v>
      </c>
      <c r="I134">
        <v>0.13</v>
      </c>
      <c r="J134" t="s">
        <v>1826</v>
      </c>
      <c r="K134">
        <v>3306.1392000000001</v>
      </c>
      <c r="L134" s="45">
        <f t="shared" si="10"/>
        <v>4</v>
      </c>
      <c r="M134" s="42">
        <f t="shared" si="9"/>
        <v>950.04</v>
      </c>
      <c r="N134" s="42">
        <f t="shared" si="11"/>
        <v>0.13</v>
      </c>
      <c r="O134" s="42">
        <f t="shared" si="12"/>
        <v>3306.1392000000001</v>
      </c>
    </row>
    <row r="135" spans="1:15" x14ac:dyDescent="0.3">
      <c r="A135" t="s">
        <v>1959</v>
      </c>
      <c r="B135" s="2">
        <v>45910</v>
      </c>
      <c r="C135" t="s">
        <v>1035</v>
      </c>
      <c r="D135" t="s">
        <v>1662</v>
      </c>
      <c r="E135" t="str">
        <f>VLOOKUP(D135,Product!$A$2:$I$101,3,FALSE)</f>
        <v>Sports</v>
      </c>
      <c r="F135" t="s">
        <v>1769</v>
      </c>
      <c r="G135">
        <v>2</v>
      </c>
      <c r="H135">
        <v>267.19</v>
      </c>
      <c r="I135">
        <v>7.0000000000000007E-2</v>
      </c>
      <c r="J135" t="s">
        <v>1824</v>
      </c>
      <c r="K135">
        <v>496.97340000000003</v>
      </c>
      <c r="L135" s="45">
        <f t="shared" si="10"/>
        <v>2</v>
      </c>
      <c r="M135" s="42">
        <f t="shared" si="9"/>
        <v>267.19</v>
      </c>
      <c r="N135" s="42">
        <f t="shared" si="11"/>
        <v>7.0000000000000007E-2</v>
      </c>
      <c r="O135" s="42">
        <f t="shared" si="12"/>
        <v>496.97340000000003</v>
      </c>
    </row>
    <row r="136" spans="1:15" x14ac:dyDescent="0.3">
      <c r="A136" t="s">
        <v>1960</v>
      </c>
      <c r="B136" s="2">
        <v>45827</v>
      </c>
      <c r="C136" t="s">
        <v>657</v>
      </c>
      <c r="D136" t="s">
        <v>1722</v>
      </c>
      <c r="E136" t="str">
        <f>VLOOKUP(D136,Product!$A$2:$I$101,3,FALSE)</f>
        <v>Home</v>
      </c>
      <c r="F136" t="s">
        <v>1801</v>
      </c>
      <c r="G136">
        <v>4</v>
      </c>
      <c r="H136">
        <v>72.63</v>
      </c>
      <c r="I136">
        <v>0.06</v>
      </c>
      <c r="J136" t="s">
        <v>1826</v>
      </c>
      <c r="K136">
        <v>273.08879999999999</v>
      </c>
      <c r="L136" s="45">
        <f t="shared" si="10"/>
        <v>4</v>
      </c>
      <c r="M136" s="42">
        <f t="shared" si="9"/>
        <v>72.63</v>
      </c>
      <c r="N136" s="42">
        <f t="shared" si="11"/>
        <v>0.06</v>
      </c>
      <c r="O136" s="42">
        <f t="shared" si="12"/>
        <v>273.08879999999999</v>
      </c>
    </row>
    <row r="137" spans="1:15" x14ac:dyDescent="0.3">
      <c r="A137" t="s">
        <v>1961</v>
      </c>
      <c r="B137" s="2">
        <v>45544</v>
      </c>
      <c r="C137" t="s">
        <v>1325</v>
      </c>
      <c r="D137" t="s">
        <v>1654</v>
      </c>
      <c r="E137" t="str">
        <f>VLOOKUP(D137,Product!$A$2:$I$101,3,FALSE)</f>
        <v>Clothing</v>
      </c>
      <c r="F137" t="s">
        <v>1773</v>
      </c>
      <c r="G137">
        <v>3</v>
      </c>
      <c r="H137">
        <v>576.52</v>
      </c>
      <c r="I137">
        <v>0.22</v>
      </c>
      <c r="J137" t="s">
        <v>1829</v>
      </c>
      <c r="K137">
        <v>1349.0568000000001</v>
      </c>
      <c r="L137" s="45">
        <f t="shared" si="10"/>
        <v>3</v>
      </c>
      <c r="M137" s="42">
        <f t="shared" si="9"/>
        <v>576.52</v>
      </c>
      <c r="N137" s="42">
        <f t="shared" si="11"/>
        <v>0.22</v>
      </c>
      <c r="O137" s="42">
        <f t="shared" si="12"/>
        <v>1349.0568000000001</v>
      </c>
    </row>
    <row r="138" spans="1:15" x14ac:dyDescent="0.3">
      <c r="A138" t="s">
        <v>1962</v>
      </c>
      <c r="B138" s="2">
        <v>45751</v>
      </c>
      <c r="C138" t="s">
        <v>1095</v>
      </c>
      <c r="D138" t="s">
        <v>1690</v>
      </c>
      <c r="E138" t="str">
        <f>VLOOKUP(D138,Product!$A$2:$I$101,3,FALSE)</f>
        <v>Beauty</v>
      </c>
      <c r="F138" t="s">
        <v>1786</v>
      </c>
      <c r="G138">
        <v>3</v>
      </c>
      <c r="H138">
        <v>849.36</v>
      </c>
      <c r="I138">
        <v>0.03</v>
      </c>
      <c r="J138" t="s">
        <v>1824</v>
      </c>
      <c r="K138">
        <v>2471.6376</v>
      </c>
      <c r="L138" s="45">
        <f t="shared" si="10"/>
        <v>3</v>
      </c>
      <c r="M138" s="42">
        <f t="shared" si="9"/>
        <v>849.36</v>
      </c>
      <c r="N138" s="42">
        <f t="shared" si="11"/>
        <v>0.03</v>
      </c>
      <c r="O138" s="42">
        <f t="shared" si="12"/>
        <v>2471.6376</v>
      </c>
    </row>
    <row r="139" spans="1:15" x14ac:dyDescent="0.3">
      <c r="A139" t="s">
        <v>1963</v>
      </c>
      <c r="B139" s="2">
        <v>45392</v>
      </c>
      <c r="C139" t="s">
        <v>1458</v>
      </c>
      <c r="D139" t="s">
        <v>1648</v>
      </c>
      <c r="E139" t="str">
        <f>VLOOKUP(D139,Product!$A$2:$I$101,3,FALSE)</f>
        <v>Sports</v>
      </c>
      <c r="F139" t="s">
        <v>1776</v>
      </c>
      <c r="G139">
        <v>1</v>
      </c>
      <c r="H139">
        <v>245.85</v>
      </c>
      <c r="I139">
        <v>0.18</v>
      </c>
      <c r="J139" t="s">
        <v>1829</v>
      </c>
      <c r="K139">
        <v>201.59700000000001</v>
      </c>
      <c r="L139" s="45">
        <f t="shared" si="10"/>
        <v>1</v>
      </c>
      <c r="M139" s="42">
        <f t="shared" si="9"/>
        <v>245.85</v>
      </c>
      <c r="N139" s="42">
        <f t="shared" si="11"/>
        <v>0.18</v>
      </c>
      <c r="O139" s="42">
        <f t="shared" si="12"/>
        <v>201.59700000000001</v>
      </c>
    </row>
    <row r="140" spans="1:15" x14ac:dyDescent="0.3">
      <c r="A140" t="s">
        <v>1964</v>
      </c>
      <c r="B140" s="2">
        <v>45589</v>
      </c>
      <c r="C140" t="s">
        <v>589</v>
      </c>
      <c r="D140" t="s">
        <v>1742</v>
      </c>
      <c r="E140" t="str">
        <f>VLOOKUP(D140,Product!$A$2:$I$101,3,FALSE)</f>
        <v>Sports</v>
      </c>
      <c r="F140" t="s">
        <v>1789</v>
      </c>
      <c r="G140">
        <v>3</v>
      </c>
      <c r="H140">
        <v>237.68</v>
      </c>
      <c r="I140">
        <v>0.1</v>
      </c>
      <c r="J140" t="s">
        <v>1829</v>
      </c>
      <c r="K140">
        <v>641.73599999999999</v>
      </c>
      <c r="L140" s="45">
        <f t="shared" si="10"/>
        <v>3</v>
      </c>
      <c r="M140" s="42">
        <f t="shared" si="9"/>
        <v>237.68</v>
      </c>
      <c r="N140" s="42">
        <f t="shared" si="11"/>
        <v>0.1</v>
      </c>
      <c r="O140" s="42">
        <f t="shared" si="12"/>
        <v>641.73599999999999</v>
      </c>
    </row>
    <row r="141" spans="1:15" x14ac:dyDescent="0.3">
      <c r="A141" t="s">
        <v>1965</v>
      </c>
      <c r="B141" s="2">
        <v>45756</v>
      </c>
      <c r="C141" t="s">
        <v>1059</v>
      </c>
      <c r="D141" t="s">
        <v>1690</v>
      </c>
      <c r="E141" t="str">
        <f>VLOOKUP(D141,Product!$A$2:$I$101,3,FALSE)</f>
        <v>Beauty</v>
      </c>
      <c r="F141" t="s">
        <v>1799</v>
      </c>
      <c r="G141">
        <v>4</v>
      </c>
      <c r="H141">
        <v>715.85</v>
      </c>
      <c r="I141">
        <v>0.25</v>
      </c>
      <c r="J141" t="s">
        <v>1826</v>
      </c>
      <c r="K141">
        <v>2147.5500000000002</v>
      </c>
      <c r="L141" s="45">
        <f t="shared" si="10"/>
        <v>4</v>
      </c>
      <c r="M141" s="42">
        <f t="shared" si="9"/>
        <v>715.85</v>
      </c>
      <c r="N141" s="42">
        <f t="shared" si="11"/>
        <v>0.25</v>
      </c>
      <c r="O141" s="42">
        <f t="shared" si="12"/>
        <v>2147.5500000000002</v>
      </c>
    </row>
    <row r="142" spans="1:15" x14ac:dyDescent="0.3">
      <c r="A142" t="s">
        <v>1966</v>
      </c>
      <c r="B142" s="2">
        <v>45255</v>
      </c>
      <c r="C142" t="s">
        <v>568</v>
      </c>
      <c r="D142" t="s">
        <v>1728</v>
      </c>
      <c r="E142" t="str">
        <f>VLOOKUP(D142,Product!$A$2:$I$101,3,FALSE)</f>
        <v>Electronics</v>
      </c>
      <c r="F142" t="s">
        <v>1773</v>
      </c>
      <c r="G142">
        <v>2</v>
      </c>
      <c r="H142">
        <v>478.85</v>
      </c>
      <c r="I142">
        <v>0.01</v>
      </c>
      <c r="J142" t="s">
        <v>1829</v>
      </c>
      <c r="K142">
        <v>948.12300000000005</v>
      </c>
      <c r="L142" s="45">
        <f t="shared" si="10"/>
        <v>2</v>
      </c>
      <c r="M142" s="42">
        <f t="shared" si="9"/>
        <v>478.85</v>
      </c>
      <c r="N142" s="42">
        <f t="shared" si="11"/>
        <v>0.01</v>
      </c>
      <c r="O142" s="42">
        <f t="shared" si="12"/>
        <v>948.12300000000005</v>
      </c>
    </row>
    <row r="143" spans="1:15" x14ac:dyDescent="0.3">
      <c r="A143" t="s">
        <v>1967</v>
      </c>
      <c r="B143" s="2">
        <v>45718</v>
      </c>
      <c r="C143" t="s">
        <v>396</v>
      </c>
      <c r="D143" t="s">
        <v>1642</v>
      </c>
      <c r="E143" t="str">
        <f>VLOOKUP(D143,Product!$A$2:$I$101,3,FALSE)</f>
        <v>Beauty</v>
      </c>
      <c r="F143" t="s">
        <v>1752</v>
      </c>
      <c r="G143">
        <v>1</v>
      </c>
      <c r="H143">
        <v>503.95</v>
      </c>
      <c r="I143">
        <v>0.26</v>
      </c>
      <c r="J143" t="s">
        <v>1829</v>
      </c>
      <c r="K143">
        <v>372.923</v>
      </c>
      <c r="L143" s="45">
        <f t="shared" si="10"/>
        <v>1</v>
      </c>
      <c r="M143" s="42">
        <f t="shared" si="9"/>
        <v>503.95</v>
      </c>
      <c r="N143" s="42">
        <f t="shared" si="11"/>
        <v>0.26</v>
      </c>
      <c r="O143" s="42">
        <f t="shared" si="12"/>
        <v>372.923</v>
      </c>
    </row>
    <row r="144" spans="1:15" x14ac:dyDescent="0.3">
      <c r="A144" t="s">
        <v>1968</v>
      </c>
      <c r="B144" s="2">
        <v>45573</v>
      </c>
      <c r="C144" t="s">
        <v>1243</v>
      </c>
      <c r="D144" t="s">
        <v>1680</v>
      </c>
      <c r="E144" t="str">
        <f>VLOOKUP(D144,Product!$A$2:$I$101,3,FALSE)</f>
        <v>Beauty</v>
      </c>
      <c r="F144" t="s">
        <v>1794</v>
      </c>
      <c r="G144">
        <v>2</v>
      </c>
      <c r="H144">
        <v>975.48</v>
      </c>
      <c r="I144">
        <v>0.26</v>
      </c>
      <c r="J144" t="s">
        <v>1829</v>
      </c>
      <c r="K144">
        <v>1443.7103999999999</v>
      </c>
      <c r="L144" s="45">
        <f t="shared" si="10"/>
        <v>2</v>
      </c>
      <c r="M144" s="42">
        <f t="shared" si="9"/>
        <v>975.48</v>
      </c>
      <c r="N144" s="42">
        <f t="shared" si="11"/>
        <v>0.26</v>
      </c>
      <c r="O144" s="42">
        <f t="shared" si="12"/>
        <v>1443.7103999999999</v>
      </c>
    </row>
    <row r="145" spans="1:15" x14ac:dyDescent="0.3">
      <c r="A145" t="s">
        <v>1969</v>
      </c>
      <c r="B145" s="2">
        <v>45884</v>
      </c>
      <c r="C145" t="s">
        <v>1249</v>
      </c>
      <c r="D145" t="s">
        <v>1616</v>
      </c>
      <c r="E145" t="str">
        <f>VLOOKUP(D145,Product!$A$2:$I$101,3,FALSE)</f>
        <v>Electronics</v>
      </c>
      <c r="F145" t="s">
        <v>1804</v>
      </c>
      <c r="G145">
        <v>4</v>
      </c>
      <c r="H145">
        <v>450.12</v>
      </c>
      <c r="I145">
        <v>0.28999999999999998</v>
      </c>
      <c r="J145" t="s">
        <v>1829</v>
      </c>
      <c r="K145">
        <v>1278.3407999999999</v>
      </c>
      <c r="L145" s="45">
        <f t="shared" si="10"/>
        <v>4</v>
      </c>
      <c r="M145" s="42">
        <f t="shared" si="9"/>
        <v>450.12</v>
      </c>
      <c r="N145" s="42">
        <f t="shared" si="11"/>
        <v>0.28999999999999998</v>
      </c>
      <c r="O145" s="42">
        <f t="shared" si="12"/>
        <v>1278.3407999999999</v>
      </c>
    </row>
    <row r="146" spans="1:15" x14ac:dyDescent="0.3">
      <c r="A146" t="s">
        <v>1970</v>
      </c>
      <c r="B146" s="2">
        <v>45448</v>
      </c>
      <c r="C146" t="s">
        <v>1349</v>
      </c>
      <c r="D146" t="s">
        <v>1620</v>
      </c>
      <c r="E146" t="str">
        <f>VLOOKUP(D146,Product!$A$2:$I$101,3,FALSE)</f>
        <v>Clothing</v>
      </c>
      <c r="F146" t="s">
        <v>1782</v>
      </c>
      <c r="G146">
        <v>3</v>
      </c>
      <c r="H146">
        <v>237.24</v>
      </c>
      <c r="I146">
        <v>0.24</v>
      </c>
      <c r="J146" t="s">
        <v>1826</v>
      </c>
      <c r="K146">
        <v>540.90719999999999</v>
      </c>
      <c r="L146" s="45">
        <f t="shared" si="10"/>
        <v>3</v>
      </c>
      <c r="M146" s="42">
        <f t="shared" si="9"/>
        <v>237.24</v>
      </c>
      <c r="N146" s="42">
        <f t="shared" si="11"/>
        <v>0.24</v>
      </c>
      <c r="O146" s="42">
        <f t="shared" si="12"/>
        <v>540.90719999999999</v>
      </c>
    </row>
    <row r="147" spans="1:15" x14ac:dyDescent="0.3">
      <c r="A147" t="s">
        <v>1971</v>
      </c>
      <c r="B147" s="2">
        <v>45522</v>
      </c>
      <c r="C147" t="s">
        <v>1417</v>
      </c>
      <c r="D147" t="s">
        <v>1656</v>
      </c>
      <c r="E147" t="str">
        <f>VLOOKUP(D147,Product!$A$2:$I$101,3,FALSE)</f>
        <v>Sports</v>
      </c>
      <c r="F147" t="s">
        <v>1801</v>
      </c>
      <c r="G147">
        <v>2</v>
      </c>
      <c r="H147">
        <v>536.84</v>
      </c>
      <c r="I147">
        <v>0.09</v>
      </c>
      <c r="J147" t="s">
        <v>1829</v>
      </c>
      <c r="K147">
        <v>977.04880000000014</v>
      </c>
      <c r="L147" s="45">
        <f t="shared" si="10"/>
        <v>2</v>
      </c>
      <c r="M147" s="42">
        <f t="shared" si="9"/>
        <v>536.84</v>
      </c>
      <c r="N147" s="42">
        <f t="shared" si="11"/>
        <v>0.09</v>
      </c>
      <c r="O147" s="42">
        <f t="shared" si="12"/>
        <v>977.04880000000014</v>
      </c>
    </row>
    <row r="148" spans="1:15" x14ac:dyDescent="0.3">
      <c r="A148" t="s">
        <v>1972</v>
      </c>
      <c r="B148" s="2">
        <v>45626</v>
      </c>
      <c r="C148" t="s">
        <v>1371</v>
      </c>
      <c r="D148" t="s">
        <v>1620</v>
      </c>
      <c r="E148" t="str">
        <f>VLOOKUP(D148,Product!$A$2:$I$101,3,FALSE)</f>
        <v>Clothing</v>
      </c>
      <c r="F148" t="s">
        <v>1813</v>
      </c>
      <c r="G148">
        <v>3</v>
      </c>
      <c r="H148">
        <v>584.41</v>
      </c>
      <c r="I148">
        <v>0</v>
      </c>
      <c r="J148" t="s">
        <v>1829</v>
      </c>
      <c r="K148">
        <v>1753.23</v>
      </c>
      <c r="L148" s="45">
        <f t="shared" si="10"/>
        <v>3</v>
      </c>
      <c r="M148" s="42">
        <f t="shared" si="9"/>
        <v>584.41</v>
      </c>
      <c r="N148" s="42">
        <f t="shared" si="11"/>
        <v>0</v>
      </c>
      <c r="O148" s="42">
        <f t="shared" si="12"/>
        <v>1753.23</v>
      </c>
    </row>
    <row r="149" spans="1:15" x14ac:dyDescent="0.3">
      <c r="A149" t="s">
        <v>1973</v>
      </c>
      <c r="B149" s="2">
        <v>45617</v>
      </c>
      <c r="C149" t="s">
        <v>932</v>
      </c>
      <c r="D149" t="s">
        <v>1712</v>
      </c>
      <c r="E149" t="str">
        <f>VLOOKUP(D149,Product!$A$2:$I$101,3,FALSE)</f>
        <v>Sports</v>
      </c>
      <c r="F149" t="s">
        <v>1813</v>
      </c>
      <c r="G149">
        <v>1</v>
      </c>
      <c r="H149">
        <v>653.87</v>
      </c>
      <c r="I149">
        <v>0.14000000000000001</v>
      </c>
      <c r="J149" t="s">
        <v>1826</v>
      </c>
      <c r="K149">
        <v>562.32820000000004</v>
      </c>
      <c r="L149" s="45">
        <f t="shared" si="10"/>
        <v>1</v>
      </c>
      <c r="M149" s="42">
        <f t="shared" si="9"/>
        <v>653.87</v>
      </c>
      <c r="N149" s="42">
        <f t="shared" si="11"/>
        <v>0.14000000000000001</v>
      </c>
      <c r="O149" s="42">
        <f t="shared" si="12"/>
        <v>562.32820000000004</v>
      </c>
    </row>
    <row r="150" spans="1:15" x14ac:dyDescent="0.3">
      <c r="A150" t="s">
        <v>1974</v>
      </c>
      <c r="B150" s="2">
        <v>45878</v>
      </c>
      <c r="C150" t="s">
        <v>1516</v>
      </c>
      <c r="D150" t="s">
        <v>1722</v>
      </c>
      <c r="E150" t="str">
        <f>VLOOKUP(D150,Product!$A$2:$I$101,3,FALSE)</f>
        <v>Home</v>
      </c>
      <c r="F150" t="s">
        <v>1752</v>
      </c>
      <c r="G150">
        <v>1</v>
      </c>
      <c r="H150">
        <v>652.03</v>
      </c>
      <c r="I150">
        <v>0.27</v>
      </c>
      <c r="J150" t="s">
        <v>1824</v>
      </c>
      <c r="K150">
        <v>475.9819</v>
      </c>
      <c r="L150" s="45">
        <f t="shared" si="10"/>
        <v>1</v>
      </c>
      <c r="M150" s="42">
        <f t="shared" si="9"/>
        <v>652.03</v>
      </c>
      <c r="N150" s="42">
        <f t="shared" si="11"/>
        <v>0.27</v>
      </c>
      <c r="O150" s="42">
        <f t="shared" si="12"/>
        <v>475.9819</v>
      </c>
    </row>
    <row r="151" spans="1:15" x14ac:dyDescent="0.3">
      <c r="A151" t="s">
        <v>1975</v>
      </c>
      <c r="B151" s="2">
        <v>45502</v>
      </c>
      <c r="C151" t="s">
        <v>335</v>
      </c>
      <c r="D151" t="s">
        <v>1555</v>
      </c>
      <c r="E151" t="str">
        <f>VLOOKUP(D151,Product!$A$2:$I$101,3,FALSE)</f>
        <v>Clothing</v>
      </c>
      <c r="F151" t="s">
        <v>1794</v>
      </c>
      <c r="G151">
        <v>3</v>
      </c>
      <c r="H151">
        <v>513.36</v>
      </c>
      <c r="I151">
        <v>7.0000000000000007E-2</v>
      </c>
      <c r="J151" t="s">
        <v>1829</v>
      </c>
      <c r="K151">
        <v>1432.2744</v>
      </c>
      <c r="L151" s="45">
        <f t="shared" si="10"/>
        <v>3</v>
      </c>
      <c r="M151" s="42">
        <f t="shared" si="9"/>
        <v>513.36</v>
      </c>
      <c r="N151" s="42">
        <f t="shared" si="11"/>
        <v>7.0000000000000007E-2</v>
      </c>
      <c r="O151" s="42">
        <f t="shared" si="12"/>
        <v>1432.2744</v>
      </c>
    </row>
    <row r="152" spans="1:15" x14ac:dyDescent="0.3">
      <c r="A152" t="s">
        <v>1976</v>
      </c>
      <c r="B152" s="2">
        <v>45433</v>
      </c>
      <c r="C152" t="s">
        <v>251</v>
      </c>
      <c r="D152" t="s">
        <v>1652</v>
      </c>
      <c r="E152" t="str">
        <f>VLOOKUP(D152,Product!$A$2:$I$101,3,FALSE)</f>
        <v>Sports</v>
      </c>
      <c r="F152" t="s">
        <v>1773</v>
      </c>
      <c r="G152">
        <v>4</v>
      </c>
      <c r="H152">
        <v>355.64</v>
      </c>
      <c r="I152">
        <v>0.16</v>
      </c>
      <c r="J152" t="s">
        <v>1829</v>
      </c>
      <c r="K152">
        <v>1194.9503999999999</v>
      </c>
      <c r="L152" s="45">
        <f t="shared" si="10"/>
        <v>4</v>
      </c>
      <c r="M152" s="42">
        <f t="shared" si="9"/>
        <v>355.64</v>
      </c>
      <c r="N152" s="42">
        <f t="shared" si="11"/>
        <v>0.16</v>
      </c>
      <c r="O152" s="42">
        <f t="shared" si="12"/>
        <v>1194.9503999999999</v>
      </c>
    </row>
    <row r="153" spans="1:15" x14ac:dyDescent="0.3">
      <c r="A153" t="s">
        <v>1977</v>
      </c>
      <c r="B153" s="2">
        <v>45594</v>
      </c>
      <c r="C153" t="s">
        <v>97</v>
      </c>
      <c r="D153" t="s">
        <v>1574</v>
      </c>
      <c r="E153" t="str">
        <f>VLOOKUP(D153,Product!$A$2:$I$101,3,FALSE)</f>
        <v>Electronics</v>
      </c>
      <c r="F153" t="s">
        <v>1782</v>
      </c>
      <c r="G153">
        <v>4</v>
      </c>
      <c r="H153">
        <v>535.4</v>
      </c>
      <c r="I153">
        <v>0.26</v>
      </c>
      <c r="J153" t="s">
        <v>1826</v>
      </c>
      <c r="K153">
        <v>1584.7840000000001</v>
      </c>
      <c r="L153" s="45">
        <f t="shared" si="10"/>
        <v>4</v>
      </c>
      <c r="M153" s="42">
        <f t="shared" si="9"/>
        <v>535.4</v>
      </c>
      <c r="N153" s="42">
        <f t="shared" si="11"/>
        <v>0.26</v>
      </c>
      <c r="O153" s="42">
        <f t="shared" si="12"/>
        <v>1584.7840000000001</v>
      </c>
    </row>
    <row r="154" spans="1:15" x14ac:dyDescent="0.3">
      <c r="A154" t="s">
        <v>1978</v>
      </c>
      <c r="B154" s="2">
        <v>45798</v>
      </c>
      <c r="C154" t="s">
        <v>779</v>
      </c>
      <c r="D154" t="s">
        <v>1686</v>
      </c>
      <c r="E154" t="str">
        <f>VLOOKUP(D154,Product!$A$2:$I$101,3,FALSE)</f>
        <v>Clothing</v>
      </c>
      <c r="F154" t="s">
        <v>1813</v>
      </c>
      <c r="G154">
        <v>2</v>
      </c>
      <c r="H154">
        <v>108.74</v>
      </c>
      <c r="I154">
        <v>0.11</v>
      </c>
      <c r="J154" t="s">
        <v>1826</v>
      </c>
      <c r="K154">
        <v>193.55719999999999</v>
      </c>
      <c r="L154" s="45">
        <f t="shared" si="10"/>
        <v>2</v>
      </c>
      <c r="M154" s="42">
        <f t="shared" si="9"/>
        <v>108.74</v>
      </c>
      <c r="N154" s="42">
        <f t="shared" si="11"/>
        <v>0.11</v>
      </c>
      <c r="O154" s="42">
        <f t="shared" si="12"/>
        <v>193.55719999999999</v>
      </c>
    </row>
    <row r="155" spans="1:15" x14ac:dyDescent="0.3">
      <c r="A155" t="s">
        <v>1979</v>
      </c>
      <c r="B155" s="2">
        <v>45579</v>
      </c>
      <c r="C155" t="s">
        <v>990</v>
      </c>
      <c r="D155" t="s">
        <v>1570</v>
      </c>
      <c r="E155" t="str">
        <f>VLOOKUP(D155,Product!$A$2:$I$101,3,FALSE)</f>
        <v>Electronics</v>
      </c>
      <c r="F155" t="s">
        <v>1813</v>
      </c>
      <c r="G155">
        <v>3</v>
      </c>
      <c r="H155">
        <v>591.98</v>
      </c>
      <c r="I155">
        <v>0.16</v>
      </c>
      <c r="J155" t="s">
        <v>1824</v>
      </c>
      <c r="K155">
        <v>1491.7896000000001</v>
      </c>
      <c r="L155" s="45">
        <f t="shared" si="10"/>
        <v>3</v>
      </c>
      <c r="M155" s="42">
        <f t="shared" si="9"/>
        <v>591.98</v>
      </c>
      <c r="N155" s="42">
        <f t="shared" si="11"/>
        <v>0.16</v>
      </c>
      <c r="O155" s="42">
        <f t="shared" si="12"/>
        <v>1491.7896000000001</v>
      </c>
    </row>
    <row r="156" spans="1:15" x14ac:dyDescent="0.3">
      <c r="A156" t="s">
        <v>1980</v>
      </c>
      <c r="B156" s="2">
        <v>45613</v>
      </c>
      <c r="C156" t="s">
        <v>1260</v>
      </c>
      <c r="D156" t="s">
        <v>1644</v>
      </c>
      <c r="E156" t="str">
        <f>VLOOKUP(D156,Product!$A$2:$I$101,3,FALSE)</f>
        <v>Electronics</v>
      </c>
      <c r="F156" t="s">
        <v>1761</v>
      </c>
      <c r="G156">
        <v>1</v>
      </c>
      <c r="H156">
        <v>345.06</v>
      </c>
      <c r="I156">
        <v>0.13</v>
      </c>
      <c r="J156" t="s">
        <v>1829</v>
      </c>
      <c r="K156">
        <v>300.2022</v>
      </c>
      <c r="L156" s="45">
        <f t="shared" si="10"/>
        <v>1</v>
      </c>
      <c r="M156" s="42">
        <f t="shared" si="9"/>
        <v>345.06</v>
      </c>
      <c r="N156" s="42">
        <f t="shared" si="11"/>
        <v>0.13</v>
      </c>
      <c r="O156" s="42">
        <f t="shared" si="12"/>
        <v>300.2022</v>
      </c>
    </row>
    <row r="157" spans="1:15" x14ac:dyDescent="0.3">
      <c r="A157" t="s">
        <v>1981</v>
      </c>
      <c r="B157" s="2">
        <v>45745</v>
      </c>
      <c r="C157" t="s">
        <v>969</v>
      </c>
      <c r="D157" t="s">
        <v>1734</v>
      </c>
      <c r="E157" t="str">
        <f>VLOOKUP(D157,Product!$A$2:$I$101,3,FALSE)</f>
        <v>Electronics</v>
      </c>
      <c r="F157" t="s">
        <v>1794</v>
      </c>
      <c r="G157">
        <v>4</v>
      </c>
      <c r="H157">
        <v>986.41</v>
      </c>
      <c r="I157">
        <v>0.22</v>
      </c>
      <c r="J157" t="s">
        <v>1824</v>
      </c>
      <c r="K157">
        <v>3077.5992000000001</v>
      </c>
      <c r="L157" s="45">
        <f t="shared" si="10"/>
        <v>4</v>
      </c>
      <c r="M157" s="42">
        <f t="shared" si="9"/>
        <v>986.41</v>
      </c>
      <c r="N157" s="42">
        <f t="shared" si="11"/>
        <v>0.22</v>
      </c>
      <c r="O157" s="42">
        <f t="shared" si="12"/>
        <v>3077.5992000000001</v>
      </c>
    </row>
    <row r="158" spans="1:15" x14ac:dyDescent="0.3">
      <c r="A158" t="s">
        <v>1982</v>
      </c>
      <c r="B158" s="2">
        <v>45494</v>
      </c>
      <c r="C158" t="s">
        <v>1005</v>
      </c>
      <c r="D158" t="s">
        <v>1646</v>
      </c>
      <c r="E158" t="str">
        <f>VLOOKUP(D158,Product!$A$2:$I$101,3,FALSE)</f>
        <v>Beauty</v>
      </c>
      <c r="F158" t="s">
        <v>1752</v>
      </c>
      <c r="G158">
        <v>2</v>
      </c>
      <c r="H158">
        <v>921.52</v>
      </c>
      <c r="I158">
        <v>0</v>
      </c>
      <c r="J158" t="s">
        <v>1826</v>
      </c>
      <c r="K158">
        <v>1843.04</v>
      </c>
      <c r="L158" s="45">
        <f t="shared" si="10"/>
        <v>2</v>
      </c>
      <c r="M158" s="42">
        <f t="shared" si="9"/>
        <v>921.52</v>
      </c>
      <c r="N158" s="42">
        <f t="shared" si="11"/>
        <v>0</v>
      </c>
      <c r="O158" s="42">
        <f t="shared" si="12"/>
        <v>1843.04</v>
      </c>
    </row>
    <row r="159" spans="1:15" x14ac:dyDescent="0.3">
      <c r="A159" t="s">
        <v>1983</v>
      </c>
      <c r="B159" s="2">
        <v>45883</v>
      </c>
      <c r="C159" t="s">
        <v>347</v>
      </c>
      <c r="D159" t="s">
        <v>1658</v>
      </c>
      <c r="E159" t="str">
        <f>VLOOKUP(D159,Product!$A$2:$I$101,3,FALSE)</f>
        <v>Home</v>
      </c>
      <c r="F159" t="s">
        <v>1773</v>
      </c>
      <c r="G159">
        <v>1</v>
      </c>
      <c r="H159">
        <v>83.1</v>
      </c>
      <c r="I159">
        <v>0.04</v>
      </c>
      <c r="J159" t="s">
        <v>1826</v>
      </c>
      <c r="K159">
        <v>79.775999999999996</v>
      </c>
      <c r="L159" s="45">
        <f t="shared" si="10"/>
        <v>1</v>
      </c>
      <c r="M159" s="42">
        <f t="shared" si="9"/>
        <v>83.1</v>
      </c>
      <c r="N159" s="42">
        <f t="shared" si="11"/>
        <v>0.04</v>
      </c>
      <c r="O159" s="42">
        <f t="shared" si="12"/>
        <v>79.775999999999996</v>
      </c>
    </row>
    <row r="160" spans="1:15" x14ac:dyDescent="0.3">
      <c r="A160" t="s">
        <v>1984</v>
      </c>
      <c r="B160" s="2">
        <v>45601</v>
      </c>
      <c r="C160" t="s">
        <v>1154</v>
      </c>
      <c r="D160" t="s">
        <v>1604</v>
      </c>
      <c r="E160" t="str">
        <f>VLOOKUP(D160,Product!$A$2:$I$101,3,FALSE)</f>
        <v>Sports</v>
      </c>
      <c r="F160" t="s">
        <v>1792</v>
      </c>
      <c r="G160">
        <v>2</v>
      </c>
      <c r="H160">
        <v>60.98</v>
      </c>
      <c r="I160">
        <v>0.23</v>
      </c>
      <c r="J160" t="s">
        <v>1826</v>
      </c>
      <c r="K160">
        <v>93.909199999999998</v>
      </c>
      <c r="L160" s="45">
        <f t="shared" si="10"/>
        <v>2</v>
      </c>
      <c r="M160" s="42">
        <f t="shared" si="9"/>
        <v>60.98</v>
      </c>
      <c r="N160" s="42">
        <f t="shared" si="11"/>
        <v>0.23</v>
      </c>
      <c r="O160" s="42">
        <f t="shared" si="12"/>
        <v>93.909199999999998</v>
      </c>
    </row>
    <row r="161" spans="1:15" x14ac:dyDescent="0.3">
      <c r="A161" t="s">
        <v>1985</v>
      </c>
      <c r="B161" s="2">
        <v>45454</v>
      </c>
      <c r="C161" t="s">
        <v>1229</v>
      </c>
      <c r="D161" t="s">
        <v>1726</v>
      </c>
      <c r="E161" t="str">
        <f>VLOOKUP(D161,Product!$A$2:$I$101,3,FALSE)</f>
        <v>Beauty</v>
      </c>
      <c r="F161" t="s">
        <v>1804</v>
      </c>
      <c r="G161">
        <v>2</v>
      </c>
      <c r="H161">
        <v>122.23</v>
      </c>
      <c r="I161">
        <v>0.21</v>
      </c>
      <c r="J161" t="s">
        <v>1829</v>
      </c>
      <c r="K161">
        <v>193.1234</v>
      </c>
      <c r="L161" s="45">
        <f t="shared" si="10"/>
        <v>2</v>
      </c>
      <c r="M161" s="42">
        <f t="shared" si="9"/>
        <v>122.23</v>
      </c>
      <c r="N161" s="42">
        <f t="shared" si="11"/>
        <v>0.21</v>
      </c>
      <c r="O161" s="42">
        <f t="shared" si="12"/>
        <v>193.1234</v>
      </c>
    </row>
    <row r="162" spans="1:15" x14ac:dyDescent="0.3">
      <c r="A162" t="s">
        <v>1986</v>
      </c>
      <c r="B162" s="2">
        <v>45918</v>
      </c>
      <c r="C162" t="s">
        <v>89</v>
      </c>
      <c r="D162" t="s">
        <v>1688</v>
      </c>
      <c r="E162" t="str">
        <f>VLOOKUP(D162,Product!$A$2:$I$101,3,FALSE)</f>
        <v>Home</v>
      </c>
      <c r="F162" t="s">
        <v>1810</v>
      </c>
      <c r="G162">
        <v>2</v>
      </c>
      <c r="H162">
        <v>623.38</v>
      </c>
      <c r="I162">
        <v>0.13</v>
      </c>
      <c r="J162" t="s">
        <v>1824</v>
      </c>
      <c r="K162">
        <v>1084.6812</v>
      </c>
      <c r="L162" s="45">
        <f t="shared" si="10"/>
        <v>2</v>
      </c>
      <c r="M162" s="42">
        <f t="shared" si="9"/>
        <v>623.38</v>
      </c>
      <c r="N162" s="42">
        <f t="shared" si="11"/>
        <v>0.13</v>
      </c>
      <c r="O162" s="42">
        <f t="shared" si="12"/>
        <v>1084.6812</v>
      </c>
    </row>
    <row r="163" spans="1:15" x14ac:dyDescent="0.3">
      <c r="A163" t="s">
        <v>1987</v>
      </c>
      <c r="B163" s="2">
        <v>45729</v>
      </c>
      <c r="C163" t="s">
        <v>218</v>
      </c>
      <c r="D163" t="s">
        <v>1688</v>
      </c>
      <c r="E163" t="str">
        <f>VLOOKUP(D163,Product!$A$2:$I$101,3,FALSE)</f>
        <v>Home</v>
      </c>
      <c r="F163" t="s">
        <v>1752</v>
      </c>
      <c r="G163">
        <v>1</v>
      </c>
      <c r="H163">
        <v>479.58</v>
      </c>
      <c r="I163">
        <v>0.05</v>
      </c>
      <c r="J163" t="s">
        <v>1826</v>
      </c>
      <c r="K163">
        <v>455.60099999999989</v>
      </c>
      <c r="L163" s="45">
        <f t="shared" si="10"/>
        <v>1</v>
      </c>
      <c r="M163" s="42">
        <f t="shared" si="9"/>
        <v>479.58</v>
      </c>
      <c r="N163" s="42">
        <f t="shared" si="11"/>
        <v>0.05</v>
      </c>
      <c r="O163" s="42">
        <f t="shared" si="12"/>
        <v>455.60099999999989</v>
      </c>
    </row>
    <row r="164" spans="1:15" x14ac:dyDescent="0.3">
      <c r="A164" t="s">
        <v>1988</v>
      </c>
      <c r="B164" s="2">
        <v>45276</v>
      </c>
      <c r="C164" t="s">
        <v>942</v>
      </c>
      <c r="D164" t="s">
        <v>1694</v>
      </c>
      <c r="E164" t="str">
        <f>VLOOKUP(D164,Product!$A$2:$I$101,3,FALSE)</f>
        <v>Sports</v>
      </c>
      <c r="F164" t="s">
        <v>1776</v>
      </c>
      <c r="G164">
        <v>3</v>
      </c>
      <c r="H164">
        <v>369.32</v>
      </c>
      <c r="I164">
        <v>0.14000000000000001</v>
      </c>
      <c r="J164" t="s">
        <v>1826</v>
      </c>
      <c r="K164">
        <v>952.84559999999999</v>
      </c>
      <c r="L164" s="45">
        <f t="shared" si="10"/>
        <v>3</v>
      </c>
      <c r="M164" s="42">
        <f t="shared" si="9"/>
        <v>369.32</v>
      </c>
      <c r="N164" s="42">
        <f t="shared" si="11"/>
        <v>0.14000000000000001</v>
      </c>
      <c r="O164" s="42">
        <f t="shared" si="12"/>
        <v>952.84559999999999</v>
      </c>
    </row>
    <row r="165" spans="1:15" x14ac:dyDescent="0.3">
      <c r="A165" t="s">
        <v>1989</v>
      </c>
      <c r="B165" s="2">
        <v>45851</v>
      </c>
      <c r="C165" t="s">
        <v>278</v>
      </c>
      <c r="D165" t="s">
        <v>1612</v>
      </c>
      <c r="E165" t="str">
        <f>VLOOKUP(D165,Product!$A$2:$I$101,3,FALSE)</f>
        <v>Beauty</v>
      </c>
      <c r="F165" t="s">
        <v>1757</v>
      </c>
      <c r="G165">
        <v>1</v>
      </c>
      <c r="H165">
        <v>488.31</v>
      </c>
      <c r="I165">
        <v>0.03</v>
      </c>
      <c r="J165" t="s">
        <v>1826</v>
      </c>
      <c r="K165">
        <v>473.66070000000002</v>
      </c>
      <c r="L165" s="45">
        <f t="shared" si="10"/>
        <v>1</v>
      </c>
      <c r="M165" s="42">
        <f t="shared" si="9"/>
        <v>488.31</v>
      </c>
      <c r="N165" s="42">
        <f t="shared" si="11"/>
        <v>0.03</v>
      </c>
      <c r="O165" s="42">
        <f t="shared" si="12"/>
        <v>473.66070000000002</v>
      </c>
    </row>
    <row r="166" spans="1:15" x14ac:dyDescent="0.3">
      <c r="A166" t="s">
        <v>1990</v>
      </c>
      <c r="B166" s="2">
        <v>45418</v>
      </c>
      <c r="C166" t="s">
        <v>878</v>
      </c>
      <c r="D166" t="s">
        <v>1656</v>
      </c>
      <c r="E166" t="str">
        <f>VLOOKUP(D166,Product!$A$2:$I$101,3,FALSE)</f>
        <v>Sports</v>
      </c>
      <c r="F166" t="s">
        <v>1794</v>
      </c>
      <c r="G166">
        <v>4</v>
      </c>
      <c r="H166">
        <v>164.04</v>
      </c>
      <c r="I166">
        <v>0.26</v>
      </c>
      <c r="J166" t="s">
        <v>1824</v>
      </c>
      <c r="K166">
        <v>485.55839999999989</v>
      </c>
      <c r="L166" s="45">
        <f t="shared" si="10"/>
        <v>4</v>
      </c>
      <c r="M166" s="42">
        <f t="shared" si="9"/>
        <v>164.04</v>
      </c>
      <c r="N166" s="42">
        <f t="shared" si="11"/>
        <v>0.26</v>
      </c>
      <c r="O166" s="42">
        <f t="shared" si="12"/>
        <v>485.55839999999989</v>
      </c>
    </row>
    <row r="167" spans="1:15" x14ac:dyDescent="0.3">
      <c r="A167" t="s">
        <v>1991</v>
      </c>
      <c r="B167" s="2">
        <v>45508</v>
      </c>
      <c r="C167" t="s">
        <v>268</v>
      </c>
      <c r="D167" t="s">
        <v>1568</v>
      </c>
      <c r="E167" t="str">
        <f>VLOOKUP(D167,Product!$A$2:$I$101,3,FALSE)</f>
        <v>Home</v>
      </c>
      <c r="F167" t="s">
        <v>1807</v>
      </c>
      <c r="G167">
        <v>3</v>
      </c>
      <c r="H167">
        <v>707.95</v>
      </c>
      <c r="I167">
        <v>0.18</v>
      </c>
      <c r="J167" t="s">
        <v>1826</v>
      </c>
      <c r="K167">
        <v>1741.557</v>
      </c>
      <c r="L167" s="45">
        <f t="shared" si="10"/>
        <v>3</v>
      </c>
      <c r="M167" s="42">
        <f t="shared" si="9"/>
        <v>707.95</v>
      </c>
      <c r="N167" s="42">
        <f t="shared" si="11"/>
        <v>0.18</v>
      </c>
      <c r="O167" s="42">
        <f t="shared" si="12"/>
        <v>1741.557</v>
      </c>
    </row>
    <row r="168" spans="1:15" x14ac:dyDescent="0.3">
      <c r="A168" t="s">
        <v>1992</v>
      </c>
      <c r="B168" s="2">
        <v>45269</v>
      </c>
      <c r="C168" t="s">
        <v>934</v>
      </c>
      <c r="D168" t="s">
        <v>1686</v>
      </c>
      <c r="E168" t="str">
        <f>VLOOKUP(D168,Product!$A$2:$I$101,3,FALSE)</f>
        <v>Clothing</v>
      </c>
      <c r="F168" t="s">
        <v>1782</v>
      </c>
      <c r="G168">
        <v>4</v>
      </c>
      <c r="H168">
        <v>714.47</v>
      </c>
      <c r="I168">
        <v>0.18</v>
      </c>
      <c r="J168" t="s">
        <v>1829</v>
      </c>
      <c r="K168">
        <v>2343.4616000000001</v>
      </c>
      <c r="L168" s="45">
        <f t="shared" si="10"/>
        <v>4</v>
      </c>
      <c r="M168" s="42">
        <f t="shared" si="9"/>
        <v>714.47</v>
      </c>
      <c r="N168" s="42">
        <f t="shared" si="11"/>
        <v>0.18</v>
      </c>
      <c r="O168" s="42">
        <f t="shared" si="12"/>
        <v>2343.4616000000001</v>
      </c>
    </row>
    <row r="169" spans="1:15" x14ac:dyDescent="0.3">
      <c r="A169" t="s">
        <v>1993</v>
      </c>
      <c r="B169" s="2">
        <v>45866</v>
      </c>
      <c r="C169" t="s">
        <v>1289</v>
      </c>
      <c r="D169" t="s">
        <v>1706</v>
      </c>
      <c r="E169" t="str">
        <f>VLOOKUP(D169,Product!$A$2:$I$101,3,FALSE)</f>
        <v>Home</v>
      </c>
      <c r="F169" t="s">
        <v>1779</v>
      </c>
      <c r="G169">
        <v>4</v>
      </c>
      <c r="H169">
        <v>422.09</v>
      </c>
      <c r="I169">
        <v>0.04</v>
      </c>
      <c r="J169" t="s">
        <v>1824</v>
      </c>
      <c r="K169">
        <v>1620.8255999999999</v>
      </c>
      <c r="L169" s="45">
        <f t="shared" si="10"/>
        <v>4</v>
      </c>
      <c r="M169" s="42">
        <f t="shared" si="9"/>
        <v>422.09</v>
      </c>
      <c r="N169" s="42">
        <f t="shared" si="11"/>
        <v>0.04</v>
      </c>
      <c r="O169" s="42">
        <f t="shared" si="12"/>
        <v>1620.8255999999999</v>
      </c>
    </row>
    <row r="170" spans="1:15" x14ac:dyDescent="0.3">
      <c r="A170" t="s">
        <v>1994</v>
      </c>
      <c r="B170" s="2">
        <v>45462</v>
      </c>
      <c r="C170" t="s">
        <v>381</v>
      </c>
      <c r="D170" t="s">
        <v>1608</v>
      </c>
      <c r="E170" t="str">
        <f>VLOOKUP(D170,Product!$A$2:$I$101,3,FALSE)</f>
        <v>Home</v>
      </c>
      <c r="F170" t="s">
        <v>1786</v>
      </c>
      <c r="G170">
        <v>1</v>
      </c>
      <c r="H170">
        <v>998.19</v>
      </c>
      <c r="I170">
        <v>0.2</v>
      </c>
      <c r="J170" t="s">
        <v>1824</v>
      </c>
      <c r="K170">
        <v>798.55200000000013</v>
      </c>
      <c r="L170" s="45">
        <f t="shared" si="10"/>
        <v>1</v>
      </c>
      <c r="M170" s="42">
        <f t="shared" si="9"/>
        <v>998.19</v>
      </c>
      <c r="N170" s="42">
        <f t="shared" si="11"/>
        <v>0.2</v>
      </c>
      <c r="O170" s="42">
        <f t="shared" si="12"/>
        <v>798.55200000000013</v>
      </c>
    </row>
    <row r="171" spans="1:15" x14ac:dyDescent="0.3">
      <c r="A171" t="s">
        <v>1995</v>
      </c>
      <c r="B171" s="2">
        <v>45313</v>
      </c>
      <c r="C171" t="s">
        <v>1166</v>
      </c>
      <c r="D171" t="s">
        <v>1692</v>
      </c>
      <c r="E171" t="str">
        <f>VLOOKUP(D171,Product!$A$2:$I$101,3,FALSE)</f>
        <v>Sports</v>
      </c>
      <c r="F171" t="s">
        <v>1779</v>
      </c>
      <c r="G171">
        <v>2</v>
      </c>
      <c r="H171">
        <v>343.42</v>
      </c>
      <c r="I171">
        <v>0.12</v>
      </c>
      <c r="J171" t="s">
        <v>1829</v>
      </c>
      <c r="K171">
        <v>604.41920000000005</v>
      </c>
      <c r="L171" s="45">
        <f t="shared" si="10"/>
        <v>2</v>
      </c>
      <c r="M171" s="42">
        <f t="shared" si="9"/>
        <v>343.42</v>
      </c>
      <c r="N171" s="42">
        <f t="shared" si="11"/>
        <v>0.12</v>
      </c>
      <c r="O171" s="42">
        <f t="shared" si="12"/>
        <v>604.41920000000005</v>
      </c>
    </row>
    <row r="172" spans="1:15" x14ac:dyDescent="0.3">
      <c r="A172" t="s">
        <v>1996</v>
      </c>
      <c r="B172" s="2">
        <v>45390</v>
      </c>
      <c r="C172" t="s">
        <v>818</v>
      </c>
      <c r="D172" t="s">
        <v>1616</v>
      </c>
      <c r="E172" t="str">
        <f>VLOOKUP(D172,Product!$A$2:$I$101,3,FALSE)</f>
        <v>Electronics</v>
      </c>
      <c r="F172" t="s">
        <v>1776</v>
      </c>
      <c r="G172">
        <v>1</v>
      </c>
      <c r="H172">
        <v>152.16999999999999</v>
      </c>
      <c r="I172">
        <v>0.28000000000000003</v>
      </c>
      <c r="J172" t="s">
        <v>1829</v>
      </c>
      <c r="K172">
        <v>109.5624</v>
      </c>
      <c r="L172" s="45">
        <f t="shared" si="10"/>
        <v>1</v>
      </c>
      <c r="M172" s="42">
        <f t="shared" si="9"/>
        <v>152.16999999999999</v>
      </c>
      <c r="N172" s="42">
        <f t="shared" si="11"/>
        <v>0.28000000000000003</v>
      </c>
      <c r="O172" s="42">
        <f t="shared" si="12"/>
        <v>109.5624</v>
      </c>
    </row>
    <row r="173" spans="1:15" x14ac:dyDescent="0.3">
      <c r="A173" t="s">
        <v>1997</v>
      </c>
      <c r="B173" s="2">
        <v>45795</v>
      </c>
      <c r="C173" t="s">
        <v>579</v>
      </c>
      <c r="D173" t="s">
        <v>1646</v>
      </c>
      <c r="E173" t="str">
        <f>VLOOKUP(D173,Product!$A$2:$I$101,3,FALSE)</f>
        <v>Beauty</v>
      </c>
      <c r="F173" t="s">
        <v>1792</v>
      </c>
      <c r="G173">
        <v>1</v>
      </c>
      <c r="H173">
        <v>325.08</v>
      </c>
      <c r="I173">
        <v>0.26</v>
      </c>
      <c r="J173" t="s">
        <v>1826</v>
      </c>
      <c r="K173">
        <v>240.5592</v>
      </c>
      <c r="L173" s="45">
        <f t="shared" si="10"/>
        <v>1</v>
      </c>
      <c r="M173" s="42">
        <f t="shared" si="9"/>
        <v>325.08</v>
      </c>
      <c r="N173" s="42">
        <f t="shared" si="11"/>
        <v>0.26</v>
      </c>
      <c r="O173" s="42">
        <f t="shared" si="12"/>
        <v>240.5592</v>
      </c>
    </row>
    <row r="174" spans="1:15" x14ac:dyDescent="0.3">
      <c r="A174" t="s">
        <v>1998</v>
      </c>
      <c r="B174" s="2">
        <v>45267</v>
      </c>
      <c r="C174" t="s">
        <v>1080</v>
      </c>
      <c r="D174" t="s">
        <v>1726</v>
      </c>
      <c r="E174" t="str">
        <f>VLOOKUP(D174,Product!$A$2:$I$101,3,FALSE)</f>
        <v>Beauty</v>
      </c>
      <c r="F174" t="s">
        <v>1789</v>
      </c>
      <c r="G174">
        <v>2</v>
      </c>
      <c r="H174">
        <v>827.92</v>
      </c>
      <c r="I174">
        <v>0.25</v>
      </c>
      <c r="J174" t="s">
        <v>1829</v>
      </c>
      <c r="K174">
        <v>1241.8800000000001</v>
      </c>
      <c r="L174" s="45">
        <f t="shared" si="10"/>
        <v>2</v>
      </c>
      <c r="M174" s="42">
        <f t="shared" si="9"/>
        <v>827.92</v>
      </c>
      <c r="N174" s="42">
        <f t="shared" si="11"/>
        <v>0.25</v>
      </c>
      <c r="O174" s="42">
        <f t="shared" si="12"/>
        <v>1241.8800000000001</v>
      </c>
    </row>
    <row r="175" spans="1:15" x14ac:dyDescent="0.3">
      <c r="A175" t="s">
        <v>1999</v>
      </c>
      <c r="B175" s="2">
        <v>45314</v>
      </c>
      <c r="C175" t="s">
        <v>1492</v>
      </c>
      <c r="D175" t="s">
        <v>1600</v>
      </c>
      <c r="E175" t="str">
        <f>VLOOKUP(D175,Product!$A$2:$I$101,3,FALSE)</f>
        <v>Electronics</v>
      </c>
      <c r="F175" t="s">
        <v>1761</v>
      </c>
      <c r="G175">
        <v>2</v>
      </c>
      <c r="H175">
        <v>593.47</v>
      </c>
      <c r="I175">
        <v>0.1</v>
      </c>
      <c r="J175" t="s">
        <v>1829</v>
      </c>
      <c r="K175">
        <v>1068.2460000000001</v>
      </c>
      <c r="L175" s="45">
        <f t="shared" si="10"/>
        <v>2</v>
      </c>
      <c r="M175" s="42">
        <f t="shared" si="9"/>
        <v>593.47</v>
      </c>
      <c r="N175" s="42">
        <f t="shared" si="11"/>
        <v>0.1</v>
      </c>
      <c r="O175" s="42">
        <f t="shared" si="12"/>
        <v>1068.2460000000001</v>
      </c>
    </row>
    <row r="176" spans="1:15" x14ac:dyDescent="0.3">
      <c r="A176" t="s">
        <v>2000</v>
      </c>
      <c r="B176" s="2">
        <v>45267</v>
      </c>
      <c r="C176" t="s">
        <v>929</v>
      </c>
      <c r="D176" t="s">
        <v>1588</v>
      </c>
      <c r="E176" t="str">
        <f>VLOOKUP(D176,Product!$A$2:$I$101,3,FALSE)</f>
        <v>Sports</v>
      </c>
      <c r="F176" t="s">
        <v>1779</v>
      </c>
      <c r="G176">
        <v>4</v>
      </c>
      <c r="H176">
        <v>756.28</v>
      </c>
      <c r="I176">
        <v>0.05</v>
      </c>
      <c r="J176" t="s">
        <v>1829</v>
      </c>
      <c r="K176">
        <v>2873.864</v>
      </c>
      <c r="L176" s="45">
        <f t="shared" si="10"/>
        <v>4</v>
      </c>
      <c r="M176" s="42">
        <f t="shared" si="9"/>
        <v>756.28</v>
      </c>
      <c r="N176" s="42">
        <f t="shared" si="11"/>
        <v>0.05</v>
      </c>
      <c r="O176" s="42">
        <f t="shared" si="12"/>
        <v>2873.864</v>
      </c>
    </row>
    <row r="177" spans="1:15" x14ac:dyDescent="0.3">
      <c r="A177" t="s">
        <v>2001</v>
      </c>
      <c r="B177" s="2">
        <v>45641</v>
      </c>
      <c r="C177" t="s">
        <v>1178</v>
      </c>
      <c r="D177" t="s">
        <v>1732</v>
      </c>
      <c r="E177" t="str">
        <f>VLOOKUP(D177,Product!$A$2:$I$101,3,FALSE)</f>
        <v>Home</v>
      </c>
      <c r="F177" t="s">
        <v>1757</v>
      </c>
      <c r="G177">
        <v>2</v>
      </c>
      <c r="H177">
        <v>707.65</v>
      </c>
      <c r="I177">
        <v>0.14000000000000001</v>
      </c>
      <c r="J177" t="s">
        <v>1824</v>
      </c>
      <c r="K177">
        <v>1217.1579999999999</v>
      </c>
      <c r="L177" s="45">
        <f t="shared" si="10"/>
        <v>2</v>
      </c>
      <c r="M177" s="42">
        <f t="shared" si="9"/>
        <v>707.65</v>
      </c>
      <c r="N177" s="42">
        <f t="shared" si="11"/>
        <v>0.14000000000000001</v>
      </c>
      <c r="O177" s="42">
        <f t="shared" si="12"/>
        <v>1217.1579999999999</v>
      </c>
    </row>
    <row r="178" spans="1:15" x14ac:dyDescent="0.3">
      <c r="A178" t="s">
        <v>2002</v>
      </c>
      <c r="B178" s="2">
        <v>45371</v>
      </c>
      <c r="C178" t="s">
        <v>441</v>
      </c>
      <c r="D178" t="s">
        <v>1598</v>
      </c>
      <c r="E178" t="str">
        <f>VLOOKUP(D178,Product!$A$2:$I$101,3,FALSE)</f>
        <v>Clothing</v>
      </c>
      <c r="F178" t="s">
        <v>1801</v>
      </c>
      <c r="G178">
        <v>1</v>
      </c>
      <c r="H178">
        <v>857.35</v>
      </c>
      <c r="I178">
        <v>0.28000000000000003</v>
      </c>
      <c r="J178" t="s">
        <v>1826</v>
      </c>
      <c r="K178">
        <v>617.29200000000003</v>
      </c>
      <c r="L178" s="45">
        <f t="shared" si="10"/>
        <v>1</v>
      </c>
      <c r="M178" s="42">
        <f t="shared" si="9"/>
        <v>857.35</v>
      </c>
      <c r="N178" s="42">
        <f t="shared" si="11"/>
        <v>0.28000000000000003</v>
      </c>
      <c r="O178" s="42">
        <f t="shared" si="12"/>
        <v>617.29200000000003</v>
      </c>
    </row>
    <row r="179" spans="1:15" x14ac:dyDescent="0.3">
      <c r="A179" t="s">
        <v>2003</v>
      </c>
      <c r="B179" s="2">
        <v>45670</v>
      </c>
      <c r="C179" t="s">
        <v>1533</v>
      </c>
      <c r="D179" t="s">
        <v>1658</v>
      </c>
      <c r="E179" t="str">
        <f>VLOOKUP(D179,Product!$A$2:$I$101,3,FALSE)</f>
        <v>Home</v>
      </c>
      <c r="F179" t="s">
        <v>1782</v>
      </c>
      <c r="G179">
        <v>1</v>
      </c>
      <c r="H179">
        <v>79</v>
      </c>
      <c r="I179">
        <v>0.04</v>
      </c>
      <c r="J179" t="s">
        <v>1826</v>
      </c>
      <c r="K179">
        <v>75.84</v>
      </c>
      <c r="L179" s="45">
        <f t="shared" si="10"/>
        <v>1</v>
      </c>
      <c r="M179" s="42">
        <f t="shared" si="9"/>
        <v>79</v>
      </c>
      <c r="N179" s="42">
        <f t="shared" si="11"/>
        <v>0.04</v>
      </c>
      <c r="O179" s="42">
        <f t="shared" si="12"/>
        <v>75.84</v>
      </c>
    </row>
    <row r="180" spans="1:15" x14ac:dyDescent="0.3">
      <c r="A180" t="s">
        <v>2004</v>
      </c>
      <c r="B180" s="2">
        <v>45885</v>
      </c>
      <c r="C180" t="s">
        <v>244</v>
      </c>
      <c r="D180" t="s">
        <v>1736</v>
      </c>
      <c r="E180" t="str">
        <f>VLOOKUP(D180,Product!$A$2:$I$101,3,FALSE)</f>
        <v>Beauty</v>
      </c>
      <c r="F180" t="s">
        <v>1773</v>
      </c>
      <c r="G180">
        <v>4</v>
      </c>
      <c r="H180">
        <v>638.91</v>
      </c>
      <c r="I180">
        <v>0</v>
      </c>
      <c r="J180" t="s">
        <v>1829</v>
      </c>
      <c r="K180">
        <v>2555.64</v>
      </c>
      <c r="L180" s="45">
        <f t="shared" si="10"/>
        <v>4</v>
      </c>
      <c r="M180" s="42">
        <f t="shared" si="9"/>
        <v>638.91</v>
      </c>
      <c r="N180" s="42">
        <f t="shared" si="11"/>
        <v>0</v>
      </c>
      <c r="O180" s="42">
        <f t="shared" si="12"/>
        <v>2555.64</v>
      </c>
    </row>
    <row r="181" spans="1:15" x14ac:dyDescent="0.3">
      <c r="A181" t="s">
        <v>2005</v>
      </c>
      <c r="B181" s="2">
        <v>45812</v>
      </c>
      <c r="C181" t="s">
        <v>295</v>
      </c>
      <c r="D181" t="s">
        <v>1638</v>
      </c>
      <c r="E181" t="str">
        <f>VLOOKUP(D181,Product!$A$2:$I$101,3,FALSE)</f>
        <v>Sports</v>
      </c>
      <c r="F181" t="s">
        <v>1752</v>
      </c>
      <c r="G181">
        <v>2</v>
      </c>
      <c r="H181">
        <v>522.16999999999996</v>
      </c>
      <c r="I181">
        <v>0.27</v>
      </c>
      <c r="J181" t="s">
        <v>1824</v>
      </c>
      <c r="K181">
        <v>762.36819999999989</v>
      </c>
      <c r="L181" s="45">
        <f t="shared" si="10"/>
        <v>2</v>
      </c>
      <c r="M181" s="42">
        <f t="shared" si="9"/>
        <v>522.16999999999996</v>
      </c>
      <c r="N181" s="42">
        <f t="shared" si="11"/>
        <v>0.27</v>
      </c>
      <c r="O181" s="42">
        <f t="shared" si="12"/>
        <v>762.36819999999989</v>
      </c>
    </row>
    <row r="182" spans="1:15" x14ac:dyDescent="0.3">
      <c r="A182" t="s">
        <v>2006</v>
      </c>
      <c r="B182" s="2">
        <v>45235</v>
      </c>
      <c r="C182" t="s">
        <v>1472</v>
      </c>
      <c r="D182" t="s">
        <v>1626</v>
      </c>
      <c r="E182" t="str">
        <f>VLOOKUP(D182,Product!$A$2:$I$101,3,FALSE)</f>
        <v>Electronics</v>
      </c>
      <c r="F182" t="s">
        <v>1794</v>
      </c>
      <c r="G182">
        <v>3</v>
      </c>
      <c r="H182">
        <v>954.29</v>
      </c>
      <c r="I182">
        <v>0.27</v>
      </c>
      <c r="J182" t="s">
        <v>1824</v>
      </c>
      <c r="K182">
        <v>2089.8951000000002</v>
      </c>
      <c r="L182" s="45">
        <f t="shared" si="10"/>
        <v>3</v>
      </c>
      <c r="M182" s="42">
        <f t="shared" si="9"/>
        <v>954.29</v>
      </c>
      <c r="N182" s="42">
        <f t="shared" si="11"/>
        <v>0.27</v>
      </c>
      <c r="O182" s="42">
        <f t="shared" si="12"/>
        <v>2089.8951000000002</v>
      </c>
    </row>
    <row r="183" spans="1:15" x14ac:dyDescent="0.3">
      <c r="A183" t="s">
        <v>2007</v>
      </c>
      <c r="B183" s="2">
        <v>45710</v>
      </c>
      <c r="C183" t="s">
        <v>1425</v>
      </c>
      <c r="D183" t="s">
        <v>1614</v>
      </c>
      <c r="E183" t="str">
        <f>VLOOKUP(D183,Product!$A$2:$I$101,3,FALSE)</f>
        <v>Home</v>
      </c>
      <c r="F183" t="s">
        <v>1797</v>
      </c>
      <c r="G183">
        <v>3</v>
      </c>
      <c r="H183">
        <v>53.92</v>
      </c>
      <c r="I183">
        <v>0.15</v>
      </c>
      <c r="J183" t="s">
        <v>1826</v>
      </c>
      <c r="K183">
        <v>137.49600000000001</v>
      </c>
      <c r="L183" s="45">
        <f t="shared" si="10"/>
        <v>3</v>
      </c>
      <c r="M183" s="42">
        <f t="shared" ref="M183:M246" si="13">IF(H183="", IFERROR(AVERAGEIF($E$2:$E$101, E183, $H$2:$H$101), ""), H183)</f>
        <v>53.92</v>
      </c>
      <c r="N183" s="42">
        <f t="shared" si="11"/>
        <v>0.15</v>
      </c>
      <c r="O183" s="42">
        <f t="shared" si="12"/>
        <v>137.49600000000001</v>
      </c>
    </row>
    <row r="184" spans="1:15" x14ac:dyDescent="0.3">
      <c r="A184" t="s">
        <v>2008</v>
      </c>
      <c r="B184" s="2">
        <v>45753</v>
      </c>
      <c r="C184" t="s">
        <v>1235</v>
      </c>
      <c r="D184" t="s">
        <v>1616</v>
      </c>
      <c r="E184" t="str">
        <f>VLOOKUP(D184,Product!$A$2:$I$101,3,FALSE)</f>
        <v>Electronics</v>
      </c>
      <c r="F184" t="s">
        <v>1752</v>
      </c>
      <c r="G184">
        <v>4</v>
      </c>
      <c r="H184">
        <v>741.88</v>
      </c>
      <c r="I184">
        <v>0.02</v>
      </c>
      <c r="J184" t="s">
        <v>1829</v>
      </c>
      <c r="K184">
        <v>2908.1696000000002</v>
      </c>
      <c r="L184" s="45">
        <f t="shared" si="10"/>
        <v>4</v>
      </c>
      <c r="M184" s="42">
        <f t="shared" si="13"/>
        <v>741.88</v>
      </c>
      <c r="N184" s="42">
        <f t="shared" si="11"/>
        <v>0.02</v>
      </c>
      <c r="O184" s="42">
        <f t="shared" si="12"/>
        <v>2908.1696000000002</v>
      </c>
    </row>
    <row r="185" spans="1:15" x14ac:dyDescent="0.3">
      <c r="A185" t="s">
        <v>2009</v>
      </c>
      <c r="B185" s="2">
        <v>45594</v>
      </c>
      <c r="C185" t="s">
        <v>134</v>
      </c>
      <c r="D185" t="s">
        <v>1640</v>
      </c>
      <c r="E185" t="str">
        <f>VLOOKUP(D185,Product!$A$2:$I$101,3,FALSE)</f>
        <v>Clothing</v>
      </c>
      <c r="F185" t="s">
        <v>1766</v>
      </c>
      <c r="G185">
        <v>1</v>
      </c>
      <c r="H185">
        <v>547.09</v>
      </c>
      <c r="I185">
        <v>0.01</v>
      </c>
      <c r="J185" t="s">
        <v>1826</v>
      </c>
      <c r="K185">
        <v>541.6191</v>
      </c>
      <c r="L185" s="45">
        <f t="shared" si="10"/>
        <v>1</v>
      </c>
      <c r="M185" s="42">
        <f t="shared" si="13"/>
        <v>547.09</v>
      </c>
      <c r="N185" s="42">
        <f t="shared" si="11"/>
        <v>0.01</v>
      </c>
      <c r="O185" s="42">
        <f t="shared" si="12"/>
        <v>541.6191</v>
      </c>
    </row>
    <row r="186" spans="1:15" x14ac:dyDescent="0.3">
      <c r="A186" t="s">
        <v>2010</v>
      </c>
      <c r="B186" s="2">
        <v>45686</v>
      </c>
      <c r="C186" t="s">
        <v>1504</v>
      </c>
      <c r="D186" t="s">
        <v>1726</v>
      </c>
      <c r="E186" t="str">
        <f>VLOOKUP(D186,Product!$A$2:$I$101,3,FALSE)</f>
        <v>Beauty</v>
      </c>
      <c r="F186" t="s">
        <v>1766</v>
      </c>
      <c r="G186">
        <v>1</v>
      </c>
      <c r="H186">
        <v>789.35</v>
      </c>
      <c r="I186">
        <v>0.14000000000000001</v>
      </c>
      <c r="J186" t="s">
        <v>1826</v>
      </c>
      <c r="K186">
        <v>678.84100000000001</v>
      </c>
      <c r="L186" s="45">
        <f t="shared" si="10"/>
        <v>1</v>
      </c>
      <c r="M186" s="42">
        <f t="shared" si="13"/>
        <v>789.35</v>
      </c>
      <c r="N186" s="42">
        <f t="shared" si="11"/>
        <v>0.14000000000000001</v>
      </c>
      <c r="O186" s="42">
        <f t="shared" si="12"/>
        <v>678.84100000000001</v>
      </c>
    </row>
    <row r="187" spans="1:15" x14ac:dyDescent="0.3">
      <c r="A187" t="s">
        <v>2011</v>
      </c>
      <c r="B187" s="2">
        <v>45354</v>
      </c>
      <c r="C187" t="s">
        <v>1328</v>
      </c>
      <c r="D187" t="s">
        <v>1674</v>
      </c>
      <c r="E187" t="str">
        <f>VLOOKUP(D187,Product!$A$2:$I$101,3,FALSE)</f>
        <v>Beauty</v>
      </c>
      <c r="F187" t="s">
        <v>1766</v>
      </c>
      <c r="G187">
        <v>3</v>
      </c>
      <c r="H187">
        <v>476.78</v>
      </c>
      <c r="I187">
        <v>0.09</v>
      </c>
      <c r="J187" t="s">
        <v>1829</v>
      </c>
      <c r="K187">
        <v>1301.6094000000001</v>
      </c>
      <c r="L187" s="45">
        <f t="shared" si="10"/>
        <v>3</v>
      </c>
      <c r="M187" s="42">
        <f t="shared" si="13"/>
        <v>476.78</v>
      </c>
      <c r="N187" s="42">
        <f t="shared" si="11"/>
        <v>0.09</v>
      </c>
      <c r="O187" s="42">
        <f t="shared" si="12"/>
        <v>1301.6094000000001</v>
      </c>
    </row>
    <row r="188" spans="1:15" x14ac:dyDescent="0.3">
      <c r="A188" t="s">
        <v>2012</v>
      </c>
      <c r="B188" s="2">
        <v>45600</v>
      </c>
      <c r="C188" t="s">
        <v>1400</v>
      </c>
      <c r="D188" t="s">
        <v>1706</v>
      </c>
      <c r="E188" t="str">
        <f>VLOOKUP(D188,Product!$A$2:$I$101,3,FALSE)</f>
        <v>Home</v>
      </c>
      <c r="F188" t="s">
        <v>1810</v>
      </c>
      <c r="G188">
        <v>2</v>
      </c>
      <c r="H188">
        <v>504.26</v>
      </c>
      <c r="I188">
        <v>0.04</v>
      </c>
      <c r="J188" t="s">
        <v>1826</v>
      </c>
      <c r="K188">
        <v>968.17919999999992</v>
      </c>
      <c r="L188" s="45">
        <f t="shared" si="10"/>
        <v>2</v>
      </c>
      <c r="M188" s="42">
        <f t="shared" si="13"/>
        <v>504.26</v>
      </c>
      <c r="N188" s="42">
        <f t="shared" si="11"/>
        <v>0.04</v>
      </c>
      <c r="O188" s="42">
        <f t="shared" si="12"/>
        <v>968.17919999999992</v>
      </c>
    </row>
    <row r="189" spans="1:15" x14ac:dyDescent="0.3">
      <c r="A189" t="s">
        <v>2013</v>
      </c>
      <c r="B189" s="2">
        <v>45538</v>
      </c>
      <c r="C189" t="s">
        <v>866</v>
      </c>
      <c r="D189" t="s">
        <v>1710</v>
      </c>
      <c r="E189" t="str">
        <f>VLOOKUP(D189,Product!$A$2:$I$101,3,FALSE)</f>
        <v>Sports</v>
      </c>
      <c r="F189" t="s">
        <v>1776</v>
      </c>
      <c r="G189">
        <v>2</v>
      </c>
      <c r="H189">
        <v>549.33000000000004</v>
      </c>
      <c r="I189">
        <v>0.01</v>
      </c>
      <c r="J189" t="s">
        <v>1829</v>
      </c>
      <c r="K189">
        <v>1087.6733999999999</v>
      </c>
      <c r="L189" s="45">
        <f t="shared" si="10"/>
        <v>2</v>
      </c>
      <c r="M189" s="42">
        <f t="shared" si="13"/>
        <v>549.33000000000004</v>
      </c>
      <c r="N189" s="42">
        <f t="shared" si="11"/>
        <v>0.01</v>
      </c>
      <c r="O189" s="42">
        <f t="shared" si="12"/>
        <v>1087.6733999999999</v>
      </c>
    </row>
    <row r="190" spans="1:15" x14ac:dyDescent="0.3">
      <c r="A190" t="s">
        <v>2014</v>
      </c>
      <c r="B190" s="2">
        <v>45411</v>
      </c>
      <c r="C190" t="s">
        <v>1193</v>
      </c>
      <c r="D190" t="s">
        <v>1553</v>
      </c>
      <c r="E190" t="str">
        <f>VLOOKUP(D190,Product!$A$2:$I$101,3,FALSE)</f>
        <v>Clothing</v>
      </c>
      <c r="F190" t="s">
        <v>1766</v>
      </c>
      <c r="G190">
        <v>3</v>
      </c>
      <c r="H190">
        <v>620.22</v>
      </c>
      <c r="I190">
        <v>0.04</v>
      </c>
      <c r="J190" t="s">
        <v>1824</v>
      </c>
      <c r="K190">
        <v>1786.2336</v>
      </c>
      <c r="L190" s="45">
        <f t="shared" si="10"/>
        <v>3</v>
      </c>
      <c r="M190" s="42">
        <f t="shared" si="13"/>
        <v>620.22</v>
      </c>
      <c r="N190" s="42">
        <f t="shared" si="11"/>
        <v>0.04</v>
      </c>
      <c r="O190" s="42">
        <f t="shared" si="12"/>
        <v>1786.2336</v>
      </c>
    </row>
    <row r="191" spans="1:15" x14ac:dyDescent="0.3">
      <c r="A191" t="s">
        <v>2015</v>
      </c>
      <c r="B191" s="2">
        <v>45411</v>
      </c>
      <c r="C191" t="s">
        <v>329</v>
      </c>
      <c r="D191" t="s">
        <v>1640</v>
      </c>
      <c r="E191" t="str">
        <f>VLOOKUP(D191,Product!$A$2:$I$101,3,FALSE)</f>
        <v>Clothing</v>
      </c>
      <c r="F191" t="s">
        <v>1766</v>
      </c>
      <c r="G191">
        <v>1</v>
      </c>
      <c r="H191">
        <v>580.76</v>
      </c>
      <c r="I191">
        <v>0.1</v>
      </c>
      <c r="J191" t="s">
        <v>1829</v>
      </c>
      <c r="K191">
        <v>522.68399999999997</v>
      </c>
      <c r="L191" s="45">
        <f t="shared" si="10"/>
        <v>1</v>
      </c>
      <c r="M191" s="42">
        <f t="shared" si="13"/>
        <v>580.76</v>
      </c>
      <c r="N191" s="42">
        <f t="shared" si="11"/>
        <v>0.1</v>
      </c>
      <c r="O191" s="42">
        <f t="shared" si="12"/>
        <v>522.68399999999997</v>
      </c>
    </row>
    <row r="192" spans="1:15" x14ac:dyDescent="0.3">
      <c r="A192" t="s">
        <v>2016</v>
      </c>
      <c r="B192" s="2">
        <v>45775</v>
      </c>
      <c r="C192" t="s">
        <v>1050</v>
      </c>
      <c r="D192" t="s">
        <v>1690</v>
      </c>
      <c r="E192" t="str">
        <f>VLOOKUP(D192,Product!$A$2:$I$101,3,FALSE)</f>
        <v>Beauty</v>
      </c>
      <c r="F192" t="s">
        <v>1786</v>
      </c>
      <c r="G192">
        <v>3</v>
      </c>
      <c r="H192">
        <v>444.55</v>
      </c>
      <c r="I192">
        <v>0.14000000000000001</v>
      </c>
      <c r="J192" t="s">
        <v>1826</v>
      </c>
      <c r="K192">
        <v>1146.9390000000001</v>
      </c>
      <c r="L192" s="45">
        <f t="shared" si="10"/>
        <v>3</v>
      </c>
      <c r="M192" s="42">
        <f t="shared" si="13"/>
        <v>444.55</v>
      </c>
      <c r="N192" s="42">
        <f t="shared" si="11"/>
        <v>0.14000000000000001</v>
      </c>
      <c r="O192" s="42">
        <f t="shared" si="12"/>
        <v>1146.9390000000001</v>
      </c>
    </row>
    <row r="193" spans="1:15" x14ac:dyDescent="0.3">
      <c r="A193" t="s">
        <v>2017</v>
      </c>
      <c r="B193" s="2">
        <v>45459</v>
      </c>
      <c r="C193" t="s">
        <v>470</v>
      </c>
      <c r="D193" t="s">
        <v>1640</v>
      </c>
      <c r="E193" t="str">
        <f>VLOOKUP(D193,Product!$A$2:$I$101,3,FALSE)</f>
        <v>Clothing</v>
      </c>
      <c r="F193" t="s">
        <v>1810</v>
      </c>
      <c r="G193">
        <v>1</v>
      </c>
      <c r="H193">
        <v>804.9</v>
      </c>
      <c r="I193">
        <v>0.03</v>
      </c>
      <c r="J193" t="s">
        <v>1826</v>
      </c>
      <c r="K193">
        <v>780.75299999999993</v>
      </c>
      <c r="L193" s="45">
        <f t="shared" si="10"/>
        <v>1</v>
      </c>
      <c r="M193" s="42">
        <f t="shared" si="13"/>
        <v>804.9</v>
      </c>
      <c r="N193" s="42">
        <f t="shared" si="11"/>
        <v>0.03</v>
      </c>
      <c r="O193" s="42">
        <f t="shared" si="12"/>
        <v>780.75299999999993</v>
      </c>
    </row>
    <row r="194" spans="1:15" x14ac:dyDescent="0.3">
      <c r="A194" t="s">
        <v>2018</v>
      </c>
      <c r="B194" s="2">
        <v>45617</v>
      </c>
      <c r="C194" t="s">
        <v>1316</v>
      </c>
      <c r="D194" t="s">
        <v>1732</v>
      </c>
      <c r="E194" t="str">
        <f>VLOOKUP(D194,Product!$A$2:$I$101,3,FALSE)</f>
        <v>Home</v>
      </c>
      <c r="F194" t="s">
        <v>1799</v>
      </c>
      <c r="G194">
        <v>3</v>
      </c>
      <c r="H194">
        <v>361.65</v>
      </c>
      <c r="I194">
        <v>0.15</v>
      </c>
      <c r="J194" t="s">
        <v>1829</v>
      </c>
      <c r="K194">
        <v>922.20749999999987</v>
      </c>
      <c r="L194" s="45">
        <f t="shared" si="10"/>
        <v>3</v>
      </c>
      <c r="M194" s="42">
        <f t="shared" si="13"/>
        <v>361.65</v>
      </c>
      <c r="N194" s="42">
        <f t="shared" si="11"/>
        <v>0.15</v>
      </c>
      <c r="O194" s="42">
        <f t="shared" si="12"/>
        <v>922.20749999999987</v>
      </c>
    </row>
    <row r="195" spans="1:15" x14ac:dyDescent="0.3">
      <c r="A195" t="s">
        <v>2019</v>
      </c>
      <c r="B195" s="2">
        <v>45763</v>
      </c>
      <c r="C195" t="s">
        <v>541</v>
      </c>
      <c r="D195" t="s">
        <v>1560</v>
      </c>
      <c r="E195" t="str">
        <f>VLOOKUP(D195,Product!$A$2:$I$101,3,FALSE)</f>
        <v>Home</v>
      </c>
      <c r="F195" t="s">
        <v>1769</v>
      </c>
      <c r="G195">
        <v>1</v>
      </c>
      <c r="H195">
        <v>271.76</v>
      </c>
      <c r="I195">
        <v>0.03</v>
      </c>
      <c r="J195" t="s">
        <v>1824</v>
      </c>
      <c r="K195">
        <v>263.60719999999998</v>
      </c>
      <c r="L195" s="45">
        <f t="shared" ref="L195:L258" si="14">IF(G195="", AVERAGEIF($E$2:$E$101, E196, $G$2:$G$101), G195)</f>
        <v>1</v>
      </c>
      <c r="M195" s="42">
        <f t="shared" si="13"/>
        <v>271.76</v>
      </c>
      <c r="N195" s="42">
        <f t="shared" ref="N195:N258" si="15">IF(I195="", AVERAGEIF($E$2:$E$101, E196, $I$2:$I$101), I195)</f>
        <v>0.03</v>
      </c>
      <c r="O195" s="42">
        <f t="shared" ref="O195:O258" si="16">IF(K195="", AVERAGEIF($E$2:$E$101, E196, $K$2:$K$101), K195)</f>
        <v>263.60719999999998</v>
      </c>
    </row>
    <row r="196" spans="1:15" x14ac:dyDescent="0.3">
      <c r="A196" t="s">
        <v>2020</v>
      </c>
      <c r="B196" s="2">
        <v>45618</v>
      </c>
      <c r="C196" t="s">
        <v>1017</v>
      </c>
      <c r="D196" t="s">
        <v>1646</v>
      </c>
      <c r="E196" t="str">
        <f>VLOOKUP(D196,Product!$A$2:$I$101,3,FALSE)</f>
        <v>Beauty</v>
      </c>
      <c r="F196" t="s">
        <v>1789</v>
      </c>
      <c r="G196">
        <v>3</v>
      </c>
      <c r="H196">
        <v>958.15</v>
      </c>
      <c r="I196">
        <v>0.24</v>
      </c>
      <c r="J196" t="s">
        <v>1829</v>
      </c>
      <c r="K196">
        <v>2184.5819999999999</v>
      </c>
      <c r="L196" s="45">
        <f t="shared" si="14"/>
        <v>3</v>
      </c>
      <c r="M196" s="42">
        <f t="shared" si="13"/>
        <v>958.15</v>
      </c>
      <c r="N196" s="42">
        <f t="shared" si="15"/>
        <v>0.24</v>
      </c>
      <c r="O196" s="42">
        <f t="shared" si="16"/>
        <v>2184.5819999999999</v>
      </c>
    </row>
    <row r="197" spans="1:15" x14ac:dyDescent="0.3">
      <c r="A197" t="s">
        <v>2021</v>
      </c>
      <c r="B197" s="2">
        <v>45290</v>
      </c>
      <c r="C197" t="s">
        <v>1325</v>
      </c>
      <c r="D197" t="s">
        <v>1668</v>
      </c>
      <c r="E197" t="str">
        <f>VLOOKUP(D197,Product!$A$2:$I$101,3,FALSE)</f>
        <v>Beauty</v>
      </c>
      <c r="F197" t="s">
        <v>1807</v>
      </c>
      <c r="G197">
        <v>1</v>
      </c>
      <c r="H197">
        <v>889.19</v>
      </c>
      <c r="I197">
        <v>0.03</v>
      </c>
      <c r="J197" t="s">
        <v>1824</v>
      </c>
      <c r="K197">
        <v>862.51430000000005</v>
      </c>
      <c r="L197" s="45">
        <f t="shared" si="14"/>
        <v>1</v>
      </c>
      <c r="M197" s="42">
        <f t="shared" si="13"/>
        <v>889.19</v>
      </c>
      <c r="N197" s="42">
        <f t="shared" si="15"/>
        <v>0.03</v>
      </c>
      <c r="O197" s="42">
        <f t="shared" si="16"/>
        <v>862.51430000000005</v>
      </c>
    </row>
    <row r="198" spans="1:15" x14ac:dyDescent="0.3">
      <c r="A198" t="s">
        <v>2022</v>
      </c>
      <c r="B198" s="2">
        <v>45904</v>
      </c>
      <c r="C198" t="s">
        <v>1431</v>
      </c>
      <c r="D198" t="s">
        <v>1662</v>
      </c>
      <c r="E198" t="str">
        <f>VLOOKUP(D198,Product!$A$2:$I$101,3,FALSE)</f>
        <v>Sports</v>
      </c>
      <c r="F198" t="s">
        <v>1804</v>
      </c>
      <c r="G198">
        <v>4</v>
      </c>
      <c r="H198">
        <v>689.67</v>
      </c>
      <c r="I198">
        <v>0.05</v>
      </c>
      <c r="J198" t="s">
        <v>1829</v>
      </c>
      <c r="K198">
        <v>2620.7460000000001</v>
      </c>
      <c r="L198" s="45">
        <f t="shared" si="14"/>
        <v>4</v>
      </c>
      <c r="M198" s="42">
        <f t="shared" si="13"/>
        <v>689.67</v>
      </c>
      <c r="N198" s="42">
        <f t="shared" si="15"/>
        <v>0.05</v>
      </c>
      <c r="O198" s="42">
        <f t="shared" si="16"/>
        <v>2620.7460000000001</v>
      </c>
    </row>
    <row r="199" spans="1:15" x14ac:dyDescent="0.3">
      <c r="A199" t="s">
        <v>2023</v>
      </c>
      <c r="B199" s="2">
        <v>45227</v>
      </c>
      <c r="C199" t="s">
        <v>461</v>
      </c>
      <c r="D199" t="s">
        <v>1636</v>
      </c>
      <c r="E199" t="str">
        <f>VLOOKUP(D199,Product!$A$2:$I$101,3,FALSE)</f>
        <v>Sports</v>
      </c>
      <c r="F199" t="s">
        <v>1792</v>
      </c>
      <c r="G199">
        <v>1</v>
      </c>
      <c r="H199">
        <v>541.24</v>
      </c>
      <c r="I199">
        <v>0.03</v>
      </c>
      <c r="J199" t="s">
        <v>1826</v>
      </c>
      <c r="K199">
        <v>525.00279999999998</v>
      </c>
      <c r="L199" s="45">
        <f t="shared" si="14"/>
        <v>1</v>
      </c>
      <c r="M199" s="42">
        <f t="shared" si="13"/>
        <v>541.24</v>
      </c>
      <c r="N199" s="42">
        <f t="shared" si="15"/>
        <v>0.03</v>
      </c>
      <c r="O199" s="42">
        <f t="shared" si="16"/>
        <v>525.00279999999998</v>
      </c>
    </row>
    <row r="200" spans="1:15" x14ac:dyDescent="0.3">
      <c r="A200" t="s">
        <v>2024</v>
      </c>
      <c r="B200" s="2">
        <v>45600</v>
      </c>
      <c r="C200" t="s">
        <v>1386</v>
      </c>
      <c r="D200" t="s">
        <v>1710</v>
      </c>
      <c r="E200" t="str">
        <f>VLOOKUP(D200,Product!$A$2:$I$101,3,FALSE)</f>
        <v>Sports</v>
      </c>
      <c r="F200" t="s">
        <v>1776</v>
      </c>
      <c r="G200">
        <v>1</v>
      </c>
      <c r="H200">
        <v>454.71</v>
      </c>
      <c r="I200">
        <v>0.16</v>
      </c>
      <c r="J200" t="s">
        <v>1826</v>
      </c>
      <c r="K200">
        <v>381.95639999999997</v>
      </c>
      <c r="L200" s="45">
        <f t="shared" si="14"/>
        <v>1</v>
      </c>
      <c r="M200" s="42">
        <f t="shared" si="13"/>
        <v>454.71</v>
      </c>
      <c r="N200" s="42">
        <f t="shared" si="15"/>
        <v>0.16</v>
      </c>
      <c r="O200" s="42">
        <f t="shared" si="16"/>
        <v>381.95639999999997</v>
      </c>
    </row>
    <row r="201" spans="1:15" x14ac:dyDescent="0.3">
      <c r="A201" t="s">
        <v>2025</v>
      </c>
      <c r="B201" s="2">
        <v>45646</v>
      </c>
      <c r="C201" t="s">
        <v>150</v>
      </c>
      <c r="D201" t="s">
        <v>1680</v>
      </c>
      <c r="E201" t="str">
        <f>VLOOKUP(D201,Product!$A$2:$I$101,3,FALSE)</f>
        <v>Beauty</v>
      </c>
      <c r="F201" t="s">
        <v>1773</v>
      </c>
      <c r="G201">
        <v>2</v>
      </c>
      <c r="H201">
        <v>397.63</v>
      </c>
      <c r="I201">
        <v>0.26</v>
      </c>
      <c r="J201" t="s">
        <v>1824</v>
      </c>
      <c r="K201">
        <v>588.49239999999998</v>
      </c>
      <c r="L201" s="45">
        <f t="shared" si="14"/>
        <v>2</v>
      </c>
      <c r="M201" s="42">
        <f t="shared" si="13"/>
        <v>397.63</v>
      </c>
      <c r="N201" s="42">
        <f t="shared" si="15"/>
        <v>0.26</v>
      </c>
      <c r="O201" s="42">
        <f t="shared" si="16"/>
        <v>588.49239999999998</v>
      </c>
    </row>
    <row r="202" spans="1:15" x14ac:dyDescent="0.3">
      <c r="A202" t="s">
        <v>2026</v>
      </c>
      <c r="B202" s="2">
        <v>45725</v>
      </c>
      <c r="C202" t="s">
        <v>565</v>
      </c>
      <c r="D202" t="s">
        <v>1714</v>
      </c>
      <c r="E202" t="str">
        <f>VLOOKUP(D202,Product!$A$2:$I$101,3,FALSE)</f>
        <v>Beauty</v>
      </c>
      <c r="F202" t="s">
        <v>1776</v>
      </c>
      <c r="G202">
        <v>3</v>
      </c>
      <c r="H202">
        <v>748.56</v>
      </c>
      <c r="I202">
        <v>0.26</v>
      </c>
      <c r="J202" t="s">
        <v>1826</v>
      </c>
      <c r="K202">
        <v>1661.8032000000001</v>
      </c>
      <c r="L202" s="45">
        <f t="shared" si="14"/>
        <v>3</v>
      </c>
      <c r="M202" s="42">
        <f t="shared" si="13"/>
        <v>748.56</v>
      </c>
      <c r="N202" s="42">
        <f t="shared" si="15"/>
        <v>0.26</v>
      </c>
      <c r="O202" s="42">
        <f t="shared" si="16"/>
        <v>1661.8032000000001</v>
      </c>
    </row>
    <row r="203" spans="1:15" x14ac:dyDescent="0.3">
      <c r="A203" t="s">
        <v>2027</v>
      </c>
      <c r="B203" s="2">
        <v>45742</v>
      </c>
      <c r="C203" t="s">
        <v>487</v>
      </c>
      <c r="D203" t="s">
        <v>1614</v>
      </c>
      <c r="E203" t="str">
        <f>VLOOKUP(D203,Product!$A$2:$I$101,3,FALSE)</f>
        <v>Home</v>
      </c>
      <c r="F203" t="s">
        <v>1769</v>
      </c>
      <c r="G203">
        <v>1</v>
      </c>
      <c r="H203">
        <v>885.72</v>
      </c>
      <c r="I203">
        <v>0.15</v>
      </c>
      <c r="J203" t="s">
        <v>1824</v>
      </c>
      <c r="K203">
        <v>752.86199999999997</v>
      </c>
      <c r="L203" s="45">
        <f t="shared" si="14"/>
        <v>1</v>
      </c>
      <c r="M203" s="42">
        <f t="shared" si="13"/>
        <v>885.72</v>
      </c>
      <c r="N203" s="42">
        <f t="shared" si="15"/>
        <v>0.15</v>
      </c>
      <c r="O203" s="42">
        <f t="shared" si="16"/>
        <v>752.86199999999997</v>
      </c>
    </row>
    <row r="204" spans="1:15" x14ac:dyDescent="0.3">
      <c r="A204" t="s">
        <v>2028</v>
      </c>
      <c r="B204" s="2">
        <v>45750</v>
      </c>
      <c r="C204" t="s">
        <v>381</v>
      </c>
      <c r="D204" t="s">
        <v>1672</v>
      </c>
      <c r="E204" t="str">
        <f>VLOOKUP(D204,Product!$A$2:$I$101,3,FALSE)</f>
        <v>Electronics</v>
      </c>
      <c r="F204" t="s">
        <v>1757</v>
      </c>
      <c r="G204">
        <v>4</v>
      </c>
      <c r="H204">
        <v>408.07</v>
      </c>
      <c r="I204">
        <v>0.28000000000000003</v>
      </c>
      <c r="J204" t="s">
        <v>1829</v>
      </c>
      <c r="K204">
        <v>1175.2416000000001</v>
      </c>
      <c r="L204" s="45">
        <f t="shared" si="14"/>
        <v>4</v>
      </c>
      <c r="M204" s="42">
        <f t="shared" si="13"/>
        <v>408.07</v>
      </c>
      <c r="N204" s="42">
        <f t="shared" si="15"/>
        <v>0.28000000000000003</v>
      </c>
      <c r="O204" s="42">
        <f t="shared" si="16"/>
        <v>1175.2416000000001</v>
      </c>
    </row>
    <row r="205" spans="1:15" x14ac:dyDescent="0.3">
      <c r="A205" t="s">
        <v>2029</v>
      </c>
      <c r="B205" s="2">
        <v>45327</v>
      </c>
      <c r="C205" t="s">
        <v>1455</v>
      </c>
      <c r="D205" t="s">
        <v>1616</v>
      </c>
      <c r="E205" t="str">
        <f>VLOOKUP(D205,Product!$A$2:$I$101,3,FALSE)</f>
        <v>Electronics</v>
      </c>
      <c r="F205" t="s">
        <v>1786</v>
      </c>
      <c r="G205">
        <v>2</v>
      </c>
      <c r="H205">
        <v>597.07000000000005</v>
      </c>
      <c r="I205">
        <v>0.28000000000000003</v>
      </c>
      <c r="J205" t="s">
        <v>1826</v>
      </c>
      <c r="K205">
        <v>859.7808</v>
      </c>
      <c r="L205" s="45">
        <f t="shared" si="14"/>
        <v>2</v>
      </c>
      <c r="M205" s="42">
        <f t="shared" si="13"/>
        <v>597.07000000000005</v>
      </c>
      <c r="N205" s="42">
        <f t="shared" si="15"/>
        <v>0.28000000000000003</v>
      </c>
      <c r="O205" s="42">
        <f t="shared" si="16"/>
        <v>859.7808</v>
      </c>
    </row>
    <row r="206" spans="1:15" x14ac:dyDescent="0.3">
      <c r="A206" t="s">
        <v>2030</v>
      </c>
      <c r="B206" s="2">
        <v>45465</v>
      </c>
      <c r="C206" t="s">
        <v>97</v>
      </c>
      <c r="D206" t="s">
        <v>1682</v>
      </c>
      <c r="E206" t="str">
        <f>VLOOKUP(D206,Product!$A$2:$I$101,3,FALSE)</f>
        <v>Electronics</v>
      </c>
      <c r="F206" t="s">
        <v>1786</v>
      </c>
      <c r="G206">
        <v>3</v>
      </c>
      <c r="H206">
        <v>723.47</v>
      </c>
      <c r="I206">
        <v>0.12</v>
      </c>
      <c r="J206" t="s">
        <v>1829</v>
      </c>
      <c r="K206">
        <v>1909.9608000000001</v>
      </c>
      <c r="L206" s="45">
        <f t="shared" si="14"/>
        <v>3</v>
      </c>
      <c r="M206" s="42">
        <f t="shared" si="13"/>
        <v>723.47</v>
      </c>
      <c r="N206" s="42">
        <f t="shared" si="15"/>
        <v>0.12</v>
      </c>
      <c r="O206" s="42">
        <f t="shared" si="16"/>
        <v>1909.9608000000001</v>
      </c>
    </row>
    <row r="207" spans="1:15" x14ac:dyDescent="0.3">
      <c r="A207" t="s">
        <v>2031</v>
      </c>
      <c r="B207" s="2">
        <v>45883</v>
      </c>
      <c r="C207" t="s">
        <v>1355</v>
      </c>
      <c r="D207" t="s">
        <v>1724</v>
      </c>
      <c r="E207" t="str">
        <f>VLOOKUP(D207,Product!$A$2:$I$101,3,FALSE)</f>
        <v>Sports</v>
      </c>
      <c r="F207" t="s">
        <v>1773</v>
      </c>
      <c r="G207">
        <v>1</v>
      </c>
      <c r="H207">
        <v>479.93</v>
      </c>
      <c r="I207">
        <v>0.22</v>
      </c>
      <c r="J207" t="s">
        <v>1824</v>
      </c>
      <c r="K207">
        <v>374.34539999999998</v>
      </c>
      <c r="L207" s="45">
        <f t="shared" si="14"/>
        <v>1</v>
      </c>
      <c r="M207" s="42">
        <f t="shared" si="13"/>
        <v>479.93</v>
      </c>
      <c r="N207" s="42">
        <f t="shared" si="15"/>
        <v>0.22</v>
      </c>
      <c r="O207" s="42">
        <f t="shared" si="16"/>
        <v>374.34539999999998</v>
      </c>
    </row>
    <row r="208" spans="1:15" x14ac:dyDescent="0.3">
      <c r="A208" t="s">
        <v>2032</v>
      </c>
      <c r="B208" s="2">
        <v>45445</v>
      </c>
      <c r="C208" t="s">
        <v>779</v>
      </c>
      <c r="D208" t="s">
        <v>1616</v>
      </c>
      <c r="E208" t="str">
        <f>VLOOKUP(D208,Product!$A$2:$I$101,3,FALSE)</f>
        <v>Electronics</v>
      </c>
      <c r="F208" t="s">
        <v>1804</v>
      </c>
      <c r="G208">
        <v>4</v>
      </c>
      <c r="H208">
        <v>362.81</v>
      </c>
      <c r="I208">
        <v>0.21</v>
      </c>
      <c r="J208" t="s">
        <v>1829</v>
      </c>
      <c r="K208">
        <v>1146.4795999999999</v>
      </c>
      <c r="L208" s="45">
        <f t="shared" si="14"/>
        <v>4</v>
      </c>
      <c r="M208" s="42">
        <f t="shared" si="13"/>
        <v>362.81</v>
      </c>
      <c r="N208" s="42">
        <f t="shared" si="15"/>
        <v>0.21</v>
      </c>
      <c r="O208" s="42">
        <f t="shared" si="16"/>
        <v>1146.4795999999999</v>
      </c>
    </row>
    <row r="209" spans="1:15" x14ac:dyDescent="0.3">
      <c r="A209" t="s">
        <v>2033</v>
      </c>
      <c r="B209" s="2">
        <v>45640</v>
      </c>
      <c r="C209" t="s">
        <v>610</v>
      </c>
      <c r="D209" t="s">
        <v>1706</v>
      </c>
      <c r="E209" t="str">
        <f>VLOOKUP(D209,Product!$A$2:$I$101,3,FALSE)</f>
        <v>Home</v>
      </c>
      <c r="F209" t="s">
        <v>1766</v>
      </c>
      <c r="G209">
        <v>1</v>
      </c>
      <c r="H209">
        <v>127.11</v>
      </c>
      <c r="I209">
        <v>0.01</v>
      </c>
      <c r="J209" t="s">
        <v>1826</v>
      </c>
      <c r="K209">
        <v>125.8389</v>
      </c>
      <c r="L209" s="45">
        <f t="shared" si="14"/>
        <v>1</v>
      </c>
      <c r="M209" s="42">
        <f t="shared" si="13"/>
        <v>127.11</v>
      </c>
      <c r="N209" s="42">
        <f t="shared" si="15"/>
        <v>0.01</v>
      </c>
      <c r="O209" s="42">
        <f t="shared" si="16"/>
        <v>125.8389</v>
      </c>
    </row>
    <row r="210" spans="1:15" x14ac:dyDescent="0.3">
      <c r="A210" t="s">
        <v>2034</v>
      </c>
      <c r="B210" s="2">
        <v>45411</v>
      </c>
      <c r="C210" t="s">
        <v>607</v>
      </c>
      <c r="D210" t="s">
        <v>1616</v>
      </c>
      <c r="E210" t="str">
        <f>VLOOKUP(D210,Product!$A$2:$I$101,3,FALSE)</f>
        <v>Electronics</v>
      </c>
      <c r="F210" t="s">
        <v>1807</v>
      </c>
      <c r="G210">
        <v>4</v>
      </c>
      <c r="H210">
        <v>931.26</v>
      </c>
      <c r="I210">
        <v>0.04</v>
      </c>
      <c r="J210" t="s">
        <v>1824</v>
      </c>
      <c r="K210">
        <v>3576.0383999999999</v>
      </c>
      <c r="L210" s="45">
        <f t="shared" si="14"/>
        <v>4</v>
      </c>
      <c r="M210" s="42">
        <f t="shared" si="13"/>
        <v>931.26</v>
      </c>
      <c r="N210" s="42">
        <f t="shared" si="15"/>
        <v>0.04</v>
      </c>
      <c r="O210" s="42">
        <f t="shared" si="16"/>
        <v>3576.0383999999999</v>
      </c>
    </row>
    <row r="211" spans="1:15" x14ac:dyDescent="0.3">
      <c r="A211" t="s">
        <v>2035</v>
      </c>
      <c r="B211" s="2">
        <v>45224</v>
      </c>
      <c r="C211" t="s">
        <v>1160</v>
      </c>
      <c r="D211" t="s">
        <v>1682</v>
      </c>
      <c r="E211" t="str">
        <f>VLOOKUP(D211,Product!$A$2:$I$101,3,FALSE)</f>
        <v>Electronics</v>
      </c>
      <c r="F211" t="s">
        <v>1782</v>
      </c>
      <c r="G211">
        <v>1</v>
      </c>
      <c r="H211">
        <v>620.80999999999995</v>
      </c>
      <c r="I211">
        <v>0.04</v>
      </c>
      <c r="J211" t="s">
        <v>1826</v>
      </c>
      <c r="K211">
        <v>595.97759999999994</v>
      </c>
      <c r="L211" s="45">
        <f t="shared" si="14"/>
        <v>1</v>
      </c>
      <c r="M211" s="42">
        <f t="shared" si="13"/>
        <v>620.80999999999995</v>
      </c>
      <c r="N211" s="42">
        <f t="shared" si="15"/>
        <v>0.04</v>
      </c>
      <c r="O211" s="42">
        <f t="shared" si="16"/>
        <v>595.97759999999994</v>
      </c>
    </row>
    <row r="212" spans="1:15" x14ac:dyDescent="0.3">
      <c r="A212" t="s">
        <v>2036</v>
      </c>
      <c r="B212" s="2">
        <v>45497</v>
      </c>
      <c r="C212" t="s">
        <v>338</v>
      </c>
      <c r="D212" t="s">
        <v>1648</v>
      </c>
      <c r="E212" t="str">
        <f>VLOOKUP(D212,Product!$A$2:$I$101,3,FALSE)</f>
        <v>Sports</v>
      </c>
      <c r="F212" t="s">
        <v>1761</v>
      </c>
      <c r="G212">
        <v>1</v>
      </c>
      <c r="H212">
        <v>823.26</v>
      </c>
      <c r="I212">
        <v>0.27</v>
      </c>
      <c r="J212" t="s">
        <v>1829</v>
      </c>
      <c r="K212">
        <v>600.97979999999995</v>
      </c>
      <c r="L212" s="45">
        <f t="shared" si="14"/>
        <v>1</v>
      </c>
      <c r="M212" s="42">
        <f t="shared" si="13"/>
        <v>823.26</v>
      </c>
      <c r="N212" s="42">
        <f t="shared" si="15"/>
        <v>0.27</v>
      </c>
      <c r="O212" s="42">
        <f t="shared" si="16"/>
        <v>600.97979999999995</v>
      </c>
    </row>
    <row r="213" spans="1:15" x14ac:dyDescent="0.3">
      <c r="A213" t="s">
        <v>2037</v>
      </c>
      <c r="B213" s="2">
        <v>45807</v>
      </c>
      <c r="C213" t="s">
        <v>59</v>
      </c>
      <c r="D213" t="s">
        <v>1602</v>
      </c>
      <c r="E213" t="str">
        <f>VLOOKUP(D213,Product!$A$2:$I$101,3,FALSE)</f>
        <v>Home</v>
      </c>
      <c r="F213" t="s">
        <v>1782</v>
      </c>
      <c r="G213">
        <v>3</v>
      </c>
      <c r="H213">
        <v>681.01</v>
      </c>
      <c r="I213">
        <v>0.27</v>
      </c>
      <c r="J213" t="s">
        <v>1829</v>
      </c>
      <c r="K213">
        <v>1491.4119000000001</v>
      </c>
      <c r="L213" s="45">
        <f t="shared" si="14"/>
        <v>3</v>
      </c>
      <c r="M213" s="42">
        <f t="shared" si="13"/>
        <v>681.01</v>
      </c>
      <c r="N213" s="42">
        <f t="shared" si="15"/>
        <v>0.27</v>
      </c>
      <c r="O213" s="42">
        <f t="shared" si="16"/>
        <v>1491.4119000000001</v>
      </c>
    </row>
    <row r="214" spans="1:15" x14ac:dyDescent="0.3">
      <c r="A214" t="s">
        <v>2038</v>
      </c>
      <c r="B214" s="2">
        <v>45942</v>
      </c>
      <c r="C214" t="s">
        <v>1368</v>
      </c>
      <c r="D214" t="s">
        <v>1660</v>
      </c>
      <c r="E214" t="str">
        <f>VLOOKUP(D214,Product!$A$2:$I$101,3,FALSE)</f>
        <v>Home</v>
      </c>
      <c r="F214" t="s">
        <v>1813</v>
      </c>
      <c r="G214">
        <v>4</v>
      </c>
      <c r="H214">
        <v>119.83</v>
      </c>
      <c r="I214">
        <v>0.13</v>
      </c>
      <c r="J214" t="s">
        <v>1824</v>
      </c>
      <c r="K214">
        <v>417.00839999999999</v>
      </c>
      <c r="L214" s="45">
        <f t="shared" si="14"/>
        <v>4</v>
      </c>
      <c r="M214" s="42">
        <f t="shared" si="13"/>
        <v>119.83</v>
      </c>
      <c r="N214" s="42">
        <f t="shared" si="15"/>
        <v>0.13</v>
      </c>
      <c r="O214" s="42">
        <f t="shared" si="16"/>
        <v>417.00839999999999</v>
      </c>
    </row>
    <row r="215" spans="1:15" x14ac:dyDescent="0.3">
      <c r="A215" t="s">
        <v>2039</v>
      </c>
      <c r="B215" s="2">
        <v>45314</v>
      </c>
      <c r="C215" t="s">
        <v>969</v>
      </c>
      <c r="D215" t="s">
        <v>1704</v>
      </c>
      <c r="E215" t="str">
        <f>VLOOKUP(D215,Product!$A$2:$I$101,3,FALSE)</f>
        <v>Home</v>
      </c>
      <c r="F215" t="s">
        <v>1761</v>
      </c>
      <c r="G215">
        <v>1</v>
      </c>
      <c r="H215">
        <v>575.66</v>
      </c>
      <c r="I215">
        <v>0.03</v>
      </c>
      <c r="J215" t="s">
        <v>1826</v>
      </c>
      <c r="K215">
        <v>558.39019999999994</v>
      </c>
      <c r="L215" s="45">
        <f t="shared" si="14"/>
        <v>1</v>
      </c>
      <c r="M215" s="42">
        <f t="shared" si="13"/>
        <v>575.66</v>
      </c>
      <c r="N215" s="42">
        <f t="shared" si="15"/>
        <v>0.03</v>
      </c>
      <c r="O215" s="42">
        <f t="shared" si="16"/>
        <v>558.39019999999994</v>
      </c>
    </row>
    <row r="216" spans="1:15" x14ac:dyDescent="0.3">
      <c r="A216" t="s">
        <v>2040</v>
      </c>
      <c r="B216" s="2">
        <v>45943</v>
      </c>
      <c r="C216" t="s">
        <v>651</v>
      </c>
      <c r="D216" t="s">
        <v>1644</v>
      </c>
      <c r="E216" t="str">
        <f>VLOOKUP(D216,Product!$A$2:$I$101,3,FALSE)</f>
        <v>Electronics</v>
      </c>
      <c r="F216" t="s">
        <v>1804</v>
      </c>
      <c r="G216">
        <v>1</v>
      </c>
      <c r="H216">
        <v>775.84</v>
      </c>
      <c r="I216">
        <v>0.26</v>
      </c>
      <c r="J216" t="s">
        <v>1824</v>
      </c>
      <c r="K216">
        <v>574.12160000000006</v>
      </c>
      <c r="L216" s="45">
        <f t="shared" si="14"/>
        <v>1</v>
      </c>
      <c r="M216" s="42">
        <f t="shared" si="13"/>
        <v>775.84</v>
      </c>
      <c r="N216" s="42">
        <f t="shared" si="15"/>
        <v>0.26</v>
      </c>
      <c r="O216" s="42">
        <f t="shared" si="16"/>
        <v>574.12160000000006</v>
      </c>
    </row>
    <row r="217" spans="1:15" x14ac:dyDescent="0.3">
      <c r="A217" t="s">
        <v>2041</v>
      </c>
      <c r="B217" s="2">
        <v>45356</v>
      </c>
      <c r="C217" t="s">
        <v>1371</v>
      </c>
      <c r="D217" t="s">
        <v>1576</v>
      </c>
      <c r="E217" t="str">
        <f>VLOOKUP(D217,Product!$A$2:$I$101,3,FALSE)</f>
        <v>Home</v>
      </c>
      <c r="F217" t="s">
        <v>1786</v>
      </c>
      <c r="G217">
        <v>3</v>
      </c>
      <c r="H217">
        <v>318.43</v>
      </c>
      <c r="I217">
        <v>0.05</v>
      </c>
      <c r="J217" t="s">
        <v>1824</v>
      </c>
      <c r="K217">
        <v>907.52549999999997</v>
      </c>
      <c r="L217" s="45">
        <f t="shared" si="14"/>
        <v>3</v>
      </c>
      <c r="M217" s="42">
        <f t="shared" si="13"/>
        <v>318.43</v>
      </c>
      <c r="N217" s="42">
        <f t="shared" si="15"/>
        <v>0.05</v>
      </c>
      <c r="O217" s="42">
        <f t="shared" si="16"/>
        <v>907.52549999999997</v>
      </c>
    </row>
    <row r="218" spans="1:15" x14ac:dyDescent="0.3">
      <c r="A218" t="s">
        <v>2042</v>
      </c>
      <c r="B218" s="2">
        <v>45854</v>
      </c>
      <c r="C218" t="s">
        <v>514</v>
      </c>
      <c r="D218" t="s">
        <v>1692</v>
      </c>
      <c r="E218" t="str">
        <f>VLOOKUP(D218,Product!$A$2:$I$101,3,FALSE)</f>
        <v>Sports</v>
      </c>
      <c r="F218" t="s">
        <v>1782</v>
      </c>
      <c r="G218">
        <v>3</v>
      </c>
      <c r="H218">
        <v>141.6</v>
      </c>
      <c r="I218">
        <v>0.08</v>
      </c>
      <c r="J218" t="s">
        <v>1829</v>
      </c>
      <c r="K218">
        <v>390.81599999999997</v>
      </c>
      <c r="L218" s="45">
        <f t="shared" si="14"/>
        <v>3</v>
      </c>
      <c r="M218" s="42">
        <f t="shared" si="13"/>
        <v>141.6</v>
      </c>
      <c r="N218" s="42">
        <f t="shared" si="15"/>
        <v>0.08</v>
      </c>
      <c r="O218" s="42">
        <f t="shared" si="16"/>
        <v>390.81599999999997</v>
      </c>
    </row>
    <row r="219" spans="1:15" x14ac:dyDescent="0.3">
      <c r="A219" t="s">
        <v>2043</v>
      </c>
      <c r="B219" s="2">
        <v>45219</v>
      </c>
      <c r="C219" t="s">
        <v>849</v>
      </c>
      <c r="D219" t="s">
        <v>1578</v>
      </c>
      <c r="E219" t="str">
        <f>VLOOKUP(D219,Product!$A$2:$I$101,3,FALSE)</f>
        <v>Electronics</v>
      </c>
      <c r="F219" t="s">
        <v>1813</v>
      </c>
      <c r="G219">
        <v>1</v>
      </c>
      <c r="H219">
        <v>332.82</v>
      </c>
      <c r="I219">
        <v>0.14000000000000001</v>
      </c>
      <c r="J219" t="s">
        <v>1826</v>
      </c>
      <c r="K219">
        <v>286.22519999999997</v>
      </c>
      <c r="L219" s="45">
        <f t="shared" si="14"/>
        <v>1</v>
      </c>
      <c r="M219" s="42">
        <f t="shared" si="13"/>
        <v>332.82</v>
      </c>
      <c r="N219" s="42">
        <f t="shared" si="15"/>
        <v>0.14000000000000001</v>
      </c>
      <c r="O219" s="42">
        <f t="shared" si="16"/>
        <v>286.22519999999997</v>
      </c>
    </row>
    <row r="220" spans="1:15" x14ac:dyDescent="0.3">
      <c r="A220" t="s">
        <v>2044</v>
      </c>
      <c r="B220" s="2">
        <v>45447</v>
      </c>
      <c r="C220" t="s">
        <v>788</v>
      </c>
      <c r="D220" t="s">
        <v>1692</v>
      </c>
      <c r="E220" t="str">
        <f>VLOOKUP(D220,Product!$A$2:$I$101,3,FALSE)</f>
        <v>Sports</v>
      </c>
      <c r="F220" t="s">
        <v>1757</v>
      </c>
      <c r="G220">
        <v>4</v>
      </c>
      <c r="H220">
        <v>640.97</v>
      </c>
      <c r="I220">
        <v>0.11</v>
      </c>
      <c r="J220" t="s">
        <v>1829</v>
      </c>
      <c r="K220">
        <v>2281.8532</v>
      </c>
      <c r="L220" s="45">
        <f t="shared" si="14"/>
        <v>4</v>
      </c>
      <c r="M220" s="42">
        <f t="shared" si="13"/>
        <v>640.97</v>
      </c>
      <c r="N220" s="42">
        <f t="shared" si="15"/>
        <v>0.11</v>
      </c>
      <c r="O220" s="42">
        <f t="shared" si="16"/>
        <v>2281.8532</v>
      </c>
    </row>
    <row r="221" spans="1:15" x14ac:dyDescent="0.3">
      <c r="A221" t="s">
        <v>2045</v>
      </c>
      <c r="B221" s="2">
        <v>45225</v>
      </c>
      <c r="C221" t="s">
        <v>663</v>
      </c>
      <c r="D221" t="s">
        <v>1728</v>
      </c>
      <c r="E221" t="str">
        <f>VLOOKUP(D221,Product!$A$2:$I$101,3,FALSE)</f>
        <v>Electronics</v>
      </c>
      <c r="F221" t="s">
        <v>1801</v>
      </c>
      <c r="G221">
        <v>4</v>
      </c>
      <c r="H221">
        <v>75.37</v>
      </c>
      <c r="I221">
        <v>0.02</v>
      </c>
      <c r="J221" t="s">
        <v>1829</v>
      </c>
      <c r="K221">
        <v>295.4504</v>
      </c>
      <c r="L221" s="45">
        <f t="shared" si="14"/>
        <v>4</v>
      </c>
      <c r="M221" s="42">
        <f t="shared" si="13"/>
        <v>75.37</v>
      </c>
      <c r="N221" s="42">
        <f t="shared" si="15"/>
        <v>0.02</v>
      </c>
      <c r="O221" s="42">
        <f t="shared" si="16"/>
        <v>295.4504</v>
      </c>
    </row>
    <row r="222" spans="1:15" x14ac:dyDescent="0.3">
      <c r="A222" t="s">
        <v>2046</v>
      </c>
      <c r="B222" s="2">
        <v>45754</v>
      </c>
      <c r="C222" t="s">
        <v>275</v>
      </c>
      <c r="D222" t="s">
        <v>1580</v>
      </c>
      <c r="E222" t="str">
        <f>VLOOKUP(D222,Product!$A$2:$I$101,3,FALSE)</f>
        <v>Beauty</v>
      </c>
      <c r="F222" t="s">
        <v>1810</v>
      </c>
      <c r="G222">
        <v>3</v>
      </c>
      <c r="H222">
        <v>434.55</v>
      </c>
      <c r="I222">
        <v>0.08</v>
      </c>
      <c r="J222" t="s">
        <v>1829</v>
      </c>
      <c r="K222">
        <v>1199.3579999999999</v>
      </c>
      <c r="L222" s="45">
        <f t="shared" si="14"/>
        <v>3</v>
      </c>
      <c r="M222" s="42">
        <f t="shared" si="13"/>
        <v>434.55</v>
      </c>
      <c r="N222" s="42">
        <f t="shared" si="15"/>
        <v>0.08</v>
      </c>
      <c r="O222" s="42">
        <f t="shared" si="16"/>
        <v>1199.3579999999999</v>
      </c>
    </row>
    <row r="223" spans="1:15" x14ac:dyDescent="0.3">
      <c r="A223" t="s">
        <v>2047</v>
      </c>
      <c r="B223" s="2">
        <v>45729</v>
      </c>
      <c r="C223" t="s">
        <v>353</v>
      </c>
      <c r="D223" t="s">
        <v>1600</v>
      </c>
      <c r="E223" t="str">
        <f>VLOOKUP(D223,Product!$A$2:$I$101,3,FALSE)</f>
        <v>Electronics</v>
      </c>
      <c r="F223" t="s">
        <v>1799</v>
      </c>
      <c r="G223">
        <v>4</v>
      </c>
      <c r="H223">
        <v>652.28</v>
      </c>
      <c r="I223">
        <v>0.15</v>
      </c>
      <c r="J223" t="s">
        <v>1824</v>
      </c>
      <c r="K223">
        <v>2217.752</v>
      </c>
      <c r="L223" s="45">
        <f t="shared" si="14"/>
        <v>4</v>
      </c>
      <c r="M223" s="42">
        <f t="shared" si="13"/>
        <v>652.28</v>
      </c>
      <c r="N223" s="42">
        <f t="shared" si="15"/>
        <v>0.15</v>
      </c>
      <c r="O223" s="42">
        <f t="shared" si="16"/>
        <v>2217.752</v>
      </c>
    </row>
    <row r="224" spans="1:15" x14ac:dyDescent="0.3">
      <c r="A224" t="s">
        <v>2048</v>
      </c>
      <c r="B224" s="2">
        <v>45480</v>
      </c>
      <c r="C224" t="s">
        <v>857</v>
      </c>
      <c r="D224" t="s">
        <v>1700</v>
      </c>
      <c r="E224" t="str">
        <f>VLOOKUP(D224,Product!$A$2:$I$101,3,FALSE)</f>
        <v>Electronics</v>
      </c>
      <c r="F224" t="s">
        <v>1807</v>
      </c>
      <c r="G224">
        <v>3</v>
      </c>
      <c r="H224">
        <v>207.8</v>
      </c>
      <c r="I224">
        <v>0.15</v>
      </c>
      <c r="J224" t="s">
        <v>1824</v>
      </c>
      <c r="K224">
        <v>529.8900000000001</v>
      </c>
      <c r="L224" s="45">
        <f t="shared" si="14"/>
        <v>3</v>
      </c>
      <c r="M224" s="42">
        <f t="shared" si="13"/>
        <v>207.8</v>
      </c>
      <c r="N224" s="42">
        <f t="shared" si="15"/>
        <v>0.15</v>
      </c>
      <c r="O224" s="42">
        <f t="shared" si="16"/>
        <v>529.8900000000001</v>
      </c>
    </row>
    <row r="225" spans="1:15" x14ac:dyDescent="0.3">
      <c r="A225" t="s">
        <v>2049</v>
      </c>
      <c r="B225" s="2">
        <v>45361</v>
      </c>
      <c r="C225" t="s">
        <v>1521</v>
      </c>
      <c r="D225" t="s">
        <v>1670</v>
      </c>
      <c r="E225" t="str">
        <f>VLOOKUP(D225,Product!$A$2:$I$101,3,FALSE)</f>
        <v>Sports</v>
      </c>
      <c r="F225" t="s">
        <v>1801</v>
      </c>
      <c r="G225">
        <v>4</v>
      </c>
      <c r="H225">
        <v>385.5</v>
      </c>
      <c r="I225">
        <v>0.03</v>
      </c>
      <c r="J225" t="s">
        <v>1826</v>
      </c>
      <c r="K225">
        <v>1495.74</v>
      </c>
      <c r="L225" s="45">
        <f t="shared" si="14"/>
        <v>4</v>
      </c>
      <c r="M225" s="42">
        <f t="shared" si="13"/>
        <v>385.5</v>
      </c>
      <c r="N225" s="42">
        <f t="shared" si="15"/>
        <v>0.03</v>
      </c>
      <c r="O225" s="42">
        <f t="shared" si="16"/>
        <v>1495.74</v>
      </c>
    </row>
    <row r="226" spans="1:15" x14ac:dyDescent="0.3">
      <c r="A226" t="s">
        <v>2050</v>
      </c>
      <c r="B226" s="2">
        <v>45915</v>
      </c>
      <c r="C226" t="s">
        <v>344</v>
      </c>
      <c r="D226" t="s">
        <v>1678</v>
      </c>
      <c r="E226" t="str">
        <f>VLOOKUP(D226,Product!$A$2:$I$101,3,FALSE)</f>
        <v>Sports</v>
      </c>
      <c r="F226" t="s">
        <v>1776</v>
      </c>
      <c r="G226">
        <v>3</v>
      </c>
      <c r="H226">
        <v>548.19000000000005</v>
      </c>
      <c r="I226">
        <v>0.12</v>
      </c>
      <c r="J226" t="s">
        <v>1824</v>
      </c>
      <c r="K226">
        <v>1447.2216000000001</v>
      </c>
      <c r="L226" s="45">
        <f t="shared" si="14"/>
        <v>3</v>
      </c>
      <c r="M226" s="42">
        <f t="shared" si="13"/>
        <v>548.19000000000005</v>
      </c>
      <c r="N226" s="42">
        <f t="shared" si="15"/>
        <v>0.12</v>
      </c>
      <c r="O226" s="42">
        <f t="shared" si="16"/>
        <v>1447.2216000000001</v>
      </c>
    </row>
    <row r="227" spans="1:15" x14ac:dyDescent="0.3">
      <c r="A227" t="s">
        <v>2051</v>
      </c>
      <c r="B227" s="2">
        <v>45607</v>
      </c>
      <c r="C227" t="s">
        <v>255</v>
      </c>
      <c r="D227" t="s">
        <v>1694</v>
      </c>
      <c r="E227" t="str">
        <f>VLOOKUP(D227,Product!$A$2:$I$101,3,FALSE)</f>
        <v>Sports</v>
      </c>
      <c r="F227" t="s">
        <v>1786</v>
      </c>
      <c r="G227">
        <v>3</v>
      </c>
      <c r="H227">
        <v>927.6</v>
      </c>
      <c r="I227">
        <v>0.09</v>
      </c>
      <c r="J227" t="s">
        <v>1824</v>
      </c>
      <c r="K227">
        <v>2532.348</v>
      </c>
      <c r="L227" s="45">
        <f t="shared" si="14"/>
        <v>3</v>
      </c>
      <c r="M227" s="42">
        <f t="shared" si="13"/>
        <v>927.6</v>
      </c>
      <c r="N227" s="42">
        <f t="shared" si="15"/>
        <v>0.09</v>
      </c>
      <c r="O227" s="42">
        <f t="shared" si="16"/>
        <v>2532.348</v>
      </c>
    </row>
    <row r="228" spans="1:15" x14ac:dyDescent="0.3">
      <c r="A228" t="s">
        <v>2052</v>
      </c>
      <c r="B228" s="2">
        <v>45666</v>
      </c>
      <c r="C228" t="s">
        <v>849</v>
      </c>
      <c r="D228" t="s">
        <v>1670</v>
      </c>
      <c r="E228" t="str">
        <f>VLOOKUP(D228,Product!$A$2:$I$101,3,FALSE)</f>
        <v>Sports</v>
      </c>
      <c r="F228" t="s">
        <v>1766</v>
      </c>
      <c r="G228">
        <v>4</v>
      </c>
      <c r="H228">
        <v>585.04</v>
      </c>
      <c r="I228">
        <v>0.22</v>
      </c>
      <c r="J228" t="s">
        <v>1826</v>
      </c>
      <c r="K228">
        <v>1825.3248000000001</v>
      </c>
      <c r="L228" s="45">
        <f t="shared" si="14"/>
        <v>4</v>
      </c>
      <c r="M228" s="42">
        <f t="shared" si="13"/>
        <v>585.04</v>
      </c>
      <c r="N228" s="42">
        <f t="shared" si="15"/>
        <v>0.22</v>
      </c>
      <c r="O228" s="42">
        <f t="shared" si="16"/>
        <v>1825.3248000000001</v>
      </c>
    </row>
    <row r="229" spans="1:15" x14ac:dyDescent="0.3">
      <c r="A229" t="s">
        <v>2053</v>
      </c>
      <c r="B229" s="2">
        <v>45406</v>
      </c>
      <c r="C229" t="s">
        <v>1533</v>
      </c>
      <c r="D229" t="s">
        <v>1626</v>
      </c>
      <c r="E229" t="str">
        <f>VLOOKUP(D229,Product!$A$2:$I$101,3,FALSE)</f>
        <v>Electronics</v>
      </c>
      <c r="F229" t="s">
        <v>1761</v>
      </c>
      <c r="G229">
        <v>2</v>
      </c>
      <c r="H229">
        <v>999.89</v>
      </c>
      <c r="I229">
        <v>0.09</v>
      </c>
      <c r="J229" t="s">
        <v>1824</v>
      </c>
      <c r="K229">
        <v>1819.7998</v>
      </c>
      <c r="L229" s="45">
        <f t="shared" si="14"/>
        <v>2</v>
      </c>
      <c r="M229" s="42">
        <f t="shared" si="13"/>
        <v>999.89</v>
      </c>
      <c r="N229" s="42">
        <f t="shared" si="15"/>
        <v>0.09</v>
      </c>
      <c r="O229" s="42">
        <f t="shared" si="16"/>
        <v>1819.7998</v>
      </c>
    </row>
    <row r="230" spans="1:15" x14ac:dyDescent="0.3">
      <c r="A230" t="s">
        <v>2054</v>
      </c>
      <c r="B230" s="2">
        <v>45284</v>
      </c>
      <c r="C230" t="s">
        <v>378</v>
      </c>
      <c r="D230" t="s">
        <v>1698</v>
      </c>
      <c r="E230" t="str">
        <f>VLOOKUP(D230,Product!$A$2:$I$101,3,FALSE)</f>
        <v>Clothing</v>
      </c>
      <c r="F230" t="s">
        <v>1766</v>
      </c>
      <c r="G230">
        <v>2</v>
      </c>
      <c r="H230">
        <v>848.98</v>
      </c>
      <c r="I230">
        <v>0.04</v>
      </c>
      <c r="J230" t="s">
        <v>1826</v>
      </c>
      <c r="K230">
        <v>1630.0416</v>
      </c>
      <c r="L230" s="45">
        <f t="shared" si="14"/>
        <v>2</v>
      </c>
      <c r="M230" s="42">
        <f t="shared" si="13"/>
        <v>848.98</v>
      </c>
      <c r="N230" s="42">
        <f t="shared" si="15"/>
        <v>0.04</v>
      </c>
      <c r="O230" s="42">
        <f t="shared" si="16"/>
        <v>1630.0416</v>
      </c>
    </row>
    <row r="231" spans="1:15" x14ac:dyDescent="0.3">
      <c r="A231" t="s">
        <v>2055</v>
      </c>
      <c r="B231" s="2">
        <v>45348</v>
      </c>
      <c r="C231" t="s">
        <v>481</v>
      </c>
      <c r="D231" t="s">
        <v>1668</v>
      </c>
      <c r="E231" t="str">
        <f>VLOOKUP(D231,Product!$A$2:$I$101,3,FALSE)</f>
        <v>Beauty</v>
      </c>
      <c r="F231" t="s">
        <v>1799</v>
      </c>
      <c r="G231">
        <v>3</v>
      </c>
      <c r="H231">
        <v>769.56</v>
      </c>
      <c r="I231">
        <v>0.08</v>
      </c>
      <c r="J231" t="s">
        <v>1824</v>
      </c>
      <c r="K231">
        <v>2123.9856</v>
      </c>
      <c r="L231" s="45">
        <f t="shared" si="14"/>
        <v>3</v>
      </c>
      <c r="M231" s="42">
        <f t="shared" si="13"/>
        <v>769.56</v>
      </c>
      <c r="N231" s="42">
        <f t="shared" si="15"/>
        <v>0.08</v>
      </c>
      <c r="O231" s="42">
        <f t="shared" si="16"/>
        <v>2123.9856</v>
      </c>
    </row>
    <row r="232" spans="1:15" x14ac:dyDescent="0.3">
      <c r="A232" t="s">
        <v>2056</v>
      </c>
      <c r="B232" s="2">
        <v>45676</v>
      </c>
      <c r="C232" t="s">
        <v>188</v>
      </c>
      <c r="D232" t="s">
        <v>1644</v>
      </c>
      <c r="E232" t="str">
        <f>VLOOKUP(D232,Product!$A$2:$I$101,3,FALSE)</f>
        <v>Electronics</v>
      </c>
      <c r="F232" t="s">
        <v>1797</v>
      </c>
      <c r="G232">
        <v>3</v>
      </c>
      <c r="H232">
        <v>449.88</v>
      </c>
      <c r="I232">
        <v>0.1</v>
      </c>
      <c r="J232" t="s">
        <v>1826</v>
      </c>
      <c r="K232">
        <v>1214.6759999999999</v>
      </c>
      <c r="L232" s="45">
        <f t="shared" si="14"/>
        <v>3</v>
      </c>
      <c r="M232" s="42">
        <f t="shared" si="13"/>
        <v>449.88</v>
      </c>
      <c r="N232" s="42">
        <f t="shared" si="15"/>
        <v>0.1</v>
      </c>
      <c r="O232" s="42">
        <f t="shared" si="16"/>
        <v>1214.6759999999999</v>
      </c>
    </row>
    <row r="233" spans="1:15" x14ac:dyDescent="0.3">
      <c r="A233" t="s">
        <v>2057</v>
      </c>
      <c r="B233" s="2">
        <v>45863</v>
      </c>
      <c r="C233" t="s">
        <v>875</v>
      </c>
      <c r="D233" t="s">
        <v>1686</v>
      </c>
      <c r="E233" t="str">
        <f>VLOOKUP(D233,Product!$A$2:$I$101,3,FALSE)</f>
        <v>Clothing</v>
      </c>
      <c r="F233" t="s">
        <v>1794</v>
      </c>
      <c r="G233">
        <v>4</v>
      </c>
      <c r="H233">
        <v>383.74</v>
      </c>
      <c r="I233">
        <v>0.01</v>
      </c>
      <c r="J233" t="s">
        <v>1824</v>
      </c>
      <c r="K233">
        <v>1519.6104</v>
      </c>
      <c r="L233" s="45">
        <f t="shared" si="14"/>
        <v>4</v>
      </c>
      <c r="M233" s="42">
        <f t="shared" si="13"/>
        <v>383.74</v>
      </c>
      <c r="N233" s="42">
        <f t="shared" si="15"/>
        <v>0.01</v>
      </c>
      <c r="O233" s="42">
        <f t="shared" si="16"/>
        <v>1519.6104</v>
      </c>
    </row>
    <row r="234" spans="1:15" x14ac:dyDescent="0.3">
      <c r="A234" t="s">
        <v>2058</v>
      </c>
      <c r="B234" s="2">
        <v>45409</v>
      </c>
      <c r="C234" t="s">
        <v>499</v>
      </c>
      <c r="D234" t="s">
        <v>1664</v>
      </c>
      <c r="E234" t="str">
        <f>VLOOKUP(D234,Product!$A$2:$I$101,3,FALSE)</f>
        <v>Clothing</v>
      </c>
      <c r="F234" t="s">
        <v>1789</v>
      </c>
      <c r="G234">
        <v>4</v>
      </c>
      <c r="H234">
        <v>794.97</v>
      </c>
      <c r="I234">
        <v>0.24</v>
      </c>
      <c r="J234" t="s">
        <v>1826</v>
      </c>
      <c r="K234">
        <v>2416.7087999999999</v>
      </c>
      <c r="L234" s="45">
        <f t="shared" si="14"/>
        <v>4</v>
      </c>
      <c r="M234" s="42">
        <f t="shared" si="13"/>
        <v>794.97</v>
      </c>
      <c r="N234" s="42">
        <f t="shared" si="15"/>
        <v>0.24</v>
      </c>
      <c r="O234" s="42">
        <f t="shared" si="16"/>
        <v>2416.7087999999999</v>
      </c>
    </row>
    <row r="235" spans="1:15" x14ac:dyDescent="0.3">
      <c r="A235" t="s">
        <v>2059</v>
      </c>
      <c r="B235" s="2">
        <v>45880</v>
      </c>
      <c r="C235" t="s">
        <v>52</v>
      </c>
      <c r="D235" t="s">
        <v>1706</v>
      </c>
      <c r="E235" t="str">
        <f>VLOOKUP(D235,Product!$A$2:$I$101,3,FALSE)</f>
        <v>Home</v>
      </c>
      <c r="F235" t="s">
        <v>1773</v>
      </c>
      <c r="G235">
        <v>1</v>
      </c>
      <c r="H235">
        <v>989.63</v>
      </c>
      <c r="I235">
        <v>0.05</v>
      </c>
      <c r="J235" t="s">
        <v>1826</v>
      </c>
      <c r="K235">
        <v>940.1484999999999</v>
      </c>
      <c r="L235" s="45">
        <f t="shared" si="14"/>
        <v>1</v>
      </c>
      <c r="M235" s="42">
        <f t="shared" si="13"/>
        <v>989.63</v>
      </c>
      <c r="N235" s="42">
        <f t="shared" si="15"/>
        <v>0.05</v>
      </c>
      <c r="O235" s="42">
        <f t="shared" si="16"/>
        <v>940.1484999999999</v>
      </c>
    </row>
    <row r="236" spans="1:15" x14ac:dyDescent="0.3">
      <c r="A236" t="s">
        <v>2060</v>
      </c>
      <c r="B236" s="2">
        <v>45731</v>
      </c>
      <c r="C236" t="s">
        <v>1053</v>
      </c>
      <c r="D236" t="s">
        <v>1656</v>
      </c>
      <c r="E236" t="str">
        <f>VLOOKUP(D236,Product!$A$2:$I$101,3,FALSE)</f>
        <v>Sports</v>
      </c>
      <c r="F236" t="s">
        <v>1752</v>
      </c>
      <c r="G236">
        <v>1</v>
      </c>
      <c r="H236">
        <v>447.16</v>
      </c>
      <c r="I236">
        <v>0.22</v>
      </c>
      <c r="J236" t="s">
        <v>1829</v>
      </c>
      <c r="K236">
        <v>348.78480000000002</v>
      </c>
      <c r="L236" s="45">
        <f t="shared" si="14"/>
        <v>1</v>
      </c>
      <c r="M236" s="42">
        <f t="shared" si="13"/>
        <v>447.16</v>
      </c>
      <c r="N236" s="42">
        <f t="shared" si="15"/>
        <v>0.22</v>
      </c>
      <c r="O236" s="42">
        <f t="shared" si="16"/>
        <v>348.78480000000002</v>
      </c>
    </row>
    <row r="237" spans="1:15" x14ac:dyDescent="0.3">
      <c r="A237" t="s">
        <v>2061</v>
      </c>
      <c r="B237" s="2">
        <v>45671</v>
      </c>
      <c r="C237" t="s">
        <v>44</v>
      </c>
      <c r="D237" t="s">
        <v>1736</v>
      </c>
      <c r="E237" t="str">
        <f>VLOOKUP(D237,Product!$A$2:$I$101,3,FALSE)</f>
        <v>Beauty</v>
      </c>
      <c r="F237" t="s">
        <v>1776</v>
      </c>
      <c r="G237">
        <v>1</v>
      </c>
      <c r="H237">
        <v>946.9</v>
      </c>
      <c r="I237">
        <v>0.28999999999999998</v>
      </c>
      <c r="J237" t="s">
        <v>1829</v>
      </c>
      <c r="K237">
        <v>672.29899999999998</v>
      </c>
      <c r="L237" s="45">
        <f t="shared" si="14"/>
        <v>1</v>
      </c>
      <c r="M237" s="42">
        <f t="shared" si="13"/>
        <v>946.9</v>
      </c>
      <c r="N237" s="42">
        <f t="shared" si="15"/>
        <v>0.28999999999999998</v>
      </c>
      <c r="O237" s="42">
        <f t="shared" si="16"/>
        <v>672.29899999999998</v>
      </c>
    </row>
    <row r="238" spans="1:15" x14ac:dyDescent="0.3">
      <c r="A238" t="s">
        <v>2062</v>
      </c>
      <c r="B238" s="2">
        <v>45809</v>
      </c>
      <c r="C238" t="s">
        <v>562</v>
      </c>
      <c r="D238" t="s">
        <v>1582</v>
      </c>
      <c r="E238" t="str">
        <f>VLOOKUP(D238,Product!$A$2:$I$101,3,FALSE)</f>
        <v>Sports</v>
      </c>
      <c r="F238" t="s">
        <v>1752</v>
      </c>
      <c r="G238">
        <v>4</v>
      </c>
      <c r="H238">
        <v>469.68</v>
      </c>
      <c r="I238">
        <v>0.19</v>
      </c>
      <c r="J238" t="s">
        <v>1824</v>
      </c>
      <c r="K238">
        <v>1521.7632000000001</v>
      </c>
      <c r="L238" s="45">
        <f t="shared" si="14"/>
        <v>4</v>
      </c>
      <c r="M238" s="42">
        <f t="shared" si="13"/>
        <v>469.68</v>
      </c>
      <c r="N238" s="42">
        <f t="shared" si="15"/>
        <v>0.19</v>
      </c>
      <c r="O238" s="42">
        <f t="shared" si="16"/>
        <v>1521.7632000000001</v>
      </c>
    </row>
    <row r="239" spans="1:15" x14ac:dyDescent="0.3">
      <c r="A239" t="s">
        <v>2063</v>
      </c>
      <c r="B239" s="2">
        <v>45559</v>
      </c>
      <c r="C239" t="s">
        <v>1518</v>
      </c>
      <c r="D239" t="s">
        <v>1604</v>
      </c>
      <c r="E239" t="str">
        <f>VLOOKUP(D239,Product!$A$2:$I$101,3,FALSE)</f>
        <v>Sports</v>
      </c>
      <c r="F239" t="s">
        <v>1807</v>
      </c>
      <c r="G239">
        <v>4</v>
      </c>
      <c r="H239">
        <v>320.64</v>
      </c>
      <c r="I239">
        <v>0.2</v>
      </c>
      <c r="J239" t="s">
        <v>1829</v>
      </c>
      <c r="K239">
        <v>1026.048</v>
      </c>
      <c r="L239" s="45">
        <f t="shared" si="14"/>
        <v>4</v>
      </c>
      <c r="M239" s="42">
        <f t="shared" si="13"/>
        <v>320.64</v>
      </c>
      <c r="N239" s="42">
        <f t="shared" si="15"/>
        <v>0.2</v>
      </c>
      <c r="O239" s="42">
        <f t="shared" si="16"/>
        <v>1026.048</v>
      </c>
    </row>
    <row r="240" spans="1:15" x14ac:dyDescent="0.3">
      <c r="A240" t="s">
        <v>2064</v>
      </c>
      <c r="B240" s="2">
        <v>45253</v>
      </c>
      <c r="C240" t="s">
        <v>461</v>
      </c>
      <c r="D240" t="s">
        <v>1578</v>
      </c>
      <c r="E240" t="str">
        <f>VLOOKUP(D240,Product!$A$2:$I$101,3,FALSE)</f>
        <v>Electronics</v>
      </c>
      <c r="F240" t="s">
        <v>1773</v>
      </c>
      <c r="G240">
        <v>1</v>
      </c>
      <c r="H240">
        <v>594.44000000000005</v>
      </c>
      <c r="I240">
        <v>0.21</v>
      </c>
      <c r="J240" t="s">
        <v>1824</v>
      </c>
      <c r="K240">
        <v>469.60759999999999</v>
      </c>
      <c r="L240" s="45">
        <f t="shared" si="14"/>
        <v>1</v>
      </c>
      <c r="M240" s="42">
        <f t="shared" si="13"/>
        <v>594.44000000000005</v>
      </c>
      <c r="N240" s="42">
        <f t="shared" si="15"/>
        <v>0.21</v>
      </c>
      <c r="O240" s="42">
        <f t="shared" si="16"/>
        <v>469.60759999999999</v>
      </c>
    </row>
    <row r="241" spans="1:15" x14ac:dyDescent="0.3">
      <c r="A241" t="s">
        <v>2065</v>
      </c>
      <c r="B241" s="2">
        <v>45861</v>
      </c>
      <c r="C241" t="s">
        <v>702</v>
      </c>
      <c r="D241" t="s">
        <v>1720</v>
      </c>
      <c r="E241" t="str">
        <f>VLOOKUP(D241,Product!$A$2:$I$101,3,FALSE)</f>
        <v>Home</v>
      </c>
      <c r="F241" t="s">
        <v>1782</v>
      </c>
      <c r="G241">
        <v>3</v>
      </c>
      <c r="H241">
        <v>91.7</v>
      </c>
      <c r="I241">
        <v>0.08</v>
      </c>
      <c r="J241" t="s">
        <v>1829</v>
      </c>
      <c r="K241">
        <v>253.09200000000001</v>
      </c>
      <c r="L241" s="45">
        <f t="shared" si="14"/>
        <v>3</v>
      </c>
      <c r="M241" s="42">
        <f t="shared" si="13"/>
        <v>91.7</v>
      </c>
      <c r="N241" s="42">
        <f t="shared" si="15"/>
        <v>0.08</v>
      </c>
      <c r="O241" s="42">
        <f t="shared" si="16"/>
        <v>253.09200000000001</v>
      </c>
    </row>
    <row r="242" spans="1:15" x14ac:dyDescent="0.3">
      <c r="A242" t="s">
        <v>2066</v>
      </c>
      <c r="B242" s="2">
        <v>45917</v>
      </c>
      <c r="C242" t="s">
        <v>127</v>
      </c>
      <c r="D242" t="s">
        <v>1672</v>
      </c>
      <c r="E242" t="str">
        <f>VLOOKUP(D242,Product!$A$2:$I$101,3,FALSE)</f>
        <v>Electronics</v>
      </c>
      <c r="F242" t="s">
        <v>1794</v>
      </c>
      <c r="G242">
        <v>3</v>
      </c>
      <c r="H242">
        <v>741.33</v>
      </c>
      <c r="I242">
        <v>0.03</v>
      </c>
      <c r="J242" t="s">
        <v>1824</v>
      </c>
      <c r="K242">
        <v>2157.2703000000001</v>
      </c>
      <c r="L242" s="45">
        <f t="shared" si="14"/>
        <v>3</v>
      </c>
      <c r="M242" s="42">
        <f t="shared" si="13"/>
        <v>741.33</v>
      </c>
      <c r="N242" s="42">
        <f t="shared" si="15"/>
        <v>0.03</v>
      </c>
      <c r="O242" s="42">
        <f t="shared" si="16"/>
        <v>2157.2703000000001</v>
      </c>
    </row>
    <row r="243" spans="1:15" x14ac:dyDescent="0.3">
      <c r="A243" t="s">
        <v>2067</v>
      </c>
      <c r="B243" s="2">
        <v>45754</v>
      </c>
      <c r="C243" t="s">
        <v>1466</v>
      </c>
      <c r="D243" t="s">
        <v>1580</v>
      </c>
      <c r="E243" t="str">
        <f>VLOOKUP(D243,Product!$A$2:$I$101,3,FALSE)</f>
        <v>Beauty</v>
      </c>
      <c r="F243" t="s">
        <v>1813</v>
      </c>
      <c r="G243">
        <v>1</v>
      </c>
      <c r="H243">
        <v>922.78</v>
      </c>
      <c r="I243">
        <v>0.28999999999999998</v>
      </c>
      <c r="J243" t="s">
        <v>1829</v>
      </c>
      <c r="K243">
        <v>655.17379999999991</v>
      </c>
      <c r="L243" s="45">
        <f t="shared" si="14"/>
        <v>1</v>
      </c>
      <c r="M243" s="42">
        <f t="shared" si="13"/>
        <v>922.78</v>
      </c>
      <c r="N243" s="42">
        <f t="shared" si="15"/>
        <v>0.28999999999999998</v>
      </c>
      <c r="O243" s="42">
        <f t="shared" si="16"/>
        <v>655.17379999999991</v>
      </c>
    </row>
    <row r="244" spans="1:15" x14ac:dyDescent="0.3">
      <c r="A244" t="s">
        <v>2068</v>
      </c>
      <c r="B244" s="2">
        <v>45312</v>
      </c>
      <c r="C244" t="s">
        <v>1023</v>
      </c>
      <c r="D244" t="s">
        <v>1562</v>
      </c>
      <c r="E244" t="str">
        <f>VLOOKUP(D244,Product!$A$2:$I$101,3,FALSE)</f>
        <v>Electronics</v>
      </c>
      <c r="F244" t="s">
        <v>1804</v>
      </c>
      <c r="G244">
        <v>1</v>
      </c>
      <c r="H244">
        <v>394.35</v>
      </c>
      <c r="I244">
        <v>0.09</v>
      </c>
      <c r="J244" t="s">
        <v>1826</v>
      </c>
      <c r="K244">
        <v>358.85849999999999</v>
      </c>
      <c r="L244" s="45">
        <f t="shared" si="14"/>
        <v>1</v>
      </c>
      <c r="M244" s="42">
        <f t="shared" si="13"/>
        <v>394.35</v>
      </c>
      <c r="N244" s="42">
        <f t="shared" si="15"/>
        <v>0.09</v>
      </c>
      <c r="O244" s="42">
        <f t="shared" si="16"/>
        <v>358.85849999999999</v>
      </c>
    </row>
    <row r="245" spans="1:15" x14ac:dyDescent="0.3">
      <c r="A245" t="s">
        <v>2069</v>
      </c>
      <c r="B245" s="2">
        <v>45480</v>
      </c>
      <c r="C245" t="s">
        <v>1139</v>
      </c>
      <c r="D245" t="s">
        <v>1678</v>
      </c>
      <c r="E245" t="str">
        <f>VLOOKUP(D245,Product!$A$2:$I$101,3,FALSE)</f>
        <v>Sports</v>
      </c>
      <c r="F245" t="s">
        <v>1792</v>
      </c>
      <c r="G245">
        <v>2</v>
      </c>
      <c r="H245">
        <v>703.95</v>
      </c>
      <c r="I245">
        <v>0.03</v>
      </c>
      <c r="J245" t="s">
        <v>1824</v>
      </c>
      <c r="K245">
        <v>1365.663</v>
      </c>
      <c r="L245" s="45">
        <f t="shared" si="14"/>
        <v>2</v>
      </c>
      <c r="M245" s="42">
        <f t="shared" si="13"/>
        <v>703.95</v>
      </c>
      <c r="N245" s="42">
        <f t="shared" si="15"/>
        <v>0.03</v>
      </c>
      <c r="O245" s="42">
        <f t="shared" si="16"/>
        <v>1365.663</v>
      </c>
    </row>
    <row r="246" spans="1:15" x14ac:dyDescent="0.3">
      <c r="A246" t="s">
        <v>2070</v>
      </c>
      <c r="B246" s="2">
        <v>45780</v>
      </c>
      <c r="C246" t="s">
        <v>654</v>
      </c>
      <c r="D246" t="s">
        <v>1576</v>
      </c>
      <c r="E246" t="str">
        <f>VLOOKUP(D246,Product!$A$2:$I$101,3,FALSE)</f>
        <v>Home</v>
      </c>
      <c r="F246" t="s">
        <v>1752</v>
      </c>
      <c r="G246">
        <v>4</v>
      </c>
      <c r="H246">
        <v>452.67</v>
      </c>
      <c r="I246">
        <v>0.28000000000000003</v>
      </c>
      <c r="J246" t="s">
        <v>1826</v>
      </c>
      <c r="K246">
        <v>1303.6895999999999</v>
      </c>
      <c r="L246" s="45">
        <f t="shared" si="14"/>
        <v>4</v>
      </c>
      <c r="M246" s="42">
        <f t="shared" si="13"/>
        <v>452.67</v>
      </c>
      <c r="N246" s="42">
        <f t="shared" si="15"/>
        <v>0.28000000000000003</v>
      </c>
      <c r="O246" s="42">
        <f t="shared" si="16"/>
        <v>1303.6895999999999</v>
      </c>
    </row>
    <row r="247" spans="1:15" x14ac:dyDescent="0.3">
      <c r="A247" t="s">
        <v>2071</v>
      </c>
      <c r="B247" s="2">
        <v>45349</v>
      </c>
      <c r="C247" t="s">
        <v>1428</v>
      </c>
      <c r="D247" t="s">
        <v>1562</v>
      </c>
      <c r="E247" t="str">
        <f>VLOOKUP(D247,Product!$A$2:$I$101,3,FALSE)</f>
        <v>Electronics</v>
      </c>
      <c r="F247" t="s">
        <v>1779</v>
      </c>
      <c r="G247">
        <v>2</v>
      </c>
      <c r="H247">
        <v>377.3</v>
      </c>
      <c r="I247">
        <v>0.15</v>
      </c>
      <c r="J247" t="s">
        <v>1826</v>
      </c>
      <c r="K247">
        <v>641.41</v>
      </c>
      <c r="L247" s="45">
        <f t="shared" si="14"/>
        <v>2</v>
      </c>
      <c r="M247" s="42">
        <f t="shared" ref="M247:M269" si="17">IF(H247="", IFERROR(AVERAGEIF($E$2:$E$101, E247, $H$2:$H$101), ""), H247)</f>
        <v>377.3</v>
      </c>
      <c r="N247" s="42">
        <f t="shared" si="15"/>
        <v>0.15</v>
      </c>
      <c r="O247" s="42">
        <f t="shared" si="16"/>
        <v>641.41</v>
      </c>
    </row>
    <row r="248" spans="1:15" x14ac:dyDescent="0.3">
      <c r="A248" t="s">
        <v>2072</v>
      </c>
      <c r="B248" s="2">
        <v>45846</v>
      </c>
      <c r="C248" t="s">
        <v>1080</v>
      </c>
      <c r="D248" t="s">
        <v>1696</v>
      </c>
      <c r="E248" t="str">
        <f>VLOOKUP(D248,Product!$A$2:$I$101,3,FALSE)</f>
        <v>Electronics</v>
      </c>
      <c r="F248" t="s">
        <v>1779</v>
      </c>
      <c r="G248">
        <v>2</v>
      </c>
      <c r="H248">
        <v>130.47999999999999</v>
      </c>
      <c r="I248">
        <v>0.23</v>
      </c>
      <c r="J248" t="s">
        <v>1826</v>
      </c>
      <c r="K248">
        <v>200.9392</v>
      </c>
      <c r="L248" s="45">
        <f t="shared" si="14"/>
        <v>2</v>
      </c>
      <c r="M248" s="42">
        <f t="shared" si="17"/>
        <v>130.47999999999999</v>
      </c>
      <c r="N248" s="42">
        <f t="shared" si="15"/>
        <v>0.23</v>
      </c>
      <c r="O248" s="42">
        <f t="shared" si="16"/>
        <v>200.9392</v>
      </c>
    </row>
    <row r="249" spans="1:15" x14ac:dyDescent="0.3">
      <c r="A249" t="s">
        <v>2073</v>
      </c>
      <c r="B249" s="2">
        <v>45729</v>
      </c>
      <c r="C249" t="s">
        <v>1349</v>
      </c>
      <c r="D249" t="s">
        <v>1736</v>
      </c>
      <c r="E249" t="str">
        <f>VLOOKUP(D249,Product!$A$2:$I$101,3,FALSE)</f>
        <v>Beauty</v>
      </c>
      <c r="F249" t="s">
        <v>1794</v>
      </c>
      <c r="G249">
        <v>1</v>
      </c>
      <c r="H249">
        <v>809.45</v>
      </c>
      <c r="I249">
        <v>0.09</v>
      </c>
      <c r="J249" t="s">
        <v>1829</v>
      </c>
      <c r="K249">
        <v>736.59950000000003</v>
      </c>
      <c r="L249" s="45">
        <f t="shared" si="14"/>
        <v>1</v>
      </c>
      <c r="M249" s="42">
        <f t="shared" si="17"/>
        <v>809.45</v>
      </c>
      <c r="N249" s="42">
        <f t="shared" si="15"/>
        <v>0.09</v>
      </c>
      <c r="O249" s="42">
        <f t="shared" si="16"/>
        <v>736.59950000000003</v>
      </c>
    </row>
    <row r="250" spans="1:15" x14ac:dyDescent="0.3">
      <c r="A250" t="s">
        <v>2074</v>
      </c>
      <c r="B250" s="2">
        <v>45768</v>
      </c>
      <c r="C250" t="s">
        <v>301</v>
      </c>
      <c r="D250" t="s">
        <v>1638</v>
      </c>
      <c r="E250" t="str">
        <f>VLOOKUP(D250,Product!$A$2:$I$101,3,FALSE)</f>
        <v>Sports</v>
      </c>
      <c r="F250" t="s">
        <v>1786</v>
      </c>
      <c r="G250">
        <v>3</v>
      </c>
      <c r="H250">
        <v>499.12</v>
      </c>
      <c r="I250">
        <v>0.05</v>
      </c>
      <c r="J250" t="s">
        <v>1826</v>
      </c>
      <c r="K250">
        <v>1422.492</v>
      </c>
      <c r="L250" s="45">
        <f t="shared" si="14"/>
        <v>3</v>
      </c>
      <c r="M250" s="42">
        <f t="shared" si="17"/>
        <v>499.12</v>
      </c>
      <c r="N250" s="42">
        <f t="shared" si="15"/>
        <v>0.05</v>
      </c>
      <c r="O250" s="42">
        <f t="shared" si="16"/>
        <v>1422.492</v>
      </c>
    </row>
    <row r="251" spans="1:15" x14ac:dyDescent="0.3">
      <c r="A251" t="s">
        <v>2075</v>
      </c>
      <c r="B251" s="2">
        <v>45606</v>
      </c>
      <c r="C251" t="s">
        <v>100</v>
      </c>
      <c r="D251" t="s">
        <v>1684</v>
      </c>
      <c r="E251" t="str">
        <f>VLOOKUP(D251,Product!$A$2:$I$101,3,FALSE)</f>
        <v>Home</v>
      </c>
      <c r="F251" t="s">
        <v>1766</v>
      </c>
      <c r="G251">
        <v>2</v>
      </c>
      <c r="H251">
        <v>894.58</v>
      </c>
      <c r="I251">
        <v>0.25</v>
      </c>
      <c r="J251" t="s">
        <v>1824</v>
      </c>
      <c r="K251">
        <v>1341.87</v>
      </c>
      <c r="L251" s="45">
        <f t="shared" si="14"/>
        <v>2</v>
      </c>
      <c r="M251" s="42">
        <f t="shared" si="17"/>
        <v>894.58</v>
      </c>
      <c r="N251" s="42">
        <f t="shared" si="15"/>
        <v>0.25</v>
      </c>
      <c r="O251" s="42">
        <f t="shared" si="16"/>
        <v>1341.87</v>
      </c>
    </row>
    <row r="252" spans="1:15" x14ac:dyDescent="0.3">
      <c r="A252" t="s">
        <v>2076</v>
      </c>
      <c r="B252" s="2">
        <v>45513</v>
      </c>
      <c r="C252" t="s">
        <v>449</v>
      </c>
      <c r="D252" t="s">
        <v>1698</v>
      </c>
      <c r="E252" t="str">
        <f>VLOOKUP(D252,Product!$A$2:$I$101,3,FALSE)</f>
        <v>Clothing</v>
      </c>
      <c r="F252" t="s">
        <v>1786</v>
      </c>
      <c r="G252">
        <v>4</v>
      </c>
      <c r="H252">
        <v>578.39</v>
      </c>
      <c r="I252">
        <v>0.01</v>
      </c>
      <c r="J252" t="s">
        <v>1824</v>
      </c>
      <c r="K252">
        <v>2290.4243999999999</v>
      </c>
      <c r="L252" s="45">
        <f t="shared" si="14"/>
        <v>4</v>
      </c>
      <c r="M252" s="42">
        <f t="shared" si="17"/>
        <v>578.39</v>
      </c>
      <c r="N252" s="42">
        <f t="shared" si="15"/>
        <v>0.01</v>
      </c>
      <c r="O252" s="42">
        <f t="shared" si="16"/>
        <v>2290.4243999999999</v>
      </c>
    </row>
    <row r="253" spans="1:15" x14ac:dyDescent="0.3">
      <c r="A253" t="s">
        <v>2077</v>
      </c>
      <c r="B253" s="2">
        <v>45356</v>
      </c>
      <c r="C253" t="s">
        <v>1492</v>
      </c>
      <c r="D253" t="s">
        <v>1630</v>
      </c>
      <c r="E253" t="str">
        <f>VLOOKUP(D253,Product!$A$2:$I$101,3,FALSE)</f>
        <v>Sports</v>
      </c>
      <c r="F253" t="s">
        <v>1807</v>
      </c>
      <c r="G253">
        <v>4</v>
      </c>
      <c r="H253">
        <v>982.45</v>
      </c>
      <c r="I253">
        <v>0.2</v>
      </c>
      <c r="J253" t="s">
        <v>1826</v>
      </c>
      <c r="K253">
        <v>3143.84</v>
      </c>
      <c r="L253" s="45">
        <f t="shared" si="14"/>
        <v>4</v>
      </c>
      <c r="M253" s="42">
        <f t="shared" si="17"/>
        <v>982.45</v>
      </c>
      <c r="N253" s="42">
        <f t="shared" si="15"/>
        <v>0.2</v>
      </c>
      <c r="O253" s="42">
        <f t="shared" si="16"/>
        <v>3143.84</v>
      </c>
    </row>
    <row r="254" spans="1:15" x14ac:dyDescent="0.3">
      <c r="A254" t="s">
        <v>2078</v>
      </c>
      <c r="B254" s="2">
        <v>45925</v>
      </c>
      <c r="C254" t="s">
        <v>1389</v>
      </c>
      <c r="D254" t="s">
        <v>1744</v>
      </c>
      <c r="E254" t="str">
        <f>VLOOKUP(D254,Product!$A$2:$I$101,3,FALSE)</f>
        <v>Electronics</v>
      </c>
      <c r="F254" t="s">
        <v>1813</v>
      </c>
      <c r="G254">
        <v>1</v>
      </c>
      <c r="H254">
        <v>549.52</v>
      </c>
      <c r="I254">
        <v>0.1</v>
      </c>
      <c r="J254" t="s">
        <v>1826</v>
      </c>
      <c r="K254">
        <v>494.56799999999998</v>
      </c>
      <c r="L254" s="45">
        <f t="shared" si="14"/>
        <v>1</v>
      </c>
      <c r="M254" s="42">
        <f t="shared" si="17"/>
        <v>549.52</v>
      </c>
      <c r="N254" s="42">
        <f t="shared" si="15"/>
        <v>0.1</v>
      </c>
      <c r="O254" s="42">
        <f t="shared" si="16"/>
        <v>494.56799999999998</v>
      </c>
    </row>
    <row r="255" spans="1:15" x14ac:dyDescent="0.3">
      <c r="A255" t="s">
        <v>2079</v>
      </c>
      <c r="B255" s="2">
        <v>45876</v>
      </c>
      <c r="C255" t="s">
        <v>770</v>
      </c>
      <c r="D255" t="s">
        <v>1732</v>
      </c>
      <c r="E255" t="str">
        <f>VLOOKUP(D255,Product!$A$2:$I$101,3,FALSE)</f>
        <v>Home</v>
      </c>
      <c r="F255" t="s">
        <v>1810</v>
      </c>
      <c r="G255">
        <v>2</v>
      </c>
      <c r="H255">
        <v>239.92</v>
      </c>
      <c r="I255">
        <v>0.16</v>
      </c>
      <c r="J255" t="s">
        <v>1824</v>
      </c>
      <c r="K255">
        <v>403.06560000000002</v>
      </c>
      <c r="L255" s="45">
        <f t="shared" si="14"/>
        <v>2</v>
      </c>
      <c r="M255" s="42">
        <f t="shared" si="17"/>
        <v>239.92</v>
      </c>
      <c r="N255" s="42">
        <f t="shared" si="15"/>
        <v>0.16</v>
      </c>
      <c r="O255" s="42">
        <f t="shared" si="16"/>
        <v>403.06560000000002</v>
      </c>
    </row>
    <row r="256" spans="1:15" x14ac:dyDescent="0.3">
      <c r="A256" t="s">
        <v>2080</v>
      </c>
      <c r="B256" s="2">
        <v>45338</v>
      </c>
      <c r="C256" t="s">
        <v>298</v>
      </c>
      <c r="D256" t="s">
        <v>1732</v>
      </c>
      <c r="E256" t="str">
        <f>VLOOKUP(D256,Product!$A$2:$I$101,3,FALSE)</f>
        <v>Home</v>
      </c>
      <c r="F256" t="s">
        <v>1776</v>
      </c>
      <c r="G256">
        <v>2</v>
      </c>
      <c r="H256">
        <v>878.05</v>
      </c>
      <c r="I256">
        <v>0.11</v>
      </c>
      <c r="J256" t="s">
        <v>1826</v>
      </c>
      <c r="K256">
        <v>1562.9290000000001</v>
      </c>
      <c r="L256" s="45">
        <f t="shared" si="14"/>
        <v>2</v>
      </c>
      <c r="M256" s="42">
        <f t="shared" si="17"/>
        <v>878.05</v>
      </c>
      <c r="N256" s="42">
        <f t="shared" si="15"/>
        <v>0.11</v>
      </c>
      <c r="O256" s="42">
        <f t="shared" si="16"/>
        <v>1562.9290000000001</v>
      </c>
    </row>
    <row r="257" spans="1:15" x14ac:dyDescent="0.3">
      <c r="A257" t="s">
        <v>2081</v>
      </c>
      <c r="B257" s="2">
        <v>45746</v>
      </c>
      <c r="C257" t="s">
        <v>172</v>
      </c>
      <c r="D257" t="s">
        <v>1546</v>
      </c>
      <c r="E257" t="str">
        <f>VLOOKUP(D257,Product!$A$2:$I$101,3,FALSE)</f>
        <v>Clothing</v>
      </c>
      <c r="F257" t="s">
        <v>1786</v>
      </c>
      <c r="G257">
        <v>3</v>
      </c>
      <c r="H257">
        <v>546.96</v>
      </c>
      <c r="I257">
        <v>0.19</v>
      </c>
      <c r="J257" t="s">
        <v>1824</v>
      </c>
      <c r="K257">
        <v>1329.1128000000001</v>
      </c>
      <c r="L257" s="45">
        <f t="shared" si="14"/>
        <v>3</v>
      </c>
      <c r="M257" s="42">
        <f t="shared" si="17"/>
        <v>546.96</v>
      </c>
      <c r="N257" s="42">
        <f t="shared" si="15"/>
        <v>0.19</v>
      </c>
      <c r="O257" s="42">
        <f t="shared" si="16"/>
        <v>1329.1128000000001</v>
      </c>
    </row>
    <row r="258" spans="1:15" x14ac:dyDescent="0.3">
      <c r="A258" t="s">
        <v>2082</v>
      </c>
      <c r="B258" s="2">
        <v>45706</v>
      </c>
      <c r="C258" t="s">
        <v>1452</v>
      </c>
      <c r="D258" t="s">
        <v>1582</v>
      </c>
      <c r="E258" t="str">
        <f>VLOOKUP(D258,Product!$A$2:$I$101,3,FALSE)</f>
        <v>Sports</v>
      </c>
      <c r="F258" t="s">
        <v>1789</v>
      </c>
      <c r="G258">
        <v>2</v>
      </c>
      <c r="H258">
        <v>71.77</v>
      </c>
      <c r="I258">
        <v>0.22</v>
      </c>
      <c r="J258" t="s">
        <v>1824</v>
      </c>
      <c r="K258">
        <v>111.96120000000001</v>
      </c>
      <c r="L258" s="45">
        <f t="shared" si="14"/>
        <v>2</v>
      </c>
      <c r="M258" s="42">
        <f t="shared" si="17"/>
        <v>71.77</v>
      </c>
      <c r="N258" s="42">
        <f t="shared" si="15"/>
        <v>0.22</v>
      </c>
      <c r="O258" s="42">
        <f t="shared" si="16"/>
        <v>111.96120000000001</v>
      </c>
    </row>
    <row r="259" spans="1:15" x14ac:dyDescent="0.3">
      <c r="A259" t="s">
        <v>2083</v>
      </c>
      <c r="B259" s="2">
        <v>45717</v>
      </c>
      <c r="C259" t="s">
        <v>63</v>
      </c>
      <c r="D259" t="s">
        <v>1596</v>
      </c>
      <c r="E259" t="str">
        <f>VLOOKUP(D259,Product!$A$2:$I$101,3,FALSE)</f>
        <v>Sports</v>
      </c>
      <c r="F259" t="s">
        <v>1757</v>
      </c>
      <c r="G259">
        <v>2</v>
      </c>
      <c r="H259">
        <v>679.86</v>
      </c>
      <c r="I259">
        <v>0.22</v>
      </c>
      <c r="J259" t="s">
        <v>1829</v>
      </c>
      <c r="K259">
        <v>1060.5816</v>
      </c>
      <c r="L259" s="45">
        <f t="shared" ref="L259:L322" si="18">IF(G259="", AVERAGEIF($E$2:$E$101, E260, $G$2:$G$101), G259)</f>
        <v>2</v>
      </c>
      <c r="M259" s="42">
        <f t="shared" si="17"/>
        <v>679.86</v>
      </c>
      <c r="N259" s="42">
        <f t="shared" ref="N259:N322" si="19">IF(I259="", AVERAGEIF($E$2:$E$101, E260, $I$2:$I$101), I259)</f>
        <v>0.22</v>
      </c>
      <c r="O259" s="42">
        <f t="shared" ref="O259:O322" si="20">IF(K259="", AVERAGEIF($E$2:$E$101, E260, $K$2:$K$101), K259)</f>
        <v>1060.5816</v>
      </c>
    </row>
    <row r="260" spans="1:15" x14ac:dyDescent="0.3">
      <c r="A260" t="s">
        <v>2084</v>
      </c>
      <c r="B260" s="2">
        <v>45300</v>
      </c>
      <c r="C260" t="s">
        <v>464</v>
      </c>
      <c r="D260" t="s">
        <v>1618</v>
      </c>
      <c r="E260" t="str">
        <f>VLOOKUP(D260,Product!$A$2:$I$101,3,FALSE)</f>
        <v>Home</v>
      </c>
      <c r="F260" t="s">
        <v>1807</v>
      </c>
      <c r="G260">
        <v>1</v>
      </c>
      <c r="H260">
        <v>222.94</v>
      </c>
      <c r="I260">
        <v>0.19</v>
      </c>
      <c r="J260" t="s">
        <v>1824</v>
      </c>
      <c r="K260">
        <v>180.5814</v>
      </c>
      <c r="L260" s="45">
        <f t="shared" si="18"/>
        <v>1</v>
      </c>
      <c r="M260" s="42">
        <f t="shared" si="17"/>
        <v>222.94</v>
      </c>
      <c r="N260" s="42">
        <f t="shared" si="19"/>
        <v>0.19</v>
      </c>
      <c r="O260" s="42">
        <f t="shared" si="20"/>
        <v>180.5814</v>
      </c>
    </row>
    <row r="261" spans="1:15" x14ac:dyDescent="0.3">
      <c r="A261" t="s">
        <v>2085</v>
      </c>
      <c r="B261" s="2">
        <v>45773</v>
      </c>
      <c r="C261" t="s">
        <v>794</v>
      </c>
      <c r="D261" t="s">
        <v>1618</v>
      </c>
      <c r="E261" t="str">
        <f>VLOOKUP(D261,Product!$A$2:$I$101,3,FALSE)</f>
        <v>Home</v>
      </c>
      <c r="F261" t="s">
        <v>1761</v>
      </c>
      <c r="G261">
        <v>2</v>
      </c>
      <c r="H261">
        <v>355.3</v>
      </c>
      <c r="J261" t="s">
        <v>1826</v>
      </c>
      <c r="K261">
        <v>589.798</v>
      </c>
      <c r="L261" s="45">
        <f t="shared" si="18"/>
        <v>2</v>
      </c>
      <c r="M261" s="42">
        <f t="shared" si="17"/>
        <v>355.3</v>
      </c>
      <c r="N261" s="42">
        <f t="shared" si="19"/>
        <v>0.17529411764705885</v>
      </c>
      <c r="O261" s="42">
        <f t="shared" si="20"/>
        <v>589.798</v>
      </c>
    </row>
    <row r="262" spans="1:15" x14ac:dyDescent="0.3">
      <c r="A262" t="s">
        <v>2086</v>
      </c>
      <c r="B262" s="2">
        <v>45497</v>
      </c>
      <c r="C262" t="s">
        <v>366</v>
      </c>
      <c r="D262" t="s">
        <v>1726</v>
      </c>
      <c r="E262" t="str">
        <f>VLOOKUP(D262,Product!$A$2:$I$101,3,FALSE)</f>
        <v>Beauty</v>
      </c>
      <c r="F262" t="s">
        <v>1813</v>
      </c>
      <c r="G262">
        <v>4</v>
      </c>
      <c r="H262">
        <v>611.29999999999995</v>
      </c>
      <c r="I262">
        <v>0.11</v>
      </c>
      <c r="J262" t="s">
        <v>1826</v>
      </c>
      <c r="K262">
        <v>2176.2280000000001</v>
      </c>
      <c r="L262" s="45">
        <f t="shared" si="18"/>
        <v>4</v>
      </c>
      <c r="M262" s="42">
        <f t="shared" si="17"/>
        <v>611.29999999999995</v>
      </c>
      <c r="N262" s="42">
        <f t="shared" si="19"/>
        <v>0.11</v>
      </c>
      <c r="O262" s="42">
        <f t="shared" si="20"/>
        <v>2176.2280000000001</v>
      </c>
    </row>
    <row r="263" spans="1:15" x14ac:dyDescent="0.3">
      <c r="A263" t="s">
        <v>2087</v>
      </c>
      <c r="B263" s="2">
        <v>45742</v>
      </c>
      <c r="C263" t="s">
        <v>1047</v>
      </c>
      <c r="D263" t="s">
        <v>1543</v>
      </c>
      <c r="E263" t="str">
        <f>VLOOKUP(D263,Product!$A$2:$I$101,3,FALSE)</f>
        <v>Electronics</v>
      </c>
      <c r="F263" t="s">
        <v>1782</v>
      </c>
      <c r="G263">
        <v>4</v>
      </c>
      <c r="H263">
        <v>849.21</v>
      </c>
      <c r="I263">
        <v>7.0000000000000007E-2</v>
      </c>
      <c r="J263" t="s">
        <v>1824</v>
      </c>
      <c r="K263">
        <v>3159.0612000000001</v>
      </c>
      <c r="L263" s="45">
        <f t="shared" si="18"/>
        <v>4</v>
      </c>
      <c r="M263" s="42">
        <f t="shared" si="17"/>
        <v>849.21</v>
      </c>
      <c r="N263" s="42">
        <f t="shared" si="19"/>
        <v>7.0000000000000007E-2</v>
      </c>
      <c r="O263" s="42">
        <f t="shared" si="20"/>
        <v>3159.0612000000001</v>
      </c>
    </row>
    <row r="264" spans="1:15" x14ac:dyDescent="0.3">
      <c r="A264" t="s">
        <v>2088</v>
      </c>
      <c r="B264" s="2">
        <v>45713</v>
      </c>
      <c r="C264" t="s">
        <v>681</v>
      </c>
      <c r="D264" t="s">
        <v>1632</v>
      </c>
      <c r="E264" t="str">
        <f>VLOOKUP(D264,Product!$A$2:$I$101,3,FALSE)</f>
        <v>Electronics</v>
      </c>
      <c r="F264" t="s">
        <v>1779</v>
      </c>
      <c r="G264">
        <v>3</v>
      </c>
      <c r="H264">
        <v>553.12</v>
      </c>
      <c r="I264">
        <v>0.28000000000000003</v>
      </c>
      <c r="J264" t="s">
        <v>1829</v>
      </c>
      <c r="K264">
        <v>1194.7392</v>
      </c>
      <c r="L264" s="45">
        <f t="shared" si="18"/>
        <v>3</v>
      </c>
      <c r="M264" s="42">
        <f t="shared" si="17"/>
        <v>553.12</v>
      </c>
      <c r="N264" s="42">
        <f t="shared" si="19"/>
        <v>0.28000000000000003</v>
      </c>
      <c r="O264" s="42">
        <f t="shared" si="20"/>
        <v>1194.7392</v>
      </c>
    </row>
    <row r="265" spans="1:15" x14ac:dyDescent="0.3">
      <c r="A265" t="s">
        <v>2089</v>
      </c>
      <c r="B265" s="2">
        <v>45826</v>
      </c>
      <c r="C265" t="s">
        <v>896</v>
      </c>
      <c r="D265" t="s">
        <v>1730</v>
      </c>
      <c r="E265" t="str">
        <f>VLOOKUP(D265,Product!$A$2:$I$101,3,FALSE)</f>
        <v>Clothing</v>
      </c>
      <c r="F265" t="s">
        <v>1786</v>
      </c>
      <c r="G265">
        <v>2</v>
      </c>
      <c r="H265">
        <v>903.08</v>
      </c>
      <c r="I265">
        <v>0.18</v>
      </c>
      <c r="J265" t="s">
        <v>1829</v>
      </c>
      <c r="K265">
        <v>1481.0512000000001</v>
      </c>
      <c r="L265" s="45">
        <f t="shared" si="18"/>
        <v>2</v>
      </c>
      <c r="M265" s="42">
        <f t="shared" si="17"/>
        <v>903.08</v>
      </c>
      <c r="N265" s="42">
        <f t="shared" si="19"/>
        <v>0.18</v>
      </c>
      <c r="O265" s="42">
        <f t="shared" si="20"/>
        <v>1481.0512000000001</v>
      </c>
    </row>
    <row r="266" spans="1:15" x14ac:dyDescent="0.3">
      <c r="A266" t="s">
        <v>2090</v>
      </c>
      <c r="B266" s="2">
        <v>45648</v>
      </c>
      <c r="C266" t="s">
        <v>1472</v>
      </c>
      <c r="D266" t="s">
        <v>1580</v>
      </c>
      <c r="E266" t="str">
        <f>VLOOKUP(D266,Product!$A$2:$I$101,3,FALSE)</f>
        <v>Beauty</v>
      </c>
      <c r="F266" t="s">
        <v>1792</v>
      </c>
      <c r="G266">
        <v>4</v>
      </c>
      <c r="H266">
        <v>640.23</v>
      </c>
      <c r="I266">
        <v>0.06</v>
      </c>
      <c r="J266" t="s">
        <v>1829</v>
      </c>
      <c r="K266">
        <v>2407.2647999999999</v>
      </c>
      <c r="L266" s="45">
        <f t="shared" si="18"/>
        <v>4</v>
      </c>
      <c r="M266" s="42">
        <f t="shared" si="17"/>
        <v>640.23</v>
      </c>
      <c r="N266" s="42">
        <f t="shared" si="19"/>
        <v>0.06</v>
      </c>
      <c r="O266" s="42">
        <f t="shared" si="20"/>
        <v>2407.2647999999999</v>
      </c>
    </row>
    <row r="267" spans="1:15" x14ac:dyDescent="0.3">
      <c r="A267" t="s">
        <v>2091</v>
      </c>
      <c r="B267" s="2">
        <v>45836</v>
      </c>
      <c r="C267" t="s">
        <v>478</v>
      </c>
      <c r="D267" t="s">
        <v>1590</v>
      </c>
      <c r="E267" t="str">
        <f>VLOOKUP(D267,Product!$A$2:$I$101,3,FALSE)</f>
        <v>Home</v>
      </c>
      <c r="F267" t="s">
        <v>1776</v>
      </c>
      <c r="G267">
        <v>1</v>
      </c>
      <c r="H267">
        <v>518</v>
      </c>
      <c r="I267">
        <v>0.25</v>
      </c>
      <c r="J267" t="s">
        <v>1824</v>
      </c>
      <c r="K267">
        <v>388.5</v>
      </c>
      <c r="L267" s="45">
        <f t="shared" si="18"/>
        <v>1</v>
      </c>
      <c r="M267" s="42">
        <f t="shared" si="17"/>
        <v>518</v>
      </c>
      <c r="N267" s="42">
        <f t="shared" si="19"/>
        <v>0.25</v>
      </c>
      <c r="O267" s="42">
        <f t="shared" si="20"/>
        <v>388.5</v>
      </c>
    </row>
    <row r="268" spans="1:15" x14ac:dyDescent="0.3">
      <c r="A268" t="s">
        <v>2092</v>
      </c>
      <c r="B268" s="2">
        <v>45437</v>
      </c>
      <c r="C268" t="s">
        <v>1343</v>
      </c>
      <c r="D268" t="s">
        <v>1676</v>
      </c>
      <c r="E268" t="str">
        <f>VLOOKUP(D268,Product!$A$2:$I$101,3,FALSE)</f>
        <v>Beauty</v>
      </c>
      <c r="F268" t="s">
        <v>1769</v>
      </c>
      <c r="G268">
        <v>4</v>
      </c>
      <c r="H268">
        <v>779.25</v>
      </c>
      <c r="I268">
        <v>0.25</v>
      </c>
      <c r="J268" t="s">
        <v>1824</v>
      </c>
      <c r="K268">
        <v>2337.75</v>
      </c>
      <c r="L268" s="45">
        <f t="shared" si="18"/>
        <v>4</v>
      </c>
      <c r="M268" s="42">
        <f t="shared" si="17"/>
        <v>779.25</v>
      </c>
      <c r="N268" s="42">
        <f t="shared" si="19"/>
        <v>0.25</v>
      </c>
      <c r="O268" s="42">
        <f t="shared" si="20"/>
        <v>2337.75</v>
      </c>
    </row>
    <row r="269" spans="1:15" x14ac:dyDescent="0.3">
      <c r="A269" t="s">
        <v>2093</v>
      </c>
      <c r="B269" s="2">
        <v>45807</v>
      </c>
      <c r="C269" t="s">
        <v>411</v>
      </c>
      <c r="D269" t="s">
        <v>1714</v>
      </c>
      <c r="E269" t="str">
        <f>VLOOKUP(D269,Product!$A$2:$I$101,3,FALSE)</f>
        <v>Beauty</v>
      </c>
      <c r="F269" t="s">
        <v>1779</v>
      </c>
      <c r="G269">
        <v>2</v>
      </c>
      <c r="H269">
        <v>467.75</v>
      </c>
      <c r="I269">
        <v>0.26</v>
      </c>
      <c r="J269" t="s">
        <v>1824</v>
      </c>
      <c r="K269">
        <v>692.27</v>
      </c>
      <c r="L269" s="45">
        <f t="shared" si="18"/>
        <v>2</v>
      </c>
      <c r="M269" s="42">
        <f t="shared" si="17"/>
        <v>467.75</v>
      </c>
      <c r="N269" s="42">
        <f t="shared" si="19"/>
        <v>0.26</v>
      </c>
      <c r="O269" s="42">
        <f t="shared" si="20"/>
        <v>692.27</v>
      </c>
    </row>
    <row r="270" spans="1:15" hidden="1" x14ac:dyDescent="0.3">
      <c r="A270" t="s">
        <v>2094</v>
      </c>
      <c r="B270" s="2">
        <v>45555</v>
      </c>
      <c r="C270" t="s">
        <v>1263</v>
      </c>
      <c r="D270" t="s">
        <v>1728</v>
      </c>
      <c r="E270" t="str">
        <f>VLOOKUP(D270,Product!$A$2:$I$101,3,FALSE)</f>
        <v>Electronics</v>
      </c>
      <c r="F270" t="s">
        <v>1810</v>
      </c>
      <c r="G270">
        <v>3</v>
      </c>
      <c r="I270">
        <v>0.06</v>
      </c>
      <c r="J270" t="s">
        <v>1824</v>
      </c>
      <c r="K270">
        <v>315.24779999999998</v>
      </c>
      <c r="L270" s="8">
        <f t="shared" si="18"/>
        <v>3</v>
      </c>
      <c r="M270">
        <f>IF(H270="", AVERAGEIF($E$2:$E$101, E271, $H$2:$H$101), H270)</f>
        <v>581.8207142857143</v>
      </c>
      <c r="N270">
        <f t="shared" si="19"/>
        <v>0.06</v>
      </c>
      <c r="O270">
        <f t="shared" si="20"/>
        <v>315.24779999999998</v>
      </c>
    </row>
    <row r="271" spans="1:15" x14ac:dyDescent="0.3">
      <c r="A271" t="s">
        <v>2095</v>
      </c>
      <c r="B271" s="2">
        <v>45803</v>
      </c>
      <c r="C271" t="s">
        <v>711</v>
      </c>
      <c r="D271" t="s">
        <v>1622</v>
      </c>
      <c r="E271" t="str">
        <f>VLOOKUP(D271,Product!$A$2:$I$101,3,FALSE)</f>
        <v>Clothing</v>
      </c>
      <c r="F271" t="s">
        <v>1752</v>
      </c>
      <c r="G271">
        <v>4</v>
      </c>
      <c r="H271">
        <v>747.01</v>
      </c>
      <c r="I271">
        <v>0.13</v>
      </c>
      <c r="J271" t="s">
        <v>1826</v>
      </c>
      <c r="K271">
        <v>2599.5947999999999</v>
      </c>
      <c r="L271" s="45">
        <f t="shared" si="18"/>
        <v>4</v>
      </c>
      <c r="M271" s="42">
        <f t="shared" ref="M271:M334" si="21">IF(H271="", IFERROR(AVERAGEIF($E$2:$E$101, E271, $H$2:$H$101), ""), H271)</f>
        <v>747.01</v>
      </c>
      <c r="N271" s="42">
        <f t="shared" si="19"/>
        <v>0.13</v>
      </c>
      <c r="O271" s="42">
        <f t="shared" si="20"/>
        <v>2599.5947999999999</v>
      </c>
    </row>
    <row r="272" spans="1:15" x14ac:dyDescent="0.3">
      <c r="A272" t="s">
        <v>2096</v>
      </c>
      <c r="B272" s="2">
        <v>45735</v>
      </c>
      <c r="C272" t="s">
        <v>360</v>
      </c>
      <c r="D272" t="s">
        <v>1726</v>
      </c>
      <c r="E272" t="str">
        <f>VLOOKUP(D272,Product!$A$2:$I$101,3,FALSE)</f>
        <v>Beauty</v>
      </c>
      <c r="F272" t="s">
        <v>1794</v>
      </c>
      <c r="G272">
        <v>4</v>
      </c>
      <c r="H272">
        <v>461.83</v>
      </c>
      <c r="I272">
        <v>0.28000000000000003</v>
      </c>
      <c r="J272" t="s">
        <v>1826</v>
      </c>
      <c r="K272">
        <v>1330.0704000000001</v>
      </c>
      <c r="L272" s="45">
        <f t="shared" si="18"/>
        <v>4</v>
      </c>
      <c r="M272" s="42">
        <f t="shared" si="21"/>
        <v>461.83</v>
      </c>
      <c r="N272" s="42">
        <f t="shared" si="19"/>
        <v>0.28000000000000003</v>
      </c>
      <c r="O272" s="42">
        <f t="shared" si="20"/>
        <v>1330.0704000000001</v>
      </c>
    </row>
    <row r="273" spans="1:15" x14ac:dyDescent="0.3">
      <c r="A273" t="s">
        <v>2097</v>
      </c>
      <c r="B273" s="2">
        <v>45750</v>
      </c>
      <c r="C273" t="s">
        <v>458</v>
      </c>
      <c r="D273" t="s">
        <v>1688</v>
      </c>
      <c r="E273" t="str">
        <f>VLOOKUP(D273,Product!$A$2:$I$101,3,FALSE)</f>
        <v>Home</v>
      </c>
      <c r="F273" t="s">
        <v>1782</v>
      </c>
      <c r="G273">
        <v>2</v>
      </c>
      <c r="H273">
        <v>105.15</v>
      </c>
      <c r="I273">
        <v>0.06</v>
      </c>
      <c r="J273" t="s">
        <v>1824</v>
      </c>
      <c r="K273">
        <v>197.68199999999999</v>
      </c>
      <c r="L273" s="45">
        <f t="shared" si="18"/>
        <v>2</v>
      </c>
      <c r="M273" s="42">
        <f t="shared" si="21"/>
        <v>105.15</v>
      </c>
      <c r="N273" s="42">
        <f t="shared" si="19"/>
        <v>0.06</v>
      </c>
      <c r="O273" s="42">
        <f t="shared" si="20"/>
        <v>197.68199999999999</v>
      </c>
    </row>
    <row r="274" spans="1:15" x14ac:dyDescent="0.3">
      <c r="A274" t="s">
        <v>2098</v>
      </c>
      <c r="B274" s="2">
        <v>45693</v>
      </c>
      <c r="C274" t="s">
        <v>134</v>
      </c>
      <c r="D274" t="s">
        <v>1594</v>
      </c>
      <c r="E274" t="str">
        <f>VLOOKUP(D274,Product!$A$2:$I$101,3,FALSE)</f>
        <v>Clothing</v>
      </c>
      <c r="F274" t="s">
        <v>1766</v>
      </c>
      <c r="G274">
        <v>3</v>
      </c>
      <c r="H274">
        <v>610.24</v>
      </c>
      <c r="I274">
        <v>0.17</v>
      </c>
      <c r="J274" t="s">
        <v>1829</v>
      </c>
      <c r="K274">
        <v>1519.4975999999999</v>
      </c>
      <c r="L274" s="45">
        <f t="shared" si="18"/>
        <v>3</v>
      </c>
      <c r="M274" s="42">
        <f t="shared" si="21"/>
        <v>610.24</v>
      </c>
      <c r="N274" s="42">
        <f t="shared" si="19"/>
        <v>0.17</v>
      </c>
      <c r="O274" s="42">
        <f t="shared" si="20"/>
        <v>1519.4975999999999</v>
      </c>
    </row>
    <row r="275" spans="1:15" x14ac:dyDescent="0.3">
      <c r="A275" t="s">
        <v>2099</v>
      </c>
      <c r="B275" s="2">
        <v>45667</v>
      </c>
      <c r="C275" t="s">
        <v>984</v>
      </c>
      <c r="D275" t="s">
        <v>1696</v>
      </c>
      <c r="E275" t="str">
        <f>VLOOKUP(D275,Product!$A$2:$I$101,3,FALSE)</f>
        <v>Electronics</v>
      </c>
      <c r="F275" t="s">
        <v>1782</v>
      </c>
      <c r="G275">
        <v>1</v>
      </c>
      <c r="H275">
        <v>872.12</v>
      </c>
      <c r="I275">
        <v>7.0000000000000007E-2</v>
      </c>
      <c r="J275" t="s">
        <v>1826</v>
      </c>
      <c r="K275">
        <v>811.07159999999999</v>
      </c>
      <c r="L275" s="45">
        <f t="shared" si="18"/>
        <v>1</v>
      </c>
      <c r="M275" s="42">
        <f t="shared" si="21"/>
        <v>872.12</v>
      </c>
      <c r="N275" s="42">
        <f t="shared" si="19"/>
        <v>7.0000000000000007E-2</v>
      </c>
      <c r="O275" s="42">
        <f t="shared" si="20"/>
        <v>811.07159999999999</v>
      </c>
    </row>
    <row r="276" spans="1:15" x14ac:dyDescent="0.3">
      <c r="A276" t="s">
        <v>2100</v>
      </c>
      <c r="B276" s="2">
        <v>45316</v>
      </c>
      <c r="C276" t="s">
        <v>1343</v>
      </c>
      <c r="D276" t="s">
        <v>1568</v>
      </c>
      <c r="E276" t="str">
        <f>VLOOKUP(D276,Product!$A$2:$I$101,3,FALSE)</f>
        <v>Home</v>
      </c>
      <c r="F276" t="s">
        <v>1757</v>
      </c>
      <c r="G276">
        <v>1</v>
      </c>
      <c r="H276">
        <v>406.79</v>
      </c>
      <c r="I276">
        <v>0.03</v>
      </c>
      <c r="J276" t="s">
        <v>1829</v>
      </c>
      <c r="K276">
        <v>394.58629999999999</v>
      </c>
      <c r="L276" s="45">
        <f t="shared" si="18"/>
        <v>1</v>
      </c>
      <c r="M276" s="42">
        <f t="shared" si="21"/>
        <v>406.79</v>
      </c>
      <c r="N276" s="42">
        <f t="shared" si="19"/>
        <v>0.03</v>
      </c>
      <c r="O276" s="42">
        <f t="shared" si="20"/>
        <v>394.58629999999999</v>
      </c>
    </row>
    <row r="277" spans="1:15" x14ac:dyDescent="0.3">
      <c r="A277" t="s">
        <v>2101</v>
      </c>
      <c r="B277" s="2">
        <v>45932</v>
      </c>
      <c r="C277" t="s">
        <v>1163</v>
      </c>
      <c r="D277" t="s">
        <v>1656</v>
      </c>
      <c r="E277" t="str">
        <f>VLOOKUP(D277,Product!$A$2:$I$101,3,FALSE)</f>
        <v>Sports</v>
      </c>
      <c r="F277" t="s">
        <v>1799</v>
      </c>
      <c r="G277">
        <v>1</v>
      </c>
      <c r="H277">
        <v>606.01</v>
      </c>
      <c r="I277">
        <v>0.04</v>
      </c>
      <c r="J277" t="s">
        <v>1826</v>
      </c>
      <c r="K277">
        <v>581.76959999999997</v>
      </c>
      <c r="L277" s="45">
        <f t="shared" si="18"/>
        <v>1</v>
      </c>
      <c r="M277" s="42">
        <f t="shared" si="21"/>
        <v>606.01</v>
      </c>
      <c r="N277" s="42">
        <f t="shared" si="19"/>
        <v>0.04</v>
      </c>
      <c r="O277" s="42">
        <f t="shared" si="20"/>
        <v>581.76959999999997</v>
      </c>
    </row>
    <row r="278" spans="1:15" x14ac:dyDescent="0.3">
      <c r="A278" t="s">
        <v>2102</v>
      </c>
      <c r="B278" s="2">
        <v>45483</v>
      </c>
      <c r="C278" t="s">
        <v>1095</v>
      </c>
      <c r="D278" t="s">
        <v>1582</v>
      </c>
      <c r="E278" t="str">
        <f>VLOOKUP(D278,Product!$A$2:$I$101,3,FALSE)</f>
        <v>Sports</v>
      </c>
      <c r="F278" t="s">
        <v>1773</v>
      </c>
      <c r="G278">
        <v>4</v>
      </c>
      <c r="H278">
        <v>322.58</v>
      </c>
      <c r="I278">
        <v>0.06</v>
      </c>
      <c r="J278" t="s">
        <v>1824</v>
      </c>
      <c r="K278">
        <v>1212.9007999999999</v>
      </c>
      <c r="L278" s="45">
        <f t="shared" si="18"/>
        <v>4</v>
      </c>
      <c r="M278" s="42">
        <f t="shared" si="21"/>
        <v>322.58</v>
      </c>
      <c r="N278" s="42">
        <f t="shared" si="19"/>
        <v>0.06</v>
      </c>
      <c r="O278" s="42">
        <f t="shared" si="20"/>
        <v>1212.9007999999999</v>
      </c>
    </row>
    <row r="279" spans="1:15" x14ac:dyDescent="0.3">
      <c r="A279" t="s">
        <v>2103</v>
      </c>
      <c r="B279" s="2">
        <v>45661</v>
      </c>
      <c r="C279" t="s">
        <v>1489</v>
      </c>
      <c r="D279" t="s">
        <v>1702</v>
      </c>
      <c r="E279" t="str">
        <f>VLOOKUP(D279,Product!$A$2:$I$101,3,FALSE)</f>
        <v>Electronics</v>
      </c>
      <c r="F279" t="s">
        <v>1810</v>
      </c>
      <c r="G279">
        <v>4</v>
      </c>
      <c r="H279">
        <v>463.17</v>
      </c>
      <c r="I279">
        <v>0.06</v>
      </c>
      <c r="J279" t="s">
        <v>1826</v>
      </c>
      <c r="K279">
        <v>1741.5192</v>
      </c>
      <c r="L279" s="45">
        <f t="shared" si="18"/>
        <v>4</v>
      </c>
      <c r="M279" s="42">
        <f t="shared" si="21"/>
        <v>463.17</v>
      </c>
      <c r="N279" s="42">
        <f t="shared" si="19"/>
        <v>0.06</v>
      </c>
      <c r="O279" s="42">
        <f t="shared" si="20"/>
        <v>1741.5192</v>
      </c>
    </row>
    <row r="280" spans="1:15" x14ac:dyDescent="0.3">
      <c r="A280" t="s">
        <v>2104</v>
      </c>
      <c r="B280" s="2">
        <v>45798</v>
      </c>
      <c r="C280" t="s">
        <v>996</v>
      </c>
      <c r="D280" t="s">
        <v>1598</v>
      </c>
      <c r="E280" t="str">
        <f>VLOOKUP(D280,Product!$A$2:$I$101,3,FALSE)</f>
        <v>Clothing</v>
      </c>
      <c r="F280" t="s">
        <v>1779</v>
      </c>
      <c r="G280">
        <v>4</v>
      </c>
      <c r="H280">
        <v>285.82</v>
      </c>
      <c r="I280">
        <v>0.18</v>
      </c>
      <c r="J280" t="s">
        <v>1826</v>
      </c>
      <c r="K280">
        <v>937.4896</v>
      </c>
      <c r="L280" s="45">
        <f t="shared" si="18"/>
        <v>4</v>
      </c>
      <c r="M280" s="42">
        <f t="shared" si="21"/>
        <v>285.82</v>
      </c>
      <c r="N280" s="42">
        <f t="shared" si="19"/>
        <v>0.18</v>
      </c>
      <c r="O280" s="42">
        <f t="shared" si="20"/>
        <v>937.4896</v>
      </c>
    </row>
    <row r="281" spans="1:15" x14ac:dyDescent="0.3">
      <c r="A281" t="s">
        <v>2105</v>
      </c>
      <c r="B281" s="2">
        <v>45868</v>
      </c>
      <c r="C281" t="s">
        <v>1026</v>
      </c>
      <c r="D281" t="s">
        <v>1622</v>
      </c>
      <c r="E281" t="str">
        <f>VLOOKUP(D281,Product!$A$2:$I$101,3,FALSE)</f>
        <v>Clothing</v>
      </c>
      <c r="F281" t="s">
        <v>1792</v>
      </c>
      <c r="G281">
        <v>3</v>
      </c>
      <c r="H281">
        <v>995.38</v>
      </c>
      <c r="I281">
        <v>0.1</v>
      </c>
      <c r="J281" t="s">
        <v>1826</v>
      </c>
      <c r="K281">
        <v>2687.5259999999998</v>
      </c>
      <c r="L281" s="45">
        <f t="shared" si="18"/>
        <v>3</v>
      </c>
      <c r="M281" s="42">
        <f t="shared" si="21"/>
        <v>995.38</v>
      </c>
      <c r="N281" s="42">
        <f t="shared" si="19"/>
        <v>0.1</v>
      </c>
      <c r="O281" s="42">
        <f t="shared" si="20"/>
        <v>2687.5259999999998</v>
      </c>
    </row>
    <row r="282" spans="1:15" x14ac:dyDescent="0.3">
      <c r="A282" t="s">
        <v>2106</v>
      </c>
      <c r="B282" s="2">
        <v>45757</v>
      </c>
      <c r="C282" t="s">
        <v>414</v>
      </c>
      <c r="D282" t="s">
        <v>1672</v>
      </c>
      <c r="E282" t="str">
        <f>VLOOKUP(D282,Product!$A$2:$I$101,3,FALSE)</f>
        <v>Electronics</v>
      </c>
      <c r="F282" t="s">
        <v>1782</v>
      </c>
      <c r="G282">
        <v>1</v>
      </c>
      <c r="H282">
        <v>329.31</v>
      </c>
      <c r="I282">
        <v>0.09</v>
      </c>
      <c r="J282" t="s">
        <v>1824</v>
      </c>
      <c r="K282">
        <v>299.6721</v>
      </c>
      <c r="L282" s="45">
        <f t="shared" si="18"/>
        <v>1</v>
      </c>
      <c r="M282" s="42">
        <f t="shared" si="21"/>
        <v>329.31</v>
      </c>
      <c r="N282" s="42">
        <f t="shared" si="19"/>
        <v>0.09</v>
      </c>
      <c r="O282" s="42">
        <f t="shared" si="20"/>
        <v>299.6721</v>
      </c>
    </row>
    <row r="283" spans="1:15" x14ac:dyDescent="0.3">
      <c r="A283" t="s">
        <v>2107</v>
      </c>
      <c r="B283" s="2">
        <v>45475</v>
      </c>
      <c r="C283" t="s">
        <v>1507</v>
      </c>
      <c r="D283" t="s">
        <v>1642</v>
      </c>
      <c r="E283" t="str">
        <f>VLOOKUP(D283,Product!$A$2:$I$101,3,FALSE)</f>
        <v>Beauty</v>
      </c>
      <c r="F283" t="s">
        <v>1804</v>
      </c>
      <c r="G283">
        <v>3</v>
      </c>
      <c r="H283">
        <v>64.2</v>
      </c>
      <c r="I283">
        <v>0.08</v>
      </c>
      <c r="J283" t="s">
        <v>1829</v>
      </c>
      <c r="K283">
        <v>177.19200000000001</v>
      </c>
      <c r="L283" s="45">
        <f t="shared" si="18"/>
        <v>3</v>
      </c>
      <c r="M283" s="42">
        <f t="shared" si="21"/>
        <v>64.2</v>
      </c>
      <c r="N283" s="42">
        <f t="shared" si="19"/>
        <v>0.08</v>
      </c>
      <c r="O283" s="42">
        <f t="shared" si="20"/>
        <v>177.19200000000001</v>
      </c>
    </row>
    <row r="284" spans="1:15" x14ac:dyDescent="0.3">
      <c r="A284" t="s">
        <v>2108</v>
      </c>
      <c r="B284" s="2">
        <v>45829</v>
      </c>
      <c r="C284" t="s">
        <v>836</v>
      </c>
      <c r="D284" t="s">
        <v>1570</v>
      </c>
      <c r="E284" t="str">
        <f>VLOOKUP(D284,Product!$A$2:$I$101,3,FALSE)</f>
        <v>Electronics</v>
      </c>
      <c r="F284" t="s">
        <v>1797</v>
      </c>
      <c r="G284">
        <v>3</v>
      </c>
      <c r="H284">
        <v>697.13</v>
      </c>
      <c r="I284">
        <v>0.25</v>
      </c>
      <c r="J284" t="s">
        <v>1829</v>
      </c>
      <c r="K284">
        <v>1568.5425</v>
      </c>
      <c r="L284" s="45">
        <f t="shared" si="18"/>
        <v>3</v>
      </c>
      <c r="M284" s="42">
        <f t="shared" si="21"/>
        <v>697.13</v>
      </c>
      <c r="N284" s="42">
        <f t="shared" si="19"/>
        <v>0.25</v>
      </c>
      <c r="O284" s="42">
        <f t="shared" si="20"/>
        <v>1568.5425</v>
      </c>
    </row>
    <row r="285" spans="1:15" x14ac:dyDescent="0.3">
      <c r="A285" t="s">
        <v>2109</v>
      </c>
      <c r="B285" s="2">
        <v>45639</v>
      </c>
      <c r="C285" t="s">
        <v>97</v>
      </c>
      <c r="D285" t="s">
        <v>1565</v>
      </c>
      <c r="E285" t="str">
        <f>VLOOKUP(D285,Product!$A$2:$I$101,3,FALSE)</f>
        <v>Sports</v>
      </c>
      <c r="F285" t="s">
        <v>1773</v>
      </c>
      <c r="G285">
        <v>3</v>
      </c>
      <c r="H285">
        <v>134.30000000000001</v>
      </c>
      <c r="I285">
        <v>0.14000000000000001</v>
      </c>
      <c r="J285" t="s">
        <v>1824</v>
      </c>
      <c r="K285">
        <v>346.49400000000003</v>
      </c>
      <c r="L285" s="45">
        <f t="shared" si="18"/>
        <v>3</v>
      </c>
      <c r="M285" s="42">
        <f t="shared" si="21"/>
        <v>134.30000000000001</v>
      </c>
      <c r="N285" s="42">
        <f t="shared" si="19"/>
        <v>0.14000000000000001</v>
      </c>
      <c r="O285" s="42">
        <f t="shared" si="20"/>
        <v>346.49400000000003</v>
      </c>
    </row>
    <row r="286" spans="1:15" x14ac:dyDescent="0.3">
      <c r="A286" t="s">
        <v>2110</v>
      </c>
      <c r="B286" s="2">
        <v>45518</v>
      </c>
      <c r="C286" t="s">
        <v>830</v>
      </c>
      <c r="D286" t="s">
        <v>1716</v>
      </c>
      <c r="E286" t="str">
        <f>VLOOKUP(D286,Product!$A$2:$I$101,3,FALSE)</f>
        <v>Home</v>
      </c>
      <c r="F286" t="s">
        <v>1797</v>
      </c>
      <c r="G286">
        <v>1</v>
      </c>
      <c r="H286">
        <v>520.92999999999995</v>
      </c>
      <c r="I286">
        <v>0.15</v>
      </c>
      <c r="J286" t="s">
        <v>1824</v>
      </c>
      <c r="K286">
        <v>442.79050000000001</v>
      </c>
      <c r="L286" s="45">
        <f t="shared" si="18"/>
        <v>1</v>
      </c>
      <c r="M286" s="42">
        <f t="shared" si="21"/>
        <v>520.92999999999995</v>
      </c>
      <c r="N286" s="42">
        <f t="shared" si="19"/>
        <v>0.15</v>
      </c>
      <c r="O286" s="42">
        <f t="shared" si="20"/>
        <v>442.79050000000001</v>
      </c>
    </row>
    <row r="287" spans="1:15" x14ac:dyDescent="0.3">
      <c r="A287" t="s">
        <v>2111</v>
      </c>
      <c r="B287" s="2">
        <v>45721</v>
      </c>
      <c r="C287" t="s">
        <v>727</v>
      </c>
      <c r="D287" t="s">
        <v>1586</v>
      </c>
      <c r="E287" t="str">
        <f>VLOOKUP(D287,Product!$A$2:$I$101,3,FALSE)</f>
        <v>Sports</v>
      </c>
      <c r="F287" t="s">
        <v>1779</v>
      </c>
      <c r="G287">
        <v>2</v>
      </c>
      <c r="H287">
        <v>350.12</v>
      </c>
      <c r="I287">
        <v>0.21</v>
      </c>
      <c r="J287" t="s">
        <v>1829</v>
      </c>
      <c r="K287">
        <v>553.18960000000004</v>
      </c>
      <c r="L287" s="45">
        <f t="shared" si="18"/>
        <v>2</v>
      </c>
      <c r="M287" s="42">
        <f t="shared" si="21"/>
        <v>350.12</v>
      </c>
      <c r="N287" s="42">
        <f t="shared" si="19"/>
        <v>0.21</v>
      </c>
      <c r="O287" s="42">
        <f t="shared" si="20"/>
        <v>553.18960000000004</v>
      </c>
    </row>
    <row r="288" spans="1:15" x14ac:dyDescent="0.3">
      <c r="A288" t="s">
        <v>2112</v>
      </c>
      <c r="B288" s="2">
        <v>45308</v>
      </c>
      <c r="C288" t="s">
        <v>1437</v>
      </c>
      <c r="D288" t="s">
        <v>1644</v>
      </c>
      <c r="E288" t="str">
        <f>VLOOKUP(D288,Product!$A$2:$I$101,3,FALSE)</f>
        <v>Electronics</v>
      </c>
      <c r="F288" t="s">
        <v>1813</v>
      </c>
      <c r="G288">
        <v>3</v>
      </c>
      <c r="H288">
        <v>807.95</v>
      </c>
      <c r="I288">
        <v>0.1</v>
      </c>
      <c r="J288" t="s">
        <v>1826</v>
      </c>
      <c r="K288">
        <v>2181.4650000000011</v>
      </c>
      <c r="L288" s="45">
        <f t="shared" si="18"/>
        <v>3</v>
      </c>
      <c r="M288" s="42">
        <f t="shared" si="21"/>
        <v>807.95</v>
      </c>
      <c r="N288" s="42">
        <f t="shared" si="19"/>
        <v>0.1</v>
      </c>
      <c r="O288" s="42">
        <f t="shared" si="20"/>
        <v>2181.4650000000011</v>
      </c>
    </row>
    <row r="289" spans="1:15" x14ac:dyDescent="0.3">
      <c r="A289" t="s">
        <v>2113</v>
      </c>
      <c r="B289" s="2">
        <v>45889</v>
      </c>
      <c r="C289" t="s">
        <v>1053</v>
      </c>
      <c r="D289" t="s">
        <v>1624</v>
      </c>
      <c r="E289" t="str">
        <f>VLOOKUP(D289,Product!$A$2:$I$101,3,FALSE)</f>
        <v>Sports</v>
      </c>
      <c r="F289" t="s">
        <v>1776</v>
      </c>
      <c r="G289">
        <v>4</v>
      </c>
      <c r="H289">
        <v>766.03</v>
      </c>
      <c r="I289">
        <v>0.28999999999999998</v>
      </c>
      <c r="J289" t="s">
        <v>1826</v>
      </c>
      <c r="K289">
        <v>2175.5252</v>
      </c>
      <c r="L289" s="45">
        <f t="shared" si="18"/>
        <v>4</v>
      </c>
      <c r="M289" s="42">
        <f t="shared" si="21"/>
        <v>766.03</v>
      </c>
      <c r="N289" s="42">
        <f t="shared" si="19"/>
        <v>0.28999999999999998</v>
      </c>
      <c r="O289" s="42">
        <f t="shared" si="20"/>
        <v>2175.5252</v>
      </c>
    </row>
    <row r="290" spans="1:15" x14ac:dyDescent="0.3">
      <c r="A290" t="s">
        <v>2114</v>
      </c>
      <c r="B290" s="2">
        <v>45386</v>
      </c>
      <c r="C290" t="s">
        <v>601</v>
      </c>
      <c r="D290" t="s">
        <v>1662</v>
      </c>
      <c r="E290" t="str">
        <f>VLOOKUP(D290,Product!$A$2:$I$101,3,FALSE)</f>
        <v>Sports</v>
      </c>
      <c r="F290" t="s">
        <v>1782</v>
      </c>
      <c r="G290">
        <v>3</v>
      </c>
      <c r="H290">
        <v>545.1</v>
      </c>
      <c r="I290">
        <v>0.08</v>
      </c>
      <c r="J290" t="s">
        <v>1829</v>
      </c>
      <c r="K290">
        <v>1504.4760000000001</v>
      </c>
      <c r="L290" s="45">
        <f t="shared" si="18"/>
        <v>3</v>
      </c>
      <c r="M290" s="42">
        <f t="shared" si="21"/>
        <v>545.1</v>
      </c>
      <c r="N290" s="42">
        <f t="shared" si="19"/>
        <v>0.08</v>
      </c>
      <c r="O290" s="42">
        <f t="shared" si="20"/>
        <v>1504.4760000000001</v>
      </c>
    </row>
    <row r="291" spans="1:15" x14ac:dyDescent="0.3">
      <c r="A291" t="s">
        <v>2115</v>
      </c>
      <c r="B291" s="2">
        <v>45438</v>
      </c>
      <c r="C291" t="s">
        <v>839</v>
      </c>
      <c r="D291" t="s">
        <v>1678</v>
      </c>
      <c r="E291" t="str">
        <f>VLOOKUP(D291,Product!$A$2:$I$101,3,FALSE)</f>
        <v>Sports</v>
      </c>
      <c r="F291" t="s">
        <v>1779</v>
      </c>
      <c r="G291">
        <v>1</v>
      </c>
      <c r="H291">
        <v>203.61</v>
      </c>
      <c r="I291">
        <v>0.24</v>
      </c>
      <c r="J291" t="s">
        <v>1829</v>
      </c>
      <c r="K291">
        <v>154.74359999999999</v>
      </c>
      <c r="L291" s="45">
        <f t="shared" si="18"/>
        <v>1</v>
      </c>
      <c r="M291" s="42">
        <f t="shared" si="21"/>
        <v>203.61</v>
      </c>
      <c r="N291" s="42">
        <f t="shared" si="19"/>
        <v>0.24</v>
      </c>
      <c r="O291" s="42">
        <f t="shared" si="20"/>
        <v>154.74359999999999</v>
      </c>
    </row>
    <row r="292" spans="1:15" x14ac:dyDescent="0.3">
      <c r="A292" t="s">
        <v>2116</v>
      </c>
      <c r="B292" s="2">
        <v>45856</v>
      </c>
      <c r="C292" t="s">
        <v>1295</v>
      </c>
      <c r="D292" t="s">
        <v>1742</v>
      </c>
      <c r="E292" t="str">
        <f>VLOOKUP(D292,Product!$A$2:$I$101,3,FALSE)</f>
        <v>Sports</v>
      </c>
      <c r="F292" t="s">
        <v>1801</v>
      </c>
      <c r="G292">
        <v>4</v>
      </c>
      <c r="H292">
        <v>493.8</v>
      </c>
      <c r="I292">
        <v>0.24</v>
      </c>
      <c r="J292" t="s">
        <v>1829</v>
      </c>
      <c r="K292">
        <v>1501.152</v>
      </c>
      <c r="L292" s="45">
        <f t="shared" si="18"/>
        <v>4</v>
      </c>
      <c r="M292" s="42">
        <f t="shared" si="21"/>
        <v>493.8</v>
      </c>
      <c r="N292" s="42">
        <f t="shared" si="19"/>
        <v>0.24</v>
      </c>
      <c r="O292" s="42">
        <f t="shared" si="20"/>
        <v>1501.152</v>
      </c>
    </row>
    <row r="293" spans="1:15" x14ac:dyDescent="0.3">
      <c r="A293" t="s">
        <v>2117</v>
      </c>
      <c r="B293" s="2">
        <v>45485</v>
      </c>
      <c r="C293" t="s">
        <v>78</v>
      </c>
      <c r="D293" t="s">
        <v>1630</v>
      </c>
      <c r="E293" t="str">
        <f>VLOOKUP(D293,Product!$A$2:$I$101,3,FALSE)</f>
        <v>Sports</v>
      </c>
      <c r="F293" t="s">
        <v>1807</v>
      </c>
      <c r="G293">
        <v>1</v>
      </c>
      <c r="H293">
        <v>640.54999999999995</v>
      </c>
      <c r="I293">
        <v>0.25</v>
      </c>
      <c r="J293" t="s">
        <v>1824</v>
      </c>
      <c r="K293">
        <v>480.41250000000002</v>
      </c>
      <c r="L293" s="45">
        <f t="shared" si="18"/>
        <v>1</v>
      </c>
      <c r="M293" s="42">
        <f t="shared" si="21"/>
        <v>640.54999999999995</v>
      </c>
      <c r="N293" s="42">
        <f t="shared" si="19"/>
        <v>0.25</v>
      </c>
      <c r="O293" s="42">
        <f t="shared" si="20"/>
        <v>480.41250000000002</v>
      </c>
    </row>
    <row r="294" spans="1:15" x14ac:dyDescent="0.3">
      <c r="A294" t="s">
        <v>2118</v>
      </c>
      <c r="B294" s="2">
        <v>45545</v>
      </c>
      <c r="C294" t="s">
        <v>414</v>
      </c>
      <c r="D294" t="s">
        <v>1696</v>
      </c>
      <c r="E294" t="str">
        <f>VLOOKUP(D294,Product!$A$2:$I$101,3,FALSE)</f>
        <v>Electronics</v>
      </c>
      <c r="F294" t="s">
        <v>1769</v>
      </c>
      <c r="G294">
        <v>1</v>
      </c>
      <c r="H294">
        <v>702.53</v>
      </c>
      <c r="I294">
        <v>0.3</v>
      </c>
      <c r="J294" t="s">
        <v>1824</v>
      </c>
      <c r="K294">
        <v>491.77100000000002</v>
      </c>
      <c r="L294" s="45">
        <f t="shared" si="18"/>
        <v>1</v>
      </c>
      <c r="M294" s="42">
        <f t="shared" si="21"/>
        <v>702.53</v>
      </c>
      <c r="N294" s="42">
        <f t="shared" si="19"/>
        <v>0.3</v>
      </c>
      <c r="O294" s="42">
        <f t="shared" si="20"/>
        <v>491.77100000000002</v>
      </c>
    </row>
    <row r="295" spans="1:15" x14ac:dyDescent="0.3">
      <c r="A295" t="s">
        <v>2119</v>
      </c>
      <c r="B295" s="2">
        <v>45826</v>
      </c>
      <c r="C295" t="s">
        <v>724</v>
      </c>
      <c r="D295" t="s">
        <v>1626</v>
      </c>
      <c r="E295" t="str">
        <f>VLOOKUP(D295,Product!$A$2:$I$101,3,FALSE)</f>
        <v>Electronics</v>
      </c>
      <c r="F295" t="s">
        <v>1782</v>
      </c>
      <c r="G295">
        <v>4</v>
      </c>
      <c r="H295">
        <v>139.94</v>
      </c>
      <c r="I295">
        <v>0.24</v>
      </c>
      <c r="J295" t="s">
        <v>1824</v>
      </c>
      <c r="K295">
        <v>425.41759999999999</v>
      </c>
      <c r="L295" s="45">
        <f t="shared" si="18"/>
        <v>4</v>
      </c>
      <c r="M295" s="42">
        <f t="shared" si="21"/>
        <v>139.94</v>
      </c>
      <c r="N295" s="42">
        <f t="shared" si="19"/>
        <v>0.24</v>
      </c>
      <c r="O295" s="42">
        <f t="shared" si="20"/>
        <v>425.41759999999999</v>
      </c>
    </row>
    <row r="296" spans="1:15" x14ac:dyDescent="0.3">
      <c r="A296" t="s">
        <v>2120</v>
      </c>
      <c r="B296" s="2">
        <v>45654</v>
      </c>
      <c r="C296" t="s">
        <v>881</v>
      </c>
      <c r="D296" t="s">
        <v>1586</v>
      </c>
      <c r="E296" t="str">
        <f>VLOOKUP(D296,Product!$A$2:$I$101,3,FALSE)</f>
        <v>Sports</v>
      </c>
      <c r="F296" t="s">
        <v>1782</v>
      </c>
      <c r="G296">
        <v>2</v>
      </c>
      <c r="H296">
        <v>230.85</v>
      </c>
      <c r="I296">
        <v>0.18</v>
      </c>
      <c r="J296" t="s">
        <v>1824</v>
      </c>
      <c r="K296">
        <v>378.59399999999999</v>
      </c>
      <c r="L296" s="45">
        <f t="shared" si="18"/>
        <v>2</v>
      </c>
      <c r="M296" s="42">
        <f t="shared" si="21"/>
        <v>230.85</v>
      </c>
      <c r="N296" s="42">
        <f t="shared" si="19"/>
        <v>0.18</v>
      </c>
      <c r="O296" s="42">
        <f t="shared" si="20"/>
        <v>378.59399999999999</v>
      </c>
    </row>
    <row r="297" spans="1:15" x14ac:dyDescent="0.3">
      <c r="A297" t="s">
        <v>2121</v>
      </c>
      <c r="B297" s="2">
        <v>45556</v>
      </c>
      <c r="C297" t="s">
        <v>687</v>
      </c>
      <c r="D297" t="s">
        <v>1718</v>
      </c>
      <c r="E297" t="str">
        <f>VLOOKUP(D297,Product!$A$2:$I$101,3,FALSE)</f>
        <v>Clothing</v>
      </c>
      <c r="F297" t="s">
        <v>1807</v>
      </c>
      <c r="G297">
        <v>4</v>
      </c>
      <c r="H297">
        <v>626.35</v>
      </c>
      <c r="I297">
        <v>0.25</v>
      </c>
      <c r="J297" t="s">
        <v>1829</v>
      </c>
      <c r="K297">
        <v>1879.05</v>
      </c>
      <c r="L297" s="45">
        <f t="shared" si="18"/>
        <v>4</v>
      </c>
      <c r="M297" s="42">
        <f t="shared" si="21"/>
        <v>626.35</v>
      </c>
      <c r="N297" s="42">
        <f t="shared" si="19"/>
        <v>0.25</v>
      </c>
      <c r="O297" s="42">
        <f t="shared" si="20"/>
        <v>1879.05</v>
      </c>
    </row>
    <row r="298" spans="1:15" x14ac:dyDescent="0.3">
      <c r="A298" t="s">
        <v>2122</v>
      </c>
      <c r="B298" s="2">
        <v>45434</v>
      </c>
      <c r="C298" t="s">
        <v>298</v>
      </c>
      <c r="D298" t="s">
        <v>1630</v>
      </c>
      <c r="E298" t="str">
        <f>VLOOKUP(D298,Product!$A$2:$I$101,3,FALSE)</f>
        <v>Sports</v>
      </c>
      <c r="F298" t="s">
        <v>1799</v>
      </c>
      <c r="G298">
        <v>4</v>
      </c>
      <c r="H298">
        <v>108.55</v>
      </c>
      <c r="I298">
        <v>0.18</v>
      </c>
      <c r="J298" t="s">
        <v>1826</v>
      </c>
      <c r="K298">
        <v>356.04399999999998</v>
      </c>
      <c r="L298" s="45">
        <f t="shared" si="18"/>
        <v>4</v>
      </c>
      <c r="M298" s="42">
        <f t="shared" si="21"/>
        <v>108.55</v>
      </c>
      <c r="N298" s="42">
        <f t="shared" si="19"/>
        <v>0.18</v>
      </c>
      <c r="O298" s="42">
        <f t="shared" si="20"/>
        <v>356.04399999999998</v>
      </c>
    </row>
    <row r="299" spans="1:15" x14ac:dyDescent="0.3">
      <c r="A299" t="s">
        <v>2123</v>
      </c>
      <c r="B299" s="2">
        <v>45871</v>
      </c>
      <c r="C299" t="s">
        <v>628</v>
      </c>
      <c r="D299" t="s">
        <v>1582</v>
      </c>
      <c r="E299" t="str">
        <f>VLOOKUP(D299,Product!$A$2:$I$101,3,FALSE)</f>
        <v>Sports</v>
      </c>
      <c r="F299" t="s">
        <v>1757</v>
      </c>
      <c r="G299">
        <v>4</v>
      </c>
      <c r="H299">
        <v>353.67</v>
      </c>
      <c r="I299">
        <v>0.03</v>
      </c>
      <c r="J299" t="s">
        <v>1829</v>
      </c>
      <c r="K299">
        <v>1372.2396000000001</v>
      </c>
      <c r="L299" s="45">
        <f t="shared" si="18"/>
        <v>4</v>
      </c>
      <c r="M299" s="42">
        <f t="shared" si="21"/>
        <v>353.67</v>
      </c>
      <c r="N299" s="42">
        <f t="shared" si="19"/>
        <v>0.03</v>
      </c>
      <c r="O299" s="42">
        <f t="shared" si="20"/>
        <v>1372.2396000000001</v>
      </c>
    </row>
    <row r="300" spans="1:15" x14ac:dyDescent="0.3">
      <c r="A300" t="s">
        <v>2124</v>
      </c>
      <c r="B300" s="2">
        <v>45583</v>
      </c>
      <c r="C300" t="s">
        <v>241</v>
      </c>
      <c r="D300" t="s">
        <v>1728</v>
      </c>
      <c r="E300" t="str">
        <f>VLOOKUP(D300,Product!$A$2:$I$101,3,FALSE)</f>
        <v>Electronics</v>
      </c>
      <c r="F300" t="s">
        <v>1757</v>
      </c>
      <c r="G300">
        <v>4</v>
      </c>
      <c r="H300">
        <v>61.98</v>
      </c>
      <c r="I300">
        <v>0.16</v>
      </c>
      <c r="J300" t="s">
        <v>1824</v>
      </c>
      <c r="K300">
        <v>208.25280000000001</v>
      </c>
      <c r="L300" s="45">
        <f t="shared" si="18"/>
        <v>4</v>
      </c>
      <c r="M300" s="42">
        <f t="shared" si="21"/>
        <v>61.98</v>
      </c>
      <c r="N300" s="42">
        <f t="shared" si="19"/>
        <v>0.16</v>
      </c>
      <c r="O300" s="42">
        <f t="shared" si="20"/>
        <v>208.25280000000001</v>
      </c>
    </row>
    <row r="301" spans="1:15" x14ac:dyDescent="0.3">
      <c r="A301" t="s">
        <v>2125</v>
      </c>
      <c r="B301" s="2">
        <v>45348</v>
      </c>
      <c r="C301" t="s">
        <v>702</v>
      </c>
      <c r="D301" t="s">
        <v>1592</v>
      </c>
      <c r="E301" t="str">
        <f>VLOOKUP(D301,Product!$A$2:$I$101,3,FALSE)</f>
        <v>Sports</v>
      </c>
      <c r="F301" t="s">
        <v>1813</v>
      </c>
      <c r="G301">
        <v>2</v>
      </c>
      <c r="H301">
        <v>873.1</v>
      </c>
      <c r="I301">
        <v>0.12</v>
      </c>
      <c r="J301" t="s">
        <v>1826</v>
      </c>
      <c r="K301">
        <v>1536.6559999999999</v>
      </c>
      <c r="L301" s="45">
        <f t="shared" si="18"/>
        <v>2</v>
      </c>
      <c r="M301" s="42">
        <f t="shared" si="21"/>
        <v>873.1</v>
      </c>
      <c r="N301" s="42">
        <f t="shared" si="19"/>
        <v>0.12</v>
      </c>
      <c r="O301" s="42">
        <f t="shared" si="20"/>
        <v>1536.6559999999999</v>
      </c>
    </row>
    <row r="302" spans="1:15" x14ac:dyDescent="0.3">
      <c r="A302" t="s">
        <v>2126</v>
      </c>
      <c r="B302" s="2">
        <v>45268</v>
      </c>
      <c r="C302" t="s">
        <v>648</v>
      </c>
      <c r="D302" t="s">
        <v>1572</v>
      </c>
      <c r="E302" t="str">
        <f>VLOOKUP(D302,Product!$A$2:$I$101,3,FALSE)</f>
        <v>Beauty</v>
      </c>
      <c r="F302" t="s">
        <v>1801</v>
      </c>
      <c r="G302">
        <v>4</v>
      </c>
      <c r="H302">
        <v>889.47</v>
      </c>
      <c r="I302">
        <v>0.24</v>
      </c>
      <c r="J302" t="s">
        <v>1824</v>
      </c>
      <c r="K302">
        <v>2703.9888000000001</v>
      </c>
      <c r="L302" s="45">
        <f t="shared" si="18"/>
        <v>4</v>
      </c>
      <c r="M302" s="42">
        <f t="shared" si="21"/>
        <v>889.47</v>
      </c>
      <c r="N302" s="42">
        <f t="shared" si="19"/>
        <v>0.24</v>
      </c>
      <c r="O302" s="42">
        <f t="shared" si="20"/>
        <v>2703.9888000000001</v>
      </c>
    </row>
    <row r="303" spans="1:15" x14ac:dyDescent="0.3">
      <c r="A303" t="s">
        <v>2127</v>
      </c>
      <c r="B303" s="2">
        <v>45596</v>
      </c>
      <c r="C303" t="s">
        <v>118</v>
      </c>
      <c r="D303" t="s">
        <v>1696</v>
      </c>
      <c r="E303" t="str">
        <f>VLOOKUP(D303,Product!$A$2:$I$101,3,FALSE)</f>
        <v>Electronics</v>
      </c>
      <c r="F303" t="s">
        <v>1792</v>
      </c>
      <c r="G303">
        <v>3</v>
      </c>
      <c r="H303">
        <v>803.76</v>
      </c>
      <c r="I303">
        <v>0.19</v>
      </c>
      <c r="J303" t="s">
        <v>1829</v>
      </c>
      <c r="K303">
        <v>1953.1368</v>
      </c>
      <c r="L303" s="45">
        <f t="shared" si="18"/>
        <v>3</v>
      </c>
      <c r="M303" s="42">
        <f t="shared" si="21"/>
        <v>803.76</v>
      </c>
      <c r="N303" s="42">
        <f t="shared" si="19"/>
        <v>0.19</v>
      </c>
      <c r="O303" s="42">
        <f t="shared" si="20"/>
        <v>1953.1368</v>
      </c>
    </row>
    <row r="304" spans="1:15" x14ac:dyDescent="0.3">
      <c r="A304" t="s">
        <v>2128</v>
      </c>
      <c r="B304" s="2">
        <v>45624</v>
      </c>
      <c r="C304" t="s">
        <v>1443</v>
      </c>
      <c r="D304" t="s">
        <v>1698</v>
      </c>
      <c r="E304" t="str">
        <f>VLOOKUP(D304,Product!$A$2:$I$101,3,FALSE)</f>
        <v>Clothing</v>
      </c>
      <c r="F304" t="s">
        <v>1773</v>
      </c>
      <c r="G304">
        <v>2</v>
      </c>
      <c r="H304">
        <v>865.14</v>
      </c>
      <c r="I304">
        <v>0.2</v>
      </c>
      <c r="J304" t="s">
        <v>1826</v>
      </c>
      <c r="K304">
        <v>1384.2239999999999</v>
      </c>
      <c r="L304" s="45">
        <f t="shared" si="18"/>
        <v>2</v>
      </c>
      <c r="M304" s="42">
        <f t="shared" si="21"/>
        <v>865.14</v>
      </c>
      <c r="N304" s="42">
        <f t="shared" si="19"/>
        <v>0.2</v>
      </c>
      <c r="O304" s="42">
        <f t="shared" si="20"/>
        <v>1384.2239999999999</v>
      </c>
    </row>
    <row r="305" spans="1:15" x14ac:dyDescent="0.3">
      <c r="A305" t="s">
        <v>2129</v>
      </c>
      <c r="B305" s="2">
        <v>45813</v>
      </c>
      <c r="C305" t="s">
        <v>347</v>
      </c>
      <c r="D305" t="s">
        <v>1610</v>
      </c>
      <c r="E305" t="str">
        <f>VLOOKUP(D305,Product!$A$2:$I$101,3,FALSE)</f>
        <v>Sports</v>
      </c>
      <c r="F305" t="s">
        <v>1786</v>
      </c>
      <c r="G305">
        <v>2</v>
      </c>
      <c r="H305">
        <v>916.49</v>
      </c>
      <c r="I305">
        <v>0.3</v>
      </c>
      <c r="J305" t="s">
        <v>1829</v>
      </c>
      <c r="K305">
        <v>1283.086</v>
      </c>
      <c r="L305" s="45">
        <f t="shared" si="18"/>
        <v>2</v>
      </c>
      <c r="M305" s="42">
        <f t="shared" si="21"/>
        <v>916.49</v>
      </c>
      <c r="N305" s="42">
        <f t="shared" si="19"/>
        <v>0.3</v>
      </c>
      <c r="O305" s="42">
        <f t="shared" si="20"/>
        <v>1283.086</v>
      </c>
    </row>
    <row r="306" spans="1:15" x14ac:dyDescent="0.3">
      <c r="A306" t="s">
        <v>2130</v>
      </c>
      <c r="B306" s="2">
        <v>45615</v>
      </c>
      <c r="C306" t="s">
        <v>164</v>
      </c>
      <c r="D306" t="s">
        <v>1650</v>
      </c>
      <c r="E306" t="str">
        <f>VLOOKUP(D306,Product!$A$2:$I$101,3,FALSE)</f>
        <v>Electronics</v>
      </c>
      <c r="F306" t="s">
        <v>1794</v>
      </c>
      <c r="G306">
        <v>3</v>
      </c>
      <c r="H306">
        <v>781.39</v>
      </c>
      <c r="I306">
        <v>0.12</v>
      </c>
      <c r="J306" t="s">
        <v>1824</v>
      </c>
      <c r="K306">
        <v>2062.8696</v>
      </c>
      <c r="L306" s="45">
        <f t="shared" si="18"/>
        <v>3</v>
      </c>
      <c r="M306" s="42">
        <f t="shared" si="21"/>
        <v>781.39</v>
      </c>
      <c r="N306" s="42">
        <f t="shared" si="19"/>
        <v>0.12</v>
      </c>
      <c r="O306" s="42">
        <f t="shared" si="20"/>
        <v>2062.8696</v>
      </c>
    </row>
    <row r="307" spans="1:15" x14ac:dyDescent="0.3">
      <c r="A307" t="s">
        <v>2131</v>
      </c>
      <c r="B307" s="2">
        <v>45431</v>
      </c>
      <c r="C307" t="s">
        <v>687</v>
      </c>
      <c r="D307" t="s">
        <v>1624</v>
      </c>
      <c r="E307" t="str">
        <f>VLOOKUP(D307,Product!$A$2:$I$101,3,FALSE)</f>
        <v>Sports</v>
      </c>
      <c r="F307" t="s">
        <v>1794</v>
      </c>
      <c r="G307">
        <v>4</v>
      </c>
      <c r="H307">
        <v>619.74</v>
      </c>
      <c r="I307">
        <v>0.13</v>
      </c>
      <c r="J307" t="s">
        <v>1829</v>
      </c>
      <c r="K307">
        <v>2156.6952000000001</v>
      </c>
      <c r="L307" s="45">
        <f t="shared" si="18"/>
        <v>4</v>
      </c>
      <c r="M307" s="42">
        <f t="shared" si="21"/>
        <v>619.74</v>
      </c>
      <c r="N307" s="42">
        <f t="shared" si="19"/>
        <v>0.13</v>
      </c>
      <c r="O307" s="42">
        <f t="shared" si="20"/>
        <v>2156.6952000000001</v>
      </c>
    </row>
    <row r="308" spans="1:15" x14ac:dyDescent="0.3">
      <c r="A308" t="s">
        <v>2132</v>
      </c>
      <c r="B308" s="2">
        <v>45679</v>
      </c>
      <c r="C308" t="s">
        <v>1481</v>
      </c>
      <c r="D308" t="s">
        <v>1672</v>
      </c>
      <c r="E308" t="str">
        <f>VLOOKUP(D308,Product!$A$2:$I$101,3,FALSE)</f>
        <v>Electronics</v>
      </c>
      <c r="F308" t="s">
        <v>1799</v>
      </c>
      <c r="G308">
        <v>2</v>
      </c>
      <c r="H308">
        <v>837.76</v>
      </c>
      <c r="I308">
        <v>0.03</v>
      </c>
      <c r="J308" t="s">
        <v>1829</v>
      </c>
      <c r="K308">
        <v>1625.2544</v>
      </c>
      <c r="L308" s="45">
        <f t="shared" si="18"/>
        <v>2</v>
      </c>
      <c r="M308" s="42">
        <f t="shared" si="21"/>
        <v>837.76</v>
      </c>
      <c r="N308" s="42">
        <f t="shared" si="19"/>
        <v>0.03</v>
      </c>
      <c r="O308" s="42">
        <f t="shared" si="20"/>
        <v>1625.2544</v>
      </c>
    </row>
    <row r="309" spans="1:15" x14ac:dyDescent="0.3">
      <c r="A309" t="s">
        <v>2133</v>
      </c>
      <c r="B309" s="2">
        <v>45842</v>
      </c>
      <c r="C309" t="s">
        <v>1395</v>
      </c>
      <c r="D309" t="s">
        <v>1728</v>
      </c>
      <c r="E309" t="str">
        <f>VLOOKUP(D309,Product!$A$2:$I$101,3,FALSE)</f>
        <v>Electronics</v>
      </c>
      <c r="F309" t="s">
        <v>1757</v>
      </c>
      <c r="G309">
        <v>3</v>
      </c>
      <c r="H309">
        <v>135.94</v>
      </c>
      <c r="I309">
        <v>0.2</v>
      </c>
      <c r="J309" t="s">
        <v>1824</v>
      </c>
      <c r="K309">
        <v>326.25599999999997</v>
      </c>
      <c r="L309" s="45">
        <f t="shared" si="18"/>
        <v>3</v>
      </c>
      <c r="M309" s="42">
        <f t="shared" si="21"/>
        <v>135.94</v>
      </c>
      <c r="N309" s="42">
        <f t="shared" si="19"/>
        <v>0.2</v>
      </c>
      <c r="O309" s="42">
        <f t="shared" si="20"/>
        <v>326.25599999999997</v>
      </c>
    </row>
    <row r="310" spans="1:15" x14ac:dyDescent="0.3">
      <c r="A310" t="s">
        <v>2134</v>
      </c>
      <c r="B310" s="2">
        <v>45796</v>
      </c>
      <c r="C310" t="s">
        <v>1475</v>
      </c>
      <c r="D310" t="s">
        <v>1696</v>
      </c>
      <c r="E310" t="str">
        <f>VLOOKUP(D310,Product!$A$2:$I$101,3,FALSE)</f>
        <v>Electronics</v>
      </c>
      <c r="F310" t="s">
        <v>1757</v>
      </c>
      <c r="G310">
        <v>4</v>
      </c>
      <c r="H310">
        <v>396.53</v>
      </c>
      <c r="I310">
        <v>7.0000000000000007E-2</v>
      </c>
      <c r="J310" t="s">
        <v>1826</v>
      </c>
      <c r="K310">
        <v>1475.0916</v>
      </c>
      <c r="L310" s="45">
        <f t="shared" si="18"/>
        <v>4</v>
      </c>
      <c r="M310" s="42">
        <f t="shared" si="21"/>
        <v>396.53</v>
      </c>
      <c r="N310" s="42">
        <f t="shared" si="19"/>
        <v>7.0000000000000007E-2</v>
      </c>
      <c r="O310" s="42">
        <f t="shared" si="20"/>
        <v>1475.0916</v>
      </c>
    </row>
    <row r="311" spans="1:15" x14ac:dyDescent="0.3">
      <c r="A311" t="s">
        <v>2135</v>
      </c>
      <c r="B311" s="2">
        <v>45264</v>
      </c>
      <c r="C311" t="s">
        <v>713</v>
      </c>
      <c r="D311" t="s">
        <v>1606</v>
      </c>
      <c r="E311" t="str">
        <f>VLOOKUP(D311,Product!$A$2:$I$101,3,FALSE)</f>
        <v>Home</v>
      </c>
      <c r="F311" t="s">
        <v>1799</v>
      </c>
      <c r="G311">
        <v>2</v>
      </c>
      <c r="H311">
        <v>722.45</v>
      </c>
      <c r="I311">
        <v>0.22</v>
      </c>
      <c r="J311" t="s">
        <v>1826</v>
      </c>
      <c r="K311">
        <v>1127.0219999999999</v>
      </c>
      <c r="L311" s="45">
        <f t="shared" si="18"/>
        <v>2</v>
      </c>
      <c r="M311" s="42">
        <f t="shared" si="21"/>
        <v>722.45</v>
      </c>
      <c r="N311" s="42">
        <f t="shared" si="19"/>
        <v>0.22</v>
      </c>
      <c r="O311" s="42">
        <f t="shared" si="20"/>
        <v>1127.0219999999999</v>
      </c>
    </row>
    <row r="312" spans="1:15" x14ac:dyDescent="0.3">
      <c r="A312" t="s">
        <v>2136</v>
      </c>
      <c r="B312" s="2">
        <v>45504</v>
      </c>
      <c r="C312" t="s">
        <v>181</v>
      </c>
      <c r="D312" t="s">
        <v>1676</v>
      </c>
      <c r="E312" t="str">
        <f>VLOOKUP(D312,Product!$A$2:$I$101,3,FALSE)</f>
        <v>Beauty</v>
      </c>
      <c r="F312" t="s">
        <v>1761</v>
      </c>
      <c r="G312">
        <v>2</v>
      </c>
      <c r="H312">
        <v>138.41</v>
      </c>
      <c r="I312">
        <v>0.02</v>
      </c>
      <c r="J312" t="s">
        <v>1824</v>
      </c>
      <c r="K312">
        <v>271.28359999999998</v>
      </c>
      <c r="L312" s="45">
        <f t="shared" si="18"/>
        <v>2</v>
      </c>
      <c r="M312" s="42">
        <f t="shared" si="21"/>
        <v>138.41</v>
      </c>
      <c r="N312" s="42">
        <f t="shared" si="19"/>
        <v>0.02</v>
      </c>
      <c r="O312" s="42">
        <f t="shared" si="20"/>
        <v>271.28359999999998</v>
      </c>
    </row>
    <row r="313" spans="1:15" x14ac:dyDescent="0.3">
      <c r="A313" t="s">
        <v>2137</v>
      </c>
      <c r="B313" s="2">
        <v>45679</v>
      </c>
      <c r="C313" t="s">
        <v>435</v>
      </c>
      <c r="D313" t="s">
        <v>1708</v>
      </c>
      <c r="E313" t="str">
        <f>VLOOKUP(D313,Product!$A$2:$I$101,3,FALSE)</f>
        <v>Home</v>
      </c>
      <c r="F313" t="s">
        <v>1761</v>
      </c>
      <c r="G313">
        <v>4</v>
      </c>
      <c r="H313">
        <v>741.51</v>
      </c>
      <c r="I313">
        <v>0.09</v>
      </c>
      <c r="J313" t="s">
        <v>1829</v>
      </c>
      <c r="K313">
        <v>2699.0963999999999</v>
      </c>
      <c r="L313" s="45">
        <f t="shared" si="18"/>
        <v>4</v>
      </c>
      <c r="M313" s="42">
        <f t="shared" si="21"/>
        <v>741.51</v>
      </c>
      <c r="N313" s="42">
        <f t="shared" si="19"/>
        <v>0.09</v>
      </c>
      <c r="O313" s="42">
        <f t="shared" si="20"/>
        <v>2699.0963999999999</v>
      </c>
    </row>
    <row r="314" spans="1:15" x14ac:dyDescent="0.3">
      <c r="A314" t="s">
        <v>2138</v>
      </c>
      <c r="B314" s="2">
        <v>45611</v>
      </c>
      <c r="C314" t="s">
        <v>100</v>
      </c>
      <c r="D314" t="s">
        <v>1708</v>
      </c>
      <c r="E314" t="str">
        <f>VLOOKUP(D314,Product!$A$2:$I$101,3,FALSE)</f>
        <v>Home</v>
      </c>
      <c r="F314" t="s">
        <v>1807</v>
      </c>
      <c r="G314">
        <v>2</v>
      </c>
      <c r="H314">
        <v>588.9</v>
      </c>
      <c r="I314">
        <v>0.19</v>
      </c>
      <c r="J314" t="s">
        <v>1826</v>
      </c>
      <c r="K314">
        <v>954.01800000000003</v>
      </c>
      <c r="L314" s="45">
        <f t="shared" si="18"/>
        <v>2</v>
      </c>
      <c r="M314" s="42">
        <f t="shared" si="21"/>
        <v>588.9</v>
      </c>
      <c r="N314" s="42">
        <f t="shared" si="19"/>
        <v>0.19</v>
      </c>
      <c r="O314" s="42">
        <f t="shared" si="20"/>
        <v>954.01800000000003</v>
      </c>
    </row>
    <row r="315" spans="1:15" x14ac:dyDescent="0.3">
      <c r="A315" t="s">
        <v>2139</v>
      </c>
      <c r="B315" s="2">
        <v>45389</v>
      </c>
      <c r="C315" t="s">
        <v>960</v>
      </c>
      <c r="D315" t="s">
        <v>1648</v>
      </c>
      <c r="E315" t="str">
        <f>VLOOKUP(D315,Product!$A$2:$I$101,3,FALSE)</f>
        <v>Sports</v>
      </c>
      <c r="F315" t="s">
        <v>1761</v>
      </c>
      <c r="G315">
        <v>1</v>
      </c>
      <c r="H315">
        <v>88.92</v>
      </c>
      <c r="I315">
        <v>0.19</v>
      </c>
      <c r="J315" t="s">
        <v>1826</v>
      </c>
      <c r="K315">
        <v>72.025200000000012</v>
      </c>
      <c r="L315" s="45">
        <f t="shared" si="18"/>
        <v>1</v>
      </c>
      <c r="M315" s="42">
        <f t="shared" si="21"/>
        <v>88.92</v>
      </c>
      <c r="N315" s="42">
        <f t="shared" si="19"/>
        <v>0.19</v>
      </c>
      <c r="O315" s="42">
        <f t="shared" si="20"/>
        <v>72.025200000000012</v>
      </c>
    </row>
    <row r="316" spans="1:15" x14ac:dyDescent="0.3">
      <c r="A316" t="s">
        <v>2140</v>
      </c>
      <c r="B316" s="2">
        <v>45339</v>
      </c>
      <c r="C316" t="s">
        <v>411</v>
      </c>
      <c r="D316" t="s">
        <v>1670</v>
      </c>
      <c r="E316" t="str">
        <f>VLOOKUP(D316,Product!$A$2:$I$101,3,FALSE)</f>
        <v>Sports</v>
      </c>
      <c r="F316" t="s">
        <v>1804</v>
      </c>
      <c r="G316">
        <v>1</v>
      </c>
      <c r="H316">
        <v>299.13</v>
      </c>
      <c r="I316">
        <v>0.1</v>
      </c>
      <c r="J316" t="s">
        <v>1829</v>
      </c>
      <c r="K316">
        <v>269.21699999999998</v>
      </c>
      <c r="L316" s="45">
        <f t="shared" si="18"/>
        <v>1</v>
      </c>
      <c r="M316" s="42">
        <f t="shared" si="21"/>
        <v>299.13</v>
      </c>
      <c r="N316" s="42">
        <f t="shared" si="19"/>
        <v>0.1</v>
      </c>
      <c r="O316" s="42">
        <f t="shared" si="20"/>
        <v>269.21699999999998</v>
      </c>
    </row>
    <row r="317" spans="1:15" x14ac:dyDescent="0.3">
      <c r="A317" t="s">
        <v>2141</v>
      </c>
      <c r="B317" s="2">
        <v>45433</v>
      </c>
      <c r="C317" t="s">
        <v>405</v>
      </c>
      <c r="D317" t="s">
        <v>1702</v>
      </c>
      <c r="E317" t="str">
        <f>VLOOKUP(D317,Product!$A$2:$I$101,3,FALSE)</f>
        <v>Electronics</v>
      </c>
      <c r="F317" t="s">
        <v>1766</v>
      </c>
      <c r="G317">
        <v>2</v>
      </c>
      <c r="H317">
        <v>548.29999999999995</v>
      </c>
      <c r="I317">
        <v>0.23</v>
      </c>
      <c r="J317" t="s">
        <v>1824</v>
      </c>
      <c r="K317">
        <v>844.38199999999995</v>
      </c>
      <c r="L317" s="45">
        <f t="shared" si="18"/>
        <v>2</v>
      </c>
      <c r="M317" s="42">
        <f t="shared" si="21"/>
        <v>548.29999999999995</v>
      </c>
      <c r="N317" s="42">
        <f t="shared" si="19"/>
        <v>0.23</v>
      </c>
      <c r="O317" s="42">
        <f t="shared" si="20"/>
        <v>844.38199999999995</v>
      </c>
    </row>
    <row r="318" spans="1:15" x14ac:dyDescent="0.3">
      <c r="A318" t="s">
        <v>2142</v>
      </c>
      <c r="B318" s="2">
        <v>45435</v>
      </c>
      <c r="C318" t="s">
        <v>836</v>
      </c>
      <c r="D318" t="s">
        <v>1656</v>
      </c>
      <c r="E318" t="str">
        <f>VLOOKUP(D318,Product!$A$2:$I$101,3,FALSE)</f>
        <v>Sports</v>
      </c>
      <c r="F318" t="s">
        <v>1789</v>
      </c>
      <c r="G318">
        <v>3</v>
      </c>
      <c r="H318">
        <v>977.55</v>
      </c>
      <c r="I318">
        <v>0.02</v>
      </c>
      <c r="J318" t="s">
        <v>1826</v>
      </c>
      <c r="K318">
        <v>2873.9969999999989</v>
      </c>
      <c r="L318" s="45">
        <f t="shared" si="18"/>
        <v>3</v>
      </c>
      <c r="M318" s="42">
        <f t="shared" si="21"/>
        <v>977.55</v>
      </c>
      <c r="N318" s="42">
        <f t="shared" si="19"/>
        <v>0.02</v>
      </c>
      <c r="O318" s="42">
        <f t="shared" si="20"/>
        <v>2873.9969999999989</v>
      </c>
    </row>
    <row r="319" spans="1:15" x14ac:dyDescent="0.3">
      <c r="A319" t="s">
        <v>2143</v>
      </c>
      <c r="B319" s="2">
        <v>45823</v>
      </c>
      <c r="C319" t="s">
        <v>1086</v>
      </c>
      <c r="D319" t="s">
        <v>1636</v>
      </c>
      <c r="E319" t="str">
        <f>VLOOKUP(D319,Product!$A$2:$I$101,3,FALSE)</f>
        <v>Sports</v>
      </c>
      <c r="F319" t="s">
        <v>1810</v>
      </c>
      <c r="G319">
        <v>1</v>
      </c>
      <c r="H319">
        <v>459.42</v>
      </c>
      <c r="I319">
        <v>0.28000000000000003</v>
      </c>
      <c r="J319" t="s">
        <v>1829</v>
      </c>
      <c r="K319">
        <v>330.7824</v>
      </c>
      <c r="L319" s="45">
        <f t="shared" si="18"/>
        <v>1</v>
      </c>
      <c r="M319" s="42">
        <f t="shared" si="21"/>
        <v>459.42</v>
      </c>
      <c r="N319" s="42">
        <f t="shared" si="19"/>
        <v>0.28000000000000003</v>
      </c>
      <c r="O319" s="42">
        <f t="shared" si="20"/>
        <v>330.7824</v>
      </c>
    </row>
    <row r="320" spans="1:15" x14ac:dyDescent="0.3">
      <c r="A320" t="s">
        <v>2144</v>
      </c>
      <c r="B320" s="2">
        <v>45663</v>
      </c>
      <c r="C320" t="s">
        <v>318</v>
      </c>
      <c r="D320" t="s">
        <v>1549</v>
      </c>
      <c r="E320" t="str">
        <f>VLOOKUP(D320,Product!$A$2:$I$101,3,FALSE)</f>
        <v>Clothing</v>
      </c>
      <c r="F320" t="s">
        <v>1769</v>
      </c>
      <c r="G320">
        <v>2</v>
      </c>
      <c r="H320">
        <v>123.19</v>
      </c>
      <c r="I320">
        <v>0.19</v>
      </c>
      <c r="J320" t="s">
        <v>1824</v>
      </c>
      <c r="K320">
        <v>199.56780000000001</v>
      </c>
      <c r="L320" s="45">
        <f t="shared" si="18"/>
        <v>2</v>
      </c>
      <c r="M320" s="42">
        <f t="shared" si="21"/>
        <v>123.19</v>
      </c>
      <c r="N320" s="42">
        <f t="shared" si="19"/>
        <v>0.19</v>
      </c>
      <c r="O320" s="42">
        <f t="shared" si="20"/>
        <v>199.56780000000001</v>
      </c>
    </row>
    <row r="321" spans="1:15" x14ac:dyDescent="0.3">
      <c r="A321" t="s">
        <v>2145</v>
      </c>
      <c r="B321" s="2">
        <v>45879</v>
      </c>
      <c r="C321" t="s">
        <v>1121</v>
      </c>
      <c r="D321" t="s">
        <v>1658</v>
      </c>
      <c r="E321" t="str">
        <f>VLOOKUP(D321,Product!$A$2:$I$101,3,FALSE)</f>
        <v>Home</v>
      </c>
      <c r="F321" t="s">
        <v>1813</v>
      </c>
      <c r="G321">
        <v>1</v>
      </c>
      <c r="H321">
        <v>222.95</v>
      </c>
      <c r="I321">
        <v>0.02</v>
      </c>
      <c r="J321" t="s">
        <v>1826</v>
      </c>
      <c r="K321">
        <v>218.49100000000001</v>
      </c>
      <c r="L321" s="45">
        <f t="shared" si="18"/>
        <v>1</v>
      </c>
      <c r="M321" s="42">
        <f t="shared" si="21"/>
        <v>222.95</v>
      </c>
      <c r="N321" s="42">
        <f t="shared" si="19"/>
        <v>0.02</v>
      </c>
      <c r="O321" s="42">
        <f t="shared" si="20"/>
        <v>218.49100000000001</v>
      </c>
    </row>
    <row r="322" spans="1:15" x14ac:dyDescent="0.3">
      <c r="A322" t="s">
        <v>2146</v>
      </c>
      <c r="B322" s="2">
        <v>45840</v>
      </c>
      <c r="C322" t="s">
        <v>1044</v>
      </c>
      <c r="D322" t="s">
        <v>1612</v>
      </c>
      <c r="E322" t="str">
        <f>VLOOKUP(D322,Product!$A$2:$I$101,3,FALSE)</f>
        <v>Beauty</v>
      </c>
      <c r="F322" t="s">
        <v>1769</v>
      </c>
      <c r="G322">
        <v>3</v>
      </c>
      <c r="H322">
        <v>601.92999999999995</v>
      </c>
      <c r="I322">
        <v>0.14000000000000001</v>
      </c>
      <c r="J322" t="s">
        <v>1824</v>
      </c>
      <c r="K322">
        <v>1552.9793999999999</v>
      </c>
      <c r="L322" s="45">
        <f t="shared" si="18"/>
        <v>3</v>
      </c>
      <c r="M322" s="42">
        <f t="shared" si="21"/>
        <v>601.92999999999995</v>
      </c>
      <c r="N322" s="42">
        <f t="shared" si="19"/>
        <v>0.14000000000000001</v>
      </c>
      <c r="O322" s="42">
        <f t="shared" si="20"/>
        <v>1552.9793999999999</v>
      </c>
    </row>
    <row r="323" spans="1:15" x14ac:dyDescent="0.3">
      <c r="A323" t="s">
        <v>2147</v>
      </c>
      <c r="B323" s="2">
        <v>45380</v>
      </c>
      <c r="C323" t="s">
        <v>939</v>
      </c>
      <c r="D323" t="s">
        <v>1686</v>
      </c>
      <c r="E323" t="str">
        <f>VLOOKUP(D323,Product!$A$2:$I$101,3,FALSE)</f>
        <v>Clothing</v>
      </c>
      <c r="F323" t="s">
        <v>1761</v>
      </c>
      <c r="G323">
        <v>1</v>
      </c>
      <c r="H323">
        <v>564.1</v>
      </c>
      <c r="I323">
        <v>0.03</v>
      </c>
      <c r="J323" t="s">
        <v>1824</v>
      </c>
      <c r="K323">
        <v>547.17700000000002</v>
      </c>
      <c r="L323" s="45">
        <f t="shared" ref="L323:L386" si="22">IF(G323="", AVERAGEIF($E$2:$E$101, E324, $G$2:$G$101), G323)</f>
        <v>1</v>
      </c>
      <c r="M323" s="42">
        <f t="shared" si="21"/>
        <v>564.1</v>
      </c>
      <c r="N323" s="42">
        <f t="shared" ref="N323:N386" si="23">IF(I323="", AVERAGEIF($E$2:$E$101, E324, $I$2:$I$101), I323)</f>
        <v>0.03</v>
      </c>
      <c r="O323" s="42">
        <f t="shared" ref="O323:O386" si="24">IF(K323="", AVERAGEIF($E$2:$E$101, E324, $K$2:$K$101), K323)</f>
        <v>547.17700000000002</v>
      </c>
    </row>
    <row r="324" spans="1:15" x14ac:dyDescent="0.3">
      <c r="A324" t="s">
        <v>2148</v>
      </c>
      <c r="B324" s="2">
        <v>45672</v>
      </c>
      <c r="C324" t="s">
        <v>341</v>
      </c>
      <c r="D324" t="s">
        <v>1708</v>
      </c>
      <c r="E324" t="str">
        <f>VLOOKUP(D324,Product!$A$2:$I$101,3,FALSE)</f>
        <v>Home</v>
      </c>
      <c r="F324" t="s">
        <v>1773</v>
      </c>
      <c r="G324">
        <v>1</v>
      </c>
      <c r="H324">
        <v>516.62</v>
      </c>
      <c r="I324">
        <v>0.18</v>
      </c>
      <c r="J324" t="s">
        <v>1824</v>
      </c>
      <c r="K324">
        <v>423.62840000000011</v>
      </c>
      <c r="L324" s="45">
        <f t="shared" si="22"/>
        <v>1</v>
      </c>
      <c r="M324" s="42">
        <f t="shared" si="21"/>
        <v>516.62</v>
      </c>
      <c r="N324" s="42">
        <f t="shared" si="23"/>
        <v>0.18</v>
      </c>
      <c r="O324" s="42">
        <f t="shared" si="24"/>
        <v>423.62840000000011</v>
      </c>
    </row>
    <row r="325" spans="1:15" x14ac:dyDescent="0.3">
      <c r="A325" t="s">
        <v>2149</v>
      </c>
      <c r="B325" s="2">
        <v>45497</v>
      </c>
      <c r="C325" t="s">
        <v>1357</v>
      </c>
      <c r="D325" t="s">
        <v>1674</v>
      </c>
      <c r="E325" t="str">
        <f>VLOOKUP(D325,Product!$A$2:$I$101,3,FALSE)</f>
        <v>Beauty</v>
      </c>
      <c r="F325" t="s">
        <v>1794</v>
      </c>
      <c r="G325">
        <v>1</v>
      </c>
      <c r="H325">
        <v>934.75</v>
      </c>
      <c r="I325">
        <v>0.11</v>
      </c>
      <c r="J325" t="s">
        <v>1826</v>
      </c>
      <c r="K325">
        <v>831.92750000000001</v>
      </c>
      <c r="L325" s="45">
        <f t="shared" si="22"/>
        <v>1</v>
      </c>
      <c r="M325" s="42">
        <f t="shared" si="21"/>
        <v>934.75</v>
      </c>
      <c r="N325" s="42">
        <f t="shared" si="23"/>
        <v>0.11</v>
      </c>
      <c r="O325" s="42">
        <f t="shared" si="24"/>
        <v>831.92750000000001</v>
      </c>
    </row>
    <row r="326" spans="1:15" x14ac:dyDescent="0.3">
      <c r="A326" t="s">
        <v>2150</v>
      </c>
      <c r="B326" s="2">
        <v>45407</v>
      </c>
      <c r="C326" t="s">
        <v>752</v>
      </c>
      <c r="D326" t="s">
        <v>1744</v>
      </c>
      <c r="E326" t="str">
        <f>VLOOKUP(D326,Product!$A$2:$I$101,3,FALSE)</f>
        <v>Electronics</v>
      </c>
      <c r="F326" t="s">
        <v>1779</v>
      </c>
      <c r="G326">
        <v>4</v>
      </c>
      <c r="H326">
        <v>548.44000000000005</v>
      </c>
      <c r="I326">
        <v>0.05</v>
      </c>
      <c r="J326" t="s">
        <v>1826</v>
      </c>
      <c r="K326">
        <v>2084.0720000000001</v>
      </c>
      <c r="L326" s="45">
        <f t="shared" si="22"/>
        <v>4</v>
      </c>
      <c r="M326" s="42">
        <f t="shared" si="21"/>
        <v>548.44000000000005</v>
      </c>
      <c r="N326" s="42">
        <f t="shared" si="23"/>
        <v>0.05</v>
      </c>
      <c r="O326" s="42">
        <f t="shared" si="24"/>
        <v>2084.0720000000001</v>
      </c>
    </row>
    <row r="327" spans="1:15" x14ac:dyDescent="0.3">
      <c r="A327" t="s">
        <v>2151</v>
      </c>
      <c r="B327" s="2">
        <v>45764</v>
      </c>
      <c r="C327" t="s">
        <v>63</v>
      </c>
      <c r="D327" t="s">
        <v>1622</v>
      </c>
      <c r="E327" t="str">
        <f>VLOOKUP(D327,Product!$A$2:$I$101,3,FALSE)</f>
        <v>Clothing</v>
      </c>
      <c r="F327" t="s">
        <v>1766</v>
      </c>
      <c r="G327">
        <v>3</v>
      </c>
      <c r="H327">
        <v>361.11</v>
      </c>
      <c r="I327">
        <v>0.06</v>
      </c>
      <c r="J327" t="s">
        <v>1824</v>
      </c>
      <c r="K327">
        <v>1018.3302</v>
      </c>
      <c r="L327" s="45">
        <f t="shared" si="22"/>
        <v>3</v>
      </c>
      <c r="M327" s="42">
        <f t="shared" si="21"/>
        <v>361.11</v>
      </c>
      <c r="N327" s="42">
        <f t="shared" si="23"/>
        <v>0.06</v>
      </c>
      <c r="O327" s="42">
        <f t="shared" si="24"/>
        <v>1018.3302</v>
      </c>
    </row>
    <row r="328" spans="1:15" x14ac:dyDescent="0.3">
      <c r="A328" t="s">
        <v>2152</v>
      </c>
      <c r="B328" s="2">
        <v>45924</v>
      </c>
      <c r="C328" t="s">
        <v>616</v>
      </c>
      <c r="D328" t="s">
        <v>1574</v>
      </c>
      <c r="E328" t="str">
        <f>VLOOKUP(D328,Product!$A$2:$I$101,3,FALSE)</f>
        <v>Electronics</v>
      </c>
      <c r="F328" t="s">
        <v>1757</v>
      </c>
      <c r="G328">
        <v>2</v>
      </c>
      <c r="H328">
        <v>610.37</v>
      </c>
      <c r="I328">
        <v>0.1</v>
      </c>
      <c r="J328" t="s">
        <v>1826</v>
      </c>
      <c r="K328">
        <v>1098.6659999999999</v>
      </c>
      <c r="L328" s="45">
        <f t="shared" si="22"/>
        <v>2</v>
      </c>
      <c r="M328" s="42">
        <f t="shared" si="21"/>
        <v>610.37</v>
      </c>
      <c r="N328" s="42">
        <f t="shared" si="23"/>
        <v>0.1</v>
      </c>
      <c r="O328" s="42">
        <f t="shared" si="24"/>
        <v>1098.6659999999999</v>
      </c>
    </row>
    <row r="329" spans="1:15" x14ac:dyDescent="0.3">
      <c r="A329" t="s">
        <v>2153</v>
      </c>
      <c r="B329" s="2">
        <v>45240</v>
      </c>
      <c r="C329" t="s">
        <v>1050</v>
      </c>
      <c r="D329" t="s">
        <v>1650</v>
      </c>
      <c r="E329" t="str">
        <f>VLOOKUP(D329,Product!$A$2:$I$101,3,FALSE)</f>
        <v>Electronics</v>
      </c>
      <c r="F329" t="s">
        <v>1804</v>
      </c>
      <c r="G329">
        <v>1</v>
      </c>
      <c r="H329">
        <v>272.2</v>
      </c>
      <c r="I329">
        <v>0.3</v>
      </c>
      <c r="J329" t="s">
        <v>1824</v>
      </c>
      <c r="K329">
        <v>190.54</v>
      </c>
      <c r="L329" s="45">
        <f t="shared" si="22"/>
        <v>1</v>
      </c>
      <c r="M329" s="42">
        <f t="shared" si="21"/>
        <v>272.2</v>
      </c>
      <c r="N329" s="42">
        <f t="shared" si="23"/>
        <v>0.3</v>
      </c>
      <c r="O329" s="42">
        <f t="shared" si="24"/>
        <v>190.54</v>
      </c>
    </row>
    <row r="330" spans="1:15" x14ac:dyDescent="0.3">
      <c r="A330" t="s">
        <v>2154</v>
      </c>
      <c r="B330" s="2">
        <v>45349</v>
      </c>
      <c r="C330" t="s">
        <v>1357</v>
      </c>
      <c r="D330" t="s">
        <v>1702</v>
      </c>
      <c r="E330" t="str">
        <f>VLOOKUP(D330,Product!$A$2:$I$101,3,FALSE)</f>
        <v>Electronics</v>
      </c>
      <c r="F330" t="s">
        <v>1776</v>
      </c>
      <c r="G330">
        <v>3</v>
      </c>
      <c r="H330">
        <v>573.1</v>
      </c>
      <c r="I330">
        <v>0.16</v>
      </c>
      <c r="J330" t="s">
        <v>1829</v>
      </c>
      <c r="K330">
        <v>1444.212</v>
      </c>
      <c r="L330" s="45">
        <f t="shared" si="22"/>
        <v>3</v>
      </c>
      <c r="M330" s="42">
        <f t="shared" si="21"/>
        <v>573.1</v>
      </c>
      <c r="N330" s="42">
        <f t="shared" si="23"/>
        <v>0.16</v>
      </c>
      <c r="O330" s="42">
        <f t="shared" si="24"/>
        <v>1444.212</v>
      </c>
    </row>
    <row r="331" spans="1:15" x14ac:dyDescent="0.3">
      <c r="A331" t="s">
        <v>2155</v>
      </c>
      <c r="B331" s="2">
        <v>45756</v>
      </c>
      <c r="C331" t="s">
        <v>1014</v>
      </c>
      <c r="D331" t="s">
        <v>1557</v>
      </c>
      <c r="E331" t="str">
        <f>VLOOKUP(D331,Product!$A$2:$I$101,3,FALSE)</f>
        <v>Beauty</v>
      </c>
      <c r="F331" t="s">
        <v>1752</v>
      </c>
      <c r="G331">
        <v>4</v>
      </c>
      <c r="H331">
        <v>24.72</v>
      </c>
      <c r="I331">
        <v>0.28000000000000003</v>
      </c>
      <c r="J331" t="s">
        <v>1824</v>
      </c>
      <c r="K331">
        <v>71.193599999999989</v>
      </c>
      <c r="L331" s="45">
        <f t="shared" si="22"/>
        <v>4</v>
      </c>
      <c r="M331" s="42">
        <f t="shared" si="21"/>
        <v>24.72</v>
      </c>
      <c r="N331" s="42">
        <f t="shared" si="23"/>
        <v>0.28000000000000003</v>
      </c>
      <c r="O331" s="42">
        <f t="shared" si="24"/>
        <v>71.193599999999989</v>
      </c>
    </row>
    <row r="332" spans="1:15" x14ac:dyDescent="0.3">
      <c r="A332" t="s">
        <v>2156</v>
      </c>
      <c r="B332" s="2">
        <v>45478</v>
      </c>
      <c r="C332" t="s">
        <v>803</v>
      </c>
      <c r="D332" t="s">
        <v>1565</v>
      </c>
      <c r="E332" t="str">
        <f>VLOOKUP(D332,Product!$A$2:$I$101,3,FALSE)</f>
        <v>Sports</v>
      </c>
      <c r="F332" t="s">
        <v>1786</v>
      </c>
      <c r="G332">
        <v>3</v>
      </c>
      <c r="H332">
        <v>268.89</v>
      </c>
      <c r="I332">
        <v>7.0000000000000007E-2</v>
      </c>
      <c r="J332" t="s">
        <v>1829</v>
      </c>
      <c r="K332">
        <v>750.20309999999995</v>
      </c>
      <c r="L332" s="45">
        <f t="shared" si="22"/>
        <v>3</v>
      </c>
      <c r="M332" s="42">
        <f t="shared" si="21"/>
        <v>268.89</v>
      </c>
      <c r="N332" s="42">
        <f t="shared" si="23"/>
        <v>7.0000000000000007E-2</v>
      </c>
      <c r="O332" s="42">
        <f t="shared" si="24"/>
        <v>750.20309999999995</v>
      </c>
    </row>
    <row r="333" spans="1:15" x14ac:dyDescent="0.3">
      <c r="A333" t="s">
        <v>2157</v>
      </c>
      <c r="B333" s="2">
        <v>45890</v>
      </c>
      <c r="C333" t="s">
        <v>821</v>
      </c>
      <c r="D333" t="s">
        <v>1684</v>
      </c>
      <c r="E333" t="str">
        <f>VLOOKUP(D333,Product!$A$2:$I$101,3,FALSE)</f>
        <v>Home</v>
      </c>
      <c r="F333" t="s">
        <v>1786</v>
      </c>
      <c r="G333">
        <v>1</v>
      </c>
      <c r="H333">
        <v>78.5</v>
      </c>
      <c r="I333">
        <v>0.17</v>
      </c>
      <c r="J333" t="s">
        <v>1829</v>
      </c>
      <c r="K333">
        <v>65.155000000000001</v>
      </c>
      <c r="L333" s="45">
        <f t="shared" si="22"/>
        <v>1</v>
      </c>
      <c r="M333" s="42">
        <f t="shared" si="21"/>
        <v>78.5</v>
      </c>
      <c r="N333" s="42">
        <f t="shared" si="23"/>
        <v>0.17</v>
      </c>
      <c r="O333" s="42">
        <f t="shared" si="24"/>
        <v>65.155000000000001</v>
      </c>
    </row>
    <row r="334" spans="1:15" x14ac:dyDescent="0.3">
      <c r="A334" t="s">
        <v>2158</v>
      </c>
      <c r="B334" s="2">
        <v>45815</v>
      </c>
      <c r="C334" t="s">
        <v>455</v>
      </c>
      <c r="D334" t="s">
        <v>1620</v>
      </c>
      <c r="E334" t="str">
        <f>VLOOKUP(D334,Product!$A$2:$I$101,3,FALSE)</f>
        <v>Clothing</v>
      </c>
      <c r="F334" t="s">
        <v>1769</v>
      </c>
      <c r="G334">
        <v>3</v>
      </c>
      <c r="H334">
        <v>399.42</v>
      </c>
      <c r="I334">
        <v>0.02</v>
      </c>
      <c r="J334" t="s">
        <v>1824</v>
      </c>
      <c r="K334">
        <v>1174.2947999999999</v>
      </c>
      <c r="L334" s="45">
        <f t="shared" si="22"/>
        <v>3</v>
      </c>
      <c r="M334" s="42">
        <f t="shared" si="21"/>
        <v>399.42</v>
      </c>
      <c r="N334" s="42">
        <f t="shared" si="23"/>
        <v>0.02</v>
      </c>
      <c r="O334" s="42">
        <f t="shared" si="24"/>
        <v>1174.2947999999999</v>
      </c>
    </row>
    <row r="335" spans="1:15" x14ac:dyDescent="0.3">
      <c r="A335" t="s">
        <v>2159</v>
      </c>
      <c r="B335" s="2">
        <v>45891</v>
      </c>
      <c r="C335" t="s">
        <v>307</v>
      </c>
      <c r="D335" t="s">
        <v>1610</v>
      </c>
      <c r="E335" t="str">
        <f>VLOOKUP(D335,Product!$A$2:$I$101,3,FALSE)</f>
        <v>Sports</v>
      </c>
      <c r="F335" t="s">
        <v>1813</v>
      </c>
      <c r="G335">
        <v>3</v>
      </c>
      <c r="H335">
        <v>455.82</v>
      </c>
      <c r="I335">
        <v>0.01</v>
      </c>
      <c r="J335" t="s">
        <v>1826</v>
      </c>
      <c r="K335">
        <v>1353.7854</v>
      </c>
      <c r="L335" s="45">
        <f t="shared" si="22"/>
        <v>3</v>
      </c>
      <c r="M335" s="42">
        <f t="shared" ref="M335:M398" si="25">IF(H335="", IFERROR(AVERAGEIF($E$2:$E$101, E335, $H$2:$H$101), ""), H335)</f>
        <v>455.82</v>
      </c>
      <c r="N335" s="42">
        <f t="shared" si="23"/>
        <v>0.01</v>
      </c>
      <c r="O335" s="42">
        <f t="shared" si="24"/>
        <v>1353.7854</v>
      </c>
    </row>
    <row r="336" spans="1:15" x14ac:dyDescent="0.3">
      <c r="A336" t="s">
        <v>2160</v>
      </c>
      <c r="B336" s="2">
        <v>45609</v>
      </c>
      <c r="C336" t="s">
        <v>1095</v>
      </c>
      <c r="D336" t="s">
        <v>1648</v>
      </c>
      <c r="E336" t="str">
        <f>VLOOKUP(D336,Product!$A$2:$I$101,3,FALSE)</f>
        <v>Sports</v>
      </c>
      <c r="F336" t="s">
        <v>1773</v>
      </c>
      <c r="G336">
        <v>2</v>
      </c>
      <c r="H336">
        <v>613.23</v>
      </c>
      <c r="I336">
        <v>0.15</v>
      </c>
      <c r="J336" t="s">
        <v>1826</v>
      </c>
      <c r="K336">
        <v>1042.491</v>
      </c>
      <c r="L336" s="45">
        <f t="shared" si="22"/>
        <v>2</v>
      </c>
      <c r="M336" s="42">
        <f t="shared" si="25"/>
        <v>613.23</v>
      </c>
      <c r="N336" s="42">
        <f t="shared" si="23"/>
        <v>0.15</v>
      </c>
      <c r="O336" s="42">
        <f t="shared" si="24"/>
        <v>1042.491</v>
      </c>
    </row>
    <row r="337" spans="1:15" x14ac:dyDescent="0.3">
      <c r="A337" t="s">
        <v>2161</v>
      </c>
      <c r="B337" s="2">
        <v>45309</v>
      </c>
      <c r="C337" t="s">
        <v>1414</v>
      </c>
      <c r="D337" t="s">
        <v>1549</v>
      </c>
      <c r="E337" t="str">
        <f>VLOOKUP(D337,Product!$A$2:$I$101,3,FALSE)</f>
        <v>Clothing</v>
      </c>
      <c r="F337" t="s">
        <v>1799</v>
      </c>
      <c r="G337">
        <v>4</v>
      </c>
      <c r="H337">
        <v>971.9</v>
      </c>
      <c r="I337">
        <v>0.28000000000000003</v>
      </c>
      <c r="J337" t="s">
        <v>1826</v>
      </c>
      <c r="K337">
        <v>2799.0720000000001</v>
      </c>
      <c r="L337" s="45">
        <f t="shared" si="22"/>
        <v>4</v>
      </c>
      <c r="M337" s="42">
        <f t="shared" si="25"/>
        <v>971.9</v>
      </c>
      <c r="N337" s="42">
        <f t="shared" si="23"/>
        <v>0.28000000000000003</v>
      </c>
      <c r="O337" s="42">
        <f t="shared" si="24"/>
        <v>2799.0720000000001</v>
      </c>
    </row>
    <row r="338" spans="1:15" x14ac:dyDescent="0.3">
      <c r="A338" t="s">
        <v>2162</v>
      </c>
      <c r="B338" s="2">
        <v>45519</v>
      </c>
      <c r="C338" t="s">
        <v>137</v>
      </c>
      <c r="D338" t="s">
        <v>1604</v>
      </c>
      <c r="E338" t="str">
        <f>VLOOKUP(D338,Product!$A$2:$I$101,3,FALSE)</f>
        <v>Sports</v>
      </c>
      <c r="F338" t="s">
        <v>1779</v>
      </c>
      <c r="G338">
        <v>3</v>
      </c>
      <c r="H338">
        <v>884.92</v>
      </c>
      <c r="I338">
        <v>0.06</v>
      </c>
      <c r="J338" t="s">
        <v>1826</v>
      </c>
      <c r="K338">
        <v>2495.4744000000001</v>
      </c>
      <c r="L338" s="45">
        <f t="shared" si="22"/>
        <v>3</v>
      </c>
      <c r="M338" s="42">
        <f t="shared" si="25"/>
        <v>884.92</v>
      </c>
      <c r="N338" s="42">
        <f t="shared" si="23"/>
        <v>0.06</v>
      </c>
      <c r="O338" s="42">
        <f t="shared" si="24"/>
        <v>2495.4744000000001</v>
      </c>
    </row>
    <row r="339" spans="1:15" x14ac:dyDescent="0.3">
      <c r="A339" t="s">
        <v>2163</v>
      </c>
      <c r="B339" s="2">
        <v>45921</v>
      </c>
      <c r="C339" t="s">
        <v>314</v>
      </c>
      <c r="D339" t="s">
        <v>1562</v>
      </c>
      <c r="E339" t="str">
        <f>VLOOKUP(D339,Product!$A$2:$I$101,3,FALSE)</f>
        <v>Electronics</v>
      </c>
      <c r="F339" t="s">
        <v>1786</v>
      </c>
      <c r="G339">
        <v>1</v>
      </c>
      <c r="H339">
        <v>125</v>
      </c>
      <c r="I339">
        <v>0.23</v>
      </c>
      <c r="J339" t="s">
        <v>1824</v>
      </c>
      <c r="K339">
        <v>96.25</v>
      </c>
      <c r="L339" s="45">
        <f t="shared" si="22"/>
        <v>1</v>
      </c>
      <c r="M339" s="42">
        <f t="shared" si="25"/>
        <v>125</v>
      </c>
      <c r="N339" s="42">
        <f t="shared" si="23"/>
        <v>0.23</v>
      </c>
      <c r="O339" s="42">
        <f t="shared" si="24"/>
        <v>96.25</v>
      </c>
    </row>
    <row r="340" spans="1:15" x14ac:dyDescent="0.3">
      <c r="A340" t="s">
        <v>2164</v>
      </c>
      <c r="B340" s="2">
        <v>45465</v>
      </c>
      <c r="C340" t="s">
        <v>441</v>
      </c>
      <c r="D340" t="s">
        <v>1568</v>
      </c>
      <c r="E340" t="str">
        <f>VLOOKUP(D340,Product!$A$2:$I$101,3,FALSE)</f>
        <v>Home</v>
      </c>
      <c r="F340" t="s">
        <v>1801</v>
      </c>
      <c r="G340">
        <v>2</v>
      </c>
      <c r="H340">
        <v>188.25</v>
      </c>
      <c r="I340">
        <v>0.08</v>
      </c>
      <c r="J340" t="s">
        <v>1826</v>
      </c>
      <c r="K340">
        <v>346.38</v>
      </c>
      <c r="L340" s="45">
        <f t="shared" si="22"/>
        <v>2</v>
      </c>
      <c r="M340" s="42">
        <f t="shared" si="25"/>
        <v>188.25</v>
      </c>
      <c r="N340" s="42">
        <f t="shared" si="23"/>
        <v>0.08</v>
      </c>
      <c r="O340" s="42">
        <f t="shared" si="24"/>
        <v>346.38</v>
      </c>
    </row>
    <row r="341" spans="1:15" x14ac:dyDescent="0.3">
      <c r="A341" t="s">
        <v>2165</v>
      </c>
      <c r="B341" s="2">
        <v>45303</v>
      </c>
      <c r="C341" t="s">
        <v>719</v>
      </c>
      <c r="D341" t="s">
        <v>1640</v>
      </c>
      <c r="E341" t="str">
        <f>VLOOKUP(D341,Product!$A$2:$I$101,3,FALSE)</f>
        <v>Clothing</v>
      </c>
      <c r="F341" t="s">
        <v>1776</v>
      </c>
      <c r="G341">
        <v>4</v>
      </c>
      <c r="H341">
        <v>344.12</v>
      </c>
      <c r="I341">
        <v>0.25</v>
      </c>
      <c r="J341" t="s">
        <v>1826</v>
      </c>
      <c r="K341">
        <v>1032.3599999999999</v>
      </c>
      <c r="L341" s="45">
        <f t="shared" si="22"/>
        <v>4</v>
      </c>
      <c r="M341" s="42">
        <f t="shared" si="25"/>
        <v>344.12</v>
      </c>
      <c r="N341" s="42">
        <f t="shared" si="23"/>
        <v>0.25</v>
      </c>
      <c r="O341" s="42">
        <f t="shared" si="24"/>
        <v>1032.3599999999999</v>
      </c>
    </row>
    <row r="342" spans="1:15" x14ac:dyDescent="0.3">
      <c r="A342" t="s">
        <v>2166</v>
      </c>
      <c r="B342" s="2">
        <v>45218</v>
      </c>
      <c r="C342" t="s">
        <v>181</v>
      </c>
      <c r="D342" t="s">
        <v>1582</v>
      </c>
      <c r="E342" t="str">
        <f>VLOOKUP(D342,Product!$A$2:$I$101,3,FALSE)</f>
        <v>Sports</v>
      </c>
      <c r="F342" t="s">
        <v>1813</v>
      </c>
      <c r="G342">
        <v>3</v>
      </c>
      <c r="H342">
        <v>997.95</v>
      </c>
      <c r="I342">
        <v>0.09</v>
      </c>
      <c r="J342" t="s">
        <v>1829</v>
      </c>
      <c r="K342">
        <v>2724.4034999999999</v>
      </c>
      <c r="L342" s="45">
        <f t="shared" si="22"/>
        <v>3</v>
      </c>
      <c r="M342" s="42">
        <f t="shared" si="25"/>
        <v>997.95</v>
      </c>
      <c r="N342" s="42">
        <f t="shared" si="23"/>
        <v>0.09</v>
      </c>
      <c r="O342" s="42">
        <f t="shared" si="24"/>
        <v>2724.4034999999999</v>
      </c>
    </row>
    <row r="343" spans="1:15" x14ac:dyDescent="0.3">
      <c r="A343" t="s">
        <v>2167</v>
      </c>
      <c r="B343" s="2">
        <v>45727</v>
      </c>
      <c r="C343" t="s">
        <v>505</v>
      </c>
      <c r="D343" t="s">
        <v>1570</v>
      </c>
      <c r="E343" t="str">
        <f>VLOOKUP(D343,Product!$A$2:$I$101,3,FALSE)</f>
        <v>Electronics</v>
      </c>
      <c r="F343" t="s">
        <v>1801</v>
      </c>
      <c r="G343">
        <v>3</v>
      </c>
      <c r="H343">
        <v>121.64</v>
      </c>
      <c r="I343">
        <v>7.0000000000000007E-2</v>
      </c>
      <c r="J343" t="s">
        <v>1826</v>
      </c>
      <c r="K343">
        <v>339.37560000000002</v>
      </c>
      <c r="L343" s="45">
        <f t="shared" si="22"/>
        <v>3</v>
      </c>
      <c r="M343" s="42">
        <f t="shared" si="25"/>
        <v>121.64</v>
      </c>
      <c r="N343" s="42">
        <f t="shared" si="23"/>
        <v>7.0000000000000007E-2</v>
      </c>
      <c r="O343" s="42">
        <f t="shared" si="24"/>
        <v>339.37560000000002</v>
      </c>
    </row>
    <row r="344" spans="1:15" x14ac:dyDescent="0.3">
      <c r="A344" t="s">
        <v>2168</v>
      </c>
      <c r="B344" s="2">
        <v>45557</v>
      </c>
      <c r="C344" t="s">
        <v>716</v>
      </c>
      <c r="D344" t="s">
        <v>1684</v>
      </c>
      <c r="E344" t="str">
        <f>VLOOKUP(D344,Product!$A$2:$I$101,3,FALSE)</f>
        <v>Home</v>
      </c>
      <c r="F344" t="s">
        <v>1789</v>
      </c>
      <c r="G344">
        <v>2</v>
      </c>
      <c r="H344">
        <v>692.72</v>
      </c>
      <c r="I344">
        <v>0.13</v>
      </c>
      <c r="J344" t="s">
        <v>1826</v>
      </c>
      <c r="K344">
        <v>1205.3327999999999</v>
      </c>
      <c r="L344" s="45">
        <f t="shared" si="22"/>
        <v>2</v>
      </c>
      <c r="M344" s="42">
        <f t="shared" si="25"/>
        <v>692.72</v>
      </c>
      <c r="N344" s="42">
        <f t="shared" si="23"/>
        <v>0.13</v>
      </c>
      <c r="O344" s="42">
        <f t="shared" si="24"/>
        <v>1205.3327999999999</v>
      </c>
    </row>
    <row r="345" spans="1:15" x14ac:dyDescent="0.3">
      <c r="A345" t="s">
        <v>2169</v>
      </c>
      <c r="B345" s="2">
        <v>45623</v>
      </c>
      <c r="C345" t="s">
        <v>114</v>
      </c>
      <c r="D345" t="s">
        <v>1596</v>
      </c>
      <c r="E345" t="str">
        <f>VLOOKUP(D345,Product!$A$2:$I$101,3,FALSE)</f>
        <v>Sports</v>
      </c>
      <c r="F345" t="s">
        <v>1813</v>
      </c>
      <c r="G345">
        <v>3</v>
      </c>
      <c r="H345">
        <v>794.59</v>
      </c>
      <c r="I345">
        <v>0.03</v>
      </c>
      <c r="J345" t="s">
        <v>1826</v>
      </c>
      <c r="K345">
        <v>2312.2568999999999</v>
      </c>
      <c r="L345" s="45">
        <f t="shared" si="22"/>
        <v>3</v>
      </c>
      <c r="M345" s="42">
        <f t="shared" si="25"/>
        <v>794.59</v>
      </c>
      <c r="N345" s="42">
        <f t="shared" si="23"/>
        <v>0.03</v>
      </c>
      <c r="O345" s="42">
        <f t="shared" si="24"/>
        <v>2312.2568999999999</v>
      </c>
    </row>
    <row r="346" spans="1:15" x14ac:dyDescent="0.3">
      <c r="A346" t="s">
        <v>2170</v>
      </c>
      <c r="B346" s="2">
        <v>45224</v>
      </c>
      <c r="C346" t="s">
        <v>67</v>
      </c>
      <c r="D346" t="s">
        <v>1600</v>
      </c>
      <c r="E346" t="str">
        <f>VLOOKUP(D346,Product!$A$2:$I$101,3,FALSE)</f>
        <v>Electronics</v>
      </c>
      <c r="F346" t="s">
        <v>1786</v>
      </c>
      <c r="G346">
        <v>1</v>
      </c>
      <c r="H346">
        <v>907.95</v>
      </c>
      <c r="I346">
        <v>0.1</v>
      </c>
      <c r="J346" t="s">
        <v>1826</v>
      </c>
      <c r="K346">
        <v>817.15500000000009</v>
      </c>
      <c r="L346" s="45">
        <f t="shared" si="22"/>
        <v>1</v>
      </c>
      <c r="M346" s="42">
        <f t="shared" si="25"/>
        <v>907.95</v>
      </c>
      <c r="N346" s="42">
        <f t="shared" si="23"/>
        <v>0.1</v>
      </c>
      <c r="O346" s="42">
        <f t="shared" si="24"/>
        <v>817.15500000000009</v>
      </c>
    </row>
    <row r="347" spans="1:15" x14ac:dyDescent="0.3">
      <c r="A347" t="s">
        <v>2171</v>
      </c>
      <c r="B347" s="2">
        <v>45940</v>
      </c>
      <c r="C347" t="s">
        <v>911</v>
      </c>
      <c r="D347" t="s">
        <v>1648</v>
      </c>
      <c r="E347" t="str">
        <f>VLOOKUP(D347,Product!$A$2:$I$101,3,FALSE)</f>
        <v>Sports</v>
      </c>
      <c r="F347" t="s">
        <v>1752</v>
      </c>
      <c r="G347">
        <v>2</v>
      </c>
      <c r="H347">
        <v>660.81</v>
      </c>
      <c r="I347">
        <v>0.18</v>
      </c>
      <c r="J347" t="s">
        <v>1824</v>
      </c>
      <c r="K347">
        <v>1083.7284</v>
      </c>
      <c r="L347" s="45">
        <f t="shared" si="22"/>
        <v>2</v>
      </c>
      <c r="M347" s="42">
        <f t="shared" si="25"/>
        <v>660.81</v>
      </c>
      <c r="N347" s="42">
        <f t="shared" si="23"/>
        <v>0.18</v>
      </c>
      <c r="O347" s="42">
        <f t="shared" si="24"/>
        <v>1083.7284</v>
      </c>
    </row>
    <row r="348" spans="1:15" x14ac:dyDescent="0.3">
      <c r="A348" t="s">
        <v>2172</v>
      </c>
      <c r="B348" s="2">
        <v>45915</v>
      </c>
      <c r="C348" t="s">
        <v>227</v>
      </c>
      <c r="D348" t="s">
        <v>1650</v>
      </c>
      <c r="E348" t="str">
        <f>VLOOKUP(D348,Product!$A$2:$I$101,3,FALSE)</f>
        <v>Electronics</v>
      </c>
      <c r="F348" t="s">
        <v>1782</v>
      </c>
      <c r="G348">
        <v>3</v>
      </c>
      <c r="H348">
        <v>564.94000000000005</v>
      </c>
      <c r="I348">
        <v>0.22</v>
      </c>
      <c r="J348" t="s">
        <v>1829</v>
      </c>
      <c r="K348">
        <v>1321.9595999999999</v>
      </c>
      <c r="L348" s="45">
        <f t="shared" si="22"/>
        <v>3</v>
      </c>
      <c r="M348" s="42">
        <f t="shared" si="25"/>
        <v>564.94000000000005</v>
      </c>
      <c r="N348" s="42">
        <f t="shared" si="23"/>
        <v>0.22</v>
      </c>
      <c r="O348" s="42">
        <f t="shared" si="24"/>
        <v>1321.9595999999999</v>
      </c>
    </row>
    <row r="349" spans="1:15" x14ac:dyDescent="0.3">
      <c r="A349" t="s">
        <v>2173</v>
      </c>
      <c r="B349" s="2">
        <v>45541</v>
      </c>
      <c r="C349" t="s">
        <v>205</v>
      </c>
      <c r="D349" t="s">
        <v>1578</v>
      </c>
      <c r="E349" t="str">
        <f>VLOOKUP(D349,Product!$A$2:$I$101,3,FALSE)</f>
        <v>Electronics</v>
      </c>
      <c r="F349" t="s">
        <v>1801</v>
      </c>
      <c r="G349">
        <v>2</v>
      </c>
      <c r="H349">
        <v>280.37</v>
      </c>
      <c r="I349">
        <v>0.22</v>
      </c>
      <c r="J349" t="s">
        <v>1829</v>
      </c>
      <c r="K349">
        <v>437.37720000000002</v>
      </c>
      <c r="L349" s="45">
        <f t="shared" si="22"/>
        <v>2</v>
      </c>
      <c r="M349" s="42">
        <f t="shared" si="25"/>
        <v>280.37</v>
      </c>
      <c r="N349" s="42">
        <f t="shared" si="23"/>
        <v>0.22</v>
      </c>
      <c r="O349" s="42">
        <f t="shared" si="24"/>
        <v>437.37720000000002</v>
      </c>
    </row>
    <row r="350" spans="1:15" x14ac:dyDescent="0.3">
      <c r="A350" t="s">
        <v>2174</v>
      </c>
      <c r="B350" s="2">
        <v>45489</v>
      </c>
      <c r="C350" t="s">
        <v>1163</v>
      </c>
      <c r="D350" t="s">
        <v>1648</v>
      </c>
      <c r="E350" t="str">
        <f>VLOOKUP(D350,Product!$A$2:$I$101,3,FALSE)</f>
        <v>Sports</v>
      </c>
      <c r="F350" t="s">
        <v>1766</v>
      </c>
      <c r="G350">
        <v>2</v>
      </c>
      <c r="H350">
        <v>85.23</v>
      </c>
      <c r="I350">
        <v>0.13</v>
      </c>
      <c r="J350" t="s">
        <v>1824</v>
      </c>
      <c r="K350">
        <v>148.30019999999999</v>
      </c>
      <c r="L350" s="45">
        <f t="shared" si="22"/>
        <v>2</v>
      </c>
      <c r="M350" s="42">
        <f t="shared" si="25"/>
        <v>85.23</v>
      </c>
      <c r="N350" s="42">
        <f t="shared" si="23"/>
        <v>0.13</v>
      </c>
      <c r="O350" s="42">
        <f t="shared" si="24"/>
        <v>148.30019999999999</v>
      </c>
    </row>
    <row r="351" spans="1:15" x14ac:dyDescent="0.3">
      <c r="A351" t="s">
        <v>2175</v>
      </c>
      <c r="B351" s="2">
        <v>45748</v>
      </c>
      <c r="C351" t="s">
        <v>984</v>
      </c>
      <c r="D351" t="s">
        <v>1602</v>
      </c>
      <c r="E351" t="str">
        <f>VLOOKUP(D351,Product!$A$2:$I$101,3,FALSE)</f>
        <v>Home</v>
      </c>
      <c r="F351" t="s">
        <v>1797</v>
      </c>
      <c r="G351">
        <v>2</v>
      </c>
      <c r="H351">
        <v>563.29999999999995</v>
      </c>
      <c r="I351">
        <v>0.26</v>
      </c>
      <c r="J351" t="s">
        <v>1824</v>
      </c>
      <c r="K351">
        <v>833.68399999999997</v>
      </c>
      <c r="L351" s="45">
        <f t="shared" si="22"/>
        <v>2</v>
      </c>
      <c r="M351" s="42">
        <f t="shared" si="25"/>
        <v>563.29999999999995</v>
      </c>
      <c r="N351" s="42">
        <f t="shared" si="23"/>
        <v>0.26</v>
      </c>
      <c r="O351" s="42">
        <f t="shared" si="24"/>
        <v>833.68399999999997</v>
      </c>
    </row>
    <row r="352" spans="1:15" x14ac:dyDescent="0.3">
      <c r="A352" t="s">
        <v>2176</v>
      </c>
      <c r="B352" s="2">
        <v>45309</v>
      </c>
      <c r="C352" t="s">
        <v>134</v>
      </c>
      <c r="D352" t="s">
        <v>1708</v>
      </c>
      <c r="E352" t="str">
        <f>VLOOKUP(D352,Product!$A$2:$I$101,3,FALSE)</f>
        <v>Home</v>
      </c>
      <c r="F352" t="s">
        <v>1810</v>
      </c>
      <c r="G352">
        <v>2</v>
      </c>
      <c r="H352">
        <v>827.81</v>
      </c>
      <c r="I352">
        <v>0.04</v>
      </c>
      <c r="J352" t="s">
        <v>1826</v>
      </c>
      <c r="K352">
        <v>1589.3951999999999</v>
      </c>
      <c r="L352" s="45">
        <f t="shared" si="22"/>
        <v>2</v>
      </c>
      <c r="M352" s="42">
        <f t="shared" si="25"/>
        <v>827.81</v>
      </c>
      <c r="N352" s="42">
        <f t="shared" si="23"/>
        <v>0.04</v>
      </c>
      <c r="O352" s="42">
        <f t="shared" si="24"/>
        <v>1589.3951999999999</v>
      </c>
    </row>
    <row r="353" spans="1:15" x14ac:dyDescent="0.3">
      <c r="A353" t="s">
        <v>2177</v>
      </c>
      <c r="B353" s="2">
        <v>45621</v>
      </c>
      <c r="C353" t="s">
        <v>696</v>
      </c>
      <c r="D353" t="s">
        <v>1572</v>
      </c>
      <c r="E353" t="str">
        <f>VLOOKUP(D353,Product!$A$2:$I$101,3,FALSE)</f>
        <v>Beauty</v>
      </c>
      <c r="F353" t="s">
        <v>1810</v>
      </c>
      <c r="G353">
        <v>3</v>
      </c>
      <c r="H353">
        <v>877.71</v>
      </c>
      <c r="I353">
        <v>0.12</v>
      </c>
      <c r="J353" t="s">
        <v>1826</v>
      </c>
      <c r="K353">
        <v>2317.1543999999999</v>
      </c>
      <c r="L353" s="45">
        <f t="shared" si="22"/>
        <v>3</v>
      </c>
      <c r="M353" s="42">
        <f t="shared" si="25"/>
        <v>877.71</v>
      </c>
      <c r="N353" s="42">
        <f t="shared" si="23"/>
        <v>0.12</v>
      </c>
      <c r="O353" s="42">
        <f t="shared" si="24"/>
        <v>2317.1543999999999</v>
      </c>
    </row>
    <row r="354" spans="1:15" x14ac:dyDescent="0.3">
      <c r="A354" t="s">
        <v>2178</v>
      </c>
      <c r="B354" s="2">
        <v>45603</v>
      </c>
      <c r="C354" t="s">
        <v>821</v>
      </c>
      <c r="D354" t="s">
        <v>1662</v>
      </c>
      <c r="E354" t="str">
        <f>VLOOKUP(D354,Product!$A$2:$I$101,3,FALSE)</f>
        <v>Sports</v>
      </c>
      <c r="F354" t="s">
        <v>1786</v>
      </c>
      <c r="G354">
        <v>4</v>
      </c>
      <c r="H354">
        <v>488.56</v>
      </c>
      <c r="I354">
        <v>0.26</v>
      </c>
      <c r="J354" t="s">
        <v>1829</v>
      </c>
      <c r="K354">
        <v>1446.1376</v>
      </c>
      <c r="L354" s="45">
        <f t="shared" si="22"/>
        <v>4</v>
      </c>
      <c r="M354" s="42">
        <f t="shared" si="25"/>
        <v>488.56</v>
      </c>
      <c r="N354" s="42">
        <f t="shared" si="23"/>
        <v>0.26</v>
      </c>
      <c r="O354" s="42">
        <f t="shared" si="24"/>
        <v>1446.1376</v>
      </c>
    </row>
    <row r="355" spans="1:15" x14ac:dyDescent="0.3">
      <c r="A355" t="s">
        <v>2179</v>
      </c>
      <c r="B355" s="2">
        <v>45501</v>
      </c>
      <c r="C355" t="s">
        <v>369</v>
      </c>
      <c r="D355" t="s">
        <v>1598</v>
      </c>
      <c r="E355" t="str">
        <f>VLOOKUP(D355,Product!$A$2:$I$101,3,FALSE)</f>
        <v>Clothing</v>
      </c>
      <c r="F355" t="s">
        <v>1794</v>
      </c>
      <c r="G355">
        <v>4</v>
      </c>
      <c r="H355">
        <v>175.91</v>
      </c>
      <c r="I355">
        <v>0.13</v>
      </c>
      <c r="J355" t="s">
        <v>1826</v>
      </c>
      <c r="K355">
        <v>612.16679999999997</v>
      </c>
      <c r="L355" s="45">
        <f t="shared" si="22"/>
        <v>4</v>
      </c>
      <c r="M355" s="42">
        <f t="shared" si="25"/>
        <v>175.91</v>
      </c>
      <c r="N355" s="42">
        <f t="shared" si="23"/>
        <v>0.13</v>
      </c>
      <c r="O355" s="42">
        <f t="shared" si="24"/>
        <v>612.16679999999997</v>
      </c>
    </row>
    <row r="356" spans="1:15" x14ac:dyDescent="0.3">
      <c r="A356" t="s">
        <v>2180</v>
      </c>
      <c r="B356" s="2">
        <v>45398</v>
      </c>
      <c r="C356" t="s">
        <v>794</v>
      </c>
      <c r="D356" t="s">
        <v>1722</v>
      </c>
      <c r="E356" t="str">
        <f>VLOOKUP(D356,Product!$A$2:$I$101,3,FALSE)</f>
        <v>Home</v>
      </c>
      <c r="F356" t="s">
        <v>1782</v>
      </c>
      <c r="G356">
        <v>4</v>
      </c>
      <c r="H356">
        <v>289.66000000000003</v>
      </c>
      <c r="I356">
        <v>0.25</v>
      </c>
      <c r="J356" t="s">
        <v>1829</v>
      </c>
      <c r="K356">
        <v>868.98</v>
      </c>
      <c r="L356" s="45">
        <f t="shared" si="22"/>
        <v>4</v>
      </c>
      <c r="M356" s="42">
        <f t="shared" si="25"/>
        <v>289.66000000000003</v>
      </c>
      <c r="N356" s="42">
        <f t="shared" si="23"/>
        <v>0.25</v>
      </c>
      <c r="O356" s="42">
        <f t="shared" si="24"/>
        <v>868.98</v>
      </c>
    </row>
    <row r="357" spans="1:15" x14ac:dyDescent="0.3">
      <c r="A357" t="s">
        <v>2181</v>
      </c>
      <c r="B357" s="2">
        <v>45304</v>
      </c>
      <c r="C357" t="s">
        <v>773</v>
      </c>
      <c r="D357" t="s">
        <v>1578</v>
      </c>
      <c r="E357" t="str">
        <f>VLOOKUP(D357,Product!$A$2:$I$101,3,FALSE)</f>
        <v>Electronics</v>
      </c>
      <c r="F357" t="s">
        <v>1801</v>
      </c>
      <c r="G357">
        <v>2</v>
      </c>
      <c r="H357">
        <v>899.27</v>
      </c>
      <c r="I357">
        <v>0.17</v>
      </c>
      <c r="J357" t="s">
        <v>1824</v>
      </c>
      <c r="K357">
        <v>1492.7882</v>
      </c>
      <c r="L357" s="45">
        <f t="shared" si="22"/>
        <v>2</v>
      </c>
      <c r="M357" s="42">
        <f t="shared" si="25"/>
        <v>899.27</v>
      </c>
      <c r="N357" s="42">
        <f t="shared" si="23"/>
        <v>0.17</v>
      </c>
      <c r="O357" s="42">
        <f t="shared" si="24"/>
        <v>1492.7882</v>
      </c>
    </row>
    <row r="358" spans="1:15" x14ac:dyDescent="0.3">
      <c r="A358" t="s">
        <v>2182</v>
      </c>
      <c r="B358" s="2">
        <v>45299</v>
      </c>
      <c r="C358" t="s">
        <v>241</v>
      </c>
      <c r="D358" t="s">
        <v>1584</v>
      </c>
      <c r="E358" t="str">
        <f>VLOOKUP(D358,Product!$A$2:$I$101,3,FALSE)</f>
        <v>Clothing</v>
      </c>
      <c r="F358" t="s">
        <v>1757</v>
      </c>
      <c r="G358">
        <v>1</v>
      </c>
      <c r="H358">
        <v>691.38</v>
      </c>
      <c r="I358">
        <v>0.11</v>
      </c>
      <c r="J358" t="s">
        <v>1829</v>
      </c>
      <c r="K358">
        <v>615.32820000000004</v>
      </c>
      <c r="L358" s="45">
        <f t="shared" si="22"/>
        <v>1</v>
      </c>
      <c r="M358" s="42">
        <f t="shared" si="25"/>
        <v>691.38</v>
      </c>
      <c r="N358" s="42">
        <f t="shared" si="23"/>
        <v>0.11</v>
      </c>
      <c r="O358" s="42">
        <f t="shared" si="24"/>
        <v>615.32820000000004</v>
      </c>
    </row>
    <row r="359" spans="1:15" x14ac:dyDescent="0.3">
      <c r="A359" t="s">
        <v>2183</v>
      </c>
      <c r="B359" s="2">
        <v>45564</v>
      </c>
      <c r="C359" t="s">
        <v>550</v>
      </c>
      <c r="D359" t="s">
        <v>1602</v>
      </c>
      <c r="E359" t="str">
        <f>VLOOKUP(D359,Product!$A$2:$I$101,3,FALSE)</f>
        <v>Home</v>
      </c>
      <c r="F359" t="s">
        <v>1752</v>
      </c>
      <c r="G359">
        <v>3</v>
      </c>
      <c r="H359">
        <v>158.72</v>
      </c>
      <c r="I359">
        <v>0.13</v>
      </c>
      <c r="J359" t="s">
        <v>1824</v>
      </c>
      <c r="K359">
        <v>414.25920000000002</v>
      </c>
      <c r="L359" s="45">
        <f t="shared" si="22"/>
        <v>3</v>
      </c>
      <c r="M359" s="42">
        <f t="shared" si="25"/>
        <v>158.72</v>
      </c>
      <c r="N359" s="42">
        <f t="shared" si="23"/>
        <v>0.13</v>
      </c>
      <c r="O359" s="42">
        <f t="shared" si="24"/>
        <v>414.25920000000002</v>
      </c>
    </row>
    <row r="360" spans="1:15" x14ac:dyDescent="0.3">
      <c r="A360" t="s">
        <v>2184</v>
      </c>
      <c r="B360" s="2">
        <v>45413</v>
      </c>
      <c r="C360" t="s">
        <v>684</v>
      </c>
      <c r="D360" t="s">
        <v>1668</v>
      </c>
      <c r="E360" t="str">
        <f>VLOOKUP(D360,Product!$A$2:$I$101,3,FALSE)</f>
        <v>Beauty</v>
      </c>
      <c r="F360" t="s">
        <v>1804</v>
      </c>
      <c r="G360">
        <v>4</v>
      </c>
      <c r="H360">
        <v>537.15</v>
      </c>
      <c r="I360">
        <v>0.06</v>
      </c>
      <c r="J360" t="s">
        <v>1829</v>
      </c>
      <c r="K360">
        <v>2019.684</v>
      </c>
      <c r="L360" s="45">
        <f t="shared" si="22"/>
        <v>4</v>
      </c>
      <c r="M360" s="42">
        <f t="shared" si="25"/>
        <v>537.15</v>
      </c>
      <c r="N360" s="42">
        <f t="shared" si="23"/>
        <v>0.06</v>
      </c>
      <c r="O360" s="42">
        <f t="shared" si="24"/>
        <v>2019.684</v>
      </c>
    </row>
    <row r="361" spans="1:15" x14ac:dyDescent="0.3">
      <c r="A361" t="s">
        <v>2185</v>
      </c>
      <c r="B361" s="2">
        <v>45480</v>
      </c>
      <c r="C361" t="s">
        <v>1295</v>
      </c>
      <c r="D361" t="s">
        <v>1630</v>
      </c>
      <c r="E361" t="str">
        <f>VLOOKUP(D361,Product!$A$2:$I$101,3,FALSE)</f>
        <v>Sports</v>
      </c>
      <c r="F361" t="s">
        <v>1786</v>
      </c>
      <c r="G361">
        <v>3</v>
      </c>
      <c r="H361">
        <v>771.7</v>
      </c>
      <c r="I361">
        <v>0.05</v>
      </c>
      <c r="J361" t="s">
        <v>1829</v>
      </c>
      <c r="K361">
        <v>2199.3449999999998</v>
      </c>
      <c r="L361" s="45">
        <f t="shared" si="22"/>
        <v>3</v>
      </c>
      <c r="M361" s="42">
        <f t="shared" si="25"/>
        <v>771.7</v>
      </c>
      <c r="N361" s="42">
        <f t="shared" si="23"/>
        <v>0.05</v>
      </c>
      <c r="O361" s="42">
        <f t="shared" si="24"/>
        <v>2199.3449999999998</v>
      </c>
    </row>
    <row r="362" spans="1:15" x14ac:dyDescent="0.3">
      <c r="A362" t="s">
        <v>2186</v>
      </c>
      <c r="B362" s="2">
        <v>45610</v>
      </c>
      <c r="C362" t="s">
        <v>381</v>
      </c>
      <c r="D362" t="s">
        <v>1724</v>
      </c>
      <c r="E362" t="str">
        <f>VLOOKUP(D362,Product!$A$2:$I$101,3,FALSE)</f>
        <v>Sports</v>
      </c>
      <c r="F362" t="s">
        <v>1757</v>
      </c>
      <c r="G362">
        <v>4</v>
      </c>
      <c r="H362">
        <v>677.25</v>
      </c>
      <c r="I362">
        <v>0.14000000000000001</v>
      </c>
      <c r="J362" t="s">
        <v>1826</v>
      </c>
      <c r="K362">
        <v>2329.7399999999998</v>
      </c>
      <c r="L362" s="45">
        <f t="shared" si="22"/>
        <v>4</v>
      </c>
      <c r="M362" s="42">
        <f t="shared" si="25"/>
        <v>677.25</v>
      </c>
      <c r="N362" s="42">
        <f t="shared" si="23"/>
        <v>0.14000000000000001</v>
      </c>
      <c r="O362" s="42">
        <f t="shared" si="24"/>
        <v>2329.7399999999998</v>
      </c>
    </row>
    <row r="363" spans="1:15" x14ac:dyDescent="0.3">
      <c r="A363" t="s">
        <v>2187</v>
      </c>
      <c r="B363" s="2">
        <v>45763</v>
      </c>
      <c r="C363" t="s">
        <v>363</v>
      </c>
      <c r="D363" t="s">
        <v>1744</v>
      </c>
      <c r="E363" t="str">
        <f>VLOOKUP(D363,Product!$A$2:$I$101,3,FALSE)</f>
        <v>Electronics</v>
      </c>
      <c r="F363" t="s">
        <v>1792</v>
      </c>
      <c r="G363">
        <v>1</v>
      </c>
      <c r="H363">
        <v>645.48</v>
      </c>
      <c r="I363">
        <v>0.26</v>
      </c>
      <c r="J363" t="s">
        <v>1829</v>
      </c>
      <c r="K363">
        <v>477.65519999999998</v>
      </c>
      <c r="L363" s="45">
        <f t="shared" si="22"/>
        <v>1</v>
      </c>
      <c r="M363" s="42">
        <f t="shared" si="25"/>
        <v>645.48</v>
      </c>
      <c r="N363" s="42">
        <f t="shared" si="23"/>
        <v>0.26</v>
      </c>
      <c r="O363" s="42">
        <f t="shared" si="24"/>
        <v>477.65519999999998</v>
      </c>
    </row>
    <row r="364" spans="1:15" x14ac:dyDescent="0.3">
      <c r="A364" t="s">
        <v>2188</v>
      </c>
      <c r="B364" s="2">
        <v>45856</v>
      </c>
      <c r="C364" t="s">
        <v>1127</v>
      </c>
      <c r="D364" t="s">
        <v>1694</v>
      </c>
      <c r="E364" t="str">
        <f>VLOOKUP(D364,Product!$A$2:$I$101,3,FALSE)</f>
        <v>Sports</v>
      </c>
      <c r="F364" t="s">
        <v>1761</v>
      </c>
      <c r="G364">
        <v>2</v>
      </c>
      <c r="H364">
        <v>934</v>
      </c>
      <c r="I364">
        <v>0.3</v>
      </c>
      <c r="J364" t="s">
        <v>1829</v>
      </c>
      <c r="K364">
        <v>1307.5999999999999</v>
      </c>
      <c r="L364" s="45">
        <f t="shared" si="22"/>
        <v>2</v>
      </c>
      <c r="M364" s="42">
        <f t="shared" si="25"/>
        <v>934</v>
      </c>
      <c r="N364" s="42">
        <f t="shared" si="23"/>
        <v>0.3</v>
      </c>
      <c r="O364" s="42">
        <f t="shared" si="24"/>
        <v>1307.5999999999999</v>
      </c>
    </row>
    <row r="365" spans="1:15" x14ac:dyDescent="0.3">
      <c r="A365" t="s">
        <v>2189</v>
      </c>
      <c r="B365" s="2">
        <v>45712</v>
      </c>
      <c r="C365" t="s">
        <v>1050</v>
      </c>
      <c r="D365" t="s">
        <v>1640</v>
      </c>
      <c r="E365" t="str">
        <f>VLOOKUP(D365,Product!$A$2:$I$101,3,FALSE)</f>
        <v>Clothing</v>
      </c>
      <c r="F365" t="s">
        <v>1761</v>
      </c>
      <c r="G365">
        <v>1</v>
      </c>
      <c r="H365">
        <v>669.53</v>
      </c>
      <c r="I365">
        <v>0.2</v>
      </c>
      <c r="J365" t="s">
        <v>1824</v>
      </c>
      <c r="K365">
        <v>535.62400000000002</v>
      </c>
      <c r="L365" s="45">
        <f t="shared" si="22"/>
        <v>1</v>
      </c>
      <c r="M365" s="42">
        <f t="shared" si="25"/>
        <v>669.53</v>
      </c>
      <c r="N365" s="42">
        <f t="shared" si="23"/>
        <v>0.2</v>
      </c>
      <c r="O365" s="42">
        <f t="shared" si="24"/>
        <v>535.62400000000002</v>
      </c>
    </row>
    <row r="366" spans="1:15" x14ac:dyDescent="0.3">
      <c r="A366" t="s">
        <v>2190</v>
      </c>
      <c r="B366" s="2">
        <v>45723</v>
      </c>
      <c r="C366" t="s">
        <v>702</v>
      </c>
      <c r="D366" t="s">
        <v>1618</v>
      </c>
      <c r="E366" t="str">
        <f>VLOOKUP(D366,Product!$A$2:$I$101,3,FALSE)</f>
        <v>Home</v>
      </c>
      <c r="F366" t="s">
        <v>1810</v>
      </c>
      <c r="G366">
        <v>1</v>
      </c>
      <c r="H366">
        <v>213.69</v>
      </c>
      <c r="I366">
        <v>0.28000000000000003</v>
      </c>
      <c r="J366" t="s">
        <v>1829</v>
      </c>
      <c r="K366">
        <v>153.85679999999999</v>
      </c>
      <c r="L366" s="45">
        <f t="shared" si="22"/>
        <v>1</v>
      </c>
      <c r="M366" s="42">
        <f t="shared" si="25"/>
        <v>213.69</v>
      </c>
      <c r="N366" s="42">
        <f t="shared" si="23"/>
        <v>0.28000000000000003</v>
      </c>
      <c r="O366" s="42">
        <f t="shared" si="24"/>
        <v>153.85679999999999</v>
      </c>
    </row>
    <row r="367" spans="1:15" x14ac:dyDescent="0.3">
      <c r="A367" t="s">
        <v>2191</v>
      </c>
      <c r="B367" s="2">
        <v>45706</v>
      </c>
      <c r="C367" t="s">
        <v>281</v>
      </c>
      <c r="D367" t="s">
        <v>1590</v>
      </c>
      <c r="E367" t="str">
        <f>VLOOKUP(D367,Product!$A$2:$I$101,3,FALSE)</f>
        <v>Home</v>
      </c>
      <c r="F367" t="s">
        <v>1813</v>
      </c>
      <c r="G367">
        <v>2</v>
      </c>
      <c r="H367">
        <v>99.1</v>
      </c>
      <c r="I367">
        <v>0.2</v>
      </c>
      <c r="J367" t="s">
        <v>1826</v>
      </c>
      <c r="K367">
        <v>158.56</v>
      </c>
      <c r="L367" s="45">
        <f t="shared" si="22"/>
        <v>2</v>
      </c>
      <c r="M367" s="42">
        <f t="shared" si="25"/>
        <v>99.1</v>
      </c>
      <c r="N367" s="42">
        <f t="shared" si="23"/>
        <v>0.2</v>
      </c>
      <c r="O367" s="42">
        <f t="shared" si="24"/>
        <v>158.56</v>
      </c>
    </row>
    <row r="368" spans="1:15" x14ac:dyDescent="0.3">
      <c r="A368" t="s">
        <v>2192</v>
      </c>
      <c r="B368" s="2">
        <v>45469</v>
      </c>
      <c r="C368" t="s">
        <v>1157</v>
      </c>
      <c r="D368" t="s">
        <v>1622</v>
      </c>
      <c r="E368" t="str">
        <f>VLOOKUP(D368,Product!$A$2:$I$101,3,FALSE)</f>
        <v>Clothing</v>
      </c>
      <c r="F368" t="s">
        <v>1804</v>
      </c>
      <c r="G368">
        <v>1</v>
      </c>
      <c r="H368">
        <v>628.98</v>
      </c>
      <c r="I368">
        <v>0.03</v>
      </c>
      <c r="J368" t="s">
        <v>1829</v>
      </c>
      <c r="K368">
        <v>610.11059999999998</v>
      </c>
      <c r="L368" s="45">
        <f t="shared" si="22"/>
        <v>1</v>
      </c>
      <c r="M368" s="42">
        <f t="shared" si="25"/>
        <v>628.98</v>
      </c>
      <c r="N368" s="42">
        <f t="shared" si="23"/>
        <v>0.03</v>
      </c>
      <c r="O368" s="42">
        <f t="shared" si="24"/>
        <v>610.11059999999998</v>
      </c>
    </row>
    <row r="369" spans="1:15" x14ac:dyDescent="0.3">
      <c r="A369" t="s">
        <v>2193</v>
      </c>
      <c r="B369" s="2">
        <v>45711</v>
      </c>
      <c r="C369" t="s">
        <v>307</v>
      </c>
      <c r="D369" t="s">
        <v>1716</v>
      </c>
      <c r="E369" t="str">
        <f>VLOOKUP(D369,Product!$A$2:$I$101,3,FALSE)</f>
        <v>Home</v>
      </c>
      <c r="F369" t="s">
        <v>1769</v>
      </c>
      <c r="G369">
        <v>3</v>
      </c>
      <c r="H369">
        <v>944.64</v>
      </c>
      <c r="I369">
        <v>0.26</v>
      </c>
      <c r="J369" t="s">
        <v>1824</v>
      </c>
      <c r="K369">
        <v>2097.1008000000002</v>
      </c>
      <c r="L369" s="45">
        <f t="shared" si="22"/>
        <v>3</v>
      </c>
      <c r="M369" s="42">
        <f t="shared" si="25"/>
        <v>944.64</v>
      </c>
      <c r="N369" s="42">
        <f t="shared" si="23"/>
        <v>0.26</v>
      </c>
      <c r="O369" s="42">
        <f t="shared" si="24"/>
        <v>2097.1008000000002</v>
      </c>
    </row>
    <row r="370" spans="1:15" x14ac:dyDescent="0.3">
      <c r="A370" t="s">
        <v>2194</v>
      </c>
      <c r="B370" s="2">
        <v>45823</v>
      </c>
      <c r="C370" t="s">
        <v>1452</v>
      </c>
      <c r="D370" t="s">
        <v>1734</v>
      </c>
      <c r="E370" t="str">
        <f>VLOOKUP(D370,Product!$A$2:$I$101,3,FALSE)</f>
        <v>Electronics</v>
      </c>
      <c r="F370" t="s">
        <v>1794</v>
      </c>
      <c r="G370">
        <v>2</v>
      </c>
      <c r="H370">
        <v>121.7</v>
      </c>
      <c r="I370">
        <v>0.06</v>
      </c>
      <c r="J370" t="s">
        <v>1829</v>
      </c>
      <c r="K370">
        <v>228.79599999999999</v>
      </c>
      <c r="L370" s="45">
        <f t="shared" si="22"/>
        <v>2</v>
      </c>
      <c r="M370" s="42">
        <f t="shared" si="25"/>
        <v>121.7</v>
      </c>
      <c r="N370" s="42">
        <f t="shared" si="23"/>
        <v>0.06</v>
      </c>
      <c r="O370" s="42">
        <f t="shared" si="24"/>
        <v>228.79599999999999</v>
      </c>
    </row>
    <row r="371" spans="1:15" x14ac:dyDescent="0.3">
      <c r="A371" t="s">
        <v>2195</v>
      </c>
      <c r="B371" s="2">
        <v>45217</v>
      </c>
      <c r="C371" t="s">
        <v>1386</v>
      </c>
      <c r="D371" t="s">
        <v>1678</v>
      </c>
      <c r="E371" t="str">
        <f>VLOOKUP(D371,Product!$A$2:$I$101,3,FALSE)</f>
        <v>Sports</v>
      </c>
      <c r="F371" t="s">
        <v>1766</v>
      </c>
      <c r="G371">
        <v>4</v>
      </c>
      <c r="H371">
        <v>269.49</v>
      </c>
      <c r="I371">
        <v>7.0000000000000007E-2</v>
      </c>
      <c r="J371" t="s">
        <v>1826</v>
      </c>
      <c r="K371">
        <v>1002.5028</v>
      </c>
      <c r="L371" s="45">
        <f t="shared" si="22"/>
        <v>4</v>
      </c>
      <c r="M371" s="42">
        <f t="shared" si="25"/>
        <v>269.49</v>
      </c>
      <c r="N371" s="42">
        <f t="shared" si="23"/>
        <v>7.0000000000000007E-2</v>
      </c>
      <c r="O371" s="42">
        <f t="shared" si="24"/>
        <v>1002.5028</v>
      </c>
    </row>
    <row r="372" spans="1:15" x14ac:dyDescent="0.3">
      <c r="A372" t="s">
        <v>2196</v>
      </c>
      <c r="B372" s="2">
        <v>45733</v>
      </c>
      <c r="C372" t="s">
        <v>353</v>
      </c>
      <c r="D372" t="s">
        <v>1592</v>
      </c>
      <c r="E372" t="str">
        <f>VLOOKUP(D372,Product!$A$2:$I$101,3,FALSE)</f>
        <v>Sports</v>
      </c>
      <c r="F372" t="s">
        <v>1810</v>
      </c>
      <c r="G372">
        <v>1</v>
      </c>
      <c r="H372">
        <v>678.2</v>
      </c>
      <c r="I372">
        <v>0.14000000000000001</v>
      </c>
      <c r="J372" t="s">
        <v>1824</v>
      </c>
      <c r="K372">
        <v>583.25200000000007</v>
      </c>
      <c r="L372" s="45">
        <f t="shared" si="22"/>
        <v>1</v>
      </c>
      <c r="M372" s="42">
        <f t="shared" si="25"/>
        <v>678.2</v>
      </c>
      <c r="N372" s="42">
        <f t="shared" si="23"/>
        <v>0.14000000000000001</v>
      </c>
      <c r="O372" s="42">
        <f t="shared" si="24"/>
        <v>583.25200000000007</v>
      </c>
    </row>
    <row r="373" spans="1:15" x14ac:dyDescent="0.3">
      <c r="A373" t="s">
        <v>2197</v>
      </c>
      <c r="B373" s="2">
        <v>45520</v>
      </c>
      <c r="C373" t="s">
        <v>743</v>
      </c>
      <c r="D373" t="s">
        <v>1728</v>
      </c>
      <c r="E373" t="str">
        <f>VLOOKUP(D373,Product!$A$2:$I$101,3,FALSE)</f>
        <v>Electronics</v>
      </c>
      <c r="F373" t="s">
        <v>1797</v>
      </c>
      <c r="G373">
        <v>1</v>
      </c>
      <c r="H373">
        <v>752.45</v>
      </c>
      <c r="I373">
        <v>0.21</v>
      </c>
      <c r="J373" t="s">
        <v>1829</v>
      </c>
      <c r="K373">
        <v>594.43550000000005</v>
      </c>
      <c r="L373" s="45">
        <f t="shared" si="22"/>
        <v>1</v>
      </c>
      <c r="M373" s="42">
        <f t="shared" si="25"/>
        <v>752.45</v>
      </c>
      <c r="N373" s="42">
        <f t="shared" si="23"/>
        <v>0.21</v>
      </c>
      <c r="O373" s="42">
        <f t="shared" si="24"/>
        <v>594.43550000000005</v>
      </c>
    </row>
    <row r="374" spans="1:15" x14ac:dyDescent="0.3">
      <c r="A374" t="s">
        <v>2198</v>
      </c>
      <c r="B374" s="2">
        <v>45373</v>
      </c>
      <c r="C374" t="s">
        <v>147</v>
      </c>
      <c r="D374" t="s">
        <v>1736</v>
      </c>
      <c r="E374" t="str">
        <f>VLOOKUP(D374,Product!$A$2:$I$101,3,FALSE)</f>
        <v>Beauty</v>
      </c>
      <c r="F374" t="s">
        <v>1797</v>
      </c>
      <c r="G374">
        <v>2</v>
      </c>
      <c r="H374">
        <v>209.66</v>
      </c>
      <c r="I374">
        <v>0.21</v>
      </c>
      <c r="J374" t="s">
        <v>1824</v>
      </c>
      <c r="K374">
        <v>331.26280000000003</v>
      </c>
      <c r="L374" s="45">
        <f t="shared" si="22"/>
        <v>2</v>
      </c>
      <c r="M374" s="42">
        <f t="shared" si="25"/>
        <v>209.66</v>
      </c>
      <c r="N374" s="42">
        <f t="shared" si="23"/>
        <v>0.21</v>
      </c>
      <c r="O374" s="42">
        <f t="shared" si="24"/>
        <v>331.26280000000003</v>
      </c>
    </row>
    <row r="375" spans="1:15" x14ac:dyDescent="0.3">
      <c r="A375" t="s">
        <v>2199</v>
      </c>
      <c r="B375" s="2">
        <v>45688</v>
      </c>
      <c r="C375" t="s">
        <v>538</v>
      </c>
      <c r="D375" t="s">
        <v>1742</v>
      </c>
      <c r="E375" t="str">
        <f>VLOOKUP(D375,Product!$A$2:$I$101,3,FALSE)</f>
        <v>Sports</v>
      </c>
      <c r="F375" t="s">
        <v>1813</v>
      </c>
      <c r="G375">
        <v>2</v>
      </c>
      <c r="H375">
        <v>739.95</v>
      </c>
      <c r="I375">
        <v>0.1</v>
      </c>
      <c r="J375" t="s">
        <v>1829</v>
      </c>
      <c r="K375">
        <v>1331.91</v>
      </c>
      <c r="L375" s="45">
        <f t="shared" si="22"/>
        <v>2</v>
      </c>
      <c r="M375" s="42">
        <f t="shared" si="25"/>
        <v>739.95</v>
      </c>
      <c r="N375" s="42">
        <f t="shared" si="23"/>
        <v>0.1</v>
      </c>
      <c r="O375" s="42">
        <f t="shared" si="24"/>
        <v>1331.91</v>
      </c>
    </row>
    <row r="376" spans="1:15" x14ac:dyDescent="0.3">
      <c r="A376" t="s">
        <v>2200</v>
      </c>
      <c r="B376" s="2">
        <v>45276</v>
      </c>
      <c r="C376" t="s">
        <v>1446</v>
      </c>
      <c r="D376" t="s">
        <v>1638</v>
      </c>
      <c r="E376" t="str">
        <f>VLOOKUP(D376,Product!$A$2:$I$101,3,FALSE)</f>
        <v>Sports</v>
      </c>
      <c r="F376" t="s">
        <v>1801</v>
      </c>
      <c r="G376">
        <v>1</v>
      </c>
      <c r="H376">
        <v>496.19</v>
      </c>
      <c r="I376">
        <v>0.08</v>
      </c>
      <c r="J376" t="s">
        <v>1829</v>
      </c>
      <c r="K376">
        <v>456.4948</v>
      </c>
      <c r="L376" s="45">
        <f t="shared" si="22"/>
        <v>1</v>
      </c>
      <c r="M376" s="42">
        <f t="shared" si="25"/>
        <v>496.19</v>
      </c>
      <c r="N376" s="42">
        <f t="shared" si="23"/>
        <v>0.08</v>
      </c>
      <c r="O376" s="42">
        <f t="shared" si="24"/>
        <v>456.4948</v>
      </c>
    </row>
    <row r="377" spans="1:15" x14ac:dyDescent="0.3">
      <c r="A377" t="s">
        <v>2201</v>
      </c>
      <c r="B377" s="2">
        <v>45756</v>
      </c>
      <c r="C377" t="s">
        <v>172</v>
      </c>
      <c r="D377" t="s">
        <v>1565</v>
      </c>
      <c r="E377" t="str">
        <f>VLOOKUP(D377,Product!$A$2:$I$101,3,FALSE)</f>
        <v>Sports</v>
      </c>
      <c r="F377" t="s">
        <v>1794</v>
      </c>
      <c r="G377">
        <v>1</v>
      </c>
      <c r="H377">
        <v>306.36</v>
      </c>
      <c r="I377">
        <v>0.01</v>
      </c>
      <c r="J377" t="s">
        <v>1826</v>
      </c>
      <c r="K377">
        <v>303.29640000000001</v>
      </c>
      <c r="L377" s="45">
        <f t="shared" si="22"/>
        <v>1</v>
      </c>
      <c r="M377" s="42">
        <f t="shared" si="25"/>
        <v>306.36</v>
      </c>
      <c r="N377" s="42">
        <f t="shared" si="23"/>
        <v>0.01</v>
      </c>
      <c r="O377" s="42">
        <f t="shared" si="24"/>
        <v>303.29640000000001</v>
      </c>
    </row>
    <row r="378" spans="1:15" x14ac:dyDescent="0.3">
      <c r="A378" t="s">
        <v>2202</v>
      </c>
      <c r="B378" s="2">
        <v>45309</v>
      </c>
      <c r="C378" t="s">
        <v>417</v>
      </c>
      <c r="D378" t="s">
        <v>1694</v>
      </c>
      <c r="E378" t="str">
        <f>VLOOKUP(D378,Product!$A$2:$I$101,3,FALSE)</f>
        <v>Sports</v>
      </c>
      <c r="F378" t="s">
        <v>1769</v>
      </c>
      <c r="G378">
        <v>4</v>
      </c>
      <c r="H378">
        <v>693.16</v>
      </c>
      <c r="I378">
        <v>0.05</v>
      </c>
      <c r="J378" t="s">
        <v>1826</v>
      </c>
      <c r="K378">
        <v>2634.0079999999998</v>
      </c>
      <c r="L378" s="45">
        <f t="shared" si="22"/>
        <v>4</v>
      </c>
      <c r="M378" s="42">
        <f t="shared" si="25"/>
        <v>693.16</v>
      </c>
      <c r="N378" s="42">
        <f t="shared" si="23"/>
        <v>0.05</v>
      </c>
      <c r="O378" s="42">
        <f t="shared" si="24"/>
        <v>2634.0079999999998</v>
      </c>
    </row>
    <row r="379" spans="1:15" x14ac:dyDescent="0.3">
      <c r="A379" t="s">
        <v>2203</v>
      </c>
      <c r="B379" s="2">
        <v>45744</v>
      </c>
      <c r="C379" t="s">
        <v>1405</v>
      </c>
      <c r="D379" t="s">
        <v>1714</v>
      </c>
      <c r="E379" t="str">
        <f>VLOOKUP(D379,Product!$A$2:$I$101,3,FALSE)</f>
        <v>Beauty</v>
      </c>
      <c r="F379" t="s">
        <v>1789</v>
      </c>
      <c r="G379">
        <v>1</v>
      </c>
      <c r="H379">
        <v>995.52</v>
      </c>
      <c r="I379">
        <v>0.22</v>
      </c>
      <c r="J379" t="s">
        <v>1826</v>
      </c>
      <c r="K379">
        <v>776.50559999999996</v>
      </c>
      <c r="L379" s="45">
        <f t="shared" si="22"/>
        <v>1</v>
      </c>
      <c r="M379" s="42">
        <f t="shared" si="25"/>
        <v>995.52</v>
      </c>
      <c r="N379" s="42">
        <f t="shared" si="23"/>
        <v>0.22</v>
      </c>
      <c r="O379" s="42">
        <f t="shared" si="24"/>
        <v>776.50559999999996</v>
      </c>
    </row>
    <row r="380" spans="1:15" x14ac:dyDescent="0.3">
      <c r="A380" t="s">
        <v>2204</v>
      </c>
      <c r="B380" s="2">
        <v>45535</v>
      </c>
      <c r="C380" t="s">
        <v>431</v>
      </c>
      <c r="D380" t="s">
        <v>1560</v>
      </c>
      <c r="E380" t="str">
        <f>VLOOKUP(D380,Product!$A$2:$I$101,3,FALSE)</f>
        <v>Home</v>
      </c>
      <c r="F380" t="s">
        <v>1810</v>
      </c>
      <c r="G380">
        <v>4</v>
      </c>
      <c r="H380">
        <v>241.32</v>
      </c>
      <c r="I380">
        <v>0.28999999999999998</v>
      </c>
      <c r="J380" t="s">
        <v>1829</v>
      </c>
      <c r="K380">
        <v>685.34879999999998</v>
      </c>
      <c r="L380" s="45">
        <f t="shared" si="22"/>
        <v>4</v>
      </c>
      <c r="M380" s="42">
        <f t="shared" si="25"/>
        <v>241.32</v>
      </c>
      <c r="N380" s="42">
        <f t="shared" si="23"/>
        <v>0.28999999999999998</v>
      </c>
      <c r="O380" s="42">
        <f t="shared" si="24"/>
        <v>685.34879999999998</v>
      </c>
    </row>
    <row r="381" spans="1:15" x14ac:dyDescent="0.3">
      <c r="A381" t="s">
        <v>2205</v>
      </c>
      <c r="B381" s="2">
        <v>45240</v>
      </c>
      <c r="C381" t="s">
        <v>767</v>
      </c>
      <c r="D381" t="s">
        <v>1704</v>
      </c>
      <c r="E381" t="str">
        <f>VLOOKUP(D381,Product!$A$2:$I$101,3,FALSE)</f>
        <v>Home</v>
      </c>
      <c r="F381" t="s">
        <v>1757</v>
      </c>
      <c r="G381">
        <v>3</v>
      </c>
      <c r="H381">
        <v>636.03</v>
      </c>
      <c r="I381">
        <v>0.06</v>
      </c>
      <c r="J381" t="s">
        <v>1829</v>
      </c>
      <c r="K381">
        <v>1793.6045999999999</v>
      </c>
      <c r="L381" s="45">
        <f t="shared" si="22"/>
        <v>3</v>
      </c>
      <c r="M381" s="42">
        <f t="shared" si="25"/>
        <v>636.03</v>
      </c>
      <c r="N381" s="42">
        <f t="shared" si="23"/>
        <v>0.06</v>
      </c>
      <c r="O381" s="42">
        <f t="shared" si="24"/>
        <v>1793.6045999999999</v>
      </c>
    </row>
    <row r="382" spans="1:15" x14ac:dyDescent="0.3">
      <c r="A382" t="s">
        <v>2206</v>
      </c>
      <c r="B382" s="2">
        <v>45275</v>
      </c>
      <c r="C382" t="s">
        <v>344</v>
      </c>
      <c r="D382" t="s">
        <v>1553</v>
      </c>
      <c r="E382" t="str">
        <f>VLOOKUP(D382,Product!$A$2:$I$101,3,FALSE)</f>
        <v>Clothing</v>
      </c>
      <c r="F382" t="s">
        <v>1813</v>
      </c>
      <c r="G382">
        <v>4</v>
      </c>
      <c r="H382">
        <v>603.30999999999995</v>
      </c>
      <c r="I382">
        <v>0.15</v>
      </c>
      <c r="J382" t="s">
        <v>1824</v>
      </c>
      <c r="K382">
        <v>2051.2539999999999</v>
      </c>
      <c r="L382" s="45">
        <f t="shared" si="22"/>
        <v>4</v>
      </c>
      <c r="M382" s="42">
        <f t="shared" si="25"/>
        <v>603.30999999999995</v>
      </c>
      <c r="N382" s="42">
        <f t="shared" si="23"/>
        <v>0.15</v>
      </c>
      <c r="O382" s="42">
        <f t="shared" si="24"/>
        <v>2051.2539999999999</v>
      </c>
    </row>
    <row r="383" spans="1:15" x14ac:dyDescent="0.3">
      <c r="A383" t="s">
        <v>2207</v>
      </c>
      <c r="B383" s="2">
        <v>45427</v>
      </c>
      <c r="C383" t="s">
        <v>275</v>
      </c>
      <c r="D383" t="s">
        <v>1726</v>
      </c>
      <c r="E383" t="str">
        <f>VLOOKUP(D383,Product!$A$2:$I$101,3,FALSE)</f>
        <v>Beauty</v>
      </c>
      <c r="F383" t="s">
        <v>1789</v>
      </c>
      <c r="G383">
        <v>3</v>
      </c>
      <c r="H383">
        <v>437.96</v>
      </c>
      <c r="I383">
        <v>0.27</v>
      </c>
      <c r="J383" t="s">
        <v>1829</v>
      </c>
      <c r="K383">
        <v>959.13239999999985</v>
      </c>
      <c r="L383" s="45">
        <f t="shared" si="22"/>
        <v>3</v>
      </c>
      <c r="M383" s="42">
        <f t="shared" si="25"/>
        <v>437.96</v>
      </c>
      <c r="N383" s="42">
        <f t="shared" si="23"/>
        <v>0.27</v>
      </c>
      <c r="O383" s="42">
        <f t="shared" si="24"/>
        <v>959.13239999999985</v>
      </c>
    </row>
    <row r="384" spans="1:15" x14ac:dyDescent="0.3">
      <c r="A384" t="s">
        <v>2208</v>
      </c>
      <c r="B384" s="2">
        <v>45322</v>
      </c>
      <c r="C384" t="s">
        <v>678</v>
      </c>
      <c r="D384" t="s">
        <v>1616</v>
      </c>
      <c r="E384" t="str">
        <f>VLOOKUP(D384,Product!$A$2:$I$101,3,FALSE)</f>
        <v>Electronics</v>
      </c>
      <c r="F384" t="s">
        <v>1769</v>
      </c>
      <c r="G384">
        <v>2</v>
      </c>
      <c r="H384">
        <v>56.91</v>
      </c>
      <c r="I384">
        <v>0.08</v>
      </c>
      <c r="J384" t="s">
        <v>1829</v>
      </c>
      <c r="K384">
        <v>104.7144</v>
      </c>
      <c r="L384" s="45">
        <f t="shared" si="22"/>
        <v>2</v>
      </c>
      <c r="M384" s="42">
        <f t="shared" si="25"/>
        <v>56.91</v>
      </c>
      <c r="N384" s="42">
        <f t="shared" si="23"/>
        <v>0.08</v>
      </c>
      <c r="O384" s="42">
        <f t="shared" si="24"/>
        <v>104.7144</v>
      </c>
    </row>
    <row r="385" spans="1:15" x14ac:dyDescent="0.3">
      <c r="A385" t="s">
        <v>2209</v>
      </c>
      <c r="B385" s="2">
        <v>45266</v>
      </c>
      <c r="C385" t="s">
        <v>1050</v>
      </c>
      <c r="D385" t="s">
        <v>1700</v>
      </c>
      <c r="E385" t="str">
        <f>VLOOKUP(D385,Product!$A$2:$I$101,3,FALSE)</f>
        <v>Electronics</v>
      </c>
      <c r="F385" t="s">
        <v>1776</v>
      </c>
      <c r="G385">
        <v>1</v>
      </c>
      <c r="H385">
        <v>141.79</v>
      </c>
      <c r="I385">
        <v>0.1</v>
      </c>
      <c r="J385" t="s">
        <v>1824</v>
      </c>
      <c r="K385">
        <v>127.611</v>
      </c>
      <c r="L385" s="45">
        <f t="shared" si="22"/>
        <v>1</v>
      </c>
      <c r="M385" s="42">
        <f t="shared" si="25"/>
        <v>141.79</v>
      </c>
      <c r="N385" s="42">
        <f t="shared" si="23"/>
        <v>0.1</v>
      </c>
      <c r="O385" s="42">
        <f t="shared" si="24"/>
        <v>127.611</v>
      </c>
    </row>
    <row r="386" spans="1:15" x14ac:dyDescent="0.3">
      <c r="A386" t="s">
        <v>2210</v>
      </c>
      <c r="B386" s="2">
        <v>45302</v>
      </c>
      <c r="C386" t="s">
        <v>1487</v>
      </c>
      <c r="D386" t="s">
        <v>1565</v>
      </c>
      <c r="E386" t="str">
        <f>VLOOKUP(D386,Product!$A$2:$I$101,3,FALSE)</f>
        <v>Sports</v>
      </c>
      <c r="F386" t="s">
        <v>1801</v>
      </c>
      <c r="G386">
        <v>4</v>
      </c>
      <c r="H386">
        <v>355.14</v>
      </c>
      <c r="I386">
        <v>0.16</v>
      </c>
      <c r="J386" t="s">
        <v>1829</v>
      </c>
      <c r="K386">
        <v>1193.2704000000001</v>
      </c>
      <c r="L386" s="45">
        <f t="shared" si="22"/>
        <v>4</v>
      </c>
      <c r="M386" s="42">
        <f t="shared" si="25"/>
        <v>355.14</v>
      </c>
      <c r="N386" s="42">
        <f t="shared" si="23"/>
        <v>0.16</v>
      </c>
      <c r="O386" s="42">
        <f t="shared" si="24"/>
        <v>1193.2704000000001</v>
      </c>
    </row>
    <row r="387" spans="1:15" x14ac:dyDescent="0.3">
      <c r="A387" t="s">
        <v>2211</v>
      </c>
      <c r="B387" s="2">
        <v>45907</v>
      </c>
      <c r="C387" t="s">
        <v>687</v>
      </c>
      <c r="D387" t="s">
        <v>1624</v>
      </c>
      <c r="E387" t="str">
        <f>VLOOKUP(D387,Product!$A$2:$I$101,3,FALSE)</f>
        <v>Sports</v>
      </c>
      <c r="F387" t="s">
        <v>1776</v>
      </c>
      <c r="G387">
        <v>4</v>
      </c>
      <c r="H387">
        <v>960.38</v>
      </c>
      <c r="I387">
        <v>0.15</v>
      </c>
      <c r="J387" t="s">
        <v>1829</v>
      </c>
      <c r="K387">
        <v>3265.2919999999999</v>
      </c>
      <c r="L387" s="45">
        <f t="shared" ref="L387:L450" si="26">IF(G387="", AVERAGEIF($E$2:$E$101, E388, $G$2:$G$101), G387)</f>
        <v>4</v>
      </c>
      <c r="M387" s="42">
        <f t="shared" si="25"/>
        <v>960.38</v>
      </c>
      <c r="N387" s="42">
        <f t="shared" ref="N387:N450" si="27">IF(I387="", AVERAGEIF($E$2:$E$101, E388, $I$2:$I$101), I387)</f>
        <v>0.15</v>
      </c>
      <c r="O387" s="42">
        <f t="shared" ref="O387:O450" si="28">IF(K387="", AVERAGEIF($E$2:$E$101, E388, $K$2:$K$101), K387)</f>
        <v>3265.2919999999999</v>
      </c>
    </row>
    <row r="388" spans="1:15" x14ac:dyDescent="0.3">
      <c r="A388" t="s">
        <v>2212</v>
      </c>
      <c r="B388" s="2">
        <v>45433</v>
      </c>
      <c r="C388" t="s">
        <v>1304</v>
      </c>
      <c r="D388" t="s">
        <v>1686</v>
      </c>
      <c r="E388" t="str">
        <f>VLOOKUP(D388,Product!$A$2:$I$101,3,FALSE)</f>
        <v>Clothing</v>
      </c>
      <c r="F388" t="s">
        <v>1804</v>
      </c>
      <c r="G388">
        <v>3</v>
      </c>
      <c r="H388">
        <v>847.21</v>
      </c>
      <c r="I388">
        <v>0.06</v>
      </c>
      <c r="J388" t="s">
        <v>1826</v>
      </c>
      <c r="K388">
        <v>2389.1322</v>
      </c>
      <c r="L388" s="45">
        <f t="shared" si="26"/>
        <v>3</v>
      </c>
      <c r="M388" s="42">
        <f t="shared" si="25"/>
        <v>847.21</v>
      </c>
      <c r="N388" s="42">
        <f t="shared" si="27"/>
        <v>0.06</v>
      </c>
      <c r="O388" s="42">
        <f t="shared" si="28"/>
        <v>2389.1322</v>
      </c>
    </row>
    <row r="389" spans="1:15" x14ac:dyDescent="0.3">
      <c r="A389" t="s">
        <v>2213</v>
      </c>
      <c r="B389" s="2">
        <v>45892</v>
      </c>
      <c r="C389" t="s">
        <v>244</v>
      </c>
      <c r="D389" t="s">
        <v>1708</v>
      </c>
      <c r="E389" t="str">
        <f>VLOOKUP(D389,Product!$A$2:$I$101,3,FALSE)</f>
        <v>Home</v>
      </c>
      <c r="F389" t="s">
        <v>1789</v>
      </c>
      <c r="G389">
        <v>4</v>
      </c>
      <c r="H389">
        <v>773.81</v>
      </c>
      <c r="I389">
        <v>0.08</v>
      </c>
      <c r="J389" t="s">
        <v>1829</v>
      </c>
      <c r="K389">
        <v>2847.6208000000001</v>
      </c>
      <c r="L389" s="45">
        <f t="shared" si="26"/>
        <v>4</v>
      </c>
      <c r="M389" s="42">
        <f t="shared" si="25"/>
        <v>773.81</v>
      </c>
      <c r="N389" s="42">
        <f t="shared" si="27"/>
        <v>0.08</v>
      </c>
      <c r="O389" s="42">
        <f t="shared" si="28"/>
        <v>2847.6208000000001</v>
      </c>
    </row>
    <row r="390" spans="1:15" x14ac:dyDescent="0.3">
      <c r="A390" t="s">
        <v>2214</v>
      </c>
      <c r="B390" s="2">
        <v>45780</v>
      </c>
      <c r="C390" t="s">
        <v>8</v>
      </c>
      <c r="D390" t="s">
        <v>1674</v>
      </c>
      <c r="E390" t="str">
        <f>VLOOKUP(D390,Product!$A$2:$I$101,3,FALSE)</f>
        <v>Beauty</v>
      </c>
      <c r="F390" t="s">
        <v>1804</v>
      </c>
      <c r="G390">
        <v>1</v>
      </c>
      <c r="H390">
        <v>664.71</v>
      </c>
      <c r="I390">
        <v>0.1</v>
      </c>
      <c r="J390" t="s">
        <v>1826</v>
      </c>
      <c r="K390">
        <v>598.23900000000003</v>
      </c>
      <c r="L390" s="45">
        <f t="shared" si="26"/>
        <v>1</v>
      </c>
      <c r="M390" s="42">
        <f t="shared" si="25"/>
        <v>664.71</v>
      </c>
      <c r="N390" s="42">
        <f t="shared" si="27"/>
        <v>0.1</v>
      </c>
      <c r="O390" s="42">
        <f t="shared" si="28"/>
        <v>598.23900000000003</v>
      </c>
    </row>
    <row r="391" spans="1:15" x14ac:dyDescent="0.3">
      <c r="A391" t="s">
        <v>2215</v>
      </c>
      <c r="B391" s="2">
        <v>45233</v>
      </c>
      <c r="C391" t="s">
        <v>1089</v>
      </c>
      <c r="D391" t="s">
        <v>1622</v>
      </c>
      <c r="E391" t="str">
        <f>VLOOKUP(D391,Product!$A$2:$I$101,3,FALSE)</f>
        <v>Clothing</v>
      </c>
      <c r="F391" t="s">
        <v>1779</v>
      </c>
      <c r="G391">
        <v>4</v>
      </c>
      <c r="H391">
        <v>482.06</v>
      </c>
      <c r="I391">
        <v>7.0000000000000007E-2</v>
      </c>
      <c r="J391" t="s">
        <v>1826</v>
      </c>
      <c r="K391">
        <v>1793.2632000000001</v>
      </c>
      <c r="L391" s="45">
        <f t="shared" si="26"/>
        <v>4</v>
      </c>
      <c r="M391" s="42">
        <f t="shared" si="25"/>
        <v>482.06</v>
      </c>
      <c r="N391" s="42">
        <f t="shared" si="27"/>
        <v>7.0000000000000007E-2</v>
      </c>
      <c r="O391" s="42">
        <f t="shared" si="28"/>
        <v>1793.2632000000001</v>
      </c>
    </row>
    <row r="392" spans="1:15" x14ac:dyDescent="0.3">
      <c r="A392" t="s">
        <v>2216</v>
      </c>
      <c r="B392" s="2">
        <v>45742</v>
      </c>
      <c r="C392" t="s">
        <v>321</v>
      </c>
      <c r="D392" t="s">
        <v>1662</v>
      </c>
      <c r="E392" t="str">
        <f>VLOOKUP(D392,Product!$A$2:$I$101,3,FALSE)</f>
        <v>Sports</v>
      </c>
      <c r="F392" t="s">
        <v>1766</v>
      </c>
      <c r="G392">
        <v>4</v>
      </c>
      <c r="H392">
        <v>995.55</v>
      </c>
      <c r="I392">
        <v>0.19</v>
      </c>
      <c r="J392" t="s">
        <v>1826</v>
      </c>
      <c r="K392">
        <v>3225.5819999999999</v>
      </c>
      <c r="L392" s="45">
        <f t="shared" si="26"/>
        <v>4</v>
      </c>
      <c r="M392" s="42">
        <f t="shared" si="25"/>
        <v>995.55</v>
      </c>
      <c r="N392" s="42">
        <f t="shared" si="27"/>
        <v>0.19</v>
      </c>
      <c r="O392" s="42">
        <f t="shared" si="28"/>
        <v>3225.5819999999999</v>
      </c>
    </row>
    <row r="393" spans="1:15" x14ac:dyDescent="0.3">
      <c r="A393" t="s">
        <v>2217</v>
      </c>
      <c r="B393" s="2">
        <v>45478</v>
      </c>
      <c r="C393" t="s">
        <v>478</v>
      </c>
      <c r="D393" t="s">
        <v>1734</v>
      </c>
      <c r="E393" t="str">
        <f>VLOOKUP(D393,Product!$A$2:$I$101,3,FALSE)</f>
        <v>Electronics</v>
      </c>
      <c r="F393" t="s">
        <v>1797</v>
      </c>
      <c r="G393">
        <v>2</v>
      </c>
      <c r="H393">
        <v>153.84</v>
      </c>
      <c r="I393">
        <v>0.27</v>
      </c>
      <c r="J393" t="s">
        <v>1826</v>
      </c>
      <c r="K393">
        <v>224.60640000000001</v>
      </c>
      <c r="L393" s="45">
        <f t="shared" si="26"/>
        <v>2</v>
      </c>
      <c r="M393" s="42">
        <f t="shared" si="25"/>
        <v>153.84</v>
      </c>
      <c r="N393" s="42">
        <f t="shared" si="27"/>
        <v>0.27</v>
      </c>
      <c r="O393" s="42">
        <f t="shared" si="28"/>
        <v>224.60640000000001</v>
      </c>
    </row>
    <row r="394" spans="1:15" x14ac:dyDescent="0.3">
      <c r="A394" t="s">
        <v>2218</v>
      </c>
      <c r="B394" s="2">
        <v>45789</v>
      </c>
      <c r="C394" t="s">
        <v>514</v>
      </c>
      <c r="D394" t="s">
        <v>1704</v>
      </c>
      <c r="E394" t="str">
        <f>VLOOKUP(D394,Product!$A$2:$I$101,3,FALSE)</f>
        <v>Home</v>
      </c>
      <c r="F394" t="s">
        <v>1776</v>
      </c>
      <c r="G394">
        <v>3</v>
      </c>
      <c r="H394">
        <v>362.11</v>
      </c>
      <c r="I394">
        <v>0.23</v>
      </c>
      <c r="J394" t="s">
        <v>1829</v>
      </c>
      <c r="K394">
        <v>836.47409999999991</v>
      </c>
      <c r="L394" s="45">
        <f t="shared" si="26"/>
        <v>3</v>
      </c>
      <c r="M394" s="42">
        <f t="shared" si="25"/>
        <v>362.11</v>
      </c>
      <c r="N394" s="42">
        <f t="shared" si="27"/>
        <v>0.23</v>
      </c>
      <c r="O394" s="42">
        <f t="shared" si="28"/>
        <v>836.47409999999991</v>
      </c>
    </row>
    <row r="395" spans="1:15" x14ac:dyDescent="0.3">
      <c r="A395" t="s">
        <v>2219</v>
      </c>
      <c r="B395" s="2">
        <v>45561</v>
      </c>
      <c r="C395" t="s">
        <v>1455</v>
      </c>
      <c r="D395" t="s">
        <v>1634</v>
      </c>
      <c r="E395" t="str">
        <f>VLOOKUP(D395,Product!$A$2:$I$101,3,FALSE)</f>
        <v>Electronics</v>
      </c>
      <c r="F395" t="s">
        <v>1782</v>
      </c>
      <c r="G395">
        <v>3</v>
      </c>
      <c r="H395">
        <v>112.26</v>
      </c>
      <c r="I395">
        <v>0.11</v>
      </c>
      <c r="J395" t="s">
        <v>1824</v>
      </c>
      <c r="K395">
        <v>299.73419999999999</v>
      </c>
      <c r="L395" s="45">
        <f t="shared" si="26"/>
        <v>3</v>
      </c>
      <c r="M395" s="42">
        <f t="shared" si="25"/>
        <v>112.26</v>
      </c>
      <c r="N395" s="42">
        <f t="shared" si="27"/>
        <v>0.11</v>
      </c>
      <c r="O395" s="42">
        <f t="shared" si="28"/>
        <v>299.73419999999999</v>
      </c>
    </row>
    <row r="396" spans="1:15" x14ac:dyDescent="0.3">
      <c r="A396" t="s">
        <v>2220</v>
      </c>
      <c r="B396" s="2">
        <v>45378</v>
      </c>
      <c r="C396" t="s">
        <v>663</v>
      </c>
      <c r="D396" t="s">
        <v>1736</v>
      </c>
      <c r="E396" t="str">
        <f>VLOOKUP(D396,Product!$A$2:$I$101,3,FALSE)</f>
        <v>Beauty</v>
      </c>
      <c r="F396" t="s">
        <v>1813</v>
      </c>
      <c r="G396">
        <v>2</v>
      </c>
      <c r="H396">
        <v>962.81</v>
      </c>
      <c r="I396">
        <v>0.06</v>
      </c>
      <c r="J396" t="s">
        <v>1829</v>
      </c>
      <c r="K396">
        <v>1810.0827999999999</v>
      </c>
      <c r="L396" s="45">
        <f t="shared" si="26"/>
        <v>2</v>
      </c>
      <c r="M396" s="42">
        <f t="shared" si="25"/>
        <v>962.81</v>
      </c>
      <c r="N396" s="42">
        <f t="shared" si="27"/>
        <v>0.06</v>
      </c>
      <c r="O396" s="42">
        <f t="shared" si="28"/>
        <v>1810.0827999999999</v>
      </c>
    </row>
    <row r="397" spans="1:15" x14ac:dyDescent="0.3">
      <c r="A397" t="s">
        <v>2221</v>
      </c>
      <c r="B397" s="2">
        <v>45308</v>
      </c>
      <c r="C397" t="s">
        <v>693</v>
      </c>
      <c r="D397" t="s">
        <v>1590</v>
      </c>
      <c r="E397" t="str">
        <f>VLOOKUP(D397,Product!$A$2:$I$101,3,FALSE)</f>
        <v>Home</v>
      </c>
      <c r="F397" t="s">
        <v>1752</v>
      </c>
      <c r="G397">
        <v>4</v>
      </c>
      <c r="H397">
        <v>276.23</v>
      </c>
      <c r="I397">
        <v>0.12</v>
      </c>
      <c r="J397" t="s">
        <v>1824</v>
      </c>
      <c r="K397">
        <v>972.32960000000003</v>
      </c>
      <c r="L397" s="45">
        <f t="shared" si="26"/>
        <v>4</v>
      </c>
      <c r="M397" s="42">
        <f t="shared" si="25"/>
        <v>276.23</v>
      </c>
      <c r="N397" s="42">
        <f t="shared" si="27"/>
        <v>0.12</v>
      </c>
      <c r="O397" s="42">
        <f t="shared" si="28"/>
        <v>972.32960000000003</v>
      </c>
    </row>
    <row r="398" spans="1:15" x14ac:dyDescent="0.3">
      <c r="A398" t="s">
        <v>2222</v>
      </c>
      <c r="B398" s="2">
        <v>45407</v>
      </c>
      <c r="C398" t="s">
        <v>71</v>
      </c>
      <c r="D398" t="s">
        <v>1584</v>
      </c>
      <c r="E398" t="str">
        <f>VLOOKUP(D398,Product!$A$2:$I$101,3,FALSE)</f>
        <v>Clothing</v>
      </c>
      <c r="F398" t="s">
        <v>1799</v>
      </c>
      <c r="G398">
        <v>3</v>
      </c>
      <c r="H398">
        <v>991.37</v>
      </c>
      <c r="I398">
        <v>0.1</v>
      </c>
      <c r="J398" t="s">
        <v>1826</v>
      </c>
      <c r="K398">
        <v>2676.6990000000001</v>
      </c>
      <c r="L398" s="45">
        <f t="shared" si="26"/>
        <v>3</v>
      </c>
      <c r="M398" s="42">
        <f t="shared" si="25"/>
        <v>991.37</v>
      </c>
      <c r="N398" s="42">
        <f t="shared" si="27"/>
        <v>0.1</v>
      </c>
      <c r="O398" s="42">
        <f t="shared" si="28"/>
        <v>2676.6990000000001</v>
      </c>
    </row>
    <row r="399" spans="1:15" x14ac:dyDescent="0.3">
      <c r="A399" t="s">
        <v>2223</v>
      </c>
      <c r="B399" s="2">
        <v>45929</v>
      </c>
      <c r="C399" t="s">
        <v>559</v>
      </c>
      <c r="D399" t="s">
        <v>1590</v>
      </c>
      <c r="E399" t="str">
        <f>VLOOKUP(D399,Product!$A$2:$I$101,3,FALSE)</f>
        <v>Home</v>
      </c>
      <c r="F399" t="s">
        <v>1797</v>
      </c>
      <c r="G399">
        <v>3</v>
      </c>
      <c r="H399">
        <v>977.47</v>
      </c>
      <c r="I399">
        <v>0.05</v>
      </c>
      <c r="J399" t="s">
        <v>1824</v>
      </c>
      <c r="K399">
        <v>2785.7894999999999</v>
      </c>
      <c r="L399" s="45">
        <f t="shared" si="26"/>
        <v>3</v>
      </c>
      <c r="M399" s="42">
        <f t="shared" ref="M399:M462" si="29">IF(H399="", IFERROR(AVERAGEIF($E$2:$E$101, E399, $H$2:$H$101), ""), H399)</f>
        <v>977.47</v>
      </c>
      <c r="N399" s="42">
        <f t="shared" si="27"/>
        <v>0.05</v>
      </c>
      <c r="O399" s="42">
        <f t="shared" si="28"/>
        <v>2785.7894999999999</v>
      </c>
    </row>
    <row r="400" spans="1:15" x14ac:dyDescent="0.3">
      <c r="A400" t="s">
        <v>2224</v>
      </c>
      <c r="B400" s="2">
        <v>45844</v>
      </c>
      <c r="C400" t="s">
        <v>672</v>
      </c>
      <c r="D400" t="s">
        <v>1736</v>
      </c>
      <c r="E400" t="str">
        <f>VLOOKUP(D400,Product!$A$2:$I$101,3,FALSE)</f>
        <v>Beauty</v>
      </c>
      <c r="F400" t="s">
        <v>1794</v>
      </c>
      <c r="G400">
        <v>2</v>
      </c>
      <c r="H400">
        <v>308.7</v>
      </c>
      <c r="I400">
        <v>0.2</v>
      </c>
      <c r="J400" t="s">
        <v>1826</v>
      </c>
      <c r="K400">
        <v>493.92</v>
      </c>
      <c r="L400" s="45">
        <f t="shared" si="26"/>
        <v>2</v>
      </c>
      <c r="M400" s="42">
        <f t="shared" si="29"/>
        <v>308.7</v>
      </c>
      <c r="N400" s="42">
        <f t="shared" si="27"/>
        <v>0.2</v>
      </c>
      <c r="O400" s="42">
        <f t="shared" si="28"/>
        <v>493.92</v>
      </c>
    </row>
    <row r="401" spans="1:15" x14ac:dyDescent="0.3">
      <c r="A401" t="s">
        <v>2225</v>
      </c>
      <c r="B401" s="2">
        <v>45579</v>
      </c>
      <c r="C401" t="s">
        <v>147</v>
      </c>
      <c r="D401" t="s">
        <v>1557</v>
      </c>
      <c r="E401" t="str">
        <f>VLOOKUP(D401,Product!$A$2:$I$101,3,FALSE)</f>
        <v>Beauty</v>
      </c>
      <c r="F401" t="s">
        <v>1804</v>
      </c>
      <c r="G401">
        <v>2</v>
      </c>
      <c r="H401">
        <v>733.87</v>
      </c>
      <c r="I401">
        <v>0.1</v>
      </c>
      <c r="J401" t="s">
        <v>1826</v>
      </c>
      <c r="K401">
        <v>1320.9659999999999</v>
      </c>
      <c r="L401" s="45">
        <f t="shared" si="26"/>
        <v>2</v>
      </c>
      <c r="M401" s="42">
        <f t="shared" si="29"/>
        <v>733.87</v>
      </c>
      <c r="N401" s="42">
        <f t="shared" si="27"/>
        <v>0.1</v>
      </c>
      <c r="O401" s="42">
        <f t="shared" si="28"/>
        <v>1320.9659999999999</v>
      </c>
    </row>
    <row r="402" spans="1:15" x14ac:dyDescent="0.3">
      <c r="A402" t="s">
        <v>2226</v>
      </c>
      <c r="B402" s="2">
        <v>45227</v>
      </c>
      <c r="C402" t="s">
        <v>341</v>
      </c>
      <c r="D402" t="s">
        <v>1586</v>
      </c>
      <c r="E402" t="str">
        <f>VLOOKUP(D402,Product!$A$2:$I$101,3,FALSE)</f>
        <v>Sports</v>
      </c>
      <c r="F402" t="s">
        <v>1804</v>
      </c>
      <c r="G402">
        <v>2</v>
      </c>
      <c r="H402">
        <v>22.47</v>
      </c>
      <c r="I402">
        <v>0.22</v>
      </c>
      <c r="J402" t="s">
        <v>1826</v>
      </c>
      <c r="K402">
        <v>35.053199999999997</v>
      </c>
      <c r="L402" s="45">
        <f t="shared" si="26"/>
        <v>2</v>
      </c>
      <c r="M402" s="42">
        <f t="shared" si="29"/>
        <v>22.47</v>
      </c>
      <c r="N402" s="42">
        <f t="shared" si="27"/>
        <v>0.22</v>
      </c>
      <c r="O402" s="42">
        <f t="shared" si="28"/>
        <v>35.053199999999997</v>
      </c>
    </row>
    <row r="403" spans="1:15" x14ac:dyDescent="0.3">
      <c r="A403" t="s">
        <v>2227</v>
      </c>
      <c r="B403" s="2">
        <v>45380</v>
      </c>
      <c r="C403" t="s">
        <v>1092</v>
      </c>
      <c r="D403" t="s">
        <v>1662</v>
      </c>
      <c r="E403" t="str">
        <f>VLOOKUP(D403,Product!$A$2:$I$101,3,FALSE)</f>
        <v>Sports</v>
      </c>
      <c r="F403" t="s">
        <v>1797</v>
      </c>
      <c r="G403">
        <v>4</v>
      </c>
      <c r="H403">
        <v>651.36</v>
      </c>
      <c r="I403">
        <v>0.13</v>
      </c>
      <c r="J403" t="s">
        <v>1824</v>
      </c>
      <c r="K403">
        <v>2266.7328000000002</v>
      </c>
      <c r="L403" s="45">
        <f t="shared" si="26"/>
        <v>4</v>
      </c>
      <c r="M403" s="42">
        <f t="shared" si="29"/>
        <v>651.36</v>
      </c>
      <c r="N403" s="42">
        <f t="shared" si="27"/>
        <v>0.13</v>
      </c>
      <c r="O403" s="42">
        <f t="shared" si="28"/>
        <v>2266.7328000000002</v>
      </c>
    </row>
    <row r="404" spans="1:15" x14ac:dyDescent="0.3">
      <c r="A404" t="s">
        <v>2228</v>
      </c>
      <c r="B404" s="2">
        <v>45817</v>
      </c>
      <c r="C404" t="s">
        <v>937</v>
      </c>
      <c r="D404" t="s">
        <v>1576</v>
      </c>
      <c r="E404" t="str">
        <f>VLOOKUP(D404,Product!$A$2:$I$101,3,FALSE)</f>
        <v>Home</v>
      </c>
      <c r="F404" t="s">
        <v>1789</v>
      </c>
      <c r="G404">
        <v>1</v>
      </c>
      <c r="H404">
        <v>753.39</v>
      </c>
      <c r="I404">
        <v>0.04</v>
      </c>
      <c r="J404" t="s">
        <v>1829</v>
      </c>
      <c r="K404">
        <v>723.25439999999992</v>
      </c>
      <c r="L404" s="45">
        <f t="shared" si="26"/>
        <v>1</v>
      </c>
      <c r="M404" s="42">
        <f t="shared" si="29"/>
        <v>753.39</v>
      </c>
      <c r="N404" s="42">
        <f t="shared" si="27"/>
        <v>0.04</v>
      </c>
      <c r="O404" s="42">
        <f t="shared" si="28"/>
        <v>723.25439999999992</v>
      </c>
    </row>
    <row r="405" spans="1:15" x14ac:dyDescent="0.3">
      <c r="A405" t="s">
        <v>2229</v>
      </c>
      <c r="B405" s="2">
        <v>45576</v>
      </c>
      <c r="C405" t="s">
        <v>657</v>
      </c>
      <c r="D405" t="s">
        <v>1690</v>
      </c>
      <c r="E405" t="str">
        <f>VLOOKUP(D405,Product!$A$2:$I$101,3,FALSE)</f>
        <v>Beauty</v>
      </c>
      <c r="F405" t="s">
        <v>1794</v>
      </c>
      <c r="G405">
        <v>4</v>
      </c>
      <c r="H405">
        <v>849.17</v>
      </c>
      <c r="I405">
        <v>0.12</v>
      </c>
      <c r="J405" t="s">
        <v>1829</v>
      </c>
      <c r="K405">
        <v>2989.0783999999999</v>
      </c>
      <c r="L405" s="45">
        <f t="shared" si="26"/>
        <v>4</v>
      </c>
      <c r="M405" s="42">
        <f t="shared" si="29"/>
        <v>849.17</v>
      </c>
      <c r="N405" s="42">
        <f t="shared" si="27"/>
        <v>0.12</v>
      </c>
      <c r="O405" s="42">
        <f t="shared" si="28"/>
        <v>2989.0783999999999</v>
      </c>
    </row>
    <row r="406" spans="1:15" x14ac:dyDescent="0.3">
      <c r="A406" t="s">
        <v>2230</v>
      </c>
      <c r="B406" s="2">
        <v>45495</v>
      </c>
      <c r="C406" t="s">
        <v>1184</v>
      </c>
      <c r="D406" t="s">
        <v>1588</v>
      </c>
      <c r="E406" t="str">
        <f>VLOOKUP(D406,Product!$A$2:$I$101,3,FALSE)</f>
        <v>Sports</v>
      </c>
      <c r="F406" t="s">
        <v>1752</v>
      </c>
      <c r="G406">
        <v>4</v>
      </c>
      <c r="H406">
        <v>585.45000000000005</v>
      </c>
      <c r="I406">
        <v>0.25</v>
      </c>
      <c r="J406" t="s">
        <v>1829</v>
      </c>
      <c r="K406">
        <v>1756.35</v>
      </c>
      <c r="L406" s="45">
        <f t="shared" si="26"/>
        <v>4</v>
      </c>
      <c r="M406" s="42">
        <f t="shared" si="29"/>
        <v>585.45000000000005</v>
      </c>
      <c r="N406" s="42">
        <f t="shared" si="27"/>
        <v>0.25</v>
      </c>
      <c r="O406" s="42">
        <f t="shared" si="28"/>
        <v>1756.35</v>
      </c>
    </row>
    <row r="407" spans="1:15" x14ac:dyDescent="0.3">
      <c r="A407" t="s">
        <v>2231</v>
      </c>
      <c r="B407" s="2">
        <v>45628</v>
      </c>
      <c r="C407" t="s">
        <v>1466</v>
      </c>
      <c r="D407" t="s">
        <v>1698</v>
      </c>
      <c r="E407" t="str">
        <f>VLOOKUP(D407,Product!$A$2:$I$101,3,FALSE)</f>
        <v>Clothing</v>
      </c>
      <c r="F407" t="s">
        <v>1804</v>
      </c>
      <c r="G407">
        <v>1</v>
      </c>
      <c r="H407">
        <v>745.15</v>
      </c>
      <c r="I407">
        <v>0.25</v>
      </c>
      <c r="J407" t="s">
        <v>1829</v>
      </c>
      <c r="K407">
        <v>558.86249999999995</v>
      </c>
      <c r="L407" s="45">
        <f t="shared" si="26"/>
        <v>1</v>
      </c>
      <c r="M407" s="42">
        <f t="shared" si="29"/>
        <v>745.15</v>
      </c>
      <c r="N407" s="42">
        <f t="shared" si="27"/>
        <v>0.25</v>
      </c>
      <c r="O407" s="42">
        <f t="shared" si="28"/>
        <v>558.86249999999995</v>
      </c>
    </row>
    <row r="408" spans="1:15" x14ac:dyDescent="0.3">
      <c r="A408" t="s">
        <v>2232</v>
      </c>
      <c r="B408" s="2">
        <v>45244</v>
      </c>
      <c r="C408" t="s">
        <v>191</v>
      </c>
      <c r="D408" t="s">
        <v>1746</v>
      </c>
      <c r="E408" t="str">
        <f>VLOOKUP(D408,Product!$A$2:$I$101,3,FALSE)</f>
        <v>Home</v>
      </c>
      <c r="F408" t="s">
        <v>1761</v>
      </c>
      <c r="G408">
        <v>1</v>
      </c>
      <c r="H408">
        <v>848.69</v>
      </c>
      <c r="I408">
        <v>0.04</v>
      </c>
      <c r="J408" t="s">
        <v>1829</v>
      </c>
      <c r="K408">
        <v>814.74239999999998</v>
      </c>
      <c r="L408" s="45">
        <f t="shared" si="26"/>
        <v>1</v>
      </c>
      <c r="M408" s="42">
        <f t="shared" si="29"/>
        <v>848.69</v>
      </c>
      <c r="N408" s="42">
        <f t="shared" si="27"/>
        <v>0.04</v>
      </c>
      <c r="O408" s="42">
        <f t="shared" si="28"/>
        <v>814.74239999999998</v>
      </c>
    </row>
    <row r="409" spans="1:15" x14ac:dyDescent="0.3">
      <c r="A409" t="s">
        <v>2233</v>
      </c>
      <c r="B409" s="2">
        <v>45336</v>
      </c>
      <c r="C409" t="s">
        <v>1283</v>
      </c>
      <c r="D409" t="s">
        <v>1688</v>
      </c>
      <c r="E409" t="str">
        <f>VLOOKUP(D409,Product!$A$2:$I$101,3,FALSE)</f>
        <v>Home</v>
      </c>
      <c r="F409" t="s">
        <v>1799</v>
      </c>
      <c r="G409">
        <v>2</v>
      </c>
      <c r="H409">
        <v>247.67</v>
      </c>
      <c r="I409">
        <v>0.1</v>
      </c>
      <c r="J409" t="s">
        <v>1826</v>
      </c>
      <c r="K409">
        <v>445.80599999999998</v>
      </c>
      <c r="L409" s="45">
        <f t="shared" si="26"/>
        <v>2</v>
      </c>
      <c r="M409" s="42">
        <f t="shared" si="29"/>
        <v>247.67</v>
      </c>
      <c r="N409" s="42">
        <f t="shared" si="27"/>
        <v>0.1</v>
      </c>
      <c r="O409" s="42">
        <f t="shared" si="28"/>
        <v>445.80599999999998</v>
      </c>
    </row>
    <row r="410" spans="1:15" x14ac:dyDescent="0.3">
      <c r="A410" t="s">
        <v>2234</v>
      </c>
      <c r="B410" s="2">
        <v>45465</v>
      </c>
      <c r="C410" t="s">
        <v>153</v>
      </c>
      <c r="D410" t="s">
        <v>1696</v>
      </c>
      <c r="E410" t="str">
        <f>VLOOKUP(D410,Product!$A$2:$I$101,3,FALSE)</f>
        <v>Electronics</v>
      </c>
      <c r="F410" t="s">
        <v>1766</v>
      </c>
      <c r="G410">
        <v>3</v>
      </c>
      <c r="H410">
        <v>220.51</v>
      </c>
      <c r="I410">
        <v>0.02</v>
      </c>
      <c r="J410" t="s">
        <v>1826</v>
      </c>
      <c r="K410">
        <v>648.29939999999999</v>
      </c>
      <c r="L410" s="45">
        <f t="shared" si="26"/>
        <v>3</v>
      </c>
      <c r="M410" s="42">
        <f t="shared" si="29"/>
        <v>220.51</v>
      </c>
      <c r="N410" s="42">
        <f t="shared" si="27"/>
        <v>0.02</v>
      </c>
      <c r="O410" s="42">
        <f t="shared" si="28"/>
        <v>648.29939999999999</v>
      </c>
    </row>
    <row r="411" spans="1:15" x14ac:dyDescent="0.3">
      <c r="A411" t="s">
        <v>2235</v>
      </c>
      <c r="B411" s="2">
        <v>45837</v>
      </c>
      <c r="C411" t="s">
        <v>1029</v>
      </c>
      <c r="D411" t="s">
        <v>1578</v>
      </c>
      <c r="E411" t="str">
        <f>VLOOKUP(D411,Product!$A$2:$I$101,3,FALSE)</f>
        <v>Electronics</v>
      </c>
      <c r="F411" t="s">
        <v>1804</v>
      </c>
      <c r="G411">
        <v>4</v>
      </c>
      <c r="H411">
        <v>370.63</v>
      </c>
      <c r="I411">
        <v>0.08</v>
      </c>
      <c r="J411" t="s">
        <v>1824</v>
      </c>
      <c r="K411">
        <v>1363.9184</v>
      </c>
      <c r="L411" s="45">
        <f t="shared" si="26"/>
        <v>4</v>
      </c>
      <c r="M411" s="42">
        <f t="shared" si="29"/>
        <v>370.63</v>
      </c>
      <c r="N411" s="42">
        <f t="shared" si="27"/>
        <v>0.08</v>
      </c>
      <c r="O411" s="42">
        <f t="shared" si="28"/>
        <v>1363.9184</v>
      </c>
    </row>
    <row r="412" spans="1:15" x14ac:dyDescent="0.3">
      <c r="A412" t="s">
        <v>2236</v>
      </c>
      <c r="B412" s="2">
        <v>45706</v>
      </c>
      <c r="C412" t="s">
        <v>1220</v>
      </c>
      <c r="D412" t="s">
        <v>1606</v>
      </c>
      <c r="E412" t="str">
        <f>VLOOKUP(D412,Product!$A$2:$I$101,3,FALSE)</f>
        <v>Home</v>
      </c>
      <c r="F412" t="s">
        <v>1813</v>
      </c>
      <c r="G412">
        <v>4</v>
      </c>
      <c r="H412">
        <v>349.84</v>
      </c>
      <c r="I412">
        <v>0.11</v>
      </c>
      <c r="J412" t="s">
        <v>1824</v>
      </c>
      <c r="K412">
        <v>1245.4304</v>
      </c>
      <c r="L412" s="45">
        <f t="shared" si="26"/>
        <v>4</v>
      </c>
      <c r="M412" s="42">
        <f t="shared" si="29"/>
        <v>349.84</v>
      </c>
      <c r="N412" s="42">
        <f t="shared" si="27"/>
        <v>0.11</v>
      </c>
      <c r="O412" s="42">
        <f t="shared" si="28"/>
        <v>1245.4304</v>
      </c>
    </row>
    <row r="413" spans="1:15" x14ac:dyDescent="0.3">
      <c r="A413" t="s">
        <v>2237</v>
      </c>
      <c r="B413" s="2">
        <v>45823</v>
      </c>
      <c r="C413" t="s">
        <v>168</v>
      </c>
      <c r="D413" t="s">
        <v>1626</v>
      </c>
      <c r="E413" t="str">
        <f>VLOOKUP(D413,Product!$A$2:$I$101,3,FALSE)</f>
        <v>Electronics</v>
      </c>
      <c r="F413" t="s">
        <v>1794</v>
      </c>
      <c r="G413">
        <v>1</v>
      </c>
      <c r="H413">
        <v>770.87</v>
      </c>
      <c r="I413">
        <v>0.1</v>
      </c>
      <c r="J413" t="s">
        <v>1829</v>
      </c>
      <c r="K413">
        <v>693.78300000000002</v>
      </c>
      <c r="L413" s="45">
        <f t="shared" si="26"/>
        <v>1</v>
      </c>
      <c r="M413" s="42">
        <f t="shared" si="29"/>
        <v>770.87</v>
      </c>
      <c r="N413" s="42">
        <f t="shared" si="27"/>
        <v>0.1</v>
      </c>
      <c r="O413" s="42">
        <f t="shared" si="28"/>
        <v>693.78300000000002</v>
      </c>
    </row>
    <row r="414" spans="1:15" x14ac:dyDescent="0.3">
      <c r="A414" t="s">
        <v>2238</v>
      </c>
      <c r="B414" s="2">
        <v>45518</v>
      </c>
      <c r="C414" t="s">
        <v>1475</v>
      </c>
      <c r="D414" t="s">
        <v>1746</v>
      </c>
      <c r="E414" t="str">
        <f>VLOOKUP(D414,Product!$A$2:$I$101,3,FALSE)</f>
        <v>Home</v>
      </c>
      <c r="F414" t="s">
        <v>1807</v>
      </c>
      <c r="G414">
        <v>3</v>
      </c>
      <c r="H414">
        <v>507.33</v>
      </c>
      <c r="I414">
        <v>0.06</v>
      </c>
      <c r="J414" t="s">
        <v>1826</v>
      </c>
      <c r="K414">
        <v>1430.6705999999999</v>
      </c>
      <c r="L414" s="45">
        <f t="shared" si="26"/>
        <v>3</v>
      </c>
      <c r="M414" s="42">
        <f t="shared" si="29"/>
        <v>507.33</v>
      </c>
      <c r="N414" s="42">
        <f t="shared" si="27"/>
        <v>0.06</v>
      </c>
      <c r="O414" s="42">
        <f t="shared" si="28"/>
        <v>1430.6705999999999</v>
      </c>
    </row>
    <row r="415" spans="1:15" x14ac:dyDescent="0.3">
      <c r="A415" t="s">
        <v>2239</v>
      </c>
      <c r="B415" s="2">
        <v>45863</v>
      </c>
      <c r="C415" t="s">
        <v>610</v>
      </c>
      <c r="D415" t="s">
        <v>1680</v>
      </c>
      <c r="E415" t="str">
        <f>VLOOKUP(D415,Product!$A$2:$I$101,3,FALSE)</f>
        <v>Beauty</v>
      </c>
      <c r="F415" t="s">
        <v>1786</v>
      </c>
      <c r="G415">
        <v>1</v>
      </c>
      <c r="H415">
        <v>87.78</v>
      </c>
      <c r="I415">
        <v>0.06</v>
      </c>
      <c r="J415" t="s">
        <v>1824</v>
      </c>
      <c r="K415">
        <v>82.513199999999998</v>
      </c>
      <c r="L415" s="45">
        <f t="shared" si="26"/>
        <v>1</v>
      </c>
      <c r="M415" s="42">
        <f t="shared" si="29"/>
        <v>87.78</v>
      </c>
      <c r="N415" s="42">
        <f t="shared" si="27"/>
        <v>0.06</v>
      </c>
      <c r="O415" s="42">
        <f t="shared" si="28"/>
        <v>82.513199999999998</v>
      </c>
    </row>
    <row r="416" spans="1:15" x14ac:dyDescent="0.3">
      <c r="A416" t="s">
        <v>2240</v>
      </c>
      <c r="B416" s="2">
        <v>45666</v>
      </c>
      <c r="C416" t="s">
        <v>36</v>
      </c>
      <c r="D416" t="s">
        <v>1734</v>
      </c>
      <c r="E416" t="str">
        <f>VLOOKUP(D416,Product!$A$2:$I$101,3,FALSE)</f>
        <v>Electronics</v>
      </c>
      <c r="F416" t="s">
        <v>1769</v>
      </c>
      <c r="G416">
        <v>2</v>
      </c>
      <c r="H416">
        <v>772.24</v>
      </c>
      <c r="I416">
        <v>0.22</v>
      </c>
      <c r="J416" t="s">
        <v>1824</v>
      </c>
      <c r="K416">
        <v>1204.6944000000001</v>
      </c>
      <c r="L416" s="45">
        <f t="shared" si="26"/>
        <v>2</v>
      </c>
      <c r="M416" s="42">
        <f t="shared" si="29"/>
        <v>772.24</v>
      </c>
      <c r="N416" s="42">
        <f t="shared" si="27"/>
        <v>0.22</v>
      </c>
      <c r="O416" s="42">
        <f t="shared" si="28"/>
        <v>1204.6944000000001</v>
      </c>
    </row>
    <row r="417" spans="1:15" x14ac:dyDescent="0.3">
      <c r="A417" t="s">
        <v>2241</v>
      </c>
      <c r="B417" s="2">
        <v>45813</v>
      </c>
      <c r="C417" t="s">
        <v>181</v>
      </c>
      <c r="D417" t="s">
        <v>1688</v>
      </c>
      <c r="E417" t="str">
        <f>VLOOKUP(D417,Product!$A$2:$I$101,3,FALSE)</f>
        <v>Home</v>
      </c>
      <c r="F417" t="s">
        <v>1799</v>
      </c>
      <c r="G417">
        <v>1</v>
      </c>
      <c r="H417">
        <v>108.27</v>
      </c>
      <c r="I417">
        <v>0.1</v>
      </c>
      <c r="J417" t="s">
        <v>1829</v>
      </c>
      <c r="K417">
        <v>97.442999999999998</v>
      </c>
      <c r="L417" s="45">
        <f t="shared" si="26"/>
        <v>1</v>
      </c>
      <c r="M417" s="42">
        <f t="shared" si="29"/>
        <v>108.27</v>
      </c>
      <c r="N417" s="42">
        <f t="shared" si="27"/>
        <v>0.1</v>
      </c>
      <c r="O417" s="42">
        <f t="shared" si="28"/>
        <v>97.442999999999998</v>
      </c>
    </row>
    <row r="418" spans="1:15" x14ac:dyDescent="0.3">
      <c r="A418" t="s">
        <v>2242</v>
      </c>
      <c r="B418" s="2">
        <v>45633</v>
      </c>
      <c r="C418" t="s">
        <v>1089</v>
      </c>
      <c r="D418" t="s">
        <v>1624</v>
      </c>
      <c r="E418" t="str">
        <f>VLOOKUP(D418,Product!$A$2:$I$101,3,FALSE)</f>
        <v>Sports</v>
      </c>
      <c r="F418" t="s">
        <v>1807</v>
      </c>
      <c r="G418">
        <v>2</v>
      </c>
      <c r="H418">
        <v>839.24</v>
      </c>
      <c r="I418">
        <v>0.21</v>
      </c>
      <c r="J418" t="s">
        <v>1826</v>
      </c>
      <c r="K418">
        <v>1325.9992</v>
      </c>
      <c r="L418" s="45">
        <f t="shared" si="26"/>
        <v>2</v>
      </c>
      <c r="M418" s="42">
        <f t="shared" si="29"/>
        <v>839.24</v>
      </c>
      <c r="N418" s="42">
        <f t="shared" si="27"/>
        <v>0.21</v>
      </c>
      <c r="O418" s="42">
        <f t="shared" si="28"/>
        <v>1325.9992</v>
      </c>
    </row>
    <row r="419" spans="1:15" x14ac:dyDescent="0.3">
      <c r="A419" t="s">
        <v>2243</v>
      </c>
      <c r="B419" s="2">
        <v>45331</v>
      </c>
      <c r="C419" t="s">
        <v>1196</v>
      </c>
      <c r="D419" t="s">
        <v>1664</v>
      </c>
      <c r="E419" t="str">
        <f>VLOOKUP(D419,Product!$A$2:$I$101,3,FALSE)</f>
        <v>Clothing</v>
      </c>
      <c r="F419" t="s">
        <v>1789</v>
      </c>
      <c r="G419">
        <v>2</v>
      </c>
      <c r="H419">
        <v>466.27</v>
      </c>
      <c r="I419">
        <v>0.11</v>
      </c>
      <c r="J419" t="s">
        <v>1826</v>
      </c>
      <c r="K419">
        <v>829.9606</v>
      </c>
      <c r="L419" s="45">
        <f t="shared" si="26"/>
        <v>2</v>
      </c>
      <c r="M419" s="42">
        <f t="shared" si="29"/>
        <v>466.27</v>
      </c>
      <c r="N419" s="42">
        <f t="shared" si="27"/>
        <v>0.11</v>
      </c>
      <c r="O419" s="42">
        <f t="shared" si="28"/>
        <v>829.9606</v>
      </c>
    </row>
    <row r="420" spans="1:15" x14ac:dyDescent="0.3">
      <c r="A420" t="s">
        <v>2244</v>
      </c>
      <c r="B420" s="2">
        <v>45942</v>
      </c>
      <c r="C420" t="s">
        <v>1240</v>
      </c>
      <c r="D420" t="s">
        <v>1672</v>
      </c>
      <c r="E420" t="str">
        <f>VLOOKUP(D420,Product!$A$2:$I$101,3,FALSE)</f>
        <v>Electronics</v>
      </c>
      <c r="F420" t="s">
        <v>1799</v>
      </c>
      <c r="G420">
        <v>3</v>
      </c>
      <c r="H420">
        <v>969.83</v>
      </c>
      <c r="I420">
        <v>0.02</v>
      </c>
      <c r="J420" t="s">
        <v>1824</v>
      </c>
      <c r="K420">
        <v>2851.3002000000001</v>
      </c>
      <c r="L420" s="45">
        <f t="shared" si="26"/>
        <v>3</v>
      </c>
      <c r="M420" s="42">
        <f t="shared" si="29"/>
        <v>969.83</v>
      </c>
      <c r="N420" s="42">
        <f t="shared" si="27"/>
        <v>0.02</v>
      </c>
      <c r="O420" s="42">
        <f t="shared" si="28"/>
        <v>2851.3002000000001</v>
      </c>
    </row>
    <row r="421" spans="1:15" x14ac:dyDescent="0.3">
      <c r="A421" t="s">
        <v>2245</v>
      </c>
      <c r="B421" s="2">
        <v>45824</v>
      </c>
      <c r="C421" t="s">
        <v>1295</v>
      </c>
      <c r="D421" t="s">
        <v>1730</v>
      </c>
      <c r="E421" t="str">
        <f>VLOOKUP(D421,Product!$A$2:$I$101,3,FALSE)</f>
        <v>Clothing</v>
      </c>
      <c r="F421" t="s">
        <v>1813</v>
      </c>
      <c r="G421">
        <v>2</v>
      </c>
      <c r="H421">
        <v>782.11</v>
      </c>
      <c r="I421">
        <v>0.17</v>
      </c>
      <c r="J421" t="s">
        <v>1826</v>
      </c>
      <c r="K421">
        <v>1298.3026</v>
      </c>
      <c r="L421" s="45">
        <f t="shared" si="26"/>
        <v>2</v>
      </c>
      <c r="M421" s="42">
        <f t="shared" si="29"/>
        <v>782.11</v>
      </c>
      <c r="N421" s="42">
        <f t="shared" si="27"/>
        <v>0.17</v>
      </c>
      <c r="O421" s="42">
        <f t="shared" si="28"/>
        <v>1298.3026</v>
      </c>
    </row>
    <row r="422" spans="1:15" x14ac:dyDescent="0.3">
      <c r="A422" t="s">
        <v>2246</v>
      </c>
      <c r="B422" s="2">
        <v>45921</v>
      </c>
      <c r="C422" t="s">
        <v>1395</v>
      </c>
      <c r="D422" t="s">
        <v>1628</v>
      </c>
      <c r="E422" t="str">
        <f>VLOOKUP(D422,Product!$A$2:$I$101,3,FALSE)</f>
        <v>Electronics</v>
      </c>
      <c r="F422" t="s">
        <v>1792</v>
      </c>
      <c r="G422">
        <v>2</v>
      </c>
      <c r="H422">
        <v>74.63</v>
      </c>
      <c r="I422">
        <v>0.01</v>
      </c>
      <c r="J422" t="s">
        <v>1826</v>
      </c>
      <c r="K422">
        <v>147.76740000000001</v>
      </c>
      <c r="L422" s="45">
        <f t="shared" si="26"/>
        <v>2</v>
      </c>
      <c r="M422" s="42">
        <f t="shared" si="29"/>
        <v>74.63</v>
      </c>
      <c r="N422" s="42">
        <f t="shared" si="27"/>
        <v>0.01</v>
      </c>
      <c r="O422" s="42">
        <f t="shared" si="28"/>
        <v>147.76740000000001</v>
      </c>
    </row>
    <row r="423" spans="1:15" x14ac:dyDescent="0.3">
      <c r="A423" t="s">
        <v>2247</v>
      </c>
      <c r="B423" s="2">
        <v>45909</v>
      </c>
      <c r="C423" t="s">
        <v>160</v>
      </c>
      <c r="D423" t="s">
        <v>1718</v>
      </c>
      <c r="E423" t="str">
        <f>VLOOKUP(D423,Product!$A$2:$I$101,3,FALSE)</f>
        <v>Clothing</v>
      </c>
      <c r="F423" t="s">
        <v>1776</v>
      </c>
      <c r="G423">
        <v>3</v>
      </c>
      <c r="H423">
        <v>522.78</v>
      </c>
      <c r="I423">
        <v>0.25</v>
      </c>
      <c r="J423" t="s">
        <v>1826</v>
      </c>
      <c r="K423">
        <v>1176.2550000000001</v>
      </c>
      <c r="L423" s="45">
        <f t="shared" si="26"/>
        <v>3</v>
      </c>
      <c r="M423" s="42">
        <f t="shared" si="29"/>
        <v>522.78</v>
      </c>
      <c r="N423" s="42">
        <f t="shared" si="27"/>
        <v>0.25</v>
      </c>
      <c r="O423" s="42">
        <f t="shared" si="28"/>
        <v>1176.2550000000001</v>
      </c>
    </row>
    <row r="424" spans="1:15" x14ac:dyDescent="0.3">
      <c r="A424" t="s">
        <v>2248</v>
      </c>
      <c r="B424" s="2">
        <v>45853</v>
      </c>
      <c r="C424" t="s">
        <v>1062</v>
      </c>
      <c r="D424" t="s">
        <v>1574</v>
      </c>
      <c r="E424" t="str">
        <f>VLOOKUP(D424,Product!$A$2:$I$101,3,FALSE)</f>
        <v>Electronics</v>
      </c>
      <c r="F424" t="s">
        <v>1801</v>
      </c>
      <c r="G424">
        <v>1</v>
      </c>
      <c r="H424">
        <v>206.45</v>
      </c>
      <c r="I424">
        <v>0.15</v>
      </c>
      <c r="J424" t="s">
        <v>1826</v>
      </c>
      <c r="K424">
        <v>175.48249999999999</v>
      </c>
      <c r="L424" s="45">
        <f t="shared" si="26"/>
        <v>1</v>
      </c>
      <c r="M424" s="42">
        <f t="shared" si="29"/>
        <v>206.45</v>
      </c>
      <c r="N424" s="42">
        <f t="shared" si="27"/>
        <v>0.15</v>
      </c>
      <c r="O424" s="42">
        <f t="shared" si="28"/>
        <v>175.48249999999999</v>
      </c>
    </row>
    <row r="425" spans="1:15" x14ac:dyDescent="0.3">
      <c r="A425" t="s">
        <v>2249</v>
      </c>
      <c r="B425" s="2">
        <v>45580</v>
      </c>
      <c r="C425" t="s">
        <v>490</v>
      </c>
      <c r="D425" t="s">
        <v>1686</v>
      </c>
      <c r="E425" t="str">
        <f>VLOOKUP(D425,Product!$A$2:$I$101,3,FALSE)</f>
        <v>Clothing</v>
      </c>
      <c r="F425" t="s">
        <v>1773</v>
      </c>
      <c r="G425">
        <v>1</v>
      </c>
      <c r="H425">
        <v>815.53</v>
      </c>
      <c r="I425">
        <v>0.3</v>
      </c>
      <c r="J425" t="s">
        <v>1826</v>
      </c>
      <c r="K425">
        <v>570.87099999999998</v>
      </c>
      <c r="L425" s="45">
        <f t="shared" si="26"/>
        <v>1</v>
      </c>
      <c r="M425" s="42">
        <f t="shared" si="29"/>
        <v>815.53</v>
      </c>
      <c r="N425" s="42">
        <f t="shared" si="27"/>
        <v>0.3</v>
      </c>
      <c r="O425" s="42">
        <f t="shared" si="28"/>
        <v>570.87099999999998</v>
      </c>
    </row>
    <row r="426" spans="1:15" x14ac:dyDescent="0.3">
      <c r="A426" t="s">
        <v>2250</v>
      </c>
      <c r="B426" s="2">
        <v>45220</v>
      </c>
      <c r="C426" t="s">
        <v>147</v>
      </c>
      <c r="D426" t="s">
        <v>1706</v>
      </c>
      <c r="E426" t="str">
        <f>VLOOKUP(D426,Product!$A$2:$I$101,3,FALSE)</f>
        <v>Home</v>
      </c>
      <c r="F426" t="s">
        <v>1797</v>
      </c>
      <c r="G426">
        <v>1</v>
      </c>
      <c r="H426">
        <v>823.61</v>
      </c>
      <c r="I426">
        <v>0.28000000000000003</v>
      </c>
      <c r="J426" t="s">
        <v>1829</v>
      </c>
      <c r="K426">
        <v>592.99919999999997</v>
      </c>
      <c r="L426" s="45">
        <f t="shared" si="26"/>
        <v>1</v>
      </c>
      <c r="M426" s="42">
        <f t="shared" si="29"/>
        <v>823.61</v>
      </c>
      <c r="N426" s="42">
        <f t="shared" si="27"/>
        <v>0.28000000000000003</v>
      </c>
      <c r="O426" s="42">
        <f t="shared" si="28"/>
        <v>592.99919999999997</v>
      </c>
    </row>
    <row r="427" spans="1:15" x14ac:dyDescent="0.3">
      <c r="A427" t="s">
        <v>2251</v>
      </c>
      <c r="B427" s="2">
        <v>45807</v>
      </c>
      <c r="C427" t="s">
        <v>1472</v>
      </c>
      <c r="D427" t="s">
        <v>1722</v>
      </c>
      <c r="E427" t="str">
        <f>VLOOKUP(D427,Product!$A$2:$I$101,3,FALSE)</f>
        <v>Home</v>
      </c>
      <c r="F427" t="s">
        <v>1786</v>
      </c>
      <c r="G427">
        <v>2</v>
      </c>
      <c r="H427">
        <v>209.96</v>
      </c>
      <c r="I427">
        <v>0</v>
      </c>
      <c r="J427" t="s">
        <v>1824</v>
      </c>
      <c r="K427">
        <v>419.92</v>
      </c>
      <c r="L427" s="45">
        <f t="shared" si="26"/>
        <v>2</v>
      </c>
      <c r="M427" s="42">
        <f t="shared" si="29"/>
        <v>209.96</v>
      </c>
      <c r="N427" s="42">
        <f t="shared" si="27"/>
        <v>0</v>
      </c>
      <c r="O427" s="42">
        <f t="shared" si="28"/>
        <v>419.92</v>
      </c>
    </row>
    <row r="428" spans="1:15" x14ac:dyDescent="0.3">
      <c r="A428" t="s">
        <v>2252</v>
      </c>
      <c r="B428" s="2">
        <v>45462</v>
      </c>
      <c r="C428" t="s">
        <v>579</v>
      </c>
      <c r="D428" t="s">
        <v>1543</v>
      </c>
      <c r="E428" t="str">
        <f>VLOOKUP(D428,Product!$A$2:$I$101,3,FALSE)</f>
        <v>Electronics</v>
      </c>
      <c r="F428" t="s">
        <v>1804</v>
      </c>
      <c r="G428">
        <v>4</v>
      </c>
      <c r="H428">
        <v>897.93</v>
      </c>
      <c r="I428">
        <v>0.05</v>
      </c>
      <c r="J428" t="s">
        <v>1829</v>
      </c>
      <c r="K428">
        <v>3412.134</v>
      </c>
      <c r="L428" s="45">
        <f t="shared" si="26"/>
        <v>4</v>
      </c>
      <c r="M428" s="42">
        <f t="shared" si="29"/>
        <v>897.93</v>
      </c>
      <c r="N428" s="42">
        <f t="shared" si="27"/>
        <v>0.05</v>
      </c>
      <c r="O428" s="42">
        <f t="shared" si="28"/>
        <v>3412.134</v>
      </c>
    </row>
    <row r="429" spans="1:15" x14ac:dyDescent="0.3">
      <c r="A429" t="s">
        <v>2253</v>
      </c>
      <c r="B429" s="2">
        <v>45646</v>
      </c>
      <c r="C429" t="s">
        <v>598</v>
      </c>
      <c r="D429" t="s">
        <v>1674</v>
      </c>
      <c r="E429" t="str">
        <f>VLOOKUP(D429,Product!$A$2:$I$101,3,FALSE)</f>
        <v>Beauty</v>
      </c>
      <c r="F429" t="s">
        <v>1752</v>
      </c>
      <c r="G429">
        <v>4</v>
      </c>
      <c r="H429">
        <v>925.95</v>
      </c>
      <c r="I429">
        <v>0.16</v>
      </c>
      <c r="J429" t="s">
        <v>1829</v>
      </c>
      <c r="K429">
        <v>3111.192</v>
      </c>
      <c r="L429" s="45">
        <f t="shared" si="26"/>
        <v>4</v>
      </c>
      <c r="M429" s="42">
        <f t="shared" si="29"/>
        <v>925.95</v>
      </c>
      <c r="N429" s="42">
        <f t="shared" si="27"/>
        <v>0.16</v>
      </c>
      <c r="O429" s="42">
        <f t="shared" si="28"/>
        <v>3111.192</v>
      </c>
    </row>
    <row r="430" spans="1:15" x14ac:dyDescent="0.3">
      <c r="A430" t="s">
        <v>2254</v>
      </c>
      <c r="B430" s="2">
        <v>45520</v>
      </c>
      <c r="C430" t="s">
        <v>304</v>
      </c>
      <c r="D430" t="s">
        <v>1650</v>
      </c>
      <c r="E430" t="str">
        <f>VLOOKUP(D430,Product!$A$2:$I$101,3,FALSE)</f>
        <v>Electronics</v>
      </c>
      <c r="F430" t="s">
        <v>1776</v>
      </c>
      <c r="G430">
        <v>2</v>
      </c>
      <c r="H430">
        <v>573.09</v>
      </c>
      <c r="I430">
        <v>0.03</v>
      </c>
      <c r="J430" t="s">
        <v>1829</v>
      </c>
      <c r="K430">
        <v>1111.7945999999999</v>
      </c>
      <c r="L430" s="45">
        <f t="shared" si="26"/>
        <v>2</v>
      </c>
      <c r="M430" s="42">
        <f t="shared" si="29"/>
        <v>573.09</v>
      </c>
      <c r="N430" s="42">
        <f t="shared" si="27"/>
        <v>0.03</v>
      </c>
      <c r="O430" s="42">
        <f t="shared" si="28"/>
        <v>1111.7945999999999</v>
      </c>
    </row>
    <row r="431" spans="1:15" x14ac:dyDescent="0.3">
      <c r="A431" t="s">
        <v>2255</v>
      </c>
      <c r="B431" s="2">
        <v>45731</v>
      </c>
      <c r="C431" t="s">
        <v>604</v>
      </c>
      <c r="D431" t="s">
        <v>1560</v>
      </c>
      <c r="E431" t="str">
        <f>VLOOKUP(D431,Product!$A$2:$I$101,3,FALSE)</f>
        <v>Home</v>
      </c>
      <c r="F431" t="s">
        <v>1769</v>
      </c>
      <c r="G431">
        <v>4</v>
      </c>
      <c r="H431">
        <v>149.83000000000001</v>
      </c>
      <c r="I431">
        <v>0.02</v>
      </c>
      <c r="J431" t="s">
        <v>1824</v>
      </c>
      <c r="K431">
        <v>587.33360000000005</v>
      </c>
      <c r="L431" s="45">
        <f t="shared" si="26"/>
        <v>4</v>
      </c>
      <c r="M431" s="42">
        <f t="shared" si="29"/>
        <v>149.83000000000001</v>
      </c>
      <c r="N431" s="42">
        <f t="shared" si="27"/>
        <v>0.02</v>
      </c>
      <c r="O431" s="42">
        <f t="shared" si="28"/>
        <v>587.33360000000005</v>
      </c>
    </row>
    <row r="432" spans="1:15" x14ac:dyDescent="0.3">
      <c r="A432" t="s">
        <v>2256</v>
      </c>
      <c r="B432" s="2">
        <v>45445</v>
      </c>
      <c r="C432" t="s">
        <v>14</v>
      </c>
      <c r="D432" t="s">
        <v>1650</v>
      </c>
      <c r="E432" t="str">
        <f>VLOOKUP(D432,Product!$A$2:$I$101,3,FALSE)</f>
        <v>Electronics</v>
      </c>
      <c r="F432" t="s">
        <v>1799</v>
      </c>
      <c r="G432">
        <v>3</v>
      </c>
      <c r="H432">
        <v>287.70999999999998</v>
      </c>
      <c r="I432">
        <v>0.03</v>
      </c>
      <c r="J432" t="s">
        <v>1829</v>
      </c>
      <c r="K432">
        <v>837.23609999999985</v>
      </c>
      <c r="L432" s="45">
        <f t="shared" si="26"/>
        <v>3</v>
      </c>
      <c r="M432" s="42">
        <f t="shared" si="29"/>
        <v>287.70999999999998</v>
      </c>
      <c r="N432" s="42">
        <f t="shared" si="27"/>
        <v>0.03</v>
      </c>
      <c r="O432" s="42">
        <f t="shared" si="28"/>
        <v>837.23609999999985</v>
      </c>
    </row>
    <row r="433" spans="1:15" x14ac:dyDescent="0.3">
      <c r="A433" t="s">
        <v>2257</v>
      </c>
      <c r="B433" s="2">
        <v>45860</v>
      </c>
      <c r="C433" t="s">
        <v>338</v>
      </c>
      <c r="D433" t="s">
        <v>1682</v>
      </c>
      <c r="E433" t="str">
        <f>VLOOKUP(D433,Product!$A$2:$I$101,3,FALSE)</f>
        <v>Electronics</v>
      </c>
      <c r="F433" t="s">
        <v>1776</v>
      </c>
      <c r="G433">
        <v>2</v>
      </c>
      <c r="H433">
        <v>849.8</v>
      </c>
      <c r="I433">
        <v>0.06</v>
      </c>
      <c r="J433" t="s">
        <v>1829</v>
      </c>
      <c r="K433">
        <v>1597.624</v>
      </c>
      <c r="L433" s="45">
        <f t="shared" si="26"/>
        <v>2</v>
      </c>
      <c r="M433" s="42">
        <f t="shared" si="29"/>
        <v>849.8</v>
      </c>
      <c r="N433" s="42">
        <f t="shared" si="27"/>
        <v>0.06</v>
      </c>
      <c r="O433" s="42">
        <f t="shared" si="28"/>
        <v>1597.624</v>
      </c>
    </row>
    <row r="434" spans="1:15" x14ac:dyDescent="0.3">
      <c r="A434" t="s">
        <v>2258</v>
      </c>
      <c r="B434" s="2">
        <v>45725</v>
      </c>
      <c r="C434" t="s">
        <v>75</v>
      </c>
      <c r="D434" t="s">
        <v>1630</v>
      </c>
      <c r="E434" t="str">
        <f>VLOOKUP(D434,Product!$A$2:$I$101,3,FALSE)</f>
        <v>Sports</v>
      </c>
      <c r="F434" t="s">
        <v>1766</v>
      </c>
      <c r="G434">
        <v>3</v>
      </c>
      <c r="H434">
        <v>482.58</v>
      </c>
      <c r="I434">
        <v>0.28000000000000003</v>
      </c>
      <c r="J434" t="s">
        <v>1826</v>
      </c>
      <c r="K434">
        <v>1042.3728000000001</v>
      </c>
      <c r="L434" s="45">
        <f t="shared" si="26"/>
        <v>3</v>
      </c>
      <c r="M434" s="42">
        <f t="shared" si="29"/>
        <v>482.58</v>
      </c>
      <c r="N434" s="42">
        <f t="shared" si="27"/>
        <v>0.28000000000000003</v>
      </c>
      <c r="O434" s="42">
        <f t="shared" si="28"/>
        <v>1042.3728000000001</v>
      </c>
    </row>
    <row r="435" spans="1:15" x14ac:dyDescent="0.3">
      <c r="A435" t="s">
        <v>2259</v>
      </c>
      <c r="B435" s="2">
        <v>45699</v>
      </c>
      <c r="C435" t="s">
        <v>399</v>
      </c>
      <c r="D435" t="s">
        <v>1666</v>
      </c>
      <c r="E435" t="str">
        <f>VLOOKUP(D435,Product!$A$2:$I$101,3,FALSE)</f>
        <v>Beauty</v>
      </c>
      <c r="F435" t="s">
        <v>1761</v>
      </c>
      <c r="G435">
        <v>2</v>
      </c>
      <c r="H435">
        <v>64.7</v>
      </c>
      <c r="I435">
        <v>0</v>
      </c>
      <c r="J435" t="s">
        <v>1824</v>
      </c>
      <c r="K435">
        <v>129.4</v>
      </c>
      <c r="L435" s="45">
        <f t="shared" si="26"/>
        <v>2</v>
      </c>
      <c r="M435" s="42">
        <f t="shared" si="29"/>
        <v>64.7</v>
      </c>
      <c r="N435" s="42">
        <f t="shared" si="27"/>
        <v>0</v>
      </c>
      <c r="O435" s="42">
        <f t="shared" si="28"/>
        <v>129.4</v>
      </c>
    </row>
    <row r="436" spans="1:15" x14ac:dyDescent="0.3">
      <c r="A436" t="s">
        <v>2260</v>
      </c>
      <c r="B436" s="2">
        <v>45266</v>
      </c>
      <c r="C436" t="s">
        <v>499</v>
      </c>
      <c r="D436" t="s">
        <v>1555</v>
      </c>
      <c r="E436" t="str">
        <f>VLOOKUP(D436,Product!$A$2:$I$101,3,FALSE)</f>
        <v>Clothing</v>
      </c>
      <c r="F436" t="s">
        <v>1773</v>
      </c>
      <c r="G436">
        <v>3</v>
      </c>
      <c r="H436">
        <v>589.83000000000004</v>
      </c>
      <c r="I436">
        <v>0.26</v>
      </c>
      <c r="J436" t="s">
        <v>1824</v>
      </c>
      <c r="K436">
        <v>1309.4226000000001</v>
      </c>
      <c r="L436" s="45">
        <f t="shared" si="26"/>
        <v>3</v>
      </c>
      <c r="M436" s="42">
        <f t="shared" si="29"/>
        <v>589.83000000000004</v>
      </c>
      <c r="N436" s="42">
        <f t="shared" si="27"/>
        <v>0.26</v>
      </c>
      <c r="O436" s="42">
        <f t="shared" si="28"/>
        <v>1309.4226000000001</v>
      </c>
    </row>
    <row r="437" spans="1:15" x14ac:dyDescent="0.3">
      <c r="A437" t="s">
        <v>2261</v>
      </c>
      <c r="B437" s="2">
        <v>45889</v>
      </c>
      <c r="C437" t="s">
        <v>914</v>
      </c>
      <c r="D437" t="s">
        <v>1551</v>
      </c>
      <c r="E437" t="str">
        <f>VLOOKUP(D437,Product!$A$2:$I$101,3,FALSE)</f>
        <v>Clothing</v>
      </c>
      <c r="F437" t="s">
        <v>1786</v>
      </c>
      <c r="G437">
        <v>4</v>
      </c>
      <c r="H437">
        <v>758.49</v>
      </c>
      <c r="I437">
        <v>0.16</v>
      </c>
      <c r="J437" t="s">
        <v>1829</v>
      </c>
      <c r="K437">
        <v>2548.5264000000002</v>
      </c>
      <c r="L437" s="45">
        <f t="shared" si="26"/>
        <v>4</v>
      </c>
      <c r="M437" s="42">
        <f t="shared" si="29"/>
        <v>758.49</v>
      </c>
      <c r="N437" s="42">
        <f t="shared" si="27"/>
        <v>0.16</v>
      </c>
      <c r="O437" s="42">
        <f t="shared" si="28"/>
        <v>2548.5264000000002</v>
      </c>
    </row>
    <row r="438" spans="1:15" x14ac:dyDescent="0.3">
      <c r="A438" t="s">
        <v>2262</v>
      </c>
      <c r="B438" s="2">
        <v>45555</v>
      </c>
      <c r="C438" t="s">
        <v>202</v>
      </c>
      <c r="D438" t="s">
        <v>1622</v>
      </c>
      <c r="E438" t="str">
        <f>VLOOKUP(D438,Product!$A$2:$I$101,3,FALSE)</f>
        <v>Clothing</v>
      </c>
      <c r="F438" t="s">
        <v>1794</v>
      </c>
      <c r="G438">
        <v>4</v>
      </c>
      <c r="H438">
        <v>747.56</v>
      </c>
      <c r="I438">
        <v>0.09</v>
      </c>
      <c r="J438" t="s">
        <v>1829</v>
      </c>
      <c r="K438">
        <v>2721.1183999999998</v>
      </c>
      <c r="L438" s="45">
        <f t="shared" si="26"/>
        <v>4</v>
      </c>
      <c r="M438" s="42">
        <f t="shared" si="29"/>
        <v>747.56</v>
      </c>
      <c r="N438" s="42">
        <f t="shared" si="27"/>
        <v>0.09</v>
      </c>
      <c r="O438" s="42">
        <f t="shared" si="28"/>
        <v>2721.1183999999998</v>
      </c>
    </row>
    <row r="439" spans="1:15" x14ac:dyDescent="0.3">
      <c r="A439" t="s">
        <v>2263</v>
      </c>
      <c r="B439" s="2">
        <v>45813</v>
      </c>
      <c r="C439" t="s">
        <v>809</v>
      </c>
      <c r="D439" t="s">
        <v>1628</v>
      </c>
      <c r="E439" t="str">
        <f>VLOOKUP(D439,Product!$A$2:$I$101,3,FALSE)</f>
        <v>Electronics</v>
      </c>
      <c r="F439" t="s">
        <v>1807</v>
      </c>
      <c r="G439">
        <v>3</v>
      </c>
      <c r="H439">
        <v>551.22</v>
      </c>
      <c r="I439">
        <v>0.12</v>
      </c>
      <c r="J439" t="s">
        <v>1826</v>
      </c>
      <c r="K439">
        <v>1455.2208000000001</v>
      </c>
      <c r="L439" s="45">
        <f t="shared" si="26"/>
        <v>3</v>
      </c>
      <c r="M439" s="42">
        <f t="shared" si="29"/>
        <v>551.22</v>
      </c>
      <c r="N439" s="42">
        <f t="shared" si="27"/>
        <v>0.12</v>
      </c>
      <c r="O439" s="42">
        <f t="shared" si="28"/>
        <v>1455.2208000000001</v>
      </c>
    </row>
    <row r="440" spans="1:15" x14ac:dyDescent="0.3">
      <c r="A440" t="s">
        <v>2264</v>
      </c>
      <c r="B440" s="2">
        <v>45811</v>
      </c>
      <c r="C440" t="s">
        <v>532</v>
      </c>
      <c r="D440" t="s">
        <v>1686</v>
      </c>
      <c r="E440" t="str">
        <f>VLOOKUP(D440,Product!$A$2:$I$101,3,FALSE)</f>
        <v>Clothing</v>
      </c>
      <c r="F440" t="s">
        <v>1799</v>
      </c>
      <c r="G440">
        <v>2</v>
      </c>
      <c r="H440">
        <v>527.05999999999995</v>
      </c>
      <c r="I440">
        <v>0.17</v>
      </c>
      <c r="J440" t="s">
        <v>1826</v>
      </c>
      <c r="K440">
        <v>874.91959999999983</v>
      </c>
      <c r="L440" s="45">
        <f t="shared" si="26"/>
        <v>2</v>
      </c>
      <c r="M440" s="42">
        <f t="shared" si="29"/>
        <v>527.05999999999995</v>
      </c>
      <c r="N440" s="42">
        <f t="shared" si="27"/>
        <v>0.17</v>
      </c>
      <c r="O440" s="42">
        <f t="shared" si="28"/>
        <v>874.91959999999983</v>
      </c>
    </row>
    <row r="441" spans="1:15" x14ac:dyDescent="0.3">
      <c r="A441" t="s">
        <v>2265</v>
      </c>
      <c r="B441" s="2">
        <v>45670</v>
      </c>
      <c r="C441" t="s">
        <v>350</v>
      </c>
      <c r="D441" t="s">
        <v>1672</v>
      </c>
      <c r="E441" t="str">
        <f>VLOOKUP(D441,Product!$A$2:$I$101,3,FALSE)</f>
        <v>Electronics</v>
      </c>
      <c r="F441" t="s">
        <v>1773</v>
      </c>
      <c r="G441">
        <v>4</v>
      </c>
      <c r="H441">
        <v>875.41</v>
      </c>
      <c r="I441">
        <v>0.27</v>
      </c>
      <c r="J441" t="s">
        <v>1824</v>
      </c>
      <c r="K441">
        <v>2556.1972000000001</v>
      </c>
      <c r="L441" s="45">
        <f t="shared" si="26"/>
        <v>4</v>
      </c>
      <c r="M441" s="42">
        <f t="shared" si="29"/>
        <v>875.41</v>
      </c>
      <c r="N441" s="42">
        <f t="shared" si="27"/>
        <v>0.27</v>
      </c>
      <c r="O441" s="42">
        <f t="shared" si="28"/>
        <v>2556.1972000000001</v>
      </c>
    </row>
    <row r="442" spans="1:15" x14ac:dyDescent="0.3">
      <c r="A442" t="s">
        <v>2266</v>
      </c>
      <c r="B442" s="2">
        <v>45736</v>
      </c>
      <c r="C442" t="s">
        <v>40</v>
      </c>
      <c r="D442" t="s">
        <v>1718</v>
      </c>
      <c r="E442" t="str">
        <f>VLOOKUP(D442,Product!$A$2:$I$101,3,FALSE)</f>
        <v>Clothing</v>
      </c>
      <c r="F442" t="s">
        <v>1752</v>
      </c>
      <c r="G442">
        <v>2</v>
      </c>
      <c r="H442">
        <v>226.43</v>
      </c>
      <c r="I442">
        <v>0.03</v>
      </c>
      <c r="J442" t="s">
        <v>1824</v>
      </c>
      <c r="K442">
        <v>439.27420000000001</v>
      </c>
      <c r="L442" s="45">
        <f t="shared" si="26"/>
        <v>2</v>
      </c>
      <c r="M442" s="42">
        <f t="shared" si="29"/>
        <v>226.43</v>
      </c>
      <c r="N442" s="42">
        <f t="shared" si="27"/>
        <v>0.03</v>
      </c>
      <c r="O442" s="42">
        <f t="shared" si="28"/>
        <v>439.27420000000001</v>
      </c>
    </row>
    <row r="443" spans="1:15" x14ac:dyDescent="0.3">
      <c r="A443" t="s">
        <v>2267</v>
      </c>
      <c r="B443" s="2">
        <v>45480</v>
      </c>
      <c r="C443" t="s">
        <v>141</v>
      </c>
      <c r="D443" t="s">
        <v>1706</v>
      </c>
      <c r="E443" t="str">
        <f>VLOOKUP(D443,Product!$A$2:$I$101,3,FALSE)</f>
        <v>Home</v>
      </c>
      <c r="F443" t="s">
        <v>1773</v>
      </c>
      <c r="G443">
        <v>2</v>
      </c>
      <c r="H443">
        <v>285.39</v>
      </c>
      <c r="I443">
        <v>0.1</v>
      </c>
      <c r="J443" t="s">
        <v>1824</v>
      </c>
      <c r="K443">
        <v>513.702</v>
      </c>
      <c r="L443" s="45">
        <f t="shared" si="26"/>
        <v>2</v>
      </c>
      <c r="M443" s="42">
        <f t="shared" si="29"/>
        <v>285.39</v>
      </c>
      <c r="N443" s="42">
        <f t="shared" si="27"/>
        <v>0.1</v>
      </c>
      <c r="O443" s="42">
        <f t="shared" si="28"/>
        <v>513.702</v>
      </c>
    </row>
    <row r="444" spans="1:15" x14ac:dyDescent="0.3">
      <c r="A444" t="s">
        <v>2268</v>
      </c>
      <c r="B444" s="2">
        <v>45929</v>
      </c>
      <c r="C444" t="s">
        <v>1050</v>
      </c>
      <c r="D444" t="s">
        <v>1570</v>
      </c>
      <c r="E444" t="str">
        <f>VLOOKUP(D444,Product!$A$2:$I$101,3,FALSE)</f>
        <v>Electronics</v>
      </c>
      <c r="F444" t="s">
        <v>1801</v>
      </c>
      <c r="G444">
        <v>2</v>
      </c>
      <c r="H444">
        <v>298.01</v>
      </c>
      <c r="I444">
        <v>0.05</v>
      </c>
      <c r="J444" t="s">
        <v>1824</v>
      </c>
      <c r="K444">
        <v>566.21899999999994</v>
      </c>
      <c r="L444" s="45">
        <f t="shared" si="26"/>
        <v>2</v>
      </c>
      <c r="M444" s="42">
        <f t="shared" si="29"/>
        <v>298.01</v>
      </c>
      <c r="N444" s="42">
        <f t="shared" si="27"/>
        <v>0.05</v>
      </c>
      <c r="O444" s="42">
        <f t="shared" si="28"/>
        <v>566.21899999999994</v>
      </c>
    </row>
    <row r="445" spans="1:15" x14ac:dyDescent="0.3">
      <c r="A445" t="s">
        <v>2269</v>
      </c>
      <c r="B445" s="2">
        <v>45626</v>
      </c>
      <c r="C445" t="s">
        <v>532</v>
      </c>
      <c r="D445" t="s">
        <v>1628</v>
      </c>
      <c r="E445" t="str">
        <f>VLOOKUP(D445,Product!$A$2:$I$101,3,FALSE)</f>
        <v>Electronics</v>
      </c>
      <c r="F445" t="s">
        <v>1769</v>
      </c>
      <c r="G445">
        <v>4</v>
      </c>
      <c r="H445">
        <v>753.49</v>
      </c>
      <c r="I445">
        <v>0.26</v>
      </c>
      <c r="J445" t="s">
        <v>1829</v>
      </c>
      <c r="K445">
        <v>2230.3303999999998</v>
      </c>
      <c r="L445" s="45">
        <f t="shared" si="26"/>
        <v>4</v>
      </c>
      <c r="M445" s="42">
        <f t="shared" si="29"/>
        <v>753.49</v>
      </c>
      <c r="N445" s="42">
        <f t="shared" si="27"/>
        <v>0.26</v>
      </c>
      <c r="O445" s="42">
        <f t="shared" si="28"/>
        <v>2230.3303999999998</v>
      </c>
    </row>
    <row r="446" spans="1:15" x14ac:dyDescent="0.3">
      <c r="A446" t="s">
        <v>2270</v>
      </c>
      <c r="B446" s="2">
        <v>45460</v>
      </c>
      <c r="C446" t="s">
        <v>1501</v>
      </c>
      <c r="D446" t="s">
        <v>1704</v>
      </c>
      <c r="E446" t="str">
        <f>VLOOKUP(D446,Product!$A$2:$I$101,3,FALSE)</f>
        <v>Home</v>
      </c>
      <c r="F446" t="s">
        <v>1794</v>
      </c>
      <c r="G446">
        <v>2</v>
      </c>
      <c r="H446">
        <v>130.38999999999999</v>
      </c>
      <c r="I446">
        <v>0.17</v>
      </c>
      <c r="J446" t="s">
        <v>1826</v>
      </c>
      <c r="K446">
        <v>216.44739999999999</v>
      </c>
      <c r="L446" s="45">
        <f t="shared" si="26"/>
        <v>2</v>
      </c>
      <c r="M446" s="42">
        <f t="shared" si="29"/>
        <v>130.38999999999999</v>
      </c>
      <c r="N446" s="42">
        <f t="shared" si="27"/>
        <v>0.17</v>
      </c>
      <c r="O446" s="42">
        <f t="shared" si="28"/>
        <v>216.44739999999999</v>
      </c>
    </row>
    <row r="447" spans="1:15" x14ac:dyDescent="0.3">
      <c r="A447" t="s">
        <v>2271</v>
      </c>
      <c r="B447" s="2">
        <v>45709</v>
      </c>
      <c r="C447" t="s">
        <v>1083</v>
      </c>
      <c r="D447" t="s">
        <v>1592</v>
      </c>
      <c r="E447" t="str">
        <f>VLOOKUP(D447,Product!$A$2:$I$101,3,FALSE)</f>
        <v>Sports</v>
      </c>
      <c r="F447" t="s">
        <v>1786</v>
      </c>
      <c r="G447">
        <v>4</v>
      </c>
      <c r="H447">
        <v>164.02</v>
      </c>
      <c r="I447">
        <v>0.01</v>
      </c>
      <c r="J447" t="s">
        <v>1826</v>
      </c>
      <c r="K447">
        <v>649.51920000000007</v>
      </c>
      <c r="L447" s="45">
        <f t="shared" si="26"/>
        <v>4</v>
      </c>
      <c r="M447" s="42">
        <f t="shared" si="29"/>
        <v>164.02</v>
      </c>
      <c r="N447" s="42">
        <f t="shared" si="27"/>
        <v>0.01</v>
      </c>
      <c r="O447" s="42">
        <f t="shared" si="28"/>
        <v>649.51920000000007</v>
      </c>
    </row>
    <row r="448" spans="1:15" x14ac:dyDescent="0.3">
      <c r="A448" t="s">
        <v>2272</v>
      </c>
      <c r="B448" s="2">
        <v>45551</v>
      </c>
      <c r="C448" t="s">
        <v>547</v>
      </c>
      <c r="D448" t="s">
        <v>1606</v>
      </c>
      <c r="E448" t="str">
        <f>VLOOKUP(D448,Product!$A$2:$I$101,3,FALSE)</f>
        <v>Home</v>
      </c>
      <c r="F448" t="s">
        <v>1769</v>
      </c>
      <c r="G448">
        <v>2</v>
      </c>
      <c r="H448">
        <v>527.51</v>
      </c>
      <c r="I448">
        <v>0.18</v>
      </c>
      <c r="J448" t="s">
        <v>1826</v>
      </c>
      <c r="K448">
        <v>865.1164</v>
      </c>
      <c r="L448" s="45">
        <f t="shared" si="26"/>
        <v>2</v>
      </c>
      <c r="M448" s="42">
        <f t="shared" si="29"/>
        <v>527.51</v>
      </c>
      <c r="N448" s="42">
        <f t="shared" si="27"/>
        <v>0.18</v>
      </c>
      <c r="O448" s="42">
        <f t="shared" si="28"/>
        <v>865.1164</v>
      </c>
    </row>
    <row r="449" spans="1:15" x14ac:dyDescent="0.3">
      <c r="A449" t="s">
        <v>2273</v>
      </c>
      <c r="B449" s="2">
        <v>45939</v>
      </c>
      <c r="C449" t="s">
        <v>809</v>
      </c>
      <c r="D449" t="s">
        <v>1662</v>
      </c>
      <c r="E449" t="str">
        <f>VLOOKUP(D449,Product!$A$2:$I$101,3,FALSE)</f>
        <v>Sports</v>
      </c>
      <c r="F449" t="s">
        <v>1797</v>
      </c>
      <c r="G449">
        <v>3</v>
      </c>
      <c r="H449">
        <v>628.17999999999995</v>
      </c>
      <c r="I449">
        <v>0.26</v>
      </c>
      <c r="J449" t="s">
        <v>1824</v>
      </c>
      <c r="K449">
        <v>1394.5596</v>
      </c>
      <c r="L449" s="45">
        <f t="shared" si="26"/>
        <v>3</v>
      </c>
      <c r="M449" s="42">
        <f t="shared" si="29"/>
        <v>628.17999999999995</v>
      </c>
      <c r="N449" s="42">
        <f t="shared" si="27"/>
        <v>0.26</v>
      </c>
      <c r="O449" s="42">
        <f t="shared" si="28"/>
        <v>1394.5596</v>
      </c>
    </row>
    <row r="450" spans="1:15" x14ac:dyDescent="0.3">
      <c r="A450" t="s">
        <v>2274</v>
      </c>
      <c r="B450" s="2">
        <v>45553</v>
      </c>
      <c r="C450" t="s">
        <v>857</v>
      </c>
      <c r="D450" t="s">
        <v>1660</v>
      </c>
      <c r="E450" t="str">
        <f>VLOOKUP(D450,Product!$A$2:$I$101,3,FALSE)</f>
        <v>Home</v>
      </c>
      <c r="F450" t="s">
        <v>1766</v>
      </c>
      <c r="G450">
        <v>1</v>
      </c>
      <c r="H450">
        <v>862.31</v>
      </c>
      <c r="I450">
        <v>0.06</v>
      </c>
      <c r="J450" t="s">
        <v>1824</v>
      </c>
      <c r="K450">
        <v>810.57139999999993</v>
      </c>
      <c r="L450" s="45">
        <f t="shared" si="26"/>
        <v>1</v>
      </c>
      <c r="M450" s="42">
        <f t="shared" si="29"/>
        <v>862.31</v>
      </c>
      <c r="N450" s="42">
        <f t="shared" si="27"/>
        <v>0.06</v>
      </c>
      <c r="O450" s="42">
        <f t="shared" si="28"/>
        <v>810.57139999999993</v>
      </c>
    </row>
    <row r="451" spans="1:15" x14ac:dyDescent="0.3">
      <c r="A451" t="s">
        <v>2275</v>
      </c>
      <c r="B451" s="2">
        <v>45806</v>
      </c>
      <c r="C451" t="s">
        <v>261</v>
      </c>
      <c r="D451" t="s">
        <v>1714</v>
      </c>
      <c r="E451" t="str">
        <f>VLOOKUP(D451,Product!$A$2:$I$101,3,FALSE)</f>
        <v>Beauty</v>
      </c>
      <c r="F451" t="s">
        <v>1799</v>
      </c>
      <c r="G451">
        <v>2</v>
      </c>
      <c r="H451">
        <v>541.39</v>
      </c>
      <c r="I451">
        <v>0.03</v>
      </c>
      <c r="J451" t="s">
        <v>1829</v>
      </c>
      <c r="K451">
        <v>1050.2965999999999</v>
      </c>
      <c r="L451" s="45">
        <f t="shared" ref="L451:L514" si="30">IF(G451="", AVERAGEIF($E$2:$E$101, E452, $G$2:$G$101), G451)</f>
        <v>2</v>
      </c>
      <c r="M451" s="42">
        <f t="shared" si="29"/>
        <v>541.39</v>
      </c>
      <c r="N451" s="42">
        <f t="shared" ref="N451:N514" si="31">IF(I451="", AVERAGEIF($E$2:$E$101, E452, $I$2:$I$101), I451)</f>
        <v>0.03</v>
      </c>
      <c r="O451" s="42">
        <f t="shared" ref="O451:O514" si="32">IF(K451="", AVERAGEIF($E$2:$E$101, E452, $K$2:$K$101), K451)</f>
        <v>1050.2965999999999</v>
      </c>
    </row>
    <row r="452" spans="1:15" x14ac:dyDescent="0.3">
      <c r="A452" t="s">
        <v>2276</v>
      </c>
      <c r="B452" s="2">
        <v>45811</v>
      </c>
      <c r="C452" t="s">
        <v>1469</v>
      </c>
      <c r="D452" t="s">
        <v>1700</v>
      </c>
      <c r="E452" t="str">
        <f>VLOOKUP(D452,Product!$A$2:$I$101,3,FALSE)</f>
        <v>Electronics</v>
      </c>
      <c r="F452" t="s">
        <v>1804</v>
      </c>
      <c r="G452">
        <v>3</v>
      </c>
      <c r="H452">
        <v>761.8</v>
      </c>
      <c r="I452">
        <v>0.06</v>
      </c>
      <c r="J452" t="s">
        <v>1829</v>
      </c>
      <c r="K452">
        <v>2148.2759999999989</v>
      </c>
      <c r="L452" s="45">
        <f t="shared" si="30"/>
        <v>3</v>
      </c>
      <c r="M452" s="42">
        <f t="shared" si="29"/>
        <v>761.8</v>
      </c>
      <c r="N452" s="42">
        <f t="shared" si="31"/>
        <v>0.06</v>
      </c>
      <c r="O452" s="42">
        <f t="shared" si="32"/>
        <v>2148.2759999999989</v>
      </c>
    </row>
    <row r="453" spans="1:15" x14ac:dyDescent="0.3">
      <c r="A453" t="s">
        <v>2277</v>
      </c>
      <c r="B453" s="2">
        <v>45508</v>
      </c>
      <c r="C453" t="s">
        <v>1310</v>
      </c>
      <c r="D453" t="s">
        <v>1646</v>
      </c>
      <c r="E453" t="str">
        <f>VLOOKUP(D453,Product!$A$2:$I$101,3,FALSE)</f>
        <v>Beauty</v>
      </c>
      <c r="F453" t="s">
        <v>1761</v>
      </c>
      <c r="G453">
        <v>4</v>
      </c>
      <c r="H453">
        <v>829.36</v>
      </c>
      <c r="I453">
        <v>0.11</v>
      </c>
      <c r="J453" t="s">
        <v>1826</v>
      </c>
      <c r="K453">
        <v>2952.5216</v>
      </c>
      <c r="L453" s="45">
        <f t="shared" si="30"/>
        <v>4</v>
      </c>
      <c r="M453" s="42">
        <f t="shared" si="29"/>
        <v>829.36</v>
      </c>
      <c r="N453" s="42">
        <f t="shared" si="31"/>
        <v>0.11</v>
      </c>
      <c r="O453" s="42">
        <f t="shared" si="32"/>
        <v>2952.5216</v>
      </c>
    </row>
    <row r="454" spans="1:15" x14ac:dyDescent="0.3">
      <c r="A454" t="s">
        <v>2278</v>
      </c>
      <c r="B454" s="2">
        <v>45460</v>
      </c>
      <c r="C454" t="s">
        <v>1257</v>
      </c>
      <c r="D454" t="s">
        <v>1594</v>
      </c>
      <c r="E454" t="str">
        <f>VLOOKUP(D454,Product!$A$2:$I$101,3,FALSE)</f>
        <v>Clothing</v>
      </c>
      <c r="F454" t="s">
        <v>1804</v>
      </c>
      <c r="G454">
        <v>2</v>
      </c>
      <c r="H454">
        <v>425.06</v>
      </c>
      <c r="I454">
        <v>0.09</v>
      </c>
      <c r="J454" t="s">
        <v>1826</v>
      </c>
      <c r="K454">
        <v>773.60919999999999</v>
      </c>
      <c r="L454" s="45">
        <f t="shared" si="30"/>
        <v>2</v>
      </c>
      <c r="M454" s="42">
        <f t="shared" si="29"/>
        <v>425.06</v>
      </c>
      <c r="N454" s="42">
        <f t="shared" si="31"/>
        <v>0.09</v>
      </c>
      <c r="O454" s="42">
        <f t="shared" si="32"/>
        <v>773.60919999999999</v>
      </c>
    </row>
    <row r="455" spans="1:15" x14ac:dyDescent="0.3">
      <c r="A455" t="s">
        <v>2279</v>
      </c>
      <c r="B455" s="2">
        <v>45311</v>
      </c>
      <c r="C455" t="s">
        <v>438</v>
      </c>
      <c r="D455" t="s">
        <v>1658</v>
      </c>
      <c r="E455" t="str">
        <f>VLOOKUP(D455,Product!$A$2:$I$101,3,FALSE)</f>
        <v>Home</v>
      </c>
      <c r="F455" t="s">
        <v>1752</v>
      </c>
      <c r="G455">
        <v>2</v>
      </c>
      <c r="H455">
        <v>911.14</v>
      </c>
      <c r="I455">
        <v>0.1</v>
      </c>
      <c r="J455" t="s">
        <v>1824</v>
      </c>
      <c r="K455">
        <v>1640.0519999999999</v>
      </c>
      <c r="L455" s="45">
        <f t="shared" si="30"/>
        <v>2</v>
      </c>
      <c r="M455" s="42">
        <f t="shared" si="29"/>
        <v>911.14</v>
      </c>
      <c r="N455" s="42">
        <f t="shared" si="31"/>
        <v>0.1</v>
      </c>
      <c r="O455" s="42">
        <f t="shared" si="32"/>
        <v>1640.0519999999999</v>
      </c>
    </row>
    <row r="456" spans="1:15" x14ac:dyDescent="0.3">
      <c r="A456" t="s">
        <v>2280</v>
      </c>
      <c r="B456" s="2">
        <v>45906</v>
      </c>
      <c r="C456" t="s">
        <v>304</v>
      </c>
      <c r="D456" t="s">
        <v>1684</v>
      </c>
      <c r="E456" t="str">
        <f>VLOOKUP(D456,Product!$A$2:$I$101,3,FALSE)</f>
        <v>Home</v>
      </c>
      <c r="F456" t="s">
        <v>1782</v>
      </c>
      <c r="G456">
        <v>3</v>
      </c>
      <c r="H456">
        <v>811.96</v>
      </c>
      <c r="I456">
        <v>0.28999999999999998</v>
      </c>
      <c r="J456" t="s">
        <v>1824</v>
      </c>
      <c r="K456">
        <v>1729.4748</v>
      </c>
      <c r="L456" s="45">
        <f t="shared" si="30"/>
        <v>3</v>
      </c>
      <c r="M456" s="42">
        <f t="shared" si="29"/>
        <v>811.96</v>
      </c>
      <c r="N456" s="42">
        <f t="shared" si="31"/>
        <v>0.28999999999999998</v>
      </c>
      <c r="O456" s="42">
        <f t="shared" si="32"/>
        <v>1729.4748</v>
      </c>
    </row>
    <row r="457" spans="1:15" x14ac:dyDescent="0.3">
      <c r="A457" t="s">
        <v>2281</v>
      </c>
      <c r="B457" s="2">
        <v>45380</v>
      </c>
      <c r="C457" t="s">
        <v>869</v>
      </c>
      <c r="D457" t="s">
        <v>1610</v>
      </c>
      <c r="E457" t="str">
        <f>VLOOKUP(D457,Product!$A$2:$I$101,3,FALSE)</f>
        <v>Sports</v>
      </c>
      <c r="F457" t="s">
        <v>1789</v>
      </c>
      <c r="G457">
        <v>2</v>
      </c>
      <c r="H457">
        <v>780.05</v>
      </c>
      <c r="I457">
        <v>0.12</v>
      </c>
      <c r="J457" t="s">
        <v>1829</v>
      </c>
      <c r="K457">
        <v>1372.8879999999999</v>
      </c>
      <c r="L457" s="45">
        <f t="shared" si="30"/>
        <v>2</v>
      </c>
      <c r="M457" s="42">
        <f t="shared" si="29"/>
        <v>780.05</v>
      </c>
      <c r="N457" s="42">
        <f t="shared" si="31"/>
        <v>0.12</v>
      </c>
      <c r="O457" s="42">
        <f t="shared" si="32"/>
        <v>1372.8879999999999</v>
      </c>
    </row>
    <row r="458" spans="1:15" x14ac:dyDescent="0.3">
      <c r="A458" t="s">
        <v>2282</v>
      </c>
      <c r="B458" s="2">
        <v>45527</v>
      </c>
      <c r="C458" t="s">
        <v>699</v>
      </c>
      <c r="D458" t="s">
        <v>1612</v>
      </c>
      <c r="E458" t="str">
        <f>VLOOKUP(D458,Product!$A$2:$I$101,3,FALSE)</f>
        <v>Beauty</v>
      </c>
      <c r="F458" t="s">
        <v>1786</v>
      </c>
      <c r="G458">
        <v>4</v>
      </c>
      <c r="H458">
        <v>315.95</v>
      </c>
      <c r="I458">
        <v>0.19</v>
      </c>
      <c r="J458" t="s">
        <v>1829</v>
      </c>
      <c r="K458">
        <v>1023.678</v>
      </c>
      <c r="L458" s="45">
        <f t="shared" si="30"/>
        <v>4</v>
      </c>
      <c r="M458" s="42">
        <f t="shared" si="29"/>
        <v>315.95</v>
      </c>
      <c r="N458" s="42">
        <f t="shared" si="31"/>
        <v>0.19</v>
      </c>
      <c r="O458" s="42">
        <f t="shared" si="32"/>
        <v>1023.678</v>
      </c>
    </row>
    <row r="459" spans="1:15" x14ac:dyDescent="0.3">
      <c r="A459" t="s">
        <v>2283</v>
      </c>
      <c r="B459" s="2">
        <v>45796</v>
      </c>
      <c r="C459" t="s">
        <v>737</v>
      </c>
      <c r="D459" t="s">
        <v>1652</v>
      </c>
      <c r="E459" t="str">
        <f>VLOOKUP(D459,Product!$A$2:$I$101,3,FALSE)</f>
        <v>Sports</v>
      </c>
      <c r="F459" t="s">
        <v>1786</v>
      </c>
      <c r="G459">
        <v>2</v>
      </c>
      <c r="H459">
        <v>810.17</v>
      </c>
      <c r="I459">
        <v>0.27</v>
      </c>
      <c r="J459" t="s">
        <v>1824</v>
      </c>
      <c r="K459">
        <v>1182.8481999999999</v>
      </c>
      <c r="L459" s="45">
        <f t="shared" si="30"/>
        <v>2</v>
      </c>
      <c r="M459" s="42">
        <f t="shared" si="29"/>
        <v>810.17</v>
      </c>
      <c r="N459" s="42">
        <f t="shared" si="31"/>
        <v>0.27</v>
      </c>
      <c r="O459" s="42">
        <f t="shared" si="32"/>
        <v>1182.8481999999999</v>
      </c>
    </row>
    <row r="460" spans="1:15" x14ac:dyDescent="0.3">
      <c r="A460" t="s">
        <v>2284</v>
      </c>
      <c r="B460" s="2">
        <v>45389</v>
      </c>
      <c r="C460" t="s">
        <v>669</v>
      </c>
      <c r="D460" t="s">
        <v>1716</v>
      </c>
      <c r="E460" t="str">
        <f>VLOOKUP(D460,Product!$A$2:$I$101,3,FALSE)</f>
        <v>Home</v>
      </c>
      <c r="F460" t="s">
        <v>1769</v>
      </c>
      <c r="G460">
        <v>3</v>
      </c>
      <c r="H460">
        <v>505.01</v>
      </c>
      <c r="I460">
        <v>0.02</v>
      </c>
      <c r="J460" t="s">
        <v>1826</v>
      </c>
      <c r="K460">
        <v>1484.7293999999999</v>
      </c>
      <c r="L460" s="45">
        <f t="shared" si="30"/>
        <v>3</v>
      </c>
      <c r="M460" s="42">
        <f t="shared" si="29"/>
        <v>505.01</v>
      </c>
      <c r="N460" s="42">
        <f t="shared" si="31"/>
        <v>0.02</v>
      </c>
      <c r="O460" s="42">
        <f t="shared" si="32"/>
        <v>1484.7293999999999</v>
      </c>
    </row>
    <row r="461" spans="1:15" x14ac:dyDescent="0.3">
      <c r="A461" t="s">
        <v>2285</v>
      </c>
      <c r="B461" s="2">
        <v>45315</v>
      </c>
      <c r="C461" t="s">
        <v>1440</v>
      </c>
      <c r="D461" t="s">
        <v>1692</v>
      </c>
      <c r="E461" t="str">
        <f>VLOOKUP(D461,Product!$A$2:$I$101,3,FALSE)</f>
        <v>Sports</v>
      </c>
      <c r="F461" t="s">
        <v>1807</v>
      </c>
      <c r="G461">
        <v>2</v>
      </c>
      <c r="H461">
        <v>736.75</v>
      </c>
      <c r="I461">
        <v>0.18</v>
      </c>
      <c r="J461" t="s">
        <v>1824</v>
      </c>
      <c r="K461">
        <v>1208.27</v>
      </c>
      <c r="L461" s="45">
        <f t="shared" si="30"/>
        <v>2</v>
      </c>
      <c r="M461" s="42">
        <f t="shared" si="29"/>
        <v>736.75</v>
      </c>
      <c r="N461" s="42">
        <f t="shared" si="31"/>
        <v>0.18</v>
      </c>
      <c r="O461" s="42">
        <f t="shared" si="32"/>
        <v>1208.27</v>
      </c>
    </row>
    <row r="462" spans="1:15" x14ac:dyDescent="0.3">
      <c r="A462" t="s">
        <v>2286</v>
      </c>
      <c r="B462" s="2">
        <v>45311</v>
      </c>
      <c r="C462" t="s">
        <v>114</v>
      </c>
      <c r="D462" t="s">
        <v>1702</v>
      </c>
      <c r="E462" t="str">
        <f>VLOOKUP(D462,Product!$A$2:$I$101,3,FALSE)</f>
        <v>Electronics</v>
      </c>
      <c r="F462" t="s">
        <v>1786</v>
      </c>
      <c r="G462">
        <v>4</v>
      </c>
      <c r="H462">
        <v>700.31</v>
      </c>
      <c r="I462">
        <v>0.2</v>
      </c>
      <c r="J462" t="s">
        <v>1826</v>
      </c>
      <c r="K462">
        <v>2240.9920000000002</v>
      </c>
      <c r="L462" s="45">
        <f t="shared" si="30"/>
        <v>4</v>
      </c>
      <c r="M462" s="42">
        <f t="shared" si="29"/>
        <v>700.31</v>
      </c>
      <c r="N462" s="42">
        <f t="shared" si="31"/>
        <v>0.2</v>
      </c>
      <c r="O462" s="42">
        <f t="shared" si="32"/>
        <v>2240.9920000000002</v>
      </c>
    </row>
    <row r="463" spans="1:15" x14ac:dyDescent="0.3">
      <c r="A463" t="s">
        <v>2287</v>
      </c>
      <c r="B463" s="2">
        <v>45270</v>
      </c>
      <c r="C463" t="s">
        <v>444</v>
      </c>
      <c r="D463" t="s">
        <v>1730</v>
      </c>
      <c r="E463" t="str">
        <f>VLOOKUP(D463,Product!$A$2:$I$101,3,FALSE)</f>
        <v>Clothing</v>
      </c>
      <c r="F463" t="s">
        <v>1792</v>
      </c>
      <c r="G463">
        <v>4</v>
      </c>
      <c r="H463">
        <v>202.46</v>
      </c>
      <c r="I463">
        <v>0.24</v>
      </c>
      <c r="J463" t="s">
        <v>1824</v>
      </c>
      <c r="K463">
        <v>615.47840000000008</v>
      </c>
      <c r="L463" s="45">
        <f t="shared" si="30"/>
        <v>4</v>
      </c>
      <c r="M463" s="42">
        <f t="shared" ref="M463:M526" si="33">IF(H463="", IFERROR(AVERAGEIF($E$2:$E$101, E463, $H$2:$H$101), ""), H463)</f>
        <v>202.46</v>
      </c>
      <c r="N463" s="42">
        <f t="shared" si="31"/>
        <v>0.24</v>
      </c>
      <c r="O463" s="42">
        <f t="shared" si="32"/>
        <v>615.47840000000008</v>
      </c>
    </row>
    <row r="464" spans="1:15" x14ac:dyDescent="0.3">
      <c r="A464" t="s">
        <v>2288</v>
      </c>
      <c r="B464" s="2">
        <v>45279</v>
      </c>
      <c r="C464" t="s">
        <v>846</v>
      </c>
      <c r="D464" t="s">
        <v>1722</v>
      </c>
      <c r="E464" t="str">
        <f>VLOOKUP(D464,Product!$A$2:$I$101,3,FALSE)</f>
        <v>Home</v>
      </c>
      <c r="F464" t="s">
        <v>1757</v>
      </c>
      <c r="G464">
        <v>2</v>
      </c>
      <c r="H464">
        <v>291.83999999999997</v>
      </c>
      <c r="I464">
        <v>0.25</v>
      </c>
      <c r="J464" t="s">
        <v>1826</v>
      </c>
      <c r="K464">
        <v>437.76</v>
      </c>
      <c r="L464" s="45">
        <f t="shared" si="30"/>
        <v>2</v>
      </c>
      <c r="M464" s="42">
        <f t="shared" si="33"/>
        <v>291.83999999999997</v>
      </c>
      <c r="N464" s="42">
        <f t="shared" si="31"/>
        <v>0.25</v>
      </c>
      <c r="O464" s="42">
        <f t="shared" si="32"/>
        <v>437.76</v>
      </c>
    </row>
    <row r="465" spans="1:15" x14ac:dyDescent="0.3">
      <c r="A465" t="s">
        <v>2289</v>
      </c>
      <c r="B465" s="2">
        <v>45252</v>
      </c>
      <c r="C465" t="s">
        <v>544</v>
      </c>
      <c r="D465" t="s">
        <v>1742</v>
      </c>
      <c r="E465" t="str">
        <f>VLOOKUP(D465,Product!$A$2:$I$101,3,FALSE)</f>
        <v>Sports</v>
      </c>
      <c r="F465" t="s">
        <v>1773</v>
      </c>
      <c r="G465">
        <v>2</v>
      </c>
      <c r="H465">
        <v>261.48</v>
      </c>
      <c r="I465">
        <v>0.17</v>
      </c>
      <c r="J465" t="s">
        <v>1824</v>
      </c>
      <c r="K465">
        <v>434.05680000000001</v>
      </c>
      <c r="L465" s="45">
        <f t="shared" si="30"/>
        <v>2</v>
      </c>
      <c r="M465" s="42">
        <f t="shared" si="33"/>
        <v>261.48</v>
      </c>
      <c r="N465" s="42">
        <f t="shared" si="31"/>
        <v>0.17</v>
      </c>
      <c r="O465" s="42">
        <f t="shared" si="32"/>
        <v>434.05680000000001</v>
      </c>
    </row>
    <row r="466" spans="1:15" x14ac:dyDescent="0.3">
      <c r="A466" t="s">
        <v>2290</v>
      </c>
      <c r="B466" s="2">
        <v>45938</v>
      </c>
      <c r="C466" t="s">
        <v>948</v>
      </c>
      <c r="D466" t="s">
        <v>1620</v>
      </c>
      <c r="E466" t="str">
        <f>VLOOKUP(D466,Product!$A$2:$I$101,3,FALSE)</f>
        <v>Clothing</v>
      </c>
      <c r="F466" t="s">
        <v>1799</v>
      </c>
      <c r="G466">
        <v>1</v>
      </c>
      <c r="H466">
        <v>850.83</v>
      </c>
      <c r="I466">
        <v>0.28000000000000003</v>
      </c>
      <c r="J466" t="s">
        <v>1826</v>
      </c>
      <c r="K466">
        <v>612.59760000000006</v>
      </c>
      <c r="L466" s="45">
        <f t="shared" si="30"/>
        <v>1</v>
      </c>
      <c r="M466" s="42">
        <f t="shared" si="33"/>
        <v>850.83</v>
      </c>
      <c r="N466" s="42">
        <f t="shared" si="31"/>
        <v>0.28000000000000003</v>
      </c>
      <c r="O466" s="42">
        <f t="shared" si="32"/>
        <v>612.59760000000006</v>
      </c>
    </row>
    <row r="467" spans="1:15" x14ac:dyDescent="0.3">
      <c r="A467" t="s">
        <v>2291</v>
      </c>
      <c r="B467" s="2">
        <v>45711</v>
      </c>
      <c r="C467" t="s">
        <v>1260</v>
      </c>
      <c r="D467" t="s">
        <v>1640</v>
      </c>
      <c r="E467" t="str">
        <f>VLOOKUP(D467,Product!$A$2:$I$101,3,FALSE)</f>
        <v>Clothing</v>
      </c>
      <c r="F467" t="s">
        <v>1786</v>
      </c>
      <c r="G467">
        <v>1</v>
      </c>
      <c r="H467">
        <v>83.83</v>
      </c>
      <c r="I467">
        <v>0.05</v>
      </c>
      <c r="J467" t="s">
        <v>1824</v>
      </c>
      <c r="K467">
        <v>79.638499999999993</v>
      </c>
      <c r="L467" s="45">
        <f t="shared" si="30"/>
        <v>1</v>
      </c>
      <c r="M467" s="42">
        <f t="shared" si="33"/>
        <v>83.83</v>
      </c>
      <c r="N467" s="42">
        <f t="shared" si="31"/>
        <v>0.05</v>
      </c>
      <c r="O467" s="42">
        <f t="shared" si="32"/>
        <v>79.638499999999993</v>
      </c>
    </row>
    <row r="468" spans="1:15" x14ac:dyDescent="0.3">
      <c r="A468" t="s">
        <v>2292</v>
      </c>
      <c r="B468" s="2">
        <v>45713</v>
      </c>
      <c r="C468" t="s">
        <v>36</v>
      </c>
      <c r="D468" t="s">
        <v>1724</v>
      </c>
      <c r="E468" t="str">
        <f>VLOOKUP(D468,Product!$A$2:$I$101,3,FALSE)</f>
        <v>Sports</v>
      </c>
      <c r="F468" t="s">
        <v>1804</v>
      </c>
      <c r="G468">
        <v>3</v>
      </c>
      <c r="H468">
        <v>649.95000000000005</v>
      </c>
      <c r="I468">
        <v>0.28000000000000003</v>
      </c>
      <c r="J468" t="s">
        <v>1829</v>
      </c>
      <c r="K468">
        <v>1403.8920000000001</v>
      </c>
      <c r="L468" s="45">
        <f t="shared" si="30"/>
        <v>3</v>
      </c>
      <c r="M468" s="42">
        <f t="shared" si="33"/>
        <v>649.95000000000005</v>
      </c>
      <c r="N468" s="42">
        <f t="shared" si="31"/>
        <v>0.28000000000000003</v>
      </c>
      <c r="O468" s="42">
        <f t="shared" si="32"/>
        <v>1403.8920000000001</v>
      </c>
    </row>
    <row r="469" spans="1:15" x14ac:dyDescent="0.3">
      <c r="A469" t="s">
        <v>2293</v>
      </c>
      <c r="B469" s="2">
        <v>45565</v>
      </c>
      <c r="C469" t="s">
        <v>1145</v>
      </c>
      <c r="D469" t="s">
        <v>1694</v>
      </c>
      <c r="E469" t="str">
        <f>VLOOKUP(D469,Product!$A$2:$I$101,3,FALSE)</f>
        <v>Sports</v>
      </c>
      <c r="F469" t="s">
        <v>1776</v>
      </c>
      <c r="G469">
        <v>4</v>
      </c>
      <c r="H469">
        <v>934.96</v>
      </c>
      <c r="I469">
        <v>0.18</v>
      </c>
      <c r="J469" t="s">
        <v>1826</v>
      </c>
      <c r="K469">
        <v>3066.6687999999999</v>
      </c>
      <c r="L469" s="45">
        <f t="shared" si="30"/>
        <v>4</v>
      </c>
      <c r="M469" s="42">
        <f t="shared" si="33"/>
        <v>934.96</v>
      </c>
      <c r="N469" s="42">
        <f t="shared" si="31"/>
        <v>0.18</v>
      </c>
      <c r="O469" s="42">
        <f t="shared" si="32"/>
        <v>3066.6687999999999</v>
      </c>
    </row>
    <row r="470" spans="1:15" x14ac:dyDescent="0.3">
      <c r="A470" t="s">
        <v>2294</v>
      </c>
      <c r="B470" s="2">
        <v>45279</v>
      </c>
      <c r="C470" t="s">
        <v>672</v>
      </c>
      <c r="D470" t="s">
        <v>1582</v>
      </c>
      <c r="E470" t="str">
        <f>VLOOKUP(D470,Product!$A$2:$I$101,3,FALSE)</f>
        <v>Sports</v>
      </c>
      <c r="F470" t="s">
        <v>1799</v>
      </c>
      <c r="G470">
        <v>1</v>
      </c>
      <c r="H470">
        <v>880.89</v>
      </c>
      <c r="I470">
        <v>0.13</v>
      </c>
      <c r="J470" t="s">
        <v>1829</v>
      </c>
      <c r="K470">
        <v>766.37429999999995</v>
      </c>
      <c r="L470" s="45">
        <f t="shared" si="30"/>
        <v>1</v>
      </c>
      <c r="M470" s="42">
        <f t="shared" si="33"/>
        <v>880.89</v>
      </c>
      <c r="N470" s="42">
        <f t="shared" si="31"/>
        <v>0.13</v>
      </c>
      <c r="O470" s="42">
        <f t="shared" si="32"/>
        <v>766.37429999999995</v>
      </c>
    </row>
    <row r="471" spans="1:15" x14ac:dyDescent="0.3">
      <c r="A471" t="s">
        <v>2295</v>
      </c>
      <c r="B471" s="2">
        <v>45614</v>
      </c>
      <c r="C471" t="s">
        <v>1469</v>
      </c>
      <c r="D471" t="s">
        <v>1744</v>
      </c>
      <c r="E471" t="str">
        <f>VLOOKUP(D471,Product!$A$2:$I$101,3,FALSE)</f>
        <v>Electronics</v>
      </c>
      <c r="F471" t="s">
        <v>1782</v>
      </c>
      <c r="G471">
        <v>4</v>
      </c>
      <c r="H471">
        <v>610.6</v>
      </c>
      <c r="I471">
        <v>0.1</v>
      </c>
      <c r="J471" t="s">
        <v>1826</v>
      </c>
      <c r="K471">
        <v>2198.16</v>
      </c>
      <c r="L471" s="45">
        <f t="shared" si="30"/>
        <v>4</v>
      </c>
      <c r="M471" s="42">
        <f t="shared" si="33"/>
        <v>610.6</v>
      </c>
      <c r="N471" s="42">
        <f t="shared" si="31"/>
        <v>0.1</v>
      </c>
      <c r="O471" s="42">
        <f t="shared" si="32"/>
        <v>2198.16</v>
      </c>
    </row>
    <row r="472" spans="1:15" x14ac:dyDescent="0.3">
      <c r="A472" t="s">
        <v>2296</v>
      </c>
      <c r="B472" s="2">
        <v>45912</v>
      </c>
      <c r="C472" t="s">
        <v>275</v>
      </c>
      <c r="D472" t="s">
        <v>1604</v>
      </c>
      <c r="E472" t="str">
        <f>VLOOKUP(D472,Product!$A$2:$I$101,3,FALSE)</f>
        <v>Sports</v>
      </c>
      <c r="F472" t="s">
        <v>1810</v>
      </c>
      <c r="G472">
        <v>1</v>
      </c>
      <c r="H472">
        <v>514.19000000000005</v>
      </c>
      <c r="I472">
        <v>0.2</v>
      </c>
      <c r="J472" t="s">
        <v>1824</v>
      </c>
      <c r="K472">
        <v>411.35200000000009</v>
      </c>
      <c r="L472" s="45">
        <f t="shared" si="30"/>
        <v>1</v>
      </c>
      <c r="M472" s="42">
        <f t="shared" si="33"/>
        <v>514.19000000000005</v>
      </c>
      <c r="N472" s="42">
        <f t="shared" si="31"/>
        <v>0.2</v>
      </c>
      <c r="O472" s="42">
        <f t="shared" si="32"/>
        <v>411.35200000000009</v>
      </c>
    </row>
    <row r="473" spans="1:15" x14ac:dyDescent="0.3">
      <c r="A473" t="s">
        <v>2297</v>
      </c>
      <c r="B473" s="2">
        <v>45688</v>
      </c>
      <c r="C473" t="s">
        <v>1243</v>
      </c>
      <c r="D473" t="s">
        <v>1622</v>
      </c>
      <c r="E473" t="str">
        <f>VLOOKUP(D473,Product!$A$2:$I$101,3,FALSE)</f>
        <v>Clothing</v>
      </c>
      <c r="F473" t="s">
        <v>1797</v>
      </c>
      <c r="G473">
        <v>1</v>
      </c>
      <c r="H473">
        <v>546.20000000000005</v>
      </c>
      <c r="I473">
        <v>0.22</v>
      </c>
      <c r="J473" t="s">
        <v>1826</v>
      </c>
      <c r="K473">
        <v>426.03600000000012</v>
      </c>
      <c r="L473" s="45">
        <f t="shared" si="30"/>
        <v>1</v>
      </c>
      <c r="M473" s="42">
        <f t="shared" si="33"/>
        <v>546.20000000000005</v>
      </c>
      <c r="N473" s="42">
        <f t="shared" si="31"/>
        <v>0.22</v>
      </c>
      <c r="O473" s="42">
        <f t="shared" si="32"/>
        <v>426.03600000000012</v>
      </c>
    </row>
    <row r="474" spans="1:15" x14ac:dyDescent="0.3">
      <c r="A474" t="s">
        <v>2298</v>
      </c>
      <c r="B474" s="2">
        <v>45591</v>
      </c>
      <c r="C474" t="s">
        <v>646</v>
      </c>
      <c r="D474" t="s">
        <v>1622</v>
      </c>
      <c r="E474" t="str">
        <f>VLOOKUP(D474,Product!$A$2:$I$101,3,FALSE)</f>
        <v>Clothing</v>
      </c>
      <c r="F474" t="s">
        <v>1752</v>
      </c>
      <c r="G474">
        <v>3</v>
      </c>
      <c r="H474">
        <v>416.01</v>
      </c>
      <c r="I474">
        <v>0.02</v>
      </c>
      <c r="J474" t="s">
        <v>1824</v>
      </c>
      <c r="K474">
        <v>1223.0694000000001</v>
      </c>
      <c r="L474" s="45">
        <f t="shared" si="30"/>
        <v>3</v>
      </c>
      <c r="M474" s="42">
        <f t="shared" si="33"/>
        <v>416.01</v>
      </c>
      <c r="N474" s="42">
        <f t="shared" si="31"/>
        <v>0.02</v>
      </c>
      <c r="O474" s="42">
        <f t="shared" si="32"/>
        <v>1223.0694000000001</v>
      </c>
    </row>
    <row r="475" spans="1:15" x14ac:dyDescent="0.3">
      <c r="A475" t="s">
        <v>2299</v>
      </c>
      <c r="B475" s="2">
        <v>45864</v>
      </c>
      <c r="C475" t="s">
        <v>1199</v>
      </c>
      <c r="D475" t="s">
        <v>1696</v>
      </c>
      <c r="E475" t="str">
        <f>VLOOKUP(D475,Product!$A$2:$I$101,3,FALSE)</f>
        <v>Electronics</v>
      </c>
      <c r="F475" t="s">
        <v>1789</v>
      </c>
      <c r="G475">
        <v>1</v>
      </c>
      <c r="H475">
        <v>30.94</v>
      </c>
      <c r="I475">
        <v>0.21</v>
      </c>
      <c r="J475" t="s">
        <v>1829</v>
      </c>
      <c r="K475">
        <v>24.442599999999999</v>
      </c>
      <c r="L475" s="45">
        <f t="shared" si="30"/>
        <v>1</v>
      </c>
      <c r="M475" s="42">
        <f t="shared" si="33"/>
        <v>30.94</v>
      </c>
      <c r="N475" s="42">
        <f t="shared" si="31"/>
        <v>0.21</v>
      </c>
      <c r="O475" s="42">
        <f t="shared" si="32"/>
        <v>24.442599999999999</v>
      </c>
    </row>
    <row r="476" spans="1:15" x14ac:dyDescent="0.3">
      <c r="A476" t="s">
        <v>2300</v>
      </c>
      <c r="B476" s="2">
        <v>45875</v>
      </c>
      <c r="C476" t="s">
        <v>654</v>
      </c>
      <c r="D476" t="s">
        <v>1664</v>
      </c>
      <c r="E476" t="str">
        <f>VLOOKUP(D476,Product!$A$2:$I$101,3,FALSE)</f>
        <v>Clothing</v>
      </c>
      <c r="F476" t="s">
        <v>1804</v>
      </c>
      <c r="G476">
        <v>3</v>
      </c>
      <c r="H476">
        <v>666.39</v>
      </c>
      <c r="I476">
        <v>0.21</v>
      </c>
      <c r="J476" t="s">
        <v>1829</v>
      </c>
      <c r="K476">
        <v>1579.3443</v>
      </c>
      <c r="L476" s="45">
        <f t="shared" si="30"/>
        <v>3</v>
      </c>
      <c r="M476" s="42">
        <f t="shared" si="33"/>
        <v>666.39</v>
      </c>
      <c r="N476" s="42">
        <f t="shared" si="31"/>
        <v>0.21</v>
      </c>
      <c r="O476" s="42">
        <f t="shared" si="32"/>
        <v>1579.3443</v>
      </c>
    </row>
    <row r="477" spans="1:15" x14ac:dyDescent="0.3">
      <c r="A477" t="s">
        <v>2301</v>
      </c>
      <c r="B477" s="2">
        <v>45797</v>
      </c>
      <c r="C477" t="s">
        <v>553</v>
      </c>
      <c r="D477" t="s">
        <v>1710</v>
      </c>
      <c r="E477" t="str">
        <f>VLOOKUP(D477,Product!$A$2:$I$101,3,FALSE)</f>
        <v>Sports</v>
      </c>
      <c r="F477" t="s">
        <v>1789</v>
      </c>
      <c r="G477">
        <v>2</v>
      </c>
      <c r="H477">
        <v>145.26</v>
      </c>
      <c r="I477">
        <v>0.19</v>
      </c>
      <c r="J477" t="s">
        <v>1826</v>
      </c>
      <c r="K477">
        <v>235.3212</v>
      </c>
      <c r="L477" s="45">
        <f t="shared" si="30"/>
        <v>2</v>
      </c>
      <c r="M477" s="42">
        <f t="shared" si="33"/>
        <v>145.26</v>
      </c>
      <c r="N477" s="42">
        <f t="shared" si="31"/>
        <v>0.19</v>
      </c>
      <c r="O477" s="42">
        <f t="shared" si="32"/>
        <v>235.3212</v>
      </c>
    </row>
    <row r="478" spans="1:15" x14ac:dyDescent="0.3">
      <c r="A478" t="s">
        <v>2302</v>
      </c>
      <c r="B478" s="2">
        <v>45364</v>
      </c>
      <c r="C478" t="s">
        <v>411</v>
      </c>
      <c r="D478" t="s">
        <v>1730</v>
      </c>
      <c r="E478" t="str">
        <f>VLOOKUP(D478,Product!$A$2:$I$101,3,FALSE)</f>
        <v>Clothing</v>
      </c>
      <c r="F478" t="s">
        <v>1773</v>
      </c>
      <c r="G478">
        <v>4</v>
      </c>
      <c r="H478">
        <v>940.77</v>
      </c>
      <c r="I478">
        <v>0.24</v>
      </c>
      <c r="J478" t="s">
        <v>1829</v>
      </c>
      <c r="K478">
        <v>2859.9407999999999</v>
      </c>
      <c r="L478" s="45">
        <f t="shared" si="30"/>
        <v>4</v>
      </c>
      <c r="M478" s="42">
        <f t="shared" si="33"/>
        <v>940.77</v>
      </c>
      <c r="N478" s="42">
        <f t="shared" si="31"/>
        <v>0.24</v>
      </c>
      <c r="O478" s="42">
        <f t="shared" si="32"/>
        <v>2859.9407999999999</v>
      </c>
    </row>
    <row r="479" spans="1:15" x14ac:dyDescent="0.3">
      <c r="A479" t="s">
        <v>2303</v>
      </c>
      <c r="B479" s="2">
        <v>45700</v>
      </c>
      <c r="C479" t="s">
        <v>1446</v>
      </c>
      <c r="D479" t="s">
        <v>1640</v>
      </c>
      <c r="E479" t="str">
        <f>VLOOKUP(D479,Product!$A$2:$I$101,3,FALSE)</f>
        <v>Clothing</v>
      </c>
      <c r="F479" t="s">
        <v>1807</v>
      </c>
      <c r="G479">
        <v>1</v>
      </c>
      <c r="H479">
        <v>708.88</v>
      </c>
      <c r="I479">
        <v>0.09</v>
      </c>
      <c r="J479" t="s">
        <v>1824</v>
      </c>
      <c r="K479">
        <v>645.08080000000007</v>
      </c>
      <c r="L479" s="45">
        <f t="shared" si="30"/>
        <v>1</v>
      </c>
      <c r="M479" s="42">
        <f t="shared" si="33"/>
        <v>708.88</v>
      </c>
      <c r="N479" s="42">
        <f t="shared" si="31"/>
        <v>0.09</v>
      </c>
      <c r="O479" s="42">
        <f t="shared" si="32"/>
        <v>645.08080000000007</v>
      </c>
    </row>
    <row r="480" spans="1:15" x14ac:dyDescent="0.3">
      <c r="A480" t="s">
        <v>2304</v>
      </c>
      <c r="B480" s="2">
        <v>45924</v>
      </c>
      <c r="C480" t="s">
        <v>969</v>
      </c>
      <c r="D480" t="s">
        <v>1608</v>
      </c>
      <c r="E480" t="str">
        <f>VLOOKUP(D480,Product!$A$2:$I$101,3,FALSE)</f>
        <v>Home</v>
      </c>
      <c r="F480" t="s">
        <v>1761</v>
      </c>
      <c r="G480">
        <v>1</v>
      </c>
      <c r="H480">
        <v>790.73</v>
      </c>
      <c r="I480">
        <v>0.24</v>
      </c>
      <c r="J480" t="s">
        <v>1826</v>
      </c>
      <c r="K480">
        <v>600.95479999999998</v>
      </c>
      <c r="L480" s="45">
        <f t="shared" si="30"/>
        <v>1</v>
      </c>
      <c r="M480" s="42">
        <f t="shared" si="33"/>
        <v>790.73</v>
      </c>
      <c r="N480" s="42">
        <f t="shared" si="31"/>
        <v>0.24</v>
      </c>
      <c r="O480" s="42">
        <f t="shared" si="32"/>
        <v>600.95479999999998</v>
      </c>
    </row>
    <row r="481" spans="1:15" x14ac:dyDescent="0.3">
      <c r="A481" t="s">
        <v>2305</v>
      </c>
      <c r="B481" s="2">
        <v>45574</v>
      </c>
      <c r="C481" t="s">
        <v>1389</v>
      </c>
      <c r="D481" t="s">
        <v>1578</v>
      </c>
      <c r="E481" t="str">
        <f>VLOOKUP(D481,Product!$A$2:$I$101,3,FALSE)</f>
        <v>Electronics</v>
      </c>
      <c r="F481" t="s">
        <v>1786</v>
      </c>
      <c r="G481">
        <v>3</v>
      </c>
      <c r="H481">
        <v>635.13</v>
      </c>
      <c r="I481">
        <v>0.09</v>
      </c>
      <c r="J481" t="s">
        <v>1826</v>
      </c>
      <c r="K481">
        <v>1733.9049</v>
      </c>
      <c r="L481" s="45">
        <f t="shared" si="30"/>
        <v>3</v>
      </c>
      <c r="M481" s="42">
        <f t="shared" si="33"/>
        <v>635.13</v>
      </c>
      <c r="N481" s="42">
        <f t="shared" si="31"/>
        <v>0.09</v>
      </c>
      <c r="O481" s="42">
        <f t="shared" si="32"/>
        <v>1733.9049</v>
      </c>
    </row>
    <row r="482" spans="1:15" x14ac:dyDescent="0.3">
      <c r="A482" t="s">
        <v>2306</v>
      </c>
      <c r="B482" s="2">
        <v>45233</v>
      </c>
      <c r="C482" t="s">
        <v>849</v>
      </c>
      <c r="D482" t="s">
        <v>1734</v>
      </c>
      <c r="E482" t="str">
        <f>VLOOKUP(D482,Product!$A$2:$I$101,3,FALSE)</f>
        <v>Electronics</v>
      </c>
      <c r="F482" t="s">
        <v>1799</v>
      </c>
      <c r="G482">
        <v>1</v>
      </c>
      <c r="H482">
        <v>744.88</v>
      </c>
      <c r="I482">
        <v>0.15</v>
      </c>
      <c r="J482" t="s">
        <v>1829</v>
      </c>
      <c r="K482">
        <v>633.14800000000002</v>
      </c>
      <c r="L482" s="45">
        <f t="shared" si="30"/>
        <v>1</v>
      </c>
      <c r="M482" s="42">
        <f t="shared" si="33"/>
        <v>744.88</v>
      </c>
      <c r="N482" s="42">
        <f t="shared" si="31"/>
        <v>0.15</v>
      </c>
      <c r="O482" s="42">
        <f t="shared" si="32"/>
        <v>633.14800000000002</v>
      </c>
    </row>
    <row r="483" spans="1:15" x14ac:dyDescent="0.3">
      <c r="A483" t="s">
        <v>2307</v>
      </c>
      <c r="B483" s="2">
        <v>45745</v>
      </c>
      <c r="C483" t="s">
        <v>604</v>
      </c>
      <c r="D483" t="s">
        <v>1604</v>
      </c>
      <c r="E483" t="str">
        <f>VLOOKUP(D483,Product!$A$2:$I$101,3,FALSE)</f>
        <v>Sports</v>
      </c>
      <c r="F483" t="s">
        <v>1757</v>
      </c>
      <c r="G483">
        <v>3</v>
      </c>
      <c r="H483">
        <v>205.34</v>
      </c>
      <c r="I483">
        <v>0.25</v>
      </c>
      <c r="J483" t="s">
        <v>1824</v>
      </c>
      <c r="K483">
        <v>462.01499999999999</v>
      </c>
      <c r="L483" s="45">
        <f t="shared" si="30"/>
        <v>3</v>
      </c>
      <c r="M483" s="42">
        <f t="shared" si="33"/>
        <v>205.34</v>
      </c>
      <c r="N483" s="42">
        <f t="shared" si="31"/>
        <v>0.25</v>
      </c>
      <c r="O483" s="42">
        <f t="shared" si="32"/>
        <v>462.01499999999999</v>
      </c>
    </row>
    <row r="484" spans="1:15" x14ac:dyDescent="0.3">
      <c r="A484" t="s">
        <v>2308</v>
      </c>
      <c r="B484" s="2">
        <v>45851</v>
      </c>
      <c r="C484" t="s">
        <v>1301</v>
      </c>
      <c r="D484" t="s">
        <v>1606</v>
      </c>
      <c r="E484" t="str">
        <f>VLOOKUP(D484,Product!$A$2:$I$101,3,FALSE)</f>
        <v>Home</v>
      </c>
      <c r="F484" t="s">
        <v>1782</v>
      </c>
      <c r="G484">
        <v>2</v>
      </c>
      <c r="H484">
        <v>756.8</v>
      </c>
      <c r="I484">
        <v>0.15</v>
      </c>
      <c r="J484" t="s">
        <v>1824</v>
      </c>
      <c r="K484">
        <v>1286.56</v>
      </c>
      <c r="L484" s="45">
        <f t="shared" si="30"/>
        <v>2</v>
      </c>
      <c r="M484" s="42">
        <f t="shared" si="33"/>
        <v>756.8</v>
      </c>
      <c r="N484" s="42">
        <f t="shared" si="31"/>
        <v>0.15</v>
      </c>
      <c r="O484" s="42">
        <f t="shared" si="32"/>
        <v>1286.56</v>
      </c>
    </row>
    <row r="485" spans="1:15" x14ac:dyDescent="0.3">
      <c r="A485" t="s">
        <v>2309</v>
      </c>
      <c r="B485" s="2">
        <v>45308</v>
      </c>
      <c r="C485" t="s">
        <v>172</v>
      </c>
      <c r="D485" t="s">
        <v>1590</v>
      </c>
      <c r="E485" t="str">
        <f>VLOOKUP(D485,Product!$A$2:$I$101,3,FALSE)</f>
        <v>Home</v>
      </c>
      <c r="F485" t="s">
        <v>1789</v>
      </c>
      <c r="G485">
        <v>1</v>
      </c>
      <c r="H485">
        <v>771.73</v>
      </c>
      <c r="I485">
        <v>0.2</v>
      </c>
      <c r="J485" t="s">
        <v>1824</v>
      </c>
      <c r="K485">
        <v>617.38400000000001</v>
      </c>
      <c r="L485" s="45">
        <f t="shared" si="30"/>
        <v>1</v>
      </c>
      <c r="M485" s="42">
        <f t="shared" si="33"/>
        <v>771.73</v>
      </c>
      <c r="N485" s="42">
        <f t="shared" si="31"/>
        <v>0.2</v>
      </c>
      <c r="O485" s="42">
        <f t="shared" si="32"/>
        <v>617.38400000000001</v>
      </c>
    </row>
    <row r="486" spans="1:15" x14ac:dyDescent="0.3">
      <c r="A486" t="s">
        <v>2310</v>
      </c>
      <c r="B486" s="2">
        <v>45639</v>
      </c>
      <c r="C486" t="s">
        <v>1475</v>
      </c>
      <c r="D486" t="s">
        <v>1680</v>
      </c>
      <c r="E486" t="str">
        <f>VLOOKUP(D486,Product!$A$2:$I$101,3,FALSE)</f>
        <v>Beauty</v>
      </c>
      <c r="F486" t="s">
        <v>1807</v>
      </c>
      <c r="G486">
        <v>1</v>
      </c>
      <c r="H486">
        <v>440.19</v>
      </c>
      <c r="I486">
        <v>0.03</v>
      </c>
      <c r="J486" t="s">
        <v>1826</v>
      </c>
      <c r="K486">
        <v>426.98430000000002</v>
      </c>
      <c r="L486" s="45">
        <f t="shared" si="30"/>
        <v>1</v>
      </c>
      <c r="M486" s="42">
        <f t="shared" si="33"/>
        <v>440.19</v>
      </c>
      <c r="N486" s="42">
        <f t="shared" si="31"/>
        <v>0.03</v>
      </c>
      <c r="O486" s="42">
        <f t="shared" si="32"/>
        <v>426.98430000000002</v>
      </c>
    </row>
    <row r="487" spans="1:15" x14ac:dyDescent="0.3">
      <c r="A487" t="s">
        <v>2311</v>
      </c>
      <c r="B487" s="2">
        <v>45919</v>
      </c>
      <c r="C487" t="s">
        <v>181</v>
      </c>
      <c r="D487" t="s">
        <v>1553</v>
      </c>
      <c r="E487" t="str">
        <f>VLOOKUP(D487,Product!$A$2:$I$101,3,FALSE)</f>
        <v>Clothing</v>
      </c>
      <c r="F487" t="s">
        <v>1761</v>
      </c>
      <c r="G487">
        <v>2</v>
      </c>
      <c r="H487">
        <v>409</v>
      </c>
      <c r="I487">
        <v>0.17</v>
      </c>
      <c r="J487" t="s">
        <v>1824</v>
      </c>
      <c r="K487">
        <v>678.93999999999994</v>
      </c>
      <c r="L487" s="45">
        <f t="shared" si="30"/>
        <v>2</v>
      </c>
      <c r="M487" s="42">
        <f t="shared" si="33"/>
        <v>409</v>
      </c>
      <c r="N487" s="42">
        <f t="shared" si="31"/>
        <v>0.17</v>
      </c>
      <c r="O487" s="42">
        <f t="shared" si="32"/>
        <v>678.93999999999994</v>
      </c>
    </row>
    <row r="488" spans="1:15" x14ac:dyDescent="0.3">
      <c r="A488" t="s">
        <v>2312</v>
      </c>
      <c r="B488" s="2">
        <v>45333</v>
      </c>
      <c r="C488" t="s">
        <v>1077</v>
      </c>
      <c r="D488" t="s">
        <v>1624</v>
      </c>
      <c r="E488" t="str">
        <f>VLOOKUP(D488,Product!$A$2:$I$101,3,FALSE)</f>
        <v>Sports</v>
      </c>
      <c r="F488" t="s">
        <v>1813</v>
      </c>
      <c r="G488">
        <v>3</v>
      </c>
      <c r="H488">
        <v>134.58000000000001</v>
      </c>
      <c r="I488">
        <v>0.04</v>
      </c>
      <c r="J488" t="s">
        <v>1829</v>
      </c>
      <c r="K488">
        <v>387.59039999999999</v>
      </c>
      <c r="L488" s="45">
        <f t="shared" si="30"/>
        <v>3</v>
      </c>
      <c r="M488" s="42">
        <f t="shared" si="33"/>
        <v>134.58000000000001</v>
      </c>
      <c r="N488" s="42">
        <f t="shared" si="31"/>
        <v>0.04</v>
      </c>
      <c r="O488" s="42">
        <f t="shared" si="32"/>
        <v>387.59039999999999</v>
      </c>
    </row>
    <row r="489" spans="1:15" x14ac:dyDescent="0.3">
      <c r="A489" t="s">
        <v>2313</v>
      </c>
      <c r="B489" s="2">
        <v>45811</v>
      </c>
      <c r="C489" t="s">
        <v>1092</v>
      </c>
      <c r="D489" t="s">
        <v>1626</v>
      </c>
      <c r="E489" t="str">
        <f>VLOOKUP(D489,Product!$A$2:$I$101,3,FALSE)</f>
        <v>Electronics</v>
      </c>
      <c r="F489" t="s">
        <v>1779</v>
      </c>
      <c r="G489">
        <v>4</v>
      </c>
      <c r="H489">
        <v>284.44</v>
      </c>
      <c r="I489">
        <v>0.02</v>
      </c>
      <c r="J489" t="s">
        <v>1824</v>
      </c>
      <c r="K489">
        <v>1115.0047999999999</v>
      </c>
      <c r="L489" s="45">
        <f t="shared" si="30"/>
        <v>4</v>
      </c>
      <c r="M489" s="42">
        <f t="shared" si="33"/>
        <v>284.44</v>
      </c>
      <c r="N489" s="42">
        <f t="shared" si="31"/>
        <v>0.02</v>
      </c>
      <c r="O489" s="42">
        <f t="shared" si="32"/>
        <v>1115.0047999999999</v>
      </c>
    </row>
    <row r="490" spans="1:15" x14ac:dyDescent="0.3">
      <c r="A490" t="s">
        <v>2314</v>
      </c>
      <c r="B490" s="2">
        <v>45726</v>
      </c>
      <c r="C490" t="s">
        <v>1260</v>
      </c>
      <c r="D490" t="s">
        <v>1694</v>
      </c>
      <c r="E490" t="str">
        <f>VLOOKUP(D490,Product!$A$2:$I$101,3,FALSE)</f>
        <v>Sports</v>
      </c>
      <c r="F490" t="s">
        <v>1797</v>
      </c>
      <c r="G490">
        <v>4</v>
      </c>
      <c r="H490">
        <v>922.69</v>
      </c>
      <c r="I490">
        <v>0.16</v>
      </c>
      <c r="J490" t="s">
        <v>1824</v>
      </c>
      <c r="K490">
        <v>3100.2384000000002</v>
      </c>
      <c r="L490" s="45">
        <f t="shared" si="30"/>
        <v>4</v>
      </c>
      <c r="M490" s="42">
        <f t="shared" si="33"/>
        <v>922.69</v>
      </c>
      <c r="N490" s="42">
        <f t="shared" si="31"/>
        <v>0.16</v>
      </c>
      <c r="O490" s="42">
        <f t="shared" si="32"/>
        <v>3100.2384000000002</v>
      </c>
    </row>
    <row r="491" spans="1:15" x14ac:dyDescent="0.3">
      <c r="A491" t="s">
        <v>2315</v>
      </c>
      <c r="B491" s="2">
        <v>45644</v>
      </c>
      <c r="C491" t="s">
        <v>875</v>
      </c>
      <c r="D491" t="s">
        <v>1620</v>
      </c>
      <c r="E491" t="str">
        <f>VLOOKUP(D491,Product!$A$2:$I$101,3,FALSE)</f>
        <v>Clothing</v>
      </c>
      <c r="F491" t="s">
        <v>1776</v>
      </c>
      <c r="G491">
        <v>2</v>
      </c>
      <c r="H491">
        <v>992.55</v>
      </c>
      <c r="I491">
        <v>0.28000000000000003</v>
      </c>
      <c r="J491" t="s">
        <v>1824</v>
      </c>
      <c r="K491">
        <v>1429.2719999999999</v>
      </c>
      <c r="L491" s="45">
        <f t="shared" si="30"/>
        <v>2</v>
      </c>
      <c r="M491" s="42">
        <f t="shared" si="33"/>
        <v>992.55</v>
      </c>
      <c r="N491" s="42">
        <f t="shared" si="31"/>
        <v>0.28000000000000003</v>
      </c>
      <c r="O491" s="42">
        <f t="shared" si="32"/>
        <v>1429.2719999999999</v>
      </c>
    </row>
    <row r="492" spans="1:15" x14ac:dyDescent="0.3">
      <c r="A492" t="s">
        <v>2316</v>
      </c>
      <c r="B492" s="2">
        <v>45371</v>
      </c>
      <c r="C492" t="s">
        <v>1298</v>
      </c>
      <c r="D492" t="s">
        <v>1726</v>
      </c>
      <c r="E492" t="str">
        <f>VLOOKUP(D492,Product!$A$2:$I$101,3,FALSE)</f>
        <v>Beauty</v>
      </c>
      <c r="F492" t="s">
        <v>1810</v>
      </c>
      <c r="G492">
        <v>1</v>
      </c>
      <c r="H492">
        <v>170.43</v>
      </c>
      <c r="I492">
        <v>0.03</v>
      </c>
      <c r="J492" t="s">
        <v>1824</v>
      </c>
      <c r="K492">
        <v>165.31710000000001</v>
      </c>
      <c r="L492" s="45">
        <f t="shared" si="30"/>
        <v>1</v>
      </c>
      <c r="M492" s="42">
        <f t="shared" si="33"/>
        <v>170.43</v>
      </c>
      <c r="N492" s="42">
        <f t="shared" si="31"/>
        <v>0.03</v>
      </c>
      <c r="O492" s="42">
        <f t="shared" si="32"/>
        <v>165.31710000000001</v>
      </c>
    </row>
    <row r="493" spans="1:15" x14ac:dyDescent="0.3">
      <c r="A493" t="s">
        <v>2317</v>
      </c>
      <c r="B493" s="2">
        <v>45462</v>
      </c>
      <c r="C493" t="s">
        <v>722</v>
      </c>
      <c r="D493" t="s">
        <v>1692</v>
      </c>
      <c r="E493" t="str">
        <f>VLOOKUP(D493,Product!$A$2:$I$101,3,FALSE)</f>
        <v>Sports</v>
      </c>
      <c r="F493" t="s">
        <v>1761</v>
      </c>
      <c r="G493">
        <v>3</v>
      </c>
      <c r="H493">
        <v>480.51</v>
      </c>
      <c r="I493">
        <v>0.03</v>
      </c>
      <c r="J493" t="s">
        <v>1824</v>
      </c>
      <c r="K493">
        <v>1398.2841000000001</v>
      </c>
      <c r="L493" s="45">
        <f t="shared" si="30"/>
        <v>3</v>
      </c>
      <c r="M493" s="42">
        <f t="shared" si="33"/>
        <v>480.51</v>
      </c>
      <c r="N493" s="42">
        <f t="shared" si="31"/>
        <v>0.03</v>
      </c>
      <c r="O493" s="42">
        <f t="shared" si="32"/>
        <v>1398.2841000000001</v>
      </c>
    </row>
    <row r="494" spans="1:15" x14ac:dyDescent="0.3">
      <c r="A494" t="s">
        <v>2318</v>
      </c>
      <c r="B494" s="2">
        <v>45632</v>
      </c>
      <c r="C494" t="s">
        <v>523</v>
      </c>
      <c r="D494" t="s">
        <v>1646</v>
      </c>
      <c r="E494" t="str">
        <f>VLOOKUP(D494,Product!$A$2:$I$101,3,FALSE)</f>
        <v>Beauty</v>
      </c>
      <c r="F494" t="s">
        <v>1779</v>
      </c>
      <c r="G494">
        <v>2</v>
      </c>
      <c r="H494">
        <v>955.66</v>
      </c>
      <c r="I494">
        <v>0.28999999999999998</v>
      </c>
      <c r="J494" t="s">
        <v>1829</v>
      </c>
      <c r="K494">
        <v>1357.0372</v>
      </c>
      <c r="L494" s="45">
        <f t="shared" si="30"/>
        <v>2</v>
      </c>
      <c r="M494" s="42">
        <f t="shared" si="33"/>
        <v>955.66</v>
      </c>
      <c r="N494" s="42">
        <f t="shared" si="31"/>
        <v>0.28999999999999998</v>
      </c>
      <c r="O494" s="42">
        <f t="shared" si="32"/>
        <v>1357.0372</v>
      </c>
    </row>
    <row r="495" spans="1:15" x14ac:dyDescent="0.3">
      <c r="A495" t="s">
        <v>2319</v>
      </c>
      <c r="B495" s="2">
        <v>45863</v>
      </c>
      <c r="C495" t="s">
        <v>1395</v>
      </c>
      <c r="D495" t="s">
        <v>1692</v>
      </c>
      <c r="E495" t="str">
        <f>VLOOKUP(D495,Product!$A$2:$I$101,3,FALSE)</f>
        <v>Sports</v>
      </c>
      <c r="F495" t="s">
        <v>1752</v>
      </c>
      <c r="G495">
        <v>2</v>
      </c>
      <c r="H495">
        <v>488.02</v>
      </c>
      <c r="I495">
        <v>0.27</v>
      </c>
      <c r="J495" t="s">
        <v>1826</v>
      </c>
      <c r="K495">
        <v>712.50919999999996</v>
      </c>
      <c r="L495" s="45">
        <f t="shared" si="30"/>
        <v>2</v>
      </c>
      <c r="M495" s="42">
        <f t="shared" si="33"/>
        <v>488.02</v>
      </c>
      <c r="N495" s="42">
        <f t="shared" si="31"/>
        <v>0.27</v>
      </c>
      <c r="O495" s="42">
        <f t="shared" si="32"/>
        <v>712.50919999999996</v>
      </c>
    </row>
    <row r="496" spans="1:15" x14ac:dyDescent="0.3">
      <c r="A496" t="s">
        <v>2320</v>
      </c>
      <c r="B496" s="2">
        <v>45501</v>
      </c>
      <c r="C496" t="s">
        <v>770</v>
      </c>
      <c r="D496" t="s">
        <v>1584</v>
      </c>
      <c r="E496" t="str">
        <f>VLOOKUP(D496,Product!$A$2:$I$101,3,FALSE)</f>
        <v>Clothing</v>
      </c>
      <c r="F496" t="s">
        <v>1752</v>
      </c>
      <c r="G496">
        <v>1</v>
      </c>
      <c r="H496">
        <v>917.17</v>
      </c>
      <c r="I496">
        <v>0.13</v>
      </c>
      <c r="J496" t="s">
        <v>1829</v>
      </c>
      <c r="K496">
        <v>797.93790000000001</v>
      </c>
      <c r="L496" s="45">
        <f t="shared" si="30"/>
        <v>1</v>
      </c>
      <c r="M496" s="42">
        <f t="shared" si="33"/>
        <v>917.17</v>
      </c>
      <c r="N496" s="42">
        <f t="shared" si="31"/>
        <v>0.13</v>
      </c>
      <c r="O496" s="42">
        <f t="shared" si="32"/>
        <v>797.93790000000001</v>
      </c>
    </row>
    <row r="497" spans="1:15" x14ac:dyDescent="0.3">
      <c r="A497" t="s">
        <v>2321</v>
      </c>
      <c r="B497" s="2">
        <v>45568</v>
      </c>
      <c r="C497" t="s">
        <v>1020</v>
      </c>
      <c r="D497" t="s">
        <v>1562</v>
      </c>
      <c r="E497" t="str">
        <f>VLOOKUP(D497,Product!$A$2:$I$101,3,FALSE)</f>
        <v>Electronics</v>
      </c>
      <c r="F497" t="s">
        <v>1773</v>
      </c>
      <c r="G497">
        <v>2</v>
      </c>
      <c r="H497">
        <v>406.46</v>
      </c>
      <c r="I497">
        <v>0.3</v>
      </c>
      <c r="J497" t="s">
        <v>1826</v>
      </c>
      <c r="K497">
        <v>569.04399999999998</v>
      </c>
      <c r="L497" s="45">
        <f t="shared" si="30"/>
        <v>2</v>
      </c>
      <c r="M497" s="42">
        <f t="shared" si="33"/>
        <v>406.46</v>
      </c>
      <c r="N497" s="42">
        <f t="shared" si="31"/>
        <v>0.3</v>
      </c>
      <c r="O497" s="42">
        <f t="shared" si="32"/>
        <v>569.04399999999998</v>
      </c>
    </row>
    <row r="498" spans="1:15" x14ac:dyDescent="0.3">
      <c r="A498" t="s">
        <v>2322</v>
      </c>
      <c r="B498" s="2">
        <v>45238</v>
      </c>
      <c r="C498" t="s">
        <v>746</v>
      </c>
      <c r="D498" t="s">
        <v>1738</v>
      </c>
      <c r="E498" t="str">
        <f>VLOOKUP(D498,Product!$A$2:$I$101,3,FALSE)</f>
        <v>Sports</v>
      </c>
      <c r="F498" t="s">
        <v>1752</v>
      </c>
      <c r="G498">
        <v>2</v>
      </c>
      <c r="H498">
        <v>264.39</v>
      </c>
      <c r="I498">
        <v>0.11</v>
      </c>
      <c r="J498" t="s">
        <v>1829</v>
      </c>
      <c r="K498">
        <v>470.61419999999998</v>
      </c>
      <c r="L498" s="45">
        <f t="shared" si="30"/>
        <v>2</v>
      </c>
      <c r="M498" s="42">
        <f t="shared" si="33"/>
        <v>264.39</v>
      </c>
      <c r="N498" s="42">
        <f t="shared" si="31"/>
        <v>0.11</v>
      </c>
      <c r="O498" s="42">
        <f t="shared" si="32"/>
        <v>470.61419999999998</v>
      </c>
    </row>
    <row r="499" spans="1:15" x14ac:dyDescent="0.3">
      <c r="A499" t="s">
        <v>2323</v>
      </c>
      <c r="B499" s="2">
        <v>45754</v>
      </c>
      <c r="C499" t="s">
        <v>628</v>
      </c>
      <c r="D499" t="s">
        <v>1684</v>
      </c>
      <c r="E499" t="str">
        <f>VLOOKUP(D499,Product!$A$2:$I$101,3,FALSE)</f>
        <v>Home</v>
      </c>
      <c r="F499" t="s">
        <v>1804</v>
      </c>
      <c r="G499">
        <v>1</v>
      </c>
      <c r="H499">
        <v>414.97</v>
      </c>
      <c r="I499">
        <v>0.22</v>
      </c>
      <c r="J499" t="s">
        <v>1826</v>
      </c>
      <c r="K499">
        <v>323.67660000000001</v>
      </c>
      <c r="L499" s="45">
        <f t="shared" si="30"/>
        <v>1</v>
      </c>
      <c r="M499" s="42">
        <f t="shared" si="33"/>
        <v>414.97</v>
      </c>
      <c r="N499" s="42">
        <f t="shared" si="31"/>
        <v>0.22</v>
      </c>
      <c r="O499" s="42">
        <f t="shared" si="32"/>
        <v>323.67660000000001</v>
      </c>
    </row>
    <row r="500" spans="1:15" x14ac:dyDescent="0.3">
      <c r="A500" t="s">
        <v>2324</v>
      </c>
      <c r="B500" s="2">
        <v>45280</v>
      </c>
      <c r="C500" t="s">
        <v>493</v>
      </c>
      <c r="D500" t="s">
        <v>1598</v>
      </c>
      <c r="E500" t="str">
        <f>VLOOKUP(D500,Product!$A$2:$I$101,3,FALSE)</f>
        <v>Clothing</v>
      </c>
      <c r="F500" t="s">
        <v>1794</v>
      </c>
      <c r="G500">
        <v>2</v>
      </c>
      <c r="H500">
        <v>583.51</v>
      </c>
      <c r="I500">
        <v>0.2</v>
      </c>
      <c r="J500" t="s">
        <v>1829</v>
      </c>
      <c r="K500">
        <v>933.61599999999999</v>
      </c>
      <c r="L500" s="45">
        <f t="shared" si="30"/>
        <v>2</v>
      </c>
      <c r="M500" s="42">
        <f t="shared" si="33"/>
        <v>583.51</v>
      </c>
      <c r="N500" s="42">
        <f t="shared" si="31"/>
        <v>0.2</v>
      </c>
      <c r="O500" s="42">
        <f t="shared" si="32"/>
        <v>933.61599999999999</v>
      </c>
    </row>
    <row r="501" spans="1:15" x14ac:dyDescent="0.3">
      <c r="A501" t="s">
        <v>2325</v>
      </c>
      <c r="B501" s="2">
        <v>45911</v>
      </c>
      <c r="C501" t="s">
        <v>55</v>
      </c>
      <c r="D501" t="s">
        <v>1610</v>
      </c>
      <c r="E501" t="str">
        <f>VLOOKUP(D501,Product!$A$2:$I$101,3,FALSE)</f>
        <v>Sports</v>
      </c>
      <c r="F501" t="s">
        <v>1807</v>
      </c>
      <c r="G501">
        <v>1</v>
      </c>
      <c r="H501">
        <v>659.27</v>
      </c>
      <c r="I501">
        <v>0.15</v>
      </c>
      <c r="J501" t="s">
        <v>1826</v>
      </c>
      <c r="K501">
        <v>560.37950000000001</v>
      </c>
      <c r="L501" s="45">
        <f t="shared" si="30"/>
        <v>1</v>
      </c>
      <c r="M501" s="42">
        <f t="shared" si="33"/>
        <v>659.27</v>
      </c>
      <c r="N501" s="42">
        <f t="shared" si="31"/>
        <v>0.15</v>
      </c>
      <c r="O501" s="42">
        <f t="shared" si="32"/>
        <v>560.37950000000001</v>
      </c>
    </row>
    <row r="502" spans="1:15" x14ac:dyDescent="0.3">
      <c r="A502" t="s">
        <v>2326</v>
      </c>
      <c r="B502" s="2">
        <v>45627</v>
      </c>
      <c r="C502" t="s">
        <v>1377</v>
      </c>
      <c r="D502" t="s">
        <v>1549</v>
      </c>
      <c r="E502" t="str">
        <f>VLOOKUP(D502,Product!$A$2:$I$101,3,FALSE)</f>
        <v>Clothing</v>
      </c>
      <c r="F502" t="s">
        <v>1769</v>
      </c>
      <c r="G502">
        <v>4</v>
      </c>
      <c r="H502">
        <v>106.66</v>
      </c>
      <c r="I502">
        <v>0.2</v>
      </c>
      <c r="J502" t="s">
        <v>1829</v>
      </c>
      <c r="K502">
        <v>341.31200000000001</v>
      </c>
      <c r="L502" s="45">
        <f t="shared" si="30"/>
        <v>4</v>
      </c>
      <c r="M502" s="42">
        <f t="shared" si="33"/>
        <v>106.66</v>
      </c>
      <c r="N502" s="42">
        <f t="shared" si="31"/>
        <v>0.2</v>
      </c>
      <c r="O502" s="42">
        <f t="shared" si="32"/>
        <v>341.31200000000001</v>
      </c>
    </row>
    <row r="503" spans="1:15" x14ac:dyDescent="0.3">
      <c r="A503" t="s">
        <v>2327</v>
      </c>
      <c r="B503" s="2">
        <v>45617</v>
      </c>
      <c r="C503" t="s">
        <v>544</v>
      </c>
      <c r="D503" t="s">
        <v>1568</v>
      </c>
      <c r="E503" t="str">
        <f>VLOOKUP(D503,Product!$A$2:$I$101,3,FALSE)</f>
        <v>Home</v>
      </c>
      <c r="F503" t="s">
        <v>1773</v>
      </c>
      <c r="G503">
        <v>4</v>
      </c>
      <c r="H503">
        <v>168.55</v>
      </c>
      <c r="I503">
        <v>0.15</v>
      </c>
      <c r="J503" t="s">
        <v>1826</v>
      </c>
      <c r="K503">
        <v>573.07000000000005</v>
      </c>
      <c r="L503" s="45">
        <f t="shared" si="30"/>
        <v>4</v>
      </c>
      <c r="M503" s="42">
        <f t="shared" si="33"/>
        <v>168.55</v>
      </c>
      <c r="N503" s="42">
        <f t="shared" si="31"/>
        <v>0.15</v>
      </c>
      <c r="O503" s="42">
        <f t="shared" si="32"/>
        <v>573.07000000000005</v>
      </c>
    </row>
    <row r="504" spans="1:15" x14ac:dyDescent="0.3">
      <c r="A504" t="s">
        <v>2328</v>
      </c>
      <c r="B504" s="2">
        <v>45899</v>
      </c>
      <c r="C504" t="s">
        <v>1501</v>
      </c>
      <c r="D504" t="s">
        <v>1636</v>
      </c>
      <c r="E504" t="str">
        <f>VLOOKUP(D504,Product!$A$2:$I$101,3,FALSE)</f>
        <v>Sports</v>
      </c>
      <c r="F504" t="s">
        <v>1761</v>
      </c>
      <c r="G504">
        <v>1</v>
      </c>
      <c r="H504">
        <v>230.53</v>
      </c>
      <c r="I504">
        <v>0.06</v>
      </c>
      <c r="J504" t="s">
        <v>1829</v>
      </c>
      <c r="K504">
        <v>216.69820000000001</v>
      </c>
      <c r="L504" s="45">
        <f t="shared" si="30"/>
        <v>1</v>
      </c>
      <c r="M504" s="42">
        <f t="shared" si="33"/>
        <v>230.53</v>
      </c>
      <c r="N504" s="42">
        <f t="shared" si="31"/>
        <v>0.06</v>
      </c>
      <c r="O504" s="42">
        <f t="shared" si="32"/>
        <v>216.69820000000001</v>
      </c>
    </row>
    <row r="505" spans="1:15" x14ac:dyDescent="0.3">
      <c r="A505" t="s">
        <v>2329</v>
      </c>
      <c r="B505" s="2">
        <v>45889</v>
      </c>
      <c r="C505" t="s">
        <v>40</v>
      </c>
      <c r="D505" t="s">
        <v>1656</v>
      </c>
      <c r="E505" t="str">
        <f>VLOOKUP(D505,Product!$A$2:$I$101,3,FALSE)</f>
        <v>Sports</v>
      </c>
      <c r="F505" t="s">
        <v>1757</v>
      </c>
      <c r="G505">
        <v>2</v>
      </c>
      <c r="H505">
        <v>355.41</v>
      </c>
      <c r="I505">
        <v>0.13</v>
      </c>
      <c r="J505" t="s">
        <v>1829</v>
      </c>
      <c r="K505">
        <v>618.41340000000002</v>
      </c>
      <c r="L505" s="45">
        <f t="shared" si="30"/>
        <v>2</v>
      </c>
      <c r="M505" s="42">
        <f t="shared" si="33"/>
        <v>355.41</v>
      </c>
      <c r="N505" s="42">
        <f t="shared" si="31"/>
        <v>0.13</v>
      </c>
      <c r="O505" s="42">
        <f t="shared" si="32"/>
        <v>618.41340000000002</v>
      </c>
    </row>
    <row r="506" spans="1:15" x14ac:dyDescent="0.3">
      <c r="A506" t="s">
        <v>2330</v>
      </c>
      <c r="B506" s="2">
        <v>45943</v>
      </c>
      <c r="C506" t="s">
        <v>556</v>
      </c>
      <c r="D506" t="s">
        <v>1642</v>
      </c>
      <c r="E506" t="str">
        <f>VLOOKUP(D506,Product!$A$2:$I$101,3,FALSE)</f>
        <v>Beauty</v>
      </c>
      <c r="F506" t="s">
        <v>1761</v>
      </c>
      <c r="G506">
        <v>3</v>
      </c>
      <c r="H506">
        <v>843.44</v>
      </c>
      <c r="I506">
        <v>0.22</v>
      </c>
      <c r="J506" t="s">
        <v>1824</v>
      </c>
      <c r="K506">
        <v>1973.6496</v>
      </c>
      <c r="L506" s="45">
        <f t="shared" si="30"/>
        <v>3</v>
      </c>
      <c r="M506" s="42">
        <f t="shared" si="33"/>
        <v>843.44</v>
      </c>
      <c r="N506" s="42">
        <f t="shared" si="31"/>
        <v>0.22</v>
      </c>
      <c r="O506" s="42">
        <f t="shared" si="32"/>
        <v>1973.6496</v>
      </c>
    </row>
    <row r="507" spans="1:15" x14ac:dyDescent="0.3">
      <c r="A507" t="s">
        <v>2331</v>
      </c>
      <c r="B507" s="2">
        <v>45306</v>
      </c>
      <c r="C507" t="s">
        <v>544</v>
      </c>
      <c r="D507" t="s">
        <v>1738</v>
      </c>
      <c r="E507" t="str">
        <f>VLOOKUP(D507,Product!$A$2:$I$101,3,FALSE)</f>
        <v>Sports</v>
      </c>
      <c r="F507" t="s">
        <v>1757</v>
      </c>
      <c r="G507">
        <v>1</v>
      </c>
      <c r="H507">
        <v>301.60000000000002</v>
      </c>
      <c r="I507">
        <v>0.27</v>
      </c>
      <c r="J507" t="s">
        <v>1824</v>
      </c>
      <c r="K507">
        <v>220.16800000000001</v>
      </c>
      <c r="L507" s="45">
        <f t="shared" si="30"/>
        <v>1</v>
      </c>
      <c r="M507" s="42">
        <f t="shared" si="33"/>
        <v>301.60000000000002</v>
      </c>
      <c r="N507" s="42">
        <f t="shared" si="31"/>
        <v>0.27</v>
      </c>
      <c r="O507" s="42">
        <f t="shared" si="32"/>
        <v>220.16800000000001</v>
      </c>
    </row>
    <row r="508" spans="1:15" x14ac:dyDescent="0.3">
      <c r="A508" t="s">
        <v>2332</v>
      </c>
      <c r="B508" s="2">
        <v>45772</v>
      </c>
      <c r="C508" t="s">
        <v>164</v>
      </c>
      <c r="D508" t="s">
        <v>1726</v>
      </c>
      <c r="E508" t="str">
        <f>VLOOKUP(D508,Product!$A$2:$I$101,3,FALSE)</f>
        <v>Beauty</v>
      </c>
      <c r="F508" t="s">
        <v>1761</v>
      </c>
      <c r="G508">
        <v>3</v>
      </c>
      <c r="H508">
        <v>21.59</v>
      </c>
      <c r="I508">
        <v>0.16</v>
      </c>
      <c r="J508" t="s">
        <v>1829</v>
      </c>
      <c r="K508">
        <v>54.406799999999997</v>
      </c>
      <c r="L508" s="45">
        <f t="shared" si="30"/>
        <v>3</v>
      </c>
      <c r="M508" s="42">
        <f t="shared" si="33"/>
        <v>21.59</v>
      </c>
      <c r="N508" s="42">
        <f t="shared" si="31"/>
        <v>0.16</v>
      </c>
      <c r="O508" s="42">
        <f t="shared" si="32"/>
        <v>54.406799999999997</v>
      </c>
    </row>
    <row r="509" spans="1:15" x14ac:dyDescent="0.3">
      <c r="A509" t="s">
        <v>2333</v>
      </c>
      <c r="B509" s="2">
        <v>45346</v>
      </c>
      <c r="C509" t="s">
        <v>690</v>
      </c>
      <c r="D509" t="s">
        <v>1574</v>
      </c>
      <c r="E509" t="str">
        <f>VLOOKUP(D509,Product!$A$2:$I$101,3,FALSE)</f>
        <v>Electronics</v>
      </c>
      <c r="F509" t="s">
        <v>1761</v>
      </c>
      <c r="G509">
        <v>4</v>
      </c>
      <c r="H509">
        <v>284.24</v>
      </c>
      <c r="I509">
        <v>0.09</v>
      </c>
      <c r="J509" t="s">
        <v>1824</v>
      </c>
      <c r="K509">
        <v>1034.6335999999999</v>
      </c>
      <c r="L509" s="45">
        <f t="shared" si="30"/>
        <v>4</v>
      </c>
      <c r="M509" s="42">
        <f t="shared" si="33"/>
        <v>284.24</v>
      </c>
      <c r="N509" s="42">
        <f t="shared" si="31"/>
        <v>0.09</v>
      </c>
      <c r="O509" s="42">
        <f t="shared" si="32"/>
        <v>1034.6335999999999</v>
      </c>
    </row>
    <row r="510" spans="1:15" x14ac:dyDescent="0.3">
      <c r="A510" t="s">
        <v>2334</v>
      </c>
      <c r="B510" s="2">
        <v>45656</v>
      </c>
      <c r="C510" t="s">
        <v>1151</v>
      </c>
      <c r="D510" t="s">
        <v>1555</v>
      </c>
      <c r="E510" t="str">
        <f>VLOOKUP(D510,Product!$A$2:$I$101,3,FALSE)</f>
        <v>Clothing</v>
      </c>
      <c r="F510" t="s">
        <v>1786</v>
      </c>
      <c r="G510">
        <v>1</v>
      </c>
      <c r="H510">
        <v>191.6</v>
      </c>
      <c r="I510">
        <v>0.27</v>
      </c>
      <c r="J510" t="s">
        <v>1826</v>
      </c>
      <c r="K510">
        <v>139.86799999999999</v>
      </c>
      <c r="L510" s="45">
        <f t="shared" si="30"/>
        <v>1</v>
      </c>
      <c r="M510" s="42">
        <f t="shared" si="33"/>
        <v>191.6</v>
      </c>
      <c r="N510" s="42">
        <f t="shared" si="31"/>
        <v>0.27</v>
      </c>
      <c r="O510" s="42">
        <f t="shared" si="32"/>
        <v>139.86799999999999</v>
      </c>
    </row>
    <row r="511" spans="1:15" x14ac:dyDescent="0.3">
      <c r="A511" t="s">
        <v>2335</v>
      </c>
      <c r="B511" s="2">
        <v>45762</v>
      </c>
      <c r="C511" t="s">
        <v>981</v>
      </c>
      <c r="D511" t="s">
        <v>1704</v>
      </c>
      <c r="E511" t="str">
        <f>VLOOKUP(D511,Product!$A$2:$I$101,3,FALSE)</f>
        <v>Home</v>
      </c>
      <c r="F511" t="s">
        <v>1794</v>
      </c>
      <c r="G511">
        <v>2</v>
      </c>
      <c r="H511">
        <v>616.97</v>
      </c>
      <c r="I511">
        <v>0.22</v>
      </c>
      <c r="J511" t="s">
        <v>1824</v>
      </c>
      <c r="K511">
        <v>962.47320000000002</v>
      </c>
      <c r="L511" s="45">
        <f t="shared" si="30"/>
        <v>2</v>
      </c>
      <c r="M511" s="42">
        <f t="shared" si="33"/>
        <v>616.97</v>
      </c>
      <c r="N511" s="42">
        <f t="shared" si="31"/>
        <v>0.22</v>
      </c>
      <c r="O511" s="42">
        <f t="shared" si="32"/>
        <v>962.47320000000002</v>
      </c>
    </row>
    <row r="512" spans="1:15" x14ac:dyDescent="0.3">
      <c r="A512" t="s">
        <v>2336</v>
      </c>
      <c r="B512" s="2">
        <v>45580</v>
      </c>
      <c r="C512" t="s">
        <v>559</v>
      </c>
      <c r="D512" t="s">
        <v>1604</v>
      </c>
      <c r="E512" t="str">
        <f>VLOOKUP(D512,Product!$A$2:$I$101,3,FALSE)</f>
        <v>Sports</v>
      </c>
      <c r="F512" t="s">
        <v>1789</v>
      </c>
      <c r="G512">
        <v>3</v>
      </c>
      <c r="H512">
        <v>125.68</v>
      </c>
      <c r="I512">
        <v>0.26</v>
      </c>
      <c r="J512" t="s">
        <v>1829</v>
      </c>
      <c r="K512">
        <v>279.00959999999998</v>
      </c>
      <c r="L512" s="45">
        <f t="shared" si="30"/>
        <v>3</v>
      </c>
      <c r="M512" s="42">
        <f t="shared" si="33"/>
        <v>125.68</v>
      </c>
      <c r="N512" s="42">
        <f t="shared" si="31"/>
        <v>0.26</v>
      </c>
      <c r="O512" s="42">
        <f t="shared" si="32"/>
        <v>279.00959999999998</v>
      </c>
    </row>
    <row r="513" spans="1:15" x14ac:dyDescent="0.3">
      <c r="A513" t="s">
        <v>2337</v>
      </c>
      <c r="B513" s="2">
        <v>45676</v>
      </c>
      <c r="C513" t="s">
        <v>1104</v>
      </c>
      <c r="D513" t="s">
        <v>1634</v>
      </c>
      <c r="E513" t="str">
        <f>VLOOKUP(D513,Product!$A$2:$I$101,3,FALSE)</f>
        <v>Electronics</v>
      </c>
      <c r="F513" t="s">
        <v>1769</v>
      </c>
      <c r="G513">
        <v>3</v>
      </c>
      <c r="H513">
        <v>307.48</v>
      </c>
      <c r="I513">
        <v>0.24</v>
      </c>
      <c r="J513" t="s">
        <v>1824</v>
      </c>
      <c r="K513">
        <v>701.0544000000001</v>
      </c>
      <c r="L513" s="45">
        <f t="shared" si="30"/>
        <v>3</v>
      </c>
      <c r="M513" s="42">
        <f t="shared" si="33"/>
        <v>307.48</v>
      </c>
      <c r="N513" s="42">
        <f t="shared" si="31"/>
        <v>0.24</v>
      </c>
      <c r="O513" s="42">
        <f t="shared" si="32"/>
        <v>701.0544000000001</v>
      </c>
    </row>
    <row r="514" spans="1:15" x14ac:dyDescent="0.3">
      <c r="A514" t="s">
        <v>2338</v>
      </c>
      <c r="B514" s="2">
        <v>45495</v>
      </c>
      <c r="C514" t="s">
        <v>942</v>
      </c>
      <c r="D514" t="s">
        <v>1549</v>
      </c>
      <c r="E514" t="str">
        <f>VLOOKUP(D514,Product!$A$2:$I$101,3,FALSE)</f>
        <v>Clothing</v>
      </c>
      <c r="F514" t="s">
        <v>1813</v>
      </c>
      <c r="G514">
        <v>1</v>
      </c>
      <c r="H514">
        <v>505.23</v>
      </c>
      <c r="I514">
        <v>0.11</v>
      </c>
      <c r="J514" t="s">
        <v>1824</v>
      </c>
      <c r="K514">
        <v>449.65469999999999</v>
      </c>
      <c r="L514" s="45">
        <f t="shared" si="30"/>
        <v>1</v>
      </c>
      <c r="M514" s="42">
        <f t="shared" si="33"/>
        <v>505.23</v>
      </c>
      <c r="N514" s="42">
        <f t="shared" si="31"/>
        <v>0.11</v>
      </c>
      <c r="O514" s="42">
        <f t="shared" si="32"/>
        <v>449.65469999999999</v>
      </c>
    </row>
    <row r="515" spans="1:15" x14ac:dyDescent="0.3">
      <c r="A515" t="s">
        <v>2339</v>
      </c>
      <c r="B515" s="2">
        <v>45735</v>
      </c>
      <c r="C515" t="s">
        <v>1142</v>
      </c>
      <c r="D515" t="s">
        <v>1638</v>
      </c>
      <c r="E515" t="str">
        <f>VLOOKUP(D515,Product!$A$2:$I$101,3,FALSE)</f>
        <v>Sports</v>
      </c>
      <c r="F515" t="s">
        <v>1804</v>
      </c>
      <c r="G515">
        <v>1</v>
      </c>
      <c r="H515">
        <v>853.12</v>
      </c>
      <c r="I515">
        <v>0.19</v>
      </c>
      <c r="J515" t="s">
        <v>1829</v>
      </c>
      <c r="K515">
        <v>691.02719999999999</v>
      </c>
      <c r="L515" s="45">
        <f t="shared" ref="L515:L578" si="34">IF(G515="", AVERAGEIF($E$2:$E$101, E516, $G$2:$G$101), G515)</f>
        <v>1</v>
      </c>
      <c r="M515" s="42">
        <f t="shared" si="33"/>
        <v>853.12</v>
      </c>
      <c r="N515" s="42">
        <f t="shared" ref="N515:N578" si="35">IF(I515="", AVERAGEIF($E$2:$E$101, E516, $I$2:$I$101), I515)</f>
        <v>0.19</v>
      </c>
      <c r="O515" s="42">
        <f t="shared" ref="O515:O578" si="36">IF(K515="", AVERAGEIF($E$2:$E$101, E516, $K$2:$K$101), K515)</f>
        <v>691.02719999999999</v>
      </c>
    </row>
    <row r="516" spans="1:15" x14ac:dyDescent="0.3">
      <c r="A516" t="s">
        <v>2340</v>
      </c>
      <c r="B516" s="2">
        <v>45312</v>
      </c>
      <c r="C516" t="s">
        <v>444</v>
      </c>
      <c r="D516" t="s">
        <v>1543</v>
      </c>
      <c r="E516" t="str">
        <f>VLOOKUP(D516,Product!$A$2:$I$101,3,FALSE)</f>
        <v>Electronics</v>
      </c>
      <c r="F516" t="s">
        <v>1779</v>
      </c>
      <c r="G516">
        <v>4</v>
      </c>
      <c r="H516">
        <v>191.65</v>
      </c>
      <c r="I516">
        <v>0.19</v>
      </c>
      <c r="J516" t="s">
        <v>1826</v>
      </c>
      <c r="K516">
        <v>620.94600000000003</v>
      </c>
      <c r="L516" s="45">
        <f t="shared" si="34"/>
        <v>4</v>
      </c>
      <c r="M516" s="42">
        <f t="shared" si="33"/>
        <v>191.65</v>
      </c>
      <c r="N516" s="42">
        <f t="shared" si="35"/>
        <v>0.19</v>
      </c>
      <c r="O516" s="42">
        <f t="shared" si="36"/>
        <v>620.94600000000003</v>
      </c>
    </row>
    <row r="517" spans="1:15" x14ac:dyDescent="0.3">
      <c r="A517" t="s">
        <v>2341</v>
      </c>
      <c r="B517" s="2">
        <v>45286</v>
      </c>
      <c r="C517" t="s">
        <v>535</v>
      </c>
      <c r="D517" t="s">
        <v>1642</v>
      </c>
      <c r="E517" t="str">
        <f>VLOOKUP(D517,Product!$A$2:$I$101,3,FALSE)</f>
        <v>Beauty</v>
      </c>
      <c r="F517" t="s">
        <v>1766</v>
      </c>
      <c r="G517">
        <v>1</v>
      </c>
      <c r="H517">
        <v>169.69</v>
      </c>
      <c r="I517">
        <v>0.22</v>
      </c>
      <c r="J517" t="s">
        <v>1824</v>
      </c>
      <c r="K517">
        <v>132.35820000000001</v>
      </c>
      <c r="L517" s="45">
        <f t="shared" si="34"/>
        <v>1</v>
      </c>
      <c r="M517" s="42">
        <f t="shared" si="33"/>
        <v>169.69</v>
      </c>
      <c r="N517" s="42">
        <f t="shared" si="35"/>
        <v>0.22</v>
      </c>
      <c r="O517" s="42">
        <f t="shared" si="36"/>
        <v>132.35820000000001</v>
      </c>
    </row>
    <row r="518" spans="1:15" x14ac:dyDescent="0.3">
      <c r="A518" t="s">
        <v>2342</v>
      </c>
      <c r="B518" s="2">
        <v>45372</v>
      </c>
      <c r="C518" t="s">
        <v>579</v>
      </c>
      <c r="D518" t="s">
        <v>1672</v>
      </c>
      <c r="E518" t="str">
        <f>VLOOKUP(D518,Product!$A$2:$I$101,3,FALSE)</f>
        <v>Electronics</v>
      </c>
      <c r="F518" t="s">
        <v>1799</v>
      </c>
      <c r="G518">
        <v>1</v>
      </c>
      <c r="H518">
        <v>145.43</v>
      </c>
      <c r="I518">
        <v>0.08</v>
      </c>
      <c r="J518" t="s">
        <v>1824</v>
      </c>
      <c r="K518">
        <v>133.79560000000001</v>
      </c>
      <c r="L518" s="45">
        <f t="shared" si="34"/>
        <v>1</v>
      </c>
      <c r="M518" s="42">
        <f t="shared" si="33"/>
        <v>145.43</v>
      </c>
      <c r="N518" s="42">
        <f t="shared" si="35"/>
        <v>0.08</v>
      </c>
      <c r="O518" s="42">
        <f t="shared" si="36"/>
        <v>133.79560000000001</v>
      </c>
    </row>
    <row r="519" spans="1:15" x14ac:dyDescent="0.3">
      <c r="A519" t="s">
        <v>2343</v>
      </c>
      <c r="B519" s="2">
        <v>45633</v>
      </c>
      <c r="C519" t="s">
        <v>304</v>
      </c>
      <c r="D519" t="s">
        <v>1734</v>
      </c>
      <c r="E519" t="str">
        <f>VLOOKUP(D519,Product!$A$2:$I$101,3,FALSE)</f>
        <v>Electronics</v>
      </c>
      <c r="F519" t="s">
        <v>1794</v>
      </c>
      <c r="G519">
        <v>4</v>
      </c>
      <c r="H519">
        <v>828.35</v>
      </c>
      <c r="I519">
        <v>0.17</v>
      </c>
      <c r="J519" t="s">
        <v>1824</v>
      </c>
      <c r="K519">
        <v>2750.1219999999998</v>
      </c>
      <c r="L519" s="45">
        <f t="shared" si="34"/>
        <v>4</v>
      </c>
      <c r="M519" s="42">
        <f t="shared" si="33"/>
        <v>828.35</v>
      </c>
      <c r="N519" s="42">
        <f t="shared" si="35"/>
        <v>0.17</v>
      </c>
      <c r="O519" s="42">
        <f t="shared" si="36"/>
        <v>2750.1219999999998</v>
      </c>
    </row>
    <row r="520" spans="1:15" x14ac:dyDescent="0.3">
      <c r="A520" t="s">
        <v>2344</v>
      </c>
      <c r="B520" s="2">
        <v>45598</v>
      </c>
      <c r="C520" t="s">
        <v>1133</v>
      </c>
      <c r="D520" t="s">
        <v>1738</v>
      </c>
      <c r="E520" t="str">
        <f>VLOOKUP(D520,Product!$A$2:$I$101,3,FALSE)</f>
        <v>Sports</v>
      </c>
      <c r="F520" t="s">
        <v>1779</v>
      </c>
      <c r="G520">
        <v>3</v>
      </c>
      <c r="H520">
        <v>268.76</v>
      </c>
      <c r="I520">
        <v>0.01</v>
      </c>
      <c r="J520" t="s">
        <v>1826</v>
      </c>
      <c r="K520">
        <v>798.21719999999993</v>
      </c>
      <c r="L520" s="45">
        <f t="shared" si="34"/>
        <v>3</v>
      </c>
      <c r="M520" s="42">
        <f t="shared" si="33"/>
        <v>268.76</v>
      </c>
      <c r="N520" s="42">
        <f t="shared" si="35"/>
        <v>0.01</v>
      </c>
      <c r="O520" s="42">
        <f t="shared" si="36"/>
        <v>798.21719999999993</v>
      </c>
    </row>
    <row r="521" spans="1:15" x14ac:dyDescent="0.3">
      <c r="A521" t="s">
        <v>2345</v>
      </c>
      <c r="B521" s="2">
        <v>45495</v>
      </c>
      <c r="C521" t="s">
        <v>749</v>
      </c>
      <c r="D521" t="s">
        <v>1724</v>
      </c>
      <c r="E521" t="str">
        <f>VLOOKUP(D521,Product!$A$2:$I$101,3,FALSE)</f>
        <v>Sports</v>
      </c>
      <c r="F521" t="s">
        <v>1752</v>
      </c>
      <c r="G521">
        <v>4</v>
      </c>
      <c r="H521">
        <v>370.09</v>
      </c>
      <c r="I521">
        <v>0.22</v>
      </c>
      <c r="J521" t="s">
        <v>1829</v>
      </c>
      <c r="K521">
        <v>1154.6808000000001</v>
      </c>
      <c r="L521" s="45">
        <f t="shared" si="34"/>
        <v>4</v>
      </c>
      <c r="M521" s="42">
        <f t="shared" si="33"/>
        <v>370.09</v>
      </c>
      <c r="N521" s="42">
        <f t="shared" si="35"/>
        <v>0.22</v>
      </c>
      <c r="O521" s="42">
        <f t="shared" si="36"/>
        <v>1154.6808000000001</v>
      </c>
    </row>
    <row r="522" spans="1:15" x14ac:dyDescent="0.3">
      <c r="A522" t="s">
        <v>2346</v>
      </c>
      <c r="B522" s="2">
        <v>45229</v>
      </c>
      <c r="C522" t="s">
        <v>809</v>
      </c>
      <c r="D522" t="s">
        <v>1704</v>
      </c>
      <c r="E522" t="str">
        <f>VLOOKUP(D522,Product!$A$2:$I$101,3,FALSE)</f>
        <v>Home</v>
      </c>
      <c r="F522" t="s">
        <v>1776</v>
      </c>
      <c r="G522">
        <v>3</v>
      </c>
      <c r="H522">
        <v>679.22</v>
      </c>
      <c r="I522">
        <v>0.11</v>
      </c>
      <c r="J522" t="s">
        <v>1826</v>
      </c>
      <c r="K522">
        <v>1813.5174</v>
      </c>
      <c r="L522" s="45">
        <f t="shared" si="34"/>
        <v>3</v>
      </c>
      <c r="M522" s="42">
        <f t="shared" si="33"/>
        <v>679.22</v>
      </c>
      <c r="N522" s="42">
        <f t="shared" si="35"/>
        <v>0.11</v>
      </c>
      <c r="O522" s="42">
        <f t="shared" si="36"/>
        <v>1813.5174</v>
      </c>
    </row>
    <row r="523" spans="1:15" x14ac:dyDescent="0.3">
      <c r="A523" t="s">
        <v>2347</v>
      </c>
      <c r="B523" s="2">
        <v>45433</v>
      </c>
      <c r="C523" t="s">
        <v>1166</v>
      </c>
      <c r="D523" t="s">
        <v>1694</v>
      </c>
      <c r="E523" t="str">
        <f>VLOOKUP(D523,Product!$A$2:$I$101,3,FALSE)</f>
        <v>Sports</v>
      </c>
      <c r="F523" t="s">
        <v>1752</v>
      </c>
      <c r="G523">
        <v>3</v>
      </c>
      <c r="H523">
        <v>780.69</v>
      </c>
      <c r="I523">
        <v>0.1</v>
      </c>
      <c r="J523" t="s">
        <v>1829</v>
      </c>
      <c r="K523">
        <v>2107.8629999999998</v>
      </c>
      <c r="L523" s="45">
        <f t="shared" si="34"/>
        <v>3</v>
      </c>
      <c r="M523" s="42">
        <f t="shared" si="33"/>
        <v>780.69</v>
      </c>
      <c r="N523" s="42">
        <f t="shared" si="35"/>
        <v>0.1</v>
      </c>
      <c r="O523" s="42">
        <f t="shared" si="36"/>
        <v>2107.8629999999998</v>
      </c>
    </row>
    <row r="524" spans="1:15" x14ac:dyDescent="0.3">
      <c r="A524" t="s">
        <v>2348</v>
      </c>
      <c r="B524" s="2">
        <v>45766</v>
      </c>
      <c r="C524" t="s">
        <v>833</v>
      </c>
      <c r="D524" t="s">
        <v>1632</v>
      </c>
      <c r="E524" t="str">
        <f>VLOOKUP(D524,Product!$A$2:$I$101,3,FALSE)</f>
        <v>Electronics</v>
      </c>
      <c r="F524" t="s">
        <v>1761</v>
      </c>
      <c r="G524">
        <v>2</v>
      </c>
      <c r="H524">
        <v>42.97</v>
      </c>
      <c r="I524">
        <v>0.18</v>
      </c>
      <c r="J524" t="s">
        <v>1826</v>
      </c>
      <c r="K524">
        <v>70.470799999999997</v>
      </c>
      <c r="L524" s="45">
        <f t="shared" si="34"/>
        <v>2</v>
      </c>
      <c r="M524" s="42">
        <f t="shared" si="33"/>
        <v>42.97</v>
      </c>
      <c r="N524" s="42">
        <f t="shared" si="35"/>
        <v>0.18</v>
      </c>
      <c r="O524" s="42">
        <f t="shared" si="36"/>
        <v>70.470799999999997</v>
      </c>
    </row>
    <row r="525" spans="1:15" x14ac:dyDescent="0.3">
      <c r="A525" t="s">
        <v>2349</v>
      </c>
      <c r="B525" s="2">
        <v>45639</v>
      </c>
      <c r="C525" t="s">
        <v>908</v>
      </c>
      <c r="D525" t="s">
        <v>1712</v>
      </c>
      <c r="E525" t="str">
        <f>VLOOKUP(D525,Product!$A$2:$I$101,3,FALSE)</f>
        <v>Sports</v>
      </c>
      <c r="F525" t="s">
        <v>1752</v>
      </c>
      <c r="G525">
        <v>4</v>
      </c>
      <c r="H525">
        <v>854.37</v>
      </c>
      <c r="I525">
        <v>7.0000000000000007E-2</v>
      </c>
      <c r="J525" t="s">
        <v>1826</v>
      </c>
      <c r="K525">
        <v>3178.2564000000002</v>
      </c>
      <c r="L525" s="45">
        <f t="shared" si="34"/>
        <v>4</v>
      </c>
      <c r="M525" s="42">
        <f t="shared" si="33"/>
        <v>854.37</v>
      </c>
      <c r="N525" s="42">
        <f t="shared" si="35"/>
        <v>7.0000000000000007E-2</v>
      </c>
      <c r="O525" s="42">
        <f t="shared" si="36"/>
        <v>3178.2564000000002</v>
      </c>
    </row>
    <row r="526" spans="1:15" x14ac:dyDescent="0.3">
      <c r="A526" t="s">
        <v>2350</v>
      </c>
      <c r="B526" s="2">
        <v>45774</v>
      </c>
      <c r="C526" t="s">
        <v>356</v>
      </c>
      <c r="D526" t="s">
        <v>1596</v>
      </c>
      <c r="E526" t="str">
        <f>VLOOKUP(D526,Product!$A$2:$I$101,3,FALSE)</f>
        <v>Sports</v>
      </c>
      <c r="F526" t="s">
        <v>1804</v>
      </c>
      <c r="G526">
        <v>2</v>
      </c>
      <c r="H526">
        <v>409.52</v>
      </c>
      <c r="I526">
        <v>0.06</v>
      </c>
      <c r="J526" t="s">
        <v>1829</v>
      </c>
      <c r="K526">
        <v>769.8975999999999</v>
      </c>
      <c r="L526" s="45">
        <f t="shared" si="34"/>
        <v>2</v>
      </c>
      <c r="M526" s="42">
        <f t="shared" si="33"/>
        <v>409.52</v>
      </c>
      <c r="N526" s="42">
        <f t="shared" si="35"/>
        <v>0.06</v>
      </c>
      <c r="O526" s="42">
        <f t="shared" si="36"/>
        <v>769.8975999999999</v>
      </c>
    </row>
    <row r="527" spans="1:15" x14ac:dyDescent="0.3">
      <c r="A527" t="s">
        <v>2351</v>
      </c>
      <c r="B527" s="2">
        <v>45569</v>
      </c>
      <c r="C527" t="s">
        <v>547</v>
      </c>
      <c r="D527" t="s">
        <v>1696</v>
      </c>
      <c r="E527" t="str">
        <f>VLOOKUP(D527,Product!$A$2:$I$101,3,FALSE)</f>
        <v>Electronics</v>
      </c>
      <c r="F527" t="s">
        <v>1789</v>
      </c>
      <c r="G527">
        <v>2</v>
      </c>
      <c r="H527">
        <v>407.46</v>
      </c>
      <c r="I527">
        <v>0.21</v>
      </c>
      <c r="J527" t="s">
        <v>1824</v>
      </c>
      <c r="K527">
        <v>643.78679999999997</v>
      </c>
      <c r="L527" s="45">
        <f t="shared" si="34"/>
        <v>2</v>
      </c>
      <c r="M527" s="42">
        <f t="shared" ref="M527:M590" si="37">IF(H527="", IFERROR(AVERAGEIF($E$2:$E$101, E527, $H$2:$H$101), ""), H527)</f>
        <v>407.46</v>
      </c>
      <c r="N527" s="42">
        <f t="shared" si="35"/>
        <v>0.21</v>
      </c>
      <c r="O527" s="42">
        <f t="shared" si="36"/>
        <v>643.78679999999997</v>
      </c>
    </row>
    <row r="528" spans="1:15" x14ac:dyDescent="0.3">
      <c r="A528" t="s">
        <v>2352</v>
      </c>
      <c r="B528" s="2">
        <v>45856</v>
      </c>
      <c r="C528" t="s">
        <v>735</v>
      </c>
      <c r="D528" t="s">
        <v>1553</v>
      </c>
      <c r="E528" t="str">
        <f>VLOOKUP(D528,Product!$A$2:$I$101,3,FALSE)</f>
        <v>Clothing</v>
      </c>
      <c r="F528" t="s">
        <v>1782</v>
      </c>
      <c r="G528">
        <v>1</v>
      </c>
      <c r="H528">
        <v>728.84</v>
      </c>
      <c r="I528">
        <v>0.28000000000000003</v>
      </c>
      <c r="J528" t="s">
        <v>1826</v>
      </c>
      <c r="K528">
        <v>524.76480000000004</v>
      </c>
      <c r="L528" s="45">
        <f t="shared" si="34"/>
        <v>1</v>
      </c>
      <c r="M528" s="42">
        <f t="shared" si="37"/>
        <v>728.84</v>
      </c>
      <c r="N528" s="42">
        <f t="shared" si="35"/>
        <v>0.28000000000000003</v>
      </c>
      <c r="O528" s="42">
        <f t="shared" si="36"/>
        <v>524.76480000000004</v>
      </c>
    </row>
    <row r="529" spans="1:15" x14ac:dyDescent="0.3">
      <c r="A529" t="s">
        <v>2353</v>
      </c>
      <c r="B529" s="2">
        <v>45362</v>
      </c>
      <c r="C529" t="s">
        <v>1400</v>
      </c>
      <c r="D529" t="s">
        <v>1704</v>
      </c>
      <c r="E529" t="str">
        <f>VLOOKUP(D529,Product!$A$2:$I$101,3,FALSE)</f>
        <v>Home</v>
      </c>
      <c r="F529" t="s">
        <v>1776</v>
      </c>
      <c r="G529">
        <v>4</v>
      </c>
      <c r="H529">
        <v>467.24</v>
      </c>
      <c r="I529">
        <v>0.08</v>
      </c>
      <c r="J529" t="s">
        <v>1826</v>
      </c>
      <c r="K529">
        <v>1719.4431999999999</v>
      </c>
      <c r="L529" s="45">
        <f t="shared" si="34"/>
        <v>4</v>
      </c>
      <c r="M529" s="42">
        <f t="shared" si="37"/>
        <v>467.24</v>
      </c>
      <c r="N529" s="42">
        <f t="shared" si="35"/>
        <v>0.08</v>
      </c>
      <c r="O529" s="42">
        <f t="shared" si="36"/>
        <v>1719.4431999999999</v>
      </c>
    </row>
    <row r="530" spans="1:15" x14ac:dyDescent="0.3">
      <c r="A530" t="s">
        <v>2354</v>
      </c>
      <c r="B530" s="2">
        <v>45457</v>
      </c>
      <c r="C530" t="s">
        <v>332</v>
      </c>
      <c r="D530" t="s">
        <v>1568</v>
      </c>
      <c r="E530" t="str">
        <f>VLOOKUP(D530,Product!$A$2:$I$101,3,FALSE)</f>
        <v>Home</v>
      </c>
      <c r="F530" t="s">
        <v>1792</v>
      </c>
      <c r="G530">
        <v>1</v>
      </c>
      <c r="H530">
        <v>57.94</v>
      </c>
      <c r="I530">
        <v>0.13</v>
      </c>
      <c r="J530" t="s">
        <v>1826</v>
      </c>
      <c r="K530">
        <v>50.407799999999988</v>
      </c>
      <c r="L530" s="45">
        <f t="shared" si="34"/>
        <v>1</v>
      </c>
      <c r="M530" s="42">
        <f t="shared" si="37"/>
        <v>57.94</v>
      </c>
      <c r="N530" s="42">
        <f t="shared" si="35"/>
        <v>0.13</v>
      </c>
      <c r="O530" s="42">
        <f t="shared" si="36"/>
        <v>50.407799999999988</v>
      </c>
    </row>
    <row r="531" spans="1:15" x14ac:dyDescent="0.3">
      <c r="A531" t="s">
        <v>2355</v>
      </c>
      <c r="B531" s="2">
        <v>45338</v>
      </c>
      <c r="C531" t="s">
        <v>1080</v>
      </c>
      <c r="D531" t="s">
        <v>1646</v>
      </c>
      <c r="E531" t="str">
        <f>VLOOKUP(D531,Product!$A$2:$I$101,3,FALSE)</f>
        <v>Beauty</v>
      </c>
      <c r="F531" t="s">
        <v>1807</v>
      </c>
      <c r="G531">
        <v>1</v>
      </c>
      <c r="H531">
        <v>540.1</v>
      </c>
      <c r="I531">
        <v>0.22</v>
      </c>
      <c r="J531" t="s">
        <v>1824</v>
      </c>
      <c r="K531">
        <v>421.27800000000002</v>
      </c>
      <c r="L531" s="45">
        <f t="shared" si="34"/>
        <v>1</v>
      </c>
      <c r="M531" s="42">
        <f t="shared" si="37"/>
        <v>540.1</v>
      </c>
      <c r="N531" s="42">
        <f t="shared" si="35"/>
        <v>0.22</v>
      </c>
      <c r="O531" s="42">
        <f t="shared" si="36"/>
        <v>421.27800000000002</v>
      </c>
    </row>
    <row r="532" spans="1:15" x14ac:dyDescent="0.3">
      <c r="A532" t="s">
        <v>2356</v>
      </c>
      <c r="B532" s="2">
        <v>45552</v>
      </c>
      <c r="C532" t="s">
        <v>281</v>
      </c>
      <c r="D532" t="s">
        <v>1562</v>
      </c>
      <c r="E532" t="str">
        <f>VLOOKUP(D532,Product!$A$2:$I$101,3,FALSE)</f>
        <v>Electronics</v>
      </c>
      <c r="F532" t="s">
        <v>1813</v>
      </c>
      <c r="G532">
        <v>4</v>
      </c>
      <c r="H532">
        <v>816.28</v>
      </c>
      <c r="I532">
        <v>0.15</v>
      </c>
      <c r="J532" t="s">
        <v>1829</v>
      </c>
      <c r="K532">
        <v>2775.3519999999999</v>
      </c>
      <c r="L532" s="45">
        <f t="shared" si="34"/>
        <v>4</v>
      </c>
      <c r="M532" s="42">
        <f t="shared" si="37"/>
        <v>816.28</v>
      </c>
      <c r="N532" s="42">
        <f t="shared" si="35"/>
        <v>0.15</v>
      </c>
      <c r="O532" s="42">
        <f t="shared" si="36"/>
        <v>2775.3519999999999</v>
      </c>
    </row>
    <row r="533" spans="1:15" x14ac:dyDescent="0.3">
      <c r="A533" t="s">
        <v>2357</v>
      </c>
      <c r="B533" s="2">
        <v>45895</v>
      </c>
      <c r="C533" t="s">
        <v>589</v>
      </c>
      <c r="D533" t="s">
        <v>1632</v>
      </c>
      <c r="E533" t="str">
        <f>VLOOKUP(D533,Product!$A$2:$I$101,3,FALSE)</f>
        <v>Electronics</v>
      </c>
      <c r="F533" t="s">
        <v>1782</v>
      </c>
      <c r="G533">
        <v>4</v>
      </c>
      <c r="H533">
        <v>727.49</v>
      </c>
      <c r="I533">
        <v>0.11</v>
      </c>
      <c r="J533" t="s">
        <v>1824</v>
      </c>
      <c r="K533">
        <v>2589.8643999999999</v>
      </c>
      <c r="L533" s="45">
        <f t="shared" si="34"/>
        <v>4</v>
      </c>
      <c r="M533" s="42">
        <f t="shared" si="37"/>
        <v>727.49</v>
      </c>
      <c r="N533" s="42">
        <f t="shared" si="35"/>
        <v>0.11</v>
      </c>
      <c r="O533" s="42">
        <f t="shared" si="36"/>
        <v>2589.8643999999999</v>
      </c>
    </row>
    <row r="534" spans="1:15" x14ac:dyDescent="0.3">
      <c r="A534" t="s">
        <v>2358</v>
      </c>
      <c r="B534" s="2">
        <v>45447</v>
      </c>
      <c r="C534" t="s">
        <v>568</v>
      </c>
      <c r="D534" t="s">
        <v>1720</v>
      </c>
      <c r="E534" t="str">
        <f>VLOOKUP(D534,Product!$A$2:$I$101,3,FALSE)</f>
        <v>Home</v>
      </c>
      <c r="F534" t="s">
        <v>1797</v>
      </c>
      <c r="G534">
        <v>4</v>
      </c>
      <c r="H534">
        <v>817.92</v>
      </c>
      <c r="I534">
        <v>0.21</v>
      </c>
      <c r="J534" t="s">
        <v>1824</v>
      </c>
      <c r="K534">
        <v>2584.6271999999999</v>
      </c>
      <c r="L534" s="45">
        <f t="shared" si="34"/>
        <v>4</v>
      </c>
      <c r="M534" s="42">
        <f t="shared" si="37"/>
        <v>817.92</v>
      </c>
      <c r="N534" s="42">
        <f t="shared" si="35"/>
        <v>0.21</v>
      </c>
      <c r="O534" s="42">
        <f t="shared" si="36"/>
        <v>2584.6271999999999</v>
      </c>
    </row>
    <row r="535" spans="1:15" x14ac:dyDescent="0.3">
      <c r="A535" t="s">
        <v>2359</v>
      </c>
      <c r="B535" s="2">
        <v>45578</v>
      </c>
      <c r="C535" t="s">
        <v>1023</v>
      </c>
      <c r="D535" t="s">
        <v>1624</v>
      </c>
      <c r="E535" t="str">
        <f>VLOOKUP(D535,Product!$A$2:$I$101,3,FALSE)</f>
        <v>Sports</v>
      </c>
      <c r="F535" t="s">
        <v>1779</v>
      </c>
      <c r="G535">
        <v>2</v>
      </c>
      <c r="H535">
        <v>358.45</v>
      </c>
      <c r="I535">
        <v>7.0000000000000007E-2</v>
      </c>
      <c r="J535" t="s">
        <v>1829</v>
      </c>
      <c r="K535">
        <v>666.71699999999998</v>
      </c>
      <c r="L535" s="45">
        <f t="shared" si="34"/>
        <v>2</v>
      </c>
      <c r="M535" s="42">
        <f t="shared" si="37"/>
        <v>358.45</v>
      </c>
      <c r="N535" s="42">
        <f t="shared" si="35"/>
        <v>7.0000000000000007E-2</v>
      </c>
      <c r="O535" s="42">
        <f t="shared" si="36"/>
        <v>666.71699999999998</v>
      </c>
    </row>
    <row r="536" spans="1:15" x14ac:dyDescent="0.3">
      <c r="A536" t="s">
        <v>2360</v>
      </c>
      <c r="B536" s="2">
        <v>45697</v>
      </c>
      <c r="C536" t="s">
        <v>657</v>
      </c>
      <c r="D536" t="s">
        <v>1722</v>
      </c>
      <c r="E536" t="str">
        <f>VLOOKUP(D536,Product!$A$2:$I$101,3,FALSE)</f>
        <v>Home</v>
      </c>
      <c r="F536" t="s">
        <v>1786</v>
      </c>
      <c r="G536">
        <v>1</v>
      </c>
      <c r="H536">
        <v>972.06</v>
      </c>
      <c r="I536">
        <v>0.3</v>
      </c>
      <c r="J536" t="s">
        <v>1829</v>
      </c>
      <c r="K536">
        <v>680.44199999999989</v>
      </c>
      <c r="L536" s="45">
        <f t="shared" si="34"/>
        <v>1</v>
      </c>
      <c r="M536" s="42">
        <f t="shared" si="37"/>
        <v>972.06</v>
      </c>
      <c r="N536" s="42">
        <f t="shared" si="35"/>
        <v>0.3</v>
      </c>
      <c r="O536" s="42">
        <f t="shared" si="36"/>
        <v>680.44199999999989</v>
      </c>
    </row>
    <row r="537" spans="1:15" x14ac:dyDescent="0.3">
      <c r="A537" t="s">
        <v>2361</v>
      </c>
      <c r="B537" s="2">
        <v>45281</v>
      </c>
      <c r="C537" t="s">
        <v>130</v>
      </c>
      <c r="D537" t="s">
        <v>1580</v>
      </c>
      <c r="E537" t="str">
        <f>VLOOKUP(D537,Product!$A$2:$I$101,3,FALSE)</f>
        <v>Beauty</v>
      </c>
      <c r="F537" t="s">
        <v>1752</v>
      </c>
      <c r="G537">
        <v>1</v>
      </c>
      <c r="H537">
        <v>791.36</v>
      </c>
      <c r="I537">
        <v>0.06</v>
      </c>
      <c r="J537" t="s">
        <v>1826</v>
      </c>
      <c r="K537">
        <v>743.87839999999994</v>
      </c>
      <c r="L537" s="45">
        <f t="shared" si="34"/>
        <v>1</v>
      </c>
      <c r="M537" s="42">
        <f t="shared" si="37"/>
        <v>791.36</v>
      </c>
      <c r="N537" s="42">
        <f t="shared" si="35"/>
        <v>0.06</v>
      </c>
      <c r="O537" s="42">
        <f t="shared" si="36"/>
        <v>743.87839999999994</v>
      </c>
    </row>
    <row r="538" spans="1:15" x14ac:dyDescent="0.3">
      <c r="A538" t="s">
        <v>2362</v>
      </c>
      <c r="B538" s="2">
        <v>45855</v>
      </c>
      <c r="C538" t="s">
        <v>990</v>
      </c>
      <c r="D538" t="s">
        <v>1676</v>
      </c>
      <c r="E538" t="str">
        <f>VLOOKUP(D538,Product!$A$2:$I$101,3,FALSE)</f>
        <v>Beauty</v>
      </c>
      <c r="F538" t="s">
        <v>1773</v>
      </c>
      <c r="G538">
        <v>4</v>
      </c>
      <c r="H538">
        <v>839.65</v>
      </c>
      <c r="I538">
        <v>0.26</v>
      </c>
      <c r="J538" t="s">
        <v>1829</v>
      </c>
      <c r="K538">
        <v>2485.364</v>
      </c>
      <c r="L538" s="45">
        <f t="shared" si="34"/>
        <v>4</v>
      </c>
      <c r="M538" s="42">
        <f t="shared" si="37"/>
        <v>839.65</v>
      </c>
      <c r="N538" s="42">
        <f t="shared" si="35"/>
        <v>0.26</v>
      </c>
      <c r="O538" s="42">
        <f t="shared" si="36"/>
        <v>2485.364</v>
      </c>
    </row>
    <row r="539" spans="1:15" x14ac:dyDescent="0.3">
      <c r="A539" t="s">
        <v>2363</v>
      </c>
      <c r="B539" s="2">
        <v>45793</v>
      </c>
      <c r="C539" t="s">
        <v>815</v>
      </c>
      <c r="D539" t="s">
        <v>1692</v>
      </c>
      <c r="E539" t="str">
        <f>VLOOKUP(D539,Product!$A$2:$I$101,3,FALSE)</f>
        <v>Sports</v>
      </c>
      <c r="F539" t="s">
        <v>1761</v>
      </c>
      <c r="G539">
        <v>2</v>
      </c>
      <c r="H539">
        <v>245.52</v>
      </c>
      <c r="I539">
        <v>0.11</v>
      </c>
      <c r="J539" t="s">
        <v>1829</v>
      </c>
      <c r="K539">
        <v>437.0256</v>
      </c>
      <c r="L539" s="45">
        <f t="shared" si="34"/>
        <v>2</v>
      </c>
      <c r="M539" s="42">
        <f t="shared" si="37"/>
        <v>245.52</v>
      </c>
      <c r="N539" s="42">
        <f t="shared" si="35"/>
        <v>0.11</v>
      </c>
      <c r="O539" s="42">
        <f t="shared" si="36"/>
        <v>437.0256</v>
      </c>
    </row>
    <row r="540" spans="1:15" x14ac:dyDescent="0.3">
      <c r="A540" t="s">
        <v>2364</v>
      </c>
      <c r="B540" s="2">
        <v>45881</v>
      </c>
      <c r="C540" t="s">
        <v>1211</v>
      </c>
      <c r="D540" t="s">
        <v>1712</v>
      </c>
      <c r="E540" t="str">
        <f>VLOOKUP(D540,Product!$A$2:$I$101,3,FALSE)</f>
        <v>Sports</v>
      </c>
      <c r="F540" t="s">
        <v>1782</v>
      </c>
      <c r="G540">
        <v>3</v>
      </c>
      <c r="H540">
        <v>787.91</v>
      </c>
      <c r="I540">
        <v>0.06</v>
      </c>
      <c r="J540" t="s">
        <v>1826</v>
      </c>
      <c r="K540">
        <v>2221.9061999999999</v>
      </c>
      <c r="L540" s="45">
        <f t="shared" si="34"/>
        <v>3</v>
      </c>
      <c r="M540" s="42">
        <f t="shared" si="37"/>
        <v>787.91</v>
      </c>
      <c r="N540" s="42">
        <f t="shared" si="35"/>
        <v>0.06</v>
      </c>
      <c r="O540" s="42">
        <f t="shared" si="36"/>
        <v>2221.9061999999999</v>
      </c>
    </row>
    <row r="541" spans="1:15" x14ac:dyDescent="0.3">
      <c r="A541" t="s">
        <v>2365</v>
      </c>
      <c r="B541" s="2">
        <v>45890</v>
      </c>
      <c r="C541" t="s">
        <v>202</v>
      </c>
      <c r="D541" t="s">
        <v>1698</v>
      </c>
      <c r="E541" t="str">
        <f>VLOOKUP(D541,Product!$A$2:$I$101,3,FALSE)</f>
        <v>Clothing</v>
      </c>
      <c r="F541" t="s">
        <v>1769</v>
      </c>
      <c r="G541">
        <v>2</v>
      </c>
      <c r="H541">
        <v>709.17</v>
      </c>
      <c r="I541">
        <v>0.22</v>
      </c>
      <c r="J541" t="s">
        <v>1824</v>
      </c>
      <c r="K541">
        <v>1106.3052</v>
      </c>
      <c r="L541" s="45">
        <f t="shared" si="34"/>
        <v>2</v>
      </c>
      <c r="M541" s="42">
        <f t="shared" si="37"/>
        <v>709.17</v>
      </c>
      <c r="N541" s="42">
        <f t="shared" si="35"/>
        <v>0.22</v>
      </c>
      <c r="O541" s="42">
        <f t="shared" si="36"/>
        <v>1106.3052</v>
      </c>
    </row>
    <row r="542" spans="1:15" x14ac:dyDescent="0.3">
      <c r="A542" t="s">
        <v>2366</v>
      </c>
      <c r="B542" s="2">
        <v>45251</v>
      </c>
      <c r="C542" t="s">
        <v>755</v>
      </c>
      <c r="D542" t="s">
        <v>1730</v>
      </c>
      <c r="E542" t="str">
        <f>VLOOKUP(D542,Product!$A$2:$I$101,3,FALSE)</f>
        <v>Clothing</v>
      </c>
      <c r="F542" t="s">
        <v>1779</v>
      </c>
      <c r="G542">
        <v>2</v>
      </c>
      <c r="H542">
        <v>533.91999999999996</v>
      </c>
      <c r="I542">
        <v>0.13</v>
      </c>
      <c r="J542" t="s">
        <v>1824</v>
      </c>
      <c r="K542">
        <v>929.02079999999989</v>
      </c>
      <c r="L542" s="45">
        <f t="shared" si="34"/>
        <v>2</v>
      </c>
      <c r="M542" s="42">
        <f t="shared" si="37"/>
        <v>533.91999999999996</v>
      </c>
      <c r="N542" s="42">
        <f t="shared" si="35"/>
        <v>0.13</v>
      </c>
      <c r="O542" s="42">
        <f t="shared" si="36"/>
        <v>929.02079999999989</v>
      </c>
    </row>
    <row r="543" spans="1:15" x14ac:dyDescent="0.3">
      <c r="A543" t="s">
        <v>2367</v>
      </c>
      <c r="B543" s="2">
        <v>45695</v>
      </c>
      <c r="C543" t="s">
        <v>1513</v>
      </c>
      <c r="D543" t="s">
        <v>1632</v>
      </c>
      <c r="E543" t="str">
        <f>VLOOKUP(D543,Product!$A$2:$I$101,3,FALSE)</f>
        <v>Electronics</v>
      </c>
      <c r="F543" t="s">
        <v>1752</v>
      </c>
      <c r="G543">
        <v>1</v>
      </c>
      <c r="H543">
        <v>878.84</v>
      </c>
      <c r="I543">
        <v>0.28000000000000003</v>
      </c>
      <c r="J543" t="s">
        <v>1829</v>
      </c>
      <c r="K543">
        <v>632.76480000000004</v>
      </c>
      <c r="L543" s="45">
        <f t="shared" si="34"/>
        <v>1</v>
      </c>
      <c r="M543" s="42">
        <f t="shared" si="37"/>
        <v>878.84</v>
      </c>
      <c r="N543" s="42">
        <f t="shared" si="35"/>
        <v>0.28000000000000003</v>
      </c>
      <c r="O543" s="42">
        <f t="shared" si="36"/>
        <v>632.76480000000004</v>
      </c>
    </row>
    <row r="544" spans="1:15" x14ac:dyDescent="0.3">
      <c r="A544" t="s">
        <v>2368</v>
      </c>
      <c r="B544" s="2">
        <v>45287</v>
      </c>
      <c r="C544" t="s">
        <v>666</v>
      </c>
      <c r="D544" t="s">
        <v>1636</v>
      </c>
      <c r="E544" t="str">
        <f>VLOOKUP(D544,Product!$A$2:$I$101,3,FALSE)</f>
        <v>Sports</v>
      </c>
      <c r="F544" t="s">
        <v>1804</v>
      </c>
      <c r="G544">
        <v>1</v>
      </c>
      <c r="H544">
        <v>442.36</v>
      </c>
      <c r="I544">
        <v>0.14000000000000001</v>
      </c>
      <c r="J544" t="s">
        <v>1824</v>
      </c>
      <c r="K544">
        <v>380.42959999999999</v>
      </c>
      <c r="L544" s="45">
        <f t="shared" si="34"/>
        <v>1</v>
      </c>
      <c r="M544" s="42">
        <f t="shared" si="37"/>
        <v>442.36</v>
      </c>
      <c r="N544" s="42">
        <f t="shared" si="35"/>
        <v>0.14000000000000001</v>
      </c>
      <c r="O544" s="42">
        <f t="shared" si="36"/>
        <v>380.42959999999999</v>
      </c>
    </row>
    <row r="545" spans="1:15" x14ac:dyDescent="0.3">
      <c r="A545" t="s">
        <v>2369</v>
      </c>
      <c r="B545" s="2">
        <v>45711</v>
      </c>
      <c r="C545" t="s">
        <v>1047</v>
      </c>
      <c r="D545" t="s">
        <v>1618</v>
      </c>
      <c r="E545" t="str">
        <f>VLOOKUP(D545,Product!$A$2:$I$101,3,FALSE)</f>
        <v>Home</v>
      </c>
      <c r="F545" t="s">
        <v>1776</v>
      </c>
      <c r="G545">
        <v>1</v>
      </c>
      <c r="H545">
        <v>763.34</v>
      </c>
      <c r="I545">
        <v>0.11</v>
      </c>
      <c r="J545" t="s">
        <v>1829</v>
      </c>
      <c r="K545">
        <v>679.37260000000003</v>
      </c>
      <c r="L545" s="45">
        <f t="shared" si="34"/>
        <v>1</v>
      </c>
      <c r="M545" s="42">
        <f t="shared" si="37"/>
        <v>763.34</v>
      </c>
      <c r="N545" s="42">
        <f t="shared" si="35"/>
        <v>0.11</v>
      </c>
      <c r="O545" s="42">
        <f t="shared" si="36"/>
        <v>679.37260000000003</v>
      </c>
    </row>
    <row r="546" spans="1:15" x14ac:dyDescent="0.3">
      <c r="A546" t="s">
        <v>2370</v>
      </c>
      <c r="B546" s="2">
        <v>45842</v>
      </c>
      <c r="C546" t="s">
        <v>553</v>
      </c>
      <c r="D546" t="s">
        <v>1666</v>
      </c>
      <c r="E546" t="str">
        <f>VLOOKUP(D546,Product!$A$2:$I$101,3,FALSE)</f>
        <v>Beauty</v>
      </c>
      <c r="F546" t="s">
        <v>1810</v>
      </c>
      <c r="G546">
        <v>3</v>
      </c>
      <c r="H546">
        <v>178.22</v>
      </c>
      <c r="I546">
        <v>0.15</v>
      </c>
      <c r="J546" t="s">
        <v>1829</v>
      </c>
      <c r="K546">
        <v>454.46100000000001</v>
      </c>
      <c r="L546" s="45">
        <f t="shared" si="34"/>
        <v>3</v>
      </c>
      <c r="M546" s="42">
        <f t="shared" si="37"/>
        <v>178.22</v>
      </c>
      <c r="N546" s="42">
        <f t="shared" si="35"/>
        <v>0.15</v>
      </c>
      <c r="O546" s="42">
        <f t="shared" si="36"/>
        <v>454.46100000000001</v>
      </c>
    </row>
    <row r="547" spans="1:15" x14ac:dyDescent="0.3">
      <c r="A547" t="s">
        <v>2371</v>
      </c>
      <c r="B547" s="2">
        <v>45255</v>
      </c>
      <c r="C547" t="s">
        <v>366</v>
      </c>
      <c r="D547" t="s">
        <v>1600</v>
      </c>
      <c r="E547" t="str">
        <f>VLOOKUP(D547,Product!$A$2:$I$101,3,FALSE)</f>
        <v>Electronics</v>
      </c>
      <c r="F547" t="s">
        <v>1757</v>
      </c>
      <c r="G547">
        <v>4</v>
      </c>
      <c r="H547">
        <v>90.32</v>
      </c>
      <c r="I547">
        <v>0.08</v>
      </c>
      <c r="J547" t="s">
        <v>1826</v>
      </c>
      <c r="K547">
        <v>332.37759999999997</v>
      </c>
      <c r="L547" s="45">
        <f t="shared" si="34"/>
        <v>4</v>
      </c>
      <c r="M547" s="42">
        <f t="shared" si="37"/>
        <v>90.32</v>
      </c>
      <c r="N547" s="42">
        <f t="shared" si="35"/>
        <v>0.08</v>
      </c>
      <c r="O547" s="42">
        <f t="shared" si="36"/>
        <v>332.37759999999997</v>
      </c>
    </row>
    <row r="548" spans="1:15" x14ac:dyDescent="0.3">
      <c r="A548" t="s">
        <v>2372</v>
      </c>
      <c r="B548" s="2">
        <v>45695</v>
      </c>
      <c r="C548" t="s">
        <v>1181</v>
      </c>
      <c r="D548" t="s">
        <v>1568</v>
      </c>
      <c r="E548" t="str">
        <f>VLOOKUP(D548,Product!$A$2:$I$101,3,FALSE)</f>
        <v>Home</v>
      </c>
      <c r="F548" t="s">
        <v>1776</v>
      </c>
      <c r="G548">
        <v>3</v>
      </c>
      <c r="H548">
        <v>370.93</v>
      </c>
      <c r="I548">
        <v>0</v>
      </c>
      <c r="J548" t="s">
        <v>1824</v>
      </c>
      <c r="K548">
        <v>1112.79</v>
      </c>
      <c r="L548" s="45">
        <f t="shared" si="34"/>
        <v>3</v>
      </c>
      <c r="M548" s="42">
        <f t="shared" si="37"/>
        <v>370.93</v>
      </c>
      <c r="N548" s="42">
        <f t="shared" si="35"/>
        <v>0</v>
      </c>
      <c r="O548" s="42">
        <f t="shared" si="36"/>
        <v>1112.79</v>
      </c>
    </row>
    <row r="549" spans="1:15" x14ac:dyDescent="0.3">
      <c r="A549" t="s">
        <v>2373</v>
      </c>
      <c r="B549" s="2">
        <v>45281</v>
      </c>
      <c r="C549" t="s">
        <v>178</v>
      </c>
      <c r="D549" t="s">
        <v>1594</v>
      </c>
      <c r="E549" t="str">
        <f>VLOOKUP(D549,Product!$A$2:$I$101,3,FALSE)</f>
        <v>Clothing</v>
      </c>
      <c r="F549" t="s">
        <v>1801</v>
      </c>
      <c r="G549">
        <v>1</v>
      </c>
      <c r="H549">
        <v>352.43</v>
      </c>
      <c r="I549">
        <v>0.14000000000000001</v>
      </c>
      <c r="J549" t="s">
        <v>1826</v>
      </c>
      <c r="K549">
        <v>303.08980000000003</v>
      </c>
      <c r="L549" s="45">
        <f t="shared" si="34"/>
        <v>1</v>
      </c>
      <c r="M549" s="42">
        <f t="shared" si="37"/>
        <v>352.43</v>
      </c>
      <c r="N549" s="42">
        <f t="shared" si="35"/>
        <v>0.14000000000000001</v>
      </c>
      <c r="O549" s="42">
        <f t="shared" si="36"/>
        <v>303.08980000000003</v>
      </c>
    </row>
    <row r="550" spans="1:15" x14ac:dyDescent="0.3">
      <c r="A550" t="s">
        <v>2374</v>
      </c>
      <c r="B550" s="2">
        <v>45295</v>
      </c>
      <c r="C550" t="s">
        <v>425</v>
      </c>
      <c r="D550" t="s">
        <v>1572</v>
      </c>
      <c r="E550" t="str">
        <f>VLOOKUP(D550,Product!$A$2:$I$101,3,FALSE)</f>
        <v>Beauty</v>
      </c>
      <c r="F550" t="s">
        <v>1801</v>
      </c>
      <c r="G550">
        <v>2</v>
      </c>
      <c r="H550">
        <v>562.97</v>
      </c>
      <c r="I550">
        <v>0.2</v>
      </c>
      <c r="J550" t="s">
        <v>1824</v>
      </c>
      <c r="K550">
        <v>900.75200000000007</v>
      </c>
      <c r="L550" s="45">
        <f t="shared" si="34"/>
        <v>2</v>
      </c>
      <c r="M550" s="42">
        <f t="shared" si="37"/>
        <v>562.97</v>
      </c>
      <c r="N550" s="42">
        <f t="shared" si="35"/>
        <v>0.2</v>
      </c>
      <c r="O550" s="42">
        <f t="shared" si="36"/>
        <v>900.75200000000007</v>
      </c>
    </row>
    <row r="551" spans="1:15" x14ac:dyDescent="0.3">
      <c r="A551" t="s">
        <v>2375</v>
      </c>
      <c r="B551" s="2">
        <v>45260</v>
      </c>
      <c r="C551" t="s">
        <v>526</v>
      </c>
      <c r="D551" t="s">
        <v>1658</v>
      </c>
      <c r="E551" t="str">
        <f>VLOOKUP(D551,Product!$A$2:$I$101,3,FALSE)</f>
        <v>Home</v>
      </c>
      <c r="F551" t="s">
        <v>1779</v>
      </c>
      <c r="G551">
        <v>1</v>
      </c>
      <c r="H551">
        <v>522.85</v>
      </c>
      <c r="I551">
        <v>0.12</v>
      </c>
      <c r="J551" t="s">
        <v>1826</v>
      </c>
      <c r="K551">
        <v>460.108</v>
      </c>
      <c r="L551" s="45">
        <f t="shared" si="34"/>
        <v>1</v>
      </c>
      <c r="M551" s="42">
        <f t="shared" si="37"/>
        <v>522.85</v>
      </c>
      <c r="N551" s="42">
        <f t="shared" si="35"/>
        <v>0.12</v>
      </c>
      <c r="O551" s="42">
        <f t="shared" si="36"/>
        <v>460.108</v>
      </c>
    </row>
    <row r="552" spans="1:15" x14ac:dyDescent="0.3">
      <c r="A552" t="s">
        <v>2376</v>
      </c>
      <c r="B552" s="2">
        <v>45851</v>
      </c>
      <c r="C552" t="s">
        <v>1095</v>
      </c>
      <c r="D552" t="s">
        <v>1590</v>
      </c>
      <c r="E552" t="str">
        <f>VLOOKUP(D552,Product!$A$2:$I$101,3,FALSE)</f>
        <v>Home</v>
      </c>
      <c r="F552" t="s">
        <v>1804</v>
      </c>
      <c r="G552">
        <v>4</v>
      </c>
      <c r="H552">
        <v>714.89</v>
      </c>
      <c r="I552">
        <v>0.15</v>
      </c>
      <c r="J552" t="s">
        <v>1824</v>
      </c>
      <c r="K552">
        <v>2430.6260000000002</v>
      </c>
      <c r="L552" s="45">
        <f t="shared" si="34"/>
        <v>4</v>
      </c>
      <c r="M552" s="42">
        <f t="shared" si="37"/>
        <v>714.89</v>
      </c>
      <c r="N552" s="42">
        <f t="shared" si="35"/>
        <v>0.15</v>
      </c>
      <c r="O552" s="42">
        <f t="shared" si="36"/>
        <v>2430.6260000000002</v>
      </c>
    </row>
    <row r="553" spans="1:15" x14ac:dyDescent="0.3">
      <c r="A553" t="s">
        <v>2377</v>
      </c>
      <c r="B553" s="2">
        <v>45222</v>
      </c>
      <c r="C553" t="s">
        <v>616</v>
      </c>
      <c r="D553" t="s">
        <v>1634</v>
      </c>
      <c r="E553" t="str">
        <f>VLOOKUP(D553,Product!$A$2:$I$101,3,FALSE)</f>
        <v>Electronics</v>
      </c>
      <c r="F553" t="s">
        <v>1761</v>
      </c>
      <c r="G553">
        <v>3</v>
      </c>
      <c r="H553">
        <v>137.77000000000001</v>
      </c>
      <c r="I553">
        <v>0.26</v>
      </c>
      <c r="J553" t="s">
        <v>1826</v>
      </c>
      <c r="K553">
        <v>305.84940000000012</v>
      </c>
      <c r="L553" s="45">
        <f t="shared" si="34"/>
        <v>3</v>
      </c>
      <c r="M553" s="42">
        <f t="shared" si="37"/>
        <v>137.77000000000001</v>
      </c>
      <c r="N553" s="42">
        <f t="shared" si="35"/>
        <v>0.26</v>
      </c>
      <c r="O553" s="42">
        <f t="shared" si="36"/>
        <v>305.84940000000012</v>
      </c>
    </row>
    <row r="554" spans="1:15" x14ac:dyDescent="0.3">
      <c r="A554" t="s">
        <v>2378</v>
      </c>
      <c r="B554" s="2">
        <v>45940</v>
      </c>
      <c r="C554" t="s">
        <v>114</v>
      </c>
      <c r="D554" t="s">
        <v>1732</v>
      </c>
      <c r="E554" t="str">
        <f>VLOOKUP(D554,Product!$A$2:$I$101,3,FALSE)</f>
        <v>Home</v>
      </c>
      <c r="F554" t="s">
        <v>1792</v>
      </c>
      <c r="G554">
        <v>3</v>
      </c>
      <c r="H554">
        <v>862.18</v>
      </c>
      <c r="I554">
        <v>0.22</v>
      </c>
      <c r="J554" t="s">
        <v>1826</v>
      </c>
      <c r="K554">
        <v>2017.5011999999999</v>
      </c>
      <c r="L554" s="45">
        <f t="shared" si="34"/>
        <v>3</v>
      </c>
      <c r="M554" s="42">
        <f t="shared" si="37"/>
        <v>862.18</v>
      </c>
      <c r="N554" s="42">
        <f t="shared" si="35"/>
        <v>0.22</v>
      </c>
      <c r="O554" s="42">
        <f t="shared" si="36"/>
        <v>2017.5011999999999</v>
      </c>
    </row>
    <row r="555" spans="1:15" x14ac:dyDescent="0.3">
      <c r="A555" t="s">
        <v>2379</v>
      </c>
      <c r="B555" s="2">
        <v>45822</v>
      </c>
      <c r="C555" t="s">
        <v>214</v>
      </c>
      <c r="D555" t="s">
        <v>1624</v>
      </c>
      <c r="E555" t="str">
        <f>VLOOKUP(D555,Product!$A$2:$I$101,3,FALSE)</f>
        <v>Sports</v>
      </c>
      <c r="F555" t="s">
        <v>1799</v>
      </c>
      <c r="G555">
        <v>2</v>
      </c>
      <c r="H555">
        <v>833.64</v>
      </c>
      <c r="I555">
        <v>0.24</v>
      </c>
      <c r="J555" t="s">
        <v>1826</v>
      </c>
      <c r="K555">
        <v>1267.1328000000001</v>
      </c>
      <c r="L555" s="45">
        <f t="shared" si="34"/>
        <v>2</v>
      </c>
      <c r="M555" s="42">
        <f t="shared" si="37"/>
        <v>833.64</v>
      </c>
      <c r="N555" s="42">
        <f t="shared" si="35"/>
        <v>0.24</v>
      </c>
      <c r="O555" s="42">
        <f t="shared" si="36"/>
        <v>1267.1328000000001</v>
      </c>
    </row>
    <row r="556" spans="1:15" x14ac:dyDescent="0.3">
      <c r="A556" t="s">
        <v>2380</v>
      </c>
      <c r="B556" s="2">
        <v>45752</v>
      </c>
      <c r="C556" t="s">
        <v>860</v>
      </c>
      <c r="D556" t="s">
        <v>1586</v>
      </c>
      <c r="E556" t="str">
        <f>VLOOKUP(D556,Product!$A$2:$I$101,3,FALSE)</f>
        <v>Sports</v>
      </c>
      <c r="F556" t="s">
        <v>1801</v>
      </c>
      <c r="G556">
        <v>3</v>
      </c>
      <c r="H556">
        <v>543.22</v>
      </c>
      <c r="I556">
        <v>0.05</v>
      </c>
      <c r="J556" t="s">
        <v>1829</v>
      </c>
      <c r="K556">
        <v>1548.1769999999999</v>
      </c>
      <c r="L556" s="45">
        <f t="shared" si="34"/>
        <v>3</v>
      </c>
      <c r="M556" s="42">
        <f t="shared" si="37"/>
        <v>543.22</v>
      </c>
      <c r="N556" s="42">
        <f t="shared" si="35"/>
        <v>0.05</v>
      </c>
      <c r="O556" s="42">
        <f t="shared" si="36"/>
        <v>1548.1769999999999</v>
      </c>
    </row>
    <row r="557" spans="1:15" x14ac:dyDescent="0.3">
      <c r="A557" t="s">
        <v>2381</v>
      </c>
      <c r="B557" s="2">
        <v>45677</v>
      </c>
      <c r="C557" t="s">
        <v>884</v>
      </c>
      <c r="D557" t="s">
        <v>1724</v>
      </c>
      <c r="E557" t="str">
        <f>VLOOKUP(D557,Product!$A$2:$I$101,3,FALSE)</f>
        <v>Sports</v>
      </c>
      <c r="F557" t="s">
        <v>1761</v>
      </c>
      <c r="G557">
        <v>3</v>
      </c>
      <c r="H557">
        <v>691.02</v>
      </c>
      <c r="I557">
        <v>0.12</v>
      </c>
      <c r="J557" t="s">
        <v>1829</v>
      </c>
      <c r="K557">
        <v>1824.2927999999999</v>
      </c>
      <c r="L557" s="45">
        <f t="shared" si="34"/>
        <v>3</v>
      </c>
      <c r="M557" s="42">
        <f t="shared" si="37"/>
        <v>691.02</v>
      </c>
      <c r="N557" s="42">
        <f t="shared" si="35"/>
        <v>0.12</v>
      </c>
      <c r="O557" s="42">
        <f t="shared" si="36"/>
        <v>1824.2927999999999</v>
      </c>
    </row>
    <row r="558" spans="1:15" x14ac:dyDescent="0.3">
      <c r="A558" t="s">
        <v>2382</v>
      </c>
      <c r="B558" s="2">
        <v>45253</v>
      </c>
      <c r="C558" t="s">
        <v>314</v>
      </c>
      <c r="D558" t="s">
        <v>1720</v>
      </c>
      <c r="E558" t="str">
        <f>VLOOKUP(D558,Product!$A$2:$I$101,3,FALSE)</f>
        <v>Home</v>
      </c>
      <c r="F558" t="s">
        <v>1807</v>
      </c>
      <c r="G558">
        <v>4</v>
      </c>
      <c r="H558">
        <v>338.73</v>
      </c>
      <c r="I558">
        <v>0.18</v>
      </c>
      <c r="J558" t="s">
        <v>1824</v>
      </c>
      <c r="K558">
        <v>1111.0344</v>
      </c>
      <c r="L558" s="45">
        <f t="shared" si="34"/>
        <v>4</v>
      </c>
      <c r="M558" s="42">
        <f t="shared" si="37"/>
        <v>338.73</v>
      </c>
      <c r="N558" s="42">
        <f t="shared" si="35"/>
        <v>0.18</v>
      </c>
      <c r="O558" s="42">
        <f t="shared" si="36"/>
        <v>1111.0344</v>
      </c>
    </row>
    <row r="559" spans="1:15" x14ac:dyDescent="0.3">
      <c r="A559" t="s">
        <v>2383</v>
      </c>
      <c r="B559" s="2">
        <v>45389</v>
      </c>
      <c r="C559" t="s">
        <v>230</v>
      </c>
      <c r="D559" t="s">
        <v>1716</v>
      </c>
      <c r="E559" t="str">
        <f>VLOOKUP(D559,Product!$A$2:$I$101,3,FALSE)</f>
        <v>Home</v>
      </c>
      <c r="F559" t="s">
        <v>1804</v>
      </c>
      <c r="G559">
        <v>3</v>
      </c>
      <c r="H559">
        <v>366.08</v>
      </c>
      <c r="I559">
        <v>0.05</v>
      </c>
      <c r="J559" t="s">
        <v>1824</v>
      </c>
      <c r="K559">
        <v>1043.328</v>
      </c>
      <c r="L559" s="45">
        <f t="shared" si="34"/>
        <v>3</v>
      </c>
      <c r="M559" s="42">
        <f t="shared" si="37"/>
        <v>366.08</v>
      </c>
      <c r="N559" s="42">
        <f t="shared" si="35"/>
        <v>0.05</v>
      </c>
      <c r="O559" s="42">
        <f t="shared" si="36"/>
        <v>1043.328</v>
      </c>
    </row>
    <row r="560" spans="1:15" x14ac:dyDescent="0.3">
      <c r="A560" t="s">
        <v>2384</v>
      </c>
      <c r="B560" s="2">
        <v>45840</v>
      </c>
      <c r="C560" t="s">
        <v>372</v>
      </c>
      <c r="D560" t="s">
        <v>1574</v>
      </c>
      <c r="E560" t="str">
        <f>VLOOKUP(D560,Product!$A$2:$I$101,3,FALSE)</f>
        <v>Electronics</v>
      </c>
      <c r="F560" t="s">
        <v>1797</v>
      </c>
      <c r="G560">
        <v>4</v>
      </c>
      <c r="H560">
        <v>539.48</v>
      </c>
      <c r="I560">
        <v>0.28000000000000003</v>
      </c>
      <c r="J560" t="s">
        <v>1829</v>
      </c>
      <c r="K560">
        <v>1553.7023999999999</v>
      </c>
      <c r="L560" s="45">
        <f t="shared" si="34"/>
        <v>4</v>
      </c>
      <c r="M560" s="42">
        <f t="shared" si="37"/>
        <v>539.48</v>
      </c>
      <c r="N560" s="42">
        <f t="shared" si="35"/>
        <v>0.28000000000000003</v>
      </c>
      <c r="O560" s="42">
        <f t="shared" si="36"/>
        <v>1553.7023999999999</v>
      </c>
    </row>
    <row r="561" spans="1:15" x14ac:dyDescent="0.3">
      <c r="A561" t="s">
        <v>2385</v>
      </c>
      <c r="B561" s="2">
        <v>45256</v>
      </c>
      <c r="C561" t="s">
        <v>1214</v>
      </c>
      <c r="D561" t="s">
        <v>1730</v>
      </c>
      <c r="E561" t="str">
        <f>VLOOKUP(D561,Product!$A$2:$I$101,3,FALSE)</f>
        <v>Clothing</v>
      </c>
      <c r="F561" t="s">
        <v>1804</v>
      </c>
      <c r="G561">
        <v>1</v>
      </c>
      <c r="H561">
        <v>499.59</v>
      </c>
      <c r="I561">
        <v>0.03</v>
      </c>
      <c r="J561" t="s">
        <v>1829</v>
      </c>
      <c r="K561">
        <v>484.60230000000001</v>
      </c>
      <c r="L561" s="45">
        <f t="shared" si="34"/>
        <v>1</v>
      </c>
      <c r="M561" s="42">
        <f t="shared" si="37"/>
        <v>499.59</v>
      </c>
      <c r="N561" s="42">
        <f t="shared" si="35"/>
        <v>0.03</v>
      </c>
      <c r="O561" s="42">
        <f t="shared" si="36"/>
        <v>484.60230000000001</v>
      </c>
    </row>
    <row r="562" spans="1:15" x14ac:dyDescent="0.3">
      <c r="A562" t="s">
        <v>2386</v>
      </c>
      <c r="B562" s="2">
        <v>45326</v>
      </c>
      <c r="C562" t="s">
        <v>619</v>
      </c>
      <c r="D562" t="s">
        <v>1608</v>
      </c>
      <c r="E562" t="str">
        <f>VLOOKUP(D562,Product!$A$2:$I$101,3,FALSE)</f>
        <v>Home</v>
      </c>
      <c r="F562" t="s">
        <v>1782</v>
      </c>
      <c r="G562">
        <v>3</v>
      </c>
      <c r="H562">
        <v>330.04</v>
      </c>
      <c r="I562">
        <v>0.2</v>
      </c>
      <c r="J562" t="s">
        <v>1824</v>
      </c>
      <c r="K562">
        <v>792.09600000000012</v>
      </c>
      <c r="L562" s="45">
        <f t="shared" si="34"/>
        <v>3</v>
      </c>
      <c r="M562" s="42">
        <f t="shared" si="37"/>
        <v>330.04</v>
      </c>
      <c r="N562" s="42">
        <f t="shared" si="35"/>
        <v>0.2</v>
      </c>
      <c r="O562" s="42">
        <f t="shared" si="36"/>
        <v>792.09600000000012</v>
      </c>
    </row>
    <row r="563" spans="1:15" x14ac:dyDescent="0.3">
      <c r="A563" t="s">
        <v>2387</v>
      </c>
      <c r="B563" s="2">
        <v>45459</v>
      </c>
      <c r="C563" t="s">
        <v>601</v>
      </c>
      <c r="D563" t="s">
        <v>1570</v>
      </c>
      <c r="E563" t="str">
        <f>VLOOKUP(D563,Product!$A$2:$I$101,3,FALSE)</f>
        <v>Electronics</v>
      </c>
      <c r="F563" t="s">
        <v>1807</v>
      </c>
      <c r="G563">
        <v>2</v>
      </c>
      <c r="H563">
        <v>813.01</v>
      </c>
      <c r="I563">
        <v>0.06</v>
      </c>
      <c r="J563" t="s">
        <v>1826</v>
      </c>
      <c r="K563">
        <v>1528.4588000000001</v>
      </c>
      <c r="L563" s="45">
        <f t="shared" si="34"/>
        <v>2</v>
      </c>
      <c r="M563" s="42">
        <f t="shared" si="37"/>
        <v>813.01</v>
      </c>
      <c r="N563" s="42">
        <f t="shared" si="35"/>
        <v>0.06</v>
      </c>
      <c r="O563" s="42">
        <f t="shared" si="36"/>
        <v>1528.4588000000001</v>
      </c>
    </row>
    <row r="564" spans="1:15" x14ac:dyDescent="0.3">
      <c r="A564" t="s">
        <v>2388</v>
      </c>
      <c r="B564" s="2">
        <v>45715</v>
      </c>
      <c r="C564" t="s">
        <v>110</v>
      </c>
      <c r="D564" t="s">
        <v>1546</v>
      </c>
      <c r="E564" t="str">
        <f>VLOOKUP(D564,Product!$A$2:$I$101,3,FALSE)</f>
        <v>Clothing</v>
      </c>
      <c r="F564" t="s">
        <v>1761</v>
      </c>
      <c r="G564">
        <v>4</v>
      </c>
      <c r="H564">
        <v>204.8</v>
      </c>
      <c r="I564">
        <v>0.03</v>
      </c>
      <c r="J564" t="s">
        <v>1826</v>
      </c>
      <c r="K564">
        <v>794.62400000000002</v>
      </c>
      <c r="L564" s="45">
        <f t="shared" si="34"/>
        <v>4</v>
      </c>
      <c r="M564" s="42">
        <f t="shared" si="37"/>
        <v>204.8</v>
      </c>
      <c r="N564" s="42">
        <f t="shared" si="35"/>
        <v>0.03</v>
      </c>
      <c r="O564" s="42">
        <f t="shared" si="36"/>
        <v>794.62400000000002</v>
      </c>
    </row>
    <row r="565" spans="1:15" x14ac:dyDescent="0.3">
      <c r="A565" t="s">
        <v>2389</v>
      </c>
      <c r="B565" s="2">
        <v>45223</v>
      </c>
      <c r="C565" t="s">
        <v>55</v>
      </c>
      <c r="D565" t="s">
        <v>1551</v>
      </c>
      <c r="E565" t="str">
        <f>VLOOKUP(D565,Product!$A$2:$I$101,3,FALSE)</f>
        <v>Clothing</v>
      </c>
      <c r="F565" t="s">
        <v>1766</v>
      </c>
      <c r="G565">
        <v>3</v>
      </c>
      <c r="H565">
        <v>728.32</v>
      </c>
      <c r="I565">
        <v>0.01</v>
      </c>
      <c r="J565" t="s">
        <v>1824</v>
      </c>
      <c r="K565">
        <v>2163.1104</v>
      </c>
      <c r="L565" s="45">
        <f t="shared" si="34"/>
        <v>3</v>
      </c>
      <c r="M565" s="42">
        <f t="shared" si="37"/>
        <v>728.32</v>
      </c>
      <c r="N565" s="42">
        <f t="shared" si="35"/>
        <v>0.01</v>
      </c>
      <c r="O565" s="42">
        <f t="shared" si="36"/>
        <v>2163.1104</v>
      </c>
    </row>
    <row r="566" spans="1:15" x14ac:dyDescent="0.3">
      <c r="A566" t="s">
        <v>2390</v>
      </c>
      <c r="B566" s="2">
        <v>45507</v>
      </c>
      <c r="C566" t="s">
        <v>1397</v>
      </c>
      <c r="D566" t="s">
        <v>1666</v>
      </c>
      <c r="E566" t="str">
        <f>VLOOKUP(D566,Product!$A$2:$I$101,3,FALSE)</f>
        <v>Beauty</v>
      </c>
      <c r="F566" t="s">
        <v>1779</v>
      </c>
      <c r="G566">
        <v>3</v>
      </c>
      <c r="H566">
        <v>836.4</v>
      </c>
      <c r="I566">
        <v>0</v>
      </c>
      <c r="J566" t="s">
        <v>1824</v>
      </c>
      <c r="K566">
        <v>2509.1999999999998</v>
      </c>
      <c r="L566" s="45">
        <f t="shared" si="34"/>
        <v>3</v>
      </c>
      <c r="M566" s="42">
        <f t="shared" si="37"/>
        <v>836.4</v>
      </c>
      <c r="N566" s="42">
        <f t="shared" si="35"/>
        <v>0</v>
      </c>
      <c r="O566" s="42">
        <f t="shared" si="36"/>
        <v>2509.1999999999998</v>
      </c>
    </row>
    <row r="567" spans="1:15" x14ac:dyDescent="0.3">
      <c r="A567" t="s">
        <v>2391</v>
      </c>
      <c r="B567" s="2">
        <v>45843</v>
      </c>
      <c r="C567" t="s">
        <v>502</v>
      </c>
      <c r="D567" t="s">
        <v>1728</v>
      </c>
      <c r="E567" t="str">
        <f>VLOOKUP(D567,Product!$A$2:$I$101,3,FALSE)</f>
        <v>Electronics</v>
      </c>
      <c r="F567" t="s">
        <v>1794</v>
      </c>
      <c r="G567">
        <v>1</v>
      </c>
      <c r="H567">
        <v>780.16</v>
      </c>
      <c r="I567">
        <v>0.02</v>
      </c>
      <c r="J567" t="s">
        <v>1829</v>
      </c>
      <c r="K567">
        <v>764.55679999999995</v>
      </c>
      <c r="L567" s="45">
        <f t="shared" si="34"/>
        <v>1</v>
      </c>
      <c r="M567" s="42">
        <f t="shared" si="37"/>
        <v>780.16</v>
      </c>
      <c r="N567" s="42">
        <f t="shared" si="35"/>
        <v>0.02</v>
      </c>
      <c r="O567" s="42">
        <f t="shared" si="36"/>
        <v>764.55679999999995</v>
      </c>
    </row>
    <row r="568" spans="1:15" x14ac:dyDescent="0.3">
      <c r="A568" t="s">
        <v>2392</v>
      </c>
      <c r="B568" s="2">
        <v>45804</v>
      </c>
      <c r="C568" t="s">
        <v>1449</v>
      </c>
      <c r="D568" t="s">
        <v>1640</v>
      </c>
      <c r="E568" t="str">
        <f>VLOOKUP(D568,Product!$A$2:$I$101,3,FALSE)</f>
        <v>Clothing</v>
      </c>
      <c r="F568" t="s">
        <v>1797</v>
      </c>
      <c r="G568">
        <v>4</v>
      </c>
      <c r="H568">
        <v>354.12</v>
      </c>
      <c r="I568">
        <v>0.06</v>
      </c>
      <c r="J568" t="s">
        <v>1826</v>
      </c>
      <c r="K568">
        <v>1331.4911999999999</v>
      </c>
      <c r="L568" s="45">
        <f t="shared" si="34"/>
        <v>4</v>
      </c>
      <c r="M568" s="42">
        <f t="shared" si="37"/>
        <v>354.12</v>
      </c>
      <c r="N568" s="42">
        <f t="shared" si="35"/>
        <v>0.06</v>
      </c>
      <c r="O568" s="42">
        <f t="shared" si="36"/>
        <v>1331.4911999999999</v>
      </c>
    </row>
    <row r="569" spans="1:15" x14ac:dyDescent="0.3">
      <c r="A569" t="s">
        <v>2393</v>
      </c>
      <c r="B569" s="2">
        <v>45602</v>
      </c>
      <c r="C569" t="s">
        <v>1397</v>
      </c>
      <c r="D569" t="s">
        <v>1674</v>
      </c>
      <c r="E569" t="str">
        <f>VLOOKUP(D569,Product!$A$2:$I$101,3,FALSE)</f>
        <v>Beauty</v>
      </c>
      <c r="F569" t="s">
        <v>1761</v>
      </c>
      <c r="G569">
        <v>4</v>
      </c>
      <c r="H569">
        <v>282.48</v>
      </c>
      <c r="I569">
        <v>0.11</v>
      </c>
      <c r="J569" t="s">
        <v>1826</v>
      </c>
      <c r="K569">
        <v>1005.6288</v>
      </c>
      <c r="L569" s="45">
        <f t="shared" si="34"/>
        <v>4</v>
      </c>
      <c r="M569" s="42">
        <f t="shared" si="37"/>
        <v>282.48</v>
      </c>
      <c r="N569" s="42">
        <f t="shared" si="35"/>
        <v>0.11</v>
      </c>
      <c r="O569" s="42">
        <f t="shared" si="36"/>
        <v>1005.6288</v>
      </c>
    </row>
    <row r="570" spans="1:15" x14ac:dyDescent="0.3">
      <c r="A570" t="s">
        <v>2394</v>
      </c>
      <c r="B570" s="2">
        <v>45446</v>
      </c>
      <c r="C570" t="s">
        <v>1032</v>
      </c>
      <c r="D570" t="s">
        <v>1588</v>
      </c>
      <c r="E570" t="str">
        <f>VLOOKUP(D570,Product!$A$2:$I$101,3,FALSE)</f>
        <v>Sports</v>
      </c>
      <c r="F570" t="s">
        <v>1776</v>
      </c>
      <c r="G570">
        <v>2</v>
      </c>
      <c r="H570">
        <v>740.68</v>
      </c>
      <c r="I570">
        <v>0.02</v>
      </c>
      <c r="J570" t="s">
        <v>1826</v>
      </c>
      <c r="K570">
        <v>1451.7328</v>
      </c>
      <c r="L570" s="45">
        <f t="shared" si="34"/>
        <v>2</v>
      </c>
      <c r="M570" s="42">
        <f t="shared" si="37"/>
        <v>740.68</v>
      </c>
      <c r="N570" s="42">
        <f t="shared" si="35"/>
        <v>0.02</v>
      </c>
      <c r="O570" s="42">
        <f t="shared" si="36"/>
        <v>1451.7328</v>
      </c>
    </row>
    <row r="571" spans="1:15" x14ac:dyDescent="0.3">
      <c r="A571" t="s">
        <v>2395</v>
      </c>
      <c r="B571" s="2">
        <v>45384</v>
      </c>
      <c r="C571" t="s">
        <v>372</v>
      </c>
      <c r="D571" t="s">
        <v>1660</v>
      </c>
      <c r="E571" t="str">
        <f>VLOOKUP(D571,Product!$A$2:$I$101,3,FALSE)</f>
        <v>Home</v>
      </c>
      <c r="F571" t="s">
        <v>1786</v>
      </c>
      <c r="G571">
        <v>3</v>
      </c>
      <c r="H571">
        <v>600.58000000000004</v>
      </c>
      <c r="I571">
        <v>0.28999999999999998</v>
      </c>
      <c r="J571" t="s">
        <v>1829</v>
      </c>
      <c r="K571">
        <v>1279.2354</v>
      </c>
      <c r="L571" s="45">
        <f t="shared" si="34"/>
        <v>3</v>
      </c>
      <c r="M571" s="42">
        <f t="shared" si="37"/>
        <v>600.58000000000004</v>
      </c>
      <c r="N571" s="42">
        <f t="shared" si="35"/>
        <v>0.28999999999999998</v>
      </c>
      <c r="O571" s="42">
        <f t="shared" si="36"/>
        <v>1279.2354</v>
      </c>
    </row>
    <row r="572" spans="1:15" x14ac:dyDescent="0.3">
      <c r="A572" t="s">
        <v>2396</v>
      </c>
      <c r="B572" s="2">
        <v>45348</v>
      </c>
      <c r="C572" t="s">
        <v>1422</v>
      </c>
      <c r="D572" t="s">
        <v>1678</v>
      </c>
      <c r="E572" t="str">
        <f>VLOOKUP(D572,Product!$A$2:$I$101,3,FALSE)</f>
        <v>Sports</v>
      </c>
      <c r="F572" t="s">
        <v>1766</v>
      </c>
      <c r="G572">
        <v>3</v>
      </c>
      <c r="H572">
        <v>345.58</v>
      </c>
      <c r="I572">
        <v>0.22</v>
      </c>
      <c r="J572" t="s">
        <v>1824</v>
      </c>
      <c r="K572">
        <v>808.65719999999999</v>
      </c>
      <c r="L572" s="45">
        <f t="shared" si="34"/>
        <v>3</v>
      </c>
      <c r="M572" s="42">
        <f t="shared" si="37"/>
        <v>345.58</v>
      </c>
      <c r="N572" s="42">
        <f t="shared" si="35"/>
        <v>0.22</v>
      </c>
      <c r="O572" s="42">
        <f t="shared" si="36"/>
        <v>808.65719999999999</v>
      </c>
    </row>
    <row r="573" spans="1:15" x14ac:dyDescent="0.3">
      <c r="A573" t="s">
        <v>2397</v>
      </c>
      <c r="B573" s="2">
        <v>45688</v>
      </c>
      <c r="C573" t="s">
        <v>902</v>
      </c>
      <c r="D573" t="s">
        <v>1584</v>
      </c>
      <c r="E573" t="str">
        <f>VLOOKUP(D573,Product!$A$2:$I$101,3,FALSE)</f>
        <v>Clothing</v>
      </c>
      <c r="F573" t="s">
        <v>1792</v>
      </c>
      <c r="G573">
        <v>1</v>
      </c>
      <c r="H573">
        <v>974.52</v>
      </c>
      <c r="I573">
        <v>0.01</v>
      </c>
      <c r="J573" t="s">
        <v>1826</v>
      </c>
      <c r="K573">
        <v>964.77480000000003</v>
      </c>
      <c r="L573" s="45">
        <f t="shared" si="34"/>
        <v>1</v>
      </c>
      <c r="M573" s="42">
        <f t="shared" si="37"/>
        <v>974.52</v>
      </c>
      <c r="N573" s="42">
        <f t="shared" si="35"/>
        <v>0.01</v>
      </c>
      <c r="O573" s="42">
        <f t="shared" si="36"/>
        <v>964.77480000000003</v>
      </c>
    </row>
    <row r="574" spans="1:15" x14ac:dyDescent="0.3">
      <c r="A574" t="s">
        <v>2398</v>
      </c>
      <c r="B574" s="2">
        <v>45249</v>
      </c>
      <c r="C574" t="s">
        <v>157</v>
      </c>
      <c r="D574" t="s">
        <v>1582</v>
      </c>
      <c r="E574" t="str">
        <f>VLOOKUP(D574,Product!$A$2:$I$101,3,FALSE)</f>
        <v>Sports</v>
      </c>
      <c r="F574" t="s">
        <v>1757</v>
      </c>
      <c r="G574">
        <v>3</v>
      </c>
      <c r="H574">
        <v>282.33</v>
      </c>
      <c r="I574">
        <v>7.0000000000000007E-2</v>
      </c>
      <c r="J574" t="s">
        <v>1824</v>
      </c>
      <c r="K574">
        <v>787.70069999999998</v>
      </c>
      <c r="L574" s="45">
        <f t="shared" si="34"/>
        <v>3</v>
      </c>
      <c r="M574" s="42">
        <f t="shared" si="37"/>
        <v>282.33</v>
      </c>
      <c r="N574" s="42">
        <f t="shared" si="35"/>
        <v>7.0000000000000007E-2</v>
      </c>
      <c r="O574" s="42">
        <f t="shared" si="36"/>
        <v>787.70069999999998</v>
      </c>
    </row>
    <row r="575" spans="1:15" x14ac:dyDescent="0.3">
      <c r="A575" t="s">
        <v>2399</v>
      </c>
      <c r="B575" s="2">
        <v>45726</v>
      </c>
      <c r="C575" t="s">
        <v>1193</v>
      </c>
      <c r="D575" t="s">
        <v>1700</v>
      </c>
      <c r="E575" t="str">
        <f>VLOOKUP(D575,Product!$A$2:$I$101,3,FALSE)</f>
        <v>Electronics</v>
      </c>
      <c r="F575" t="s">
        <v>1813</v>
      </c>
      <c r="G575">
        <v>4</v>
      </c>
      <c r="H575">
        <v>158.46</v>
      </c>
      <c r="I575">
        <v>0.09</v>
      </c>
      <c r="J575" t="s">
        <v>1826</v>
      </c>
      <c r="K575">
        <v>576.7944</v>
      </c>
      <c r="L575" s="45">
        <f t="shared" si="34"/>
        <v>4</v>
      </c>
      <c r="M575" s="42">
        <f t="shared" si="37"/>
        <v>158.46</v>
      </c>
      <c r="N575" s="42">
        <f t="shared" si="35"/>
        <v>0.09</v>
      </c>
      <c r="O575" s="42">
        <f t="shared" si="36"/>
        <v>576.7944</v>
      </c>
    </row>
    <row r="576" spans="1:15" x14ac:dyDescent="0.3">
      <c r="A576" t="s">
        <v>2400</v>
      </c>
      <c r="B576" s="2">
        <v>45283</v>
      </c>
      <c r="C576" t="s">
        <v>1077</v>
      </c>
      <c r="D576" t="s">
        <v>1658</v>
      </c>
      <c r="E576" t="str">
        <f>VLOOKUP(D576,Product!$A$2:$I$101,3,FALSE)</f>
        <v>Home</v>
      </c>
      <c r="F576" t="s">
        <v>1779</v>
      </c>
      <c r="G576">
        <v>2</v>
      </c>
      <c r="H576">
        <v>778.56</v>
      </c>
      <c r="I576">
        <v>0.11</v>
      </c>
      <c r="J576" t="s">
        <v>1829</v>
      </c>
      <c r="K576">
        <v>1385.8368</v>
      </c>
      <c r="L576" s="45">
        <f t="shared" si="34"/>
        <v>2</v>
      </c>
      <c r="M576" s="42">
        <f t="shared" si="37"/>
        <v>778.56</v>
      </c>
      <c r="N576" s="42">
        <f t="shared" si="35"/>
        <v>0.11</v>
      </c>
      <c r="O576" s="42">
        <f t="shared" si="36"/>
        <v>1385.8368</v>
      </c>
    </row>
    <row r="577" spans="1:15" x14ac:dyDescent="0.3">
      <c r="A577" t="s">
        <v>2401</v>
      </c>
      <c r="B577" s="2">
        <v>45353</v>
      </c>
      <c r="C577" t="s">
        <v>761</v>
      </c>
      <c r="D577" t="s">
        <v>1648</v>
      </c>
      <c r="E577" t="str">
        <f>VLOOKUP(D577,Product!$A$2:$I$101,3,FALSE)</f>
        <v>Sports</v>
      </c>
      <c r="F577" t="s">
        <v>1813</v>
      </c>
      <c r="G577">
        <v>4</v>
      </c>
      <c r="H577">
        <v>280.16000000000003</v>
      </c>
      <c r="I577">
        <v>0.18</v>
      </c>
      <c r="J577" t="s">
        <v>1829</v>
      </c>
      <c r="K577">
        <v>918.92480000000012</v>
      </c>
      <c r="L577" s="45">
        <f t="shared" si="34"/>
        <v>4</v>
      </c>
      <c r="M577" s="42">
        <f t="shared" si="37"/>
        <v>280.16000000000003</v>
      </c>
      <c r="N577" s="42">
        <f t="shared" si="35"/>
        <v>0.18</v>
      </c>
      <c r="O577" s="42">
        <f t="shared" si="36"/>
        <v>918.92480000000012</v>
      </c>
    </row>
    <row r="578" spans="1:15" x14ac:dyDescent="0.3">
      <c r="A578" t="s">
        <v>2402</v>
      </c>
      <c r="B578" s="2">
        <v>45592</v>
      </c>
      <c r="C578" t="s">
        <v>911</v>
      </c>
      <c r="D578" t="s">
        <v>1690</v>
      </c>
      <c r="E578" t="str">
        <f>VLOOKUP(D578,Product!$A$2:$I$101,3,FALSE)</f>
        <v>Beauty</v>
      </c>
      <c r="F578" t="s">
        <v>1797</v>
      </c>
      <c r="G578">
        <v>2</v>
      </c>
      <c r="H578">
        <v>649.54999999999995</v>
      </c>
      <c r="I578">
        <v>0.28999999999999998</v>
      </c>
      <c r="J578" t="s">
        <v>1826</v>
      </c>
      <c r="K578">
        <v>922.36099999999988</v>
      </c>
      <c r="L578" s="45">
        <f t="shared" si="34"/>
        <v>2</v>
      </c>
      <c r="M578" s="42">
        <f t="shared" si="37"/>
        <v>649.54999999999995</v>
      </c>
      <c r="N578" s="42">
        <f t="shared" si="35"/>
        <v>0.28999999999999998</v>
      </c>
      <c r="O578" s="42">
        <f t="shared" si="36"/>
        <v>922.36099999999988</v>
      </c>
    </row>
    <row r="579" spans="1:15" x14ac:dyDescent="0.3">
      <c r="A579" t="s">
        <v>2403</v>
      </c>
      <c r="B579" s="2">
        <v>45360</v>
      </c>
      <c r="C579" t="s">
        <v>40</v>
      </c>
      <c r="D579" t="s">
        <v>1724</v>
      </c>
      <c r="E579" t="str">
        <f>VLOOKUP(D579,Product!$A$2:$I$101,3,FALSE)</f>
        <v>Sports</v>
      </c>
      <c r="F579" t="s">
        <v>1761</v>
      </c>
      <c r="G579">
        <v>2</v>
      </c>
      <c r="H579">
        <v>994.32</v>
      </c>
      <c r="I579">
        <v>0.27</v>
      </c>
      <c r="J579" t="s">
        <v>1826</v>
      </c>
      <c r="K579">
        <v>1451.7072000000001</v>
      </c>
      <c r="L579" s="45">
        <f t="shared" ref="L579:L642" si="38">IF(G579="", AVERAGEIF($E$2:$E$101, E580, $G$2:$G$101), G579)</f>
        <v>2</v>
      </c>
      <c r="M579" s="42">
        <f t="shared" si="37"/>
        <v>994.32</v>
      </c>
      <c r="N579" s="42">
        <f t="shared" ref="N579:N642" si="39">IF(I579="", AVERAGEIF($E$2:$E$101, E580, $I$2:$I$101), I579)</f>
        <v>0.27</v>
      </c>
      <c r="O579" s="42">
        <f t="shared" ref="O579:O642" si="40">IF(K579="", AVERAGEIF($E$2:$E$101, E580, $K$2:$K$101), K579)</f>
        <v>1451.7072000000001</v>
      </c>
    </row>
    <row r="580" spans="1:15" x14ac:dyDescent="0.3">
      <c r="A580" t="s">
        <v>2404</v>
      </c>
      <c r="B580" s="2">
        <v>45649</v>
      </c>
      <c r="C580" t="s">
        <v>722</v>
      </c>
      <c r="D580" t="s">
        <v>1710</v>
      </c>
      <c r="E580" t="str">
        <f>VLOOKUP(D580,Product!$A$2:$I$101,3,FALSE)</f>
        <v>Sports</v>
      </c>
      <c r="F580" t="s">
        <v>1794</v>
      </c>
      <c r="G580">
        <v>1</v>
      </c>
      <c r="H580">
        <v>64.94</v>
      </c>
      <c r="I580">
        <v>0.21</v>
      </c>
      <c r="J580" t="s">
        <v>1826</v>
      </c>
      <c r="K580">
        <v>51.302599999999998</v>
      </c>
      <c r="L580" s="45">
        <f t="shared" si="38"/>
        <v>1</v>
      </c>
      <c r="M580" s="42">
        <f t="shared" si="37"/>
        <v>64.94</v>
      </c>
      <c r="N580" s="42">
        <f t="shared" si="39"/>
        <v>0.21</v>
      </c>
      <c r="O580" s="42">
        <f t="shared" si="40"/>
        <v>51.302599999999998</v>
      </c>
    </row>
    <row r="581" spans="1:15" x14ac:dyDescent="0.3">
      <c r="A581" t="s">
        <v>2405</v>
      </c>
      <c r="B581" s="2">
        <v>45709</v>
      </c>
      <c r="C581" t="s">
        <v>464</v>
      </c>
      <c r="D581" t="s">
        <v>1626</v>
      </c>
      <c r="E581" t="str">
        <f>VLOOKUP(D581,Product!$A$2:$I$101,3,FALSE)</f>
        <v>Electronics</v>
      </c>
      <c r="F581" t="s">
        <v>1779</v>
      </c>
      <c r="G581">
        <v>2</v>
      </c>
      <c r="H581">
        <v>507.66</v>
      </c>
      <c r="I581">
        <v>0</v>
      </c>
      <c r="J581" t="s">
        <v>1829</v>
      </c>
      <c r="K581">
        <v>1015.32</v>
      </c>
      <c r="L581" s="45">
        <f t="shared" si="38"/>
        <v>2</v>
      </c>
      <c r="M581" s="42">
        <f t="shared" si="37"/>
        <v>507.66</v>
      </c>
      <c r="N581" s="42">
        <f t="shared" si="39"/>
        <v>0</v>
      </c>
      <c r="O581" s="42">
        <f t="shared" si="40"/>
        <v>1015.32</v>
      </c>
    </row>
    <row r="582" spans="1:15" x14ac:dyDescent="0.3">
      <c r="A582" t="s">
        <v>2406</v>
      </c>
      <c r="B582" s="2">
        <v>45273</v>
      </c>
      <c r="C582" t="s">
        <v>776</v>
      </c>
      <c r="D582" t="s">
        <v>1710</v>
      </c>
      <c r="E582" t="str">
        <f>VLOOKUP(D582,Product!$A$2:$I$101,3,FALSE)</f>
        <v>Sports</v>
      </c>
      <c r="F582" t="s">
        <v>1769</v>
      </c>
      <c r="G582">
        <v>4</v>
      </c>
      <c r="H582">
        <v>968.27</v>
      </c>
      <c r="I582">
        <v>0.03</v>
      </c>
      <c r="J582" t="s">
        <v>1826</v>
      </c>
      <c r="K582">
        <v>3756.8876</v>
      </c>
      <c r="L582" s="45">
        <f t="shared" si="38"/>
        <v>4</v>
      </c>
      <c r="M582" s="42">
        <f t="shared" si="37"/>
        <v>968.27</v>
      </c>
      <c r="N582" s="42">
        <f t="shared" si="39"/>
        <v>0.03</v>
      </c>
      <c r="O582" s="42">
        <f t="shared" si="40"/>
        <v>3756.8876</v>
      </c>
    </row>
    <row r="583" spans="1:15" x14ac:dyDescent="0.3">
      <c r="A583" t="s">
        <v>2407</v>
      </c>
      <c r="B583" s="2">
        <v>45250</v>
      </c>
      <c r="C583" t="s">
        <v>78</v>
      </c>
      <c r="D583" t="s">
        <v>1724</v>
      </c>
      <c r="E583" t="str">
        <f>VLOOKUP(D583,Product!$A$2:$I$101,3,FALSE)</f>
        <v>Sports</v>
      </c>
      <c r="F583" t="s">
        <v>1773</v>
      </c>
      <c r="G583">
        <v>4</v>
      </c>
      <c r="H583">
        <v>510.33</v>
      </c>
      <c r="I583">
        <v>0.2</v>
      </c>
      <c r="J583" t="s">
        <v>1826</v>
      </c>
      <c r="K583">
        <v>1633.056</v>
      </c>
      <c r="L583" s="45">
        <f t="shared" si="38"/>
        <v>4</v>
      </c>
      <c r="M583" s="42">
        <f t="shared" si="37"/>
        <v>510.33</v>
      </c>
      <c r="N583" s="42">
        <f t="shared" si="39"/>
        <v>0.2</v>
      </c>
      <c r="O583" s="42">
        <f t="shared" si="40"/>
        <v>1633.056</v>
      </c>
    </row>
    <row r="584" spans="1:15" x14ac:dyDescent="0.3">
      <c r="A584" t="s">
        <v>2408</v>
      </c>
      <c r="B584" s="2">
        <v>45539</v>
      </c>
      <c r="C584" t="s">
        <v>55</v>
      </c>
      <c r="D584" t="s">
        <v>1636</v>
      </c>
      <c r="E584" t="str">
        <f>VLOOKUP(D584,Product!$A$2:$I$101,3,FALSE)</f>
        <v>Sports</v>
      </c>
      <c r="F584" t="s">
        <v>1813</v>
      </c>
      <c r="G584">
        <v>2</v>
      </c>
      <c r="H584">
        <v>156.72999999999999</v>
      </c>
      <c r="I584">
        <v>0.18</v>
      </c>
      <c r="J584" t="s">
        <v>1829</v>
      </c>
      <c r="K584">
        <v>257.03719999999998</v>
      </c>
      <c r="L584" s="45">
        <f t="shared" si="38"/>
        <v>2</v>
      </c>
      <c r="M584" s="42">
        <f t="shared" si="37"/>
        <v>156.72999999999999</v>
      </c>
      <c r="N584" s="42">
        <f t="shared" si="39"/>
        <v>0.18</v>
      </c>
      <c r="O584" s="42">
        <f t="shared" si="40"/>
        <v>257.03719999999998</v>
      </c>
    </row>
    <row r="585" spans="1:15" x14ac:dyDescent="0.3">
      <c r="A585" t="s">
        <v>2409</v>
      </c>
      <c r="B585" s="2">
        <v>45810</v>
      </c>
      <c r="C585" t="s">
        <v>481</v>
      </c>
      <c r="D585" t="s">
        <v>1746</v>
      </c>
      <c r="E585" t="str">
        <f>VLOOKUP(D585,Product!$A$2:$I$101,3,FALSE)</f>
        <v>Home</v>
      </c>
      <c r="F585" t="s">
        <v>1789</v>
      </c>
      <c r="G585">
        <v>3</v>
      </c>
      <c r="H585">
        <v>53.83</v>
      </c>
      <c r="I585">
        <v>0.24</v>
      </c>
      <c r="J585" t="s">
        <v>1824</v>
      </c>
      <c r="K585">
        <v>122.7324</v>
      </c>
      <c r="L585" s="45">
        <f t="shared" si="38"/>
        <v>3</v>
      </c>
      <c r="M585" s="42">
        <f t="shared" si="37"/>
        <v>53.83</v>
      </c>
      <c r="N585" s="42">
        <f t="shared" si="39"/>
        <v>0.24</v>
      </c>
      <c r="O585" s="42">
        <f t="shared" si="40"/>
        <v>122.7324</v>
      </c>
    </row>
    <row r="586" spans="1:15" x14ac:dyDescent="0.3">
      <c r="A586" t="s">
        <v>2410</v>
      </c>
      <c r="B586" s="2">
        <v>45350</v>
      </c>
      <c r="C586" t="s">
        <v>1178</v>
      </c>
      <c r="D586" t="s">
        <v>1704</v>
      </c>
      <c r="E586" t="str">
        <f>VLOOKUP(D586,Product!$A$2:$I$101,3,FALSE)</f>
        <v>Home</v>
      </c>
      <c r="F586" t="s">
        <v>1769</v>
      </c>
      <c r="G586">
        <v>1</v>
      </c>
      <c r="H586">
        <v>34.71</v>
      </c>
      <c r="I586">
        <v>0.1</v>
      </c>
      <c r="J586" t="s">
        <v>1829</v>
      </c>
      <c r="K586">
        <v>31.239000000000001</v>
      </c>
      <c r="L586" s="45">
        <f t="shared" si="38"/>
        <v>1</v>
      </c>
      <c r="M586" s="42">
        <f t="shared" si="37"/>
        <v>34.71</v>
      </c>
      <c r="N586" s="42">
        <f t="shared" si="39"/>
        <v>0.1</v>
      </c>
      <c r="O586" s="42">
        <f t="shared" si="40"/>
        <v>31.239000000000001</v>
      </c>
    </row>
    <row r="587" spans="1:15" x14ac:dyDescent="0.3">
      <c r="A587" t="s">
        <v>2411</v>
      </c>
      <c r="B587" s="2">
        <v>45633</v>
      </c>
      <c r="C587" t="s">
        <v>737</v>
      </c>
      <c r="D587" t="s">
        <v>1702</v>
      </c>
      <c r="E587" t="str">
        <f>VLOOKUP(D587,Product!$A$2:$I$101,3,FALSE)</f>
        <v>Electronics</v>
      </c>
      <c r="F587" t="s">
        <v>1757</v>
      </c>
      <c r="G587">
        <v>2</v>
      </c>
      <c r="H587">
        <v>829.15</v>
      </c>
      <c r="I587">
        <v>0.11</v>
      </c>
      <c r="J587" t="s">
        <v>1826</v>
      </c>
      <c r="K587">
        <v>1475.8869999999999</v>
      </c>
      <c r="L587" s="45">
        <f t="shared" si="38"/>
        <v>2</v>
      </c>
      <c r="M587" s="42">
        <f t="shared" si="37"/>
        <v>829.15</v>
      </c>
      <c r="N587" s="42">
        <f t="shared" si="39"/>
        <v>0.11</v>
      </c>
      <c r="O587" s="42">
        <f t="shared" si="40"/>
        <v>1475.8869999999999</v>
      </c>
    </row>
    <row r="588" spans="1:15" x14ac:dyDescent="0.3">
      <c r="A588" t="s">
        <v>2412</v>
      </c>
      <c r="B588" s="2">
        <v>45798</v>
      </c>
      <c r="C588" t="s">
        <v>842</v>
      </c>
      <c r="D588" t="s">
        <v>1744</v>
      </c>
      <c r="E588" t="str">
        <f>VLOOKUP(D588,Product!$A$2:$I$101,3,FALSE)</f>
        <v>Electronics</v>
      </c>
      <c r="F588" t="s">
        <v>1766</v>
      </c>
      <c r="G588">
        <v>2</v>
      </c>
      <c r="H588">
        <v>481.86</v>
      </c>
      <c r="I588">
        <v>0.1</v>
      </c>
      <c r="J588" t="s">
        <v>1829</v>
      </c>
      <c r="K588">
        <v>867.34800000000007</v>
      </c>
      <c r="L588" s="45">
        <f t="shared" si="38"/>
        <v>2</v>
      </c>
      <c r="M588" s="42">
        <f t="shared" si="37"/>
        <v>481.86</v>
      </c>
      <c r="N588" s="42">
        <f t="shared" si="39"/>
        <v>0.1</v>
      </c>
      <c r="O588" s="42">
        <f t="shared" si="40"/>
        <v>867.34800000000007</v>
      </c>
    </row>
    <row r="589" spans="1:15" x14ac:dyDescent="0.3">
      <c r="A589" t="s">
        <v>2413</v>
      </c>
      <c r="B589" s="2">
        <v>45354</v>
      </c>
      <c r="C589" t="s">
        <v>496</v>
      </c>
      <c r="D589" t="s">
        <v>1652</v>
      </c>
      <c r="E589" t="str">
        <f>VLOOKUP(D589,Product!$A$2:$I$101,3,FALSE)</f>
        <v>Sports</v>
      </c>
      <c r="F589" t="s">
        <v>1779</v>
      </c>
      <c r="G589">
        <v>4</v>
      </c>
      <c r="H589">
        <v>915.17</v>
      </c>
      <c r="I589">
        <v>0.19</v>
      </c>
      <c r="J589" t="s">
        <v>1829</v>
      </c>
      <c r="K589">
        <v>2965.1507999999999</v>
      </c>
      <c r="L589" s="45">
        <f t="shared" si="38"/>
        <v>4</v>
      </c>
      <c r="M589" s="42">
        <f t="shared" si="37"/>
        <v>915.17</v>
      </c>
      <c r="N589" s="42">
        <f t="shared" si="39"/>
        <v>0.19</v>
      </c>
      <c r="O589" s="42">
        <f t="shared" si="40"/>
        <v>2965.1507999999999</v>
      </c>
    </row>
    <row r="590" spans="1:15" x14ac:dyDescent="0.3">
      <c r="A590" t="s">
        <v>2414</v>
      </c>
      <c r="B590" s="2">
        <v>45357</v>
      </c>
      <c r="C590" t="s">
        <v>696</v>
      </c>
      <c r="D590" t="s">
        <v>1690</v>
      </c>
      <c r="E590" t="str">
        <f>VLOOKUP(D590,Product!$A$2:$I$101,3,FALSE)</f>
        <v>Beauty</v>
      </c>
      <c r="F590" t="s">
        <v>1810</v>
      </c>
      <c r="G590">
        <v>1</v>
      </c>
      <c r="H590">
        <v>250.95</v>
      </c>
      <c r="I590">
        <v>0.03</v>
      </c>
      <c r="J590" t="s">
        <v>1826</v>
      </c>
      <c r="K590">
        <v>243.42150000000001</v>
      </c>
      <c r="L590" s="45">
        <f t="shared" si="38"/>
        <v>1</v>
      </c>
      <c r="M590" s="42">
        <f t="shared" si="37"/>
        <v>250.95</v>
      </c>
      <c r="N590" s="42">
        <f t="shared" si="39"/>
        <v>0.03</v>
      </c>
      <c r="O590" s="42">
        <f t="shared" si="40"/>
        <v>243.42150000000001</v>
      </c>
    </row>
    <row r="591" spans="1:15" x14ac:dyDescent="0.3">
      <c r="A591" t="s">
        <v>2415</v>
      </c>
      <c r="B591" s="2">
        <v>45257</v>
      </c>
      <c r="C591" t="s">
        <v>1023</v>
      </c>
      <c r="D591" t="s">
        <v>1740</v>
      </c>
      <c r="E591" t="str">
        <f>VLOOKUP(D591,Product!$A$2:$I$101,3,FALSE)</f>
        <v>Clothing</v>
      </c>
      <c r="F591" t="s">
        <v>1773</v>
      </c>
      <c r="G591">
        <v>3</v>
      </c>
      <c r="H591">
        <v>882.84</v>
      </c>
      <c r="I591">
        <v>0.1</v>
      </c>
      <c r="J591" t="s">
        <v>1824</v>
      </c>
      <c r="K591">
        <v>2383.6680000000001</v>
      </c>
      <c r="L591" s="45">
        <f t="shared" si="38"/>
        <v>3</v>
      </c>
      <c r="M591" s="42">
        <f t="shared" ref="M591:M654" si="41">IF(H591="", IFERROR(AVERAGEIF($E$2:$E$101, E591, $H$2:$H$101), ""), H591)</f>
        <v>882.84</v>
      </c>
      <c r="N591" s="42">
        <f t="shared" si="39"/>
        <v>0.1</v>
      </c>
      <c r="O591" s="42">
        <f t="shared" si="40"/>
        <v>2383.6680000000001</v>
      </c>
    </row>
    <row r="592" spans="1:15" x14ac:dyDescent="0.3">
      <c r="A592" t="s">
        <v>2416</v>
      </c>
      <c r="B592" s="2">
        <v>45702</v>
      </c>
      <c r="C592" t="s">
        <v>470</v>
      </c>
      <c r="D592" t="s">
        <v>1586</v>
      </c>
      <c r="E592" t="str">
        <f>VLOOKUP(D592,Product!$A$2:$I$101,3,FALSE)</f>
        <v>Sports</v>
      </c>
      <c r="F592" t="s">
        <v>1810</v>
      </c>
      <c r="G592">
        <v>4</v>
      </c>
      <c r="H592">
        <v>573.37</v>
      </c>
      <c r="I592">
        <v>0.04</v>
      </c>
      <c r="J592" t="s">
        <v>1829</v>
      </c>
      <c r="K592">
        <v>2201.7408</v>
      </c>
      <c r="L592" s="45">
        <f t="shared" si="38"/>
        <v>4</v>
      </c>
      <c r="M592" s="42">
        <f t="shared" si="41"/>
        <v>573.37</v>
      </c>
      <c r="N592" s="42">
        <f t="shared" si="39"/>
        <v>0.04</v>
      </c>
      <c r="O592" s="42">
        <f t="shared" si="40"/>
        <v>2201.7408</v>
      </c>
    </row>
    <row r="593" spans="1:15" x14ac:dyDescent="0.3">
      <c r="A593" t="s">
        <v>2417</v>
      </c>
      <c r="B593" s="2">
        <v>45318</v>
      </c>
      <c r="C593" t="s">
        <v>218</v>
      </c>
      <c r="D593" t="s">
        <v>1612</v>
      </c>
      <c r="E593" t="str">
        <f>VLOOKUP(D593,Product!$A$2:$I$101,3,FALSE)</f>
        <v>Beauty</v>
      </c>
      <c r="F593" t="s">
        <v>1794</v>
      </c>
      <c r="G593">
        <v>3</v>
      </c>
      <c r="H593">
        <v>622.72</v>
      </c>
      <c r="I593">
        <v>0.04</v>
      </c>
      <c r="J593" t="s">
        <v>1824</v>
      </c>
      <c r="K593">
        <v>1793.4336000000001</v>
      </c>
      <c r="L593" s="45">
        <f t="shared" si="38"/>
        <v>3</v>
      </c>
      <c r="M593" s="42">
        <f t="shared" si="41"/>
        <v>622.72</v>
      </c>
      <c r="N593" s="42">
        <f t="shared" si="39"/>
        <v>0.04</v>
      </c>
      <c r="O593" s="42">
        <f t="shared" si="40"/>
        <v>1793.4336000000001</v>
      </c>
    </row>
    <row r="594" spans="1:15" x14ac:dyDescent="0.3">
      <c r="A594" t="s">
        <v>2418</v>
      </c>
      <c r="B594" s="2">
        <v>45943</v>
      </c>
      <c r="C594" t="s">
        <v>1211</v>
      </c>
      <c r="D594" t="s">
        <v>1732</v>
      </c>
      <c r="E594" t="str">
        <f>VLOOKUP(D594,Product!$A$2:$I$101,3,FALSE)</f>
        <v>Home</v>
      </c>
      <c r="F594" t="s">
        <v>1807</v>
      </c>
      <c r="G594">
        <v>3</v>
      </c>
      <c r="H594">
        <v>259.74</v>
      </c>
      <c r="I594">
        <v>0.24</v>
      </c>
      <c r="J594" t="s">
        <v>1824</v>
      </c>
      <c r="K594">
        <v>592.20720000000006</v>
      </c>
      <c r="L594" s="45">
        <f t="shared" si="38"/>
        <v>3</v>
      </c>
      <c r="M594" s="42">
        <f t="shared" si="41"/>
        <v>259.74</v>
      </c>
      <c r="N594" s="42">
        <f t="shared" si="39"/>
        <v>0.24</v>
      </c>
      <c r="O594" s="42">
        <f t="shared" si="40"/>
        <v>592.20720000000006</v>
      </c>
    </row>
    <row r="595" spans="1:15" x14ac:dyDescent="0.3">
      <c r="A595" t="s">
        <v>2419</v>
      </c>
      <c r="B595" s="2">
        <v>45769</v>
      </c>
      <c r="C595" t="s">
        <v>205</v>
      </c>
      <c r="D595" t="s">
        <v>1604</v>
      </c>
      <c r="E595" t="str">
        <f>VLOOKUP(D595,Product!$A$2:$I$101,3,FALSE)</f>
        <v>Sports</v>
      </c>
      <c r="F595" t="s">
        <v>1797</v>
      </c>
      <c r="G595">
        <v>4</v>
      </c>
      <c r="H595">
        <v>951.09</v>
      </c>
      <c r="I595">
        <v>0.14000000000000001</v>
      </c>
      <c r="J595" t="s">
        <v>1829</v>
      </c>
      <c r="K595">
        <v>3271.7496000000001</v>
      </c>
      <c r="L595" s="45">
        <f t="shared" si="38"/>
        <v>4</v>
      </c>
      <c r="M595" s="42">
        <f t="shared" si="41"/>
        <v>951.09</v>
      </c>
      <c r="N595" s="42">
        <f t="shared" si="39"/>
        <v>0.14000000000000001</v>
      </c>
      <c r="O595" s="42">
        <f t="shared" si="40"/>
        <v>3271.7496000000001</v>
      </c>
    </row>
    <row r="596" spans="1:15" x14ac:dyDescent="0.3">
      <c r="A596" t="s">
        <v>2420</v>
      </c>
      <c r="B596" s="2">
        <v>45765</v>
      </c>
      <c r="C596" t="s">
        <v>651</v>
      </c>
      <c r="D596" t="s">
        <v>1746</v>
      </c>
      <c r="E596" t="str">
        <f>VLOOKUP(D596,Product!$A$2:$I$101,3,FALSE)</f>
        <v>Home</v>
      </c>
      <c r="F596" t="s">
        <v>1761</v>
      </c>
      <c r="G596">
        <v>1</v>
      </c>
      <c r="H596">
        <v>71.709999999999994</v>
      </c>
      <c r="I596">
        <v>0.23</v>
      </c>
      <c r="J596" t="s">
        <v>1829</v>
      </c>
      <c r="K596">
        <v>55.216700000000003</v>
      </c>
      <c r="L596" s="45">
        <f t="shared" si="38"/>
        <v>1</v>
      </c>
      <c r="M596" s="42">
        <f t="shared" si="41"/>
        <v>71.709999999999994</v>
      </c>
      <c r="N596" s="42">
        <f t="shared" si="39"/>
        <v>0.23</v>
      </c>
      <c r="O596" s="42">
        <f t="shared" si="40"/>
        <v>55.216700000000003</v>
      </c>
    </row>
    <row r="597" spans="1:15" x14ac:dyDescent="0.3">
      <c r="A597" t="s">
        <v>2421</v>
      </c>
      <c r="B597" s="2">
        <v>45891</v>
      </c>
      <c r="C597" t="s">
        <v>574</v>
      </c>
      <c r="D597" t="s">
        <v>1588</v>
      </c>
      <c r="E597" t="str">
        <f>VLOOKUP(D597,Product!$A$2:$I$101,3,FALSE)</f>
        <v>Sports</v>
      </c>
      <c r="F597" t="s">
        <v>1779</v>
      </c>
      <c r="G597">
        <v>4</v>
      </c>
      <c r="H597">
        <v>894.93</v>
      </c>
      <c r="I597">
        <v>0.05</v>
      </c>
      <c r="J597" t="s">
        <v>1829</v>
      </c>
      <c r="K597">
        <v>3400.733999999999</v>
      </c>
      <c r="L597" s="45">
        <f t="shared" si="38"/>
        <v>4</v>
      </c>
      <c r="M597" s="42">
        <f t="shared" si="41"/>
        <v>894.93</v>
      </c>
      <c r="N597" s="42">
        <f t="shared" si="39"/>
        <v>0.05</v>
      </c>
      <c r="O597" s="42">
        <f t="shared" si="40"/>
        <v>3400.733999999999</v>
      </c>
    </row>
    <row r="598" spans="1:15" x14ac:dyDescent="0.3">
      <c r="A598" t="s">
        <v>2422</v>
      </c>
      <c r="B598" s="2">
        <v>45842</v>
      </c>
      <c r="C598" t="s">
        <v>660</v>
      </c>
      <c r="D598" t="s">
        <v>1704</v>
      </c>
      <c r="E598" t="str">
        <f>VLOOKUP(D598,Product!$A$2:$I$101,3,FALSE)</f>
        <v>Home</v>
      </c>
      <c r="F598" t="s">
        <v>1782</v>
      </c>
      <c r="G598">
        <v>4</v>
      </c>
      <c r="H598">
        <v>870.18</v>
      </c>
      <c r="I598">
        <v>0.13</v>
      </c>
      <c r="J598" t="s">
        <v>1829</v>
      </c>
      <c r="K598">
        <v>3028.2264</v>
      </c>
      <c r="L598" s="45">
        <f t="shared" si="38"/>
        <v>4</v>
      </c>
      <c r="M598" s="42">
        <f t="shared" si="41"/>
        <v>870.18</v>
      </c>
      <c r="N598" s="42">
        <f t="shared" si="39"/>
        <v>0.13</v>
      </c>
      <c r="O598" s="42">
        <f t="shared" si="40"/>
        <v>3028.2264</v>
      </c>
    </row>
    <row r="599" spans="1:15" x14ac:dyDescent="0.3">
      <c r="A599" t="s">
        <v>2423</v>
      </c>
      <c r="B599" s="2">
        <v>45382</v>
      </c>
      <c r="C599" t="s">
        <v>884</v>
      </c>
      <c r="D599" t="s">
        <v>1676</v>
      </c>
      <c r="E599" t="str">
        <f>VLOOKUP(D599,Product!$A$2:$I$101,3,FALSE)</f>
        <v>Beauty</v>
      </c>
      <c r="F599" t="s">
        <v>1761</v>
      </c>
      <c r="G599">
        <v>2</v>
      </c>
      <c r="H599">
        <v>552.72</v>
      </c>
      <c r="I599">
        <v>0.06</v>
      </c>
      <c r="J599" t="s">
        <v>1826</v>
      </c>
      <c r="K599">
        <v>1039.1135999999999</v>
      </c>
      <c r="L599" s="45">
        <f t="shared" si="38"/>
        <v>2</v>
      </c>
      <c r="M599" s="42">
        <f t="shared" si="41"/>
        <v>552.72</v>
      </c>
      <c r="N599" s="42">
        <f t="shared" si="39"/>
        <v>0.06</v>
      </c>
      <c r="O599" s="42">
        <f t="shared" si="40"/>
        <v>1039.1135999999999</v>
      </c>
    </row>
    <row r="600" spans="1:15" x14ac:dyDescent="0.3">
      <c r="A600" t="s">
        <v>2424</v>
      </c>
      <c r="B600" s="2">
        <v>45236</v>
      </c>
      <c r="C600" t="s">
        <v>788</v>
      </c>
      <c r="D600" t="s">
        <v>1626</v>
      </c>
      <c r="E600" t="str">
        <f>VLOOKUP(D600,Product!$A$2:$I$101,3,FALSE)</f>
        <v>Electronics</v>
      </c>
      <c r="F600" t="s">
        <v>1782</v>
      </c>
      <c r="G600">
        <v>3</v>
      </c>
      <c r="H600">
        <v>700.43</v>
      </c>
      <c r="I600">
        <v>0.01</v>
      </c>
      <c r="J600" t="s">
        <v>1829</v>
      </c>
      <c r="K600">
        <v>2080.2770999999998</v>
      </c>
      <c r="L600" s="45">
        <f t="shared" si="38"/>
        <v>3</v>
      </c>
      <c r="M600" s="42">
        <f t="shared" si="41"/>
        <v>700.43</v>
      </c>
      <c r="N600" s="42">
        <f t="shared" si="39"/>
        <v>0.01</v>
      </c>
      <c r="O600" s="42">
        <f t="shared" si="40"/>
        <v>2080.2770999999998</v>
      </c>
    </row>
    <row r="601" spans="1:15" x14ac:dyDescent="0.3">
      <c r="A601" t="s">
        <v>2425</v>
      </c>
      <c r="B601" s="2">
        <v>45806</v>
      </c>
      <c r="C601" t="s">
        <v>1065</v>
      </c>
      <c r="D601" t="s">
        <v>1565</v>
      </c>
      <c r="E601" t="str">
        <f>VLOOKUP(D601,Product!$A$2:$I$101,3,FALSE)</f>
        <v>Sports</v>
      </c>
      <c r="F601" t="s">
        <v>1761</v>
      </c>
      <c r="G601">
        <v>2</v>
      </c>
      <c r="H601">
        <v>823.03</v>
      </c>
      <c r="I601">
        <v>0.18</v>
      </c>
      <c r="J601" t="s">
        <v>1826</v>
      </c>
      <c r="K601">
        <v>1349.7692</v>
      </c>
      <c r="L601" s="45">
        <f t="shared" si="38"/>
        <v>2</v>
      </c>
      <c r="M601" s="42">
        <f t="shared" si="41"/>
        <v>823.03</v>
      </c>
      <c r="N601" s="42">
        <f t="shared" si="39"/>
        <v>0.18</v>
      </c>
      <c r="O601" s="42">
        <f t="shared" si="40"/>
        <v>1349.7692</v>
      </c>
    </row>
    <row r="602" spans="1:15" x14ac:dyDescent="0.3">
      <c r="A602" t="s">
        <v>2426</v>
      </c>
      <c r="B602" s="2">
        <v>45401</v>
      </c>
      <c r="C602" t="s">
        <v>815</v>
      </c>
      <c r="D602" t="s">
        <v>1732</v>
      </c>
      <c r="E602" t="str">
        <f>VLOOKUP(D602,Product!$A$2:$I$101,3,FALSE)</f>
        <v>Home</v>
      </c>
      <c r="F602" t="s">
        <v>1776</v>
      </c>
      <c r="G602">
        <v>1</v>
      </c>
      <c r="H602">
        <v>117.37</v>
      </c>
      <c r="I602">
        <v>0.21</v>
      </c>
      <c r="J602" t="s">
        <v>1824</v>
      </c>
      <c r="K602">
        <v>92.722300000000004</v>
      </c>
      <c r="L602" s="45">
        <f t="shared" si="38"/>
        <v>1</v>
      </c>
      <c r="M602" s="42">
        <f t="shared" si="41"/>
        <v>117.37</v>
      </c>
      <c r="N602" s="42">
        <f t="shared" si="39"/>
        <v>0.21</v>
      </c>
      <c r="O602" s="42">
        <f t="shared" si="40"/>
        <v>92.722300000000004</v>
      </c>
    </row>
    <row r="603" spans="1:15" x14ac:dyDescent="0.3">
      <c r="A603" t="s">
        <v>2427</v>
      </c>
      <c r="B603" s="2">
        <v>45716</v>
      </c>
      <c r="C603" t="s">
        <v>369</v>
      </c>
      <c r="D603" t="s">
        <v>1660</v>
      </c>
      <c r="E603" t="str">
        <f>VLOOKUP(D603,Product!$A$2:$I$101,3,FALSE)</f>
        <v>Home</v>
      </c>
      <c r="F603" t="s">
        <v>1757</v>
      </c>
      <c r="G603">
        <v>4</v>
      </c>
      <c r="H603">
        <v>165.37</v>
      </c>
      <c r="I603">
        <v>0.28999999999999998</v>
      </c>
      <c r="J603" t="s">
        <v>1824</v>
      </c>
      <c r="K603">
        <v>469.6508</v>
      </c>
      <c r="L603" s="45">
        <f t="shared" si="38"/>
        <v>4</v>
      </c>
      <c r="M603" s="42">
        <f t="shared" si="41"/>
        <v>165.37</v>
      </c>
      <c r="N603" s="42">
        <f t="shared" si="39"/>
        <v>0.28999999999999998</v>
      </c>
      <c r="O603" s="42">
        <f t="shared" si="40"/>
        <v>469.6508</v>
      </c>
    </row>
    <row r="604" spans="1:15" x14ac:dyDescent="0.3">
      <c r="A604" t="s">
        <v>2428</v>
      </c>
      <c r="B604" s="2">
        <v>45718</v>
      </c>
      <c r="C604" t="s">
        <v>1181</v>
      </c>
      <c r="D604" t="s">
        <v>1557</v>
      </c>
      <c r="E604" t="str">
        <f>VLOOKUP(D604,Product!$A$2:$I$101,3,FALSE)</f>
        <v>Beauty</v>
      </c>
      <c r="F604" t="s">
        <v>1789</v>
      </c>
      <c r="G604">
        <v>3</v>
      </c>
      <c r="H604">
        <v>483.06</v>
      </c>
      <c r="I604">
        <v>0.05</v>
      </c>
      <c r="J604" t="s">
        <v>1824</v>
      </c>
      <c r="K604">
        <v>1376.721</v>
      </c>
      <c r="L604" s="45">
        <f t="shared" si="38"/>
        <v>3</v>
      </c>
      <c r="M604" s="42">
        <f t="shared" si="41"/>
        <v>483.06</v>
      </c>
      <c r="N604" s="42">
        <f t="shared" si="39"/>
        <v>0.05</v>
      </c>
      <c r="O604" s="42">
        <f t="shared" si="40"/>
        <v>1376.721</v>
      </c>
    </row>
    <row r="605" spans="1:15" x14ac:dyDescent="0.3">
      <c r="A605" t="s">
        <v>2429</v>
      </c>
      <c r="B605" s="2">
        <v>45379</v>
      </c>
      <c r="C605" t="s">
        <v>929</v>
      </c>
      <c r="D605" t="s">
        <v>1710</v>
      </c>
      <c r="E605" t="str">
        <f>VLOOKUP(D605,Product!$A$2:$I$101,3,FALSE)</f>
        <v>Sports</v>
      </c>
      <c r="F605" t="s">
        <v>1779</v>
      </c>
      <c r="G605">
        <v>4</v>
      </c>
      <c r="H605">
        <v>262.05</v>
      </c>
      <c r="I605">
        <v>0.24</v>
      </c>
      <c r="J605" t="s">
        <v>1826</v>
      </c>
      <c r="K605">
        <v>796.63200000000006</v>
      </c>
      <c r="L605" s="45">
        <f t="shared" si="38"/>
        <v>4</v>
      </c>
      <c r="M605" s="42">
        <f t="shared" si="41"/>
        <v>262.05</v>
      </c>
      <c r="N605" s="42">
        <f t="shared" si="39"/>
        <v>0.24</v>
      </c>
      <c r="O605" s="42">
        <f t="shared" si="40"/>
        <v>796.63200000000006</v>
      </c>
    </row>
    <row r="606" spans="1:15" x14ac:dyDescent="0.3">
      <c r="A606" t="s">
        <v>2430</v>
      </c>
      <c r="B606" s="2">
        <v>45635</v>
      </c>
      <c r="C606" t="s">
        <v>1428</v>
      </c>
      <c r="D606" t="s">
        <v>1576</v>
      </c>
      <c r="E606" t="str">
        <f>VLOOKUP(D606,Product!$A$2:$I$101,3,FALSE)</f>
        <v>Home</v>
      </c>
      <c r="F606" t="s">
        <v>1799</v>
      </c>
      <c r="G606">
        <v>3</v>
      </c>
      <c r="H606">
        <v>970.89</v>
      </c>
      <c r="I606">
        <v>0.11</v>
      </c>
      <c r="J606" t="s">
        <v>1829</v>
      </c>
      <c r="K606">
        <v>2592.2763</v>
      </c>
      <c r="L606" s="45">
        <f t="shared" si="38"/>
        <v>3</v>
      </c>
      <c r="M606" s="42">
        <f t="shared" si="41"/>
        <v>970.89</v>
      </c>
      <c r="N606" s="42">
        <f t="shared" si="39"/>
        <v>0.11</v>
      </c>
      <c r="O606" s="42">
        <f t="shared" si="40"/>
        <v>2592.2763</v>
      </c>
    </row>
    <row r="607" spans="1:15" x14ac:dyDescent="0.3">
      <c r="A607" t="s">
        <v>2431</v>
      </c>
      <c r="B607" s="2">
        <v>45222</v>
      </c>
      <c r="C607" t="s">
        <v>702</v>
      </c>
      <c r="D607" t="s">
        <v>1692</v>
      </c>
      <c r="E607" t="str">
        <f>VLOOKUP(D607,Product!$A$2:$I$101,3,FALSE)</f>
        <v>Sports</v>
      </c>
      <c r="F607" t="s">
        <v>1752</v>
      </c>
      <c r="G607">
        <v>1</v>
      </c>
      <c r="H607">
        <v>61.11</v>
      </c>
      <c r="I607">
        <v>0.1</v>
      </c>
      <c r="J607" t="s">
        <v>1826</v>
      </c>
      <c r="K607">
        <v>54.999000000000002</v>
      </c>
      <c r="L607" s="45">
        <f t="shared" si="38"/>
        <v>1</v>
      </c>
      <c r="M607" s="42">
        <f t="shared" si="41"/>
        <v>61.11</v>
      </c>
      <c r="N607" s="42">
        <f t="shared" si="39"/>
        <v>0.1</v>
      </c>
      <c r="O607" s="42">
        <f t="shared" si="40"/>
        <v>54.999000000000002</v>
      </c>
    </row>
    <row r="608" spans="1:15" x14ac:dyDescent="0.3">
      <c r="A608" t="s">
        <v>2432</v>
      </c>
      <c r="B608" s="2">
        <v>45555</v>
      </c>
      <c r="C608" t="s">
        <v>121</v>
      </c>
      <c r="D608" t="s">
        <v>1602</v>
      </c>
      <c r="E608" t="str">
        <f>VLOOKUP(D608,Product!$A$2:$I$101,3,FALSE)</f>
        <v>Home</v>
      </c>
      <c r="F608" t="s">
        <v>1782</v>
      </c>
      <c r="G608">
        <v>3</v>
      </c>
      <c r="H608">
        <v>827.88</v>
      </c>
      <c r="I608">
        <v>0.19</v>
      </c>
      <c r="J608" t="s">
        <v>1826</v>
      </c>
      <c r="K608">
        <v>2011.7483999999999</v>
      </c>
      <c r="L608" s="45">
        <f t="shared" si="38"/>
        <v>3</v>
      </c>
      <c r="M608" s="42">
        <f t="shared" si="41"/>
        <v>827.88</v>
      </c>
      <c r="N608" s="42">
        <f t="shared" si="39"/>
        <v>0.19</v>
      </c>
      <c r="O608" s="42">
        <f t="shared" si="40"/>
        <v>2011.7483999999999</v>
      </c>
    </row>
    <row r="609" spans="1:15" x14ac:dyDescent="0.3">
      <c r="A609" t="s">
        <v>2433</v>
      </c>
      <c r="B609" s="2">
        <v>45583</v>
      </c>
      <c r="C609" t="s">
        <v>1334</v>
      </c>
      <c r="D609" t="s">
        <v>1722</v>
      </c>
      <c r="E609" t="str">
        <f>VLOOKUP(D609,Product!$A$2:$I$101,3,FALSE)</f>
        <v>Home</v>
      </c>
      <c r="F609" t="s">
        <v>1797</v>
      </c>
      <c r="G609">
        <v>3</v>
      </c>
      <c r="H609">
        <v>926.85</v>
      </c>
      <c r="I609">
        <v>0.18</v>
      </c>
      <c r="J609" t="s">
        <v>1829</v>
      </c>
      <c r="K609">
        <v>2280.0509999999999</v>
      </c>
      <c r="L609" s="45">
        <f t="shared" si="38"/>
        <v>3</v>
      </c>
      <c r="M609" s="42">
        <f t="shared" si="41"/>
        <v>926.85</v>
      </c>
      <c r="N609" s="42">
        <f t="shared" si="39"/>
        <v>0.18</v>
      </c>
      <c r="O609" s="42">
        <f t="shared" si="40"/>
        <v>2280.0509999999999</v>
      </c>
    </row>
    <row r="610" spans="1:15" x14ac:dyDescent="0.3">
      <c r="A610" t="s">
        <v>2434</v>
      </c>
      <c r="B610" s="2">
        <v>45662</v>
      </c>
      <c r="C610" t="s">
        <v>999</v>
      </c>
      <c r="D610" t="s">
        <v>1568</v>
      </c>
      <c r="E610" t="str">
        <f>VLOOKUP(D610,Product!$A$2:$I$101,3,FALSE)</f>
        <v>Home</v>
      </c>
      <c r="F610" t="s">
        <v>1799</v>
      </c>
      <c r="G610">
        <v>1</v>
      </c>
      <c r="H610">
        <v>874.59</v>
      </c>
      <c r="I610">
        <v>0.28999999999999998</v>
      </c>
      <c r="J610" t="s">
        <v>1826</v>
      </c>
      <c r="K610">
        <v>620.95889999999997</v>
      </c>
      <c r="L610" s="45">
        <f t="shared" si="38"/>
        <v>1</v>
      </c>
      <c r="M610" s="42">
        <f t="shared" si="41"/>
        <v>874.59</v>
      </c>
      <c r="N610" s="42">
        <f t="shared" si="39"/>
        <v>0.28999999999999998</v>
      </c>
      <c r="O610" s="42">
        <f t="shared" si="40"/>
        <v>620.95889999999997</v>
      </c>
    </row>
    <row r="611" spans="1:15" x14ac:dyDescent="0.3">
      <c r="A611" t="s">
        <v>2435</v>
      </c>
      <c r="B611" s="2">
        <v>45921</v>
      </c>
      <c r="C611" t="s">
        <v>1449</v>
      </c>
      <c r="D611" t="s">
        <v>1578</v>
      </c>
      <c r="E611" t="str">
        <f>VLOOKUP(D611,Product!$A$2:$I$101,3,FALSE)</f>
        <v>Electronics</v>
      </c>
      <c r="F611" t="s">
        <v>1757</v>
      </c>
      <c r="G611">
        <v>4</v>
      </c>
      <c r="H611">
        <v>479.11</v>
      </c>
      <c r="I611">
        <v>0.24</v>
      </c>
      <c r="J611" t="s">
        <v>1826</v>
      </c>
      <c r="K611">
        <v>1456.4944</v>
      </c>
      <c r="L611" s="45">
        <f t="shared" si="38"/>
        <v>4</v>
      </c>
      <c r="M611" s="42">
        <f t="shared" si="41"/>
        <v>479.11</v>
      </c>
      <c r="N611" s="42">
        <f t="shared" si="39"/>
        <v>0.24</v>
      </c>
      <c r="O611" s="42">
        <f t="shared" si="40"/>
        <v>1456.4944</v>
      </c>
    </row>
    <row r="612" spans="1:15" x14ac:dyDescent="0.3">
      <c r="A612" t="s">
        <v>2436</v>
      </c>
      <c r="B612" s="2">
        <v>45490</v>
      </c>
      <c r="C612" t="s">
        <v>693</v>
      </c>
      <c r="D612" t="s">
        <v>1612</v>
      </c>
      <c r="E612" t="str">
        <f>VLOOKUP(D612,Product!$A$2:$I$101,3,FALSE)</f>
        <v>Beauty</v>
      </c>
      <c r="F612" t="s">
        <v>1807</v>
      </c>
      <c r="G612">
        <v>3</v>
      </c>
      <c r="H612">
        <v>182.91</v>
      </c>
      <c r="I612">
        <v>0.28999999999999998</v>
      </c>
      <c r="J612" t="s">
        <v>1824</v>
      </c>
      <c r="K612">
        <v>389.59829999999999</v>
      </c>
      <c r="L612" s="45">
        <f t="shared" si="38"/>
        <v>3</v>
      </c>
      <c r="M612" s="42">
        <f t="shared" si="41"/>
        <v>182.91</v>
      </c>
      <c r="N612" s="42">
        <f t="shared" si="39"/>
        <v>0.28999999999999998</v>
      </c>
      <c r="O612" s="42">
        <f t="shared" si="40"/>
        <v>389.59829999999999</v>
      </c>
    </row>
    <row r="613" spans="1:15" x14ac:dyDescent="0.3">
      <c r="A613" t="s">
        <v>2437</v>
      </c>
      <c r="B613" s="2">
        <v>45652</v>
      </c>
      <c r="C613" t="s">
        <v>866</v>
      </c>
      <c r="D613" t="s">
        <v>1616</v>
      </c>
      <c r="E613" t="str">
        <f>VLOOKUP(D613,Product!$A$2:$I$101,3,FALSE)</f>
        <v>Electronics</v>
      </c>
      <c r="F613" t="s">
        <v>1773</v>
      </c>
      <c r="G613">
        <v>4</v>
      </c>
      <c r="H613">
        <v>745.51</v>
      </c>
      <c r="I613">
        <v>0.05</v>
      </c>
      <c r="J613" t="s">
        <v>1824</v>
      </c>
      <c r="K613">
        <v>2832.9380000000001</v>
      </c>
      <c r="L613" s="45">
        <f t="shared" si="38"/>
        <v>4</v>
      </c>
      <c r="M613" s="42">
        <f t="shared" si="41"/>
        <v>745.51</v>
      </c>
      <c r="N613" s="42">
        <f t="shared" si="39"/>
        <v>0.05</v>
      </c>
      <c r="O613" s="42">
        <f t="shared" si="40"/>
        <v>2832.9380000000001</v>
      </c>
    </row>
    <row r="614" spans="1:15" x14ac:dyDescent="0.3">
      <c r="A614" t="s">
        <v>2438</v>
      </c>
      <c r="B614" s="2">
        <v>45598</v>
      </c>
      <c r="C614" t="s">
        <v>1481</v>
      </c>
      <c r="D614" t="s">
        <v>1724</v>
      </c>
      <c r="E614" t="str">
        <f>VLOOKUP(D614,Product!$A$2:$I$101,3,FALSE)</f>
        <v>Sports</v>
      </c>
      <c r="F614" t="s">
        <v>1801</v>
      </c>
      <c r="G614">
        <v>3</v>
      </c>
      <c r="H614">
        <v>920.61</v>
      </c>
      <c r="I614">
        <v>0.04</v>
      </c>
      <c r="J614" t="s">
        <v>1824</v>
      </c>
      <c r="K614">
        <v>2651.3568</v>
      </c>
      <c r="L614" s="45">
        <f t="shared" si="38"/>
        <v>3</v>
      </c>
      <c r="M614" s="42">
        <f t="shared" si="41"/>
        <v>920.61</v>
      </c>
      <c r="N614" s="42">
        <f t="shared" si="39"/>
        <v>0.04</v>
      </c>
      <c r="O614" s="42">
        <f t="shared" si="40"/>
        <v>2651.3568</v>
      </c>
    </row>
    <row r="615" spans="1:15" x14ac:dyDescent="0.3">
      <c r="A615" t="s">
        <v>2439</v>
      </c>
      <c r="B615" s="2">
        <v>45772</v>
      </c>
      <c r="C615" t="s">
        <v>1319</v>
      </c>
      <c r="D615" t="s">
        <v>1698</v>
      </c>
      <c r="E615" t="str">
        <f>VLOOKUP(D615,Product!$A$2:$I$101,3,FALSE)</f>
        <v>Clothing</v>
      </c>
      <c r="F615" t="s">
        <v>1789</v>
      </c>
      <c r="G615">
        <v>4</v>
      </c>
      <c r="H615">
        <v>659.03</v>
      </c>
      <c r="I615">
        <v>0.15</v>
      </c>
      <c r="J615" t="s">
        <v>1824</v>
      </c>
      <c r="K615">
        <v>2240.7020000000002</v>
      </c>
      <c r="L615" s="45">
        <f t="shared" si="38"/>
        <v>4</v>
      </c>
      <c r="M615" s="42">
        <f t="shared" si="41"/>
        <v>659.03</v>
      </c>
      <c r="N615" s="42">
        <f t="shared" si="39"/>
        <v>0.15</v>
      </c>
      <c r="O615" s="42">
        <f t="shared" si="40"/>
        <v>2240.7020000000002</v>
      </c>
    </row>
    <row r="616" spans="1:15" x14ac:dyDescent="0.3">
      <c r="A616" t="s">
        <v>2440</v>
      </c>
      <c r="B616" s="2">
        <v>45338</v>
      </c>
      <c r="C616" t="s">
        <v>1510</v>
      </c>
      <c r="D616" t="s">
        <v>1565</v>
      </c>
      <c r="E616" t="str">
        <f>VLOOKUP(D616,Product!$A$2:$I$101,3,FALSE)</f>
        <v>Sports</v>
      </c>
      <c r="F616" t="s">
        <v>1761</v>
      </c>
      <c r="G616">
        <v>1</v>
      </c>
      <c r="H616">
        <v>312.91000000000003</v>
      </c>
      <c r="I616">
        <v>0.12</v>
      </c>
      <c r="J616" t="s">
        <v>1826</v>
      </c>
      <c r="K616">
        <v>275.36079999999998</v>
      </c>
      <c r="L616" s="45">
        <f t="shared" si="38"/>
        <v>1</v>
      </c>
      <c r="M616" s="42">
        <f t="shared" si="41"/>
        <v>312.91000000000003</v>
      </c>
      <c r="N616" s="42">
        <f t="shared" si="39"/>
        <v>0.12</v>
      </c>
      <c r="O616" s="42">
        <f t="shared" si="40"/>
        <v>275.36079999999998</v>
      </c>
    </row>
    <row r="617" spans="1:15" x14ac:dyDescent="0.3">
      <c r="A617" t="s">
        <v>2441</v>
      </c>
      <c r="B617" s="2">
        <v>45524</v>
      </c>
      <c r="C617" t="s">
        <v>735</v>
      </c>
      <c r="D617" t="s">
        <v>1572</v>
      </c>
      <c r="E617" t="str">
        <f>VLOOKUP(D617,Product!$A$2:$I$101,3,FALSE)</f>
        <v>Beauty</v>
      </c>
      <c r="F617" t="s">
        <v>1810</v>
      </c>
      <c r="G617">
        <v>4</v>
      </c>
      <c r="H617">
        <v>705.64</v>
      </c>
      <c r="I617">
        <v>0.11</v>
      </c>
      <c r="J617" t="s">
        <v>1826</v>
      </c>
      <c r="K617">
        <v>2512.0783999999999</v>
      </c>
      <c r="L617" s="45">
        <f t="shared" si="38"/>
        <v>4</v>
      </c>
      <c r="M617" s="42">
        <f t="shared" si="41"/>
        <v>705.64</v>
      </c>
      <c r="N617" s="42">
        <f t="shared" si="39"/>
        <v>0.11</v>
      </c>
      <c r="O617" s="42">
        <f t="shared" si="40"/>
        <v>2512.0783999999999</v>
      </c>
    </row>
    <row r="618" spans="1:15" x14ac:dyDescent="0.3">
      <c r="A618" t="s">
        <v>2442</v>
      </c>
      <c r="B618" s="2">
        <v>45497</v>
      </c>
      <c r="C618" t="s">
        <v>487</v>
      </c>
      <c r="D618" t="s">
        <v>1565</v>
      </c>
      <c r="E618" t="str">
        <f>VLOOKUP(D618,Product!$A$2:$I$101,3,FALSE)</f>
        <v>Sports</v>
      </c>
      <c r="F618" t="s">
        <v>1789</v>
      </c>
      <c r="G618">
        <v>4</v>
      </c>
      <c r="H618">
        <v>386.41</v>
      </c>
      <c r="I618">
        <v>0.13</v>
      </c>
      <c r="J618" t="s">
        <v>1829</v>
      </c>
      <c r="K618">
        <v>1344.7067999999999</v>
      </c>
      <c r="L618" s="45">
        <f t="shared" si="38"/>
        <v>4</v>
      </c>
      <c r="M618" s="42">
        <f t="shared" si="41"/>
        <v>386.41</v>
      </c>
      <c r="N618" s="42">
        <f t="shared" si="39"/>
        <v>0.13</v>
      </c>
      <c r="O618" s="42">
        <f t="shared" si="40"/>
        <v>1344.7067999999999</v>
      </c>
    </row>
    <row r="619" spans="1:15" x14ac:dyDescent="0.3">
      <c r="A619" t="s">
        <v>2443</v>
      </c>
      <c r="B619" s="2">
        <v>45534</v>
      </c>
      <c r="C619" t="s">
        <v>121</v>
      </c>
      <c r="D619" t="s">
        <v>1736</v>
      </c>
      <c r="E619" t="str">
        <f>VLOOKUP(D619,Product!$A$2:$I$101,3,FALSE)</f>
        <v>Beauty</v>
      </c>
      <c r="F619" t="s">
        <v>1792</v>
      </c>
      <c r="G619">
        <v>3</v>
      </c>
      <c r="H619">
        <v>265.89</v>
      </c>
      <c r="I619">
        <v>0.08</v>
      </c>
      <c r="J619" t="s">
        <v>1829</v>
      </c>
      <c r="K619">
        <v>733.85640000000001</v>
      </c>
      <c r="L619" s="45">
        <f t="shared" si="38"/>
        <v>3</v>
      </c>
      <c r="M619" s="42">
        <f t="shared" si="41"/>
        <v>265.89</v>
      </c>
      <c r="N619" s="42">
        <f t="shared" si="39"/>
        <v>0.08</v>
      </c>
      <c r="O619" s="42">
        <f t="shared" si="40"/>
        <v>733.85640000000001</v>
      </c>
    </row>
    <row r="620" spans="1:15" x14ac:dyDescent="0.3">
      <c r="A620" t="s">
        <v>2444</v>
      </c>
      <c r="B620" s="2">
        <v>45925</v>
      </c>
      <c r="C620" t="s">
        <v>275</v>
      </c>
      <c r="D620" t="s">
        <v>1608</v>
      </c>
      <c r="E620" t="str">
        <f>VLOOKUP(D620,Product!$A$2:$I$101,3,FALSE)</f>
        <v>Home</v>
      </c>
      <c r="F620" t="s">
        <v>1804</v>
      </c>
      <c r="G620">
        <v>1</v>
      </c>
      <c r="H620">
        <v>703.16</v>
      </c>
      <c r="I620">
        <v>0.28999999999999998</v>
      </c>
      <c r="J620" t="s">
        <v>1824</v>
      </c>
      <c r="K620">
        <v>499.24360000000001</v>
      </c>
      <c r="L620" s="45">
        <f t="shared" si="38"/>
        <v>1</v>
      </c>
      <c r="M620" s="42">
        <f t="shared" si="41"/>
        <v>703.16</v>
      </c>
      <c r="N620" s="42">
        <f t="shared" si="39"/>
        <v>0.28999999999999998</v>
      </c>
      <c r="O620" s="42">
        <f t="shared" si="40"/>
        <v>499.24360000000001</v>
      </c>
    </row>
    <row r="621" spans="1:15" x14ac:dyDescent="0.3">
      <c r="A621" t="s">
        <v>2445</v>
      </c>
      <c r="B621" s="2">
        <v>45765</v>
      </c>
      <c r="C621" t="s">
        <v>1452</v>
      </c>
      <c r="D621" t="s">
        <v>1742</v>
      </c>
      <c r="E621" t="str">
        <f>VLOOKUP(D621,Product!$A$2:$I$101,3,FALSE)</f>
        <v>Sports</v>
      </c>
      <c r="F621" t="s">
        <v>1797</v>
      </c>
      <c r="G621">
        <v>2</v>
      </c>
      <c r="H621">
        <v>394.5</v>
      </c>
      <c r="I621">
        <v>0.28999999999999998</v>
      </c>
      <c r="J621" t="s">
        <v>1829</v>
      </c>
      <c r="K621">
        <v>560.18999999999994</v>
      </c>
      <c r="L621" s="45">
        <f t="shared" si="38"/>
        <v>2</v>
      </c>
      <c r="M621" s="42">
        <f t="shared" si="41"/>
        <v>394.5</v>
      </c>
      <c r="N621" s="42">
        <f t="shared" si="39"/>
        <v>0.28999999999999998</v>
      </c>
      <c r="O621" s="42">
        <f t="shared" si="40"/>
        <v>560.18999999999994</v>
      </c>
    </row>
    <row r="622" spans="1:15" x14ac:dyDescent="0.3">
      <c r="A622" t="s">
        <v>2446</v>
      </c>
      <c r="B622" s="2">
        <v>45882</v>
      </c>
      <c r="C622" t="s">
        <v>408</v>
      </c>
      <c r="D622" t="s">
        <v>1742</v>
      </c>
      <c r="E622" t="str">
        <f>VLOOKUP(D622,Product!$A$2:$I$101,3,FALSE)</f>
        <v>Sports</v>
      </c>
      <c r="F622" t="s">
        <v>1779</v>
      </c>
      <c r="G622">
        <v>3</v>
      </c>
      <c r="H622">
        <v>411.25</v>
      </c>
      <c r="I622">
        <v>0.05</v>
      </c>
      <c r="J622" t="s">
        <v>1824</v>
      </c>
      <c r="K622">
        <v>1172.0625</v>
      </c>
      <c r="L622" s="45">
        <f t="shared" si="38"/>
        <v>3</v>
      </c>
      <c r="M622" s="42">
        <f t="shared" si="41"/>
        <v>411.25</v>
      </c>
      <c r="N622" s="42">
        <f t="shared" si="39"/>
        <v>0.05</v>
      </c>
      <c r="O622" s="42">
        <f t="shared" si="40"/>
        <v>1172.0625</v>
      </c>
    </row>
    <row r="623" spans="1:15" x14ac:dyDescent="0.3">
      <c r="A623" t="s">
        <v>2447</v>
      </c>
      <c r="B623" s="2">
        <v>45923</v>
      </c>
      <c r="C623" t="s">
        <v>1107</v>
      </c>
      <c r="D623" t="s">
        <v>1644</v>
      </c>
      <c r="E623" t="str">
        <f>VLOOKUP(D623,Product!$A$2:$I$101,3,FALSE)</f>
        <v>Electronics</v>
      </c>
      <c r="F623" t="s">
        <v>1761</v>
      </c>
      <c r="G623">
        <v>4</v>
      </c>
      <c r="H623">
        <v>395.45</v>
      </c>
      <c r="I623">
        <v>0.01</v>
      </c>
      <c r="J623" t="s">
        <v>1824</v>
      </c>
      <c r="K623">
        <v>1565.982</v>
      </c>
      <c r="L623" s="45">
        <f t="shared" si="38"/>
        <v>4</v>
      </c>
      <c r="M623" s="42">
        <f t="shared" si="41"/>
        <v>395.45</v>
      </c>
      <c r="N623" s="42">
        <f t="shared" si="39"/>
        <v>0.01</v>
      </c>
      <c r="O623" s="42">
        <f t="shared" si="40"/>
        <v>1565.982</v>
      </c>
    </row>
    <row r="624" spans="1:15" x14ac:dyDescent="0.3">
      <c r="A624" t="s">
        <v>2448</v>
      </c>
      <c r="B624" s="2">
        <v>45421</v>
      </c>
      <c r="C624" t="s">
        <v>144</v>
      </c>
      <c r="D624" t="s">
        <v>1728</v>
      </c>
      <c r="E624" t="str">
        <f>VLOOKUP(D624,Product!$A$2:$I$101,3,FALSE)</f>
        <v>Electronics</v>
      </c>
      <c r="F624" t="s">
        <v>1773</v>
      </c>
      <c r="G624">
        <v>2</v>
      </c>
      <c r="H624">
        <v>678.98</v>
      </c>
      <c r="I624">
        <v>0.23</v>
      </c>
      <c r="J624" t="s">
        <v>1824</v>
      </c>
      <c r="K624">
        <v>1045.6292000000001</v>
      </c>
      <c r="L624" s="45">
        <f t="shared" si="38"/>
        <v>2</v>
      </c>
      <c r="M624" s="42">
        <f t="shared" si="41"/>
        <v>678.98</v>
      </c>
      <c r="N624" s="42">
        <f t="shared" si="39"/>
        <v>0.23</v>
      </c>
      <c r="O624" s="42">
        <f t="shared" si="40"/>
        <v>1045.6292000000001</v>
      </c>
    </row>
    <row r="625" spans="1:15" x14ac:dyDescent="0.3">
      <c r="A625" t="s">
        <v>2449</v>
      </c>
      <c r="B625" s="2">
        <v>45608</v>
      </c>
      <c r="C625" t="s">
        <v>264</v>
      </c>
      <c r="D625" t="s">
        <v>1602</v>
      </c>
      <c r="E625" t="str">
        <f>VLOOKUP(D625,Product!$A$2:$I$101,3,FALSE)</f>
        <v>Home</v>
      </c>
      <c r="F625" t="s">
        <v>1799</v>
      </c>
      <c r="G625">
        <v>4</v>
      </c>
      <c r="H625">
        <v>757.71</v>
      </c>
      <c r="I625">
        <v>0.26</v>
      </c>
      <c r="J625" t="s">
        <v>1829</v>
      </c>
      <c r="K625">
        <v>2242.8216000000002</v>
      </c>
      <c r="L625" s="45">
        <f t="shared" si="38"/>
        <v>4</v>
      </c>
      <c r="M625" s="42">
        <f t="shared" si="41"/>
        <v>757.71</v>
      </c>
      <c r="N625" s="42">
        <f t="shared" si="39"/>
        <v>0.26</v>
      </c>
      <c r="O625" s="42">
        <f t="shared" si="40"/>
        <v>2242.8216000000002</v>
      </c>
    </row>
    <row r="626" spans="1:15" x14ac:dyDescent="0.3">
      <c r="A626" t="s">
        <v>2450</v>
      </c>
      <c r="B626" s="2">
        <v>45644</v>
      </c>
      <c r="C626" t="s">
        <v>221</v>
      </c>
      <c r="D626" t="s">
        <v>1736</v>
      </c>
      <c r="E626" t="str">
        <f>VLOOKUP(D626,Product!$A$2:$I$101,3,FALSE)</f>
        <v>Beauty</v>
      </c>
      <c r="F626" t="s">
        <v>1769</v>
      </c>
      <c r="G626">
        <v>1</v>
      </c>
      <c r="H626">
        <v>647.86</v>
      </c>
      <c r="I626">
        <v>0.05</v>
      </c>
      <c r="J626" t="s">
        <v>1829</v>
      </c>
      <c r="K626">
        <v>615.46699999999998</v>
      </c>
      <c r="L626" s="45">
        <f t="shared" si="38"/>
        <v>1</v>
      </c>
      <c r="M626" s="42">
        <f t="shared" si="41"/>
        <v>647.86</v>
      </c>
      <c r="N626" s="42">
        <f t="shared" si="39"/>
        <v>0.05</v>
      </c>
      <c r="O626" s="42">
        <f t="shared" si="40"/>
        <v>615.46699999999998</v>
      </c>
    </row>
    <row r="627" spans="1:15" x14ac:dyDescent="0.3">
      <c r="A627" t="s">
        <v>2451</v>
      </c>
      <c r="B627" s="2">
        <v>45517</v>
      </c>
      <c r="C627" t="s">
        <v>461</v>
      </c>
      <c r="D627" t="s">
        <v>1572</v>
      </c>
      <c r="E627" t="str">
        <f>VLOOKUP(D627,Product!$A$2:$I$101,3,FALSE)</f>
        <v>Beauty</v>
      </c>
      <c r="F627" t="s">
        <v>1776</v>
      </c>
      <c r="G627">
        <v>2</v>
      </c>
      <c r="H627">
        <v>179.64</v>
      </c>
      <c r="I627">
        <v>0.1</v>
      </c>
      <c r="J627" t="s">
        <v>1826</v>
      </c>
      <c r="K627">
        <v>323.35199999999998</v>
      </c>
      <c r="L627" s="45">
        <f t="shared" si="38"/>
        <v>2</v>
      </c>
      <c r="M627" s="42">
        <f t="shared" si="41"/>
        <v>179.64</v>
      </c>
      <c r="N627" s="42">
        <f t="shared" si="39"/>
        <v>0.1</v>
      </c>
      <c r="O627" s="42">
        <f t="shared" si="40"/>
        <v>323.35199999999998</v>
      </c>
    </row>
    <row r="628" spans="1:15" x14ac:dyDescent="0.3">
      <c r="A628" t="s">
        <v>2452</v>
      </c>
      <c r="B628" s="2">
        <v>45545</v>
      </c>
      <c r="C628" t="s">
        <v>1235</v>
      </c>
      <c r="D628" t="s">
        <v>1672</v>
      </c>
      <c r="E628" t="str">
        <f>VLOOKUP(D628,Product!$A$2:$I$101,3,FALSE)</f>
        <v>Electronics</v>
      </c>
      <c r="F628" t="s">
        <v>1769</v>
      </c>
      <c r="G628">
        <v>3</v>
      </c>
      <c r="H628">
        <v>392.65</v>
      </c>
      <c r="I628">
        <v>0.17</v>
      </c>
      <c r="J628" t="s">
        <v>1826</v>
      </c>
      <c r="K628">
        <v>977.69849999999985</v>
      </c>
      <c r="L628" s="45">
        <f t="shared" si="38"/>
        <v>3</v>
      </c>
      <c r="M628" s="42">
        <f t="shared" si="41"/>
        <v>392.65</v>
      </c>
      <c r="N628" s="42">
        <f t="shared" si="39"/>
        <v>0.17</v>
      </c>
      <c r="O628" s="42">
        <f t="shared" si="40"/>
        <v>977.69849999999985</v>
      </c>
    </row>
    <row r="629" spans="1:15" x14ac:dyDescent="0.3">
      <c r="A629" t="s">
        <v>2453</v>
      </c>
      <c r="B629" s="2">
        <v>45547</v>
      </c>
      <c r="C629" t="s">
        <v>582</v>
      </c>
      <c r="D629" t="s">
        <v>1730</v>
      </c>
      <c r="E629" t="str">
        <f>VLOOKUP(D629,Product!$A$2:$I$101,3,FALSE)</f>
        <v>Clothing</v>
      </c>
      <c r="F629" t="s">
        <v>1804</v>
      </c>
      <c r="G629">
        <v>4</v>
      </c>
      <c r="H629">
        <v>969.55</v>
      </c>
      <c r="I629">
        <v>0.09</v>
      </c>
      <c r="J629" t="s">
        <v>1829</v>
      </c>
      <c r="K629">
        <v>3529.1619999999998</v>
      </c>
      <c r="L629" s="45">
        <f t="shared" si="38"/>
        <v>4</v>
      </c>
      <c r="M629" s="42">
        <f t="shared" si="41"/>
        <v>969.55</v>
      </c>
      <c r="N629" s="42">
        <f t="shared" si="39"/>
        <v>0.09</v>
      </c>
      <c r="O629" s="42">
        <f t="shared" si="40"/>
        <v>3529.1619999999998</v>
      </c>
    </row>
    <row r="630" spans="1:15" x14ac:dyDescent="0.3">
      <c r="A630" t="s">
        <v>2454</v>
      </c>
      <c r="B630" s="2">
        <v>45433</v>
      </c>
      <c r="C630" t="s">
        <v>1425</v>
      </c>
      <c r="D630" t="s">
        <v>1696</v>
      </c>
      <c r="E630" t="str">
        <f>VLOOKUP(D630,Product!$A$2:$I$101,3,FALSE)</f>
        <v>Electronics</v>
      </c>
      <c r="F630" t="s">
        <v>1794</v>
      </c>
      <c r="G630">
        <v>3</v>
      </c>
      <c r="H630">
        <v>322.94</v>
      </c>
      <c r="I630">
        <v>0.01</v>
      </c>
      <c r="J630" t="s">
        <v>1824</v>
      </c>
      <c r="K630">
        <v>959.13179999999988</v>
      </c>
      <c r="L630" s="45">
        <f t="shared" si="38"/>
        <v>3</v>
      </c>
      <c r="M630" s="42">
        <f t="shared" si="41"/>
        <v>322.94</v>
      </c>
      <c r="N630" s="42">
        <f t="shared" si="39"/>
        <v>0.01</v>
      </c>
      <c r="O630" s="42">
        <f t="shared" si="40"/>
        <v>959.13179999999988</v>
      </c>
    </row>
    <row r="631" spans="1:15" x14ac:dyDescent="0.3">
      <c r="A631" t="s">
        <v>2455</v>
      </c>
      <c r="B631" s="2">
        <v>45792</v>
      </c>
      <c r="C631" t="s">
        <v>1133</v>
      </c>
      <c r="D631" t="s">
        <v>1714</v>
      </c>
      <c r="E631" t="str">
        <f>VLOOKUP(D631,Product!$A$2:$I$101,3,FALSE)</f>
        <v>Beauty</v>
      </c>
      <c r="F631" t="s">
        <v>1752</v>
      </c>
      <c r="G631">
        <v>1</v>
      </c>
      <c r="H631">
        <v>92.83</v>
      </c>
      <c r="I631">
        <v>0.26</v>
      </c>
      <c r="J631" t="s">
        <v>1826</v>
      </c>
      <c r="K631">
        <v>68.694199999999995</v>
      </c>
      <c r="L631" s="45">
        <f t="shared" si="38"/>
        <v>1</v>
      </c>
      <c r="M631" s="42">
        <f t="shared" si="41"/>
        <v>92.83</v>
      </c>
      <c r="N631" s="42">
        <f t="shared" si="39"/>
        <v>0.26</v>
      </c>
      <c r="O631" s="42">
        <f t="shared" si="40"/>
        <v>68.694199999999995</v>
      </c>
    </row>
    <row r="632" spans="1:15" x14ac:dyDescent="0.3">
      <c r="A632" t="s">
        <v>2456</v>
      </c>
      <c r="B632" s="2">
        <v>45804</v>
      </c>
      <c r="C632" t="s">
        <v>1304</v>
      </c>
      <c r="D632" t="s">
        <v>1562</v>
      </c>
      <c r="E632" t="str">
        <f>VLOOKUP(D632,Product!$A$2:$I$101,3,FALSE)</f>
        <v>Electronics</v>
      </c>
      <c r="F632" t="s">
        <v>1766</v>
      </c>
      <c r="G632">
        <v>4</v>
      </c>
      <c r="H632">
        <v>432.29</v>
      </c>
      <c r="I632">
        <v>0.16</v>
      </c>
      <c r="J632" t="s">
        <v>1829</v>
      </c>
      <c r="K632">
        <v>1452.4944</v>
      </c>
      <c r="L632" s="45">
        <f t="shared" si="38"/>
        <v>4</v>
      </c>
      <c r="M632" s="42">
        <f t="shared" si="41"/>
        <v>432.29</v>
      </c>
      <c r="N632" s="42">
        <f t="shared" si="39"/>
        <v>0.16</v>
      </c>
      <c r="O632" s="42">
        <f t="shared" si="40"/>
        <v>1452.4944</v>
      </c>
    </row>
    <row r="633" spans="1:15" x14ac:dyDescent="0.3">
      <c r="A633" t="s">
        <v>2457</v>
      </c>
      <c r="B633" s="2">
        <v>45311</v>
      </c>
      <c r="C633" t="s">
        <v>292</v>
      </c>
      <c r="D633" t="s">
        <v>1626</v>
      </c>
      <c r="E633" t="str">
        <f>VLOOKUP(D633,Product!$A$2:$I$101,3,FALSE)</f>
        <v>Electronics</v>
      </c>
      <c r="F633" t="s">
        <v>1797</v>
      </c>
      <c r="G633">
        <v>2</v>
      </c>
      <c r="H633">
        <v>925.78</v>
      </c>
      <c r="I633">
        <v>0.14000000000000001</v>
      </c>
      <c r="J633" t="s">
        <v>1829</v>
      </c>
      <c r="K633">
        <v>1592.3416</v>
      </c>
      <c r="L633" s="45">
        <f t="shared" si="38"/>
        <v>2</v>
      </c>
      <c r="M633" s="42">
        <f t="shared" si="41"/>
        <v>925.78</v>
      </c>
      <c r="N633" s="42">
        <f t="shared" si="39"/>
        <v>0.14000000000000001</v>
      </c>
      <c r="O633" s="42">
        <f t="shared" si="40"/>
        <v>1592.3416</v>
      </c>
    </row>
    <row r="634" spans="1:15" x14ac:dyDescent="0.3">
      <c r="A634" t="s">
        <v>2458</v>
      </c>
      <c r="B634" s="2">
        <v>45605</v>
      </c>
      <c r="C634" t="s">
        <v>1469</v>
      </c>
      <c r="D634" t="s">
        <v>1598</v>
      </c>
      <c r="E634" t="str">
        <f>VLOOKUP(D634,Product!$A$2:$I$101,3,FALSE)</f>
        <v>Clothing</v>
      </c>
      <c r="F634" t="s">
        <v>1792</v>
      </c>
      <c r="G634">
        <v>2</v>
      </c>
      <c r="H634">
        <v>151.47</v>
      </c>
      <c r="I634">
        <v>0.21</v>
      </c>
      <c r="J634" t="s">
        <v>1826</v>
      </c>
      <c r="K634">
        <v>239.32259999999999</v>
      </c>
      <c r="L634" s="45">
        <f t="shared" si="38"/>
        <v>2</v>
      </c>
      <c r="M634" s="42">
        <f t="shared" si="41"/>
        <v>151.47</v>
      </c>
      <c r="N634" s="42">
        <f t="shared" si="39"/>
        <v>0.21</v>
      </c>
      <c r="O634" s="42">
        <f t="shared" si="40"/>
        <v>239.32259999999999</v>
      </c>
    </row>
    <row r="635" spans="1:15" x14ac:dyDescent="0.3">
      <c r="A635" t="s">
        <v>2459</v>
      </c>
      <c r="B635" s="2">
        <v>45338</v>
      </c>
      <c r="C635" t="s">
        <v>1389</v>
      </c>
      <c r="D635" t="s">
        <v>1714</v>
      </c>
      <c r="E635" t="str">
        <f>VLOOKUP(D635,Product!$A$2:$I$101,3,FALSE)</f>
        <v>Beauty</v>
      </c>
      <c r="F635" t="s">
        <v>1789</v>
      </c>
      <c r="G635">
        <v>1</v>
      </c>
      <c r="H635">
        <v>343.05</v>
      </c>
      <c r="I635">
        <v>0.28000000000000003</v>
      </c>
      <c r="J635" t="s">
        <v>1826</v>
      </c>
      <c r="K635">
        <v>246.99600000000001</v>
      </c>
      <c r="L635" s="45">
        <f t="shared" si="38"/>
        <v>1</v>
      </c>
      <c r="M635" s="42">
        <f t="shared" si="41"/>
        <v>343.05</v>
      </c>
      <c r="N635" s="42">
        <f t="shared" si="39"/>
        <v>0.28000000000000003</v>
      </c>
      <c r="O635" s="42">
        <f t="shared" si="40"/>
        <v>246.99600000000001</v>
      </c>
    </row>
    <row r="636" spans="1:15" x14ac:dyDescent="0.3">
      <c r="A636" t="s">
        <v>2460</v>
      </c>
      <c r="B636" s="2">
        <v>45642</v>
      </c>
      <c r="C636" t="s">
        <v>244</v>
      </c>
      <c r="D636" t="s">
        <v>1582</v>
      </c>
      <c r="E636" t="str">
        <f>VLOOKUP(D636,Product!$A$2:$I$101,3,FALSE)</f>
        <v>Sports</v>
      </c>
      <c r="F636" t="s">
        <v>1769</v>
      </c>
      <c r="G636">
        <v>1</v>
      </c>
      <c r="H636">
        <v>373.06</v>
      </c>
      <c r="I636">
        <v>0.11</v>
      </c>
      <c r="J636" t="s">
        <v>1826</v>
      </c>
      <c r="K636">
        <v>332.02339999999998</v>
      </c>
      <c r="L636" s="45">
        <f t="shared" si="38"/>
        <v>1</v>
      </c>
      <c r="M636" s="42">
        <f t="shared" si="41"/>
        <v>373.06</v>
      </c>
      <c r="N636" s="42">
        <f t="shared" si="39"/>
        <v>0.11</v>
      </c>
      <c r="O636" s="42">
        <f t="shared" si="40"/>
        <v>332.02339999999998</v>
      </c>
    </row>
    <row r="637" spans="1:15" x14ac:dyDescent="0.3">
      <c r="A637" t="s">
        <v>2461</v>
      </c>
      <c r="B637" s="2">
        <v>45693</v>
      </c>
      <c r="C637" t="s">
        <v>1278</v>
      </c>
      <c r="D637" t="s">
        <v>1584</v>
      </c>
      <c r="E637" t="str">
        <f>VLOOKUP(D637,Product!$A$2:$I$101,3,FALSE)</f>
        <v>Clothing</v>
      </c>
      <c r="F637" t="s">
        <v>1801</v>
      </c>
      <c r="G637">
        <v>1</v>
      </c>
      <c r="H637">
        <v>124.98</v>
      </c>
      <c r="I637">
        <v>7.0000000000000007E-2</v>
      </c>
      <c r="J637" t="s">
        <v>1829</v>
      </c>
      <c r="K637">
        <v>116.23139999999999</v>
      </c>
      <c r="L637" s="45">
        <f t="shared" si="38"/>
        <v>1</v>
      </c>
      <c r="M637" s="42">
        <f t="shared" si="41"/>
        <v>124.98</v>
      </c>
      <c r="N637" s="42">
        <f t="shared" si="39"/>
        <v>7.0000000000000007E-2</v>
      </c>
      <c r="O637" s="42">
        <f t="shared" si="40"/>
        <v>116.23139999999999</v>
      </c>
    </row>
    <row r="638" spans="1:15" x14ac:dyDescent="0.3">
      <c r="A638" t="s">
        <v>2462</v>
      </c>
      <c r="B638" s="2">
        <v>45763</v>
      </c>
      <c r="C638" t="s">
        <v>866</v>
      </c>
      <c r="D638" t="s">
        <v>1694</v>
      </c>
      <c r="E638" t="str">
        <f>VLOOKUP(D638,Product!$A$2:$I$101,3,FALSE)</f>
        <v>Sports</v>
      </c>
      <c r="F638" t="s">
        <v>1813</v>
      </c>
      <c r="G638">
        <v>4</v>
      </c>
      <c r="H638">
        <v>221.49</v>
      </c>
      <c r="I638">
        <v>0.26</v>
      </c>
      <c r="J638" t="s">
        <v>1826</v>
      </c>
      <c r="K638">
        <v>655.61040000000003</v>
      </c>
      <c r="L638" s="45">
        <f t="shared" si="38"/>
        <v>4</v>
      </c>
      <c r="M638" s="42">
        <f t="shared" si="41"/>
        <v>221.49</v>
      </c>
      <c r="N638" s="42">
        <f t="shared" si="39"/>
        <v>0.26</v>
      </c>
      <c r="O638" s="42">
        <f t="shared" si="40"/>
        <v>655.61040000000003</v>
      </c>
    </row>
    <row r="639" spans="1:15" x14ac:dyDescent="0.3">
      <c r="A639" t="s">
        <v>2463</v>
      </c>
      <c r="B639" s="2">
        <v>45572</v>
      </c>
      <c r="C639" t="s">
        <v>565</v>
      </c>
      <c r="D639" t="s">
        <v>1594</v>
      </c>
      <c r="E639" t="str">
        <f>VLOOKUP(D639,Product!$A$2:$I$101,3,FALSE)</f>
        <v>Clothing</v>
      </c>
      <c r="F639" t="s">
        <v>1801</v>
      </c>
      <c r="G639">
        <v>1</v>
      </c>
      <c r="H639">
        <v>563.32000000000005</v>
      </c>
      <c r="I639">
        <v>0.01</v>
      </c>
      <c r="J639" t="s">
        <v>1826</v>
      </c>
      <c r="K639">
        <v>557.68680000000006</v>
      </c>
      <c r="L639" s="45">
        <f t="shared" si="38"/>
        <v>1</v>
      </c>
      <c r="M639" s="42">
        <f t="shared" si="41"/>
        <v>563.32000000000005</v>
      </c>
      <c r="N639" s="42">
        <f t="shared" si="39"/>
        <v>0.01</v>
      </c>
      <c r="O639" s="42">
        <f t="shared" si="40"/>
        <v>557.68680000000006</v>
      </c>
    </row>
    <row r="640" spans="1:15" x14ac:dyDescent="0.3">
      <c r="A640" t="s">
        <v>2464</v>
      </c>
      <c r="B640" s="2">
        <v>45338</v>
      </c>
      <c r="C640" t="s">
        <v>1217</v>
      </c>
      <c r="D640" t="s">
        <v>1570</v>
      </c>
      <c r="E640" t="str">
        <f>VLOOKUP(D640,Product!$A$2:$I$101,3,FALSE)</f>
        <v>Electronics</v>
      </c>
      <c r="F640" t="s">
        <v>1752</v>
      </c>
      <c r="G640">
        <v>1</v>
      </c>
      <c r="H640">
        <v>362.93</v>
      </c>
      <c r="I640">
        <v>0.27</v>
      </c>
      <c r="J640" t="s">
        <v>1824</v>
      </c>
      <c r="K640">
        <v>264.93889999999999</v>
      </c>
      <c r="L640" s="45">
        <f t="shared" si="38"/>
        <v>1</v>
      </c>
      <c r="M640" s="42">
        <f t="shared" si="41"/>
        <v>362.93</v>
      </c>
      <c r="N640" s="42">
        <f t="shared" si="39"/>
        <v>0.27</v>
      </c>
      <c r="O640" s="42">
        <f t="shared" si="40"/>
        <v>264.93889999999999</v>
      </c>
    </row>
    <row r="641" spans="1:15" x14ac:dyDescent="0.3">
      <c r="A641" t="s">
        <v>2465</v>
      </c>
      <c r="B641" s="2">
        <v>45373</v>
      </c>
      <c r="C641" t="s">
        <v>1056</v>
      </c>
      <c r="D641" t="s">
        <v>1570</v>
      </c>
      <c r="E641" t="str">
        <f>VLOOKUP(D641,Product!$A$2:$I$101,3,FALSE)</f>
        <v>Electronics</v>
      </c>
      <c r="F641" t="s">
        <v>1801</v>
      </c>
      <c r="G641">
        <v>4</v>
      </c>
      <c r="H641">
        <v>369.22</v>
      </c>
      <c r="I641">
        <v>0.18</v>
      </c>
      <c r="J641" t="s">
        <v>1829</v>
      </c>
      <c r="K641">
        <v>1211.0416</v>
      </c>
      <c r="L641" s="45">
        <f t="shared" si="38"/>
        <v>4</v>
      </c>
      <c r="M641" s="42">
        <f t="shared" si="41"/>
        <v>369.22</v>
      </c>
      <c r="N641" s="42">
        <f t="shared" si="39"/>
        <v>0.18</v>
      </c>
      <c r="O641" s="42">
        <f t="shared" si="40"/>
        <v>1211.0416</v>
      </c>
    </row>
    <row r="642" spans="1:15" x14ac:dyDescent="0.3">
      <c r="A642" t="s">
        <v>2466</v>
      </c>
      <c r="B642" s="2">
        <v>45590</v>
      </c>
      <c r="C642" t="s">
        <v>1275</v>
      </c>
      <c r="D642" t="s">
        <v>1740</v>
      </c>
      <c r="E642" t="str">
        <f>VLOOKUP(D642,Product!$A$2:$I$101,3,FALSE)</f>
        <v>Clothing</v>
      </c>
      <c r="F642" t="s">
        <v>1799</v>
      </c>
      <c r="G642">
        <v>3</v>
      </c>
      <c r="H642">
        <v>950.83</v>
      </c>
      <c r="I642">
        <v>0.06</v>
      </c>
      <c r="J642" t="s">
        <v>1826</v>
      </c>
      <c r="K642">
        <v>2681.3406</v>
      </c>
      <c r="L642" s="45">
        <f t="shared" si="38"/>
        <v>3</v>
      </c>
      <c r="M642" s="42">
        <f t="shared" si="41"/>
        <v>950.83</v>
      </c>
      <c r="N642" s="42">
        <f t="shared" si="39"/>
        <v>0.06</v>
      </c>
      <c r="O642" s="42">
        <f t="shared" si="40"/>
        <v>2681.3406</v>
      </c>
    </row>
    <row r="643" spans="1:15" x14ac:dyDescent="0.3">
      <c r="A643" t="s">
        <v>2467</v>
      </c>
      <c r="B643" s="2">
        <v>45365</v>
      </c>
      <c r="C643" t="s">
        <v>484</v>
      </c>
      <c r="D643" t="s">
        <v>1622</v>
      </c>
      <c r="E643" t="str">
        <f>VLOOKUP(D643,Product!$A$2:$I$101,3,FALSE)</f>
        <v>Clothing</v>
      </c>
      <c r="F643" t="s">
        <v>1797</v>
      </c>
      <c r="G643">
        <v>3</v>
      </c>
      <c r="H643">
        <v>338.79</v>
      </c>
      <c r="I643">
        <v>0.01</v>
      </c>
      <c r="J643" t="s">
        <v>1824</v>
      </c>
      <c r="K643">
        <v>1006.2063000000001</v>
      </c>
      <c r="L643" s="45">
        <f t="shared" ref="L643:L706" si="42">IF(G643="", AVERAGEIF($E$2:$E$101, E644, $G$2:$G$101), G643)</f>
        <v>3</v>
      </c>
      <c r="M643" s="42">
        <f t="shared" si="41"/>
        <v>338.79</v>
      </c>
      <c r="N643" s="42">
        <f t="shared" ref="N643:N706" si="43">IF(I643="", AVERAGEIF($E$2:$E$101, E644, $I$2:$I$101), I643)</f>
        <v>0.01</v>
      </c>
      <c r="O643" s="42">
        <f t="shared" ref="O643:O706" si="44">IF(K643="", AVERAGEIF($E$2:$E$101, E644, $K$2:$K$101), K643)</f>
        <v>1006.2063000000001</v>
      </c>
    </row>
    <row r="644" spans="1:15" x14ac:dyDescent="0.3">
      <c r="A644" t="s">
        <v>2468</v>
      </c>
      <c r="B644" s="2">
        <v>45711</v>
      </c>
      <c r="C644" t="s">
        <v>493</v>
      </c>
      <c r="D644" t="s">
        <v>1728</v>
      </c>
      <c r="E644" t="str">
        <f>VLOOKUP(D644,Product!$A$2:$I$101,3,FALSE)</f>
        <v>Electronics</v>
      </c>
      <c r="F644" t="s">
        <v>1757</v>
      </c>
      <c r="G644">
        <v>3</v>
      </c>
      <c r="H644">
        <v>853.32</v>
      </c>
      <c r="I644">
        <v>7.0000000000000007E-2</v>
      </c>
      <c r="J644" t="s">
        <v>1829</v>
      </c>
      <c r="K644">
        <v>2380.7628</v>
      </c>
      <c r="L644" s="45">
        <f t="shared" si="42"/>
        <v>3</v>
      </c>
      <c r="M644" s="42">
        <f t="shared" si="41"/>
        <v>853.32</v>
      </c>
      <c r="N644" s="42">
        <f t="shared" si="43"/>
        <v>7.0000000000000007E-2</v>
      </c>
      <c r="O644" s="42">
        <f t="shared" si="44"/>
        <v>2380.7628</v>
      </c>
    </row>
    <row r="645" spans="1:15" x14ac:dyDescent="0.3">
      <c r="A645" t="s">
        <v>2469</v>
      </c>
      <c r="B645" s="2">
        <v>45586</v>
      </c>
      <c r="C645" t="s">
        <v>502</v>
      </c>
      <c r="D645" t="s">
        <v>1700</v>
      </c>
      <c r="E645" t="str">
        <f>VLOOKUP(D645,Product!$A$2:$I$101,3,FALSE)</f>
        <v>Electronics</v>
      </c>
      <c r="F645" t="s">
        <v>1776</v>
      </c>
      <c r="G645">
        <v>3</v>
      </c>
      <c r="H645">
        <v>89.78</v>
      </c>
      <c r="I645">
        <v>0.2</v>
      </c>
      <c r="J645" t="s">
        <v>1829</v>
      </c>
      <c r="K645">
        <v>215.47200000000001</v>
      </c>
      <c r="L645" s="45">
        <f t="shared" si="42"/>
        <v>3</v>
      </c>
      <c r="M645" s="42">
        <f t="shared" si="41"/>
        <v>89.78</v>
      </c>
      <c r="N645" s="42">
        <f t="shared" si="43"/>
        <v>0.2</v>
      </c>
      <c r="O645" s="42">
        <f t="shared" si="44"/>
        <v>215.47200000000001</v>
      </c>
    </row>
    <row r="646" spans="1:15" x14ac:dyDescent="0.3">
      <c r="A646" t="s">
        <v>2470</v>
      </c>
      <c r="B646" s="2">
        <v>45334</v>
      </c>
      <c r="C646" t="s">
        <v>628</v>
      </c>
      <c r="D646" t="s">
        <v>1658</v>
      </c>
      <c r="E646" t="str">
        <f>VLOOKUP(D646,Product!$A$2:$I$101,3,FALSE)</f>
        <v>Home</v>
      </c>
      <c r="F646" t="s">
        <v>1757</v>
      </c>
      <c r="G646">
        <v>1</v>
      </c>
      <c r="H646">
        <v>172.04</v>
      </c>
      <c r="I646">
        <v>0.04</v>
      </c>
      <c r="J646" t="s">
        <v>1826</v>
      </c>
      <c r="K646">
        <v>165.1584</v>
      </c>
      <c r="L646" s="45">
        <f t="shared" si="42"/>
        <v>1</v>
      </c>
      <c r="M646" s="42">
        <f t="shared" si="41"/>
        <v>172.04</v>
      </c>
      <c r="N646" s="42">
        <f t="shared" si="43"/>
        <v>0.04</v>
      </c>
      <c r="O646" s="42">
        <f t="shared" si="44"/>
        <v>165.1584</v>
      </c>
    </row>
    <row r="647" spans="1:15" x14ac:dyDescent="0.3">
      <c r="A647" t="s">
        <v>2471</v>
      </c>
      <c r="B647" s="2">
        <v>45333</v>
      </c>
      <c r="C647" t="s">
        <v>1440</v>
      </c>
      <c r="D647" t="s">
        <v>1656</v>
      </c>
      <c r="E647" t="str">
        <f>VLOOKUP(D647,Product!$A$2:$I$101,3,FALSE)</f>
        <v>Sports</v>
      </c>
      <c r="F647" t="s">
        <v>1757</v>
      </c>
      <c r="G647">
        <v>1</v>
      </c>
      <c r="H647">
        <v>389.2</v>
      </c>
      <c r="I647">
        <v>0.05</v>
      </c>
      <c r="J647" t="s">
        <v>1824</v>
      </c>
      <c r="K647">
        <v>369.74</v>
      </c>
      <c r="L647" s="45">
        <f t="shared" si="42"/>
        <v>1</v>
      </c>
      <c r="M647" s="42">
        <f t="shared" si="41"/>
        <v>389.2</v>
      </c>
      <c r="N647" s="42">
        <f t="shared" si="43"/>
        <v>0.05</v>
      </c>
      <c r="O647" s="42">
        <f t="shared" si="44"/>
        <v>369.74</v>
      </c>
    </row>
    <row r="648" spans="1:15" x14ac:dyDescent="0.3">
      <c r="A648" t="s">
        <v>2472</v>
      </c>
      <c r="B648" s="2">
        <v>45778</v>
      </c>
      <c r="C648" t="s">
        <v>1422</v>
      </c>
      <c r="D648" t="s">
        <v>1702</v>
      </c>
      <c r="E648" t="str">
        <f>VLOOKUP(D648,Product!$A$2:$I$101,3,FALSE)</f>
        <v>Electronics</v>
      </c>
      <c r="F648" t="s">
        <v>1797</v>
      </c>
      <c r="G648">
        <v>3</v>
      </c>
      <c r="H648">
        <v>865.96</v>
      </c>
      <c r="I648">
        <v>0.12</v>
      </c>
      <c r="J648" t="s">
        <v>1826</v>
      </c>
      <c r="K648">
        <v>2286.1343999999999</v>
      </c>
      <c r="L648" s="45">
        <f t="shared" si="42"/>
        <v>3</v>
      </c>
      <c r="M648" s="42">
        <f t="shared" si="41"/>
        <v>865.96</v>
      </c>
      <c r="N648" s="42">
        <f t="shared" si="43"/>
        <v>0.12</v>
      </c>
      <c r="O648" s="42">
        <f t="shared" si="44"/>
        <v>2286.1343999999999</v>
      </c>
    </row>
    <row r="649" spans="1:15" x14ac:dyDescent="0.3">
      <c r="A649" t="s">
        <v>2473</v>
      </c>
      <c r="B649" s="2">
        <v>45592</v>
      </c>
      <c r="C649" t="s">
        <v>562</v>
      </c>
      <c r="D649" t="s">
        <v>1586</v>
      </c>
      <c r="E649" t="str">
        <f>VLOOKUP(D649,Product!$A$2:$I$101,3,FALSE)</f>
        <v>Sports</v>
      </c>
      <c r="F649" t="s">
        <v>1757</v>
      </c>
      <c r="G649">
        <v>3</v>
      </c>
      <c r="H649">
        <v>79.95</v>
      </c>
      <c r="I649">
        <v>0.2</v>
      </c>
      <c r="J649" t="s">
        <v>1829</v>
      </c>
      <c r="K649">
        <v>191.88</v>
      </c>
      <c r="L649" s="45">
        <f t="shared" si="42"/>
        <v>3</v>
      </c>
      <c r="M649" s="42">
        <f t="shared" si="41"/>
        <v>79.95</v>
      </c>
      <c r="N649" s="42">
        <f t="shared" si="43"/>
        <v>0.2</v>
      </c>
      <c r="O649" s="42">
        <f t="shared" si="44"/>
        <v>191.88</v>
      </c>
    </row>
    <row r="650" spans="1:15" x14ac:dyDescent="0.3">
      <c r="A650" t="s">
        <v>2474</v>
      </c>
      <c r="B650" s="2">
        <v>45259</v>
      </c>
      <c r="C650" t="s">
        <v>1190</v>
      </c>
      <c r="D650" t="s">
        <v>1600</v>
      </c>
      <c r="E650" t="str">
        <f>VLOOKUP(D650,Product!$A$2:$I$101,3,FALSE)</f>
        <v>Electronics</v>
      </c>
      <c r="F650" t="s">
        <v>1779</v>
      </c>
      <c r="G650">
        <v>1</v>
      </c>
      <c r="H650">
        <v>566.5</v>
      </c>
      <c r="I650">
        <v>0.25</v>
      </c>
      <c r="J650" t="s">
        <v>1829</v>
      </c>
      <c r="K650">
        <v>424.875</v>
      </c>
      <c r="L650" s="45">
        <f t="shared" si="42"/>
        <v>1</v>
      </c>
      <c r="M650" s="42">
        <f t="shared" si="41"/>
        <v>566.5</v>
      </c>
      <c r="N650" s="42">
        <f t="shared" si="43"/>
        <v>0.25</v>
      </c>
      <c r="O650" s="42">
        <f t="shared" si="44"/>
        <v>424.875</v>
      </c>
    </row>
    <row r="651" spans="1:15" x14ac:dyDescent="0.3">
      <c r="A651" t="s">
        <v>2475</v>
      </c>
      <c r="B651" s="2">
        <v>45801</v>
      </c>
      <c r="C651" t="s">
        <v>1252</v>
      </c>
      <c r="D651" t="s">
        <v>1590</v>
      </c>
      <c r="E651" t="str">
        <f>VLOOKUP(D651,Product!$A$2:$I$101,3,FALSE)</f>
        <v>Home</v>
      </c>
      <c r="F651" t="s">
        <v>1752</v>
      </c>
      <c r="G651">
        <v>2</v>
      </c>
      <c r="H651">
        <v>347.95</v>
      </c>
      <c r="I651">
        <v>0.13</v>
      </c>
      <c r="J651" t="s">
        <v>1829</v>
      </c>
      <c r="K651">
        <v>605.43299999999999</v>
      </c>
      <c r="L651" s="45">
        <f t="shared" si="42"/>
        <v>2</v>
      </c>
      <c r="M651" s="42">
        <f t="shared" si="41"/>
        <v>347.95</v>
      </c>
      <c r="N651" s="42">
        <f t="shared" si="43"/>
        <v>0.13</v>
      </c>
      <c r="O651" s="42">
        <f t="shared" si="44"/>
        <v>605.43299999999999</v>
      </c>
    </row>
    <row r="652" spans="1:15" x14ac:dyDescent="0.3">
      <c r="A652" t="s">
        <v>2476</v>
      </c>
      <c r="B652" s="2">
        <v>45347</v>
      </c>
      <c r="C652" t="s">
        <v>681</v>
      </c>
      <c r="D652" t="s">
        <v>1664</v>
      </c>
      <c r="E652" t="str">
        <f>VLOOKUP(D652,Product!$A$2:$I$101,3,FALSE)</f>
        <v>Clothing</v>
      </c>
      <c r="F652" t="s">
        <v>1766</v>
      </c>
      <c r="G652">
        <v>2</v>
      </c>
      <c r="H652">
        <v>250.83</v>
      </c>
      <c r="I652">
        <v>0.15</v>
      </c>
      <c r="J652" t="s">
        <v>1826</v>
      </c>
      <c r="K652">
        <v>426.411</v>
      </c>
      <c r="L652" s="45">
        <f t="shared" si="42"/>
        <v>2</v>
      </c>
      <c r="M652" s="42">
        <f t="shared" si="41"/>
        <v>250.83</v>
      </c>
      <c r="N652" s="42">
        <f t="shared" si="43"/>
        <v>0.15</v>
      </c>
      <c r="O652" s="42">
        <f t="shared" si="44"/>
        <v>426.411</v>
      </c>
    </row>
    <row r="653" spans="1:15" x14ac:dyDescent="0.3">
      <c r="A653" t="s">
        <v>2477</v>
      </c>
      <c r="B653" s="2">
        <v>45721</v>
      </c>
      <c r="C653" t="s">
        <v>502</v>
      </c>
      <c r="D653" t="s">
        <v>1690</v>
      </c>
      <c r="E653" t="str">
        <f>VLOOKUP(D653,Product!$A$2:$I$101,3,FALSE)</f>
        <v>Beauty</v>
      </c>
      <c r="F653" t="s">
        <v>1757</v>
      </c>
      <c r="G653">
        <v>1</v>
      </c>
      <c r="H653">
        <v>888.05</v>
      </c>
      <c r="I653">
        <v>0.2</v>
      </c>
      <c r="J653" t="s">
        <v>1826</v>
      </c>
      <c r="K653">
        <v>710.44</v>
      </c>
      <c r="L653" s="45">
        <f t="shared" si="42"/>
        <v>1</v>
      </c>
      <c r="M653" s="42">
        <f t="shared" si="41"/>
        <v>888.05</v>
      </c>
      <c r="N653" s="42">
        <f t="shared" si="43"/>
        <v>0.2</v>
      </c>
      <c r="O653" s="42">
        <f t="shared" si="44"/>
        <v>710.44</v>
      </c>
    </row>
    <row r="654" spans="1:15" x14ac:dyDescent="0.3">
      <c r="A654" t="s">
        <v>2478</v>
      </c>
      <c r="B654" s="2">
        <v>45531</v>
      </c>
      <c r="C654" t="s">
        <v>36</v>
      </c>
      <c r="D654" t="s">
        <v>1626</v>
      </c>
      <c r="E654" t="str">
        <f>VLOOKUP(D654,Product!$A$2:$I$101,3,FALSE)</f>
        <v>Electronics</v>
      </c>
      <c r="F654" t="s">
        <v>1810</v>
      </c>
      <c r="G654">
        <v>2</v>
      </c>
      <c r="H654">
        <v>673.02</v>
      </c>
      <c r="I654">
        <v>0.11</v>
      </c>
      <c r="J654" t="s">
        <v>1826</v>
      </c>
      <c r="K654">
        <v>1197.9756</v>
      </c>
      <c r="L654" s="45">
        <f t="shared" si="42"/>
        <v>2</v>
      </c>
      <c r="M654" s="42">
        <f t="shared" si="41"/>
        <v>673.02</v>
      </c>
      <c r="N654" s="42">
        <f t="shared" si="43"/>
        <v>0.11</v>
      </c>
      <c r="O654" s="42">
        <f t="shared" si="44"/>
        <v>1197.9756</v>
      </c>
    </row>
    <row r="655" spans="1:15" x14ac:dyDescent="0.3">
      <c r="A655" t="s">
        <v>2479</v>
      </c>
      <c r="B655" s="2">
        <v>45332</v>
      </c>
      <c r="C655" t="s">
        <v>1362</v>
      </c>
      <c r="D655" t="s">
        <v>1676</v>
      </c>
      <c r="E655" t="str">
        <f>VLOOKUP(D655,Product!$A$2:$I$101,3,FALSE)</f>
        <v>Beauty</v>
      </c>
      <c r="F655" t="s">
        <v>1766</v>
      </c>
      <c r="G655">
        <v>2</v>
      </c>
      <c r="H655">
        <v>492.62</v>
      </c>
      <c r="I655">
        <v>0.26</v>
      </c>
      <c r="J655" t="s">
        <v>1829</v>
      </c>
      <c r="K655">
        <v>729.07759999999996</v>
      </c>
      <c r="L655" s="45">
        <f t="shared" si="42"/>
        <v>2</v>
      </c>
      <c r="M655" s="42">
        <f t="shared" ref="M655:M718" si="45">IF(H655="", IFERROR(AVERAGEIF($E$2:$E$101, E655, $H$2:$H$101), ""), H655)</f>
        <v>492.62</v>
      </c>
      <c r="N655" s="42">
        <f t="shared" si="43"/>
        <v>0.26</v>
      </c>
      <c r="O655" s="42">
        <f t="shared" si="44"/>
        <v>729.07759999999996</v>
      </c>
    </row>
    <row r="656" spans="1:15" x14ac:dyDescent="0.3">
      <c r="A656" t="s">
        <v>2480</v>
      </c>
      <c r="B656" s="2">
        <v>45344</v>
      </c>
      <c r="C656" t="s">
        <v>1175</v>
      </c>
      <c r="D656" t="s">
        <v>1718</v>
      </c>
      <c r="E656" t="str">
        <f>VLOOKUP(D656,Product!$A$2:$I$101,3,FALSE)</f>
        <v>Clothing</v>
      </c>
      <c r="F656" t="s">
        <v>1766</v>
      </c>
      <c r="G656">
        <v>4</v>
      </c>
      <c r="H656">
        <v>986.93</v>
      </c>
      <c r="I656">
        <v>0.01</v>
      </c>
      <c r="J656" t="s">
        <v>1824</v>
      </c>
      <c r="K656">
        <v>3908.2428</v>
      </c>
      <c r="L656" s="45">
        <f t="shared" si="42"/>
        <v>4</v>
      </c>
      <c r="M656" s="42">
        <f t="shared" si="45"/>
        <v>986.93</v>
      </c>
      <c r="N656" s="42">
        <f t="shared" si="43"/>
        <v>0.01</v>
      </c>
      <c r="O656" s="42">
        <f t="shared" si="44"/>
        <v>3908.2428</v>
      </c>
    </row>
    <row r="657" spans="1:15" x14ac:dyDescent="0.3">
      <c r="A657" t="s">
        <v>2481</v>
      </c>
      <c r="B657" s="2">
        <v>45388</v>
      </c>
      <c r="C657" t="s">
        <v>1475</v>
      </c>
      <c r="D657" t="s">
        <v>1592</v>
      </c>
      <c r="E657" t="str">
        <f>VLOOKUP(D657,Product!$A$2:$I$101,3,FALSE)</f>
        <v>Sports</v>
      </c>
      <c r="F657" t="s">
        <v>1794</v>
      </c>
      <c r="G657">
        <v>4</v>
      </c>
      <c r="H657">
        <v>411.68</v>
      </c>
      <c r="I657">
        <v>0.06</v>
      </c>
      <c r="J657" t="s">
        <v>1826</v>
      </c>
      <c r="K657">
        <v>1547.9168</v>
      </c>
      <c r="L657" s="45">
        <f t="shared" si="42"/>
        <v>4</v>
      </c>
      <c r="M657" s="42">
        <f t="shared" si="45"/>
        <v>411.68</v>
      </c>
      <c r="N657" s="42">
        <f t="shared" si="43"/>
        <v>0.06</v>
      </c>
      <c r="O657" s="42">
        <f t="shared" si="44"/>
        <v>1547.9168</v>
      </c>
    </row>
    <row r="658" spans="1:15" x14ac:dyDescent="0.3">
      <c r="A658" t="s">
        <v>2482</v>
      </c>
      <c r="B658" s="2">
        <v>45397</v>
      </c>
      <c r="C658" t="s">
        <v>711</v>
      </c>
      <c r="D658" t="s">
        <v>1620</v>
      </c>
      <c r="E658" t="str">
        <f>VLOOKUP(D658,Product!$A$2:$I$101,3,FALSE)</f>
        <v>Clothing</v>
      </c>
      <c r="F658" t="s">
        <v>1807</v>
      </c>
      <c r="G658">
        <v>2</v>
      </c>
      <c r="H658">
        <v>637.55999999999995</v>
      </c>
      <c r="I658">
        <v>0.05</v>
      </c>
      <c r="J658" t="s">
        <v>1829</v>
      </c>
      <c r="K658">
        <v>1211.364</v>
      </c>
      <c r="L658" s="45">
        <f t="shared" si="42"/>
        <v>2</v>
      </c>
      <c r="M658" s="42">
        <f t="shared" si="45"/>
        <v>637.55999999999995</v>
      </c>
      <c r="N658" s="42">
        <f t="shared" si="43"/>
        <v>0.05</v>
      </c>
      <c r="O658" s="42">
        <f t="shared" si="44"/>
        <v>1211.364</v>
      </c>
    </row>
    <row r="659" spans="1:15" x14ac:dyDescent="0.3">
      <c r="A659" t="s">
        <v>2483</v>
      </c>
      <c r="B659" s="2">
        <v>45633</v>
      </c>
      <c r="C659" t="s">
        <v>67</v>
      </c>
      <c r="D659" t="s">
        <v>1574</v>
      </c>
      <c r="E659" t="str">
        <f>VLOOKUP(D659,Product!$A$2:$I$101,3,FALSE)</f>
        <v>Electronics</v>
      </c>
      <c r="F659" t="s">
        <v>1766</v>
      </c>
      <c r="G659">
        <v>3</v>
      </c>
      <c r="H659">
        <v>706.87</v>
      </c>
      <c r="I659">
        <v>0.27</v>
      </c>
      <c r="J659" t="s">
        <v>1824</v>
      </c>
      <c r="K659">
        <v>1548.0453</v>
      </c>
      <c r="L659" s="45">
        <f t="shared" si="42"/>
        <v>3</v>
      </c>
      <c r="M659" s="42">
        <f t="shared" si="45"/>
        <v>706.87</v>
      </c>
      <c r="N659" s="42">
        <f t="shared" si="43"/>
        <v>0.27</v>
      </c>
      <c r="O659" s="42">
        <f t="shared" si="44"/>
        <v>1548.0453</v>
      </c>
    </row>
    <row r="660" spans="1:15" x14ac:dyDescent="0.3">
      <c r="A660" t="s">
        <v>2484</v>
      </c>
      <c r="B660" s="2">
        <v>45629</v>
      </c>
      <c r="C660" t="s">
        <v>208</v>
      </c>
      <c r="D660" t="s">
        <v>1578</v>
      </c>
      <c r="E660" t="str">
        <f>VLOOKUP(D660,Product!$A$2:$I$101,3,FALSE)</f>
        <v>Electronics</v>
      </c>
      <c r="F660" t="s">
        <v>1776</v>
      </c>
      <c r="G660">
        <v>2</v>
      </c>
      <c r="H660">
        <v>884.48</v>
      </c>
      <c r="I660">
        <v>0</v>
      </c>
      <c r="J660" t="s">
        <v>1829</v>
      </c>
      <c r="K660">
        <v>1768.96</v>
      </c>
      <c r="L660" s="45">
        <f t="shared" si="42"/>
        <v>2</v>
      </c>
      <c r="M660" s="42">
        <f t="shared" si="45"/>
        <v>884.48</v>
      </c>
      <c r="N660" s="42">
        <f t="shared" si="43"/>
        <v>0</v>
      </c>
      <c r="O660" s="42">
        <f t="shared" si="44"/>
        <v>1768.96</v>
      </c>
    </row>
    <row r="661" spans="1:15" x14ac:dyDescent="0.3">
      <c r="A661" t="s">
        <v>2485</v>
      </c>
      <c r="B661" s="2">
        <v>45291</v>
      </c>
      <c r="C661" t="s">
        <v>181</v>
      </c>
      <c r="D661" t="s">
        <v>1732</v>
      </c>
      <c r="E661" t="str">
        <f>VLOOKUP(D661,Product!$A$2:$I$101,3,FALSE)</f>
        <v>Home</v>
      </c>
      <c r="F661" t="s">
        <v>1769</v>
      </c>
      <c r="G661">
        <v>3</v>
      </c>
      <c r="H661">
        <v>718.23</v>
      </c>
      <c r="I661">
        <v>0.19</v>
      </c>
      <c r="J661" t="s">
        <v>1826</v>
      </c>
      <c r="K661">
        <v>1745.2989</v>
      </c>
      <c r="L661" s="45">
        <f t="shared" si="42"/>
        <v>3</v>
      </c>
      <c r="M661" s="42">
        <f t="shared" si="45"/>
        <v>718.23</v>
      </c>
      <c r="N661" s="42">
        <f t="shared" si="43"/>
        <v>0.19</v>
      </c>
      <c r="O661" s="42">
        <f t="shared" si="44"/>
        <v>1745.2989</v>
      </c>
    </row>
    <row r="662" spans="1:15" x14ac:dyDescent="0.3">
      <c r="A662" t="s">
        <v>2486</v>
      </c>
      <c r="B662" s="2">
        <v>45914</v>
      </c>
      <c r="C662" t="s">
        <v>595</v>
      </c>
      <c r="D662" t="s">
        <v>1728</v>
      </c>
      <c r="E662" t="str">
        <f>VLOOKUP(D662,Product!$A$2:$I$101,3,FALSE)</f>
        <v>Electronics</v>
      </c>
      <c r="F662" t="s">
        <v>1810</v>
      </c>
      <c r="G662">
        <v>3</v>
      </c>
      <c r="H662">
        <v>107.44</v>
      </c>
      <c r="I662">
        <v>0.27</v>
      </c>
      <c r="J662" t="s">
        <v>1826</v>
      </c>
      <c r="K662">
        <v>235.2936</v>
      </c>
      <c r="L662" s="45">
        <f t="shared" si="42"/>
        <v>3</v>
      </c>
      <c r="M662" s="42">
        <f t="shared" si="45"/>
        <v>107.44</v>
      </c>
      <c r="N662" s="42">
        <f t="shared" si="43"/>
        <v>0.27</v>
      </c>
      <c r="O662" s="42">
        <f t="shared" si="44"/>
        <v>235.2936</v>
      </c>
    </row>
    <row r="663" spans="1:15" x14ac:dyDescent="0.3">
      <c r="A663" t="s">
        <v>2487</v>
      </c>
      <c r="B663" s="2">
        <v>45673</v>
      </c>
      <c r="C663" t="s">
        <v>211</v>
      </c>
      <c r="D663" t="s">
        <v>1640</v>
      </c>
      <c r="E663" t="str">
        <f>VLOOKUP(D663,Product!$A$2:$I$101,3,FALSE)</f>
        <v>Clothing</v>
      </c>
      <c r="F663" t="s">
        <v>1766</v>
      </c>
      <c r="G663">
        <v>4</v>
      </c>
      <c r="H663">
        <v>608.97</v>
      </c>
      <c r="I663">
        <v>0.14000000000000001</v>
      </c>
      <c r="J663" t="s">
        <v>1829</v>
      </c>
      <c r="K663">
        <v>2094.8568</v>
      </c>
      <c r="L663" s="45">
        <f t="shared" si="42"/>
        <v>4</v>
      </c>
      <c r="M663" s="42">
        <f t="shared" si="45"/>
        <v>608.97</v>
      </c>
      <c r="N663" s="42">
        <f t="shared" si="43"/>
        <v>0.14000000000000001</v>
      </c>
      <c r="O663" s="42">
        <f t="shared" si="44"/>
        <v>2094.8568</v>
      </c>
    </row>
    <row r="664" spans="1:15" x14ac:dyDescent="0.3">
      <c r="A664" t="s">
        <v>2488</v>
      </c>
      <c r="B664" s="2">
        <v>45689</v>
      </c>
      <c r="C664" t="s">
        <v>1109</v>
      </c>
      <c r="D664" t="s">
        <v>1670</v>
      </c>
      <c r="E664" t="str">
        <f>VLOOKUP(D664,Product!$A$2:$I$101,3,FALSE)</f>
        <v>Sports</v>
      </c>
      <c r="F664" t="s">
        <v>1776</v>
      </c>
      <c r="G664">
        <v>3</v>
      </c>
      <c r="H664">
        <v>260.45999999999998</v>
      </c>
      <c r="I664">
        <v>0.09</v>
      </c>
      <c r="J664" t="s">
        <v>1824</v>
      </c>
      <c r="K664">
        <v>711.05579999999986</v>
      </c>
      <c r="L664" s="45">
        <f t="shared" si="42"/>
        <v>3</v>
      </c>
      <c r="M664" s="42">
        <f t="shared" si="45"/>
        <v>260.45999999999998</v>
      </c>
      <c r="N664" s="42">
        <f t="shared" si="43"/>
        <v>0.09</v>
      </c>
      <c r="O664" s="42">
        <f t="shared" si="44"/>
        <v>711.05579999999986</v>
      </c>
    </row>
    <row r="665" spans="1:15" x14ac:dyDescent="0.3">
      <c r="A665" t="s">
        <v>2489</v>
      </c>
      <c r="B665" s="2">
        <v>45646</v>
      </c>
      <c r="C665" t="s">
        <v>425</v>
      </c>
      <c r="D665" t="s">
        <v>1592</v>
      </c>
      <c r="E665" t="str">
        <f>VLOOKUP(D665,Product!$A$2:$I$101,3,FALSE)</f>
        <v>Sports</v>
      </c>
      <c r="F665" t="s">
        <v>1776</v>
      </c>
      <c r="G665">
        <v>1</v>
      </c>
      <c r="H665">
        <v>747.03</v>
      </c>
      <c r="I665">
        <v>0.01</v>
      </c>
      <c r="J665" t="s">
        <v>1824</v>
      </c>
      <c r="K665">
        <v>739.55970000000002</v>
      </c>
      <c r="L665" s="45">
        <f t="shared" si="42"/>
        <v>1</v>
      </c>
      <c r="M665" s="42">
        <f t="shared" si="45"/>
        <v>747.03</v>
      </c>
      <c r="N665" s="42">
        <f t="shared" si="43"/>
        <v>0.01</v>
      </c>
      <c r="O665" s="42">
        <f t="shared" si="44"/>
        <v>739.55970000000002</v>
      </c>
    </row>
    <row r="666" spans="1:15" x14ac:dyDescent="0.3">
      <c r="A666" t="s">
        <v>2490</v>
      </c>
      <c r="B666" s="2">
        <v>45475</v>
      </c>
      <c r="C666" t="s">
        <v>1257</v>
      </c>
      <c r="D666" t="s">
        <v>1580</v>
      </c>
      <c r="E666" t="str">
        <f>VLOOKUP(D666,Product!$A$2:$I$101,3,FALSE)</f>
        <v>Beauty</v>
      </c>
      <c r="F666" t="s">
        <v>1782</v>
      </c>
      <c r="G666">
        <v>4</v>
      </c>
      <c r="H666">
        <v>700.88</v>
      </c>
      <c r="I666">
        <v>0.23</v>
      </c>
      <c r="J666" t="s">
        <v>1826</v>
      </c>
      <c r="K666">
        <v>2158.7103999999999</v>
      </c>
      <c r="L666" s="45">
        <f t="shared" si="42"/>
        <v>4</v>
      </c>
      <c r="M666" s="42">
        <f t="shared" si="45"/>
        <v>700.88</v>
      </c>
      <c r="N666" s="42">
        <f t="shared" si="43"/>
        <v>0.23</v>
      </c>
      <c r="O666" s="42">
        <f t="shared" si="44"/>
        <v>2158.7103999999999</v>
      </c>
    </row>
    <row r="667" spans="1:15" x14ac:dyDescent="0.3">
      <c r="A667" t="s">
        <v>2491</v>
      </c>
      <c r="B667" s="2">
        <v>45781</v>
      </c>
      <c r="C667" t="s">
        <v>185</v>
      </c>
      <c r="D667" t="s">
        <v>1738</v>
      </c>
      <c r="E667" t="str">
        <f>VLOOKUP(D667,Product!$A$2:$I$101,3,FALSE)</f>
        <v>Sports</v>
      </c>
      <c r="F667" t="s">
        <v>1799</v>
      </c>
      <c r="G667">
        <v>4</v>
      </c>
      <c r="H667">
        <v>20.09</v>
      </c>
      <c r="I667">
        <v>0.16</v>
      </c>
      <c r="J667" t="s">
        <v>1826</v>
      </c>
      <c r="K667">
        <v>67.502399999999994</v>
      </c>
      <c r="L667" s="45">
        <f t="shared" si="42"/>
        <v>4</v>
      </c>
      <c r="M667" s="42">
        <f t="shared" si="45"/>
        <v>20.09</v>
      </c>
      <c r="N667" s="42">
        <f t="shared" si="43"/>
        <v>0.16</v>
      </c>
      <c r="O667" s="42">
        <f t="shared" si="44"/>
        <v>67.502399999999994</v>
      </c>
    </row>
    <row r="668" spans="1:15" x14ac:dyDescent="0.3">
      <c r="A668" t="s">
        <v>2492</v>
      </c>
      <c r="B668" s="2">
        <v>45654</v>
      </c>
      <c r="C668" t="s">
        <v>230</v>
      </c>
      <c r="D668" t="s">
        <v>1622</v>
      </c>
      <c r="E668" t="str">
        <f>VLOOKUP(D668,Product!$A$2:$I$101,3,FALSE)</f>
        <v>Clothing</v>
      </c>
      <c r="F668" t="s">
        <v>1792</v>
      </c>
      <c r="G668">
        <v>3</v>
      </c>
      <c r="H668">
        <v>917.64</v>
      </c>
      <c r="I668">
        <v>0.24</v>
      </c>
      <c r="J668" t="s">
        <v>1826</v>
      </c>
      <c r="K668">
        <v>2092.2192</v>
      </c>
      <c r="L668" s="45">
        <f t="shared" si="42"/>
        <v>3</v>
      </c>
      <c r="M668" s="42">
        <f t="shared" si="45"/>
        <v>917.64</v>
      </c>
      <c r="N668" s="42">
        <f t="shared" si="43"/>
        <v>0.24</v>
      </c>
      <c r="O668" s="42">
        <f t="shared" si="44"/>
        <v>2092.2192</v>
      </c>
    </row>
    <row r="669" spans="1:15" x14ac:dyDescent="0.3">
      <c r="A669" t="s">
        <v>2493</v>
      </c>
      <c r="B669" s="2">
        <v>45594</v>
      </c>
      <c r="C669" t="s">
        <v>195</v>
      </c>
      <c r="D669" t="s">
        <v>1590</v>
      </c>
      <c r="E669" t="str">
        <f>VLOOKUP(D669,Product!$A$2:$I$101,3,FALSE)</f>
        <v>Home</v>
      </c>
      <c r="F669" t="s">
        <v>1752</v>
      </c>
      <c r="G669">
        <v>1</v>
      </c>
      <c r="H669">
        <v>242.08</v>
      </c>
      <c r="I669">
        <v>0.18</v>
      </c>
      <c r="J669" t="s">
        <v>1826</v>
      </c>
      <c r="K669">
        <v>198.50559999999999</v>
      </c>
      <c r="L669" s="45">
        <f t="shared" si="42"/>
        <v>1</v>
      </c>
      <c r="M669" s="42">
        <f t="shared" si="45"/>
        <v>242.08</v>
      </c>
      <c r="N669" s="42">
        <f t="shared" si="43"/>
        <v>0.18</v>
      </c>
      <c r="O669" s="42">
        <f t="shared" si="44"/>
        <v>198.50559999999999</v>
      </c>
    </row>
    <row r="670" spans="1:15" x14ac:dyDescent="0.3">
      <c r="A670" t="s">
        <v>2494</v>
      </c>
      <c r="B670" s="2">
        <v>45581</v>
      </c>
      <c r="C670" t="s">
        <v>214</v>
      </c>
      <c r="D670" t="s">
        <v>1674</v>
      </c>
      <c r="E670" t="str">
        <f>VLOOKUP(D670,Product!$A$2:$I$101,3,FALSE)</f>
        <v>Beauty</v>
      </c>
      <c r="F670" t="s">
        <v>1779</v>
      </c>
      <c r="G670">
        <v>1</v>
      </c>
      <c r="H670">
        <v>536.67999999999995</v>
      </c>
      <c r="I670">
        <v>0.27</v>
      </c>
      <c r="J670" t="s">
        <v>1824</v>
      </c>
      <c r="K670">
        <v>391.77640000000002</v>
      </c>
      <c r="L670" s="45">
        <f t="shared" si="42"/>
        <v>1</v>
      </c>
      <c r="M670" s="42">
        <f t="shared" si="45"/>
        <v>536.67999999999995</v>
      </c>
      <c r="N670" s="42">
        <f t="shared" si="43"/>
        <v>0.27</v>
      </c>
      <c r="O670" s="42">
        <f t="shared" si="44"/>
        <v>391.77640000000002</v>
      </c>
    </row>
    <row r="671" spans="1:15" x14ac:dyDescent="0.3">
      <c r="A671" t="s">
        <v>2495</v>
      </c>
      <c r="B671" s="2">
        <v>45748</v>
      </c>
      <c r="C671" t="s">
        <v>338</v>
      </c>
      <c r="D671" t="s">
        <v>1606</v>
      </c>
      <c r="E671" t="str">
        <f>VLOOKUP(D671,Product!$A$2:$I$101,3,FALSE)</f>
        <v>Home</v>
      </c>
      <c r="F671" t="s">
        <v>1769</v>
      </c>
      <c r="G671">
        <v>2</v>
      </c>
      <c r="H671">
        <v>145.18</v>
      </c>
      <c r="I671">
        <v>0.26</v>
      </c>
      <c r="J671" t="s">
        <v>1826</v>
      </c>
      <c r="K671">
        <v>214.8664</v>
      </c>
      <c r="L671" s="45">
        <f t="shared" si="42"/>
        <v>2</v>
      </c>
      <c r="M671" s="42">
        <f t="shared" si="45"/>
        <v>145.18</v>
      </c>
      <c r="N671" s="42">
        <f t="shared" si="43"/>
        <v>0.26</v>
      </c>
      <c r="O671" s="42">
        <f t="shared" si="44"/>
        <v>214.8664</v>
      </c>
    </row>
    <row r="672" spans="1:15" x14ac:dyDescent="0.3">
      <c r="A672" t="s">
        <v>2496</v>
      </c>
      <c r="B672" s="2">
        <v>45369</v>
      </c>
      <c r="C672" t="s">
        <v>716</v>
      </c>
      <c r="D672" t="s">
        <v>1682</v>
      </c>
      <c r="E672" t="str">
        <f>VLOOKUP(D672,Product!$A$2:$I$101,3,FALSE)</f>
        <v>Electronics</v>
      </c>
      <c r="F672" t="s">
        <v>1769</v>
      </c>
      <c r="G672">
        <v>2</v>
      </c>
      <c r="H672">
        <v>132.77000000000001</v>
      </c>
      <c r="I672">
        <v>0.13</v>
      </c>
      <c r="J672" t="s">
        <v>1829</v>
      </c>
      <c r="K672">
        <v>231.0198</v>
      </c>
      <c r="L672" s="45">
        <f t="shared" si="42"/>
        <v>2</v>
      </c>
      <c r="M672" s="42">
        <f t="shared" si="45"/>
        <v>132.77000000000001</v>
      </c>
      <c r="N672" s="42">
        <f t="shared" si="43"/>
        <v>0.13</v>
      </c>
      <c r="O672" s="42">
        <f t="shared" si="44"/>
        <v>231.0198</v>
      </c>
    </row>
    <row r="673" spans="1:15" x14ac:dyDescent="0.3">
      <c r="A673" t="s">
        <v>2497</v>
      </c>
      <c r="B673" s="2">
        <v>45701</v>
      </c>
      <c r="C673" t="s">
        <v>63</v>
      </c>
      <c r="D673" t="s">
        <v>1630</v>
      </c>
      <c r="E673" t="str">
        <f>VLOOKUP(D673,Product!$A$2:$I$101,3,FALSE)</f>
        <v>Sports</v>
      </c>
      <c r="F673" t="s">
        <v>1786</v>
      </c>
      <c r="G673">
        <v>4</v>
      </c>
      <c r="H673">
        <v>682.11</v>
      </c>
      <c r="I673">
        <v>0.14000000000000001</v>
      </c>
      <c r="J673" t="s">
        <v>1824</v>
      </c>
      <c r="K673">
        <v>2346.4584</v>
      </c>
      <c r="L673" s="45">
        <f t="shared" si="42"/>
        <v>4</v>
      </c>
      <c r="M673" s="42">
        <f t="shared" si="45"/>
        <v>682.11</v>
      </c>
      <c r="N673" s="42">
        <f t="shared" si="43"/>
        <v>0.14000000000000001</v>
      </c>
      <c r="O673" s="42">
        <f t="shared" si="44"/>
        <v>2346.4584</v>
      </c>
    </row>
    <row r="674" spans="1:15" x14ac:dyDescent="0.3">
      <c r="A674" t="s">
        <v>2498</v>
      </c>
      <c r="B674" s="2">
        <v>45510</v>
      </c>
      <c r="C674" t="s">
        <v>1495</v>
      </c>
      <c r="D674" t="s">
        <v>1628</v>
      </c>
      <c r="E674" t="str">
        <f>VLOOKUP(D674,Product!$A$2:$I$101,3,FALSE)</f>
        <v>Electronics</v>
      </c>
      <c r="F674" t="s">
        <v>1807</v>
      </c>
      <c r="G674">
        <v>4</v>
      </c>
      <c r="H674">
        <v>502.95</v>
      </c>
      <c r="I674">
        <v>0.14000000000000001</v>
      </c>
      <c r="J674" t="s">
        <v>1829</v>
      </c>
      <c r="K674">
        <v>1730.1479999999999</v>
      </c>
      <c r="L674" s="45">
        <f t="shared" si="42"/>
        <v>4</v>
      </c>
      <c r="M674" s="42">
        <f t="shared" si="45"/>
        <v>502.95</v>
      </c>
      <c r="N674" s="42">
        <f t="shared" si="43"/>
        <v>0.14000000000000001</v>
      </c>
      <c r="O674" s="42">
        <f t="shared" si="44"/>
        <v>1730.1479999999999</v>
      </c>
    </row>
    <row r="675" spans="1:15" x14ac:dyDescent="0.3">
      <c r="A675" t="s">
        <v>2499</v>
      </c>
      <c r="B675" s="2">
        <v>45538</v>
      </c>
      <c r="C675" t="s">
        <v>752</v>
      </c>
      <c r="D675" t="s">
        <v>1622</v>
      </c>
      <c r="E675" t="str">
        <f>VLOOKUP(D675,Product!$A$2:$I$101,3,FALSE)</f>
        <v>Clothing</v>
      </c>
      <c r="F675" t="s">
        <v>1804</v>
      </c>
      <c r="G675">
        <v>2</v>
      </c>
      <c r="H675">
        <v>472.08</v>
      </c>
      <c r="I675">
        <v>7.0000000000000007E-2</v>
      </c>
      <c r="J675" t="s">
        <v>1824</v>
      </c>
      <c r="K675">
        <v>878.0687999999999</v>
      </c>
      <c r="L675" s="45">
        <f t="shared" si="42"/>
        <v>2</v>
      </c>
      <c r="M675" s="42">
        <f t="shared" si="45"/>
        <v>472.08</v>
      </c>
      <c r="N675" s="42">
        <f t="shared" si="43"/>
        <v>7.0000000000000007E-2</v>
      </c>
      <c r="O675" s="42">
        <f t="shared" si="44"/>
        <v>878.0687999999999</v>
      </c>
    </row>
    <row r="676" spans="1:15" x14ac:dyDescent="0.3">
      <c r="A676" t="s">
        <v>2500</v>
      </c>
      <c r="B676" s="2">
        <v>45665</v>
      </c>
      <c r="C676" t="s">
        <v>1458</v>
      </c>
      <c r="D676" t="s">
        <v>1662</v>
      </c>
      <c r="E676" t="str">
        <f>VLOOKUP(D676,Product!$A$2:$I$101,3,FALSE)</f>
        <v>Sports</v>
      </c>
      <c r="F676" t="s">
        <v>1807</v>
      </c>
      <c r="G676">
        <v>2</v>
      </c>
      <c r="H676">
        <v>218.11</v>
      </c>
      <c r="I676">
        <v>0.02</v>
      </c>
      <c r="J676" t="s">
        <v>1829</v>
      </c>
      <c r="K676">
        <v>427.49560000000002</v>
      </c>
      <c r="L676" s="45">
        <f t="shared" si="42"/>
        <v>2</v>
      </c>
      <c r="M676" s="42">
        <f t="shared" si="45"/>
        <v>218.11</v>
      </c>
      <c r="N676" s="42">
        <f t="shared" si="43"/>
        <v>0.02</v>
      </c>
      <c r="O676" s="42">
        <f t="shared" si="44"/>
        <v>427.49560000000002</v>
      </c>
    </row>
    <row r="677" spans="1:15" x14ac:dyDescent="0.3">
      <c r="A677" t="s">
        <v>2501</v>
      </c>
      <c r="B677" s="2">
        <v>45859</v>
      </c>
      <c r="C677" t="s">
        <v>214</v>
      </c>
      <c r="D677" t="s">
        <v>1546</v>
      </c>
      <c r="E677" t="str">
        <f>VLOOKUP(D677,Product!$A$2:$I$101,3,FALSE)</f>
        <v>Clothing</v>
      </c>
      <c r="F677" t="s">
        <v>1776</v>
      </c>
      <c r="G677">
        <v>4</v>
      </c>
      <c r="H677">
        <v>845.58</v>
      </c>
      <c r="I677">
        <v>0.06</v>
      </c>
      <c r="J677" t="s">
        <v>1826</v>
      </c>
      <c r="K677">
        <v>3179.3807999999999</v>
      </c>
      <c r="L677" s="45">
        <f t="shared" si="42"/>
        <v>4</v>
      </c>
      <c r="M677" s="42">
        <f t="shared" si="45"/>
        <v>845.58</v>
      </c>
      <c r="N677" s="42">
        <f t="shared" si="43"/>
        <v>0.06</v>
      </c>
      <c r="O677" s="42">
        <f t="shared" si="44"/>
        <v>3179.3807999999999</v>
      </c>
    </row>
    <row r="678" spans="1:15" x14ac:dyDescent="0.3">
      <c r="A678" t="s">
        <v>2502</v>
      </c>
      <c r="B678" s="2">
        <v>45255</v>
      </c>
      <c r="C678" t="s">
        <v>441</v>
      </c>
      <c r="D678" t="s">
        <v>1708</v>
      </c>
      <c r="E678" t="str">
        <f>VLOOKUP(D678,Product!$A$2:$I$101,3,FALSE)</f>
        <v>Home</v>
      </c>
      <c r="F678" t="s">
        <v>1761</v>
      </c>
      <c r="G678">
        <v>2</v>
      </c>
      <c r="H678">
        <v>111.28</v>
      </c>
      <c r="I678">
        <v>0.14000000000000001</v>
      </c>
      <c r="J678" t="s">
        <v>1824</v>
      </c>
      <c r="K678">
        <v>191.4016</v>
      </c>
      <c r="L678" s="45">
        <f t="shared" si="42"/>
        <v>2</v>
      </c>
      <c r="M678" s="42">
        <f t="shared" si="45"/>
        <v>111.28</v>
      </c>
      <c r="N678" s="42">
        <f t="shared" si="43"/>
        <v>0.14000000000000001</v>
      </c>
      <c r="O678" s="42">
        <f t="shared" si="44"/>
        <v>191.4016</v>
      </c>
    </row>
    <row r="679" spans="1:15" x14ac:dyDescent="0.3">
      <c r="A679" t="s">
        <v>2503</v>
      </c>
      <c r="B679" s="2">
        <v>45842</v>
      </c>
      <c r="C679" t="s">
        <v>585</v>
      </c>
      <c r="D679" t="s">
        <v>1666</v>
      </c>
      <c r="E679" t="str">
        <f>VLOOKUP(D679,Product!$A$2:$I$101,3,FALSE)</f>
        <v>Beauty</v>
      </c>
      <c r="F679" t="s">
        <v>1799</v>
      </c>
      <c r="G679">
        <v>2</v>
      </c>
      <c r="H679">
        <v>37.21</v>
      </c>
      <c r="I679">
        <v>0.19</v>
      </c>
      <c r="J679" t="s">
        <v>1824</v>
      </c>
      <c r="K679">
        <v>60.280200000000008</v>
      </c>
      <c r="L679" s="45">
        <f t="shared" si="42"/>
        <v>2</v>
      </c>
      <c r="M679" s="42">
        <f t="shared" si="45"/>
        <v>37.21</v>
      </c>
      <c r="N679" s="42">
        <f t="shared" si="43"/>
        <v>0.19</v>
      </c>
      <c r="O679" s="42">
        <f t="shared" si="44"/>
        <v>60.280200000000008</v>
      </c>
    </row>
    <row r="680" spans="1:15" x14ac:dyDescent="0.3">
      <c r="A680" t="s">
        <v>2504</v>
      </c>
      <c r="B680" s="2">
        <v>45220</v>
      </c>
      <c r="C680" t="s">
        <v>1295</v>
      </c>
      <c r="D680" t="s">
        <v>1672</v>
      </c>
      <c r="E680" t="str">
        <f>VLOOKUP(D680,Product!$A$2:$I$101,3,FALSE)</f>
        <v>Electronics</v>
      </c>
      <c r="F680" t="s">
        <v>1797</v>
      </c>
      <c r="G680">
        <v>1</v>
      </c>
      <c r="H680">
        <v>331.73</v>
      </c>
      <c r="I680">
        <v>0.04</v>
      </c>
      <c r="J680" t="s">
        <v>1824</v>
      </c>
      <c r="K680">
        <v>318.46080000000001</v>
      </c>
      <c r="L680" s="45">
        <f t="shared" si="42"/>
        <v>1</v>
      </c>
      <c r="M680" s="42">
        <f t="shared" si="45"/>
        <v>331.73</v>
      </c>
      <c r="N680" s="42">
        <f t="shared" si="43"/>
        <v>0.04</v>
      </c>
      <c r="O680" s="42">
        <f t="shared" si="44"/>
        <v>318.46080000000001</v>
      </c>
    </row>
    <row r="681" spans="1:15" x14ac:dyDescent="0.3">
      <c r="A681" t="s">
        <v>2505</v>
      </c>
      <c r="B681" s="2">
        <v>45273</v>
      </c>
      <c r="C681" t="s">
        <v>1139</v>
      </c>
      <c r="D681" t="s">
        <v>1688</v>
      </c>
      <c r="E681" t="str">
        <f>VLOOKUP(D681,Product!$A$2:$I$101,3,FALSE)</f>
        <v>Home</v>
      </c>
      <c r="F681" t="s">
        <v>1794</v>
      </c>
      <c r="G681">
        <v>3</v>
      </c>
      <c r="H681">
        <v>306.70999999999998</v>
      </c>
      <c r="I681">
        <v>0.09</v>
      </c>
      <c r="J681" t="s">
        <v>1826</v>
      </c>
      <c r="K681">
        <v>837.31829999999991</v>
      </c>
      <c r="L681" s="45">
        <f t="shared" si="42"/>
        <v>3</v>
      </c>
      <c r="M681" s="42">
        <f t="shared" si="45"/>
        <v>306.70999999999998</v>
      </c>
      <c r="N681" s="42">
        <f t="shared" si="43"/>
        <v>0.09</v>
      </c>
      <c r="O681" s="42">
        <f t="shared" si="44"/>
        <v>837.31829999999991</v>
      </c>
    </row>
    <row r="682" spans="1:15" x14ac:dyDescent="0.3">
      <c r="A682" t="s">
        <v>2506</v>
      </c>
      <c r="B682" s="2">
        <v>45456</v>
      </c>
      <c r="C682" t="s">
        <v>860</v>
      </c>
      <c r="D682" t="s">
        <v>1598</v>
      </c>
      <c r="E682" t="str">
        <f>VLOOKUP(D682,Product!$A$2:$I$101,3,FALSE)</f>
        <v>Clothing</v>
      </c>
      <c r="F682" t="s">
        <v>1776</v>
      </c>
      <c r="G682">
        <v>4</v>
      </c>
      <c r="H682">
        <v>484.92</v>
      </c>
      <c r="I682">
        <v>0.28000000000000003</v>
      </c>
      <c r="J682" t="s">
        <v>1826</v>
      </c>
      <c r="K682">
        <v>1396.5696</v>
      </c>
      <c r="L682" s="45">
        <f t="shared" si="42"/>
        <v>4</v>
      </c>
      <c r="M682" s="42">
        <f t="shared" si="45"/>
        <v>484.92</v>
      </c>
      <c r="N682" s="42">
        <f t="shared" si="43"/>
        <v>0.28000000000000003</v>
      </c>
      <c r="O682" s="42">
        <f t="shared" si="44"/>
        <v>1396.5696</v>
      </c>
    </row>
    <row r="683" spans="1:15" x14ac:dyDescent="0.3">
      <c r="A683" t="s">
        <v>2507</v>
      </c>
      <c r="B683" s="2">
        <v>45292</v>
      </c>
      <c r="C683" t="s">
        <v>168</v>
      </c>
      <c r="D683" t="s">
        <v>1648</v>
      </c>
      <c r="E683" t="str">
        <f>VLOOKUP(D683,Product!$A$2:$I$101,3,FALSE)</f>
        <v>Sports</v>
      </c>
      <c r="F683" t="s">
        <v>1773</v>
      </c>
      <c r="G683">
        <v>2</v>
      </c>
      <c r="H683">
        <v>42.04</v>
      </c>
      <c r="I683">
        <v>7.0000000000000007E-2</v>
      </c>
      <c r="J683" t="s">
        <v>1824</v>
      </c>
      <c r="K683">
        <v>78.194399999999987</v>
      </c>
      <c r="L683" s="45">
        <f t="shared" si="42"/>
        <v>2</v>
      </c>
      <c r="M683" s="42">
        <f t="shared" si="45"/>
        <v>42.04</v>
      </c>
      <c r="N683" s="42">
        <f t="shared" si="43"/>
        <v>7.0000000000000007E-2</v>
      </c>
      <c r="O683" s="42">
        <f t="shared" si="44"/>
        <v>78.194399999999987</v>
      </c>
    </row>
    <row r="684" spans="1:15" x14ac:dyDescent="0.3">
      <c r="A684" t="s">
        <v>2508</v>
      </c>
      <c r="B684" s="2">
        <v>45278</v>
      </c>
      <c r="C684" t="s">
        <v>893</v>
      </c>
      <c r="D684" t="s">
        <v>1658</v>
      </c>
      <c r="E684" t="str">
        <f>VLOOKUP(D684,Product!$A$2:$I$101,3,FALSE)</f>
        <v>Home</v>
      </c>
      <c r="F684" t="s">
        <v>1776</v>
      </c>
      <c r="G684">
        <v>3</v>
      </c>
      <c r="H684">
        <v>599.48</v>
      </c>
      <c r="I684">
        <v>0.22</v>
      </c>
      <c r="J684" t="s">
        <v>1826</v>
      </c>
      <c r="K684">
        <v>1402.7832000000001</v>
      </c>
      <c r="L684" s="45">
        <f t="shared" si="42"/>
        <v>3</v>
      </c>
      <c r="M684" s="42">
        <f t="shared" si="45"/>
        <v>599.48</v>
      </c>
      <c r="N684" s="42">
        <f t="shared" si="43"/>
        <v>0.22</v>
      </c>
      <c r="O684" s="42">
        <f t="shared" si="44"/>
        <v>1402.7832000000001</v>
      </c>
    </row>
    <row r="685" spans="1:15" x14ac:dyDescent="0.3">
      <c r="A685" t="s">
        <v>2509</v>
      </c>
      <c r="B685" s="2">
        <v>45232</v>
      </c>
      <c r="C685" t="s">
        <v>1118</v>
      </c>
      <c r="D685" t="s">
        <v>1582</v>
      </c>
      <c r="E685" t="str">
        <f>VLOOKUP(D685,Product!$A$2:$I$101,3,FALSE)</f>
        <v>Sports</v>
      </c>
      <c r="F685" t="s">
        <v>1757</v>
      </c>
      <c r="G685">
        <v>3</v>
      </c>
      <c r="H685">
        <v>401.42</v>
      </c>
      <c r="I685">
        <v>0.01</v>
      </c>
      <c r="J685" t="s">
        <v>1829</v>
      </c>
      <c r="K685">
        <v>1192.2174</v>
      </c>
      <c r="L685" s="45">
        <f t="shared" si="42"/>
        <v>3</v>
      </c>
      <c r="M685" s="42">
        <f t="shared" si="45"/>
        <v>401.42</v>
      </c>
      <c r="N685" s="42">
        <f t="shared" si="43"/>
        <v>0.01</v>
      </c>
      <c r="O685" s="42">
        <f t="shared" si="44"/>
        <v>1192.2174</v>
      </c>
    </row>
    <row r="686" spans="1:15" x14ac:dyDescent="0.3">
      <c r="A686" t="s">
        <v>2510</v>
      </c>
      <c r="B686" s="2">
        <v>45907</v>
      </c>
      <c r="C686" t="s">
        <v>631</v>
      </c>
      <c r="D686" t="s">
        <v>1640</v>
      </c>
      <c r="E686" t="str">
        <f>VLOOKUP(D686,Product!$A$2:$I$101,3,FALSE)</f>
        <v>Clothing</v>
      </c>
      <c r="F686" t="s">
        <v>1782</v>
      </c>
      <c r="G686">
        <v>4</v>
      </c>
      <c r="H686">
        <v>442.54</v>
      </c>
      <c r="I686">
        <v>0.06</v>
      </c>
      <c r="J686" t="s">
        <v>1824</v>
      </c>
      <c r="K686">
        <v>1663.9503999999999</v>
      </c>
      <c r="L686" s="45">
        <f t="shared" si="42"/>
        <v>4</v>
      </c>
      <c r="M686" s="42">
        <f t="shared" si="45"/>
        <v>442.54</v>
      </c>
      <c r="N686" s="42">
        <f t="shared" si="43"/>
        <v>0.06</v>
      </c>
      <c r="O686" s="42">
        <f t="shared" si="44"/>
        <v>1663.9503999999999</v>
      </c>
    </row>
    <row r="687" spans="1:15" x14ac:dyDescent="0.3">
      <c r="A687" t="s">
        <v>2511</v>
      </c>
      <c r="B687" s="2">
        <v>45270</v>
      </c>
      <c r="C687" t="s">
        <v>1408</v>
      </c>
      <c r="D687" t="s">
        <v>1724</v>
      </c>
      <c r="E687" t="str">
        <f>VLOOKUP(D687,Product!$A$2:$I$101,3,FALSE)</f>
        <v>Sports</v>
      </c>
      <c r="F687" t="s">
        <v>1797</v>
      </c>
      <c r="G687">
        <v>4</v>
      </c>
      <c r="H687">
        <v>451.41</v>
      </c>
      <c r="I687">
        <v>0.06</v>
      </c>
      <c r="J687" t="s">
        <v>1826</v>
      </c>
      <c r="K687">
        <v>1697.3016</v>
      </c>
      <c r="L687" s="45">
        <f t="shared" si="42"/>
        <v>4</v>
      </c>
      <c r="M687" s="42">
        <f t="shared" si="45"/>
        <v>451.41</v>
      </c>
      <c r="N687" s="42">
        <f t="shared" si="43"/>
        <v>0.06</v>
      </c>
      <c r="O687" s="42">
        <f t="shared" si="44"/>
        <v>1697.3016</v>
      </c>
    </row>
    <row r="688" spans="1:15" x14ac:dyDescent="0.3">
      <c r="A688" t="s">
        <v>2512</v>
      </c>
      <c r="B688" s="2">
        <v>45942</v>
      </c>
      <c r="C688" t="s">
        <v>846</v>
      </c>
      <c r="D688" t="s">
        <v>1730</v>
      </c>
      <c r="E688" t="str">
        <f>VLOOKUP(D688,Product!$A$2:$I$101,3,FALSE)</f>
        <v>Clothing</v>
      </c>
      <c r="F688" t="s">
        <v>1786</v>
      </c>
      <c r="G688">
        <v>4</v>
      </c>
      <c r="H688">
        <v>547.21</v>
      </c>
      <c r="I688">
        <v>0.25</v>
      </c>
      <c r="J688" t="s">
        <v>1824</v>
      </c>
      <c r="K688">
        <v>1641.63</v>
      </c>
      <c r="L688" s="45">
        <f t="shared" si="42"/>
        <v>4</v>
      </c>
      <c r="M688" s="42">
        <f t="shared" si="45"/>
        <v>547.21</v>
      </c>
      <c r="N688" s="42">
        <f t="shared" si="43"/>
        <v>0.25</v>
      </c>
      <c r="O688" s="42">
        <f t="shared" si="44"/>
        <v>1641.63</v>
      </c>
    </row>
    <row r="689" spans="1:15" x14ac:dyDescent="0.3">
      <c r="A689" t="s">
        <v>2513</v>
      </c>
      <c r="B689" s="2">
        <v>45750</v>
      </c>
      <c r="C689" t="s">
        <v>663</v>
      </c>
      <c r="D689" t="s">
        <v>1722</v>
      </c>
      <c r="E689" t="str">
        <f>VLOOKUP(D689,Product!$A$2:$I$101,3,FALSE)</f>
        <v>Home</v>
      </c>
      <c r="F689" t="s">
        <v>1769</v>
      </c>
      <c r="G689">
        <v>1</v>
      </c>
      <c r="H689">
        <v>979.28</v>
      </c>
      <c r="I689">
        <v>0.2</v>
      </c>
      <c r="J689" t="s">
        <v>1826</v>
      </c>
      <c r="K689">
        <v>783.42399999999998</v>
      </c>
      <c r="L689" s="45">
        <f t="shared" si="42"/>
        <v>1</v>
      </c>
      <c r="M689" s="42">
        <f t="shared" si="45"/>
        <v>979.28</v>
      </c>
      <c r="N689" s="42">
        <f t="shared" si="43"/>
        <v>0.2</v>
      </c>
      <c r="O689" s="42">
        <f t="shared" si="44"/>
        <v>783.42399999999998</v>
      </c>
    </row>
    <row r="690" spans="1:15" x14ac:dyDescent="0.3">
      <c r="A690" t="s">
        <v>2514</v>
      </c>
      <c r="B690" s="2">
        <v>45300</v>
      </c>
      <c r="C690" t="s">
        <v>1431</v>
      </c>
      <c r="D690" t="s">
        <v>1660</v>
      </c>
      <c r="E690" t="str">
        <f>VLOOKUP(D690,Product!$A$2:$I$101,3,FALSE)</f>
        <v>Home</v>
      </c>
      <c r="F690" t="s">
        <v>1779</v>
      </c>
      <c r="G690">
        <v>4</v>
      </c>
      <c r="H690">
        <v>263.58999999999997</v>
      </c>
      <c r="I690">
        <v>0.04</v>
      </c>
      <c r="J690" t="s">
        <v>1824</v>
      </c>
      <c r="K690">
        <v>1012.1856</v>
      </c>
      <c r="L690" s="45">
        <f t="shared" si="42"/>
        <v>4</v>
      </c>
      <c r="M690" s="42">
        <f t="shared" si="45"/>
        <v>263.58999999999997</v>
      </c>
      <c r="N690" s="42">
        <f t="shared" si="43"/>
        <v>0.04</v>
      </c>
      <c r="O690" s="42">
        <f t="shared" si="44"/>
        <v>1012.1856</v>
      </c>
    </row>
    <row r="691" spans="1:15" x14ac:dyDescent="0.3">
      <c r="A691" t="s">
        <v>2515</v>
      </c>
      <c r="B691" s="2">
        <v>45876</v>
      </c>
      <c r="C691" t="s">
        <v>20</v>
      </c>
      <c r="D691" t="s">
        <v>1656</v>
      </c>
      <c r="E691" t="str">
        <f>VLOOKUP(D691,Product!$A$2:$I$101,3,FALSE)</f>
        <v>Sports</v>
      </c>
      <c r="F691" t="s">
        <v>1773</v>
      </c>
      <c r="G691">
        <v>1</v>
      </c>
      <c r="H691">
        <v>692.75</v>
      </c>
      <c r="I691">
        <v>0.11</v>
      </c>
      <c r="J691" t="s">
        <v>1829</v>
      </c>
      <c r="K691">
        <v>616.54750000000001</v>
      </c>
      <c r="L691" s="45">
        <f t="shared" si="42"/>
        <v>1</v>
      </c>
      <c r="M691" s="42">
        <f t="shared" si="45"/>
        <v>692.75</v>
      </c>
      <c r="N691" s="42">
        <f t="shared" si="43"/>
        <v>0.11</v>
      </c>
      <c r="O691" s="42">
        <f t="shared" si="44"/>
        <v>616.54750000000001</v>
      </c>
    </row>
    <row r="692" spans="1:15" x14ac:dyDescent="0.3">
      <c r="A692" t="s">
        <v>2516</v>
      </c>
      <c r="B692" s="2">
        <v>45301</v>
      </c>
      <c r="C692" t="s">
        <v>544</v>
      </c>
      <c r="D692" t="s">
        <v>1674</v>
      </c>
      <c r="E692" t="str">
        <f>VLOOKUP(D692,Product!$A$2:$I$101,3,FALSE)</f>
        <v>Beauty</v>
      </c>
      <c r="F692" t="s">
        <v>1766</v>
      </c>
      <c r="G692">
        <v>3</v>
      </c>
      <c r="H692">
        <v>142.83000000000001</v>
      </c>
      <c r="I692">
        <v>0.01</v>
      </c>
      <c r="J692" t="s">
        <v>1824</v>
      </c>
      <c r="K692">
        <v>424.20510000000002</v>
      </c>
      <c r="L692" s="45">
        <f t="shared" si="42"/>
        <v>3</v>
      </c>
      <c r="M692" s="42">
        <f t="shared" si="45"/>
        <v>142.83000000000001</v>
      </c>
      <c r="N692" s="42">
        <f t="shared" si="43"/>
        <v>0.01</v>
      </c>
      <c r="O692" s="42">
        <f t="shared" si="44"/>
        <v>424.20510000000002</v>
      </c>
    </row>
    <row r="693" spans="1:15" x14ac:dyDescent="0.3">
      <c r="A693" t="s">
        <v>2517</v>
      </c>
      <c r="B693" s="2">
        <v>45857</v>
      </c>
      <c r="C693" t="s">
        <v>428</v>
      </c>
      <c r="D693" t="s">
        <v>1592</v>
      </c>
      <c r="E693" t="str">
        <f>VLOOKUP(D693,Product!$A$2:$I$101,3,FALSE)</f>
        <v>Sports</v>
      </c>
      <c r="F693" t="s">
        <v>1761</v>
      </c>
      <c r="G693">
        <v>2</v>
      </c>
      <c r="H693">
        <v>419.25</v>
      </c>
      <c r="I693">
        <v>0.17</v>
      </c>
      <c r="J693" t="s">
        <v>1826</v>
      </c>
      <c r="K693">
        <v>695.95499999999993</v>
      </c>
      <c r="L693" s="45">
        <f t="shared" si="42"/>
        <v>2</v>
      </c>
      <c r="M693" s="42">
        <f t="shared" si="45"/>
        <v>419.25</v>
      </c>
      <c r="N693" s="42">
        <f t="shared" si="43"/>
        <v>0.17</v>
      </c>
      <c r="O693" s="42">
        <f t="shared" si="44"/>
        <v>695.95499999999993</v>
      </c>
    </row>
    <row r="694" spans="1:15" x14ac:dyDescent="0.3">
      <c r="A694" t="s">
        <v>2518</v>
      </c>
      <c r="B694" s="2">
        <v>45650</v>
      </c>
      <c r="C694" t="s">
        <v>770</v>
      </c>
      <c r="D694" t="s">
        <v>1600</v>
      </c>
      <c r="E694" t="str">
        <f>VLOOKUP(D694,Product!$A$2:$I$101,3,FALSE)</f>
        <v>Electronics</v>
      </c>
      <c r="F694" t="s">
        <v>1813</v>
      </c>
      <c r="G694">
        <v>2</v>
      </c>
      <c r="H694">
        <v>800.84</v>
      </c>
      <c r="I694">
        <v>0.27</v>
      </c>
      <c r="J694" t="s">
        <v>1829</v>
      </c>
      <c r="K694">
        <v>1169.2264</v>
      </c>
      <c r="L694" s="45">
        <f t="shared" si="42"/>
        <v>2</v>
      </c>
      <c r="M694" s="42">
        <f t="shared" si="45"/>
        <v>800.84</v>
      </c>
      <c r="N694" s="42">
        <f t="shared" si="43"/>
        <v>0.27</v>
      </c>
      <c r="O694" s="42">
        <f t="shared" si="44"/>
        <v>1169.2264</v>
      </c>
    </row>
    <row r="695" spans="1:15" x14ac:dyDescent="0.3">
      <c r="A695" t="s">
        <v>2519</v>
      </c>
      <c r="B695" s="2">
        <v>45520</v>
      </c>
      <c r="C695" t="s">
        <v>14</v>
      </c>
      <c r="D695" t="s">
        <v>1644</v>
      </c>
      <c r="E695" t="str">
        <f>VLOOKUP(D695,Product!$A$2:$I$101,3,FALSE)</f>
        <v>Electronics</v>
      </c>
      <c r="F695" t="s">
        <v>1761</v>
      </c>
      <c r="G695">
        <v>1</v>
      </c>
      <c r="H695">
        <v>301.24</v>
      </c>
      <c r="I695">
        <v>0.11</v>
      </c>
      <c r="J695" t="s">
        <v>1826</v>
      </c>
      <c r="K695">
        <v>268.10359999999997</v>
      </c>
      <c r="L695" s="45">
        <f t="shared" si="42"/>
        <v>1</v>
      </c>
      <c r="M695" s="42">
        <f t="shared" si="45"/>
        <v>301.24</v>
      </c>
      <c r="N695" s="42">
        <f t="shared" si="43"/>
        <v>0.11</v>
      </c>
      <c r="O695" s="42">
        <f t="shared" si="44"/>
        <v>268.10359999999997</v>
      </c>
    </row>
    <row r="696" spans="1:15" x14ac:dyDescent="0.3">
      <c r="A696" t="s">
        <v>2520</v>
      </c>
      <c r="B696" s="2">
        <v>45497</v>
      </c>
      <c r="C696" t="s">
        <v>914</v>
      </c>
      <c r="D696" t="s">
        <v>1718</v>
      </c>
      <c r="E696" t="str">
        <f>VLOOKUP(D696,Product!$A$2:$I$101,3,FALSE)</f>
        <v>Clothing</v>
      </c>
      <c r="F696" t="s">
        <v>1773</v>
      </c>
      <c r="G696">
        <v>2</v>
      </c>
      <c r="H696">
        <v>701.49</v>
      </c>
      <c r="I696">
        <v>0.09</v>
      </c>
      <c r="J696" t="s">
        <v>1826</v>
      </c>
      <c r="K696">
        <v>1276.7118</v>
      </c>
      <c r="L696" s="45">
        <f t="shared" si="42"/>
        <v>2</v>
      </c>
      <c r="M696" s="42">
        <f t="shared" si="45"/>
        <v>701.49</v>
      </c>
      <c r="N696" s="42">
        <f t="shared" si="43"/>
        <v>0.09</v>
      </c>
      <c r="O696" s="42">
        <f t="shared" si="44"/>
        <v>1276.7118</v>
      </c>
    </row>
    <row r="697" spans="1:15" x14ac:dyDescent="0.3">
      <c r="A697" t="s">
        <v>2521</v>
      </c>
      <c r="B697" s="2">
        <v>45615</v>
      </c>
      <c r="C697" t="s">
        <v>1101</v>
      </c>
      <c r="D697" t="s">
        <v>1600</v>
      </c>
      <c r="E697" t="str">
        <f>VLOOKUP(D697,Product!$A$2:$I$101,3,FALSE)</f>
        <v>Electronics</v>
      </c>
      <c r="F697" t="s">
        <v>1789</v>
      </c>
      <c r="G697">
        <v>4</v>
      </c>
      <c r="H697">
        <v>413.48</v>
      </c>
      <c r="I697">
        <v>0.02</v>
      </c>
      <c r="J697" t="s">
        <v>1826</v>
      </c>
      <c r="K697">
        <v>1620.8416</v>
      </c>
      <c r="L697" s="45">
        <f t="shared" si="42"/>
        <v>4</v>
      </c>
      <c r="M697" s="42">
        <f t="shared" si="45"/>
        <v>413.48</v>
      </c>
      <c r="N697" s="42">
        <f t="shared" si="43"/>
        <v>0.02</v>
      </c>
      <c r="O697" s="42">
        <f t="shared" si="44"/>
        <v>1620.8416</v>
      </c>
    </row>
    <row r="698" spans="1:15" x14ac:dyDescent="0.3">
      <c r="A698" t="s">
        <v>2522</v>
      </c>
      <c r="B698" s="2">
        <v>45365</v>
      </c>
      <c r="C698" t="s">
        <v>646</v>
      </c>
      <c r="D698" t="s">
        <v>1562</v>
      </c>
      <c r="E698" t="str">
        <f>VLOOKUP(D698,Product!$A$2:$I$101,3,FALSE)</f>
        <v>Electronics</v>
      </c>
      <c r="F698" t="s">
        <v>1757</v>
      </c>
      <c r="G698">
        <v>4</v>
      </c>
      <c r="H698">
        <v>167.83</v>
      </c>
      <c r="I698">
        <v>0.15</v>
      </c>
      <c r="J698" t="s">
        <v>1824</v>
      </c>
      <c r="K698">
        <v>570.62200000000007</v>
      </c>
      <c r="L698" s="45">
        <f t="shared" si="42"/>
        <v>4</v>
      </c>
      <c r="M698" s="42">
        <f t="shared" si="45"/>
        <v>167.83</v>
      </c>
      <c r="N698" s="42">
        <f t="shared" si="43"/>
        <v>0.15</v>
      </c>
      <c r="O698" s="42">
        <f t="shared" si="44"/>
        <v>570.62200000000007</v>
      </c>
    </row>
    <row r="699" spans="1:15" x14ac:dyDescent="0.3">
      <c r="A699" t="s">
        <v>2523</v>
      </c>
      <c r="B699" s="2">
        <v>45832</v>
      </c>
      <c r="C699" t="s">
        <v>472</v>
      </c>
      <c r="D699" t="s">
        <v>1578</v>
      </c>
      <c r="E699" t="str">
        <f>VLOOKUP(D699,Product!$A$2:$I$101,3,FALSE)</f>
        <v>Electronics</v>
      </c>
      <c r="F699" t="s">
        <v>1810</v>
      </c>
      <c r="G699">
        <v>2</v>
      </c>
      <c r="H699">
        <v>669.12</v>
      </c>
      <c r="I699">
        <v>0.22</v>
      </c>
      <c r="J699" t="s">
        <v>1824</v>
      </c>
      <c r="K699">
        <v>1043.8271999999999</v>
      </c>
      <c r="L699" s="45">
        <f t="shared" si="42"/>
        <v>2</v>
      </c>
      <c r="M699" s="42">
        <f t="shared" si="45"/>
        <v>669.12</v>
      </c>
      <c r="N699" s="42">
        <f t="shared" si="43"/>
        <v>0.22</v>
      </c>
      <c r="O699" s="42">
        <f t="shared" si="44"/>
        <v>1043.8271999999999</v>
      </c>
    </row>
    <row r="700" spans="1:15" x14ac:dyDescent="0.3">
      <c r="A700" t="s">
        <v>2524</v>
      </c>
      <c r="B700" s="2">
        <v>45530</v>
      </c>
      <c r="C700" t="s">
        <v>153</v>
      </c>
      <c r="D700" t="s">
        <v>1622</v>
      </c>
      <c r="E700" t="str">
        <f>VLOOKUP(D700,Product!$A$2:$I$101,3,FALSE)</f>
        <v>Clothing</v>
      </c>
      <c r="F700" t="s">
        <v>1779</v>
      </c>
      <c r="G700">
        <v>3</v>
      </c>
      <c r="H700">
        <v>346.77</v>
      </c>
      <c r="I700">
        <v>0.18</v>
      </c>
      <c r="J700" t="s">
        <v>1826</v>
      </c>
      <c r="K700">
        <v>853.05420000000004</v>
      </c>
      <c r="L700" s="45">
        <f t="shared" si="42"/>
        <v>3</v>
      </c>
      <c r="M700" s="42">
        <f t="shared" si="45"/>
        <v>346.77</v>
      </c>
      <c r="N700" s="42">
        <f t="shared" si="43"/>
        <v>0.18</v>
      </c>
      <c r="O700" s="42">
        <f t="shared" si="44"/>
        <v>853.05420000000004</v>
      </c>
    </row>
    <row r="701" spans="1:15" x14ac:dyDescent="0.3">
      <c r="A701" t="s">
        <v>2525</v>
      </c>
      <c r="B701" s="2">
        <v>45939</v>
      </c>
      <c r="C701" t="s">
        <v>221</v>
      </c>
      <c r="D701" t="s">
        <v>1594</v>
      </c>
      <c r="E701" t="str">
        <f>VLOOKUP(D701,Product!$A$2:$I$101,3,FALSE)</f>
        <v>Clothing</v>
      </c>
      <c r="F701" t="s">
        <v>1813</v>
      </c>
      <c r="G701">
        <v>3</v>
      </c>
      <c r="H701">
        <v>648.33000000000004</v>
      </c>
      <c r="I701">
        <v>0.2</v>
      </c>
      <c r="J701" t="s">
        <v>1829</v>
      </c>
      <c r="K701">
        <v>1555.992</v>
      </c>
      <c r="L701" s="45">
        <f t="shared" si="42"/>
        <v>3</v>
      </c>
      <c r="M701" s="42">
        <f t="shared" si="45"/>
        <v>648.33000000000004</v>
      </c>
      <c r="N701" s="42">
        <f t="shared" si="43"/>
        <v>0.2</v>
      </c>
      <c r="O701" s="42">
        <f t="shared" si="44"/>
        <v>1555.992</v>
      </c>
    </row>
    <row r="702" spans="1:15" x14ac:dyDescent="0.3">
      <c r="A702" t="s">
        <v>2526</v>
      </c>
      <c r="B702" s="2">
        <v>45401</v>
      </c>
      <c r="C702" t="s">
        <v>905</v>
      </c>
      <c r="D702" t="s">
        <v>1557</v>
      </c>
      <c r="E702" t="str">
        <f>VLOOKUP(D702,Product!$A$2:$I$101,3,FALSE)</f>
        <v>Beauty</v>
      </c>
      <c r="F702" t="s">
        <v>1761</v>
      </c>
      <c r="G702">
        <v>4</v>
      </c>
      <c r="H702">
        <v>254.94</v>
      </c>
      <c r="I702">
        <v>0.06</v>
      </c>
      <c r="J702" t="s">
        <v>1826</v>
      </c>
      <c r="K702">
        <v>958.57439999999997</v>
      </c>
      <c r="L702" s="45">
        <f t="shared" si="42"/>
        <v>4</v>
      </c>
      <c r="M702" s="42">
        <f t="shared" si="45"/>
        <v>254.94</v>
      </c>
      <c r="N702" s="42">
        <f t="shared" si="43"/>
        <v>0.06</v>
      </c>
      <c r="O702" s="42">
        <f t="shared" si="44"/>
        <v>958.57439999999997</v>
      </c>
    </row>
    <row r="703" spans="1:15" x14ac:dyDescent="0.3">
      <c r="A703" t="s">
        <v>2527</v>
      </c>
      <c r="B703" s="2">
        <v>45420</v>
      </c>
      <c r="C703" t="s">
        <v>1062</v>
      </c>
      <c r="D703" t="s">
        <v>1710</v>
      </c>
      <c r="E703" t="str">
        <f>VLOOKUP(D703,Product!$A$2:$I$101,3,FALSE)</f>
        <v>Sports</v>
      </c>
      <c r="F703" t="s">
        <v>1769</v>
      </c>
      <c r="G703">
        <v>1</v>
      </c>
      <c r="H703">
        <v>445.5</v>
      </c>
      <c r="I703">
        <v>0.28000000000000003</v>
      </c>
      <c r="J703" t="s">
        <v>1824</v>
      </c>
      <c r="K703">
        <v>320.76</v>
      </c>
      <c r="L703" s="45">
        <f t="shared" si="42"/>
        <v>1</v>
      </c>
      <c r="M703" s="42">
        <f t="shared" si="45"/>
        <v>445.5</v>
      </c>
      <c r="N703" s="42">
        <f t="shared" si="43"/>
        <v>0.28000000000000003</v>
      </c>
      <c r="O703" s="42">
        <f t="shared" si="44"/>
        <v>320.76</v>
      </c>
    </row>
    <row r="704" spans="1:15" x14ac:dyDescent="0.3">
      <c r="A704" t="s">
        <v>2528</v>
      </c>
      <c r="B704" s="2">
        <v>45459</v>
      </c>
      <c r="C704" t="s">
        <v>716</v>
      </c>
      <c r="D704" t="s">
        <v>1728</v>
      </c>
      <c r="E704" t="str">
        <f>VLOOKUP(D704,Product!$A$2:$I$101,3,FALSE)</f>
        <v>Electronics</v>
      </c>
      <c r="F704" t="s">
        <v>1769</v>
      </c>
      <c r="G704">
        <v>1</v>
      </c>
      <c r="H704">
        <v>900.94</v>
      </c>
      <c r="I704">
        <v>0.1</v>
      </c>
      <c r="J704" t="s">
        <v>1824</v>
      </c>
      <c r="K704">
        <v>810.84600000000012</v>
      </c>
      <c r="L704" s="45">
        <f t="shared" si="42"/>
        <v>1</v>
      </c>
      <c r="M704" s="42">
        <f t="shared" si="45"/>
        <v>900.94</v>
      </c>
      <c r="N704" s="42">
        <f t="shared" si="43"/>
        <v>0.1</v>
      </c>
      <c r="O704" s="42">
        <f t="shared" si="44"/>
        <v>810.84600000000012</v>
      </c>
    </row>
    <row r="705" spans="1:15" x14ac:dyDescent="0.3">
      <c r="A705" t="s">
        <v>2529</v>
      </c>
      <c r="B705" s="2">
        <v>45429</v>
      </c>
      <c r="C705" t="s">
        <v>643</v>
      </c>
      <c r="D705" t="s">
        <v>1578</v>
      </c>
      <c r="E705" t="str">
        <f>VLOOKUP(D705,Product!$A$2:$I$101,3,FALSE)</f>
        <v>Electronics</v>
      </c>
      <c r="F705" t="s">
        <v>1804</v>
      </c>
      <c r="G705">
        <v>3</v>
      </c>
      <c r="H705">
        <v>262.69</v>
      </c>
      <c r="I705">
        <v>0.04</v>
      </c>
      <c r="J705" t="s">
        <v>1826</v>
      </c>
      <c r="K705">
        <v>756.54719999999986</v>
      </c>
      <c r="L705" s="45">
        <f t="shared" si="42"/>
        <v>3</v>
      </c>
      <c r="M705" s="42">
        <f t="shared" si="45"/>
        <v>262.69</v>
      </c>
      <c r="N705" s="42">
        <f t="shared" si="43"/>
        <v>0.04</v>
      </c>
      <c r="O705" s="42">
        <f t="shared" si="44"/>
        <v>756.54719999999986</v>
      </c>
    </row>
    <row r="706" spans="1:15" x14ac:dyDescent="0.3">
      <c r="A706" t="s">
        <v>2530</v>
      </c>
      <c r="B706" s="2">
        <v>45386</v>
      </c>
      <c r="C706" t="s">
        <v>1484</v>
      </c>
      <c r="D706" t="s">
        <v>1684</v>
      </c>
      <c r="E706" t="str">
        <f>VLOOKUP(D706,Product!$A$2:$I$101,3,FALSE)</f>
        <v>Home</v>
      </c>
      <c r="F706" t="s">
        <v>1761</v>
      </c>
      <c r="G706">
        <v>3</v>
      </c>
      <c r="H706">
        <v>212.72</v>
      </c>
      <c r="I706">
        <v>0.22</v>
      </c>
      <c r="J706" t="s">
        <v>1826</v>
      </c>
      <c r="K706">
        <v>497.76479999999998</v>
      </c>
      <c r="L706" s="45">
        <f t="shared" si="42"/>
        <v>3</v>
      </c>
      <c r="M706" s="42">
        <f t="shared" si="45"/>
        <v>212.72</v>
      </c>
      <c r="N706" s="42">
        <f t="shared" si="43"/>
        <v>0.22</v>
      </c>
      <c r="O706" s="42">
        <f t="shared" si="44"/>
        <v>497.76479999999998</v>
      </c>
    </row>
    <row r="707" spans="1:15" x14ac:dyDescent="0.3">
      <c r="A707" t="s">
        <v>2531</v>
      </c>
      <c r="B707" s="2">
        <v>45803</v>
      </c>
      <c r="C707" t="s">
        <v>508</v>
      </c>
      <c r="D707" t="s">
        <v>1596</v>
      </c>
      <c r="E707" t="str">
        <f>VLOOKUP(D707,Product!$A$2:$I$101,3,FALSE)</f>
        <v>Sports</v>
      </c>
      <c r="F707" t="s">
        <v>1810</v>
      </c>
      <c r="G707">
        <v>4</v>
      </c>
      <c r="H707">
        <v>757.9</v>
      </c>
      <c r="I707">
        <v>0.22</v>
      </c>
      <c r="J707" t="s">
        <v>1826</v>
      </c>
      <c r="K707">
        <v>2364.6480000000001</v>
      </c>
      <c r="L707" s="45">
        <f t="shared" ref="L707:L770" si="46">IF(G707="", AVERAGEIF($E$2:$E$101, E708, $G$2:$G$101), G707)</f>
        <v>4</v>
      </c>
      <c r="M707" s="42">
        <f t="shared" si="45"/>
        <v>757.9</v>
      </c>
      <c r="N707" s="42">
        <f t="shared" ref="N707:N770" si="47">IF(I707="", AVERAGEIF($E$2:$E$101, E708, $I$2:$I$101), I707)</f>
        <v>0.22</v>
      </c>
      <c r="O707" s="42">
        <f t="shared" ref="O707:O770" si="48">IF(K707="", AVERAGEIF($E$2:$E$101, E708, $K$2:$K$101), K707)</f>
        <v>2364.6480000000001</v>
      </c>
    </row>
    <row r="708" spans="1:15" x14ac:dyDescent="0.3">
      <c r="A708" t="s">
        <v>2532</v>
      </c>
      <c r="B708" s="2">
        <v>45346</v>
      </c>
      <c r="C708" t="s">
        <v>78</v>
      </c>
      <c r="D708" t="s">
        <v>1708</v>
      </c>
      <c r="E708" t="str">
        <f>VLOOKUP(D708,Product!$A$2:$I$101,3,FALSE)</f>
        <v>Home</v>
      </c>
      <c r="F708" t="s">
        <v>1807</v>
      </c>
      <c r="G708">
        <v>1</v>
      </c>
      <c r="H708">
        <v>846.04</v>
      </c>
      <c r="I708">
        <v>0.08</v>
      </c>
      <c r="J708" t="s">
        <v>1826</v>
      </c>
      <c r="K708">
        <v>778.35680000000002</v>
      </c>
      <c r="L708" s="45">
        <f t="shared" si="46"/>
        <v>1</v>
      </c>
      <c r="M708" s="42">
        <f t="shared" si="45"/>
        <v>846.04</v>
      </c>
      <c r="N708" s="42">
        <f t="shared" si="47"/>
        <v>0.08</v>
      </c>
      <c r="O708" s="42">
        <f t="shared" si="48"/>
        <v>778.35680000000002</v>
      </c>
    </row>
    <row r="709" spans="1:15" x14ac:dyDescent="0.3">
      <c r="A709" t="s">
        <v>2533</v>
      </c>
      <c r="B709" s="2">
        <v>45267</v>
      </c>
      <c r="C709" t="s">
        <v>532</v>
      </c>
      <c r="D709" t="s">
        <v>1624</v>
      </c>
      <c r="E709" t="str">
        <f>VLOOKUP(D709,Product!$A$2:$I$101,3,FALSE)</f>
        <v>Sports</v>
      </c>
      <c r="F709" t="s">
        <v>1779</v>
      </c>
      <c r="G709">
        <v>3</v>
      </c>
      <c r="H709">
        <v>179.7</v>
      </c>
      <c r="I709">
        <v>0.17</v>
      </c>
      <c r="J709" t="s">
        <v>1829</v>
      </c>
      <c r="K709">
        <v>447.45299999999992</v>
      </c>
      <c r="L709" s="45">
        <f t="shared" si="46"/>
        <v>3</v>
      </c>
      <c r="M709" s="42">
        <f t="shared" si="45"/>
        <v>179.7</v>
      </c>
      <c r="N709" s="42">
        <f t="shared" si="47"/>
        <v>0.17</v>
      </c>
      <c r="O709" s="42">
        <f t="shared" si="48"/>
        <v>447.45299999999992</v>
      </c>
    </row>
    <row r="710" spans="1:15" x14ac:dyDescent="0.3">
      <c r="A710" t="s">
        <v>2534</v>
      </c>
      <c r="B710" s="2">
        <v>45572</v>
      </c>
      <c r="C710" t="s">
        <v>1380</v>
      </c>
      <c r="D710" t="s">
        <v>1610</v>
      </c>
      <c r="E710" t="str">
        <f>VLOOKUP(D710,Product!$A$2:$I$101,3,FALSE)</f>
        <v>Sports</v>
      </c>
      <c r="F710" t="s">
        <v>1769</v>
      </c>
      <c r="G710">
        <v>4</v>
      </c>
      <c r="H710">
        <v>681.08</v>
      </c>
      <c r="I710">
        <v>0</v>
      </c>
      <c r="J710" t="s">
        <v>1826</v>
      </c>
      <c r="K710">
        <v>2724.32</v>
      </c>
      <c r="L710" s="45">
        <f t="shared" si="46"/>
        <v>4</v>
      </c>
      <c r="M710" s="42">
        <f t="shared" si="45"/>
        <v>681.08</v>
      </c>
      <c r="N710" s="42">
        <f t="shared" si="47"/>
        <v>0</v>
      </c>
      <c r="O710" s="42">
        <f t="shared" si="48"/>
        <v>2724.32</v>
      </c>
    </row>
    <row r="711" spans="1:15" x14ac:dyDescent="0.3">
      <c r="A711" t="s">
        <v>2535</v>
      </c>
      <c r="B711" s="2">
        <v>45252</v>
      </c>
      <c r="C711" t="s">
        <v>1254</v>
      </c>
      <c r="D711" t="s">
        <v>1553</v>
      </c>
      <c r="E711" t="str">
        <f>VLOOKUP(D711,Product!$A$2:$I$101,3,FALSE)</f>
        <v>Clothing</v>
      </c>
      <c r="F711" t="s">
        <v>1779</v>
      </c>
      <c r="G711">
        <v>4</v>
      </c>
      <c r="H711">
        <v>723.44</v>
      </c>
      <c r="I711">
        <v>0.14000000000000001</v>
      </c>
      <c r="J711" t="s">
        <v>1826</v>
      </c>
      <c r="K711">
        <v>2488.6336000000001</v>
      </c>
      <c r="L711" s="45">
        <f t="shared" si="46"/>
        <v>4</v>
      </c>
      <c r="M711" s="42">
        <f t="shared" si="45"/>
        <v>723.44</v>
      </c>
      <c r="N711" s="42">
        <f t="shared" si="47"/>
        <v>0.14000000000000001</v>
      </c>
      <c r="O711" s="42">
        <f t="shared" si="48"/>
        <v>2488.6336000000001</v>
      </c>
    </row>
    <row r="712" spans="1:15" x14ac:dyDescent="0.3">
      <c r="A712" t="s">
        <v>2536</v>
      </c>
      <c r="B712" s="2">
        <v>45939</v>
      </c>
      <c r="C712" t="s">
        <v>435</v>
      </c>
      <c r="D712" t="s">
        <v>1610</v>
      </c>
      <c r="E712" t="str">
        <f>VLOOKUP(D712,Product!$A$2:$I$101,3,FALSE)</f>
        <v>Sports</v>
      </c>
      <c r="F712" t="s">
        <v>1799</v>
      </c>
      <c r="G712">
        <v>4</v>
      </c>
      <c r="H712">
        <v>471.89</v>
      </c>
      <c r="I712">
        <v>0.12</v>
      </c>
      <c r="J712" t="s">
        <v>1829</v>
      </c>
      <c r="K712">
        <v>1661.0527999999999</v>
      </c>
      <c r="L712" s="45">
        <f t="shared" si="46"/>
        <v>4</v>
      </c>
      <c r="M712" s="42">
        <f t="shared" si="45"/>
        <v>471.89</v>
      </c>
      <c r="N712" s="42">
        <f t="shared" si="47"/>
        <v>0.12</v>
      </c>
      <c r="O712" s="42">
        <f t="shared" si="48"/>
        <v>1661.0527999999999</v>
      </c>
    </row>
    <row r="713" spans="1:15" x14ac:dyDescent="0.3">
      <c r="A713" t="s">
        <v>2537</v>
      </c>
      <c r="B713" s="2">
        <v>45559</v>
      </c>
      <c r="C713" t="s">
        <v>1145</v>
      </c>
      <c r="D713" t="s">
        <v>1690</v>
      </c>
      <c r="E713" t="str">
        <f>VLOOKUP(D713,Product!$A$2:$I$101,3,FALSE)</f>
        <v>Beauty</v>
      </c>
      <c r="F713" t="s">
        <v>1807</v>
      </c>
      <c r="G713">
        <v>1</v>
      </c>
      <c r="H713">
        <v>613.17999999999995</v>
      </c>
      <c r="I713">
        <v>0.14000000000000001</v>
      </c>
      <c r="J713" t="s">
        <v>1829</v>
      </c>
      <c r="K713">
        <v>527.33479999999997</v>
      </c>
      <c r="L713" s="45">
        <f t="shared" si="46"/>
        <v>1</v>
      </c>
      <c r="M713" s="42">
        <f t="shared" si="45"/>
        <v>613.17999999999995</v>
      </c>
      <c r="N713" s="42">
        <f t="shared" si="47"/>
        <v>0.14000000000000001</v>
      </c>
      <c r="O713" s="42">
        <f t="shared" si="48"/>
        <v>527.33479999999997</v>
      </c>
    </row>
    <row r="714" spans="1:15" x14ac:dyDescent="0.3">
      <c r="A714" t="s">
        <v>2538</v>
      </c>
      <c r="B714" s="2">
        <v>45229</v>
      </c>
      <c r="C714" t="s">
        <v>195</v>
      </c>
      <c r="D714" t="s">
        <v>1634</v>
      </c>
      <c r="E714" t="str">
        <f>VLOOKUP(D714,Product!$A$2:$I$101,3,FALSE)</f>
        <v>Electronics</v>
      </c>
      <c r="F714" t="s">
        <v>1769</v>
      </c>
      <c r="G714">
        <v>1</v>
      </c>
      <c r="H714">
        <v>651.30999999999995</v>
      </c>
      <c r="I714">
        <v>0.24</v>
      </c>
      <c r="J714" t="s">
        <v>1826</v>
      </c>
      <c r="K714">
        <v>494.99560000000002</v>
      </c>
      <c r="L714" s="45">
        <f t="shared" si="46"/>
        <v>1</v>
      </c>
      <c r="M714" s="42">
        <f t="shared" si="45"/>
        <v>651.30999999999995</v>
      </c>
      <c r="N714" s="42">
        <f t="shared" si="47"/>
        <v>0.24</v>
      </c>
      <c r="O714" s="42">
        <f t="shared" si="48"/>
        <v>494.99560000000002</v>
      </c>
    </row>
    <row r="715" spans="1:15" x14ac:dyDescent="0.3">
      <c r="A715" t="s">
        <v>2539</v>
      </c>
      <c r="B715" s="2">
        <v>45333</v>
      </c>
      <c r="C715" t="s">
        <v>103</v>
      </c>
      <c r="D715" t="s">
        <v>1551</v>
      </c>
      <c r="E715" t="str">
        <f>VLOOKUP(D715,Product!$A$2:$I$101,3,FALSE)</f>
        <v>Clothing</v>
      </c>
      <c r="F715" t="s">
        <v>1776</v>
      </c>
      <c r="G715">
        <v>2</v>
      </c>
      <c r="H715">
        <v>635.14</v>
      </c>
      <c r="I715">
        <v>0.1</v>
      </c>
      <c r="J715" t="s">
        <v>1829</v>
      </c>
      <c r="K715">
        <v>1143.252</v>
      </c>
      <c r="L715" s="45">
        <f t="shared" si="46"/>
        <v>2</v>
      </c>
      <c r="M715" s="42">
        <f t="shared" si="45"/>
        <v>635.14</v>
      </c>
      <c r="N715" s="42">
        <f t="shared" si="47"/>
        <v>0.1</v>
      </c>
      <c r="O715" s="42">
        <f t="shared" si="48"/>
        <v>1143.252</v>
      </c>
    </row>
    <row r="716" spans="1:15" x14ac:dyDescent="0.3">
      <c r="A716" t="s">
        <v>2540</v>
      </c>
      <c r="B716" s="2">
        <v>45752</v>
      </c>
      <c r="C716" t="s">
        <v>1187</v>
      </c>
      <c r="D716" t="s">
        <v>1744</v>
      </c>
      <c r="E716" t="str">
        <f>VLOOKUP(D716,Product!$A$2:$I$101,3,FALSE)</f>
        <v>Electronics</v>
      </c>
      <c r="F716" t="s">
        <v>1799</v>
      </c>
      <c r="G716">
        <v>4</v>
      </c>
      <c r="H716">
        <v>912.61</v>
      </c>
      <c r="I716">
        <v>0.14000000000000001</v>
      </c>
      <c r="J716" t="s">
        <v>1824</v>
      </c>
      <c r="K716">
        <v>3139.3784000000001</v>
      </c>
      <c r="L716" s="45">
        <f t="shared" si="46"/>
        <v>4</v>
      </c>
      <c r="M716" s="42">
        <f t="shared" si="45"/>
        <v>912.61</v>
      </c>
      <c r="N716" s="42">
        <f t="shared" si="47"/>
        <v>0.14000000000000001</v>
      </c>
      <c r="O716" s="42">
        <f t="shared" si="48"/>
        <v>3139.3784000000001</v>
      </c>
    </row>
    <row r="717" spans="1:15" x14ac:dyDescent="0.3">
      <c r="A717" t="s">
        <v>2541</v>
      </c>
      <c r="B717" s="2">
        <v>45795</v>
      </c>
      <c r="C717" t="s">
        <v>872</v>
      </c>
      <c r="D717" t="s">
        <v>1642</v>
      </c>
      <c r="E717" t="str">
        <f>VLOOKUP(D717,Product!$A$2:$I$101,3,FALSE)</f>
        <v>Beauty</v>
      </c>
      <c r="F717" t="s">
        <v>1779</v>
      </c>
      <c r="G717">
        <v>3</v>
      </c>
      <c r="H717">
        <v>79.77</v>
      </c>
      <c r="I717">
        <v>0.09</v>
      </c>
      <c r="J717" t="s">
        <v>1824</v>
      </c>
      <c r="K717">
        <v>217.77209999999999</v>
      </c>
      <c r="L717" s="45">
        <f t="shared" si="46"/>
        <v>3</v>
      </c>
      <c r="M717" s="42">
        <f t="shared" si="45"/>
        <v>79.77</v>
      </c>
      <c r="N717" s="42">
        <f t="shared" si="47"/>
        <v>0.09</v>
      </c>
      <c r="O717" s="42">
        <f t="shared" si="48"/>
        <v>217.77209999999999</v>
      </c>
    </row>
    <row r="718" spans="1:15" x14ac:dyDescent="0.3">
      <c r="A718" t="s">
        <v>2542</v>
      </c>
      <c r="B718" s="2">
        <v>45755</v>
      </c>
      <c r="C718" t="s">
        <v>881</v>
      </c>
      <c r="D718" t="s">
        <v>1736</v>
      </c>
      <c r="E718" t="str">
        <f>VLOOKUP(D718,Product!$A$2:$I$101,3,FALSE)</f>
        <v>Beauty</v>
      </c>
      <c r="F718" t="s">
        <v>1801</v>
      </c>
      <c r="G718">
        <v>4</v>
      </c>
      <c r="H718">
        <v>603.52</v>
      </c>
      <c r="I718">
        <v>0.25</v>
      </c>
      <c r="J718" t="s">
        <v>1824</v>
      </c>
      <c r="K718">
        <v>1810.56</v>
      </c>
      <c r="L718" s="45">
        <f t="shared" si="46"/>
        <v>4</v>
      </c>
      <c r="M718" s="42">
        <f t="shared" si="45"/>
        <v>603.52</v>
      </c>
      <c r="N718" s="42">
        <f t="shared" si="47"/>
        <v>0.25</v>
      </c>
      <c r="O718" s="42">
        <f t="shared" si="48"/>
        <v>1810.56</v>
      </c>
    </row>
    <row r="719" spans="1:15" x14ac:dyDescent="0.3">
      <c r="A719" t="s">
        <v>2543</v>
      </c>
      <c r="B719" s="2">
        <v>45625</v>
      </c>
      <c r="C719" t="s">
        <v>281</v>
      </c>
      <c r="D719" t="s">
        <v>1702</v>
      </c>
      <c r="E719" t="str">
        <f>VLOOKUP(D719,Product!$A$2:$I$101,3,FALSE)</f>
        <v>Electronics</v>
      </c>
      <c r="F719" t="s">
        <v>1794</v>
      </c>
      <c r="G719">
        <v>4</v>
      </c>
      <c r="H719">
        <v>453.12</v>
      </c>
      <c r="I719">
        <v>0.23</v>
      </c>
      <c r="J719" t="s">
        <v>1829</v>
      </c>
      <c r="K719">
        <v>1395.6096</v>
      </c>
      <c r="L719" s="45">
        <f t="shared" si="46"/>
        <v>4</v>
      </c>
      <c r="M719" s="42">
        <f t="shared" ref="M719:M782" si="49">IF(H719="", IFERROR(AVERAGEIF($E$2:$E$101, E719, $H$2:$H$101), ""), H719)</f>
        <v>453.12</v>
      </c>
      <c r="N719" s="42">
        <f t="shared" si="47"/>
        <v>0.23</v>
      </c>
      <c r="O719" s="42">
        <f t="shared" si="48"/>
        <v>1395.6096</v>
      </c>
    </row>
    <row r="720" spans="1:15" x14ac:dyDescent="0.3">
      <c r="A720" t="s">
        <v>2544</v>
      </c>
      <c r="B720" s="2">
        <v>45656</v>
      </c>
      <c r="C720" t="s">
        <v>1527</v>
      </c>
      <c r="D720" t="s">
        <v>1614</v>
      </c>
      <c r="E720" t="str">
        <f>VLOOKUP(D720,Product!$A$2:$I$101,3,FALSE)</f>
        <v>Home</v>
      </c>
      <c r="F720" t="s">
        <v>1786</v>
      </c>
      <c r="G720">
        <v>2</v>
      </c>
      <c r="H720">
        <v>974.35</v>
      </c>
      <c r="I720">
        <v>0.15</v>
      </c>
      <c r="J720" t="s">
        <v>1824</v>
      </c>
      <c r="K720">
        <v>1656.395</v>
      </c>
      <c r="L720" s="45">
        <f t="shared" si="46"/>
        <v>2</v>
      </c>
      <c r="M720" s="42">
        <f t="shared" si="49"/>
        <v>974.35</v>
      </c>
      <c r="N720" s="42">
        <f t="shared" si="47"/>
        <v>0.15</v>
      </c>
      <c r="O720" s="42">
        <f t="shared" si="48"/>
        <v>1656.395</v>
      </c>
    </row>
    <row r="721" spans="1:15" x14ac:dyDescent="0.3">
      <c r="A721" t="s">
        <v>2545</v>
      </c>
      <c r="B721" s="2">
        <v>45824</v>
      </c>
      <c r="C721" t="s">
        <v>1466</v>
      </c>
      <c r="D721" t="s">
        <v>1738</v>
      </c>
      <c r="E721" t="str">
        <f>VLOOKUP(D721,Product!$A$2:$I$101,3,FALSE)</f>
        <v>Sports</v>
      </c>
      <c r="F721" t="s">
        <v>1807</v>
      </c>
      <c r="G721">
        <v>4</v>
      </c>
      <c r="H721">
        <v>52.35</v>
      </c>
      <c r="I721">
        <v>0.23</v>
      </c>
      <c r="J721" t="s">
        <v>1829</v>
      </c>
      <c r="K721">
        <v>161.238</v>
      </c>
      <c r="L721" s="45">
        <f t="shared" si="46"/>
        <v>4</v>
      </c>
      <c r="M721" s="42">
        <f t="shared" si="49"/>
        <v>52.35</v>
      </c>
      <c r="N721" s="42">
        <f t="shared" si="47"/>
        <v>0.23</v>
      </c>
      <c r="O721" s="42">
        <f t="shared" si="48"/>
        <v>161.238</v>
      </c>
    </row>
    <row r="722" spans="1:15" x14ac:dyDescent="0.3">
      <c r="A722" t="s">
        <v>2546</v>
      </c>
      <c r="B722" s="2">
        <v>45824</v>
      </c>
      <c r="C722" t="s">
        <v>1157</v>
      </c>
      <c r="D722" t="s">
        <v>1678</v>
      </c>
      <c r="E722" t="str">
        <f>VLOOKUP(D722,Product!$A$2:$I$101,3,FALSE)</f>
        <v>Sports</v>
      </c>
      <c r="F722" t="s">
        <v>1807</v>
      </c>
      <c r="G722">
        <v>3</v>
      </c>
      <c r="H722">
        <v>681.58</v>
      </c>
      <c r="I722">
        <v>0.23</v>
      </c>
      <c r="J722" t="s">
        <v>1824</v>
      </c>
      <c r="K722">
        <v>1574.4498000000001</v>
      </c>
      <c r="L722" s="45">
        <f t="shared" si="46"/>
        <v>3</v>
      </c>
      <c r="M722" s="42">
        <f t="shared" si="49"/>
        <v>681.58</v>
      </c>
      <c r="N722" s="42">
        <f t="shared" si="47"/>
        <v>0.23</v>
      </c>
      <c r="O722" s="42">
        <f t="shared" si="48"/>
        <v>1574.4498000000001</v>
      </c>
    </row>
    <row r="723" spans="1:15" x14ac:dyDescent="0.3">
      <c r="A723" t="s">
        <v>2547</v>
      </c>
      <c r="B723" s="2">
        <v>45384</v>
      </c>
      <c r="C723" t="s">
        <v>585</v>
      </c>
      <c r="D723" t="s">
        <v>1714</v>
      </c>
      <c r="E723" t="str">
        <f>VLOOKUP(D723,Product!$A$2:$I$101,3,FALSE)</f>
        <v>Beauty</v>
      </c>
      <c r="F723" t="s">
        <v>1801</v>
      </c>
      <c r="G723">
        <v>3</v>
      </c>
      <c r="H723">
        <v>71.23</v>
      </c>
      <c r="I723">
        <v>0.03</v>
      </c>
      <c r="J723" t="s">
        <v>1824</v>
      </c>
      <c r="K723">
        <v>207.27930000000001</v>
      </c>
      <c r="L723" s="45">
        <f t="shared" si="46"/>
        <v>3</v>
      </c>
      <c r="M723" s="42">
        <f t="shared" si="49"/>
        <v>71.23</v>
      </c>
      <c r="N723" s="42">
        <f t="shared" si="47"/>
        <v>0.03</v>
      </c>
      <c r="O723" s="42">
        <f t="shared" si="48"/>
        <v>207.27930000000001</v>
      </c>
    </row>
    <row r="724" spans="1:15" x14ac:dyDescent="0.3">
      <c r="A724" t="s">
        <v>2548</v>
      </c>
      <c r="B724" s="2">
        <v>45379</v>
      </c>
      <c r="C724" t="s">
        <v>773</v>
      </c>
      <c r="D724" t="s">
        <v>1578</v>
      </c>
      <c r="E724" t="str">
        <f>VLOOKUP(D724,Product!$A$2:$I$101,3,FALSE)</f>
        <v>Electronics</v>
      </c>
      <c r="F724" t="s">
        <v>1799</v>
      </c>
      <c r="G724">
        <v>1</v>
      </c>
      <c r="H724">
        <v>31.36</v>
      </c>
      <c r="I724">
        <v>0.21</v>
      </c>
      <c r="J724" t="s">
        <v>1829</v>
      </c>
      <c r="K724">
        <v>24.7744</v>
      </c>
      <c r="L724" s="45">
        <f t="shared" si="46"/>
        <v>1</v>
      </c>
      <c r="M724" s="42">
        <f t="shared" si="49"/>
        <v>31.36</v>
      </c>
      <c r="N724" s="42">
        <f t="shared" si="47"/>
        <v>0.21</v>
      </c>
      <c r="O724" s="42">
        <f t="shared" si="48"/>
        <v>24.7744</v>
      </c>
    </row>
    <row r="725" spans="1:15" x14ac:dyDescent="0.3">
      <c r="A725" t="s">
        <v>2549</v>
      </c>
      <c r="B725" s="2">
        <v>45674</v>
      </c>
      <c r="C725" t="s">
        <v>1071</v>
      </c>
      <c r="D725" t="s">
        <v>1630</v>
      </c>
      <c r="E725" t="str">
        <f>VLOOKUP(D725,Product!$A$2:$I$101,3,FALSE)</f>
        <v>Sports</v>
      </c>
      <c r="F725" t="s">
        <v>1797</v>
      </c>
      <c r="G725">
        <v>2</v>
      </c>
      <c r="H725">
        <v>555.54999999999995</v>
      </c>
      <c r="I725">
        <v>0.14000000000000001</v>
      </c>
      <c r="J725" t="s">
        <v>1824</v>
      </c>
      <c r="K725">
        <v>955.54599999999994</v>
      </c>
      <c r="L725" s="45">
        <f t="shared" si="46"/>
        <v>2</v>
      </c>
      <c r="M725" s="42">
        <f t="shared" si="49"/>
        <v>555.54999999999995</v>
      </c>
      <c r="N725" s="42">
        <f t="shared" si="47"/>
        <v>0.14000000000000001</v>
      </c>
      <c r="O725" s="42">
        <f t="shared" si="48"/>
        <v>955.54599999999994</v>
      </c>
    </row>
    <row r="726" spans="1:15" x14ac:dyDescent="0.3">
      <c r="A726" t="s">
        <v>2550</v>
      </c>
      <c r="B726" s="2">
        <v>45760</v>
      </c>
      <c r="C726" t="s">
        <v>803</v>
      </c>
      <c r="D726" t="s">
        <v>1680</v>
      </c>
      <c r="E726" t="str">
        <f>VLOOKUP(D726,Product!$A$2:$I$101,3,FALSE)</f>
        <v>Beauty</v>
      </c>
      <c r="F726" t="s">
        <v>1804</v>
      </c>
      <c r="G726">
        <v>4</v>
      </c>
      <c r="H726">
        <v>805.99</v>
      </c>
      <c r="I726">
        <v>0.06</v>
      </c>
      <c r="J726" t="s">
        <v>1824</v>
      </c>
      <c r="K726">
        <v>3030.5223999999998</v>
      </c>
      <c r="L726" s="45">
        <f t="shared" si="46"/>
        <v>4</v>
      </c>
      <c r="M726" s="42">
        <f t="shared" si="49"/>
        <v>805.99</v>
      </c>
      <c r="N726" s="42">
        <f t="shared" si="47"/>
        <v>0.06</v>
      </c>
      <c r="O726" s="42">
        <f t="shared" si="48"/>
        <v>3030.5223999999998</v>
      </c>
    </row>
    <row r="727" spans="1:15" x14ac:dyDescent="0.3">
      <c r="A727" t="s">
        <v>2551</v>
      </c>
      <c r="B727" s="2">
        <v>45474</v>
      </c>
      <c r="C727" t="s">
        <v>1211</v>
      </c>
      <c r="D727" t="s">
        <v>1690</v>
      </c>
      <c r="E727" t="str">
        <f>VLOOKUP(D727,Product!$A$2:$I$101,3,FALSE)</f>
        <v>Beauty</v>
      </c>
      <c r="F727" t="s">
        <v>1757</v>
      </c>
      <c r="G727">
        <v>1</v>
      </c>
      <c r="H727">
        <v>506.55</v>
      </c>
      <c r="I727">
        <v>0.28000000000000003</v>
      </c>
      <c r="J727" t="s">
        <v>1824</v>
      </c>
      <c r="K727">
        <v>364.71600000000001</v>
      </c>
      <c r="L727" s="45">
        <f t="shared" si="46"/>
        <v>1</v>
      </c>
      <c r="M727" s="42">
        <f t="shared" si="49"/>
        <v>506.55</v>
      </c>
      <c r="N727" s="42">
        <f t="shared" si="47"/>
        <v>0.28000000000000003</v>
      </c>
      <c r="O727" s="42">
        <f t="shared" si="48"/>
        <v>364.71600000000001</v>
      </c>
    </row>
    <row r="728" spans="1:15" x14ac:dyDescent="0.3">
      <c r="A728" t="s">
        <v>2552</v>
      </c>
      <c r="B728" s="2">
        <v>45640</v>
      </c>
      <c r="C728" t="s">
        <v>447</v>
      </c>
      <c r="D728" t="s">
        <v>1630</v>
      </c>
      <c r="E728" t="str">
        <f>VLOOKUP(D728,Product!$A$2:$I$101,3,FALSE)</f>
        <v>Sports</v>
      </c>
      <c r="F728" t="s">
        <v>1792</v>
      </c>
      <c r="G728">
        <v>3</v>
      </c>
      <c r="H728">
        <v>28.69</v>
      </c>
      <c r="I728">
        <v>0.02</v>
      </c>
      <c r="J728" t="s">
        <v>1824</v>
      </c>
      <c r="K728">
        <v>84.348600000000005</v>
      </c>
      <c r="L728" s="45">
        <f t="shared" si="46"/>
        <v>3</v>
      </c>
      <c r="M728" s="42">
        <f t="shared" si="49"/>
        <v>28.69</v>
      </c>
      <c r="N728" s="42">
        <f t="shared" si="47"/>
        <v>0.02</v>
      </c>
      <c r="O728" s="42">
        <f t="shared" si="48"/>
        <v>84.348600000000005</v>
      </c>
    </row>
    <row r="729" spans="1:15" x14ac:dyDescent="0.3">
      <c r="A729" t="s">
        <v>2553</v>
      </c>
      <c r="B729" s="2">
        <v>45253</v>
      </c>
      <c r="C729" t="s">
        <v>1208</v>
      </c>
      <c r="D729" t="s">
        <v>1700</v>
      </c>
      <c r="E729" t="str">
        <f>VLOOKUP(D729,Product!$A$2:$I$101,3,FALSE)</f>
        <v>Electronics</v>
      </c>
      <c r="F729" t="s">
        <v>1769</v>
      </c>
      <c r="G729">
        <v>1</v>
      </c>
      <c r="H729">
        <v>106.07</v>
      </c>
      <c r="I729">
        <v>0.23</v>
      </c>
      <c r="J729" t="s">
        <v>1829</v>
      </c>
      <c r="K729">
        <v>81.673900000000003</v>
      </c>
      <c r="L729" s="45">
        <f t="shared" si="46"/>
        <v>1</v>
      </c>
      <c r="M729" s="42">
        <f t="shared" si="49"/>
        <v>106.07</v>
      </c>
      <c r="N729" s="42">
        <f t="shared" si="47"/>
        <v>0.23</v>
      </c>
      <c r="O729" s="42">
        <f t="shared" si="48"/>
        <v>81.673900000000003</v>
      </c>
    </row>
    <row r="730" spans="1:15" x14ac:dyDescent="0.3">
      <c r="A730" t="s">
        <v>2554</v>
      </c>
      <c r="B730" s="2">
        <v>45225</v>
      </c>
      <c r="C730" t="s">
        <v>830</v>
      </c>
      <c r="D730" t="s">
        <v>1730</v>
      </c>
      <c r="E730" t="str">
        <f>VLOOKUP(D730,Product!$A$2:$I$101,3,FALSE)</f>
        <v>Clothing</v>
      </c>
      <c r="F730" t="s">
        <v>1752</v>
      </c>
      <c r="G730">
        <v>4</v>
      </c>
      <c r="H730">
        <v>289.77</v>
      </c>
      <c r="I730">
        <v>0.06</v>
      </c>
      <c r="J730" t="s">
        <v>1826</v>
      </c>
      <c r="K730">
        <v>1089.5352</v>
      </c>
      <c r="L730" s="45">
        <f t="shared" si="46"/>
        <v>4</v>
      </c>
      <c r="M730" s="42">
        <f t="shared" si="49"/>
        <v>289.77</v>
      </c>
      <c r="N730" s="42">
        <f t="shared" si="47"/>
        <v>0.06</v>
      </c>
      <c r="O730" s="42">
        <f t="shared" si="48"/>
        <v>1089.5352</v>
      </c>
    </row>
    <row r="731" spans="1:15" x14ac:dyDescent="0.3">
      <c r="A731" t="s">
        <v>2555</v>
      </c>
      <c r="B731" s="2">
        <v>45263</v>
      </c>
      <c r="C731" t="s">
        <v>523</v>
      </c>
      <c r="D731" t="s">
        <v>1714</v>
      </c>
      <c r="E731" t="str">
        <f>VLOOKUP(D731,Product!$A$2:$I$101,3,FALSE)</f>
        <v>Beauty</v>
      </c>
      <c r="F731" t="s">
        <v>1810</v>
      </c>
      <c r="G731">
        <v>2</v>
      </c>
      <c r="H731">
        <v>354.26</v>
      </c>
      <c r="I731">
        <v>0.01</v>
      </c>
      <c r="J731" t="s">
        <v>1829</v>
      </c>
      <c r="K731">
        <v>701.4348</v>
      </c>
      <c r="L731" s="45">
        <f t="shared" si="46"/>
        <v>2</v>
      </c>
      <c r="M731" s="42">
        <f t="shared" si="49"/>
        <v>354.26</v>
      </c>
      <c r="N731" s="42">
        <f t="shared" si="47"/>
        <v>0.01</v>
      </c>
      <c r="O731" s="42">
        <f t="shared" si="48"/>
        <v>701.4348</v>
      </c>
    </row>
    <row r="732" spans="1:15" x14ac:dyDescent="0.3">
      <c r="A732" t="s">
        <v>2556</v>
      </c>
      <c r="B732" s="2">
        <v>45554</v>
      </c>
      <c r="C732" t="s">
        <v>1202</v>
      </c>
      <c r="D732" t="s">
        <v>1684</v>
      </c>
      <c r="E732" t="str">
        <f>VLOOKUP(D732,Product!$A$2:$I$101,3,FALSE)</f>
        <v>Home</v>
      </c>
      <c r="F732" t="s">
        <v>1799</v>
      </c>
      <c r="G732">
        <v>1</v>
      </c>
      <c r="H732">
        <v>522.72</v>
      </c>
      <c r="I732">
        <v>0.25</v>
      </c>
      <c r="J732" t="s">
        <v>1826</v>
      </c>
      <c r="K732">
        <v>392.04</v>
      </c>
      <c r="L732" s="45">
        <f t="shared" si="46"/>
        <v>1</v>
      </c>
      <c r="M732" s="42">
        <f t="shared" si="49"/>
        <v>522.72</v>
      </c>
      <c r="N732" s="42">
        <f t="shared" si="47"/>
        <v>0.25</v>
      </c>
      <c r="O732" s="42">
        <f t="shared" si="48"/>
        <v>392.04</v>
      </c>
    </row>
    <row r="733" spans="1:15" x14ac:dyDescent="0.3">
      <c r="A733" t="s">
        <v>2557</v>
      </c>
      <c r="B733" s="2">
        <v>45569</v>
      </c>
      <c r="C733" t="s">
        <v>214</v>
      </c>
      <c r="D733" t="s">
        <v>1555</v>
      </c>
      <c r="E733" t="str">
        <f>VLOOKUP(D733,Product!$A$2:$I$101,3,FALSE)</f>
        <v>Clothing</v>
      </c>
      <c r="F733" t="s">
        <v>1786</v>
      </c>
      <c r="G733">
        <v>3</v>
      </c>
      <c r="H733">
        <v>966.02</v>
      </c>
      <c r="I733">
        <v>0.03</v>
      </c>
      <c r="J733" t="s">
        <v>1829</v>
      </c>
      <c r="K733">
        <v>2811.1181999999999</v>
      </c>
      <c r="L733" s="45">
        <f t="shared" si="46"/>
        <v>3</v>
      </c>
      <c r="M733" s="42">
        <f t="shared" si="49"/>
        <v>966.02</v>
      </c>
      <c r="N733" s="42">
        <f t="shared" si="47"/>
        <v>0.03</v>
      </c>
      <c r="O733" s="42">
        <f t="shared" si="48"/>
        <v>2811.1181999999999</v>
      </c>
    </row>
    <row r="734" spans="1:15" x14ac:dyDescent="0.3">
      <c r="A734" t="s">
        <v>2558</v>
      </c>
      <c r="B734" s="2">
        <v>45217</v>
      </c>
      <c r="C734" t="s">
        <v>724</v>
      </c>
      <c r="D734" t="s">
        <v>1648</v>
      </c>
      <c r="E734" t="str">
        <f>VLOOKUP(D734,Product!$A$2:$I$101,3,FALSE)</f>
        <v>Sports</v>
      </c>
      <c r="F734" t="s">
        <v>1807</v>
      </c>
      <c r="G734">
        <v>1</v>
      </c>
      <c r="H734">
        <v>498.61</v>
      </c>
      <c r="I734">
        <v>0.04</v>
      </c>
      <c r="J734" t="s">
        <v>1826</v>
      </c>
      <c r="K734">
        <v>478.66559999999998</v>
      </c>
      <c r="L734" s="45">
        <f t="shared" si="46"/>
        <v>1</v>
      </c>
      <c r="M734" s="42">
        <f t="shared" si="49"/>
        <v>498.61</v>
      </c>
      <c r="N734" s="42">
        <f t="shared" si="47"/>
        <v>0.04</v>
      </c>
      <c r="O734" s="42">
        <f t="shared" si="48"/>
        <v>478.66559999999998</v>
      </c>
    </row>
    <row r="735" spans="1:15" x14ac:dyDescent="0.3">
      <c r="A735" t="s">
        <v>2559</v>
      </c>
      <c r="B735" s="2">
        <v>45783</v>
      </c>
      <c r="C735" t="s">
        <v>1038</v>
      </c>
      <c r="D735" t="s">
        <v>1632</v>
      </c>
      <c r="E735" t="str">
        <f>VLOOKUP(D735,Product!$A$2:$I$101,3,FALSE)</f>
        <v>Electronics</v>
      </c>
      <c r="F735" t="s">
        <v>1776</v>
      </c>
      <c r="G735">
        <v>4</v>
      </c>
      <c r="H735">
        <v>758.27</v>
      </c>
      <c r="I735">
        <v>0.05</v>
      </c>
      <c r="J735" t="s">
        <v>1826</v>
      </c>
      <c r="K735">
        <v>2881.4259999999999</v>
      </c>
      <c r="L735" s="45">
        <f t="shared" si="46"/>
        <v>4</v>
      </c>
      <c r="M735" s="42">
        <f t="shared" si="49"/>
        <v>758.27</v>
      </c>
      <c r="N735" s="42">
        <f t="shared" si="47"/>
        <v>0.05</v>
      </c>
      <c r="O735" s="42">
        <f t="shared" si="48"/>
        <v>2881.4259999999999</v>
      </c>
    </row>
    <row r="736" spans="1:15" x14ac:dyDescent="0.3">
      <c r="A736" t="s">
        <v>2560</v>
      </c>
      <c r="B736" s="2">
        <v>45371</v>
      </c>
      <c r="C736" t="s">
        <v>648</v>
      </c>
      <c r="D736" t="s">
        <v>1551</v>
      </c>
      <c r="E736" t="str">
        <f>VLOOKUP(D736,Product!$A$2:$I$101,3,FALSE)</f>
        <v>Clothing</v>
      </c>
      <c r="F736" t="s">
        <v>1761</v>
      </c>
      <c r="G736">
        <v>2</v>
      </c>
      <c r="H736">
        <v>371.03</v>
      </c>
      <c r="I736">
        <v>0.23</v>
      </c>
      <c r="J736" t="s">
        <v>1826</v>
      </c>
      <c r="K736">
        <v>571.38619999999992</v>
      </c>
      <c r="L736" s="45">
        <f t="shared" si="46"/>
        <v>2</v>
      </c>
      <c r="M736" s="42">
        <f t="shared" si="49"/>
        <v>371.03</v>
      </c>
      <c r="N736" s="42">
        <f t="shared" si="47"/>
        <v>0.23</v>
      </c>
      <c r="O736" s="42">
        <f t="shared" si="48"/>
        <v>571.38619999999992</v>
      </c>
    </row>
    <row r="737" spans="1:15" x14ac:dyDescent="0.3">
      <c r="A737" t="s">
        <v>2561</v>
      </c>
      <c r="B737" s="2">
        <v>45453</v>
      </c>
      <c r="C737" t="s">
        <v>1112</v>
      </c>
      <c r="D737" t="s">
        <v>1730</v>
      </c>
      <c r="E737" t="str">
        <f>VLOOKUP(D737,Product!$A$2:$I$101,3,FALSE)</f>
        <v>Clothing</v>
      </c>
      <c r="F737" t="s">
        <v>1807</v>
      </c>
      <c r="G737">
        <v>1</v>
      </c>
      <c r="H737">
        <v>230.32</v>
      </c>
      <c r="I737">
        <v>0.05</v>
      </c>
      <c r="J737" t="s">
        <v>1829</v>
      </c>
      <c r="K737">
        <v>218.804</v>
      </c>
      <c r="L737" s="45">
        <f t="shared" si="46"/>
        <v>1</v>
      </c>
      <c r="M737" s="42">
        <f t="shared" si="49"/>
        <v>230.32</v>
      </c>
      <c r="N737" s="42">
        <f t="shared" si="47"/>
        <v>0.05</v>
      </c>
      <c r="O737" s="42">
        <f t="shared" si="48"/>
        <v>218.804</v>
      </c>
    </row>
    <row r="738" spans="1:15" x14ac:dyDescent="0.3">
      <c r="A738" t="s">
        <v>2562</v>
      </c>
      <c r="B738" s="2">
        <v>45526</v>
      </c>
      <c r="C738" t="s">
        <v>1074</v>
      </c>
      <c r="D738" t="s">
        <v>1670</v>
      </c>
      <c r="E738" t="str">
        <f>VLOOKUP(D738,Product!$A$2:$I$101,3,FALSE)</f>
        <v>Sports</v>
      </c>
      <c r="F738" t="s">
        <v>1776</v>
      </c>
      <c r="G738">
        <v>2</v>
      </c>
      <c r="H738">
        <v>985.43</v>
      </c>
      <c r="I738">
        <v>0.28000000000000003</v>
      </c>
      <c r="J738" t="s">
        <v>1829</v>
      </c>
      <c r="K738">
        <v>1419.0192</v>
      </c>
      <c r="L738" s="45">
        <f t="shared" si="46"/>
        <v>2</v>
      </c>
      <c r="M738" s="42">
        <f t="shared" si="49"/>
        <v>985.43</v>
      </c>
      <c r="N738" s="42">
        <f t="shared" si="47"/>
        <v>0.28000000000000003</v>
      </c>
      <c r="O738" s="42">
        <f t="shared" si="48"/>
        <v>1419.0192</v>
      </c>
    </row>
    <row r="739" spans="1:15" x14ac:dyDescent="0.3">
      <c r="A739" t="s">
        <v>2563</v>
      </c>
      <c r="B739" s="2">
        <v>45756</v>
      </c>
      <c r="C739" t="s">
        <v>1310</v>
      </c>
      <c r="D739" t="s">
        <v>1565</v>
      </c>
      <c r="E739" t="str">
        <f>VLOOKUP(D739,Product!$A$2:$I$101,3,FALSE)</f>
        <v>Sports</v>
      </c>
      <c r="F739" t="s">
        <v>1769</v>
      </c>
      <c r="G739">
        <v>2</v>
      </c>
      <c r="H739">
        <v>492.5</v>
      </c>
      <c r="I739">
        <v>0.3</v>
      </c>
      <c r="J739" t="s">
        <v>1826</v>
      </c>
      <c r="K739">
        <v>689.5</v>
      </c>
      <c r="L739" s="45">
        <f t="shared" si="46"/>
        <v>2</v>
      </c>
      <c r="M739" s="42">
        <f t="shared" si="49"/>
        <v>492.5</v>
      </c>
      <c r="N739" s="42">
        <f t="shared" si="47"/>
        <v>0.3</v>
      </c>
      <c r="O739" s="42">
        <f t="shared" si="48"/>
        <v>689.5</v>
      </c>
    </row>
    <row r="740" spans="1:15" x14ac:dyDescent="0.3">
      <c r="A740" t="s">
        <v>2564</v>
      </c>
      <c r="B740" s="2">
        <v>45657</v>
      </c>
      <c r="C740" t="s">
        <v>1139</v>
      </c>
      <c r="D740" t="s">
        <v>1640</v>
      </c>
      <c r="E740" t="str">
        <f>VLOOKUP(D740,Product!$A$2:$I$101,3,FALSE)</f>
        <v>Clothing</v>
      </c>
      <c r="F740" t="s">
        <v>1792</v>
      </c>
      <c r="G740">
        <v>2</v>
      </c>
      <c r="H740">
        <v>213.69</v>
      </c>
      <c r="I740">
        <v>0.28000000000000003</v>
      </c>
      <c r="J740" t="s">
        <v>1826</v>
      </c>
      <c r="K740">
        <v>307.71359999999999</v>
      </c>
      <c r="L740" s="45">
        <f t="shared" si="46"/>
        <v>2</v>
      </c>
      <c r="M740" s="42">
        <f t="shared" si="49"/>
        <v>213.69</v>
      </c>
      <c r="N740" s="42">
        <f t="shared" si="47"/>
        <v>0.28000000000000003</v>
      </c>
      <c r="O740" s="42">
        <f t="shared" si="48"/>
        <v>307.71359999999999</v>
      </c>
    </row>
    <row r="741" spans="1:15" x14ac:dyDescent="0.3">
      <c r="A741" t="s">
        <v>2565</v>
      </c>
      <c r="B741" s="2">
        <v>45716</v>
      </c>
      <c r="C741" t="s">
        <v>241</v>
      </c>
      <c r="D741" t="s">
        <v>1588</v>
      </c>
      <c r="E741" t="str">
        <f>VLOOKUP(D741,Product!$A$2:$I$101,3,FALSE)</f>
        <v>Sports</v>
      </c>
      <c r="F741" t="s">
        <v>1782</v>
      </c>
      <c r="G741">
        <v>4</v>
      </c>
      <c r="H741">
        <v>618.83000000000004</v>
      </c>
      <c r="I741">
        <v>0.08</v>
      </c>
      <c r="J741" t="s">
        <v>1826</v>
      </c>
      <c r="K741">
        <v>2277.2944000000002</v>
      </c>
      <c r="L741" s="45">
        <f t="shared" si="46"/>
        <v>4</v>
      </c>
      <c r="M741" s="42">
        <f t="shared" si="49"/>
        <v>618.83000000000004</v>
      </c>
      <c r="N741" s="42">
        <f t="shared" si="47"/>
        <v>0.08</v>
      </c>
      <c r="O741" s="42">
        <f t="shared" si="48"/>
        <v>2277.2944000000002</v>
      </c>
    </row>
    <row r="742" spans="1:15" x14ac:dyDescent="0.3">
      <c r="A742" t="s">
        <v>2566</v>
      </c>
      <c r="B742" s="2">
        <v>45313</v>
      </c>
      <c r="C742" t="s">
        <v>335</v>
      </c>
      <c r="D742" t="s">
        <v>1666</v>
      </c>
      <c r="E742" t="str">
        <f>VLOOKUP(D742,Product!$A$2:$I$101,3,FALSE)</f>
        <v>Beauty</v>
      </c>
      <c r="F742" t="s">
        <v>1792</v>
      </c>
      <c r="G742">
        <v>2</v>
      </c>
      <c r="H742">
        <v>81.16</v>
      </c>
      <c r="I742">
        <v>0.16</v>
      </c>
      <c r="J742" t="s">
        <v>1826</v>
      </c>
      <c r="K742">
        <v>136.34880000000001</v>
      </c>
      <c r="L742" s="45">
        <f t="shared" si="46"/>
        <v>2</v>
      </c>
      <c r="M742" s="42">
        <f t="shared" si="49"/>
        <v>81.16</v>
      </c>
      <c r="N742" s="42">
        <f t="shared" si="47"/>
        <v>0.16</v>
      </c>
      <c r="O742" s="42">
        <f t="shared" si="48"/>
        <v>136.34880000000001</v>
      </c>
    </row>
    <row r="743" spans="1:15" x14ac:dyDescent="0.3">
      <c r="A743" t="s">
        <v>2567</v>
      </c>
      <c r="B743" s="2">
        <v>45372</v>
      </c>
      <c r="C743" t="s">
        <v>20</v>
      </c>
      <c r="D743" t="s">
        <v>1720</v>
      </c>
      <c r="E743" t="str">
        <f>VLOOKUP(D743,Product!$A$2:$I$101,3,FALSE)</f>
        <v>Home</v>
      </c>
      <c r="F743" t="s">
        <v>1786</v>
      </c>
      <c r="G743">
        <v>1</v>
      </c>
      <c r="H743">
        <v>431.69</v>
      </c>
      <c r="I743">
        <v>0.09</v>
      </c>
      <c r="J743" t="s">
        <v>1824</v>
      </c>
      <c r="K743">
        <v>392.83789999999999</v>
      </c>
      <c r="L743" s="45">
        <f t="shared" si="46"/>
        <v>1</v>
      </c>
      <c r="M743" s="42">
        <f t="shared" si="49"/>
        <v>431.69</v>
      </c>
      <c r="N743" s="42">
        <f t="shared" si="47"/>
        <v>0.09</v>
      </c>
      <c r="O743" s="42">
        <f t="shared" si="48"/>
        <v>392.83789999999999</v>
      </c>
    </row>
    <row r="744" spans="1:15" x14ac:dyDescent="0.3">
      <c r="A744" t="s">
        <v>2568</v>
      </c>
      <c r="B744" s="2">
        <v>45648</v>
      </c>
      <c r="C744" t="s">
        <v>1260</v>
      </c>
      <c r="D744" t="s">
        <v>1584</v>
      </c>
      <c r="E744" t="str">
        <f>VLOOKUP(D744,Product!$A$2:$I$101,3,FALSE)</f>
        <v>Clothing</v>
      </c>
      <c r="F744" t="s">
        <v>1773</v>
      </c>
      <c r="G744">
        <v>3</v>
      </c>
      <c r="H744">
        <v>438.65</v>
      </c>
      <c r="I744">
        <v>0.28999999999999998</v>
      </c>
      <c r="J744" t="s">
        <v>1826</v>
      </c>
      <c r="K744">
        <v>934.32449999999983</v>
      </c>
      <c r="L744" s="45">
        <f t="shared" si="46"/>
        <v>3</v>
      </c>
      <c r="M744" s="42">
        <f t="shared" si="49"/>
        <v>438.65</v>
      </c>
      <c r="N744" s="42">
        <f t="shared" si="47"/>
        <v>0.28999999999999998</v>
      </c>
      <c r="O744" s="42">
        <f t="shared" si="48"/>
        <v>934.32449999999983</v>
      </c>
    </row>
    <row r="745" spans="1:15" x14ac:dyDescent="0.3">
      <c r="A745" t="s">
        <v>2569</v>
      </c>
      <c r="B745" s="2">
        <v>45384</v>
      </c>
      <c r="C745" t="s">
        <v>571</v>
      </c>
      <c r="D745" t="s">
        <v>1706</v>
      </c>
      <c r="E745" t="str">
        <f>VLOOKUP(D745,Product!$A$2:$I$101,3,FALSE)</f>
        <v>Home</v>
      </c>
      <c r="F745" t="s">
        <v>1766</v>
      </c>
      <c r="G745">
        <v>3</v>
      </c>
      <c r="H745">
        <v>339.41</v>
      </c>
      <c r="I745">
        <v>0.26</v>
      </c>
      <c r="J745" t="s">
        <v>1824</v>
      </c>
      <c r="K745">
        <v>753.49019999999996</v>
      </c>
      <c r="L745" s="45">
        <f t="shared" si="46"/>
        <v>3</v>
      </c>
      <c r="M745" s="42">
        <f t="shared" si="49"/>
        <v>339.41</v>
      </c>
      <c r="N745" s="42">
        <f t="shared" si="47"/>
        <v>0.26</v>
      </c>
      <c r="O745" s="42">
        <f t="shared" si="48"/>
        <v>753.49019999999996</v>
      </c>
    </row>
    <row r="746" spans="1:15" x14ac:dyDescent="0.3">
      <c r="A746" t="s">
        <v>2570</v>
      </c>
      <c r="B746" s="2">
        <v>45687</v>
      </c>
      <c r="C746" t="s">
        <v>1449</v>
      </c>
      <c r="D746" t="s">
        <v>1706</v>
      </c>
      <c r="E746" t="str">
        <f>VLOOKUP(D746,Product!$A$2:$I$101,3,FALSE)</f>
        <v>Home</v>
      </c>
      <c r="F746" t="s">
        <v>1786</v>
      </c>
      <c r="G746">
        <v>4</v>
      </c>
      <c r="H746">
        <v>848.47</v>
      </c>
      <c r="I746">
        <v>0.21</v>
      </c>
      <c r="J746" t="s">
        <v>1829</v>
      </c>
      <c r="K746">
        <v>2681.1651999999999</v>
      </c>
      <c r="L746" s="45">
        <f t="shared" si="46"/>
        <v>4</v>
      </c>
      <c r="M746" s="42">
        <f t="shared" si="49"/>
        <v>848.47</v>
      </c>
      <c r="N746" s="42">
        <f t="shared" si="47"/>
        <v>0.21</v>
      </c>
      <c r="O746" s="42">
        <f t="shared" si="48"/>
        <v>2681.1651999999999</v>
      </c>
    </row>
    <row r="747" spans="1:15" x14ac:dyDescent="0.3">
      <c r="A747" t="s">
        <v>2571</v>
      </c>
      <c r="B747" s="2">
        <v>45747</v>
      </c>
      <c r="C747" t="s">
        <v>631</v>
      </c>
      <c r="D747" t="s">
        <v>1682</v>
      </c>
      <c r="E747" t="str">
        <f>VLOOKUP(D747,Product!$A$2:$I$101,3,FALSE)</f>
        <v>Electronics</v>
      </c>
      <c r="F747" t="s">
        <v>1782</v>
      </c>
      <c r="G747">
        <v>1</v>
      </c>
      <c r="H747">
        <v>664.87</v>
      </c>
      <c r="I747">
        <v>0.08</v>
      </c>
      <c r="J747" t="s">
        <v>1826</v>
      </c>
      <c r="K747">
        <v>611.68040000000008</v>
      </c>
      <c r="L747" s="45">
        <f t="shared" si="46"/>
        <v>1</v>
      </c>
      <c r="M747" s="42">
        <f t="shared" si="49"/>
        <v>664.87</v>
      </c>
      <c r="N747" s="42">
        <f t="shared" si="47"/>
        <v>0.08</v>
      </c>
      <c r="O747" s="42">
        <f t="shared" si="48"/>
        <v>611.68040000000008</v>
      </c>
    </row>
    <row r="748" spans="1:15" x14ac:dyDescent="0.3">
      <c r="A748" t="s">
        <v>2572</v>
      </c>
      <c r="B748" s="2">
        <v>45687</v>
      </c>
      <c r="C748" t="s">
        <v>353</v>
      </c>
      <c r="D748" t="s">
        <v>1596</v>
      </c>
      <c r="E748" t="str">
        <f>VLOOKUP(D748,Product!$A$2:$I$101,3,FALSE)</f>
        <v>Sports</v>
      </c>
      <c r="F748" t="s">
        <v>1779</v>
      </c>
      <c r="G748">
        <v>1</v>
      </c>
      <c r="H748">
        <v>412.11</v>
      </c>
      <c r="I748">
        <v>0.23</v>
      </c>
      <c r="J748" t="s">
        <v>1826</v>
      </c>
      <c r="K748">
        <v>317.32470000000001</v>
      </c>
      <c r="L748" s="45">
        <f t="shared" si="46"/>
        <v>1</v>
      </c>
      <c r="M748" s="42">
        <f t="shared" si="49"/>
        <v>412.11</v>
      </c>
      <c r="N748" s="42">
        <f t="shared" si="47"/>
        <v>0.23</v>
      </c>
      <c r="O748" s="42">
        <f t="shared" si="48"/>
        <v>317.32470000000001</v>
      </c>
    </row>
    <row r="749" spans="1:15" x14ac:dyDescent="0.3">
      <c r="A749" t="s">
        <v>2573</v>
      </c>
      <c r="B749" s="2">
        <v>45916</v>
      </c>
      <c r="C749" t="s">
        <v>422</v>
      </c>
      <c r="D749" t="s">
        <v>1736</v>
      </c>
      <c r="E749" t="str">
        <f>VLOOKUP(D749,Product!$A$2:$I$101,3,FALSE)</f>
        <v>Beauty</v>
      </c>
      <c r="F749" t="s">
        <v>1757</v>
      </c>
      <c r="G749">
        <v>1</v>
      </c>
      <c r="H749">
        <v>126.09</v>
      </c>
      <c r="I749">
        <v>0.05</v>
      </c>
      <c r="J749" t="s">
        <v>1829</v>
      </c>
      <c r="K749">
        <v>119.7855</v>
      </c>
      <c r="L749" s="45">
        <f t="shared" si="46"/>
        <v>1</v>
      </c>
      <c r="M749" s="42">
        <f t="shared" si="49"/>
        <v>126.09</v>
      </c>
      <c r="N749" s="42">
        <f t="shared" si="47"/>
        <v>0.05</v>
      </c>
      <c r="O749" s="42">
        <f t="shared" si="48"/>
        <v>119.7855</v>
      </c>
    </row>
    <row r="750" spans="1:15" x14ac:dyDescent="0.3">
      <c r="A750" t="s">
        <v>2574</v>
      </c>
      <c r="B750" s="2">
        <v>45917</v>
      </c>
      <c r="C750" t="s">
        <v>648</v>
      </c>
      <c r="D750" t="s">
        <v>1682</v>
      </c>
      <c r="E750" t="str">
        <f>VLOOKUP(D750,Product!$A$2:$I$101,3,FALSE)</f>
        <v>Electronics</v>
      </c>
      <c r="F750" t="s">
        <v>1789</v>
      </c>
      <c r="G750">
        <v>4</v>
      </c>
      <c r="H750">
        <v>602.39</v>
      </c>
      <c r="I750">
        <v>0.19</v>
      </c>
      <c r="J750" t="s">
        <v>1829</v>
      </c>
      <c r="K750">
        <v>1951.7436</v>
      </c>
      <c r="L750" s="45">
        <f t="shared" si="46"/>
        <v>4</v>
      </c>
      <c r="M750" s="42">
        <f t="shared" si="49"/>
        <v>602.39</v>
      </c>
      <c r="N750" s="42">
        <f t="shared" si="47"/>
        <v>0.19</v>
      </c>
      <c r="O750" s="42">
        <f t="shared" si="48"/>
        <v>1951.7436</v>
      </c>
    </row>
    <row r="751" spans="1:15" x14ac:dyDescent="0.3">
      <c r="A751" t="s">
        <v>2575</v>
      </c>
      <c r="B751" s="2">
        <v>45941</v>
      </c>
      <c r="C751" t="s">
        <v>1023</v>
      </c>
      <c r="D751" t="s">
        <v>1712</v>
      </c>
      <c r="E751" t="str">
        <f>VLOOKUP(D751,Product!$A$2:$I$101,3,FALSE)</f>
        <v>Sports</v>
      </c>
      <c r="F751" t="s">
        <v>1766</v>
      </c>
      <c r="G751">
        <v>3</v>
      </c>
      <c r="H751">
        <v>447.69</v>
      </c>
      <c r="I751">
        <v>0.02</v>
      </c>
      <c r="J751" t="s">
        <v>1829</v>
      </c>
      <c r="K751">
        <v>1316.2085999999999</v>
      </c>
      <c r="L751" s="45">
        <f t="shared" si="46"/>
        <v>3</v>
      </c>
      <c r="M751" s="42">
        <f t="shared" si="49"/>
        <v>447.69</v>
      </c>
      <c r="N751" s="42">
        <f t="shared" si="47"/>
        <v>0.02</v>
      </c>
      <c r="O751" s="42">
        <f t="shared" si="48"/>
        <v>1316.2085999999999</v>
      </c>
    </row>
    <row r="752" spans="1:15" x14ac:dyDescent="0.3">
      <c r="A752" t="s">
        <v>2576</v>
      </c>
      <c r="B752" s="2">
        <v>45778</v>
      </c>
      <c r="C752" t="s">
        <v>794</v>
      </c>
      <c r="D752" t="s">
        <v>1616</v>
      </c>
      <c r="E752" t="str">
        <f>VLOOKUP(D752,Product!$A$2:$I$101,3,FALSE)</f>
        <v>Electronics</v>
      </c>
      <c r="F752" t="s">
        <v>1766</v>
      </c>
      <c r="G752">
        <v>3</v>
      </c>
      <c r="H752">
        <v>35.159999999999997</v>
      </c>
      <c r="I752">
        <v>0.04</v>
      </c>
      <c r="J752" t="s">
        <v>1829</v>
      </c>
      <c r="K752">
        <v>101.2608</v>
      </c>
      <c r="L752" s="45">
        <f t="shared" si="46"/>
        <v>3</v>
      </c>
      <c r="M752" s="42">
        <f t="shared" si="49"/>
        <v>35.159999999999997</v>
      </c>
      <c r="N752" s="42">
        <f t="shared" si="47"/>
        <v>0.04</v>
      </c>
      <c r="O752" s="42">
        <f t="shared" si="48"/>
        <v>101.2608</v>
      </c>
    </row>
    <row r="753" spans="1:15" x14ac:dyDescent="0.3">
      <c r="A753" t="s">
        <v>2577</v>
      </c>
      <c r="B753" s="2">
        <v>45740</v>
      </c>
      <c r="C753" t="s">
        <v>1038</v>
      </c>
      <c r="D753" t="s">
        <v>1692</v>
      </c>
      <c r="E753" t="str">
        <f>VLOOKUP(D753,Product!$A$2:$I$101,3,FALSE)</f>
        <v>Sports</v>
      </c>
      <c r="F753" t="s">
        <v>1792</v>
      </c>
      <c r="G753">
        <v>2</v>
      </c>
      <c r="H753">
        <v>838.59</v>
      </c>
      <c r="I753">
        <v>0.18</v>
      </c>
      <c r="J753" t="s">
        <v>1829</v>
      </c>
      <c r="K753">
        <v>1375.2876000000001</v>
      </c>
      <c r="L753" s="45">
        <f t="shared" si="46"/>
        <v>2</v>
      </c>
      <c r="M753" s="42">
        <f t="shared" si="49"/>
        <v>838.59</v>
      </c>
      <c r="N753" s="42">
        <f t="shared" si="47"/>
        <v>0.18</v>
      </c>
      <c r="O753" s="42">
        <f t="shared" si="48"/>
        <v>1375.2876000000001</v>
      </c>
    </row>
    <row r="754" spans="1:15" x14ac:dyDescent="0.3">
      <c r="A754" t="s">
        <v>2578</v>
      </c>
      <c r="B754" s="2">
        <v>45598</v>
      </c>
      <c r="C754" t="s">
        <v>321</v>
      </c>
      <c r="D754" t="s">
        <v>1666</v>
      </c>
      <c r="E754" t="str">
        <f>VLOOKUP(D754,Product!$A$2:$I$101,3,FALSE)</f>
        <v>Beauty</v>
      </c>
      <c r="F754" t="s">
        <v>1776</v>
      </c>
      <c r="G754">
        <v>4</v>
      </c>
      <c r="H754">
        <v>867.94</v>
      </c>
      <c r="I754">
        <v>0.26</v>
      </c>
      <c r="J754" t="s">
        <v>1826</v>
      </c>
      <c r="K754">
        <v>2569.1024000000002</v>
      </c>
      <c r="L754" s="45">
        <f t="shared" si="46"/>
        <v>4</v>
      </c>
      <c r="M754" s="42">
        <f t="shared" si="49"/>
        <v>867.94</v>
      </c>
      <c r="N754" s="42">
        <f t="shared" si="47"/>
        <v>0.26</v>
      </c>
      <c r="O754" s="42">
        <f t="shared" si="48"/>
        <v>2569.1024000000002</v>
      </c>
    </row>
    <row r="755" spans="1:15" x14ac:dyDescent="0.3">
      <c r="A755" t="s">
        <v>2579</v>
      </c>
      <c r="B755" s="2">
        <v>45591</v>
      </c>
      <c r="C755" t="s">
        <v>643</v>
      </c>
      <c r="D755" t="s">
        <v>1626</v>
      </c>
      <c r="E755" t="str">
        <f>VLOOKUP(D755,Product!$A$2:$I$101,3,FALSE)</f>
        <v>Electronics</v>
      </c>
      <c r="F755" t="s">
        <v>1807</v>
      </c>
      <c r="G755">
        <v>1</v>
      </c>
      <c r="H755">
        <v>623.88</v>
      </c>
      <c r="I755">
        <v>0.25</v>
      </c>
      <c r="J755" t="s">
        <v>1824</v>
      </c>
      <c r="K755">
        <v>467.91</v>
      </c>
      <c r="L755" s="45">
        <f t="shared" si="46"/>
        <v>1</v>
      </c>
      <c r="M755" s="42">
        <f t="shared" si="49"/>
        <v>623.88</v>
      </c>
      <c r="N755" s="42">
        <f t="shared" si="47"/>
        <v>0.25</v>
      </c>
      <c r="O755" s="42">
        <f t="shared" si="48"/>
        <v>467.91</v>
      </c>
    </row>
    <row r="756" spans="1:15" x14ac:dyDescent="0.3">
      <c r="A756" t="s">
        <v>2580</v>
      </c>
      <c r="B756" s="2">
        <v>45546</v>
      </c>
      <c r="C756" t="s">
        <v>585</v>
      </c>
      <c r="D756" t="s">
        <v>1632</v>
      </c>
      <c r="E756" t="str">
        <f>VLOOKUP(D756,Product!$A$2:$I$101,3,FALSE)</f>
        <v>Electronics</v>
      </c>
      <c r="F756" t="s">
        <v>1799</v>
      </c>
      <c r="G756">
        <v>2</v>
      </c>
      <c r="H756">
        <v>567.95000000000005</v>
      </c>
      <c r="I756">
        <v>0.12</v>
      </c>
      <c r="J756" t="s">
        <v>1826</v>
      </c>
      <c r="K756">
        <v>999.5920000000001</v>
      </c>
      <c r="L756" s="45">
        <f t="shared" si="46"/>
        <v>2</v>
      </c>
      <c r="M756" s="42">
        <f t="shared" si="49"/>
        <v>567.95000000000005</v>
      </c>
      <c r="N756" s="42">
        <f t="shared" si="47"/>
        <v>0.12</v>
      </c>
      <c r="O756" s="42">
        <f t="shared" si="48"/>
        <v>999.5920000000001</v>
      </c>
    </row>
    <row r="757" spans="1:15" x14ac:dyDescent="0.3">
      <c r="A757" t="s">
        <v>2581</v>
      </c>
      <c r="B757" s="2">
        <v>45483</v>
      </c>
      <c r="C757" t="s">
        <v>1017</v>
      </c>
      <c r="D757" t="s">
        <v>1610</v>
      </c>
      <c r="E757" t="str">
        <f>VLOOKUP(D757,Product!$A$2:$I$101,3,FALSE)</f>
        <v>Sports</v>
      </c>
      <c r="F757" t="s">
        <v>1810</v>
      </c>
      <c r="G757">
        <v>2</v>
      </c>
      <c r="H757">
        <v>671.69</v>
      </c>
      <c r="I757">
        <v>0.19</v>
      </c>
      <c r="J757" t="s">
        <v>1824</v>
      </c>
      <c r="K757">
        <v>1088.1378</v>
      </c>
      <c r="L757" s="45">
        <f t="shared" si="46"/>
        <v>2</v>
      </c>
      <c r="M757" s="42">
        <f t="shared" si="49"/>
        <v>671.69</v>
      </c>
      <c r="N757" s="42">
        <f t="shared" si="47"/>
        <v>0.19</v>
      </c>
      <c r="O757" s="42">
        <f t="shared" si="48"/>
        <v>1088.1378</v>
      </c>
    </row>
    <row r="758" spans="1:15" x14ac:dyDescent="0.3">
      <c r="A758" t="s">
        <v>2582</v>
      </c>
      <c r="B758" s="2">
        <v>45786</v>
      </c>
      <c r="C758" t="s">
        <v>672</v>
      </c>
      <c r="D758" t="s">
        <v>1557</v>
      </c>
      <c r="E758" t="str">
        <f>VLOOKUP(D758,Product!$A$2:$I$101,3,FALSE)</f>
        <v>Beauty</v>
      </c>
      <c r="F758" t="s">
        <v>1779</v>
      </c>
      <c r="G758">
        <v>2</v>
      </c>
      <c r="H758">
        <v>257.95999999999998</v>
      </c>
      <c r="I758">
        <v>0.21</v>
      </c>
      <c r="J758" t="s">
        <v>1826</v>
      </c>
      <c r="K758">
        <v>407.57679999999999</v>
      </c>
      <c r="L758" s="45">
        <f t="shared" si="46"/>
        <v>2</v>
      </c>
      <c r="M758" s="42">
        <f t="shared" si="49"/>
        <v>257.95999999999998</v>
      </c>
      <c r="N758" s="42">
        <f t="shared" si="47"/>
        <v>0.21</v>
      </c>
      <c r="O758" s="42">
        <f t="shared" si="48"/>
        <v>407.57679999999999</v>
      </c>
    </row>
    <row r="759" spans="1:15" x14ac:dyDescent="0.3">
      <c r="A759" t="s">
        <v>2583</v>
      </c>
      <c r="B759" s="2">
        <v>45475</v>
      </c>
      <c r="C759" t="s">
        <v>666</v>
      </c>
      <c r="D759" t="s">
        <v>1744</v>
      </c>
      <c r="E759" t="str">
        <f>VLOOKUP(D759,Product!$A$2:$I$101,3,FALSE)</f>
        <v>Electronics</v>
      </c>
      <c r="F759" t="s">
        <v>1813</v>
      </c>
      <c r="G759">
        <v>4</v>
      </c>
      <c r="H759">
        <v>281.48</v>
      </c>
      <c r="I759">
        <v>0.27</v>
      </c>
      <c r="J759" t="s">
        <v>1826</v>
      </c>
      <c r="K759">
        <v>821.92160000000001</v>
      </c>
      <c r="L759" s="45">
        <f t="shared" si="46"/>
        <v>4</v>
      </c>
      <c r="M759" s="42">
        <f t="shared" si="49"/>
        <v>281.48</v>
      </c>
      <c r="N759" s="42">
        <f t="shared" si="47"/>
        <v>0.27</v>
      </c>
      <c r="O759" s="42">
        <f t="shared" si="48"/>
        <v>821.92160000000001</v>
      </c>
    </row>
    <row r="760" spans="1:15" x14ac:dyDescent="0.3">
      <c r="A760" t="s">
        <v>2584</v>
      </c>
      <c r="B760" s="2">
        <v>45470</v>
      </c>
      <c r="C760" t="s">
        <v>996</v>
      </c>
      <c r="D760" t="s">
        <v>1588</v>
      </c>
      <c r="E760" t="str">
        <f>VLOOKUP(D760,Product!$A$2:$I$101,3,FALSE)</f>
        <v>Sports</v>
      </c>
      <c r="F760" t="s">
        <v>1792</v>
      </c>
      <c r="G760">
        <v>1</v>
      </c>
      <c r="H760">
        <v>202.13</v>
      </c>
      <c r="I760">
        <v>0.13</v>
      </c>
      <c r="J760" t="s">
        <v>1829</v>
      </c>
      <c r="K760">
        <v>175.85310000000001</v>
      </c>
      <c r="L760" s="45">
        <f t="shared" si="46"/>
        <v>1</v>
      </c>
      <c r="M760" s="42">
        <f t="shared" si="49"/>
        <v>202.13</v>
      </c>
      <c r="N760" s="42">
        <f t="shared" si="47"/>
        <v>0.13</v>
      </c>
      <c r="O760" s="42">
        <f t="shared" si="48"/>
        <v>175.85310000000001</v>
      </c>
    </row>
    <row r="761" spans="1:15" x14ac:dyDescent="0.3">
      <c r="A761" t="s">
        <v>2585</v>
      </c>
      <c r="B761" s="2">
        <v>45243</v>
      </c>
      <c r="C761" t="s">
        <v>863</v>
      </c>
      <c r="D761" t="s">
        <v>1696</v>
      </c>
      <c r="E761" t="str">
        <f>VLOOKUP(D761,Product!$A$2:$I$101,3,FALSE)</f>
        <v>Electronics</v>
      </c>
      <c r="F761" t="s">
        <v>1773</v>
      </c>
      <c r="G761">
        <v>1</v>
      </c>
      <c r="H761">
        <v>370.66</v>
      </c>
      <c r="I761">
        <v>0.01</v>
      </c>
      <c r="J761" t="s">
        <v>1826</v>
      </c>
      <c r="K761">
        <v>366.95339999999999</v>
      </c>
      <c r="L761" s="45">
        <f t="shared" si="46"/>
        <v>1</v>
      </c>
      <c r="M761" s="42">
        <f t="shared" si="49"/>
        <v>370.66</v>
      </c>
      <c r="N761" s="42">
        <f t="shared" si="47"/>
        <v>0.01</v>
      </c>
      <c r="O761" s="42">
        <f t="shared" si="48"/>
        <v>366.95339999999999</v>
      </c>
    </row>
    <row r="762" spans="1:15" x14ac:dyDescent="0.3">
      <c r="A762" t="s">
        <v>2586</v>
      </c>
      <c r="B762" s="2">
        <v>45341</v>
      </c>
      <c r="C762" t="s">
        <v>32</v>
      </c>
      <c r="D762" t="s">
        <v>1670</v>
      </c>
      <c r="E762" t="str">
        <f>VLOOKUP(D762,Product!$A$2:$I$101,3,FALSE)</f>
        <v>Sports</v>
      </c>
      <c r="F762" t="s">
        <v>1794</v>
      </c>
      <c r="G762">
        <v>4</v>
      </c>
      <c r="H762">
        <v>731.53</v>
      </c>
      <c r="I762">
        <v>0.12</v>
      </c>
      <c r="J762" t="s">
        <v>1824</v>
      </c>
      <c r="K762">
        <v>2574.9856</v>
      </c>
      <c r="L762" s="45">
        <f t="shared" si="46"/>
        <v>4</v>
      </c>
      <c r="M762" s="42">
        <f t="shared" si="49"/>
        <v>731.53</v>
      </c>
      <c r="N762" s="42">
        <f t="shared" si="47"/>
        <v>0.12</v>
      </c>
      <c r="O762" s="42">
        <f t="shared" si="48"/>
        <v>2574.9856</v>
      </c>
    </row>
    <row r="763" spans="1:15" x14ac:dyDescent="0.3">
      <c r="A763" t="s">
        <v>2587</v>
      </c>
      <c r="B763" s="2">
        <v>45371</v>
      </c>
      <c r="C763" t="s">
        <v>550</v>
      </c>
      <c r="D763" t="s">
        <v>1704</v>
      </c>
      <c r="E763" t="str">
        <f>VLOOKUP(D763,Product!$A$2:$I$101,3,FALSE)</f>
        <v>Home</v>
      </c>
      <c r="F763" t="s">
        <v>1757</v>
      </c>
      <c r="G763">
        <v>3</v>
      </c>
      <c r="H763">
        <v>468.25</v>
      </c>
      <c r="I763">
        <v>7.0000000000000007E-2</v>
      </c>
      <c r="J763" t="s">
        <v>1826</v>
      </c>
      <c r="K763">
        <v>1306.4175</v>
      </c>
      <c r="L763" s="45">
        <f t="shared" si="46"/>
        <v>3</v>
      </c>
      <c r="M763" s="42">
        <f t="shared" si="49"/>
        <v>468.25</v>
      </c>
      <c r="N763" s="42">
        <f t="shared" si="47"/>
        <v>7.0000000000000007E-2</v>
      </c>
      <c r="O763" s="42">
        <f t="shared" si="48"/>
        <v>1306.4175</v>
      </c>
    </row>
    <row r="764" spans="1:15" x14ac:dyDescent="0.3">
      <c r="A764" t="s">
        <v>2588</v>
      </c>
      <c r="B764" s="2">
        <v>45360</v>
      </c>
      <c r="C764" t="s">
        <v>14</v>
      </c>
      <c r="D764" t="s">
        <v>1682</v>
      </c>
      <c r="E764" t="str">
        <f>VLOOKUP(D764,Product!$A$2:$I$101,3,FALSE)</f>
        <v>Electronics</v>
      </c>
      <c r="F764" t="s">
        <v>1752</v>
      </c>
      <c r="G764">
        <v>1</v>
      </c>
      <c r="H764">
        <v>928.72</v>
      </c>
      <c r="I764">
        <v>0.1</v>
      </c>
      <c r="J764" t="s">
        <v>1829</v>
      </c>
      <c r="K764">
        <v>835.84800000000007</v>
      </c>
      <c r="L764" s="45">
        <f t="shared" si="46"/>
        <v>1</v>
      </c>
      <c r="M764" s="42">
        <f t="shared" si="49"/>
        <v>928.72</v>
      </c>
      <c r="N764" s="42">
        <f t="shared" si="47"/>
        <v>0.1</v>
      </c>
      <c r="O764" s="42">
        <f t="shared" si="48"/>
        <v>835.84800000000007</v>
      </c>
    </row>
    <row r="765" spans="1:15" x14ac:dyDescent="0.3">
      <c r="A765" t="s">
        <v>2589</v>
      </c>
      <c r="B765" s="2">
        <v>45499</v>
      </c>
      <c r="C765" t="s">
        <v>360</v>
      </c>
      <c r="D765" t="s">
        <v>1553</v>
      </c>
      <c r="E765" t="str">
        <f>VLOOKUP(D765,Product!$A$2:$I$101,3,FALSE)</f>
        <v>Clothing</v>
      </c>
      <c r="F765" t="s">
        <v>1810</v>
      </c>
      <c r="G765">
        <v>3</v>
      </c>
      <c r="H765">
        <v>217.22</v>
      </c>
      <c r="I765">
        <v>0.06</v>
      </c>
      <c r="J765" t="s">
        <v>1826</v>
      </c>
      <c r="K765">
        <v>612.56039999999996</v>
      </c>
      <c r="L765" s="45">
        <f t="shared" si="46"/>
        <v>3</v>
      </c>
      <c r="M765" s="42">
        <f t="shared" si="49"/>
        <v>217.22</v>
      </c>
      <c r="N765" s="42">
        <f t="shared" si="47"/>
        <v>0.06</v>
      </c>
      <c r="O765" s="42">
        <f t="shared" si="48"/>
        <v>612.56039999999996</v>
      </c>
    </row>
    <row r="766" spans="1:15" x14ac:dyDescent="0.3">
      <c r="A766" t="s">
        <v>2590</v>
      </c>
      <c r="B766" s="2">
        <v>45745</v>
      </c>
      <c r="C766" t="s">
        <v>1260</v>
      </c>
      <c r="D766" t="s">
        <v>1596</v>
      </c>
      <c r="E766" t="str">
        <f>VLOOKUP(D766,Product!$A$2:$I$101,3,FALSE)</f>
        <v>Sports</v>
      </c>
      <c r="F766" t="s">
        <v>1766</v>
      </c>
      <c r="G766">
        <v>1</v>
      </c>
      <c r="H766">
        <v>387.99</v>
      </c>
      <c r="I766">
        <v>0.3</v>
      </c>
      <c r="J766" t="s">
        <v>1824</v>
      </c>
      <c r="K766">
        <v>271.59300000000002</v>
      </c>
      <c r="L766" s="45">
        <f t="shared" si="46"/>
        <v>1</v>
      </c>
      <c r="M766" s="42">
        <f t="shared" si="49"/>
        <v>387.99</v>
      </c>
      <c r="N766" s="42">
        <f t="shared" si="47"/>
        <v>0.3</v>
      </c>
      <c r="O766" s="42">
        <f t="shared" si="48"/>
        <v>271.59300000000002</v>
      </c>
    </row>
    <row r="767" spans="1:15" x14ac:dyDescent="0.3">
      <c r="A767" t="s">
        <v>2591</v>
      </c>
      <c r="B767" s="2">
        <v>45718</v>
      </c>
      <c r="C767" t="s">
        <v>1466</v>
      </c>
      <c r="D767" t="s">
        <v>1584</v>
      </c>
      <c r="E767" t="str">
        <f>VLOOKUP(D767,Product!$A$2:$I$101,3,FALSE)</f>
        <v>Clothing</v>
      </c>
      <c r="F767" t="s">
        <v>1776</v>
      </c>
      <c r="G767">
        <v>4</v>
      </c>
      <c r="H767">
        <v>186.24</v>
      </c>
      <c r="I767">
        <v>0.23</v>
      </c>
      <c r="J767" t="s">
        <v>1824</v>
      </c>
      <c r="K767">
        <v>573.61920000000009</v>
      </c>
      <c r="L767" s="45">
        <f t="shared" si="46"/>
        <v>4</v>
      </c>
      <c r="M767" s="42">
        <f t="shared" si="49"/>
        <v>186.24</v>
      </c>
      <c r="N767" s="42">
        <f t="shared" si="47"/>
        <v>0.23</v>
      </c>
      <c r="O767" s="42">
        <f t="shared" si="48"/>
        <v>573.61920000000009</v>
      </c>
    </row>
    <row r="768" spans="1:15" x14ac:dyDescent="0.3">
      <c r="A768" t="s">
        <v>2592</v>
      </c>
      <c r="B768" s="2">
        <v>45454</v>
      </c>
      <c r="C768" t="s">
        <v>937</v>
      </c>
      <c r="D768" t="s">
        <v>1628</v>
      </c>
      <c r="E768" t="str">
        <f>VLOOKUP(D768,Product!$A$2:$I$101,3,FALSE)</f>
        <v>Electronics</v>
      </c>
      <c r="F768" t="s">
        <v>1782</v>
      </c>
      <c r="G768">
        <v>4</v>
      </c>
      <c r="H768">
        <v>609.05999999999995</v>
      </c>
      <c r="I768">
        <v>0.22</v>
      </c>
      <c r="J768" t="s">
        <v>1829</v>
      </c>
      <c r="K768">
        <v>1900.2672</v>
      </c>
      <c r="L768" s="45">
        <f t="shared" si="46"/>
        <v>4</v>
      </c>
      <c r="M768" s="42">
        <f t="shared" si="49"/>
        <v>609.05999999999995</v>
      </c>
      <c r="N768" s="42">
        <f t="shared" si="47"/>
        <v>0.22</v>
      </c>
      <c r="O768" s="42">
        <f t="shared" si="48"/>
        <v>1900.2672</v>
      </c>
    </row>
    <row r="769" spans="1:15" x14ac:dyDescent="0.3">
      <c r="A769" t="s">
        <v>2593</v>
      </c>
      <c r="B769" s="2">
        <v>45434</v>
      </c>
      <c r="C769" t="s">
        <v>1355</v>
      </c>
      <c r="D769" t="s">
        <v>1614</v>
      </c>
      <c r="E769" t="str">
        <f>VLOOKUP(D769,Product!$A$2:$I$101,3,FALSE)</f>
        <v>Home</v>
      </c>
      <c r="F769" t="s">
        <v>1792</v>
      </c>
      <c r="G769">
        <v>1</v>
      </c>
      <c r="H769">
        <v>827.91</v>
      </c>
      <c r="I769">
        <v>0.21</v>
      </c>
      <c r="J769" t="s">
        <v>1826</v>
      </c>
      <c r="K769">
        <v>654.0489</v>
      </c>
      <c r="L769" s="45">
        <f t="shared" si="46"/>
        <v>1</v>
      </c>
      <c r="M769" s="42">
        <f t="shared" si="49"/>
        <v>827.91</v>
      </c>
      <c r="N769" s="42">
        <f t="shared" si="47"/>
        <v>0.21</v>
      </c>
      <c r="O769" s="42">
        <f t="shared" si="48"/>
        <v>654.0489</v>
      </c>
    </row>
    <row r="770" spans="1:15" x14ac:dyDescent="0.3">
      <c r="A770" t="s">
        <v>2594</v>
      </c>
      <c r="B770" s="2">
        <v>45486</v>
      </c>
      <c r="C770" t="s">
        <v>582</v>
      </c>
      <c r="D770" t="s">
        <v>1714</v>
      </c>
      <c r="E770" t="str">
        <f>VLOOKUP(D770,Product!$A$2:$I$101,3,FALSE)</f>
        <v>Beauty</v>
      </c>
      <c r="F770" t="s">
        <v>1752</v>
      </c>
      <c r="G770">
        <v>1</v>
      </c>
      <c r="H770">
        <v>303.79000000000002</v>
      </c>
      <c r="I770">
        <v>0.24</v>
      </c>
      <c r="J770" t="s">
        <v>1826</v>
      </c>
      <c r="K770">
        <v>230.88040000000001</v>
      </c>
      <c r="L770" s="45">
        <f t="shared" si="46"/>
        <v>1</v>
      </c>
      <c r="M770" s="42">
        <f t="shared" si="49"/>
        <v>303.79000000000002</v>
      </c>
      <c r="N770" s="42">
        <f t="shared" si="47"/>
        <v>0.24</v>
      </c>
      <c r="O770" s="42">
        <f t="shared" si="48"/>
        <v>230.88040000000001</v>
      </c>
    </row>
    <row r="771" spans="1:15" x14ac:dyDescent="0.3">
      <c r="A771" t="s">
        <v>2595</v>
      </c>
      <c r="B771" s="2">
        <v>45902</v>
      </c>
      <c r="C771" t="s">
        <v>369</v>
      </c>
      <c r="D771" t="s">
        <v>1622</v>
      </c>
      <c r="E771" t="str">
        <f>VLOOKUP(D771,Product!$A$2:$I$101,3,FALSE)</f>
        <v>Clothing</v>
      </c>
      <c r="F771" t="s">
        <v>1776</v>
      </c>
      <c r="G771">
        <v>2</v>
      </c>
      <c r="H771">
        <v>365.91</v>
      </c>
      <c r="I771">
        <v>0.14000000000000001</v>
      </c>
      <c r="J771" t="s">
        <v>1829</v>
      </c>
      <c r="K771">
        <v>629.36520000000007</v>
      </c>
      <c r="L771" s="45">
        <f t="shared" ref="L771:L834" si="50">IF(G771="", AVERAGEIF($E$2:$E$101, E772, $G$2:$G$101), G771)</f>
        <v>2</v>
      </c>
      <c r="M771" s="42">
        <f t="shared" si="49"/>
        <v>365.91</v>
      </c>
      <c r="N771" s="42">
        <f t="shared" ref="N771:N834" si="51">IF(I771="", AVERAGEIF($E$2:$E$101, E772, $I$2:$I$101), I771)</f>
        <v>0.14000000000000001</v>
      </c>
      <c r="O771" s="42">
        <f t="shared" ref="O771:O834" si="52">IF(K771="", AVERAGEIF($E$2:$E$101, E772, $K$2:$K$101), K771)</f>
        <v>629.36520000000007</v>
      </c>
    </row>
    <row r="772" spans="1:15" x14ac:dyDescent="0.3">
      <c r="A772" t="s">
        <v>2596</v>
      </c>
      <c r="B772" s="2">
        <v>45762</v>
      </c>
      <c r="C772" t="s">
        <v>255</v>
      </c>
      <c r="D772" t="s">
        <v>1598</v>
      </c>
      <c r="E772" t="str">
        <f>VLOOKUP(D772,Product!$A$2:$I$101,3,FALSE)</f>
        <v>Clothing</v>
      </c>
      <c r="F772" t="s">
        <v>1807</v>
      </c>
      <c r="G772">
        <v>3</v>
      </c>
      <c r="H772">
        <v>852.72</v>
      </c>
      <c r="I772">
        <v>0.16</v>
      </c>
      <c r="J772" t="s">
        <v>1824</v>
      </c>
      <c r="K772">
        <v>2148.8544000000002</v>
      </c>
      <c r="L772" s="45">
        <f t="shared" si="50"/>
        <v>3</v>
      </c>
      <c r="M772" s="42">
        <f t="shared" si="49"/>
        <v>852.72</v>
      </c>
      <c r="N772" s="42">
        <f t="shared" si="51"/>
        <v>0.16</v>
      </c>
      <c r="O772" s="42">
        <f t="shared" si="52"/>
        <v>2148.8544000000002</v>
      </c>
    </row>
    <row r="773" spans="1:15" x14ac:dyDescent="0.3">
      <c r="A773" t="s">
        <v>2597</v>
      </c>
      <c r="B773" s="2">
        <v>45752</v>
      </c>
      <c r="C773" t="s">
        <v>791</v>
      </c>
      <c r="D773" t="s">
        <v>1568</v>
      </c>
      <c r="E773" t="str">
        <f>VLOOKUP(D773,Product!$A$2:$I$101,3,FALSE)</f>
        <v>Home</v>
      </c>
      <c r="F773" t="s">
        <v>1769</v>
      </c>
      <c r="G773">
        <v>1</v>
      </c>
      <c r="H773">
        <v>768.25</v>
      </c>
      <c r="I773">
        <v>0.18</v>
      </c>
      <c r="J773" t="s">
        <v>1824</v>
      </c>
      <c r="K773">
        <v>629.96500000000003</v>
      </c>
      <c r="L773" s="45">
        <f t="shared" si="50"/>
        <v>1</v>
      </c>
      <c r="M773" s="42">
        <f t="shared" si="49"/>
        <v>768.25</v>
      </c>
      <c r="N773" s="42">
        <f t="shared" si="51"/>
        <v>0.18</v>
      </c>
      <c r="O773" s="42">
        <f t="shared" si="52"/>
        <v>629.96500000000003</v>
      </c>
    </row>
    <row r="774" spans="1:15" x14ac:dyDescent="0.3">
      <c r="A774" t="s">
        <v>2598</v>
      </c>
      <c r="B774" s="2">
        <v>45254</v>
      </c>
      <c r="C774" t="s">
        <v>1098</v>
      </c>
      <c r="D774" t="s">
        <v>1732</v>
      </c>
      <c r="E774" t="str">
        <f>VLOOKUP(D774,Product!$A$2:$I$101,3,FALSE)</f>
        <v>Home</v>
      </c>
      <c r="F774" t="s">
        <v>1813</v>
      </c>
      <c r="G774">
        <v>2</v>
      </c>
      <c r="H774">
        <v>318.62</v>
      </c>
      <c r="I774">
        <v>0.02</v>
      </c>
      <c r="J774" t="s">
        <v>1829</v>
      </c>
      <c r="K774">
        <v>624.49519999999995</v>
      </c>
      <c r="L774" s="45">
        <f t="shared" si="50"/>
        <v>2</v>
      </c>
      <c r="M774" s="42">
        <f t="shared" si="49"/>
        <v>318.62</v>
      </c>
      <c r="N774" s="42">
        <f t="shared" si="51"/>
        <v>0.02</v>
      </c>
      <c r="O774" s="42">
        <f t="shared" si="52"/>
        <v>624.49519999999995</v>
      </c>
    </row>
    <row r="775" spans="1:15" x14ac:dyDescent="0.3">
      <c r="A775" t="s">
        <v>2599</v>
      </c>
      <c r="B775" s="2">
        <v>45683</v>
      </c>
      <c r="C775" t="s">
        <v>188</v>
      </c>
      <c r="D775" t="s">
        <v>1700</v>
      </c>
      <c r="E775" t="str">
        <f>VLOOKUP(D775,Product!$A$2:$I$101,3,FALSE)</f>
        <v>Electronics</v>
      </c>
      <c r="F775" t="s">
        <v>1761</v>
      </c>
      <c r="G775">
        <v>4</v>
      </c>
      <c r="H775">
        <v>402.11</v>
      </c>
      <c r="I775">
        <v>0.14000000000000001</v>
      </c>
      <c r="J775" t="s">
        <v>1826</v>
      </c>
      <c r="K775">
        <v>1383.2583999999999</v>
      </c>
      <c r="L775" s="45">
        <f t="shared" si="50"/>
        <v>4</v>
      </c>
      <c r="M775" s="42">
        <f t="shared" si="49"/>
        <v>402.11</v>
      </c>
      <c r="N775" s="42">
        <f t="shared" si="51"/>
        <v>0.14000000000000001</v>
      </c>
      <c r="O775" s="42">
        <f t="shared" si="52"/>
        <v>1383.2583999999999</v>
      </c>
    </row>
    <row r="776" spans="1:15" x14ac:dyDescent="0.3">
      <c r="A776" t="s">
        <v>2600</v>
      </c>
      <c r="B776" s="2">
        <v>45804</v>
      </c>
      <c r="C776" t="s">
        <v>1269</v>
      </c>
      <c r="D776" t="s">
        <v>1716</v>
      </c>
      <c r="E776" t="str">
        <f>VLOOKUP(D776,Product!$A$2:$I$101,3,FALSE)</f>
        <v>Home</v>
      </c>
      <c r="F776" t="s">
        <v>1807</v>
      </c>
      <c r="G776">
        <v>3</v>
      </c>
      <c r="H776">
        <v>846.31</v>
      </c>
      <c r="I776">
        <v>0.18</v>
      </c>
      <c r="J776" t="s">
        <v>1829</v>
      </c>
      <c r="K776">
        <v>2081.9225999999999</v>
      </c>
      <c r="L776" s="45">
        <f t="shared" si="50"/>
        <v>3</v>
      </c>
      <c r="M776" s="42">
        <f t="shared" si="49"/>
        <v>846.31</v>
      </c>
      <c r="N776" s="42">
        <f t="shared" si="51"/>
        <v>0.18</v>
      </c>
      <c r="O776" s="42">
        <f t="shared" si="52"/>
        <v>2081.9225999999999</v>
      </c>
    </row>
    <row r="777" spans="1:15" x14ac:dyDescent="0.3">
      <c r="A777" t="s">
        <v>2601</v>
      </c>
      <c r="B777" s="2">
        <v>45821</v>
      </c>
      <c r="C777" t="s">
        <v>559</v>
      </c>
      <c r="D777" t="s">
        <v>1736</v>
      </c>
      <c r="E777" t="str">
        <f>VLOOKUP(D777,Product!$A$2:$I$101,3,FALSE)</f>
        <v>Beauty</v>
      </c>
      <c r="F777" t="s">
        <v>1799</v>
      </c>
      <c r="G777">
        <v>1</v>
      </c>
      <c r="H777">
        <v>269.94</v>
      </c>
      <c r="I777">
        <v>7.0000000000000007E-2</v>
      </c>
      <c r="J777" t="s">
        <v>1829</v>
      </c>
      <c r="K777">
        <v>251.04419999999999</v>
      </c>
      <c r="L777" s="45">
        <f t="shared" si="50"/>
        <v>1</v>
      </c>
      <c r="M777" s="42">
        <f t="shared" si="49"/>
        <v>269.94</v>
      </c>
      <c r="N777" s="42">
        <f t="shared" si="51"/>
        <v>7.0000000000000007E-2</v>
      </c>
      <c r="O777" s="42">
        <f t="shared" si="52"/>
        <v>251.04419999999999</v>
      </c>
    </row>
    <row r="778" spans="1:15" x14ac:dyDescent="0.3">
      <c r="A778" t="s">
        <v>2602</v>
      </c>
      <c r="B778" s="2">
        <v>45472</v>
      </c>
      <c r="C778" t="s">
        <v>773</v>
      </c>
      <c r="D778" t="s">
        <v>1588</v>
      </c>
      <c r="E778" t="str">
        <f>VLOOKUP(D778,Product!$A$2:$I$101,3,FALSE)</f>
        <v>Sports</v>
      </c>
      <c r="F778" t="s">
        <v>1769</v>
      </c>
      <c r="G778">
        <v>3</v>
      </c>
      <c r="H778">
        <v>909.25</v>
      </c>
      <c r="I778">
        <v>0.28999999999999998</v>
      </c>
      <c r="J778" t="s">
        <v>1829</v>
      </c>
      <c r="K778">
        <v>1936.7025000000001</v>
      </c>
      <c r="L778" s="45">
        <f t="shared" si="50"/>
        <v>3</v>
      </c>
      <c r="M778" s="42">
        <f t="shared" si="49"/>
        <v>909.25</v>
      </c>
      <c r="N778" s="42">
        <f t="shared" si="51"/>
        <v>0.28999999999999998</v>
      </c>
      <c r="O778" s="42">
        <f t="shared" si="52"/>
        <v>1936.7025000000001</v>
      </c>
    </row>
    <row r="779" spans="1:15" x14ac:dyDescent="0.3">
      <c r="A779" t="s">
        <v>2603</v>
      </c>
      <c r="B779" s="2">
        <v>45331</v>
      </c>
      <c r="C779" t="s">
        <v>1136</v>
      </c>
      <c r="D779" t="s">
        <v>1730</v>
      </c>
      <c r="E779" t="str">
        <f>VLOOKUP(D779,Product!$A$2:$I$101,3,FALSE)</f>
        <v>Clothing</v>
      </c>
      <c r="F779" t="s">
        <v>1794</v>
      </c>
      <c r="G779">
        <v>2</v>
      </c>
      <c r="H779">
        <v>229.81</v>
      </c>
      <c r="I779">
        <v>0.21</v>
      </c>
      <c r="J779" t="s">
        <v>1829</v>
      </c>
      <c r="K779">
        <v>363.09980000000002</v>
      </c>
      <c r="L779" s="45">
        <f t="shared" si="50"/>
        <v>2</v>
      </c>
      <c r="M779" s="42">
        <f t="shared" si="49"/>
        <v>229.81</v>
      </c>
      <c r="N779" s="42">
        <f t="shared" si="51"/>
        <v>0.21</v>
      </c>
      <c r="O779" s="42">
        <f t="shared" si="52"/>
        <v>363.09980000000002</v>
      </c>
    </row>
    <row r="780" spans="1:15" x14ac:dyDescent="0.3">
      <c r="A780" t="s">
        <v>2604</v>
      </c>
      <c r="B780" s="2">
        <v>45451</v>
      </c>
      <c r="C780" t="s">
        <v>147</v>
      </c>
      <c r="D780" t="s">
        <v>1704</v>
      </c>
      <c r="E780" t="str">
        <f>VLOOKUP(D780,Product!$A$2:$I$101,3,FALSE)</f>
        <v>Home</v>
      </c>
      <c r="F780" t="s">
        <v>1801</v>
      </c>
      <c r="G780">
        <v>3</v>
      </c>
      <c r="H780">
        <v>442.36</v>
      </c>
      <c r="I780">
        <v>0.06</v>
      </c>
      <c r="J780" t="s">
        <v>1826</v>
      </c>
      <c r="K780">
        <v>1247.4552000000001</v>
      </c>
      <c r="L780" s="45">
        <f t="shared" si="50"/>
        <v>3</v>
      </c>
      <c r="M780" s="42">
        <f t="shared" si="49"/>
        <v>442.36</v>
      </c>
      <c r="N780" s="42">
        <f t="shared" si="51"/>
        <v>0.06</v>
      </c>
      <c r="O780" s="42">
        <f t="shared" si="52"/>
        <v>1247.4552000000001</v>
      </c>
    </row>
    <row r="781" spans="1:15" x14ac:dyDescent="0.3">
      <c r="A781" t="s">
        <v>2605</v>
      </c>
      <c r="B781" s="2">
        <v>45386</v>
      </c>
      <c r="C781" t="s">
        <v>767</v>
      </c>
      <c r="D781" t="s">
        <v>1720</v>
      </c>
      <c r="E781" t="str">
        <f>VLOOKUP(D781,Product!$A$2:$I$101,3,FALSE)</f>
        <v>Home</v>
      </c>
      <c r="F781" t="s">
        <v>1766</v>
      </c>
      <c r="G781">
        <v>3</v>
      </c>
      <c r="H781">
        <v>413.74</v>
      </c>
      <c r="I781">
        <v>0.01</v>
      </c>
      <c r="J781" t="s">
        <v>1824</v>
      </c>
      <c r="K781">
        <v>1228.8078</v>
      </c>
      <c r="L781" s="45">
        <f t="shared" si="50"/>
        <v>3</v>
      </c>
      <c r="M781" s="42">
        <f t="shared" si="49"/>
        <v>413.74</v>
      </c>
      <c r="N781" s="42">
        <f t="shared" si="51"/>
        <v>0.01</v>
      </c>
      <c r="O781" s="42">
        <f t="shared" si="52"/>
        <v>1228.8078</v>
      </c>
    </row>
    <row r="782" spans="1:15" x14ac:dyDescent="0.3">
      <c r="A782" t="s">
        <v>2606</v>
      </c>
      <c r="B782" s="2">
        <v>45477</v>
      </c>
      <c r="C782" t="s">
        <v>1524</v>
      </c>
      <c r="D782" t="s">
        <v>1726</v>
      </c>
      <c r="E782" t="str">
        <f>VLOOKUP(D782,Product!$A$2:$I$101,3,FALSE)</f>
        <v>Beauty</v>
      </c>
      <c r="F782" t="s">
        <v>1799</v>
      </c>
      <c r="G782">
        <v>4</v>
      </c>
      <c r="H782">
        <v>79.75</v>
      </c>
      <c r="I782">
        <v>0.18</v>
      </c>
      <c r="J782" t="s">
        <v>1826</v>
      </c>
      <c r="K782">
        <v>261.58</v>
      </c>
      <c r="L782" s="45">
        <f t="shared" si="50"/>
        <v>4</v>
      </c>
      <c r="M782" s="42">
        <f t="shared" si="49"/>
        <v>79.75</v>
      </c>
      <c r="N782" s="42">
        <f t="shared" si="51"/>
        <v>0.18</v>
      </c>
      <c r="O782" s="42">
        <f t="shared" si="52"/>
        <v>261.58</v>
      </c>
    </row>
    <row r="783" spans="1:15" x14ac:dyDescent="0.3">
      <c r="A783" t="s">
        <v>2607</v>
      </c>
      <c r="B783" s="2">
        <v>45433</v>
      </c>
      <c r="C783" t="s">
        <v>1521</v>
      </c>
      <c r="D783" t="s">
        <v>1628</v>
      </c>
      <c r="E783" t="str">
        <f>VLOOKUP(D783,Product!$A$2:$I$101,3,FALSE)</f>
        <v>Electronics</v>
      </c>
      <c r="F783" t="s">
        <v>1794</v>
      </c>
      <c r="G783">
        <v>4</v>
      </c>
      <c r="H783">
        <v>95.06</v>
      </c>
      <c r="I783">
        <v>0.03</v>
      </c>
      <c r="J783" t="s">
        <v>1824</v>
      </c>
      <c r="K783">
        <v>368.83280000000002</v>
      </c>
      <c r="L783" s="45">
        <f t="shared" si="50"/>
        <v>4</v>
      </c>
      <c r="M783" s="42">
        <f t="shared" ref="M783:M846" si="53">IF(H783="", IFERROR(AVERAGEIF($E$2:$E$101, E783, $H$2:$H$101), ""), H783)</f>
        <v>95.06</v>
      </c>
      <c r="N783" s="42">
        <f t="shared" si="51"/>
        <v>0.03</v>
      </c>
      <c r="O783" s="42">
        <f t="shared" si="52"/>
        <v>368.83280000000002</v>
      </c>
    </row>
    <row r="784" spans="1:15" x14ac:dyDescent="0.3">
      <c r="A784" t="s">
        <v>2608</v>
      </c>
      <c r="B784" s="2">
        <v>45759</v>
      </c>
      <c r="C784" t="s">
        <v>1292</v>
      </c>
      <c r="D784" t="s">
        <v>1744</v>
      </c>
      <c r="E784" t="str">
        <f>VLOOKUP(D784,Product!$A$2:$I$101,3,FALSE)</f>
        <v>Electronics</v>
      </c>
      <c r="F784" t="s">
        <v>1779</v>
      </c>
      <c r="G784">
        <v>4</v>
      </c>
      <c r="H784">
        <v>107.08</v>
      </c>
      <c r="I784">
        <v>0.27</v>
      </c>
      <c r="J784" t="s">
        <v>1829</v>
      </c>
      <c r="K784">
        <v>312.67360000000002</v>
      </c>
      <c r="L784" s="45">
        <f t="shared" si="50"/>
        <v>4</v>
      </c>
      <c r="M784" s="42">
        <f t="shared" si="53"/>
        <v>107.08</v>
      </c>
      <c r="N784" s="42">
        <f t="shared" si="51"/>
        <v>0.27</v>
      </c>
      <c r="O784" s="42">
        <f t="shared" si="52"/>
        <v>312.67360000000002</v>
      </c>
    </row>
    <row r="785" spans="1:15" x14ac:dyDescent="0.3">
      <c r="A785" t="s">
        <v>2609</v>
      </c>
      <c r="B785" s="2">
        <v>45794</v>
      </c>
      <c r="C785" t="s">
        <v>1461</v>
      </c>
      <c r="D785" t="s">
        <v>1746</v>
      </c>
      <c r="E785" t="str">
        <f>VLOOKUP(D785,Product!$A$2:$I$101,3,FALSE)</f>
        <v>Home</v>
      </c>
      <c r="F785" t="s">
        <v>1810</v>
      </c>
      <c r="G785">
        <v>1</v>
      </c>
      <c r="H785">
        <v>873.18</v>
      </c>
      <c r="I785">
        <v>0.03</v>
      </c>
      <c r="J785" t="s">
        <v>1829</v>
      </c>
      <c r="K785">
        <v>846.98459999999989</v>
      </c>
      <c r="L785" s="45">
        <f t="shared" si="50"/>
        <v>1</v>
      </c>
      <c r="M785" s="42">
        <f t="shared" si="53"/>
        <v>873.18</v>
      </c>
      <c r="N785" s="42">
        <f t="shared" si="51"/>
        <v>0.03</v>
      </c>
      <c r="O785" s="42">
        <f t="shared" si="52"/>
        <v>846.98459999999989</v>
      </c>
    </row>
    <row r="786" spans="1:15" x14ac:dyDescent="0.3">
      <c r="A786" t="s">
        <v>2610</v>
      </c>
      <c r="B786" s="2">
        <v>45764</v>
      </c>
      <c r="C786" t="s">
        <v>1178</v>
      </c>
      <c r="D786" t="s">
        <v>1688</v>
      </c>
      <c r="E786" t="str">
        <f>VLOOKUP(D786,Product!$A$2:$I$101,3,FALSE)</f>
        <v>Home</v>
      </c>
      <c r="F786" t="s">
        <v>1810</v>
      </c>
      <c r="G786">
        <v>1</v>
      </c>
      <c r="H786">
        <v>914.75</v>
      </c>
      <c r="I786">
        <v>0.1</v>
      </c>
      <c r="J786" t="s">
        <v>1829</v>
      </c>
      <c r="K786">
        <v>823.27499999999998</v>
      </c>
      <c r="L786" s="45">
        <f t="shared" si="50"/>
        <v>1</v>
      </c>
      <c r="M786" s="42">
        <f t="shared" si="53"/>
        <v>914.75</v>
      </c>
      <c r="N786" s="42">
        <f t="shared" si="51"/>
        <v>0.1</v>
      </c>
      <c r="O786" s="42">
        <f t="shared" si="52"/>
        <v>823.27499999999998</v>
      </c>
    </row>
    <row r="787" spans="1:15" x14ac:dyDescent="0.3">
      <c r="A787" t="s">
        <v>2611</v>
      </c>
      <c r="B787" s="2">
        <v>45279</v>
      </c>
      <c r="C787" t="s">
        <v>188</v>
      </c>
      <c r="D787" t="s">
        <v>1694</v>
      </c>
      <c r="E787" t="str">
        <f>VLOOKUP(D787,Product!$A$2:$I$101,3,FALSE)</f>
        <v>Sports</v>
      </c>
      <c r="F787" t="s">
        <v>1797</v>
      </c>
      <c r="G787">
        <v>4</v>
      </c>
      <c r="H787">
        <v>457.33</v>
      </c>
      <c r="I787">
        <v>0.1</v>
      </c>
      <c r="J787" t="s">
        <v>1824</v>
      </c>
      <c r="K787">
        <v>1646.3879999999999</v>
      </c>
      <c r="L787" s="45">
        <f t="shared" si="50"/>
        <v>4</v>
      </c>
      <c r="M787" s="42">
        <f t="shared" si="53"/>
        <v>457.33</v>
      </c>
      <c r="N787" s="42">
        <f t="shared" si="51"/>
        <v>0.1</v>
      </c>
      <c r="O787" s="42">
        <f t="shared" si="52"/>
        <v>1646.3879999999999</v>
      </c>
    </row>
    <row r="788" spans="1:15" x14ac:dyDescent="0.3">
      <c r="A788" t="s">
        <v>2612</v>
      </c>
      <c r="B788" s="2">
        <v>45602</v>
      </c>
      <c r="C788" t="s">
        <v>926</v>
      </c>
      <c r="D788" t="s">
        <v>1746</v>
      </c>
      <c r="E788" t="str">
        <f>VLOOKUP(D788,Product!$A$2:$I$101,3,FALSE)</f>
        <v>Home</v>
      </c>
      <c r="F788" t="s">
        <v>1766</v>
      </c>
      <c r="G788">
        <v>3</v>
      </c>
      <c r="H788">
        <v>761.88</v>
      </c>
      <c r="I788">
        <v>0.23</v>
      </c>
      <c r="J788" t="s">
        <v>1826</v>
      </c>
      <c r="K788">
        <v>1759.9428</v>
      </c>
      <c r="L788" s="45">
        <f t="shared" si="50"/>
        <v>3</v>
      </c>
      <c r="M788" s="42">
        <f t="shared" si="53"/>
        <v>761.88</v>
      </c>
      <c r="N788" s="42">
        <f t="shared" si="51"/>
        <v>0.23</v>
      </c>
      <c r="O788" s="42">
        <f t="shared" si="52"/>
        <v>1759.9428</v>
      </c>
    </row>
    <row r="789" spans="1:15" x14ac:dyDescent="0.3">
      <c r="A789" t="s">
        <v>2613</v>
      </c>
      <c r="B789" s="2">
        <v>45793</v>
      </c>
      <c r="C789" t="s">
        <v>585</v>
      </c>
      <c r="D789" t="s">
        <v>1622</v>
      </c>
      <c r="E789" t="str">
        <f>VLOOKUP(D789,Product!$A$2:$I$101,3,FALSE)</f>
        <v>Clothing</v>
      </c>
      <c r="F789" t="s">
        <v>1813</v>
      </c>
      <c r="G789">
        <v>4</v>
      </c>
      <c r="H789">
        <v>122.87</v>
      </c>
      <c r="I789">
        <v>0.13</v>
      </c>
      <c r="J789" t="s">
        <v>1824</v>
      </c>
      <c r="K789">
        <v>427.58760000000001</v>
      </c>
      <c r="L789" s="45">
        <f t="shared" si="50"/>
        <v>4</v>
      </c>
      <c r="M789" s="42">
        <f t="shared" si="53"/>
        <v>122.87</v>
      </c>
      <c r="N789" s="42">
        <f t="shared" si="51"/>
        <v>0.13</v>
      </c>
      <c r="O789" s="42">
        <f t="shared" si="52"/>
        <v>427.58760000000001</v>
      </c>
    </row>
    <row r="790" spans="1:15" x14ac:dyDescent="0.3">
      <c r="A790" t="s">
        <v>2614</v>
      </c>
      <c r="B790" s="2">
        <v>45778</v>
      </c>
      <c r="C790" t="s">
        <v>1464</v>
      </c>
      <c r="D790" t="s">
        <v>1694</v>
      </c>
      <c r="E790" t="str">
        <f>VLOOKUP(D790,Product!$A$2:$I$101,3,FALSE)</f>
        <v>Sports</v>
      </c>
      <c r="F790" t="s">
        <v>1769</v>
      </c>
      <c r="G790">
        <v>4</v>
      </c>
      <c r="H790">
        <v>753</v>
      </c>
      <c r="I790">
        <v>0.28000000000000003</v>
      </c>
      <c r="J790" t="s">
        <v>1829</v>
      </c>
      <c r="K790">
        <v>2168.64</v>
      </c>
      <c r="L790" s="45">
        <f t="shared" si="50"/>
        <v>4</v>
      </c>
      <c r="M790" s="42">
        <f t="shared" si="53"/>
        <v>753</v>
      </c>
      <c r="N790" s="42">
        <f t="shared" si="51"/>
        <v>0.28000000000000003</v>
      </c>
      <c r="O790" s="42">
        <f t="shared" si="52"/>
        <v>2168.64</v>
      </c>
    </row>
    <row r="791" spans="1:15" x14ac:dyDescent="0.3">
      <c r="A791" t="s">
        <v>2615</v>
      </c>
      <c r="B791" s="2">
        <v>45325</v>
      </c>
      <c r="C791" t="s">
        <v>1157</v>
      </c>
      <c r="D791" t="s">
        <v>1555</v>
      </c>
      <c r="E791" t="str">
        <f>VLOOKUP(D791,Product!$A$2:$I$101,3,FALSE)</f>
        <v>Clothing</v>
      </c>
      <c r="F791" t="s">
        <v>1773</v>
      </c>
      <c r="G791">
        <v>2</v>
      </c>
      <c r="H791">
        <v>788.05</v>
      </c>
      <c r="I791">
        <v>0.21</v>
      </c>
      <c r="J791" t="s">
        <v>1824</v>
      </c>
      <c r="K791">
        <v>1245.1189999999999</v>
      </c>
      <c r="L791" s="45">
        <f t="shared" si="50"/>
        <v>2</v>
      </c>
      <c r="M791" s="42">
        <f t="shared" si="53"/>
        <v>788.05</v>
      </c>
      <c r="N791" s="42">
        <f t="shared" si="51"/>
        <v>0.21</v>
      </c>
      <c r="O791" s="42">
        <f t="shared" si="52"/>
        <v>1245.1189999999999</v>
      </c>
    </row>
    <row r="792" spans="1:15" x14ac:dyDescent="0.3">
      <c r="A792" t="s">
        <v>2616</v>
      </c>
      <c r="B792" s="2">
        <v>45875</v>
      </c>
      <c r="C792" t="s">
        <v>1425</v>
      </c>
      <c r="D792" t="s">
        <v>1712</v>
      </c>
      <c r="E792" t="str">
        <f>VLOOKUP(D792,Product!$A$2:$I$101,3,FALSE)</f>
        <v>Sports</v>
      </c>
      <c r="F792" t="s">
        <v>1789</v>
      </c>
      <c r="G792">
        <v>2</v>
      </c>
      <c r="H792">
        <v>807.1</v>
      </c>
      <c r="I792">
        <v>0.28999999999999998</v>
      </c>
      <c r="J792" t="s">
        <v>1824</v>
      </c>
      <c r="K792">
        <v>1146.0820000000001</v>
      </c>
      <c r="L792" s="45">
        <f t="shared" si="50"/>
        <v>2</v>
      </c>
      <c r="M792" s="42">
        <f t="shared" si="53"/>
        <v>807.1</v>
      </c>
      <c r="N792" s="42">
        <f t="shared" si="51"/>
        <v>0.28999999999999998</v>
      </c>
      <c r="O792" s="42">
        <f t="shared" si="52"/>
        <v>1146.0820000000001</v>
      </c>
    </row>
    <row r="793" spans="1:15" x14ac:dyDescent="0.3">
      <c r="A793" t="s">
        <v>2617</v>
      </c>
      <c r="B793" s="2">
        <v>45320</v>
      </c>
      <c r="C793" t="s">
        <v>458</v>
      </c>
      <c r="D793" t="s">
        <v>1562</v>
      </c>
      <c r="E793" t="str">
        <f>VLOOKUP(D793,Product!$A$2:$I$101,3,FALSE)</f>
        <v>Electronics</v>
      </c>
      <c r="F793" t="s">
        <v>1757</v>
      </c>
      <c r="G793">
        <v>2</v>
      </c>
      <c r="H793">
        <v>443.09</v>
      </c>
      <c r="I793">
        <v>0.02</v>
      </c>
      <c r="J793" t="s">
        <v>1826</v>
      </c>
      <c r="K793">
        <v>868.45639999999992</v>
      </c>
      <c r="L793" s="45">
        <f t="shared" si="50"/>
        <v>2</v>
      </c>
      <c r="M793" s="42">
        <f t="shared" si="53"/>
        <v>443.09</v>
      </c>
      <c r="N793" s="42">
        <f t="shared" si="51"/>
        <v>0.02</v>
      </c>
      <c r="O793" s="42">
        <f t="shared" si="52"/>
        <v>868.45639999999992</v>
      </c>
    </row>
    <row r="794" spans="1:15" x14ac:dyDescent="0.3">
      <c r="A794" t="s">
        <v>2618</v>
      </c>
      <c r="B794" s="2">
        <v>45870</v>
      </c>
      <c r="C794" t="s">
        <v>1443</v>
      </c>
      <c r="D794" t="s">
        <v>1586</v>
      </c>
      <c r="E794" t="str">
        <f>VLOOKUP(D794,Product!$A$2:$I$101,3,FALSE)</f>
        <v>Sports</v>
      </c>
      <c r="F794" t="s">
        <v>1801</v>
      </c>
      <c r="G794">
        <v>1</v>
      </c>
      <c r="H794">
        <v>512.16</v>
      </c>
      <c r="I794">
        <v>0.02</v>
      </c>
      <c r="J794" t="s">
        <v>1829</v>
      </c>
      <c r="K794">
        <v>501.91680000000002</v>
      </c>
      <c r="L794" s="45">
        <f t="shared" si="50"/>
        <v>1</v>
      </c>
      <c r="M794" s="42">
        <f t="shared" si="53"/>
        <v>512.16</v>
      </c>
      <c r="N794" s="42">
        <f t="shared" si="51"/>
        <v>0.02</v>
      </c>
      <c r="O794" s="42">
        <f t="shared" si="52"/>
        <v>501.91680000000002</v>
      </c>
    </row>
    <row r="795" spans="1:15" x14ac:dyDescent="0.3">
      <c r="A795" t="s">
        <v>2619</v>
      </c>
      <c r="B795" s="2">
        <v>45577</v>
      </c>
      <c r="C795" t="s">
        <v>678</v>
      </c>
      <c r="D795" t="s">
        <v>1630</v>
      </c>
      <c r="E795" t="str">
        <f>VLOOKUP(D795,Product!$A$2:$I$101,3,FALSE)</f>
        <v>Sports</v>
      </c>
      <c r="F795" t="s">
        <v>1810</v>
      </c>
      <c r="G795">
        <v>2</v>
      </c>
      <c r="H795">
        <v>602.54999999999995</v>
      </c>
      <c r="I795">
        <v>0.23</v>
      </c>
      <c r="J795" t="s">
        <v>1829</v>
      </c>
      <c r="K795">
        <v>927.92699999999991</v>
      </c>
      <c r="L795" s="45">
        <f t="shared" si="50"/>
        <v>2</v>
      </c>
      <c r="M795" s="42">
        <f t="shared" si="53"/>
        <v>602.54999999999995</v>
      </c>
      <c r="N795" s="42">
        <f t="shared" si="51"/>
        <v>0.23</v>
      </c>
      <c r="O795" s="42">
        <f t="shared" si="52"/>
        <v>927.92699999999991</v>
      </c>
    </row>
    <row r="796" spans="1:15" x14ac:dyDescent="0.3">
      <c r="A796" t="s">
        <v>2620</v>
      </c>
      <c r="B796" s="2">
        <v>45745</v>
      </c>
      <c r="C796" t="s">
        <v>547</v>
      </c>
      <c r="D796" t="s">
        <v>1632</v>
      </c>
      <c r="E796" t="str">
        <f>VLOOKUP(D796,Product!$A$2:$I$101,3,FALSE)</f>
        <v>Electronics</v>
      </c>
      <c r="F796" t="s">
        <v>1752</v>
      </c>
      <c r="G796">
        <v>3</v>
      </c>
      <c r="H796">
        <v>846.19</v>
      </c>
      <c r="I796">
        <v>0.09</v>
      </c>
      <c r="J796" t="s">
        <v>1829</v>
      </c>
      <c r="K796">
        <v>2310.0987</v>
      </c>
      <c r="L796" s="45">
        <f t="shared" si="50"/>
        <v>3</v>
      </c>
      <c r="M796" s="42">
        <f t="shared" si="53"/>
        <v>846.19</v>
      </c>
      <c r="N796" s="42">
        <f t="shared" si="51"/>
        <v>0.09</v>
      </c>
      <c r="O796" s="42">
        <f t="shared" si="52"/>
        <v>2310.0987</v>
      </c>
    </row>
    <row r="797" spans="1:15" x14ac:dyDescent="0.3">
      <c r="A797" t="s">
        <v>2621</v>
      </c>
      <c r="B797" s="2">
        <v>45772</v>
      </c>
      <c r="C797" t="s">
        <v>1026</v>
      </c>
      <c r="D797" t="s">
        <v>1686</v>
      </c>
      <c r="E797" t="str">
        <f>VLOOKUP(D797,Product!$A$2:$I$101,3,FALSE)</f>
        <v>Clothing</v>
      </c>
      <c r="F797" t="s">
        <v>1782</v>
      </c>
      <c r="G797">
        <v>1</v>
      </c>
      <c r="H797">
        <v>506.73</v>
      </c>
      <c r="I797">
        <v>0.28999999999999998</v>
      </c>
      <c r="J797" t="s">
        <v>1824</v>
      </c>
      <c r="K797">
        <v>359.7783</v>
      </c>
      <c r="L797" s="45">
        <f t="shared" si="50"/>
        <v>1</v>
      </c>
      <c r="M797" s="42">
        <f t="shared" si="53"/>
        <v>506.73</v>
      </c>
      <c r="N797" s="42">
        <f t="shared" si="51"/>
        <v>0.28999999999999998</v>
      </c>
      <c r="O797" s="42">
        <f t="shared" si="52"/>
        <v>359.7783</v>
      </c>
    </row>
    <row r="798" spans="1:15" x14ac:dyDescent="0.3">
      <c r="A798" t="s">
        <v>2622</v>
      </c>
      <c r="B798" s="2">
        <v>45299</v>
      </c>
      <c r="C798" t="s">
        <v>198</v>
      </c>
      <c r="D798" t="s">
        <v>1650</v>
      </c>
      <c r="E798" t="str">
        <f>VLOOKUP(D798,Product!$A$2:$I$101,3,FALSE)</f>
        <v>Electronics</v>
      </c>
      <c r="F798" t="s">
        <v>1804</v>
      </c>
      <c r="G798">
        <v>1</v>
      </c>
      <c r="H798">
        <v>408.66</v>
      </c>
      <c r="I798">
        <v>0.13</v>
      </c>
      <c r="J798" t="s">
        <v>1829</v>
      </c>
      <c r="K798">
        <v>355.5342</v>
      </c>
      <c r="L798" s="45">
        <f t="shared" si="50"/>
        <v>1</v>
      </c>
      <c r="M798" s="42">
        <f t="shared" si="53"/>
        <v>408.66</v>
      </c>
      <c r="N798" s="42">
        <f t="shared" si="51"/>
        <v>0.13</v>
      </c>
      <c r="O798" s="42">
        <f t="shared" si="52"/>
        <v>355.5342</v>
      </c>
    </row>
    <row r="799" spans="1:15" x14ac:dyDescent="0.3">
      <c r="A799" t="s">
        <v>2623</v>
      </c>
      <c r="B799" s="2">
        <v>45447</v>
      </c>
      <c r="C799" t="s">
        <v>387</v>
      </c>
      <c r="D799" t="s">
        <v>1562</v>
      </c>
      <c r="E799" t="str">
        <f>VLOOKUP(D799,Product!$A$2:$I$101,3,FALSE)</f>
        <v>Electronics</v>
      </c>
      <c r="F799" t="s">
        <v>1807</v>
      </c>
      <c r="G799">
        <v>3</v>
      </c>
      <c r="H799">
        <v>170.48</v>
      </c>
      <c r="I799">
        <v>0.06</v>
      </c>
      <c r="J799" t="s">
        <v>1829</v>
      </c>
      <c r="K799">
        <v>480.75359999999989</v>
      </c>
      <c r="L799" s="45">
        <f t="shared" si="50"/>
        <v>3</v>
      </c>
      <c r="M799" s="42">
        <f t="shared" si="53"/>
        <v>170.48</v>
      </c>
      <c r="N799" s="42">
        <f t="shared" si="51"/>
        <v>0.06</v>
      </c>
      <c r="O799" s="42">
        <f t="shared" si="52"/>
        <v>480.75359999999989</v>
      </c>
    </row>
    <row r="800" spans="1:15" x14ac:dyDescent="0.3">
      <c r="A800" t="s">
        <v>2624</v>
      </c>
      <c r="B800" s="2">
        <v>45717</v>
      </c>
      <c r="C800" t="s">
        <v>347</v>
      </c>
      <c r="D800" t="s">
        <v>1584</v>
      </c>
      <c r="E800" t="str">
        <f>VLOOKUP(D800,Product!$A$2:$I$101,3,FALSE)</f>
        <v>Clothing</v>
      </c>
      <c r="F800" t="s">
        <v>1786</v>
      </c>
      <c r="G800">
        <v>1</v>
      </c>
      <c r="H800">
        <v>423.48</v>
      </c>
      <c r="I800">
        <v>0.18</v>
      </c>
      <c r="J800" t="s">
        <v>1826</v>
      </c>
      <c r="K800">
        <v>347.25360000000012</v>
      </c>
      <c r="L800" s="45">
        <f t="shared" si="50"/>
        <v>1</v>
      </c>
      <c r="M800" s="42">
        <f t="shared" si="53"/>
        <v>423.48</v>
      </c>
      <c r="N800" s="42">
        <f t="shared" si="51"/>
        <v>0.18</v>
      </c>
      <c r="O800" s="42">
        <f t="shared" si="52"/>
        <v>347.25360000000012</v>
      </c>
    </row>
    <row r="801" spans="1:15" x14ac:dyDescent="0.3">
      <c r="A801" t="s">
        <v>2625</v>
      </c>
      <c r="B801" s="2">
        <v>45213</v>
      </c>
      <c r="C801" t="s">
        <v>755</v>
      </c>
      <c r="D801" t="s">
        <v>1732</v>
      </c>
      <c r="E801" t="str">
        <f>VLOOKUP(D801,Product!$A$2:$I$101,3,FALSE)</f>
        <v>Home</v>
      </c>
      <c r="F801" t="s">
        <v>1792</v>
      </c>
      <c r="G801">
        <v>4</v>
      </c>
      <c r="H801">
        <v>23.57</v>
      </c>
      <c r="I801">
        <v>0.1</v>
      </c>
      <c r="J801" t="s">
        <v>1824</v>
      </c>
      <c r="K801">
        <v>84.852000000000004</v>
      </c>
      <c r="L801" s="45">
        <f t="shared" si="50"/>
        <v>4</v>
      </c>
      <c r="M801" s="42">
        <f t="shared" si="53"/>
        <v>23.57</v>
      </c>
      <c r="N801" s="42">
        <f t="shared" si="51"/>
        <v>0.1</v>
      </c>
      <c r="O801" s="42">
        <f t="shared" si="52"/>
        <v>84.852000000000004</v>
      </c>
    </row>
    <row r="802" spans="1:15" x14ac:dyDescent="0.3">
      <c r="A802" t="s">
        <v>2626</v>
      </c>
      <c r="B802" s="2">
        <v>45837</v>
      </c>
      <c r="C802" t="s">
        <v>1190</v>
      </c>
      <c r="D802" t="s">
        <v>1632</v>
      </c>
      <c r="E802" t="str">
        <f>VLOOKUP(D802,Product!$A$2:$I$101,3,FALSE)</f>
        <v>Electronics</v>
      </c>
      <c r="F802" t="s">
        <v>1810</v>
      </c>
      <c r="G802">
        <v>2</v>
      </c>
      <c r="H802">
        <v>953.26</v>
      </c>
      <c r="I802">
        <v>0.1</v>
      </c>
      <c r="J802" t="s">
        <v>1829</v>
      </c>
      <c r="K802">
        <v>1715.8679999999999</v>
      </c>
      <c r="L802" s="45">
        <f t="shared" si="50"/>
        <v>2</v>
      </c>
      <c r="M802" s="42">
        <f t="shared" si="53"/>
        <v>953.26</v>
      </c>
      <c r="N802" s="42">
        <f t="shared" si="51"/>
        <v>0.1</v>
      </c>
      <c r="O802" s="42">
        <f t="shared" si="52"/>
        <v>1715.8679999999999</v>
      </c>
    </row>
    <row r="803" spans="1:15" x14ac:dyDescent="0.3">
      <c r="A803" t="s">
        <v>2627</v>
      </c>
      <c r="B803" s="2">
        <v>45277</v>
      </c>
      <c r="C803" t="s">
        <v>1089</v>
      </c>
      <c r="D803" t="s">
        <v>1694</v>
      </c>
      <c r="E803" t="str">
        <f>VLOOKUP(D803,Product!$A$2:$I$101,3,FALSE)</f>
        <v>Sports</v>
      </c>
      <c r="F803" t="s">
        <v>1779</v>
      </c>
      <c r="G803">
        <v>3</v>
      </c>
      <c r="H803">
        <v>405.13</v>
      </c>
      <c r="I803">
        <v>0.14000000000000001</v>
      </c>
      <c r="J803" t="s">
        <v>1829</v>
      </c>
      <c r="K803">
        <v>1045.2354</v>
      </c>
      <c r="L803" s="45">
        <f t="shared" si="50"/>
        <v>3</v>
      </c>
      <c r="M803" s="42">
        <f t="shared" si="53"/>
        <v>405.13</v>
      </c>
      <c r="N803" s="42">
        <f t="shared" si="51"/>
        <v>0.14000000000000001</v>
      </c>
      <c r="O803" s="42">
        <f t="shared" si="52"/>
        <v>1045.2354</v>
      </c>
    </row>
    <row r="804" spans="1:15" x14ac:dyDescent="0.3">
      <c r="A804" t="s">
        <v>2628</v>
      </c>
      <c r="B804" s="2">
        <v>45248</v>
      </c>
      <c r="C804" t="s">
        <v>1065</v>
      </c>
      <c r="D804" t="s">
        <v>1549</v>
      </c>
      <c r="E804" t="str">
        <f>VLOOKUP(D804,Product!$A$2:$I$101,3,FALSE)</f>
        <v>Clothing</v>
      </c>
      <c r="F804" t="s">
        <v>1769</v>
      </c>
      <c r="G804">
        <v>2</v>
      </c>
      <c r="H804">
        <v>333.83</v>
      </c>
      <c r="I804">
        <v>0.26</v>
      </c>
      <c r="J804" t="s">
        <v>1826</v>
      </c>
      <c r="K804">
        <v>494.0684</v>
      </c>
      <c r="L804" s="45">
        <f t="shared" si="50"/>
        <v>2</v>
      </c>
      <c r="M804" s="42">
        <f t="shared" si="53"/>
        <v>333.83</v>
      </c>
      <c r="N804" s="42">
        <f t="shared" si="51"/>
        <v>0.26</v>
      </c>
      <c r="O804" s="42">
        <f t="shared" si="52"/>
        <v>494.0684</v>
      </c>
    </row>
    <row r="805" spans="1:15" x14ac:dyDescent="0.3">
      <c r="A805" t="s">
        <v>2629</v>
      </c>
      <c r="B805" s="2">
        <v>45741</v>
      </c>
      <c r="C805" t="s">
        <v>1047</v>
      </c>
      <c r="D805" t="s">
        <v>1730</v>
      </c>
      <c r="E805" t="str">
        <f>VLOOKUP(D805,Product!$A$2:$I$101,3,FALSE)</f>
        <v>Clothing</v>
      </c>
      <c r="F805" t="s">
        <v>1766</v>
      </c>
      <c r="G805">
        <v>2</v>
      </c>
      <c r="H805">
        <v>727.18</v>
      </c>
      <c r="I805">
        <v>0.22</v>
      </c>
      <c r="J805" t="s">
        <v>1826</v>
      </c>
      <c r="K805">
        <v>1134.4007999999999</v>
      </c>
      <c r="L805" s="45">
        <f t="shared" si="50"/>
        <v>2</v>
      </c>
      <c r="M805" s="42">
        <f t="shared" si="53"/>
        <v>727.18</v>
      </c>
      <c r="N805" s="42">
        <f t="shared" si="51"/>
        <v>0.22</v>
      </c>
      <c r="O805" s="42">
        <f t="shared" si="52"/>
        <v>1134.4007999999999</v>
      </c>
    </row>
    <row r="806" spans="1:15" x14ac:dyDescent="0.3">
      <c r="A806" t="s">
        <v>2630</v>
      </c>
      <c r="B806" s="2">
        <v>45778</v>
      </c>
      <c r="C806" t="s">
        <v>966</v>
      </c>
      <c r="D806" t="s">
        <v>1555</v>
      </c>
      <c r="E806" t="str">
        <f>VLOOKUP(D806,Product!$A$2:$I$101,3,FALSE)</f>
        <v>Clothing</v>
      </c>
      <c r="F806" t="s">
        <v>1789</v>
      </c>
      <c r="G806">
        <v>2</v>
      </c>
      <c r="H806">
        <v>516.02</v>
      </c>
      <c r="I806">
        <v>0.19</v>
      </c>
      <c r="J806" t="s">
        <v>1829</v>
      </c>
      <c r="K806">
        <v>835.95240000000001</v>
      </c>
      <c r="L806" s="45">
        <f t="shared" si="50"/>
        <v>2</v>
      </c>
      <c r="M806" s="42">
        <f t="shared" si="53"/>
        <v>516.02</v>
      </c>
      <c r="N806" s="42">
        <f t="shared" si="51"/>
        <v>0.19</v>
      </c>
      <c r="O806" s="42">
        <f t="shared" si="52"/>
        <v>835.95240000000001</v>
      </c>
    </row>
    <row r="807" spans="1:15" x14ac:dyDescent="0.3">
      <c r="A807" t="s">
        <v>2631</v>
      </c>
      <c r="B807" s="2">
        <v>45361</v>
      </c>
      <c r="C807" t="s">
        <v>932</v>
      </c>
      <c r="D807" t="s">
        <v>1632</v>
      </c>
      <c r="E807" t="str">
        <f>VLOOKUP(D807,Product!$A$2:$I$101,3,FALSE)</f>
        <v>Electronics</v>
      </c>
      <c r="F807" t="s">
        <v>1792</v>
      </c>
      <c r="G807">
        <v>2</v>
      </c>
      <c r="H807">
        <v>705.61</v>
      </c>
      <c r="I807">
        <v>0.28000000000000003</v>
      </c>
      <c r="J807" t="s">
        <v>1824</v>
      </c>
      <c r="K807">
        <v>1016.0784</v>
      </c>
      <c r="L807" s="45">
        <f t="shared" si="50"/>
        <v>2</v>
      </c>
      <c r="M807" s="42">
        <f t="shared" si="53"/>
        <v>705.61</v>
      </c>
      <c r="N807" s="42">
        <f t="shared" si="51"/>
        <v>0.28000000000000003</v>
      </c>
      <c r="O807" s="42">
        <f t="shared" si="52"/>
        <v>1016.0784</v>
      </c>
    </row>
    <row r="808" spans="1:15" x14ac:dyDescent="0.3">
      <c r="A808" t="s">
        <v>2632</v>
      </c>
      <c r="B808" s="2">
        <v>45414</v>
      </c>
      <c r="C808" t="s">
        <v>875</v>
      </c>
      <c r="D808" t="s">
        <v>1716</v>
      </c>
      <c r="E808" t="str">
        <f>VLOOKUP(D808,Product!$A$2:$I$101,3,FALSE)</f>
        <v>Home</v>
      </c>
      <c r="F808" t="s">
        <v>1782</v>
      </c>
      <c r="G808">
        <v>3</v>
      </c>
      <c r="H808">
        <v>654.47</v>
      </c>
      <c r="I808">
        <v>0.18</v>
      </c>
      <c r="J808" t="s">
        <v>1829</v>
      </c>
      <c r="K808">
        <v>1609.9962</v>
      </c>
      <c r="L808" s="45">
        <f t="shared" si="50"/>
        <v>3</v>
      </c>
      <c r="M808" s="42">
        <f t="shared" si="53"/>
        <v>654.47</v>
      </c>
      <c r="N808" s="42">
        <f t="shared" si="51"/>
        <v>0.18</v>
      </c>
      <c r="O808" s="42">
        <f t="shared" si="52"/>
        <v>1609.9962</v>
      </c>
    </row>
    <row r="809" spans="1:15" x14ac:dyDescent="0.3">
      <c r="A809" t="s">
        <v>2633</v>
      </c>
      <c r="B809" s="2">
        <v>45734</v>
      </c>
      <c r="C809" t="s">
        <v>568</v>
      </c>
      <c r="D809" t="s">
        <v>1724</v>
      </c>
      <c r="E809" t="str">
        <f>VLOOKUP(D809,Product!$A$2:$I$101,3,FALSE)</f>
        <v>Sports</v>
      </c>
      <c r="F809" t="s">
        <v>1801</v>
      </c>
      <c r="G809">
        <v>2</v>
      </c>
      <c r="H809">
        <v>315.27</v>
      </c>
      <c r="I809">
        <v>0.23</v>
      </c>
      <c r="J809" t="s">
        <v>1824</v>
      </c>
      <c r="K809">
        <v>485.51580000000001</v>
      </c>
      <c r="L809" s="45">
        <f t="shared" si="50"/>
        <v>2</v>
      </c>
      <c r="M809" s="42">
        <f t="shared" si="53"/>
        <v>315.27</v>
      </c>
      <c r="N809" s="42">
        <f t="shared" si="51"/>
        <v>0.23</v>
      </c>
      <c r="O809" s="42">
        <f t="shared" si="52"/>
        <v>485.51580000000001</v>
      </c>
    </row>
    <row r="810" spans="1:15" x14ac:dyDescent="0.3">
      <c r="A810" t="s">
        <v>2634</v>
      </c>
      <c r="B810" s="2">
        <v>45623</v>
      </c>
      <c r="C810" t="s">
        <v>719</v>
      </c>
      <c r="D810" t="s">
        <v>1604</v>
      </c>
      <c r="E810" t="str">
        <f>VLOOKUP(D810,Product!$A$2:$I$101,3,FALSE)</f>
        <v>Sports</v>
      </c>
      <c r="F810" t="s">
        <v>1761</v>
      </c>
      <c r="G810">
        <v>1</v>
      </c>
      <c r="H810">
        <v>974.47</v>
      </c>
      <c r="I810">
        <v>0.05</v>
      </c>
      <c r="J810" t="s">
        <v>1824</v>
      </c>
      <c r="K810">
        <v>925.74649999999997</v>
      </c>
      <c r="L810" s="45">
        <f t="shared" si="50"/>
        <v>1</v>
      </c>
      <c r="M810" s="42">
        <f t="shared" si="53"/>
        <v>974.47</v>
      </c>
      <c r="N810" s="42">
        <f t="shared" si="51"/>
        <v>0.05</v>
      </c>
      <c r="O810" s="42">
        <f t="shared" si="52"/>
        <v>925.74649999999997</v>
      </c>
    </row>
    <row r="811" spans="1:15" x14ac:dyDescent="0.3">
      <c r="A811" t="s">
        <v>2635</v>
      </c>
      <c r="B811" s="2">
        <v>45340</v>
      </c>
      <c r="C811" t="s">
        <v>247</v>
      </c>
      <c r="D811" t="s">
        <v>1549</v>
      </c>
      <c r="E811" t="str">
        <f>VLOOKUP(D811,Product!$A$2:$I$101,3,FALSE)</f>
        <v>Clothing</v>
      </c>
      <c r="F811" t="s">
        <v>1769</v>
      </c>
      <c r="G811">
        <v>2</v>
      </c>
      <c r="H811">
        <v>803.3</v>
      </c>
      <c r="I811">
        <v>0.17</v>
      </c>
      <c r="J811" t="s">
        <v>1824</v>
      </c>
      <c r="K811">
        <v>1333.4780000000001</v>
      </c>
      <c r="L811" s="45">
        <f t="shared" si="50"/>
        <v>2</v>
      </c>
      <c r="M811" s="42">
        <f t="shared" si="53"/>
        <v>803.3</v>
      </c>
      <c r="N811" s="42">
        <f t="shared" si="51"/>
        <v>0.17</v>
      </c>
      <c r="O811" s="42">
        <f t="shared" si="52"/>
        <v>1333.4780000000001</v>
      </c>
    </row>
    <row r="812" spans="1:15" x14ac:dyDescent="0.3">
      <c r="A812" t="s">
        <v>2636</v>
      </c>
      <c r="B812" s="2">
        <v>45447</v>
      </c>
      <c r="C812" t="s">
        <v>63</v>
      </c>
      <c r="D812" t="s">
        <v>1549</v>
      </c>
      <c r="E812" t="str">
        <f>VLOOKUP(D812,Product!$A$2:$I$101,3,FALSE)</f>
        <v>Clothing</v>
      </c>
      <c r="F812" t="s">
        <v>1789</v>
      </c>
      <c r="G812">
        <v>4</v>
      </c>
      <c r="H812">
        <v>863.87</v>
      </c>
      <c r="I812">
        <v>0.21</v>
      </c>
      <c r="J812" t="s">
        <v>1829</v>
      </c>
      <c r="K812">
        <v>2729.8292000000001</v>
      </c>
      <c r="L812" s="45">
        <f t="shared" si="50"/>
        <v>4</v>
      </c>
      <c r="M812" s="42">
        <f t="shared" si="53"/>
        <v>863.87</v>
      </c>
      <c r="N812" s="42">
        <f t="shared" si="51"/>
        <v>0.21</v>
      </c>
      <c r="O812" s="42">
        <f t="shared" si="52"/>
        <v>2729.8292000000001</v>
      </c>
    </row>
    <row r="813" spans="1:15" x14ac:dyDescent="0.3">
      <c r="A813" t="s">
        <v>2637</v>
      </c>
      <c r="B813" s="2">
        <v>45513</v>
      </c>
      <c r="C813" t="s">
        <v>1446</v>
      </c>
      <c r="D813" t="s">
        <v>1708</v>
      </c>
      <c r="E813" t="str">
        <f>VLOOKUP(D813,Product!$A$2:$I$101,3,FALSE)</f>
        <v>Home</v>
      </c>
      <c r="F813" t="s">
        <v>1810</v>
      </c>
      <c r="G813">
        <v>1</v>
      </c>
      <c r="H813">
        <v>450.11</v>
      </c>
      <c r="I813">
        <v>0.17</v>
      </c>
      <c r="J813" t="s">
        <v>1824</v>
      </c>
      <c r="K813">
        <v>373.59129999999999</v>
      </c>
      <c r="L813" s="45">
        <f t="shared" si="50"/>
        <v>1</v>
      </c>
      <c r="M813" s="42">
        <f t="shared" si="53"/>
        <v>450.11</v>
      </c>
      <c r="N813" s="42">
        <f t="shared" si="51"/>
        <v>0.17</v>
      </c>
      <c r="O813" s="42">
        <f t="shared" si="52"/>
        <v>373.59129999999999</v>
      </c>
    </row>
    <row r="814" spans="1:15" x14ac:dyDescent="0.3">
      <c r="A814" t="s">
        <v>2638</v>
      </c>
      <c r="B814" s="2">
        <v>45486</v>
      </c>
      <c r="C814" t="s">
        <v>740</v>
      </c>
      <c r="D814" t="s">
        <v>1684</v>
      </c>
      <c r="E814" t="str">
        <f>VLOOKUP(D814,Product!$A$2:$I$101,3,FALSE)</f>
        <v>Home</v>
      </c>
      <c r="F814" t="s">
        <v>1797</v>
      </c>
      <c r="G814">
        <v>1</v>
      </c>
      <c r="H814">
        <v>289.82</v>
      </c>
      <c r="I814">
        <v>0.18</v>
      </c>
      <c r="J814" t="s">
        <v>1829</v>
      </c>
      <c r="K814">
        <v>237.6524</v>
      </c>
      <c r="L814" s="45">
        <f t="shared" si="50"/>
        <v>1</v>
      </c>
      <c r="M814" s="42">
        <f t="shared" si="53"/>
        <v>289.82</v>
      </c>
      <c r="N814" s="42">
        <f t="shared" si="51"/>
        <v>0.18</v>
      </c>
      <c r="O814" s="42">
        <f t="shared" si="52"/>
        <v>237.6524</v>
      </c>
    </row>
    <row r="815" spans="1:15" x14ac:dyDescent="0.3">
      <c r="A815" t="s">
        <v>2639</v>
      </c>
      <c r="B815" s="2">
        <v>45890</v>
      </c>
      <c r="C815" t="s">
        <v>1050</v>
      </c>
      <c r="D815" t="s">
        <v>1656</v>
      </c>
      <c r="E815" t="str">
        <f>VLOOKUP(D815,Product!$A$2:$I$101,3,FALSE)</f>
        <v>Sports</v>
      </c>
      <c r="F815" t="s">
        <v>1789</v>
      </c>
      <c r="G815">
        <v>4</v>
      </c>
      <c r="H815">
        <v>250.64</v>
      </c>
      <c r="I815">
        <v>0.1</v>
      </c>
      <c r="J815" t="s">
        <v>1826</v>
      </c>
      <c r="K815">
        <v>902.30399999999997</v>
      </c>
      <c r="L815" s="45">
        <f t="shared" si="50"/>
        <v>4</v>
      </c>
      <c r="M815" s="42">
        <f t="shared" si="53"/>
        <v>250.64</v>
      </c>
      <c r="N815" s="42">
        <f t="shared" si="51"/>
        <v>0.1</v>
      </c>
      <c r="O815" s="42">
        <f t="shared" si="52"/>
        <v>902.30399999999997</v>
      </c>
    </row>
    <row r="816" spans="1:15" x14ac:dyDescent="0.3">
      <c r="A816" t="s">
        <v>2640</v>
      </c>
      <c r="B816" s="2">
        <v>45876</v>
      </c>
      <c r="C816" t="s">
        <v>911</v>
      </c>
      <c r="D816" t="s">
        <v>1686</v>
      </c>
      <c r="E816" t="str">
        <f>VLOOKUP(D816,Product!$A$2:$I$101,3,FALSE)</f>
        <v>Clothing</v>
      </c>
      <c r="F816" t="s">
        <v>1813</v>
      </c>
      <c r="G816">
        <v>4</v>
      </c>
      <c r="H816">
        <v>373.49</v>
      </c>
      <c r="I816">
        <v>0.16</v>
      </c>
      <c r="J816" t="s">
        <v>1829</v>
      </c>
      <c r="K816">
        <v>1254.9264000000001</v>
      </c>
      <c r="L816" s="45">
        <f t="shared" si="50"/>
        <v>4</v>
      </c>
      <c r="M816" s="42">
        <f t="shared" si="53"/>
        <v>373.49</v>
      </c>
      <c r="N816" s="42">
        <f t="shared" si="51"/>
        <v>0.16</v>
      </c>
      <c r="O816" s="42">
        <f t="shared" si="52"/>
        <v>1254.9264000000001</v>
      </c>
    </row>
    <row r="817" spans="1:15" x14ac:dyDescent="0.3">
      <c r="A817" t="s">
        <v>2641</v>
      </c>
      <c r="B817" s="2">
        <v>45398</v>
      </c>
      <c r="C817" t="s">
        <v>244</v>
      </c>
      <c r="D817" t="s">
        <v>1551</v>
      </c>
      <c r="E817" t="str">
        <f>VLOOKUP(D817,Product!$A$2:$I$101,3,FALSE)</f>
        <v>Clothing</v>
      </c>
      <c r="F817" t="s">
        <v>1786</v>
      </c>
      <c r="G817">
        <v>4</v>
      </c>
      <c r="H817">
        <v>348.91</v>
      </c>
      <c r="I817">
        <v>0.18</v>
      </c>
      <c r="J817" t="s">
        <v>1826</v>
      </c>
      <c r="K817">
        <v>1144.4248</v>
      </c>
      <c r="L817" s="45">
        <f t="shared" si="50"/>
        <v>4</v>
      </c>
      <c r="M817" s="42">
        <f t="shared" si="53"/>
        <v>348.91</v>
      </c>
      <c r="N817" s="42">
        <f t="shared" si="51"/>
        <v>0.18</v>
      </c>
      <c r="O817" s="42">
        <f t="shared" si="52"/>
        <v>1144.4248</v>
      </c>
    </row>
    <row r="818" spans="1:15" x14ac:dyDescent="0.3">
      <c r="A818" t="s">
        <v>2642</v>
      </c>
      <c r="B818" s="2">
        <v>45390</v>
      </c>
      <c r="C818" t="s">
        <v>387</v>
      </c>
      <c r="D818" t="s">
        <v>1736</v>
      </c>
      <c r="E818" t="str">
        <f>VLOOKUP(D818,Product!$A$2:$I$101,3,FALSE)</f>
        <v>Beauty</v>
      </c>
      <c r="F818" t="s">
        <v>1807</v>
      </c>
      <c r="G818">
        <v>4</v>
      </c>
      <c r="H818">
        <v>212.96</v>
      </c>
      <c r="I818">
        <v>0.17</v>
      </c>
      <c r="J818" t="s">
        <v>1824</v>
      </c>
      <c r="K818">
        <v>707.02719999999999</v>
      </c>
      <c r="L818" s="45">
        <f t="shared" si="50"/>
        <v>4</v>
      </c>
      <c r="M818" s="42">
        <f t="shared" si="53"/>
        <v>212.96</v>
      </c>
      <c r="N818" s="42">
        <f t="shared" si="51"/>
        <v>0.17</v>
      </c>
      <c r="O818" s="42">
        <f t="shared" si="52"/>
        <v>707.02719999999999</v>
      </c>
    </row>
    <row r="819" spans="1:15" x14ac:dyDescent="0.3">
      <c r="A819" t="s">
        <v>2643</v>
      </c>
      <c r="B819" s="2">
        <v>45406</v>
      </c>
      <c r="C819" t="s">
        <v>625</v>
      </c>
      <c r="D819" t="s">
        <v>1602</v>
      </c>
      <c r="E819" t="str">
        <f>VLOOKUP(D819,Product!$A$2:$I$101,3,FALSE)</f>
        <v>Home</v>
      </c>
      <c r="F819" t="s">
        <v>1813</v>
      </c>
      <c r="G819">
        <v>3</v>
      </c>
      <c r="H819">
        <v>871.34</v>
      </c>
      <c r="I819">
        <v>0.11</v>
      </c>
      <c r="J819" t="s">
        <v>1829</v>
      </c>
      <c r="K819">
        <v>2326.4778000000001</v>
      </c>
      <c r="L819" s="45">
        <f t="shared" si="50"/>
        <v>3</v>
      </c>
      <c r="M819" s="42">
        <f t="shared" si="53"/>
        <v>871.34</v>
      </c>
      <c r="N819" s="42">
        <f t="shared" si="51"/>
        <v>0.11</v>
      </c>
      <c r="O819" s="42">
        <f t="shared" si="52"/>
        <v>2326.4778000000001</v>
      </c>
    </row>
    <row r="820" spans="1:15" x14ac:dyDescent="0.3">
      <c r="A820" t="s">
        <v>2644</v>
      </c>
      <c r="B820" s="2">
        <v>45844</v>
      </c>
      <c r="C820" t="s">
        <v>356</v>
      </c>
      <c r="D820" t="s">
        <v>1736</v>
      </c>
      <c r="E820" t="str">
        <f>VLOOKUP(D820,Product!$A$2:$I$101,3,FALSE)</f>
        <v>Beauty</v>
      </c>
      <c r="F820" t="s">
        <v>1752</v>
      </c>
      <c r="G820">
        <v>2</v>
      </c>
      <c r="H820">
        <v>698.94</v>
      </c>
      <c r="I820">
        <v>0.06</v>
      </c>
      <c r="J820" t="s">
        <v>1824</v>
      </c>
      <c r="K820">
        <v>1314.0072</v>
      </c>
      <c r="L820" s="45">
        <f t="shared" si="50"/>
        <v>2</v>
      </c>
      <c r="M820" s="42">
        <f t="shared" si="53"/>
        <v>698.94</v>
      </c>
      <c r="N820" s="42">
        <f t="shared" si="51"/>
        <v>0.06</v>
      </c>
      <c r="O820" s="42">
        <f t="shared" si="52"/>
        <v>1314.0072</v>
      </c>
    </row>
    <row r="821" spans="1:15" x14ac:dyDescent="0.3">
      <c r="A821" t="s">
        <v>2645</v>
      </c>
      <c r="B821" s="2">
        <v>45697</v>
      </c>
      <c r="C821" t="s">
        <v>996</v>
      </c>
      <c r="D821" t="s">
        <v>1696</v>
      </c>
      <c r="E821" t="str">
        <f>VLOOKUP(D821,Product!$A$2:$I$101,3,FALSE)</f>
        <v>Electronics</v>
      </c>
      <c r="F821" t="s">
        <v>1752</v>
      </c>
      <c r="G821">
        <v>1</v>
      </c>
      <c r="H821">
        <v>719.94</v>
      </c>
      <c r="I821">
        <v>0.23</v>
      </c>
      <c r="J821" t="s">
        <v>1829</v>
      </c>
      <c r="K821">
        <v>554.35380000000009</v>
      </c>
      <c r="L821" s="45">
        <f t="shared" si="50"/>
        <v>1</v>
      </c>
      <c r="M821" s="42">
        <f t="shared" si="53"/>
        <v>719.94</v>
      </c>
      <c r="N821" s="42">
        <f t="shared" si="51"/>
        <v>0.23</v>
      </c>
      <c r="O821" s="42">
        <f t="shared" si="52"/>
        <v>554.35380000000009</v>
      </c>
    </row>
    <row r="822" spans="1:15" x14ac:dyDescent="0.3">
      <c r="A822" t="s">
        <v>2646</v>
      </c>
      <c r="B822" s="2">
        <v>45607</v>
      </c>
      <c r="C822" t="s">
        <v>36</v>
      </c>
      <c r="D822" t="s">
        <v>1604</v>
      </c>
      <c r="E822" t="str">
        <f>VLOOKUP(D822,Product!$A$2:$I$101,3,FALSE)</f>
        <v>Sports</v>
      </c>
      <c r="F822" t="s">
        <v>1769</v>
      </c>
      <c r="G822">
        <v>2</v>
      </c>
      <c r="H822">
        <v>278.16000000000003</v>
      </c>
      <c r="I822">
        <v>0.22</v>
      </c>
      <c r="J822" t="s">
        <v>1826</v>
      </c>
      <c r="K822">
        <v>433.92960000000011</v>
      </c>
      <c r="L822" s="45">
        <f t="shared" si="50"/>
        <v>2</v>
      </c>
      <c r="M822" s="42">
        <f t="shared" si="53"/>
        <v>278.16000000000003</v>
      </c>
      <c r="N822" s="42">
        <f t="shared" si="51"/>
        <v>0.22</v>
      </c>
      <c r="O822" s="42">
        <f t="shared" si="52"/>
        <v>433.92960000000011</v>
      </c>
    </row>
    <row r="823" spans="1:15" x14ac:dyDescent="0.3">
      <c r="A823" t="s">
        <v>2647</v>
      </c>
      <c r="B823" s="2">
        <v>45307</v>
      </c>
      <c r="C823" t="s">
        <v>202</v>
      </c>
      <c r="D823" t="s">
        <v>1646</v>
      </c>
      <c r="E823" t="str">
        <f>VLOOKUP(D823,Product!$A$2:$I$101,3,FALSE)</f>
        <v>Beauty</v>
      </c>
      <c r="F823" t="s">
        <v>1773</v>
      </c>
      <c r="G823">
        <v>1</v>
      </c>
      <c r="H823">
        <v>678.9</v>
      </c>
      <c r="I823">
        <v>0.17</v>
      </c>
      <c r="J823" t="s">
        <v>1824</v>
      </c>
      <c r="K823">
        <v>563.48699999999997</v>
      </c>
      <c r="L823" s="45">
        <f t="shared" si="50"/>
        <v>1</v>
      </c>
      <c r="M823" s="42">
        <f t="shared" si="53"/>
        <v>678.9</v>
      </c>
      <c r="N823" s="42">
        <f t="shared" si="51"/>
        <v>0.17</v>
      </c>
      <c r="O823" s="42">
        <f t="shared" si="52"/>
        <v>563.48699999999997</v>
      </c>
    </row>
    <row r="824" spans="1:15" x14ac:dyDescent="0.3">
      <c r="A824" t="s">
        <v>2648</v>
      </c>
      <c r="B824" s="2">
        <v>45520</v>
      </c>
      <c r="C824" t="s">
        <v>71</v>
      </c>
      <c r="D824" t="s">
        <v>1598</v>
      </c>
      <c r="E824" t="str">
        <f>VLOOKUP(D824,Product!$A$2:$I$101,3,FALSE)</f>
        <v>Clothing</v>
      </c>
      <c r="F824" t="s">
        <v>1801</v>
      </c>
      <c r="G824">
        <v>4</v>
      </c>
      <c r="H824">
        <v>94.13</v>
      </c>
      <c r="I824">
        <v>0.15</v>
      </c>
      <c r="J824" t="s">
        <v>1824</v>
      </c>
      <c r="K824">
        <v>320.04199999999997</v>
      </c>
      <c r="L824" s="45">
        <f t="shared" si="50"/>
        <v>4</v>
      </c>
      <c r="M824" s="42">
        <f t="shared" si="53"/>
        <v>94.13</v>
      </c>
      <c r="N824" s="42">
        <f t="shared" si="51"/>
        <v>0.15</v>
      </c>
      <c r="O824" s="42">
        <f t="shared" si="52"/>
        <v>320.04199999999997</v>
      </c>
    </row>
    <row r="825" spans="1:15" x14ac:dyDescent="0.3">
      <c r="A825" t="s">
        <v>2649</v>
      </c>
      <c r="B825" s="2">
        <v>45933</v>
      </c>
      <c r="C825" t="s">
        <v>1365</v>
      </c>
      <c r="D825" t="s">
        <v>1636</v>
      </c>
      <c r="E825" t="str">
        <f>VLOOKUP(D825,Product!$A$2:$I$101,3,FALSE)</f>
        <v>Sports</v>
      </c>
      <c r="F825" t="s">
        <v>1757</v>
      </c>
      <c r="G825">
        <v>4</v>
      </c>
      <c r="H825">
        <v>415.02</v>
      </c>
      <c r="I825">
        <v>0.01</v>
      </c>
      <c r="J825" t="s">
        <v>1826</v>
      </c>
      <c r="K825">
        <v>1643.4792</v>
      </c>
      <c r="L825" s="45">
        <f t="shared" si="50"/>
        <v>4</v>
      </c>
      <c r="M825" s="42">
        <f t="shared" si="53"/>
        <v>415.02</v>
      </c>
      <c r="N825" s="42">
        <f t="shared" si="51"/>
        <v>0.01</v>
      </c>
      <c r="O825" s="42">
        <f t="shared" si="52"/>
        <v>1643.4792</v>
      </c>
    </row>
    <row r="826" spans="1:15" x14ac:dyDescent="0.3">
      <c r="A826" t="s">
        <v>2650</v>
      </c>
      <c r="B826" s="2">
        <v>45841</v>
      </c>
      <c r="C826" t="s">
        <v>195</v>
      </c>
      <c r="D826" t="s">
        <v>1570</v>
      </c>
      <c r="E826" t="str">
        <f>VLOOKUP(D826,Product!$A$2:$I$101,3,FALSE)</f>
        <v>Electronics</v>
      </c>
      <c r="F826" t="s">
        <v>1769</v>
      </c>
      <c r="G826">
        <v>4</v>
      </c>
      <c r="H826">
        <v>780.07</v>
      </c>
      <c r="I826">
        <v>0.03</v>
      </c>
      <c r="J826" t="s">
        <v>1824</v>
      </c>
      <c r="K826">
        <v>3026.6716000000001</v>
      </c>
      <c r="L826" s="45">
        <f t="shared" si="50"/>
        <v>4</v>
      </c>
      <c r="M826" s="42">
        <f t="shared" si="53"/>
        <v>780.07</v>
      </c>
      <c r="N826" s="42">
        <f t="shared" si="51"/>
        <v>0.03</v>
      </c>
      <c r="O826" s="42">
        <f t="shared" si="52"/>
        <v>3026.6716000000001</v>
      </c>
    </row>
    <row r="827" spans="1:15" x14ac:dyDescent="0.3">
      <c r="A827" t="s">
        <v>2651</v>
      </c>
      <c r="B827" s="2">
        <v>45877</v>
      </c>
      <c r="C827" t="s">
        <v>1328</v>
      </c>
      <c r="D827" t="s">
        <v>1622</v>
      </c>
      <c r="E827" t="str">
        <f>VLOOKUP(D827,Product!$A$2:$I$101,3,FALSE)</f>
        <v>Clothing</v>
      </c>
      <c r="F827" t="s">
        <v>1801</v>
      </c>
      <c r="G827">
        <v>4</v>
      </c>
      <c r="H827">
        <v>184.57</v>
      </c>
      <c r="I827">
        <v>0.28000000000000003</v>
      </c>
      <c r="J827" t="s">
        <v>1824</v>
      </c>
      <c r="K827">
        <v>531.5616</v>
      </c>
      <c r="L827" s="45">
        <f t="shared" si="50"/>
        <v>4</v>
      </c>
      <c r="M827" s="42">
        <f t="shared" si="53"/>
        <v>184.57</v>
      </c>
      <c r="N827" s="42">
        <f t="shared" si="51"/>
        <v>0.28000000000000003</v>
      </c>
      <c r="O827" s="42">
        <f t="shared" si="52"/>
        <v>531.5616</v>
      </c>
    </row>
    <row r="828" spans="1:15" x14ac:dyDescent="0.3">
      <c r="A828" t="s">
        <v>2652</v>
      </c>
      <c r="B828" s="2">
        <v>45532</v>
      </c>
      <c r="C828" t="s">
        <v>911</v>
      </c>
      <c r="D828" t="s">
        <v>1678</v>
      </c>
      <c r="E828" t="str">
        <f>VLOOKUP(D828,Product!$A$2:$I$101,3,FALSE)</f>
        <v>Sports</v>
      </c>
      <c r="F828" t="s">
        <v>1769</v>
      </c>
      <c r="G828">
        <v>4</v>
      </c>
      <c r="H828">
        <v>277.58</v>
      </c>
      <c r="I828">
        <v>0.22</v>
      </c>
      <c r="J828" t="s">
        <v>1826</v>
      </c>
      <c r="K828">
        <v>866.04959999999994</v>
      </c>
      <c r="L828" s="45">
        <f t="shared" si="50"/>
        <v>4</v>
      </c>
      <c r="M828" s="42">
        <f t="shared" si="53"/>
        <v>277.58</v>
      </c>
      <c r="N828" s="42">
        <f t="shared" si="51"/>
        <v>0.22</v>
      </c>
      <c r="O828" s="42">
        <f t="shared" si="52"/>
        <v>866.04959999999994</v>
      </c>
    </row>
    <row r="829" spans="1:15" x14ac:dyDescent="0.3">
      <c r="A829" t="s">
        <v>2653</v>
      </c>
      <c r="B829" s="2">
        <v>45734</v>
      </c>
      <c r="C829" t="s">
        <v>369</v>
      </c>
      <c r="D829" t="s">
        <v>1610</v>
      </c>
      <c r="E829" t="str">
        <f>VLOOKUP(D829,Product!$A$2:$I$101,3,FALSE)</f>
        <v>Sports</v>
      </c>
      <c r="F829" t="s">
        <v>1766</v>
      </c>
      <c r="G829">
        <v>1</v>
      </c>
      <c r="H829">
        <v>36.799999999999997</v>
      </c>
      <c r="I829">
        <v>0.18</v>
      </c>
      <c r="J829" t="s">
        <v>1824</v>
      </c>
      <c r="K829">
        <v>30.175999999999998</v>
      </c>
      <c r="L829" s="45">
        <f t="shared" si="50"/>
        <v>1</v>
      </c>
      <c r="M829" s="42">
        <f t="shared" si="53"/>
        <v>36.799999999999997</v>
      </c>
      <c r="N829" s="42">
        <f t="shared" si="51"/>
        <v>0.18</v>
      </c>
      <c r="O829" s="42">
        <f t="shared" si="52"/>
        <v>30.175999999999998</v>
      </c>
    </row>
    <row r="830" spans="1:15" x14ac:dyDescent="0.3">
      <c r="A830" t="s">
        <v>2654</v>
      </c>
      <c r="B830" s="2">
        <v>45809</v>
      </c>
      <c r="C830" t="s">
        <v>1115</v>
      </c>
      <c r="D830" t="s">
        <v>1724</v>
      </c>
      <c r="E830" t="str">
        <f>VLOOKUP(D830,Product!$A$2:$I$101,3,FALSE)</f>
        <v>Sports</v>
      </c>
      <c r="F830" t="s">
        <v>1776</v>
      </c>
      <c r="G830">
        <v>1</v>
      </c>
      <c r="H830">
        <v>539.37</v>
      </c>
      <c r="I830">
        <v>0.14000000000000001</v>
      </c>
      <c r="J830" t="s">
        <v>1824</v>
      </c>
      <c r="K830">
        <v>463.85820000000001</v>
      </c>
      <c r="L830" s="45">
        <f t="shared" si="50"/>
        <v>1</v>
      </c>
      <c r="M830" s="42">
        <f t="shared" si="53"/>
        <v>539.37</v>
      </c>
      <c r="N830" s="42">
        <f t="shared" si="51"/>
        <v>0.14000000000000001</v>
      </c>
      <c r="O830" s="42">
        <f t="shared" si="52"/>
        <v>463.85820000000001</v>
      </c>
    </row>
    <row r="831" spans="1:15" x14ac:dyDescent="0.3">
      <c r="A831" t="s">
        <v>2655</v>
      </c>
      <c r="B831" s="2">
        <v>45760</v>
      </c>
      <c r="C831" t="s">
        <v>321</v>
      </c>
      <c r="D831" t="s">
        <v>1588</v>
      </c>
      <c r="E831" t="str">
        <f>VLOOKUP(D831,Product!$A$2:$I$101,3,FALSE)</f>
        <v>Sports</v>
      </c>
      <c r="F831" t="s">
        <v>1810</v>
      </c>
      <c r="G831">
        <v>1</v>
      </c>
      <c r="H831">
        <v>27.83</v>
      </c>
      <c r="I831">
        <v>0.3</v>
      </c>
      <c r="J831" t="s">
        <v>1826</v>
      </c>
      <c r="K831">
        <v>19.481000000000002</v>
      </c>
      <c r="L831" s="45">
        <f t="shared" si="50"/>
        <v>1</v>
      </c>
      <c r="M831" s="42">
        <f t="shared" si="53"/>
        <v>27.83</v>
      </c>
      <c r="N831" s="42">
        <f t="shared" si="51"/>
        <v>0.3</v>
      </c>
      <c r="O831" s="42">
        <f t="shared" si="52"/>
        <v>19.481000000000002</v>
      </c>
    </row>
    <row r="832" spans="1:15" x14ac:dyDescent="0.3">
      <c r="A832" t="s">
        <v>2656</v>
      </c>
      <c r="B832" s="2">
        <v>45456</v>
      </c>
      <c r="C832" t="s">
        <v>899</v>
      </c>
      <c r="D832" t="s">
        <v>1688</v>
      </c>
      <c r="E832" t="str">
        <f>VLOOKUP(D832,Product!$A$2:$I$101,3,FALSE)</f>
        <v>Home</v>
      </c>
      <c r="F832" t="s">
        <v>1769</v>
      </c>
      <c r="G832">
        <v>3</v>
      </c>
      <c r="H832">
        <v>698.72</v>
      </c>
      <c r="I832">
        <v>0.28000000000000003</v>
      </c>
      <c r="J832" t="s">
        <v>1829</v>
      </c>
      <c r="K832">
        <v>1509.2352000000001</v>
      </c>
      <c r="L832" s="45">
        <f t="shared" si="50"/>
        <v>3</v>
      </c>
      <c r="M832" s="42">
        <f t="shared" si="53"/>
        <v>698.72</v>
      </c>
      <c r="N832" s="42">
        <f t="shared" si="51"/>
        <v>0.28000000000000003</v>
      </c>
      <c r="O832" s="42">
        <f t="shared" si="52"/>
        <v>1509.2352000000001</v>
      </c>
    </row>
    <row r="833" spans="1:15" x14ac:dyDescent="0.3">
      <c r="A833" t="s">
        <v>2657</v>
      </c>
      <c r="B833" s="2">
        <v>45698</v>
      </c>
      <c r="C833" t="s">
        <v>59</v>
      </c>
      <c r="D833" t="s">
        <v>1700</v>
      </c>
      <c r="E833" t="str">
        <f>VLOOKUP(D833,Product!$A$2:$I$101,3,FALSE)</f>
        <v>Electronics</v>
      </c>
      <c r="F833" t="s">
        <v>1797</v>
      </c>
      <c r="G833">
        <v>4</v>
      </c>
      <c r="H833">
        <v>528.23</v>
      </c>
      <c r="I833">
        <v>0.15</v>
      </c>
      <c r="J833" t="s">
        <v>1829</v>
      </c>
      <c r="K833">
        <v>1795.982</v>
      </c>
      <c r="L833" s="45">
        <f t="shared" si="50"/>
        <v>4</v>
      </c>
      <c r="M833" s="42">
        <f t="shared" si="53"/>
        <v>528.23</v>
      </c>
      <c r="N833" s="42">
        <f t="shared" si="51"/>
        <v>0.15</v>
      </c>
      <c r="O833" s="42">
        <f t="shared" si="52"/>
        <v>1795.982</v>
      </c>
    </row>
    <row r="834" spans="1:15" x14ac:dyDescent="0.3">
      <c r="A834" t="s">
        <v>2658</v>
      </c>
      <c r="B834" s="2">
        <v>45548</v>
      </c>
      <c r="C834" t="s">
        <v>1513</v>
      </c>
      <c r="D834" t="s">
        <v>1640</v>
      </c>
      <c r="E834" t="str">
        <f>VLOOKUP(D834,Product!$A$2:$I$101,3,FALSE)</f>
        <v>Clothing</v>
      </c>
      <c r="F834" t="s">
        <v>1804</v>
      </c>
      <c r="G834">
        <v>2</v>
      </c>
      <c r="H834">
        <v>780.9</v>
      </c>
      <c r="I834">
        <v>0.24</v>
      </c>
      <c r="J834" t="s">
        <v>1826</v>
      </c>
      <c r="K834">
        <v>1186.9680000000001</v>
      </c>
      <c r="L834" s="45">
        <f t="shared" si="50"/>
        <v>2</v>
      </c>
      <c r="M834" s="42">
        <f t="shared" si="53"/>
        <v>780.9</v>
      </c>
      <c r="N834" s="42">
        <f t="shared" si="51"/>
        <v>0.24</v>
      </c>
      <c r="O834" s="42">
        <f t="shared" si="52"/>
        <v>1186.9680000000001</v>
      </c>
    </row>
    <row r="835" spans="1:15" x14ac:dyDescent="0.3">
      <c r="A835" t="s">
        <v>2659</v>
      </c>
      <c r="B835" s="2">
        <v>45236</v>
      </c>
      <c r="C835" t="s">
        <v>595</v>
      </c>
      <c r="D835" t="s">
        <v>1590</v>
      </c>
      <c r="E835" t="str">
        <f>VLOOKUP(D835,Product!$A$2:$I$101,3,FALSE)</f>
        <v>Home</v>
      </c>
      <c r="F835" t="s">
        <v>1799</v>
      </c>
      <c r="G835">
        <v>1</v>
      </c>
      <c r="H835">
        <v>977.97</v>
      </c>
      <c r="I835">
        <v>0.06</v>
      </c>
      <c r="J835" t="s">
        <v>1829</v>
      </c>
      <c r="K835">
        <v>919.29179999999997</v>
      </c>
      <c r="L835" s="45">
        <f t="shared" ref="L835:L898" si="54">IF(G835="", AVERAGEIF($E$2:$E$101, E836, $G$2:$G$101), G835)</f>
        <v>1</v>
      </c>
      <c r="M835" s="42">
        <f t="shared" si="53"/>
        <v>977.97</v>
      </c>
      <c r="N835" s="42">
        <f t="shared" ref="N835:N898" si="55">IF(I835="", AVERAGEIF($E$2:$E$101, E836, $I$2:$I$101), I835)</f>
        <v>0.06</v>
      </c>
      <c r="O835" s="42">
        <f t="shared" ref="O835:O898" si="56">IF(K835="", AVERAGEIF($E$2:$E$101, E836, $K$2:$K$101), K835)</f>
        <v>919.29179999999997</v>
      </c>
    </row>
    <row r="836" spans="1:15" x14ac:dyDescent="0.3">
      <c r="A836" t="s">
        <v>2660</v>
      </c>
      <c r="B836" s="2">
        <v>45310</v>
      </c>
      <c r="C836" t="s">
        <v>1154</v>
      </c>
      <c r="D836" t="s">
        <v>1714</v>
      </c>
      <c r="E836" t="str">
        <f>VLOOKUP(D836,Product!$A$2:$I$101,3,FALSE)</f>
        <v>Beauty</v>
      </c>
      <c r="F836" t="s">
        <v>1794</v>
      </c>
      <c r="G836">
        <v>4</v>
      </c>
      <c r="H836">
        <v>354.65</v>
      </c>
      <c r="I836">
        <v>0.19</v>
      </c>
      <c r="J836" t="s">
        <v>1824</v>
      </c>
      <c r="K836">
        <v>1149.066</v>
      </c>
      <c r="L836" s="45">
        <f t="shared" si="54"/>
        <v>4</v>
      </c>
      <c r="M836" s="42">
        <f t="shared" si="53"/>
        <v>354.65</v>
      </c>
      <c r="N836" s="42">
        <f t="shared" si="55"/>
        <v>0.19</v>
      </c>
      <c r="O836" s="42">
        <f t="shared" si="56"/>
        <v>1149.066</v>
      </c>
    </row>
    <row r="837" spans="1:15" x14ac:dyDescent="0.3">
      <c r="A837" t="s">
        <v>2661</v>
      </c>
      <c r="B837" s="2">
        <v>45376</v>
      </c>
      <c r="C837" t="s">
        <v>899</v>
      </c>
      <c r="D837" t="s">
        <v>1684</v>
      </c>
      <c r="E837" t="str">
        <f>VLOOKUP(D837,Product!$A$2:$I$101,3,FALSE)</f>
        <v>Home</v>
      </c>
      <c r="F837" t="s">
        <v>1813</v>
      </c>
      <c r="G837">
        <v>1</v>
      </c>
      <c r="H837">
        <v>671.62</v>
      </c>
      <c r="I837">
        <v>0.09</v>
      </c>
      <c r="J837" t="s">
        <v>1829</v>
      </c>
      <c r="K837">
        <v>611.17420000000004</v>
      </c>
      <c r="L837" s="45">
        <f t="shared" si="54"/>
        <v>1</v>
      </c>
      <c r="M837" s="42">
        <f t="shared" si="53"/>
        <v>671.62</v>
      </c>
      <c r="N837" s="42">
        <f t="shared" si="55"/>
        <v>0.09</v>
      </c>
      <c r="O837" s="42">
        <f t="shared" si="56"/>
        <v>611.17420000000004</v>
      </c>
    </row>
    <row r="838" spans="1:15" x14ac:dyDescent="0.3">
      <c r="A838" t="s">
        <v>2662</v>
      </c>
      <c r="B838" s="2">
        <v>45914</v>
      </c>
      <c r="C838" t="s">
        <v>999</v>
      </c>
      <c r="D838" t="s">
        <v>1712</v>
      </c>
      <c r="E838" t="str">
        <f>VLOOKUP(D838,Product!$A$2:$I$101,3,FALSE)</f>
        <v>Sports</v>
      </c>
      <c r="F838" t="s">
        <v>1766</v>
      </c>
      <c r="G838">
        <v>1</v>
      </c>
      <c r="H838">
        <v>867.32</v>
      </c>
      <c r="I838">
        <v>0.28999999999999998</v>
      </c>
      <c r="J838" t="s">
        <v>1826</v>
      </c>
      <c r="K838">
        <v>615.79719999999998</v>
      </c>
      <c r="L838" s="45">
        <f t="shared" si="54"/>
        <v>1</v>
      </c>
      <c r="M838" s="42">
        <f t="shared" si="53"/>
        <v>867.32</v>
      </c>
      <c r="N838" s="42">
        <f t="shared" si="55"/>
        <v>0.28999999999999998</v>
      </c>
      <c r="O838" s="42">
        <f t="shared" si="56"/>
        <v>615.79719999999998</v>
      </c>
    </row>
    <row r="839" spans="1:15" x14ac:dyDescent="0.3">
      <c r="A839" t="s">
        <v>2663</v>
      </c>
      <c r="B839" s="2">
        <v>45336</v>
      </c>
      <c r="C839" t="s">
        <v>295</v>
      </c>
      <c r="D839" t="s">
        <v>1568</v>
      </c>
      <c r="E839" t="str">
        <f>VLOOKUP(D839,Product!$A$2:$I$101,3,FALSE)</f>
        <v>Home</v>
      </c>
      <c r="F839" t="s">
        <v>1794</v>
      </c>
      <c r="G839">
        <v>3</v>
      </c>
      <c r="H839">
        <v>240.27</v>
      </c>
      <c r="I839">
        <v>0.15</v>
      </c>
      <c r="J839" t="s">
        <v>1826</v>
      </c>
      <c r="K839">
        <v>612.68850000000009</v>
      </c>
      <c r="L839" s="45">
        <f t="shared" si="54"/>
        <v>3</v>
      </c>
      <c r="M839" s="42">
        <f t="shared" si="53"/>
        <v>240.27</v>
      </c>
      <c r="N839" s="42">
        <f t="shared" si="55"/>
        <v>0.15</v>
      </c>
      <c r="O839" s="42">
        <f t="shared" si="56"/>
        <v>612.68850000000009</v>
      </c>
    </row>
    <row r="840" spans="1:15" x14ac:dyDescent="0.3">
      <c r="A840" t="s">
        <v>2664</v>
      </c>
      <c r="B840" s="2">
        <v>45728</v>
      </c>
      <c r="C840" t="s">
        <v>275</v>
      </c>
      <c r="D840" t="s">
        <v>1604</v>
      </c>
      <c r="E840" t="str">
        <f>VLOOKUP(D840,Product!$A$2:$I$101,3,FALSE)</f>
        <v>Sports</v>
      </c>
      <c r="F840" t="s">
        <v>1804</v>
      </c>
      <c r="G840">
        <v>2</v>
      </c>
      <c r="H840">
        <v>619.12</v>
      </c>
      <c r="I840">
        <v>0.28000000000000003</v>
      </c>
      <c r="J840" t="s">
        <v>1829</v>
      </c>
      <c r="K840">
        <v>891.53279999999995</v>
      </c>
      <c r="L840" s="45">
        <f t="shared" si="54"/>
        <v>2</v>
      </c>
      <c r="M840" s="42">
        <f t="shared" si="53"/>
        <v>619.12</v>
      </c>
      <c r="N840" s="42">
        <f t="shared" si="55"/>
        <v>0.28000000000000003</v>
      </c>
      <c r="O840" s="42">
        <f t="shared" si="56"/>
        <v>891.53279999999995</v>
      </c>
    </row>
    <row r="841" spans="1:15" x14ac:dyDescent="0.3">
      <c r="A841" t="s">
        <v>2665</v>
      </c>
      <c r="B841" s="2">
        <v>45755</v>
      </c>
      <c r="C841" t="s">
        <v>693</v>
      </c>
      <c r="D841" t="s">
        <v>1722</v>
      </c>
      <c r="E841" t="str">
        <f>VLOOKUP(D841,Product!$A$2:$I$101,3,FALSE)</f>
        <v>Home</v>
      </c>
      <c r="F841" t="s">
        <v>1752</v>
      </c>
      <c r="G841">
        <v>3</v>
      </c>
      <c r="H841">
        <v>693.42</v>
      </c>
      <c r="I841">
        <v>0.08</v>
      </c>
      <c r="J841" t="s">
        <v>1826</v>
      </c>
      <c r="K841">
        <v>1913.8391999999999</v>
      </c>
      <c r="L841" s="45">
        <f t="shared" si="54"/>
        <v>3</v>
      </c>
      <c r="M841" s="42">
        <f t="shared" si="53"/>
        <v>693.42</v>
      </c>
      <c r="N841" s="42">
        <f t="shared" si="55"/>
        <v>0.08</v>
      </c>
      <c r="O841" s="42">
        <f t="shared" si="56"/>
        <v>1913.8391999999999</v>
      </c>
    </row>
    <row r="842" spans="1:15" x14ac:dyDescent="0.3">
      <c r="A842" t="s">
        <v>2666</v>
      </c>
      <c r="B842" s="2">
        <v>45695</v>
      </c>
      <c r="C842" t="s">
        <v>381</v>
      </c>
      <c r="D842" t="s">
        <v>1644</v>
      </c>
      <c r="E842" t="str">
        <f>VLOOKUP(D842,Product!$A$2:$I$101,3,FALSE)</f>
        <v>Electronics</v>
      </c>
      <c r="F842" t="s">
        <v>1789</v>
      </c>
      <c r="G842">
        <v>4</v>
      </c>
      <c r="H842">
        <v>751.63</v>
      </c>
      <c r="I842">
        <v>0.28000000000000003</v>
      </c>
      <c r="J842" t="s">
        <v>1829</v>
      </c>
      <c r="K842">
        <v>2164.6943999999999</v>
      </c>
      <c r="L842" s="45">
        <f t="shared" si="54"/>
        <v>4</v>
      </c>
      <c r="M842" s="42">
        <f t="shared" si="53"/>
        <v>751.63</v>
      </c>
      <c r="N842" s="42">
        <f t="shared" si="55"/>
        <v>0.28000000000000003</v>
      </c>
      <c r="O842" s="42">
        <f t="shared" si="56"/>
        <v>2164.6943999999999</v>
      </c>
    </row>
    <row r="843" spans="1:15" x14ac:dyDescent="0.3">
      <c r="A843" t="s">
        <v>2667</v>
      </c>
      <c r="B843" s="2">
        <v>45380</v>
      </c>
      <c r="C843" t="s">
        <v>387</v>
      </c>
      <c r="D843" t="s">
        <v>1610</v>
      </c>
      <c r="E843" t="str">
        <f>VLOOKUP(D843,Product!$A$2:$I$101,3,FALSE)</f>
        <v>Sports</v>
      </c>
      <c r="F843" t="s">
        <v>1801</v>
      </c>
      <c r="G843">
        <v>3</v>
      </c>
      <c r="H843">
        <v>108.14</v>
      </c>
      <c r="I843">
        <v>0.19</v>
      </c>
      <c r="J843" t="s">
        <v>1829</v>
      </c>
      <c r="K843">
        <v>262.78019999999998</v>
      </c>
      <c r="L843" s="45">
        <f t="shared" si="54"/>
        <v>3</v>
      </c>
      <c r="M843" s="42">
        <f t="shared" si="53"/>
        <v>108.14</v>
      </c>
      <c r="N843" s="42">
        <f t="shared" si="55"/>
        <v>0.19</v>
      </c>
      <c r="O843" s="42">
        <f t="shared" si="56"/>
        <v>262.78019999999998</v>
      </c>
    </row>
    <row r="844" spans="1:15" x14ac:dyDescent="0.3">
      <c r="A844" t="s">
        <v>2668</v>
      </c>
      <c r="B844" s="2">
        <v>45446</v>
      </c>
      <c r="C844" t="s">
        <v>818</v>
      </c>
      <c r="D844" t="s">
        <v>1602</v>
      </c>
      <c r="E844" t="str">
        <f>VLOOKUP(D844,Product!$A$2:$I$101,3,FALSE)</f>
        <v>Home</v>
      </c>
      <c r="F844" t="s">
        <v>1769</v>
      </c>
      <c r="G844">
        <v>1</v>
      </c>
      <c r="H844">
        <v>964.11</v>
      </c>
      <c r="I844">
        <v>0.17</v>
      </c>
      <c r="J844" t="s">
        <v>1829</v>
      </c>
      <c r="K844">
        <v>800.21129999999994</v>
      </c>
      <c r="L844" s="45">
        <f t="shared" si="54"/>
        <v>1</v>
      </c>
      <c r="M844" s="42">
        <f t="shared" si="53"/>
        <v>964.11</v>
      </c>
      <c r="N844" s="42">
        <f t="shared" si="55"/>
        <v>0.17</v>
      </c>
      <c r="O844" s="42">
        <f t="shared" si="56"/>
        <v>800.21129999999994</v>
      </c>
    </row>
    <row r="845" spans="1:15" x14ac:dyDescent="0.3">
      <c r="A845" t="s">
        <v>2669</v>
      </c>
      <c r="B845" s="2">
        <v>45525</v>
      </c>
      <c r="C845" t="s">
        <v>449</v>
      </c>
      <c r="D845" t="s">
        <v>1586</v>
      </c>
      <c r="E845" t="str">
        <f>VLOOKUP(D845,Product!$A$2:$I$101,3,FALSE)</f>
        <v>Sports</v>
      </c>
      <c r="F845" t="s">
        <v>1752</v>
      </c>
      <c r="G845">
        <v>1</v>
      </c>
      <c r="H845">
        <v>346.2</v>
      </c>
      <c r="I845">
        <v>0.28999999999999998</v>
      </c>
      <c r="J845" t="s">
        <v>1824</v>
      </c>
      <c r="K845">
        <v>245.80199999999999</v>
      </c>
      <c r="L845" s="45">
        <f t="shared" si="54"/>
        <v>1</v>
      </c>
      <c r="M845" s="42">
        <f t="shared" si="53"/>
        <v>346.2</v>
      </c>
      <c r="N845" s="42">
        <f t="shared" si="55"/>
        <v>0.28999999999999998</v>
      </c>
      <c r="O845" s="42">
        <f t="shared" si="56"/>
        <v>245.80199999999999</v>
      </c>
    </row>
    <row r="846" spans="1:15" x14ac:dyDescent="0.3">
      <c r="A846" t="s">
        <v>2670</v>
      </c>
      <c r="B846" s="2">
        <v>45527</v>
      </c>
      <c r="C846" t="s">
        <v>1411</v>
      </c>
      <c r="D846" t="s">
        <v>1634</v>
      </c>
      <c r="E846" t="str">
        <f>VLOOKUP(D846,Product!$A$2:$I$101,3,FALSE)</f>
        <v>Electronics</v>
      </c>
      <c r="F846" t="s">
        <v>1801</v>
      </c>
      <c r="G846">
        <v>3</v>
      </c>
      <c r="H846">
        <v>791.75</v>
      </c>
      <c r="I846">
        <v>0.28999999999999998</v>
      </c>
      <c r="J846" t="s">
        <v>1824</v>
      </c>
      <c r="K846">
        <v>1686.4275</v>
      </c>
      <c r="L846" s="45">
        <f t="shared" si="54"/>
        <v>3</v>
      </c>
      <c r="M846" s="42">
        <f t="shared" si="53"/>
        <v>791.75</v>
      </c>
      <c r="N846" s="42">
        <f t="shared" si="55"/>
        <v>0.28999999999999998</v>
      </c>
      <c r="O846" s="42">
        <f t="shared" si="56"/>
        <v>1686.4275</v>
      </c>
    </row>
    <row r="847" spans="1:15" x14ac:dyDescent="0.3">
      <c r="A847" t="s">
        <v>2671</v>
      </c>
      <c r="B847" s="2">
        <v>45265</v>
      </c>
      <c r="C847" t="s">
        <v>1005</v>
      </c>
      <c r="D847" t="s">
        <v>1626</v>
      </c>
      <c r="E847" t="str">
        <f>VLOOKUP(D847,Product!$A$2:$I$101,3,FALSE)</f>
        <v>Electronics</v>
      </c>
      <c r="F847" t="s">
        <v>1797</v>
      </c>
      <c r="G847">
        <v>1</v>
      </c>
      <c r="H847">
        <v>529.84</v>
      </c>
      <c r="I847">
        <v>0.13</v>
      </c>
      <c r="J847" t="s">
        <v>1826</v>
      </c>
      <c r="K847">
        <v>460.96080000000001</v>
      </c>
      <c r="L847" s="45">
        <f t="shared" si="54"/>
        <v>1</v>
      </c>
      <c r="M847" s="42">
        <f t="shared" ref="M847:M910" si="57">IF(H847="", IFERROR(AVERAGEIF($E$2:$E$101, E847, $H$2:$H$101), ""), H847)</f>
        <v>529.84</v>
      </c>
      <c r="N847" s="42">
        <f t="shared" si="55"/>
        <v>0.13</v>
      </c>
      <c r="O847" s="42">
        <f t="shared" si="56"/>
        <v>460.96080000000001</v>
      </c>
    </row>
    <row r="848" spans="1:15" x14ac:dyDescent="0.3">
      <c r="A848" t="s">
        <v>2672</v>
      </c>
      <c r="B848" s="2">
        <v>45936</v>
      </c>
      <c r="C848" t="s">
        <v>1452</v>
      </c>
      <c r="D848" t="s">
        <v>1656</v>
      </c>
      <c r="E848" t="str">
        <f>VLOOKUP(D848,Product!$A$2:$I$101,3,FALSE)</f>
        <v>Sports</v>
      </c>
      <c r="F848" t="s">
        <v>1766</v>
      </c>
      <c r="G848">
        <v>3</v>
      </c>
      <c r="H848">
        <v>582.57000000000005</v>
      </c>
      <c r="I848">
        <v>0.11</v>
      </c>
      <c r="J848" t="s">
        <v>1826</v>
      </c>
      <c r="K848">
        <v>1555.4619</v>
      </c>
      <c r="L848" s="45">
        <f t="shared" si="54"/>
        <v>3</v>
      </c>
      <c r="M848" s="42">
        <f t="shared" si="57"/>
        <v>582.57000000000005</v>
      </c>
      <c r="N848" s="42">
        <f t="shared" si="55"/>
        <v>0.11</v>
      </c>
      <c r="O848" s="42">
        <f t="shared" si="56"/>
        <v>1555.4619</v>
      </c>
    </row>
    <row r="849" spans="1:15" x14ac:dyDescent="0.3">
      <c r="A849" t="s">
        <v>2673</v>
      </c>
      <c r="B849" s="2">
        <v>45242</v>
      </c>
      <c r="C849" t="s">
        <v>687</v>
      </c>
      <c r="D849" t="s">
        <v>1738</v>
      </c>
      <c r="E849" t="str">
        <f>VLOOKUP(D849,Product!$A$2:$I$101,3,FALSE)</f>
        <v>Sports</v>
      </c>
      <c r="F849" t="s">
        <v>1807</v>
      </c>
      <c r="G849">
        <v>1</v>
      </c>
      <c r="H849">
        <v>219.81</v>
      </c>
      <c r="I849">
        <v>0.22</v>
      </c>
      <c r="J849" t="s">
        <v>1829</v>
      </c>
      <c r="K849">
        <v>171.45179999999999</v>
      </c>
      <c r="L849" s="45">
        <f t="shared" si="54"/>
        <v>1</v>
      </c>
      <c r="M849" s="42">
        <f t="shared" si="57"/>
        <v>219.81</v>
      </c>
      <c r="N849" s="42">
        <f t="shared" si="55"/>
        <v>0.22</v>
      </c>
      <c r="O849" s="42">
        <f t="shared" si="56"/>
        <v>171.45179999999999</v>
      </c>
    </row>
    <row r="850" spans="1:15" x14ac:dyDescent="0.3">
      <c r="A850" t="s">
        <v>2674</v>
      </c>
      <c r="B850" s="2">
        <v>45437</v>
      </c>
      <c r="C850" t="s">
        <v>1527</v>
      </c>
      <c r="D850" t="s">
        <v>1688</v>
      </c>
      <c r="E850" t="str">
        <f>VLOOKUP(D850,Product!$A$2:$I$101,3,FALSE)</f>
        <v>Home</v>
      </c>
      <c r="F850" t="s">
        <v>1810</v>
      </c>
      <c r="G850">
        <v>4</v>
      </c>
      <c r="H850">
        <v>883.31</v>
      </c>
      <c r="I850">
        <v>0.27</v>
      </c>
      <c r="J850" t="s">
        <v>1824</v>
      </c>
      <c r="K850">
        <v>2579.2651999999998</v>
      </c>
      <c r="L850" s="45">
        <f t="shared" si="54"/>
        <v>4</v>
      </c>
      <c r="M850" s="42">
        <f t="shared" si="57"/>
        <v>883.31</v>
      </c>
      <c r="N850" s="42">
        <f t="shared" si="55"/>
        <v>0.27</v>
      </c>
      <c r="O850" s="42">
        <f t="shared" si="56"/>
        <v>2579.2651999999998</v>
      </c>
    </row>
    <row r="851" spans="1:15" x14ac:dyDescent="0.3">
      <c r="A851" t="s">
        <v>2675</v>
      </c>
      <c r="B851" s="2">
        <v>45627</v>
      </c>
      <c r="C851" t="s">
        <v>752</v>
      </c>
      <c r="D851" t="s">
        <v>1582</v>
      </c>
      <c r="E851" t="str">
        <f>VLOOKUP(D851,Product!$A$2:$I$101,3,FALSE)</f>
        <v>Sports</v>
      </c>
      <c r="F851" t="s">
        <v>1799</v>
      </c>
      <c r="G851">
        <v>4</v>
      </c>
      <c r="H851">
        <v>329.06</v>
      </c>
      <c r="I851">
        <v>0.04</v>
      </c>
      <c r="J851" t="s">
        <v>1829</v>
      </c>
      <c r="K851">
        <v>1263.5904</v>
      </c>
      <c r="L851" s="45">
        <f t="shared" si="54"/>
        <v>4</v>
      </c>
      <c r="M851" s="42">
        <f t="shared" si="57"/>
        <v>329.06</v>
      </c>
      <c r="N851" s="42">
        <f t="shared" si="55"/>
        <v>0.04</v>
      </c>
      <c r="O851" s="42">
        <f t="shared" si="56"/>
        <v>1263.5904</v>
      </c>
    </row>
    <row r="852" spans="1:15" x14ac:dyDescent="0.3">
      <c r="A852" t="s">
        <v>2676</v>
      </c>
      <c r="B852" s="2">
        <v>45678</v>
      </c>
      <c r="C852" t="s">
        <v>372</v>
      </c>
      <c r="D852" t="s">
        <v>1684</v>
      </c>
      <c r="E852" t="str">
        <f>VLOOKUP(D852,Product!$A$2:$I$101,3,FALSE)</f>
        <v>Home</v>
      </c>
      <c r="F852" t="s">
        <v>1792</v>
      </c>
      <c r="G852">
        <v>1</v>
      </c>
      <c r="H852">
        <v>935.78</v>
      </c>
      <c r="I852">
        <v>0.03</v>
      </c>
      <c r="J852" t="s">
        <v>1826</v>
      </c>
      <c r="K852">
        <v>907.70659999999998</v>
      </c>
      <c r="L852" s="45">
        <f t="shared" si="54"/>
        <v>1</v>
      </c>
      <c r="M852" s="42">
        <f t="shared" si="57"/>
        <v>935.78</v>
      </c>
      <c r="N852" s="42">
        <f t="shared" si="55"/>
        <v>0.03</v>
      </c>
      <c r="O852" s="42">
        <f t="shared" si="56"/>
        <v>907.70659999999998</v>
      </c>
    </row>
    <row r="853" spans="1:15" x14ac:dyDescent="0.3">
      <c r="A853" t="s">
        <v>2677</v>
      </c>
      <c r="B853" s="2">
        <v>45484</v>
      </c>
      <c r="C853" t="s">
        <v>1008</v>
      </c>
      <c r="D853" t="s">
        <v>1668</v>
      </c>
      <c r="E853" t="str">
        <f>VLOOKUP(D853,Product!$A$2:$I$101,3,FALSE)</f>
        <v>Beauty</v>
      </c>
      <c r="F853" t="s">
        <v>1789</v>
      </c>
      <c r="G853">
        <v>4</v>
      </c>
      <c r="H853">
        <v>597.79999999999995</v>
      </c>
      <c r="I853">
        <v>0.2</v>
      </c>
      <c r="J853" t="s">
        <v>1824</v>
      </c>
      <c r="K853">
        <v>1912.96</v>
      </c>
      <c r="L853" s="45">
        <f t="shared" si="54"/>
        <v>4</v>
      </c>
      <c r="M853" s="42">
        <f t="shared" si="57"/>
        <v>597.79999999999995</v>
      </c>
      <c r="N853" s="42">
        <f t="shared" si="55"/>
        <v>0.2</v>
      </c>
      <c r="O853" s="42">
        <f t="shared" si="56"/>
        <v>1912.96</v>
      </c>
    </row>
    <row r="854" spans="1:15" x14ac:dyDescent="0.3">
      <c r="A854" t="s">
        <v>2678</v>
      </c>
      <c r="B854" s="2">
        <v>45700</v>
      </c>
      <c r="C854" t="s">
        <v>827</v>
      </c>
      <c r="D854" t="s">
        <v>1574</v>
      </c>
      <c r="E854" t="str">
        <f>VLOOKUP(D854,Product!$A$2:$I$101,3,FALSE)</f>
        <v>Electronics</v>
      </c>
      <c r="F854" t="s">
        <v>1810</v>
      </c>
      <c r="G854">
        <v>4</v>
      </c>
      <c r="H854">
        <v>266.98</v>
      </c>
      <c r="I854">
        <v>0.16</v>
      </c>
      <c r="J854" t="s">
        <v>1824</v>
      </c>
      <c r="K854">
        <v>897.05280000000005</v>
      </c>
      <c r="L854" s="45">
        <f t="shared" si="54"/>
        <v>4</v>
      </c>
      <c r="M854" s="42">
        <f t="shared" si="57"/>
        <v>266.98</v>
      </c>
      <c r="N854" s="42">
        <f t="shared" si="55"/>
        <v>0.16</v>
      </c>
      <c r="O854" s="42">
        <f t="shared" si="56"/>
        <v>897.05280000000005</v>
      </c>
    </row>
    <row r="855" spans="1:15" x14ac:dyDescent="0.3">
      <c r="A855" t="s">
        <v>2679</v>
      </c>
      <c r="B855" s="2">
        <v>45873</v>
      </c>
      <c r="C855" t="s">
        <v>1266</v>
      </c>
      <c r="D855" t="s">
        <v>1688</v>
      </c>
      <c r="E855" t="str">
        <f>VLOOKUP(D855,Product!$A$2:$I$101,3,FALSE)</f>
        <v>Home</v>
      </c>
      <c r="F855" t="s">
        <v>1801</v>
      </c>
      <c r="G855">
        <v>3</v>
      </c>
      <c r="H855">
        <v>360.18</v>
      </c>
      <c r="I855">
        <v>0.03</v>
      </c>
      <c r="J855" t="s">
        <v>1824</v>
      </c>
      <c r="K855">
        <v>1048.1238000000001</v>
      </c>
      <c r="L855" s="45">
        <f t="shared" si="54"/>
        <v>3</v>
      </c>
      <c r="M855" s="42">
        <f t="shared" si="57"/>
        <v>360.18</v>
      </c>
      <c r="N855" s="42">
        <f t="shared" si="55"/>
        <v>0.03</v>
      </c>
      <c r="O855" s="42">
        <f t="shared" si="56"/>
        <v>1048.1238000000001</v>
      </c>
    </row>
    <row r="856" spans="1:15" x14ac:dyDescent="0.3">
      <c r="A856" t="s">
        <v>2680</v>
      </c>
      <c r="B856" s="2">
        <v>45860</v>
      </c>
      <c r="C856" t="s">
        <v>1136</v>
      </c>
      <c r="D856" t="s">
        <v>1660</v>
      </c>
      <c r="E856" t="str">
        <f>VLOOKUP(D856,Product!$A$2:$I$101,3,FALSE)</f>
        <v>Home</v>
      </c>
      <c r="F856" t="s">
        <v>1752</v>
      </c>
      <c r="G856">
        <v>3</v>
      </c>
      <c r="H856">
        <v>247.41</v>
      </c>
      <c r="I856">
        <v>0.05</v>
      </c>
      <c r="J856" t="s">
        <v>1829</v>
      </c>
      <c r="K856">
        <v>705.11850000000004</v>
      </c>
      <c r="L856" s="45">
        <f t="shared" si="54"/>
        <v>3</v>
      </c>
      <c r="M856" s="42">
        <f t="shared" si="57"/>
        <v>247.41</v>
      </c>
      <c r="N856" s="42">
        <f t="shared" si="55"/>
        <v>0.05</v>
      </c>
      <c r="O856" s="42">
        <f t="shared" si="56"/>
        <v>705.11850000000004</v>
      </c>
    </row>
    <row r="857" spans="1:15" x14ac:dyDescent="0.3">
      <c r="A857" t="s">
        <v>2681</v>
      </c>
      <c r="B857" s="2">
        <v>45235</v>
      </c>
      <c r="C857" t="s">
        <v>284</v>
      </c>
      <c r="D857" t="s">
        <v>1638</v>
      </c>
      <c r="E857" t="str">
        <f>VLOOKUP(D857,Product!$A$2:$I$101,3,FALSE)</f>
        <v>Sports</v>
      </c>
      <c r="F857" t="s">
        <v>1801</v>
      </c>
      <c r="G857">
        <v>3</v>
      </c>
      <c r="H857">
        <v>674.66</v>
      </c>
      <c r="I857">
        <v>0.23</v>
      </c>
      <c r="J857" t="s">
        <v>1824</v>
      </c>
      <c r="K857">
        <v>1558.4646</v>
      </c>
      <c r="L857" s="45">
        <f t="shared" si="54"/>
        <v>3</v>
      </c>
      <c r="M857" s="42">
        <f t="shared" si="57"/>
        <v>674.66</v>
      </c>
      <c r="N857" s="42">
        <f t="shared" si="55"/>
        <v>0.23</v>
      </c>
      <c r="O857" s="42">
        <f t="shared" si="56"/>
        <v>1558.4646</v>
      </c>
    </row>
    <row r="858" spans="1:15" x14ac:dyDescent="0.3">
      <c r="A858" t="s">
        <v>2682</v>
      </c>
      <c r="B858" s="2">
        <v>45874</v>
      </c>
      <c r="C858" t="s">
        <v>1289</v>
      </c>
      <c r="D858" t="s">
        <v>1632</v>
      </c>
      <c r="E858" t="str">
        <f>VLOOKUP(D858,Product!$A$2:$I$101,3,FALSE)</f>
        <v>Electronics</v>
      </c>
      <c r="F858" t="s">
        <v>1769</v>
      </c>
      <c r="G858">
        <v>1</v>
      </c>
      <c r="H858">
        <v>913.98</v>
      </c>
      <c r="I858">
        <v>0.27</v>
      </c>
      <c r="J858" t="s">
        <v>1826</v>
      </c>
      <c r="K858">
        <v>667.20539999999994</v>
      </c>
      <c r="L858" s="45">
        <f t="shared" si="54"/>
        <v>1</v>
      </c>
      <c r="M858" s="42">
        <f t="shared" si="57"/>
        <v>913.98</v>
      </c>
      <c r="N858" s="42">
        <f t="shared" si="55"/>
        <v>0.27</v>
      </c>
      <c r="O858" s="42">
        <f t="shared" si="56"/>
        <v>667.20539999999994</v>
      </c>
    </row>
    <row r="859" spans="1:15" x14ac:dyDescent="0.3">
      <c r="A859" t="s">
        <v>2683</v>
      </c>
      <c r="B859" s="2">
        <v>45769</v>
      </c>
      <c r="C859" t="s">
        <v>990</v>
      </c>
      <c r="D859" t="s">
        <v>1734</v>
      </c>
      <c r="E859" t="str">
        <f>VLOOKUP(D859,Product!$A$2:$I$101,3,FALSE)</f>
        <v>Electronics</v>
      </c>
      <c r="F859" t="s">
        <v>1789</v>
      </c>
      <c r="G859">
        <v>4</v>
      </c>
      <c r="H859">
        <v>370.5</v>
      </c>
      <c r="I859">
        <v>0.13</v>
      </c>
      <c r="J859" t="s">
        <v>1826</v>
      </c>
      <c r="K859">
        <v>1289.3399999999999</v>
      </c>
      <c r="L859" s="45">
        <f t="shared" si="54"/>
        <v>4</v>
      </c>
      <c r="M859" s="42">
        <f t="shared" si="57"/>
        <v>370.5</v>
      </c>
      <c r="N859" s="42">
        <f t="shared" si="55"/>
        <v>0.13</v>
      </c>
      <c r="O859" s="42">
        <f t="shared" si="56"/>
        <v>1289.3399999999999</v>
      </c>
    </row>
    <row r="860" spans="1:15" x14ac:dyDescent="0.3">
      <c r="A860" t="s">
        <v>2684</v>
      </c>
      <c r="B860" s="2">
        <v>45619</v>
      </c>
      <c r="C860" t="s">
        <v>1121</v>
      </c>
      <c r="D860" t="s">
        <v>1692</v>
      </c>
      <c r="E860" t="str">
        <f>VLOOKUP(D860,Product!$A$2:$I$101,3,FALSE)</f>
        <v>Sports</v>
      </c>
      <c r="F860" t="s">
        <v>1797</v>
      </c>
      <c r="G860">
        <v>1</v>
      </c>
      <c r="H860">
        <v>735.1</v>
      </c>
      <c r="I860">
        <v>0.1</v>
      </c>
      <c r="J860" t="s">
        <v>1826</v>
      </c>
      <c r="K860">
        <v>661.59</v>
      </c>
      <c r="L860" s="45">
        <f t="shared" si="54"/>
        <v>1</v>
      </c>
      <c r="M860" s="42">
        <f t="shared" si="57"/>
        <v>735.1</v>
      </c>
      <c r="N860" s="42">
        <f t="shared" si="55"/>
        <v>0.1</v>
      </c>
      <c r="O860" s="42">
        <f t="shared" si="56"/>
        <v>661.59</v>
      </c>
    </row>
    <row r="861" spans="1:15" x14ac:dyDescent="0.3">
      <c r="A861" t="s">
        <v>2685</v>
      </c>
      <c r="B861" s="2">
        <v>45614</v>
      </c>
      <c r="C861" t="s">
        <v>461</v>
      </c>
      <c r="D861" t="s">
        <v>1706</v>
      </c>
      <c r="E861" t="str">
        <f>VLOOKUP(D861,Product!$A$2:$I$101,3,FALSE)</f>
        <v>Home</v>
      </c>
      <c r="F861" t="s">
        <v>1761</v>
      </c>
      <c r="G861">
        <v>3</v>
      </c>
      <c r="H861">
        <v>448.55</v>
      </c>
      <c r="I861">
        <v>0.05</v>
      </c>
      <c r="J861" t="s">
        <v>1824</v>
      </c>
      <c r="K861">
        <v>1278.3675000000001</v>
      </c>
      <c r="L861" s="45">
        <f t="shared" si="54"/>
        <v>3</v>
      </c>
      <c r="M861" s="42">
        <f t="shared" si="57"/>
        <v>448.55</v>
      </c>
      <c r="N861" s="42">
        <f t="shared" si="55"/>
        <v>0.05</v>
      </c>
      <c r="O861" s="42">
        <f t="shared" si="56"/>
        <v>1278.3675000000001</v>
      </c>
    </row>
    <row r="862" spans="1:15" x14ac:dyDescent="0.3">
      <c r="A862" t="s">
        <v>2686</v>
      </c>
      <c r="B862" s="2">
        <v>45691</v>
      </c>
      <c r="C862" t="s">
        <v>221</v>
      </c>
      <c r="D862" t="s">
        <v>1716</v>
      </c>
      <c r="E862" t="str">
        <f>VLOOKUP(D862,Product!$A$2:$I$101,3,FALSE)</f>
        <v>Home</v>
      </c>
      <c r="F862" t="s">
        <v>1797</v>
      </c>
      <c r="G862">
        <v>3</v>
      </c>
      <c r="H862">
        <v>904.96</v>
      </c>
      <c r="I862">
        <v>7.0000000000000007E-2</v>
      </c>
      <c r="J862" t="s">
        <v>1829</v>
      </c>
      <c r="K862">
        <v>2524.8384000000001</v>
      </c>
      <c r="L862" s="45">
        <f t="shared" si="54"/>
        <v>3</v>
      </c>
      <c r="M862" s="42">
        <f t="shared" si="57"/>
        <v>904.96</v>
      </c>
      <c r="N862" s="42">
        <f t="shared" si="55"/>
        <v>7.0000000000000007E-2</v>
      </c>
      <c r="O862" s="42">
        <f t="shared" si="56"/>
        <v>2524.8384000000001</v>
      </c>
    </row>
    <row r="863" spans="1:15" x14ac:dyDescent="0.3">
      <c r="A863" t="s">
        <v>2687</v>
      </c>
      <c r="B863" s="2">
        <v>45608</v>
      </c>
      <c r="C863" t="s">
        <v>1187</v>
      </c>
      <c r="D863" t="s">
        <v>1684</v>
      </c>
      <c r="E863" t="str">
        <f>VLOOKUP(D863,Product!$A$2:$I$101,3,FALSE)</f>
        <v>Home</v>
      </c>
      <c r="F863" t="s">
        <v>1797</v>
      </c>
      <c r="G863">
        <v>4</v>
      </c>
      <c r="H863">
        <v>408.72</v>
      </c>
      <c r="I863">
        <v>0.16</v>
      </c>
      <c r="J863" t="s">
        <v>1829</v>
      </c>
      <c r="K863">
        <v>1373.2991999999999</v>
      </c>
      <c r="L863" s="45">
        <f t="shared" si="54"/>
        <v>4</v>
      </c>
      <c r="M863" s="42">
        <f t="shared" si="57"/>
        <v>408.72</v>
      </c>
      <c r="N863" s="42">
        <f t="shared" si="55"/>
        <v>0.16</v>
      </c>
      <c r="O863" s="42">
        <f t="shared" si="56"/>
        <v>1373.2991999999999</v>
      </c>
    </row>
    <row r="864" spans="1:15" x14ac:dyDescent="0.3">
      <c r="A864" t="s">
        <v>2688</v>
      </c>
      <c r="B864" s="2">
        <v>45412</v>
      </c>
      <c r="C864" t="s">
        <v>896</v>
      </c>
      <c r="D864" t="s">
        <v>1690</v>
      </c>
      <c r="E864" t="str">
        <f>VLOOKUP(D864,Product!$A$2:$I$101,3,FALSE)</f>
        <v>Beauty</v>
      </c>
      <c r="F864" t="s">
        <v>1766</v>
      </c>
      <c r="G864">
        <v>4</v>
      </c>
      <c r="H864">
        <v>770.65</v>
      </c>
      <c r="I864">
        <v>0.27</v>
      </c>
      <c r="J864" t="s">
        <v>1824</v>
      </c>
      <c r="K864">
        <v>2250.2979999999998</v>
      </c>
      <c r="L864" s="45">
        <f t="shared" si="54"/>
        <v>4</v>
      </c>
      <c r="M864" s="42">
        <f t="shared" si="57"/>
        <v>770.65</v>
      </c>
      <c r="N864" s="42">
        <f t="shared" si="55"/>
        <v>0.27</v>
      </c>
      <c r="O864" s="42">
        <f t="shared" si="56"/>
        <v>2250.2979999999998</v>
      </c>
    </row>
    <row r="865" spans="1:15" x14ac:dyDescent="0.3">
      <c r="A865" t="s">
        <v>2689</v>
      </c>
      <c r="B865" s="2">
        <v>45767</v>
      </c>
      <c r="C865" t="s">
        <v>663</v>
      </c>
      <c r="D865" t="s">
        <v>1608</v>
      </c>
      <c r="E865" t="str">
        <f>VLOOKUP(D865,Product!$A$2:$I$101,3,FALSE)</f>
        <v>Home</v>
      </c>
      <c r="F865" t="s">
        <v>1776</v>
      </c>
      <c r="G865">
        <v>1</v>
      </c>
      <c r="H865">
        <v>649.22</v>
      </c>
      <c r="I865">
        <v>0.03</v>
      </c>
      <c r="J865" t="s">
        <v>1829</v>
      </c>
      <c r="K865">
        <v>629.74340000000007</v>
      </c>
      <c r="L865" s="45">
        <f t="shared" si="54"/>
        <v>1</v>
      </c>
      <c r="M865" s="42">
        <f t="shared" si="57"/>
        <v>649.22</v>
      </c>
      <c r="N865" s="42">
        <f t="shared" si="55"/>
        <v>0.03</v>
      </c>
      <c r="O865" s="42">
        <f t="shared" si="56"/>
        <v>629.74340000000007</v>
      </c>
    </row>
    <row r="866" spans="1:15" x14ac:dyDescent="0.3">
      <c r="A866" t="s">
        <v>2690</v>
      </c>
      <c r="B866" s="2">
        <v>45428</v>
      </c>
      <c r="C866" t="s">
        <v>1092</v>
      </c>
      <c r="D866" t="s">
        <v>1614</v>
      </c>
      <c r="E866" t="str">
        <f>VLOOKUP(D866,Product!$A$2:$I$101,3,FALSE)</f>
        <v>Home</v>
      </c>
      <c r="F866" t="s">
        <v>1789</v>
      </c>
      <c r="G866">
        <v>2</v>
      </c>
      <c r="H866">
        <v>379.78</v>
      </c>
      <c r="I866">
        <v>0.2</v>
      </c>
      <c r="J866" t="s">
        <v>1824</v>
      </c>
      <c r="K866">
        <v>607.64800000000002</v>
      </c>
      <c r="L866" s="45">
        <f t="shared" si="54"/>
        <v>2</v>
      </c>
      <c r="M866" s="42">
        <f t="shared" si="57"/>
        <v>379.78</v>
      </c>
      <c r="N866" s="42">
        <f t="shared" si="55"/>
        <v>0.2</v>
      </c>
      <c r="O866" s="42">
        <f t="shared" si="56"/>
        <v>607.64800000000002</v>
      </c>
    </row>
    <row r="867" spans="1:15" x14ac:dyDescent="0.3">
      <c r="A867" t="s">
        <v>2691</v>
      </c>
      <c r="B867" s="2">
        <v>45770</v>
      </c>
      <c r="C867" t="s">
        <v>794</v>
      </c>
      <c r="D867" t="s">
        <v>1634</v>
      </c>
      <c r="E867" t="str">
        <f>VLOOKUP(D867,Product!$A$2:$I$101,3,FALSE)</f>
        <v>Electronics</v>
      </c>
      <c r="F867" t="s">
        <v>1782</v>
      </c>
      <c r="G867">
        <v>3</v>
      </c>
      <c r="H867">
        <v>924.15</v>
      </c>
      <c r="I867">
        <v>0.1</v>
      </c>
      <c r="J867" t="s">
        <v>1826</v>
      </c>
      <c r="K867">
        <v>2495.2049999999999</v>
      </c>
      <c r="L867" s="45">
        <f t="shared" si="54"/>
        <v>3</v>
      </c>
      <c r="M867" s="42">
        <f t="shared" si="57"/>
        <v>924.15</v>
      </c>
      <c r="N867" s="42">
        <f t="shared" si="55"/>
        <v>0.1</v>
      </c>
      <c r="O867" s="42">
        <f t="shared" si="56"/>
        <v>2495.2049999999999</v>
      </c>
    </row>
    <row r="868" spans="1:15" x14ac:dyDescent="0.3">
      <c r="A868" t="s">
        <v>2692</v>
      </c>
      <c r="B868" s="2">
        <v>45571</v>
      </c>
      <c r="C868" t="s">
        <v>1446</v>
      </c>
      <c r="D868" t="s">
        <v>1638</v>
      </c>
      <c r="E868" t="str">
        <f>VLOOKUP(D868,Product!$A$2:$I$101,3,FALSE)</f>
        <v>Sports</v>
      </c>
      <c r="F868" t="s">
        <v>1807</v>
      </c>
      <c r="G868">
        <v>3</v>
      </c>
      <c r="H868">
        <v>144.66999999999999</v>
      </c>
      <c r="I868">
        <v>0.28999999999999998</v>
      </c>
      <c r="J868" t="s">
        <v>1829</v>
      </c>
      <c r="K868">
        <v>308.14710000000002</v>
      </c>
      <c r="L868" s="45">
        <f t="shared" si="54"/>
        <v>3</v>
      </c>
      <c r="M868" s="42">
        <f t="shared" si="57"/>
        <v>144.66999999999999</v>
      </c>
      <c r="N868" s="42">
        <f t="shared" si="55"/>
        <v>0.28999999999999998</v>
      </c>
      <c r="O868" s="42">
        <f t="shared" si="56"/>
        <v>308.14710000000002</v>
      </c>
    </row>
    <row r="869" spans="1:15" x14ac:dyDescent="0.3">
      <c r="A869" t="s">
        <v>2693</v>
      </c>
      <c r="B869" s="2">
        <v>45700</v>
      </c>
      <c r="C869" t="s">
        <v>419</v>
      </c>
      <c r="D869" t="s">
        <v>1614</v>
      </c>
      <c r="E869" t="str">
        <f>VLOOKUP(D869,Product!$A$2:$I$101,3,FALSE)</f>
        <v>Home</v>
      </c>
      <c r="F869" t="s">
        <v>1801</v>
      </c>
      <c r="G869">
        <v>2</v>
      </c>
      <c r="H869">
        <v>667.17</v>
      </c>
      <c r="I869">
        <v>0.1</v>
      </c>
      <c r="J869" t="s">
        <v>1826</v>
      </c>
      <c r="K869">
        <v>1200.9059999999999</v>
      </c>
      <c r="L869" s="45">
        <f t="shared" si="54"/>
        <v>2</v>
      </c>
      <c r="M869" s="42">
        <f t="shared" si="57"/>
        <v>667.17</v>
      </c>
      <c r="N869" s="42">
        <f t="shared" si="55"/>
        <v>0.1</v>
      </c>
      <c r="O869" s="42">
        <f t="shared" si="56"/>
        <v>1200.9059999999999</v>
      </c>
    </row>
    <row r="870" spans="1:15" x14ac:dyDescent="0.3">
      <c r="A870" t="s">
        <v>2694</v>
      </c>
      <c r="B870" s="2">
        <v>45382</v>
      </c>
      <c r="C870" t="s">
        <v>1252</v>
      </c>
      <c r="D870" t="s">
        <v>1680</v>
      </c>
      <c r="E870" t="str">
        <f>VLOOKUP(D870,Product!$A$2:$I$101,3,FALSE)</f>
        <v>Beauty</v>
      </c>
      <c r="F870" t="s">
        <v>1766</v>
      </c>
      <c r="G870">
        <v>1</v>
      </c>
      <c r="H870">
        <v>984.6</v>
      </c>
      <c r="I870">
        <v>0.22</v>
      </c>
      <c r="J870" t="s">
        <v>1824</v>
      </c>
      <c r="K870">
        <v>767.98800000000006</v>
      </c>
      <c r="L870" s="45">
        <f t="shared" si="54"/>
        <v>1</v>
      </c>
      <c r="M870" s="42">
        <f t="shared" si="57"/>
        <v>984.6</v>
      </c>
      <c r="N870" s="42">
        <f t="shared" si="55"/>
        <v>0.22</v>
      </c>
      <c r="O870" s="42">
        <f t="shared" si="56"/>
        <v>767.98800000000006</v>
      </c>
    </row>
    <row r="871" spans="1:15" x14ac:dyDescent="0.3">
      <c r="A871" t="s">
        <v>2695</v>
      </c>
      <c r="B871" s="2">
        <v>45260</v>
      </c>
      <c r="C871" t="s">
        <v>887</v>
      </c>
      <c r="D871" t="s">
        <v>1574</v>
      </c>
      <c r="E871" t="str">
        <f>VLOOKUP(D871,Product!$A$2:$I$101,3,FALSE)</f>
        <v>Electronics</v>
      </c>
      <c r="F871" t="s">
        <v>1782</v>
      </c>
      <c r="G871">
        <v>1</v>
      </c>
      <c r="H871">
        <v>139.29</v>
      </c>
      <c r="I871">
        <v>0</v>
      </c>
      <c r="J871" t="s">
        <v>1824</v>
      </c>
      <c r="K871">
        <v>139.29</v>
      </c>
      <c r="L871" s="45">
        <f t="shared" si="54"/>
        <v>1</v>
      </c>
      <c r="M871" s="42">
        <f t="shared" si="57"/>
        <v>139.29</v>
      </c>
      <c r="N871" s="42">
        <f t="shared" si="55"/>
        <v>0</v>
      </c>
      <c r="O871" s="42">
        <f t="shared" si="56"/>
        <v>139.29</v>
      </c>
    </row>
    <row r="872" spans="1:15" x14ac:dyDescent="0.3">
      <c r="A872" t="s">
        <v>2696</v>
      </c>
      <c r="B872" s="2">
        <v>45702</v>
      </c>
      <c r="C872" t="s">
        <v>134</v>
      </c>
      <c r="D872" t="s">
        <v>1580</v>
      </c>
      <c r="E872" t="str">
        <f>VLOOKUP(D872,Product!$A$2:$I$101,3,FALSE)</f>
        <v>Beauty</v>
      </c>
      <c r="F872" t="s">
        <v>1782</v>
      </c>
      <c r="G872">
        <v>3</v>
      </c>
      <c r="H872">
        <v>459.57</v>
      </c>
      <c r="I872">
        <v>0.1</v>
      </c>
      <c r="J872" t="s">
        <v>1829</v>
      </c>
      <c r="K872">
        <v>1240.8389999999999</v>
      </c>
      <c r="L872" s="45">
        <f t="shared" si="54"/>
        <v>3</v>
      </c>
      <c r="M872" s="42">
        <f t="shared" si="57"/>
        <v>459.57</v>
      </c>
      <c r="N872" s="42">
        <f t="shared" si="55"/>
        <v>0.1</v>
      </c>
      <c r="O872" s="42">
        <f t="shared" si="56"/>
        <v>1240.8389999999999</v>
      </c>
    </row>
    <row r="873" spans="1:15" x14ac:dyDescent="0.3">
      <c r="A873" t="s">
        <v>2697</v>
      </c>
      <c r="B873" s="2">
        <v>45302</v>
      </c>
      <c r="C873" t="s">
        <v>244</v>
      </c>
      <c r="D873" t="s">
        <v>1628</v>
      </c>
      <c r="E873" t="str">
        <f>VLOOKUP(D873,Product!$A$2:$I$101,3,FALSE)</f>
        <v>Electronics</v>
      </c>
      <c r="F873" t="s">
        <v>1801</v>
      </c>
      <c r="G873">
        <v>1</v>
      </c>
      <c r="H873">
        <v>517.82000000000005</v>
      </c>
      <c r="I873">
        <v>0.28999999999999998</v>
      </c>
      <c r="J873" t="s">
        <v>1824</v>
      </c>
      <c r="K873">
        <v>367.65219999999999</v>
      </c>
      <c r="L873" s="45">
        <f t="shared" si="54"/>
        <v>1</v>
      </c>
      <c r="M873" s="42">
        <f t="shared" si="57"/>
        <v>517.82000000000005</v>
      </c>
      <c r="N873" s="42">
        <f t="shared" si="55"/>
        <v>0.28999999999999998</v>
      </c>
      <c r="O873" s="42">
        <f t="shared" si="56"/>
        <v>367.65219999999999</v>
      </c>
    </row>
    <row r="874" spans="1:15" x14ac:dyDescent="0.3">
      <c r="A874" t="s">
        <v>2698</v>
      </c>
      <c r="B874" s="2">
        <v>45653</v>
      </c>
      <c r="C874" t="s">
        <v>1184</v>
      </c>
      <c r="D874" t="s">
        <v>1700</v>
      </c>
      <c r="E874" t="str">
        <f>VLOOKUP(D874,Product!$A$2:$I$101,3,FALSE)</f>
        <v>Electronics</v>
      </c>
      <c r="F874" t="s">
        <v>1776</v>
      </c>
      <c r="G874">
        <v>4</v>
      </c>
      <c r="H874">
        <v>282.45</v>
      </c>
      <c r="I874">
        <v>0.28999999999999998</v>
      </c>
      <c r="J874" t="s">
        <v>1829</v>
      </c>
      <c r="K874">
        <v>802.1579999999999</v>
      </c>
      <c r="L874" s="45">
        <f t="shared" si="54"/>
        <v>4</v>
      </c>
      <c r="M874" s="42">
        <f t="shared" si="57"/>
        <v>282.45</v>
      </c>
      <c r="N874" s="42">
        <f t="shared" si="55"/>
        <v>0.28999999999999998</v>
      </c>
      <c r="O874" s="42">
        <f t="shared" si="56"/>
        <v>802.1579999999999</v>
      </c>
    </row>
    <row r="875" spans="1:15" x14ac:dyDescent="0.3">
      <c r="A875" t="s">
        <v>2699</v>
      </c>
      <c r="B875" s="2">
        <v>45250</v>
      </c>
      <c r="C875" t="s">
        <v>1405</v>
      </c>
      <c r="D875" t="s">
        <v>1722</v>
      </c>
      <c r="E875" t="str">
        <f>VLOOKUP(D875,Product!$A$2:$I$101,3,FALSE)</f>
        <v>Home</v>
      </c>
      <c r="F875" t="s">
        <v>1779</v>
      </c>
      <c r="G875">
        <v>2</v>
      </c>
      <c r="H875">
        <v>386.46</v>
      </c>
      <c r="I875">
        <v>0.23</v>
      </c>
      <c r="J875" t="s">
        <v>1829</v>
      </c>
      <c r="K875">
        <v>595.14840000000004</v>
      </c>
      <c r="L875" s="45">
        <f t="shared" si="54"/>
        <v>2</v>
      </c>
      <c r="M875" s="42">
        <f t="shared" si="57"/>
        <v>386.46</v>
      </c>
      <c r="N875" s="42">
        <f t="shared" si="55"/>
        <v>0.23</v>
      </c>
      <c r="O875" s="42">
        <f t="shared" si="56"/>
        <v>595.14840000000004</v>
      </c>
    </row>
    <row r="876" spans="1:15" x14ac:dyDescent="0.3">
      <c r="A876" t="s">
        <v>2700</v>
      </c>
      <c r="B876" s="2">
        <v>45661</v>
      </c>
      <c r="C876" t="s">
        <v>640</v>
      </c>
      <c r="D876" t="s">
        <v>1586</v>
      </c>
      <c r="E876" t="str">
        <f>VLOOKUP(D876,Product!$A$2:$I$101,3,FALSE)</f>
        <v>Sports</v>
      </c>
      <c r="F876" t="s">
        <v>1766</v>
      </c>
      <c r="G876">
        <v>1</v>
      </c>
      <c r="H876">
        <v>270.45</v>
      </c>
      <c r="I876">
        <v>0.15</v>
      </c>
      <c r="J876" t="s">
        <v>1829</v>
      </c>
      <c r="K876">
        <v>229.88249999999999</v>
      </c>
      <c r="L876" s="45">
        <f t="shared" si="54"/>
        <v>1</v>
      </c>
      <c r="M876" s="42">
        <f t="shared" si="57"/>
        <v>270.45</v>
      </c>
      <c r="N876" s="42">
        <f t="shared" si="55"/>
        <v>0.15</v>
      </c>
      <c r="O876" s="42">
        <f t="shared" si="56"/>
        <v>229.88249999999999</v>
      </c>
    </row>
    <row r="877" spans="1:15" x14ac:dyDescent="0.3">
      <c r="A877" t="s">
        <v>2701</v>
      </c>
      <c r="B877" s="2">
        <v>45493</v>
      </c>
      <c r="C877" t="s">
        <v>160</v>
      </c>
      <c r="D877" t="s">
        <v>1700</v>
      </c>
      <c r="E877" t="str">
        <f>VLOOKUP(D877,Product!$A$2:$I$101,3,FALSE)</f>
        <v>Electronics</v>
      </c>
      <c r="F877" t="s">
        <v>1789</v>
      </c>
      <c r="G877">
        <v>4</v>
      </c>
      <c r="H877">
        <v>762.94</v>
      </c>
      <c r="I877">
        <v>0.09</v>
      </c>
      <c r="J877" t="s">
        <v>1829</v>
      </c>
      <c r="K877">
        <v>2777.1016</v>
      </c>
      <c r="L877" s="45">
        <f t="shared" si="54"/>
        <v>4</v>
      </c>
      <c r="M877" s="42">
        <f t="shared" si="57"/>
        <v>762.94</v>
      </c>
      <c r="N877" s="42">
        <f t="shared" si="55"/>
        <v>0.09</v>
      </c>
      <c r="O877" s="42">
        <f t="shared" si="56"/>
        <v>2777.1016</v>
      </c>
    </row>
    <row r="878" spans="1:15" x14ac:dyDescent="0.3">
      <c r="A878" t="s">
        <v>2702</v>
      </c>
      <c r="B878" s="2">
        <v>45242</v>
      </c>
      <c r="C878" t="s">
        <v>1518</v>
      </c>
      <c r="D878" t="s">
        <v>1630</v>
      </c>
      <c r="E878" t="str">
        <f>VLOOKUP(D878,Product!$A$2:$I$101,3,FALSE)</f>
        <v>Sports</v>
      </c>
      <c r="F878" t="s">
        <v>1797</v>
      </c>
      <c r="G878">
        <v>1</v>
      </c>
      <c r="H878">
        <v>409.03</v>
      </c>
      <c r="I878">
        <v>0.25</v>
      </c>
      <c r="J878" t="s">
        <v>1829</v>
      </c>
      <c r="K878">
        <v>306.77249999999998</v>
      </c>
      <c r="L878" s="45">
        <f t="shared" si="54"/>
        <v>1</v>
      </c>
      <c r="M878" s="42">
        <f t="shared" si="57"/>
        <v>409.03</v>
      </c>
      <c r="N878" s="42">
        <f t="shared" si="55"/>
        <v>0.25</v>
      </c>
      <c r="O878" s="42">
        <f t="shared" si="56"/>
        <v>306.77249999999998</v>
      </c>
    </row>
    <row r="879" spans="1:15" x14ac:dyDescent="0.3">
      <c r="A879" t="s">
        <v>2703</v>
      </c>
      <c r="B879" s="2">
        <v>45411</v>
      </c>
      <c r="C879" t="s">
        <v>711</v>
      </c>
      <c r="D879" t="s">
        <v>1740</v>
      </c>
      <c r="E879" t="str">
        <f>VLOOKUP(D879,Product!$A$2:$I$101,3,FALSE)</f>
        <v>Clothing</v>
      </c>
      <c r="F879" t="s">
        <v>1810</v>
      </c>
      <c r="G879">
        <v>2</v>
      </c>
      <c r="H879">
        <v>891.13</v>
      </c>
      <c r="I879">
        <v>0.13</v>
      </c>
      <c r="J879" t="s">
        <v>1824</v>
      </c>
      <c r="K879">
        <v>1550.5662</v>
      </c>
      <c r="L879" s="45">
        <f t="shared" si="54"/>
        <v>2</v>
      </c>
      <c r="M879" s="42">
        <f t="shared" si="57"/>
        <v>891.13</v>
      </c>
      <c r="N879" s="42">
        <f t="shared" si="55"/>
        <v>0.13</v>
      </c>
      <c r="O879" s="42">
        <f t="shared" si="56"/>
        <v>1550.5662</v>
      </c>
    </row>
    <row r="880" spans="1:15" x14ac:dyDescent="0.3">
      <c r="A880" t="s">
        <v>2704</v>
      </c>
      <c r="B880" s="2">
        <v>45593</v>
      </c>
      <c r="C880" t="s">
        <v>130</v>
      </c>
      <c r="D880" t="s">
        <v>1732</v>
      </c>
      <c r="E880" t="str">
        <f>VLOOKUP(D880,Product!$A$2:$I$101,3,FALSE)</f>
        <v>Home</v>
      </c>
      <c r="F880" t="s">
        <v>1804</v>
      </c>
      <c r="G880">
        <v>1</v>
      </c>
      <c r="H880">
        <v>553.38</v>
      </c>
      <c r="I880">
        <v>0.21</v>
      </c>
      <c r="J880" t="s">
        <v>1826</v>
      </c>
      <c r="K880">
        <v>437.17020000000002</v>
      </c>
      <c r="L880" s="45">
        <f t="shared" si="54"/>
        <v>1</v>
      </c>
      <c r="M880" s="42">
        <f t="shared" si="57"/>
        <v>553.38</v>
      </c>
      <c r="N880" s="42">
        <f t="shared" si="55"/>
        <v>0.21</v>
      </c>
      <c r="O880" s="42">
        <f t="shared" si="56"/>
        <v>437.17020000000002</v>
      </c>
    </row>
    <row r="881" spans="1:15" x14ac:dyDescent="0.3">
      <c r="A881" t="s">
        <v>2705</v>
      </c>
      <c r="B881" s="2">
        <v>45281</v>
      </c>
      <c r="C881" t="s">
        <v>535</v>
      </c>
      <c r="D881" t="s">
        <v>1718</v>
      </c>
      <c r="E881" t="str">
        <f>VLOOKUP(D881,Product!$A$2:$I$101,3,FALSE)</f>
        <v>Clothing</v>
      </c>
      <c r="F881" t="s">
        <v>1797</v>
      </c>
      <c r="G881">
        <v>2</v>
      </c>
      <c r="H881">
        <v>652.29999999999995</v>
      </c>
      <c r="I881">
        <v>0.16</v>
      </c>
      <c r="J881" t="s">
        <v>1829</v>
      </c>
      <c r="K881">
        <v>1095.864</v>
      </c>
      <c r="L881" s="45">
        <f t="shared" si="54"/>
        <v>2</v>
      </c>
      <c r="M881" s="42">
        <f t="shared" si="57"/>
        <v>652.29999999999995</v>
      </c>
      <c r="N881" s="42">
        <f t="shared" si="55"/>
        <v>0.16</v>
      </c>
      <c r="O881" s="42">
        <f t="shared" si="56"/>
        <v>1095.864</v>
      </c>
    </row>
    <row r="882" spans="1:15" x14ac:dyDescent="0.3">
      <c r="A882" t="s">
        <v>2706</v>
      </c>
      <c r="B882" s="2">
        <v>45575</v>
      </c>
      <c r="C882" t="s">
        <v>422</v>
      </c>
      <c r="D882" t="s">
        <v>1632</v>
      </c>
      <c r="E882" t="str">
        <f>VLOOKUP(D882,Product!$A$2:$I$101,3,FALSE)</f>
        <v>Electronics</v>
      </c>
      <c r="F882" t="s">
        <v>1786</v>
      </c>
      <c r="G882">
        <v>4</v>
      </c>
      <c r="H882">
        <v>194.36</v>
      </c>
      <c r="I882">
        <v>0.18</v>
      </c>
      <c r="J882" t="s">
        <v>1829</v>
      </c>
      <c r="K882">
        <v>637.50080000000014</v>
      </c>
      <c r="L882" s="45">
        <f t="shared" si="54"/>
        <v>4</v>
      </c>
      <c r="M882" s="42">
        <f t="shared" si="57"/>
        <v>194.36</v>
      </c>
      <c r="N882" s="42">
        <f t="shared" si="55"/>
        <v>0.18</v>
      </c>
      <c r="O882" s="42">
        <f t="shared" si="56"/>
        <v>637.50080000000014</v>
      </c>
    </row>
    <row r="883" spans="1:15" x14ac:dyDescent="0.3">
      <c r="A883" t="s">
        <v>2707</v>
      </c>
      <c r="B883" s="2">
        <v>45660</v>
      </c>
      <c r="C883" t="s">
        <v>514</v>
      </c>
      <c r="D883" t="s">
        <v>1732</v>
      </c>
      <c r="E883" t="str">
        <f>VLOOKUP(D883,Product!$A$2:$I$101,3,FALSE)</f>
        <v>Home</v>
      </c>
      <c r="F883" t="s">
        <v>1757</v>
      </c>
      <c r="G883">
        <v>3</v>
      </c>
      <c r="H883">
        <v>476.37</v>
      </c>
      <c r="I883">
        <v>0.21</v>
      </c>
      <c r="J883" t="s">
        <v>1829</v>
      </c>
      <c r="K883">
        <v>1128.9969000000001</v>
      </c>
      <c r="L883" s="45">
        <f t="shared" si="54"/>
        <v>3</v>
      </c>
      <c r="M883" s="42">
        <f t="shared" si="57"/>
        <v>476.37</v>
      </c>
      <c r="N883" s="42">
        <f t="shared" si="55"/>
        <v>0.21</v>
      </c>
      <c r="O883" s="42">
        <f t="shared" si="56"/>
        <v>1128.9969000000001</v>
      </c>
    </row>
    <row r="884" spans="1:15" x14ac:dyDescent="0.3">
      <c r="A884" t="s">
        <v>2708</v>
      </c>
      <c r="B884" s="2">
        <v>45360</v>
      </c>
      <c r="C884" t="s">
        <v>1142</v>
      </c>
      <c r="D884" t="s">
        <v>1628</v>
      </c>
      <c r="E884" t="str">
        <f>VLOOKUP(D884,Product!$A$2:$I$101,3,FALSE)</f>
        <v>Electronics</v>
      </c>
      <c r="F884" t="s">
        <v>1773</v>
      </c>
      <c r="G884">
        <v>3</v>
      </c>
      <c r="H884">
        <v>174.57</v>
      </c>
      <c r="I884">
        <v>0</v>
      </c>
      <c r="J884" t="s">
        <v>1826</v>
      </c>
      <c r="K884">
        <v>523.71</v>
      </c>
      <c r="L884" s="45">
        <f t="shared" si="54"/>
        <v>3</v>
      </c>
      <c r="M884" s="42">
        <f t="shared" si="57"/>
        <v>174.57</v>
      </c>
      <c r="N884" s="42">
        <f t="shared" si="55"/>
        <v>0</v>
      </c>
      <c r="O884" s="42">
        <f t="shared" si="56"/>
        <v>523.71</v>
      </c>
    </row>
    <row r="885" spans="1:15" x14ac:dyDescent="0.3">
      <c r="A885" t="s">
        <v>2709</v>
      </c>
      <c r="B885" s="2">
        <v>45526</v>
      </c>
      <c r="C885" t="s">
        <v>414</v>
      </c>
      <c r="D885" t="s">
        <v>1718</v>
      </c>
      <c r="E885" t="str">
        <f>VLOOKUP(D885,Product!$A$2:$I$101,3,FALSE)</f>
        <v>Clothing</v>
      </c>
      <c r="F885" t="s">
        <v>1752</v>
      </c>
      <c r="G885">
        <v>3</v>
      </c>
      <c r="H885">
        <v>762</v>
      </c>
      <c r="I885">
        <v>0.02</v>
      </c>
      <c r="J885" t="s">
        <v>1826</v>
      </c>
      <c r="K885">
        <v>2240.2800000000002</v>
      </c>
      <c r="L885" s="45">
        <f t="shared" si="54"/>
        <v>3</v>
      </c>
      <c r="M885" s="42">
        <f t="shared" si="57"/>
        <v>762</v>
      </c>
      <c r="N885" s="42">
        <f t="shared" si="55"/>
        <v>0.02</v>
      </c>
      <c r="O885" s="42">
        <f t="shared" si="56"/>
        <v>2240.2800000000002</v>
      </c>
    </row>
    <row r="886" spans="1:15" x14ac:dyDescent="0.3">
      <c r="A886" t="s">
        <v>2710</v>
      </c>
      <c r="B886" s="2">
        <v>45395</v>
      </c>
      <c r="C886" t="s">
        <v>1319</v>
      </c>
      <c r="D886" t="s">
        <v>1692</v>
      </c>
      <c r="E886" t="str">
        <f>VLOOKUP(D886,Product!$A$2:$I$101,3,FALSE)</f>
        <v>Sports</v>
      </c>
      <c r="F886" t="s">
        <v>1813</v>
      </c>
      <c r="G886">
        <v>1</v>
      </c>
      <c r="H886">
        <v>44.08</v>
      </c>
      <c r="I886">
        <v>0.05</v>
      </c>
      <c r="J886" t="s">
        <v>1824</v>
      </c>
      <c r="K886">
        <v>41.875999999999998</v>
      </c>
      <c r="L886" s="45">
        <f t="shared" si="54"/>
        <v>1</v>
      </c>
      <c r="M886" s="42">
        <f t="shared" si="57"/>
        <v>44.08</v>
      </c>
      <c r="N886" s="42">
        <f t="shared" si="55"/>
        <v>0.05</v>
      </c>
      <c r="O886" s="42">
        <f t="shared" si="56"/>
        <v>41.875999999999998</v>
      </c>
    </row>
    <row r="887" spans="1:15" x14ac:dyDescent="0.3">
      <c r="A887" t="s">
        <v>2711</v>
      </c>
      <c r="B887" s="2">
        <v>45466</v>
      </c>
      <c r="C887" t="s">
        <v>1521</v>
      </c>
      <c r="D887" t="s">
        <v>1666</v>
      </c>
      <c r="E887" t="str">
        <f>VLOOKUP(D887,Product!$A$2:$I$101,3,FALSE)</f>
        <v>Beauty</v>
      </c>
      <c r="F887" t="s">
        <v>1797</v>
      </c>
      <c r="G887">
        <v>1</v>
      </c>
      <c r="H887">
        <v>992.37</v>
      </c>
      <c r="I887">
        <v>0.24</v>
      </c>
      <c r="J887" t="s">
        <v>1829</v>
      </c>
      <c r="K887">
        <v>754.20119999999997</v>
      </c>
      <c r="L887" s="45">
        <f t="shared" si="54"/>
        <v>1</v>
      </c>
      <c r="M887" s="42">
        <f t="shared" si="57"/>
        <v>992.37</v>
      </c>
      <c r="N887" s="42">
        <f t="shared" si="55"/>
        <v>0.24</v>
      </c>
      <c r="O887" s="42">
        <f t="shared" si="56"/>
        <v>754.20119999999997</v>
      </c>
    </row>
    <row r="888" spans="1:15" x14ac:dyDescent="0.3">
      <c r="A888" t="s">
        <v>2712</v>
      </c>
      <c r="B888" s="2">
        <v>45876</v>
      </c>
      <c r="C888" t="s">
        <v>657</v>
      </c>
      <c r="D888" t="s">
        <v>1610</v>
      </c>
      <c r="E888" t="str">
        <f>VLOOKUP(D888,Product!$A$2:$I$101,3,FALSE)</f>
        <v>Sports</v>
      </c>
      <c r="F888" t="s">
        <v>1789</v>
      </c>
      <c r="G888">
        <v>3</v>
      </c>
      <c r="H888">
        <v>465.4</v>
      </c>
      <c r="I888">
        <v>0.28999999999999998</v>
      </c>
      <c r="J888" t="s">
        <v>1829</v>
      </c>
      <c r="K888">
        <v>991.30199999999979</v>
      </c>
      <c r="L888" s="45">
        <f t="shared" si="54"/>
        <v>3</v>
      </c>
      <c r="M888" s="42">
        <f t="shared" si="57"/>
        <v>465.4</v>
      </c>
      <c r="N888" s="42">
        <f t="shared" si="55"/>
        <v>0.28999999999999998</v>
      </c>
      <c r="O888" s="42">
        <f t="shared" si="56"/>
        <v>991.30199999999979</v>
      </c>
    </row>
    <row r="889" spans="1:15" x14ac:dyDescent="0.3">
      <c r="A889" t="s">
        <v>2713</v>
      </c>
      <c r="B889" s="2">
        <v>45724</v>
      </c>
      <c r="C889" t="s">
        <v>1059</v>
      </c>
      <c r="D889" t="s">
        <v>1580</v>
      </c>
      <c r="E889" t="str">
        <f>VLOOKUP(D889,Product!$A$2:$I$101,3,FALSE)</f>
        <v>Beauty</v>
      </c>
      <c r="F889" t="s">
        <v>1789</v>
      </c>
      <c r="G889">
        <v>2</v>
      </c>
      <c r="H889">
        <v>693.61</v>
      </c>
      <c r="I889">
        <v>0.15</v>
      </c>
      <c r="J889" t="s">
        <v>1826</v>
      </c>
      <c r="K889">
        <v>1179.1369999999999</v>
      </c>
      <c r="L889" s="45">
        <f t="shared" si="54"/>
        <v>2</v>
      </c>
      <c r="M889" s="42">
        <f t="shared" si="57"/>
        <v>693.61</v>
      </c>
      <c r="N889" s="42">
        <f t="shared" si="55"/>
        <v>0.15</v>
      </c>
      <c r="O889" s="42">
        <f t="shared" si="56"/>
        <v>1179.1369999999999</v>
      </c>
    </row>
    <row r="890" spans="1:15" x14ac:dyDescent="0.3">
      <c r="A890" t="s">
        <v>2714</v>
      </c>
      <c r="B890" s="2">
        <v>45801</v>
      </c>
      <c r="C890" t="s">
        <v>1434</v>
      </c>
      <c r="D890" t="s">
        <v>1682</v>
      </c>
      <c r="E890" t="str">
        <f>VLOOKUP(D890,Product!$A$2:$I$101,3,FALSE)</f>
        <v>Electronics</v>
      </c>
      <c r="F890" t="s">
        <v>1782</v>
      </c>
      <c r="G890">
        <v>2</v>
      </c>
      <c r="H890">
        <v>995.11</v>
      </c>
      <c r="I890">
        <v>0.13</v>
      </c>
      <c r="J890" t="s">
        <v>1826</v>
      </c>
      <c r="K890">
        <v>1731.4914000000001</v>
      </c>
      <c r="L890" s="45">
        <f t="shared" si="54"/>
        <v>2</v>
      </c>
      <c r="M890" s="42">
        <f t="shared" si="57"/>
        <v>995.11</v>
      </c>
      <c r="N890" s="42">
        <f t="shared" si="55"/>
        <v>0.13</v>
      </c>
      <c r="O890" s="42">
        <f t="shared" si="56"/>
        <v>1731.4914000000001</v>
      </c>
    </row>
    <row r="891" spans="1:15" x14ac:dyDescent="0.3">
      <c r="A891" t="s">
        <v>2715</v>
      </c>
      <c r="B891" s="2">
        <v>45749</v>
      </c>
      <c r="C891" t="s">
        <v>1190</v>
      </c>
      <c r="D891" t="s">
        <v>1594</v>
      </c>
      <c r="E891" t="str">
        <f>VLOOKUP(D891,Product!$A$2:$I$101,3,FALSE)</f>
        <v>Clothing</v>
      </c>
      <c r="F891" t="s">
        <v>1769</v>
      </c>
      <c r="G891">
        <v>3</v>
      </c>
      <c r="H891">
        <v>70.97</v>
      </c>
      <c r="I891">
        <v>0.06</v>
      </c>
      <c r="J891" t="s">
        <v>1829</v>
      </c>
      <c r="K891">
        <v>200.1354</v>
      </c>
      <c r="L891" s="45">
        <f t="shared" si="54"/>
        <v>3</v>
      </c>
      <c r="M891" s="42">
        <f t="shared" si="57"/>
        <v>70.97</v>
      </c>
      <c r="N891" s="42">
        <f t="shared" si="55"/>
        <v>0.06</v>
      </c>
      <c r="O891" s="42">
        <f t="shared" si="56"/>
        <v>200.1354</v>
      </c>
    </row>
    <row r="892" spans="1:15" x14ac:dyDescent="0.3">
      <c r="A892" t="s">
        <v>2716</v>
      </c>
      <c r="B892" s="2">
        <v>45325</v>
      </c>
      <c r="C892" t="s">
        <v>396</v>
      </c>
      <c r="D892" t="s">
        <v>1714</v>
      </c>
      <c r="E892" t="str">
        <f>VLOOKUP(D892,Product!$A$2:$I$101,3,FALSE)</f>
        <v>Beauty</v>
      </c>
      <c r="F892" t="s">
        <v>1786</v>
      </c>
      <c r="G892">
        <v>3</v>
      </c>
      <c r="H892">
        <v>470.42</v>
      </c>
      <c r="I892">
        <v>0.16</v>
      </c>
      <c r="J892" t="s">
        <v>1824</v>
      </c>
      <c r="K892">
        <v>1185.4584</v>
      </c>
      <c r="L892" s="45">
        <f t="shared" si="54"/>
        <v>3</v>
      </c>
      <c r="M892" s="42">
        <f t="shared" si="57"/>
        <v>470.42</v>
      </c>
      <c r="N892" s="42">
        <f t="shared" si="55"/>
        <v>0.16</v>
      </c>
      <c r="O892" s="42">
        <f t="shared" si="56"/>
        <v>1185.4584</v>
      </c>
    </row>
    <row r="893" spans="1:15" x14ac:dyDescent="0.3">
      <c r="A893" t="s">
        <v>2717</v>
      </c>
      <c r="B893" s="2">
        <v>45932</v>
      </c>
      <c r="C893" t="s">
        <v>990</v>
      </c>
      <c r="D893" t="s">
        <v>1720</v>
      </c>
      <c r="E893" t="str">
        <f>VLOOKUP(D893,Product!$A$2:$I$101,3,FALSE)</f>
        <v>Home</v>
      </c>
      <c r="F893" t="s">
        <v>1804</v>
      </c>
      <c r="G893">
        <v>2</v>
      </c>
      <c r="H893">
        <v>215.59</v>
      </c>
      <c r="I893">
        <v>0.18</v>
      </c>
      <c r="J893" t="s">
        <v>1824</v>
      </c>
      <c r="K893">
        <v>353.56760000000003</v>
      </c>
      <c r="L893" s="45">
        <f t="shared" si="54"/>
        <v>2</v>
      </c>
      <c r="M893" s="42">
        <f t="shared" si="57"/>
        <v>215.59</v>
      </c>
      <c r="N893" s="42">
        <f t="shared" si="55"/>
        <v>0.18</v>
      </c>
      <c r="O893" s="42">
        <f t="shared" si="56"/>
        <v>353.56760000000003</v>
      </c>
    </row>
    <row r="894" spans="1:15" x14ac:dyDescent="0.3">
      <c r="A894" t="s">
        <v>2718</v>
      </c>
      <c r="B894" s="2">
        <v>45895</v>
      </c>
      <c r="C894" t="s">
        <v>767</v>
      </c>
      <c r="D894" t="s">
        <v>1732</v>
      </c>
      <c r="E894" t="str">
        <f>VLOOKUP(D894,Product!$A$2:$I$101,3,FALSE)</f>
        <v>Home</v>
      </c>
      <c r="F894" t="s">
        <v>1752</v>
      </c>
      <c r="G894">
        <v>1</v>
      </c>
      <c r="H894">
        <v>533.79999999999995</v>
      </c>
      <c r="I894">
        <v>0.27</v>
      </c>
      <c r="J894" t="s">
        <v>1829</v>
      </c>
      <c r="K894">
        <v>389.67399999999998</v>
      </c>
      <c r="L894" s="45">
        <f t="shared" si="54"/>
        <v>1</v>
      </c>
      <c r="M894" s="42">
        <f t="shared" si="57"/>
        <v>533.79999999999995</v>
      </c>
      <c r="N894" s="42">
        <f t="shared" si="55"/>
        <v>0.27</v>
      </c>
      <c r="O894" s="42">
        <f t="shared" si="56"/>
        <v>389.67399999999998</v>
      </c>
    </row>
    <row r="895" spans="1:15" x14ac:dyDescent="0.3">
      <c r="A895" t="s">
        <v>2719</v>
      </c>
      <c r="B895" s="2">
        <v>45614</v>
      </c>
      <c r="C895" t="s">
        <v>335</v>
      </c>
      <c r="D895" t="s">
        <v>1612</v>
      </c>
      <c r="E895" t="str">
        <f>VLOOKUP(D895,Product!$A$2:$I$101,3,FALSE)</f>
        <v>Beauty</v>
      </c>
      <c r="F895" t="s">
        <v>1766</v>
      </c>
      <c r="G895">
        <v>2</v>
      </c>
      <c r="H895">
        <v>732.67</v>
      </c>
      <c r="I895">
        <v>0.24</v>
      </c>
      <c r="J895" t="s">
        <v>1826</v>
      </c>
      <c r="K895">
        <v>1113.6584</v>
      </c>
      <c r="L895" s="45">
        <f t="shared" si="54"/>
        <v>2</v>
      </c>
      <c r="M895" s="42">
        <f t="shared" si="57"/>
        <v>732.67</v>
      </c>
      <c r="N895" s="42">
        <f t="shared" si="55"/>
        <v>0.24</v>
      </c>
      <c r="O895" s="42">
        <f t="shared" si="56"/>
        <v>1113.6584</v>
      </c>
    </row>
    <row r="896" spans="1:15" x14ac:dyDescent="0.3">
      <c r="A896" t="s">
        <v>2720</v>
      </c>
      <c r="B896" s="2">
        <v>45247</v>
      </c>
      <c r="C896" t="s">
        <v>1504</v>
      </c>
      <c r="D896" t="s">
        <v>1668</v>
      </c>
      <c r="E896" t="str">
        <f>VLOOKUP(D896,Product!$A$2:$I$101,3,FALSE)</f>
        <v>Beauty</v>
      </c>
      <c r="F896" t="s">
        <v>1797</v>
      </c>
      <c r="G896">
        <v>4</v>
      </c>
      <c r="H896">
        <v>106.48</v>
      </c>
      <c r="I896">
        <v>0.1</v>
      </c>
      <c r="J896" t="s">
        <v>1829</v>
      </c>
      <c r="K896">
        <v>383.32799999999997</v>
      </c>
      <c r="L896" s="45">
        <f t="shared" si="54"/>
        <v>4</v>
      </c>
      <c r="M896" s="42">
        <f t="shared" si="57"/>
        <v>106.48</v>
      </c>
      <c r="N896" s="42">
        <f t="shared" si="55"/>
        <v>0.1</v>
      </c>
      <c r="O896" s="42">
        <f t="shared" si="56"/>
        <v>383.32799999999997</v>
      </c>
    </row>
    <row r="897" spans="1:15" x14ac:dyDescent="0.3">
      <c r="A897" t="s">
        <v>2721</v>
      </c>
      <c r="B897" s="2">
        <v>45696</v>
      </c>
      <c r="C897" t="s">
        <v>372</v>
      </c>
      <c r="D897" t="s">
        <v>1662</v>
      </c>
      <c r="E897" t="str">
        <f>VLOOKUP(D897,Product!$A$2:$I$101,3,FALSE)</f>
        <v>Sports</v>
      </c>
      <c r="F897" t="s">
        <v>1766</v>
      </c>
      <c r="G897">
        <v>1</v>
      </c>
      <c r="H897">
        <v>38.950000000000003</v>
      </c>
      <c r="I897">
        <v>0.28000000000000003</v>
      </c>
      <c r="J897" t="s">
        <v>1824</v>
      </c>
      <c r="K897">
        <v>28.044</v>
      </c>
      <c r="L897" s="45">
        <f t="shared" si="54"/>
        <v>1</v>
      </c>
      <c r="M897" s="42">
        <f t="shared" si="57"/>
        <v>38.950000000000003</v>
      </c>
      <c r="N897" s="42">
        <f t="shared" si="55"/>
        <v>0.28000000000000003</v>
      </c>
      <c r="O897" s="42">
        <f t="shared" si="56"/>
        <v>28.044</v>
      </c>
    </row>
    <row r="898" spans="1:15" x14ac:dyDescent="0.3">
      <c r="A898" t="s">
        <v>2722</v>
      </c>
      <c r="B898" s="2">
        <v>45294</v>
      </c>
      <c r="C898" t="s">
        <v>1337</v>
      </c>
      <c r="D898" t="s">
        <v>1740</v>
      </c>
      <c r="E898" t="str">
        <f>VLOOKUP(D898,Product!$A$2:$I$101,3,FALSE)</f>
        <v>Clothing</v>
      </c>
      <c r="F898" t="s">
        <v>1804</v>
      </c>
      <c r="G898">
        <v>1</v>
      </c>
      <c r="H898">
        <v>835.17</v>
      </c>
      <c r="I898">
        <v>0.02</v>
      </c>
      <c r="J898" t="s">
        <v>1829</v>
      </c>
      <c r="K898">
        <v>818.46659999999997</v>
      </c>
      <c r="L898" s="45">
        <f t="shared" si="54"/>
        <v>1</v>
      </c>
      <c r="M898" s="42">
        <f t="shared" si="57"/>
        <v>835.17</v>
      </c>
      <c r="N898" s="42">
        <f t="shared" si="55"/>
        <v>0.02</v>
      </c>
      <c r="O898" s="42">
        <f t="shared" si="56"/>
        <v>818.46659999999997</v>
      </c>
    </row>
    <row r="899" spans="1:15" x14ac:dyDescent="0.3">
      <c r="A899" t="s">
        <v>2723</v>
      </c>
      <c r="B899" s="2">
        <v>45389</v>
      </c>
      <c r="C899" t="s">
        <v>458</v>
      </c>
      <c r="D899" t="s">
        <v>1714</v>
      </c>
      <c r="E899" t="str">
        <f>VLOOKUP(D899,Product!$A$2:$I$101,3,FALSE)</f>
        <v>Beauty</v>
      </c>
      <c r="F899" t="s">
        <v>1766</v>
      </c>
      <c r="G899">
        <v>1</v>
      </c>
      <c r="H899">
        <v>113.07</v>
      </c>
      <c r="I899">
        <v>0.24</v>
      </c>
      <c r="J899" t="s">
        <v>1824</v>
      </c>
      <c r="K899">
        <v>85.933199999999999</v>
      </c>
      <c r="L899" s="45">
        <f t="shared" ref="L899:L962" si="58">IF(G899="", AVERAGEIF($E$2:$E$101, E900, $G$2:$G$101), G899)</f>
        <v>1</v>
      </c>
      <c r="M899" s="42">
        <f t="shared" si="57"/>
        <v>113.07</v>
      </c>
      <c r="N899" s="42">
        <f t="shared" ref="N899:N962" si="59">IF(I899="", AVERAGEIF($E$2:$E$101, E900, $I$2:$I$101), I899)</f>
        <v>0.24</v>
      </c>
      <c r="O899" s="42">
        <f t="shared" ref="O899:O962" si="60">IF(K899="", AVERAGEIF($E$2:$E$101, E900, $K$2:$K$101), K899)</f>
        <v>85.933199999999999</v>
      </c>
    </row>
    <row r="900" spans="1:15" x14ac:dyDescent="0.3">
      <c r="A900" t="s">
        <v>2724</v>
      </c>
      <c r="B900" s="2">
        <v>45930</v>
      </c>
      <c r="C900" t="s">
        <v>1437</v>
      </c>
      <c r="D900" t="s">
        <v>1736</v>
      </c>
      <c r="E900" t="str">
        <f>VLOOKUP(D900,Product!$A$2:$I$101,3,FALSE)</f>
        <v>Beauty</v>
      </c>
      <c r="F900" t="s">
        <v>1794</v>
      </c>
      <c r="G900">
        <v>2</v>
      </c>
      <c r="H900">
        <v>451.33</v>
      </c>
      <c r="I900">
        <v>0.23</v>
      </c>
      <c r="J900" t="s">
        <v>1829</v>
      </c>
      <c r="K900">
        <v>695.04819999999995</v>
      </c>
      <c r="L900" s="45">
        <f t="shared" si="58"/>
        <v>2</v>
      </c>
      <c r="M900" s="42">
        <f t="shared" si="57"/>
        <v>451.33</v>
      </c>
      <c r="N900" s="42">
        <f t="shared" si="59"/>
        <v>0.23</v>
      </c>
      <c r="O900" s="42">
        <f t="shared" si="60"/>
        <v>695.04819999999995</v>
      </c>
    </row>
    <row r="901" spans="1:15" x14ac:dyDescent="0.3">
      <c r="A901" t="s">
        <v>2725</v>
      </c>
      <c r="B901" s="2">
        <v>45456</v>
      </c>
      <c r="C901" t="s">
        <v>1163</v>
      </c>
      <c r="D901" t="s">
        <v>1720</v>
      </c>
      <c r="E901" t="str">
        <f>VLOOKUP(D901,Product!$A$2:$I$101,3,FALSE)</f>
        <v>Home</v>
      </c>
      <c r="F901" t="s">
        <v>1776</v>
      </c>
      <c r="G901">
        <v>3</v>
      </c>
      <c r="H901">
        <v>619.80999999999995</v>
      </c>
      <c r="I901">
        <v>0.16</v>
      </c>
      <c r="J901" t="s">
        <v>1829</v>
      </c>
      <c r="K901">
        <v>1561.9212</v>
      </c>
      <c r="L901" s="45">
        <f t="shared" si="58"/>
        <v>3</v>
      </c>
      <c r="M901" s="42">
        <f t="shared" si="57"/>
        <v>619.80999999999995</v>
      </c>
      <c r="N901" s="42">
        <f t="shared" si="59"/>
        <v>0.16</v>
      </c>
      <c r="O901" s="42">
        <f t="shared" si="60"/>
        <v>1561.9212</v>
      </c>
    </row>
    <row r="902" spans="1:15" x14ac:dyDescent="0.3">
      <c r="A902" t="s">
        <v>2726</v>
      </c>
      <c r="B902" s="2">
        <v>45713</v>
      </c>
      <c r="C902" t="s">
        <v>381</v>
      </c>
      <c r="D902" t="s">
        <v>1672</v>
      </c>
      <c r="E902" t="str">
        <f>VLOOKUP(D902,Product!$A$2:$I$101,3,FALSE)</f>
        <v>Electronics</v>
      </c>
      <c r="F902" t="s">
        <v>1779</v>
      </c>
      <c r="G902">
        <v>4</v>
      </c>
      <c r="H902">
        <v>46.97</v>
      </c>
      <c r="I902">
        <v>0.26</v>
      </c>
      <c r="J902" t="s">
        <v>1826</v>
      </c>
      <c r="K902">
        <v>139.03120000000001</v>
      </c>
      <c r="L902" s="45">
        <f t="shared" si="58"/>
        <v>4</v>
      </c>
      <c r="M902" s="42">
        <f t="shared" si="57"/>
        <v>46.97</v>
      </c>
      <c r="N902" s="42">
        <f t="shared" si="59"/>
        <v>0.26</v>
      </c>
      <c r="O902" s="42">
        <f t="shared" si="60"/>
        <v>139.03120000000001</v>
      </c>
    </row>
    <row r="903" spans="1:15" x14ac:dyDescent="0.3">
      <c r="A903" t="s">
        <v>2727</v>
      </c>
      <c r="B903" s="2">
        <v>45784</v>
      </c>
      <c r="C903" t="s">
        <v>607</v>
      </c>
      <c r="D903" t="s">
        <v>1640</v>
      </c>
      <c r="E903" t="str">
        <f>VLOOKUP(D903,Product!$A$2:$I$101,3,FALSE)</f>
        <v>Clothing</v>
      </c>
      <c r="F903" t="s">
        <v>1761</v>
      </c>
      <c r="G903">
        <v>2</v>
      </c>
      <c r="H903">
        <v>71.48</v>
      </c>
      <c r="I903">
        <v>0.14000000000000001</v>
      </c>
      <c r="J903" t="s">
        <v>1829</v>
      </c>
      <c r="K903">
        <v>122.9456</v>
      </c>
      <c r="L903" s="45">
        <f t="shared" si="58"/>
        <v>2</v>
      </c>
      <c r="M903" s="42">
        <f t="shared" si="57"/>
        <v>71.48</v>
      </c>
      <c r="N903" s="42">
        <f t="shared" si="59"/>
        <v>0.14000000000000001</v>
      </c>
      <c r="O903" s="42">
        <f t="shared" si="60"/>
        <v>122.9456</v>
      </c>
    </row>
    <row r="904" spans="1:15" x14ac:dyDescent="0.3">
      <c r="A904" t="s">
        <v>2728</v>
      </c>
      <c r="B904" s="2">
        <v>45812</v>
      </c>
      <c r="C904" t="s">
        <v>8</v>
      </c>
      <c r="D904" t="s">
        <v>1660</v>
      </c>
      <c r="E904" t="str">
        <f>VLOOKUP(D904,Product!$A$2:$I$101,3,FALSE)</f>
        <v>Home</v>
      </c>
      <c r="F904" t="s">
        <v>1813</v>
      </c>
      <c r="G904">
        <v>2</v>
      </c>
      <c r="H904">
        <v>404.08</v>
      </c>
      <c r="I904">
        <v>7.0000000000000007E-2</v>
      </c>
      <c r="J904" t="s">
        <v>1824</v>
      </c>
      <c r="K904">
        <v>751.58879999999988</v>
      </c>
      <c r="L904" s="45">
        <f t="shared" si="58"/>
        <v>2</v>
      </c>
      <c r="M904" s="42">
        <f t="shared" si="57"/>
        <v>404.08</v>
      </c>
      <c r="N904" s="42">
        <f t="shared" si="59"/>
        <v>7.0000000000000007E-2</v>
      </c>
      <c r="O904" s="42">
        <f t="shared" si="60"/>
        <v>751.58879999999988</v>
      </c>
    </row>
    <row r="905" spans="1:15" x14ac:dyDescent="0.3">
      <c r="A905" t="s">
        <v>2729</v>
      </c>
      <c r="B905" s="2">
        <v>45653</v>
      </c>
      <c r="C905" t="s">
        <v>842</v>
      </c>
      <c r="D905" t="s">
        <v>1582</v>
      </c>
      <c r="E905" t="str">
        <f>VLOOKUP(D905,Product!$A$2:$I$101,3,FALSE)</f>
        <v>Sports</v>
      </c>
      <c r="F905" t="s">
        <v>1804</v>
      </c>
      <c r="G905">
        <v>1</v>
      </c>
      <c r="H905">
        <v>519.91</v>
      </c>
      <c r="I905">
        <v>0.05</v>
      </c>
      <c r="J905" t="s">
        <v>1829</v>
      </c>
      <c r="K905">
        <v>493.91449999999992</v>
      </c>
      <c r="L905" s="45">
        <f t="shared" si="58"/>
        <v>1</v>
      </c>
      <c r="M905" s="42">
        <f t="shared" si="57"/>
        <v>519.91</v>
      </c>
      <c r="N905" s="42">
        <f t="shared" si="59"/>
        <v>0.05</v>
      </c>
      <c r="O905" s="42">
        <f t="shared" si="60"/>
        <v>493.91449999999992</v>
      </c>
    </row>
    <row r="906" spans="1:15" x14ac:dyDescent="0.3">
      <c r="A906" t="s">
        <v>2730</v>
      </c>
      <c r="B906" s="2">
        <v>45672</v>
      </c>
      <c r="C906" t="s">
        <v>490</v>
      </c>
      <c r="D906" t="s">
        <v>1644</v>
      </c>
      <c r="E906" t="str">
        <f>VLOOKUP(D906,Product!$A$2:$I$101,3,FALSE)</f>
        <v>Electronics</v>
      </c>
      <c r="F906" t="s">
        <v>1797</v>
      </c>
      <c r="G906">
        <v>3</v>
      </c>
      <c r="H906">
        <v>566.16</v>
      </c>
      <c r="I906">
        <v>0.05</v>
      </c>
      <c r="J906" t="s">
        <v>1826</v>
      </c>
      <c r="K906">
        <v>1613.556</v>
      </c>
      <c r="L906" s="45">
        <f t="shared" si="58"/>
        <v>3</v>
      </c>
      <c r="M906" s="42">
        <f t="shared" si="57"/>
        <v>566.16</v>
      </c>
      <c r="N906" s="42">
        <f t="shared" si="59"/>
        <v>0.05</v>
      </c>
      <c r="O906" s="42">
        <f t="shared" si="60"/>
        <v>1613.556</v>
      </c>
    </row>
    <row r="907" spans="1:15" x14ac:dyDescent="0.3">
      <c r="A907" t="s">
        <v>2731</v>
      </c>
      <c r="B907" s="2">
        <v>45799</v>
      </c>
      <c r="C907" t="s">
        <v>1223</v>
      </c>
      <c r="D907" t="s">
        <v>1652</v>
      </c>
      <c r="E907" t="str">
        <f>VLOOKUP(D907,Product!$A$2:$I$101,3,FALSE)</f>
        <v>Sports</v>
      </c>
      <c r="F907" t="s">
        <v>1789</v>
      </c>
      <c r="G907">
        <v>2</v>
      </c>
      <c r="H907">
        <v>295.12</v>
      </c>
      <c r="I907">
        <v>0.09</v>
      </c>
      <c r="J907" t="s">
        <v>1829</v>
      </c>
      <c r="K907">
        <v>537.11840000000007</v>
      </c>
      <c r="L907" s="45">
        <f t="shared" si="58"/>
        <v>2</v>
      </c>
      <c r="M907" s="42">
        <f t="shared" si="57"/>
        <v>295.12</v>
      </c>
      <c r="N907" s="42">
        <f t="shared" si="59"/>
        <v>0.09</v>
      </c>
      <c r="O907" s="42">
        <f t="shared" si="60"/>
        <v>537.11840000000007</v>
      </c>
    </row>
    <row r="908" spans="1:15" x14ac:dyDescent="0.3">
      <c r="A908" t="s">
        <v>2732</v>
      </c>
      <c r="B908" s="2">
        <v>45848</v>
      </c>
      <c r="C908" t="s">
        <v>384</v>
      </c>
      <c r="D908" t="s">
        <v>1616</v>
      </c>
      <c r="E908" t="str">
        <f>VLOOKUP(D908,Product!$A$2:$I$101,3,FALSE)</f>
        <v>Electronics</v>
      </c>
      <c r="F908" t="s">
        <v>1792</v>
      </c>
      <c r="G908">
        <v>2</v>
      </c>
      <c r="H908">
        <v>414.18</v>
      </c>
      <c r="I908">
        <v>0.25</v>
      </c>
      <c r="J908" t="s">
        <v>1826</v>
      </c>
      <c r="K908">
        <v>621.27</v>
      </c>
      <c r="L908" s="45">
        <f t="shared" si="58"/>
        <v>2</v>
      </c>
      <c r="M908" s="42">
        <f t="shared" si="57"/>
        <v>414.18</v>
      </c>
      <c r="N908" s="42">
        <f t="shared" si="59"/>
        <v>0.25</v>
      </c>
      <c r="O908" s="42">
        <f t="shared" si="60"/>
        <v>621.27</v>
      </c>
    </row>
    <row r="909" spans="1:15" x14ac:dyDescent="0.3">
      <c r="A909" t="s">
        <v>2733</v>
      </c>
      <c r="B909" s="2">
        <v>45918</v>
      </c>
      <c r="C909" t="s">
        <v>854</v>
      </c>
      <c r="D909" t="s">
        <v>1664</v>
      </c>
      <c r="E909" t="str">
        <f>VLOOKUP(D909,Product!$A$2:$I$101,3,FALSE)</f>
        <v>Clothing</v>
      </c>
      <c r="F909" t="s">
        <v>1782</v>
      </c>
      <c r="G909">
        <v>2</v>
      </c>
      <c r="H909">
        <v>433.75</v>
      </c>
      <c r="I909">
        <v>0</v>
      </c>
      <c r="J909" t="s">
        <v>1824</v>
      </c>
      <c r="K909">
        <v>867.5</v>
      </c>
      <c r="L909" s="45">
        <f t="shared" si="58"/>
        <v>2</v>
      </c>
      <c r="M909" s="42">
        <f t="shared" si="57"/>
        <v>433.75</v>
      </c>
      <c r="N909" s="42">
        <f t="shared" si="59"/>
        <v>0</v>
      </c>
      <c r="O909" s="42">
        <f t="shared" si="60"/>
        <v>867.5</v>
      </c>
    </row>
    <row r="910" spans="1:15" x14ac:dyDescent="0.3">
      <c r="A910" t="s">
        <v>2734</v>
      </c>
      <c r="B910" s="2">
        <v>45288</v>
      </c>
      <c r="C910" t="s">
        <v>893</v>
      </c>
      <c r="D910" t="s">
        <v>1718</v>
      </c>
      <c r="E910" t="str">
        <f>VLOOKUP(D910,Product!$A$2:$I$101,3,FALSE)</f>
        <v>Clothing</v>
      </c>
      <c r="F910" t="s">
        <v>1813</v>
      </c>
      <c r="G910">
        <v>3</v>
      </c>
      <c r="H910">
        <v>104.33</v>
      </c>
      <c r="I910">
        <v>0.13</v>
      </c>
      <c r="J910" t="s">
        <v>1829</v>
      </c>
      <c r="K910">
        <v>272.30130000000003</v>
      </c>
      <c r="L910" s="45">
        <f t="shared" si="58"/>
        <v>3</v>
      </c>
      <c r="M910" s="42">
        <f t="shared" si="57"/>
        <v>104.33</v>
      </c>
      <c r="N910" s="42">
        <f t="shared" si="59"/>
        <v>0.13</v>
      </c>
      <c r="O910" s="42">
        <f t="shared" si="60"/>
        <v>272.30130000000003</v>
      </c>
    </row>
    <row r="911" spans="1:15" x14ac:dyDescent="0.3">
      <c r="A911" t="s">
        <v>2735</v>
      </c>
      <c r="B911" s="2">
        <v>45477</v>
      </c>
      <c r="C911" t="s">
        <v>1431</v>
      </c>
      <c r="D911" t="s">
        <v>1553</v>
      </c>
      <c r="E911" t="str">
        <f>VLOOKUP(D911,Product!$A$2:$I$101,3,FALSE)</f>
        <v>Clothing</v>
      </c>
      <c r="F911" t="s">
        <v>1794</v>
      </c>
      <c r="G911">
        <v>1</v>
      </c>
      <c r="H911">
        <v>221.7</v>
      </c>
      <c r="I911">
        <v>0.04</v>
      </c>
      <c r="J911" t="s">
        <v>1824</v>
      </c>
      <c r="K911">
        <v>212.83199999999999</v>
      </c>
      <c r="L911" s="45">
        <f t="shared" si="58"/>
        <v>1</v>
      </c>
      <c r="M911" s="42">
        <f t="shared" ref="M911:M974" si="61">IF(H911="", IFERROR(AVERAGEIF($E$2:$E$101, E911, $H$2:$H$101), ""), H911)</f>
        <v>221.7</v>
      </c>
      <c r="N911" s="42">
        <f t="shared" si="59"/>
        <v>0.04</v>
      </c>
      <c r="O911" s="42">
        <f t="shared" si="60"/>
        <v>212.83199999999999</v>
      </c>
    </row>
    <row r="912" spans="1:15" x14ac:dyDescent="0.3">
      <c r="A912" t="s">
        <v>2736</v>
      </c>
      <c r="B912" s="2">
        <v>45796</v>
      </c>
      <c r="C912" t="s">
        <v>687</v>
      </c>
      <c r="D912" t="s">
        <v>1682</v>
      </c>
      <c r="E912" t="str">
        <f>VLOOKUP(D912,Product!$A$2:$I$101,3,FALSE)</f>
        <v>Electronics</v>
      </c>
      <c r="F912" t="s">
        <v>1773</v>
      </c>
      <c r="G912">
        <v>2</v>
      </c>
      <c r="H912">
        <v>491.26</v>
      </c>
      <c r="I912">
        <v>0.14000000000000001</v>
      </c>
      <c r="J912" t="s">
        <v>1829</v>
      </c>
      <c r="K912">
        <v>844.96719999999993</v>
      </c>
      <c r="L912" s="45">
        <f t="shared" si="58"/>
        <v>2</v>
      </c>
      <c r="M912" s="42">
        <f t="shared" si="61"/>
        <v>491.26</v>
      </c>
      <c r="N912" s="42">
        <f t="shared" si="59"/>
        <v>0.14000000000000001</v>
      </c>
      <c r="O912" s="42">
        <f t="shared" si="60"/>
        <v>844.96719999999993</v>
      </c>
    </row>
    <row r="913" spans="1:15" x14ac:dyDescent="0.3">
      <c r="A913" t="s">
        <v>2737</v>
      </c>
      <c r="B913" s="2">
        <v>45630</v>
      </c>
      <c r="C913" t="s">
        <v>598</v>
      </c>
      <c r="D913" t="s">
        <v>1622</v>
      </c>
      <c r="E913" t="str">
        <f>VLOOKUP(D913,Product!$A$2:$I$101,3,FALSE)</f>
        <v>Clothing</v>
      </c>
      <c r="F913" t="s">
        <v>1782</v>
      </c>
      <c r="G913">
        <v>4</v>
      </c>
      <c r="H913">
        <v>923.14</v>
      </c>
      <c r="I913">
        <v>0.15</v>
      </c>
      <c r="J913" t="s">
        <v>1824</v>
      </c>
      <c r="K913">
        <v>3138.6759999999999</v>
      </c>
      <c r="L913" s="45">
        <f t="shared" si="58"/>
        <v>4</v>
      </c>
      <c r="M913" s="42">
        <f t="shared" si="61"/>
        <v>923.14</v>
      </c>
      <c r="N913" s="42">
        <f t="shared" si="59"/>
        <v>0.15</v>
      </c>
      <c r="O913" s="42">
        <f t="shared" si="60"/>
        <v>3138.6759999999999</v>
      </c>
    </row>
    <row r="914" spans="1:15" x14ac:dyDescent="0.3">
      <c r="A914" t="s">
        <v>2738</v>
      </c>
      <c r="B914" s="2">
        <v>45625</v>
      </c>
      <c r="C914" t="s">
        <v>634</v>
      </c>
      <c r="D914" t="s">
        <v>1676</v>
      </c>
      <c r="E914" t="str">
        <f>VLOOKUP(D914,Product!$A$2:$I$101,3,FALSE)</f>
        <v>Beauty</v>
      </c>
      <c r="F914" t="s">
        <v>1779</v>
      </c>
      <c r="G914">
        <v>2</v>
      </c>
      <c r="H914">
        <v>747.65</v>
      </c>
      <c r="I914">
        <v>0.08</v>
      </c>
      <c r="J914" t="s">
        <v>1824</v>
      </c>
      <c r="K914">
        <v>1375.6759999999999</v>
      </c>
      <c r="L914" s="45">
        <f t="shared" si="58"/>
        <v>2</v>
      </c>
      <c r="M914" s="42">
        <f t="shared" si="61"/>
        <v>747.65</v>
      </c>
      <c r="N914" s="42">
        <f t="shared" si="59"/>
        <v>0.08</v>
      </c>
      <c r="O914" s="42">
        <f t="shared" si="60"/>
        <v>1375.6759999999999</v>
      </c>
    </row>
    <row r="915" spans="1:15" x14ac:dyDescent="0.3">
      <c r="A915" t="s">
        <v>2739</v>
      </c>
      <c r="B915" s="2">
        <v>45773</v>
      </c>
      <c r="C915" t="s">
        <v>384</v>
      </c>
      <c r="D915" t="s">
        <v>1632</v>
      </c>
      <c r="E915" t="str">
        <f>VLOOKUP(D915,Product!$A$2:$I$101,3,FALSE)</f>
        <v>Electronics</v>
      </c>
      <c r="F915" t="s">
        <v>1779</v>
      </c>
      <c r="G915">
        <v>3</v>
      </c>
      <c r="H915">
        <v>94.55</v>
      </c>
      <c r="I915">
        <v>0.13</v>
      </c>
      <c r="J915" t="s">
        <v>1829</v>
      </c>
      <c r="K915">
        <v>246.77549999999999</v>
      </c>
      <c r="L915" s="45">
        <f t="shared" si="58"/>
        <v>3</v>
      </c>
      <c r="M915" s="42">
        <f t="shared" si="61"/>
        <v>94.55</v>
      </c>
      <c r="N915" s="42">
        <f t="shared" si="59"/>
        <v>0.13</v>
      </c>
      <c r="O915" s="42">
        <f t="shared" si="60"/>
        <v>246.77549999999999</v>
      </c>
    </row>
    <row r="916" spans="1:15" x14ac:dyDescent="0.3">
      <c r="A916" t="s">
        <v>2740</v>
      </c>
      <c r="B916" s="2">
        <v>45308</v>
      </c>
      <c r="C916" t="s">
        <v>153</v>
      </c>
      <c r="D916" t="s">
        <v>1578</v>
      </c>
      <c r="E916" t="str">
        <f>VLOOKUP(D916,Product!$A$2:$I$101,3,FALSE)</f>
        <v>Electronics</v>
      </c>
      <c r="F916" t="s">
        <v>1813</v>
      </c>
      <c r="G916">
        <v>3</v>
      </c>
      <c r="H916">
        <v>620.12</v>
      </c>
      <c r="I916">
        <v>0.06</v>
      </c>
      <c r="J916" t="s">
        <v>1824</v>
      </c>
      <c r="K916">
        <v>1748.7384</v>
      </c>
      <c r="L916" s="45">
        <f t="shared" si="58"/>
        <v>3</v>
      </c>
      <c r="M916" s="42">
        <f t="shared" si="61"/>
        <v>620.12</v>
      </c>
      <c r="N916" s="42">
        <f t="shared" si="59"/>
        <v>0.06</v>
      </c>
      <c r="O916" s="42">
        <f t="shared" si="60"/>
        <v>1748.7384</v>
      </c>
    </row>
    <row r="917" spans="1:15" x14ac:dyDescent="0.3">
      <c r="A917" t="s">
        <v>2741</v>
      </c>
      <c r="B917" s="2">
        <v>45869</v>
      </c>
      <c r="C917" t="s">
        <v>1495</v>
      </c>
      <c r="D917" t="s">
        <v>1686</v>
      </c>
      <c r="E917" t="str">
        <f>VLOOKUP(D917,Product!$A$2:$I$101,3,FALSE)</f>
        <v>Clothing</v>
      </c>
      <c r="F917" t="s">
        <v>1776</v>
      </c>
      <c r="G917">
        <v>2</v>
      </c>
      <c r="H917">
        <v>354.09</v>
      </c>
      <c r="I917">
        <v>0.12</v>
      </c>
      <c r="J917" t="s">
        <v>1829</v>
      </c>
      <c r="K917">
        <v>623.19839999999999</v>
      </c>
      <c r="L917" s="45">
        <f t="shared" si="58"/>
        <v>2</v>
      </c>
      <c r="M917" s="42">
        <f t="shared" si="61"/>
        <v>354.09</v>
      </c>
      <c r="N917" s="42">
        <f t="shared" si="59"/>
        <v>0.12</v>
      </c>
      <c r="O917" s="42">
        <f t="shared" si="60"/>
        <v>623.19839999999999</v>
      </c>
    </row>
    <row r="918" spans="1:15" x14ac:dyDescent="0.3">
      <c r="A918" t="s">
        <v>2742</v>
      </c>
      <c r="B918" s="2">
        <v>45621</v>
      </c>
      <c r="C918" t="s">
        <v>447</v>
      </c>
      <c r="D918" t="s">
        <v>1654</v>
      </c>
      <c r="E918" t="str">
        <f>VLOOKUP(D918,Product!$A$2:$I$101,3,FALSE)</f>
        <v>Clothing</v>
      </c>
      <c r="F918" t="s">
        <v>1773</v>
      </c>
      <c r="G918">
        <v>3</v>
      </c>
      <c r="H918">
        <v>214.94</v>
      </c>
      <c r="I918">
        <v>0.22</v>
      </c>
      <c r="J918" t="s">
        <v>1829</v>
      </c>
      <c r="K918">
        <v>502.95960000000002</v>
      </c>
      <c r="L918" s="45">
        <f t="shared" si="58"/>
        <v>3</v>
      </c>
      <c r="M918" s="42">
        <f t="shared" si="61"/>
        <v>214.94</v>
      </c>
      <c r="N918" s="42">
        <f t="shared" si="59"/>
        <v>0.22</v>
      </c>
      <c r="O918" s="42">
        <f t="shared" si="60"/>
        <v>502.95960000000002</v>
      </c>
    </row>
    <row r="919" spans="1:15" x14ac:dyDescent="0.3">
      <c r="A919" t="s">
        <v>2743</v>
      </c>
      <c r="B919" s="2">
        <v>45428</v>
      </c>
      <c r="C919" t="s">
        <v>651</v>
      </c>
      <c r="D919" t="s">
        <v>1565</v>
      </c>
      <c r="E919" t="str">
        <f>VLOOKUP(D919,Product!$A$2:$I$101,3,FALSE)</f>
        <v>Sports</v>
      </c>
      <c r="F919" t="s">
        <v>1794</v>
      </c>
      <c r="G919">
        <v>2</v>
      </c>
      <c r="H919">
        <v>309.77999999999997</v>
      </c>
      <c r="I919">
        <v>0.16</v>
      </c>
      <c r="J919" t="s">
        <v>1824</v>
      </c>
      <c r="K919">
        <v>520.43039999999996</v>
      </c>
      <c r="L919" s="45">
        <f t="shared" si="58"/>
        <v>2</v>
      </c>
      <c r="M919" s="42">
        <f t="shared" si="61"/>
        <v>309.77999999999997</v>
      </c>
      <c r="N919" s="42">
        <f t="shared" si="59"/>
        <v>0.16</v>
      </c>
      <c r="O919" s="42">
        <f t="shared" si="60"/>
        <v>520.43039999999996</v>
      </c>
    </row>
    <row r="920" spans="1:15" x14ac:dyDescent="0.3">
      <c r="A920" t="s">
        <v>2744</v>
      </c>
      <c r="B920" s="2">
        <v>45807</v>
      </c>
      <c r="C920" t="s">
        <v>255</v>
      </c>
      <c r="D920" t="s">
        <v>1574</v>
      </c>
      <c r="E920" t="str">
        <f>VLOOKUP(D920,Product!$A$2:$I$101,3,FALSE)</f>
        <v>Electronics</v>
      </c>
      <c r="F920" t="s">
        <v>1766</v>
      </c>
      <c r="G920">
        <v>2</v>
      </c>
      <c r="H920">
        <v>183.85</v>
      </c>
      <c r="I920">
        <v>0.14000000000000001</v>
      </c>
      <c r="J920" t="s">
        <v>1826</v>
      </c>
      <c r="K920">
        <v>316.22199999999998</v>
      </c>
      <c r="L920" s="45">
        <f t="shared" si="58"/>
        <v>2</v>
      </c>
      <c r="M920" s="42">
        <f t="shared" si="61"/>
        <v>183.85</v>
      </c>
      <c r="N920" s="42">
        <f t="shared" si="59"/>
        <v>0.14000000000000001</v>
      </c>
      <c r="O920" s="42">
        <f t="shared" si="60"/>
        <v>316.22199999999998</v>
      </c>
    </row>
    <row r="921" spans="1:15" x14ac:dyDescent="0.3">
      <c r="A921" t="s">
        <v>2745</v>
      </c>
      <c r="B921" s="2">
        <v>45238</v>
      </c>
      <c r="C921" t="s">
        <v>1272</v>
      </c>
      <c r="D921" t="s">
        <v>1688</v>
      </c>
      <c r="E921" t="str">
        <f>VLOOKUP(D921,Product!$A$2:$I$101,3,FALSE)</f>
        <v>Home</v>
      </c>
      <c r="F921" t="s">
        <v>1752</v>
      </c>
      <c r="G921">
        <v>1</v>
      </c>
      <c r="H921">
        <v>550.05999999999995</v>
      </c>
      <c r="I921">
        <v>0.01</v>
      </c>
      <c r="J921" t="s">
        <v>1824</v>
      </c>
      <c r="K921">
        <v>544.55939999999998</v>
      </c>
      <c r="L921" s="45">
        <f t="shared" si="58"/>
        <v>1</v>
      </c>
      <c r="M921" s="42">
        <f t="shared" si="61"/>
        <v>550.05999999999995</v>
      </c>
      <c r="N921" s="42">
        <f t="shared" si="59"/>
        <v>0.01</v>
      </c>
      <c r="O921" s="42">
        <f t="shared" si="60"/>
        <v>544.55939999999998</v>
      </c>
    </row>
    <row r="922" spans="1:15" x14ac:dyDescent="0.3">
      <c r="A922" t="s">
        <v>2746</v>
      </c>
      <c r="B922" s="2">
        <v>45253</v>
      </c>
      <c r="C922" t="s">
        <v>121</v>
      </c>
      <c r="D922" t="s">
        <v>1706</v>
      </c>
      <c r="E922" t="str">
        <f>VLOOKUP(D922,Product!$A$2:$I$101,3,FALSE)</f>
        <v>Home</v>
      </c>
      <c r="F922" t="s">
        <v>1769</v>
      </c>
      <c r="G922">
        <v>2</v>
      </c>
      <c r="H922">
        <v>32.19</v>
      </c>
      <c r="I922">
        <v>0.13</v>
      </c>
      <c r="J922" t="s">
        <v>1829</v>
      </c>
      <c r="K922">
        <v>56.010599999999997</v>
      </c>
      <c r="L922" s="45">
        <f t="shared" si="58"/>
        <v>2</v>
      </c>
      <c r="M922" s="42">
        <f t="shared" si="61"/>
        <v>32.19</v>
      </c>
      <c r="N922" s="42">
        <f t="shared" si="59"/>
        <v>0.13</v>
      </c>
      <c r="O922" s="42">
        <f t="shared" si="60"/>
        <v>56.010599999999997</v>
      </c>
    </row>
    <row r="923" spans="1:15" x14ac:dyDescent="0.3">
      <c r="A923" t="s">
        <v>2747</v>
      </c>
      <c r="B923" s="2">
        <v>45460</v>
      </c>
      <c r="C923" t="s">
        <v>470</v>
      </c>
      <c r="D923" t="s">
        <v>1614</v>
      </c>
      <c r="E923" t="str">
        <f>VLOOKUP(D923,Product!$A$2:$I$101,3,FALSE)</f>
        <v>Home</v>
      </c>
      <c r="F923" t="s">
        <v>1813</v>
      </c>
      <c r="G923">
        <v>2</v>
      </c>
      <c r="H923">
        <v>892.06</v>
      </c>
      <c r="I923">
        <v>0.08</v>
      </c>
      <c r="J923" t="s">
        <v>1824</v>
      </c>
      <c r="K923">
        <v>1641.3904</v>
      </c>
      <c r="L923" s="45">
        <f t="shared" si="58"/>
        <v>2</v>
      </c>
      <c r="M923" s="42">
        <f t="shared" si="61"/>
        <v>892.06</v>
      </c>
      <c r="N923" s="42">
        <f t="shared" si="59"/>
        <v>0.08</v>
      </c>
      <c r="O923" s="42">
        <f t="shared" si="60"/>
        <v>1641.3904</v>
      </c>
    </row>
    <row r="924" spans="1:15" x14ac:dyDescent="0.3">
      <c r="A924" t="s">
        <v>2748</v>
      </c>
      <c r="B924" s="2">
        <v>45628</v>
      </c>
      <c r="C924" t="s">
        <v>1455</v>
      </c>
      <c r="D924" t="s">
        <v>1664</v>
      </c>
      <c r="E924" t="str">
        <f>VLOOKUP(D924,Product!$A$2:$I$101,3,FALSE)</f>
        <v>Clothing</v>
      </c>
      <c r="F924" t="s">
        <v>1776</v>
      </c>
      <c r="G924">
        <v>1</v>
      </c>
      <c r="H924">
        <v>127.47</v>
      </c>
      <c r="I924">
        <v>0.16</v>
      </c>
      <c r="J924" t="s">
        <v>1829</v>
      </c>
      <c r="K924">
        <v>107.0748</v>
      </c>
      <c r="L924" s="45">
        <f t="shared" si="58"/>
        <v>1</v>
      </c>
      <c r="M924" s="42">
        <f t="shared" si="61"/>
        <v>127.47</v>
      </c>
      <c r="N924" s="42">
        <f t="shared" si="59"/>
        <v>0.16</v>
      </c>
      <c r="O924" s="42">
        <f t="shared" si="60"/>
        <v>107.0748</v>
      </c>
    </row>
    <row r="925" spans="1:15" x14ac:dyDescent="0.3">
      <c r="A925" t="s">
        <v>2749</v>
      </c>
      <c r="B925" s="2">
        <v>45778</v>
      </c>
      <c r="C925" t="s">
        <v>1211</v>
      </c>
      <c r="D925" t="s">
        <v>1702</v>
      </c>
      <c r="E925" t="str">
        <f>VLOOKUP(D925,Product!$A$2:$I$101,3,FALSE)</f>
        <v>Electronics</v>
      </c>
      <c r="F925" t="s">
        <v>1799</v>
      </c>
      <c r="G925">
        <v>3</v>
      </c>
      <c r="H925">
        <v>212.87</v>
      </c>
      <c r="I925">
        <v>0.18</v>
      </c>
      <c r="J925" t="s">
        <v>1824</v>
      </c>
      <c r="K925">
        <v>523.66020000000003</v>
      </c>
      <c r="L925" s="45">
        <f t="shared" si="58"/>
        <v>3</v>
      </c>
      <c r="M925" s="42">
        <f t="shared" si="61"/>
        <v>212.87</v>
      </c>
      <c r="N925" s="42">
        <f t="shared" si="59"/>
        <v>0.18</v>
      </c>
      <c r="O925" s="42">
        <f t="shared" si="60"/>
        <v>523.66020000000003</v>
      </c>
    </row>
    <row r="926" spans="1:15" x14ac:dyDescent="0.3">
      <c r="A926" t="s">
        <v>2750</v>
      </c>
      <c r="B926" s="2">
        <v>45471</v>
      </c>
      <c r="C926" t="s">
        <v>598</v>
      </c>
      <c r="D926" t="s">
        <v>1710</v>
      </c>
      <c r="E926" t="str">
        <f>VLOOKUP(D926,Product!$A$2:$I$101,3,FALSE)</f>
        <v>Sports</v>
      </c>
      <c r="F926" t="s">
        <v>1779</v>
      </c>
      <c r="G926">
        <v>1</v>
      </c>
      <c r="H926">
        <v>26.37</v>
      </c>
      <c r="I926">
        <v>0.3</v>
      </c>
      <c r="J926" t="s">
        <v>1829</v>
      </c>
      <c r="K926">
        <v>18.459</v>
      </c>
      <c r="L926" s="45">
        <f t="shared" si="58"/>
        <v>1</v>
      </c>
      <c r="M926" s="42">
        <f t="shared" si="61"/>
        <v>26.37</v>
      </c>
      <c r="N926" s="42">
        <f t="shared" si="59"/>
        <v>0.3</v>
      </c>
      <c r="O926" s="42">
        <f t="shared" si="60"/>
        <v>18.459</v>
      </c>
    </row>
    <row r="927" spans="1:15" x14ac:dyDescent="0.3">
      <c r="A927" t="s">
        <v>2751</v>
      </c>
      <c r="B927" s="2">
        <v>45770</v>
      </c>
      <c r="C927" t="s">
        <v>1437</v>
      </c>
      <c r="D927" t="s">
        <v>1616</v>
      </c>
      <c r="E927" t="str">
        <f>VLOOKUP(D927,Product!$A$2:$I$101,3,FALSE)</f>
        <v>Electronics</v>
      </c>
      <c r="F927" t="s">
        <v>1810</v>
      </c>
      <c r="G927">
        <v>4</v>
      </c>
      <c r="H927">
        <v>953.98</v>
      </c>
      <c r="I927">
        <v>0.16</v>
      </c>
      <c r="J927" t="s">
        <v>1824</v>
      </c>
      <c r="K927">
        <v>3205.3728000000001</v>
      </c>
      <c r="L927" s="45">
        <f t="shared" si="58"/>
        <v>4</v>
      </c>
      <c r="M927" s="42">
        <f t="shared" si="61"/>
        <v>953.98</v>
      </c>
      <c r="N927" s="42">
        <f t="shared" si="59"/>
        <v>0.16</v>
      </c>
      <c r="O927" s="42">
        <f t="shared" si="60"/>
        <v>3205.3728000000001</v>
      </c>
    </row>
    <row r="928" spans="1:15" x14ac:dyDescent="0.3">
      <c r="A928" t="s">
        <v>2752</v>
      </c>
      <c r="B928" s="2">
        <v>45369</v>
      </c>
      <c r="C928" t="s">
        <v>699</v>
      </c>
      <c r="D928" t="s">
        <v>1682</v>
      </c>
      <c r="E928" t="str">
        <f>VLOOKUP(D928,Product!$A$2:$I$101,3,FALSE)</f>
        <v>Electronics</v>
      </c>
      <c r="F928" t="s">
        <v>1813</v>
      </c>
      <c r="G928">
        <v>3</v>
      </c>
      <c r="H928">
        <v>968.88</v>
      </c>
      <c r="I928">
        <v>0.15</v>
      </c>
      <c r="J928" t="s">
        <v>1824</v>
      </c>
      <c r="K928">
        <v>2470.6439999999998</v>
      </c>
      <c r="L928" s="45">
        <f t="shared" si="58"/>
        <v>3</v>
      </c>
      <c r="M928" s="42">
        <f t="shared" si="61"/>
        <v>968.88</v>
      </c>
      <c r="N928" s="42">
        <f t="shared" si="59"/>
        <v>0.15</v>
      </c>
      <c r="O928" s="42">
        <f t="shared" si="60"/>
        <v>2470.6439999999998</v>
      </c>
    </row>
    <row r="929" spans="1:15" x14ac:dyDescent="0.3">
      <c r="A929" t="s">
        <v>2753</v>
      </c>
      <c r="B929" s="2">
        <v>45910</v>
      </c>
      <c r="C929" t="s">
        <v>616</v>
      </c>
      <c r="D929" t="s">
        <v>1700</v>
      </c>
      <c r="E929" t="str">
        <f>VLOOKUP(D929,Product!$A$2:$I$101,3,FALSE)</f>
        <v>Electronics</v>
      </c>
      <c r="F929" t="s">
        <v>1810</v>
      </c>
      <c r="G929">
        <v>1</v>
      </c>
      <c r="H929">
        <v>533.04999999999995</v>
      </c>
      <c r="I929">
        <v>0.11</v>
      </c>
      <c r="J929" t="s">
        <v>1826</v>
      </c>
      <c r="K929">
        <v>474.41449999999998</v>
      </c>
      <c r="L929" s="45">
        <f t="shared" si="58"/>
        <v>1</v>
      </c>
      <c r="M929" s="42">
        <f t="shared" si="61"/>
        <v>533.04999999999995</v>
      </c>
      <c r="N929" s="42">
        <f t="shared" si="59"/>
        <v>0.11</v>
      </c>
      <c r="O929" s="42">
        <f t="shared" si="60"/>
        <v>474.41449999999998</v>
      </c>
    </row>
    <row r="930" spans="1:15" x14ac:dyDescent="0.3">
      <c r="A930" t="s">
        <v>2754</v>
      </c>
      <c r="B930" s="2">
        <v>45637</v>
      </c>
      <c r="C930" t="s">
        <v>1190</v>
      </c>
      <c r="D930" t="s">
        <v>1710</v>
      </c>
      <c r="E930" t="str">
        <f>VLOOKUP(D930,Product!$A$2:$I$101,3,FALSE)</f>
        <v>Sports</v>
      </c>
      <c r="F930" t="s">
        <v>1757</v>
      </c>
      <c r="G930">
        <v>3</v>
      </c>
      <c r="H930">
        <v>138.86000000000001</v>
      </c>
      <c r="I930">
        <v>0.11</v>
      </c>
      <c r="J930" t="s">
        <v>1826</v>
      </c>
      <c r="K930">
        <v>370.75619999999998</v>
      </c>
      <c r="L930" s="45">
        <f t="shared" si="58"/>
        <v>3</v>
      </c>
      <c r="M930" s="42">
        <f t="shared" si="61"/>
        <v>138.86000000000001</v>
      </c>
      <c r="N930" s="42">
        <f t="shared" si="59"/>
        <v>0.11</v>
      </c>
      <c r="O930" s="42">
        <f t="shared" si="60"/>
        <v>370.75619999999998</v>
      </c>
    </row>
    <row r="931" spans="1:15" x14ac:dyDescent="0.3">
      <c r="A931" t="s">
        <v>2755</v>
      </c>
      <c r="B931" s="2">
        <v>45706</v>
      </c>
      <c r="C931" t="s">
        <v>532</v>
      </c>
      <c r="D931" t="s">
        <v>1592</v>
      </c>
      <c r="E931" t="str">
        <f>VLOOKUP(D931,Product!$A$2:$I$101,3,FALSE)</f>
        <v>Sports</v>
      </c>
      <c r="F931" t="s">
        <v>1752</v>
      </c>
      <c r="G931">
        <v>1</v>
      </c>
      <c r="H931">
        <v>588.92999999999995</v>
      </c>
      <c r="I931">
        <v>0.03</v>
      </c>
      <c r="J931" t="s">
        <v>1829</v>
      </c>
      <c r="K931">
        <v>571.26209999999992</v>
      </c>
      <c r="L931" s="45">
        <f t="shared" si="58"/>
        <v>1</v>
      </c>
      <c r="M931" s="42">
        <f t="shared" si="61"/>
        <v>588.92999999999995</v>
      </c>
      <c r="N931" s="42">
        <f t="shared" si="59"/>
        <v>0.03</v>
      </c>
      <c r="O931" s="42">
        <f t="shared" si="60"/>
        <v>571.26209999999992</v>
      </c>
    </row>
    <row r="932" spans="1:15" x14ac:dyDescent="0.3">
      <c r="A932" t="s">
        <v>2756</v>
      </c>
      <c r="B932" s="2">
        <v>45557</v>
      </c>
      <c r="C932" t="s">
        <v>1254</v>
      </c>
      <c r="D932" t="s">
        <v>1652</v>
      </c>
      <c r="E932" t="str">
        <f>VLOOKUP(D932,Product!$A$2:$I$101,3,FALSE)</f>
        <v>Sports</v>
      </c>
      <c r="F932" t="s">
        <v>1773</v>
      </c>
      <c r="G932">
        <v>2</v>
      </c>
      <c r="H932">
        <v>576.83000000000004</v>
      </c>
      <c r="I932">
        <v>0.19</v>
      </c>
      <c r="J932" t="s">
        <v>1826</v>
      </c>
      <c r="K932">
        <v>934.46460000000013</v>
      </c>
      <c r="L932" s="45">
        <f t="shared" si="58"/>
        <v>2</v>
      </c>
      <c r="M932" s="42">
        <f t="shared" si="61"/>
        <v>576.83000000000004</v>
      </c>
      <c r="N932" s="42">
        <f t="shared" si="59"/>
        <v>0.19</v>
      </c>
      <c r="O932" s="42">
        <f t="shared" si="60"/>
        <v>934.46460000000013</v>
      </c>
    </row>
    <row r="933" spans="1:15" x14ac:dyDescent="0.3">
      <c r="A933" t="s">
        <v>2757</v>
      </c>
      <c r="B933" s="2">
        <v>45338</v>
      </c>
      <c r="C933" t="s">
        <v>1017</v>
      </c>
      <c r="D933" t="s">
        <v>1678</v>
      </c>
      <c r="E933" t="str">
        <f>VLOOKUP(D933,Product!$A$2:$I$101,3,FALSE)</f>
        <v>Sports</v>
      </c>
      <c r="F933" t="s">
        <v>1794</v>
      </c>
      <c r="G933">
        <v>1</v>
      </c>
      <c r="H933">
        <v>681.3</v>
      </c>
      <c r="I933">
        <v>0.05</v>
      </c>
      <c r="J933" t="s">
        <v>1824</v>
      </c>
      <c r="K933">
        <v>647.2349999999999</v>
      </c>
      <c r="L933" s="45">
        <f t="shared" si="58"/>
        <v>1</v>
      </c>
      <c r="M933" s="42">
        <f t="shared" si="61"/>
        <v>681.3</v>
      </c>
      <c r="N933" s="42">
        <f t="shared" si="59"/>
        <v>0.05</v>
      </c>
      <c r="O933" s="42">
        <f t="shared" si="60"/>
        <v>647.2349999999999</v>
      </c>
    </row>
    <row r="934" spans="1:15" x14ac:dyDescent="0.3">
      <c r="A934" t="s">
        <v>2758</v>
      </c>
      <c r="B934" s="2">
        <v>45441</v>
      </c>
      <c r="C934" t="s">
        <v>1411</v>
      </c>
      <c r="D934" t="s">
        <v>1598</v>
      </c>
      <c r="E934" t="str">
        <f>VLOOKUP(D934,Product!$A$2:$I$101,3,FALSE)</f>
        <v>Clothing</v>
      </c>
      <c r="F934" t="s">
        <v>1801</v>
      </c>
      <c r="G934">
        <v>3</v>
      </c>
      <c r="H934">
        <v>504.97</v>
      </c>
      <c r="I934">
        <v>0.3</v>
      </c>
      <c r="J934" t="s">
        <v>1824</v>
      </c>
      <c r="K934">
        <v>1060.4369999999999</v>
      </c>
      <c r="L934" s="45">
        <f t="shared" si="58"/>
        <v>3</v>
      </c>
      <c r="M934" s="42">
        <f t="shared" si="61"/>
        <v>504.97</v>
      </c>
      <c r="N934" s="42">
        <f t="shared" si="59"/>
        <v>0.3</v>
      </c>
      <c r="O934" s="42">
        <f t="shared" si="60"/>
        <v>1060.4369999999999</v>
      </c>
    </row>
    <row r="935" spans="1:15" x14ac:dyDescent="0.3">
      <c r="A935" t="s">
        <v>2759</v>
      </c>
      <c r="B935" s="2">
        <v>45396</v>
      </c>
      <c r="C935" t="s">
        <v>224</v>
      </c>
      <c r="D935" t="s">
        <v>1624</v>
      </c>
      <c r="E935" t="str">
        <f>VLOOKUP(D935,Product!$A$2:$I$101,3,FALSE)</f>
        <v>Sports</v>
      </c>
      <c r="F935" t="s">
        <v>1792</v>
      </c>
      <c r="G935">
        <v>3</v>
      </c>
      <c r="H935">
        <v>649.78</v>
      </c>
      <c r="I935">
        <v>0.1</v>
      </c>
      <c r="J935" t="s">
        <v>1826</v>
      </c>
      <c r="K935">
        <v>1754.4059999999999</v>
      </c>
      <c r="L935" s="45">
        <f t="shared" si="58"/>
        <v>3</v>
      </c>
      <c r="M935" s="42">
        <f t="shared" si="61"/>
        <v>649.78</v>
      </c>
      <c r="N935" s="42">
        <f t="shared" si="59"/>
        <v>0.1</v>
      </c>
      <c r="O935" s="42">
        <f t="shared" si="60"/>
        <v>1754.4059999999999</v>
      </c>
    </row>
    <row r="936" spans="1:15" x14ac:dyDescent="0.3">
      <c r="A936" t="s">
        <v>2760</v>
      </c>
      <c r="B936" s="2">
        <v>45317</v>
      </c>
      <c r="C936" t="s">
        <v>785</v>
      </c>
      <c r="D936" t="s">
        <v>1626</v>
      </c>
      <c r="E936" t="str">
        <f>VLOOKUP(D936,Product!$A$2:$I$101,3,FALSE)</f>
        <v>Electronics</v>
      </c>
      <c r="F936" t="s">
        <v>1786</v>
      </c>
      <c r="G936">
        <v>2</v>
      </c>
      <c r="H936">
        <v>986.73</v>
      </c>
      <c r="I936">
        <v>0.05</v>
      </c>
      <c r="J936" t="s">
        <v>1826</v>
      </c>
      <c r="K936">
        <v>1874.787</v>
      </c>
      <c r="L936" s="45">
        <f t="shared" si="58"/>
        <v>2</v>
      </c>
      <c r="M936" s="42">
        <f t="shared" si="61"/>
        <v>986.73</v>
      </c>
      <c r="N936" s="42">
        <f t="shared" si="59"/>
        <v>0.05</v>
      </c>
      <c r="O936" s="42">
        <f t="shared" si="60"/>
        <v>1874.787</v>
      </c>
    </row>
    <row r="937" spans="1:15" x14ac:dyDescent="0.3">
      <c r="A937" t="s">
        <v>2761</v>
      </c>
      <c r="B937" s="2">
        <v>45235</v>
      </c>
      <c r="C937" t="s">
        <v>414</v>
      </c>
      <c r="D937" t="s">
        <v>1574</v>
      </c>
      <c r="E937" t="str">
        <f>VLOOKUP(D937,Product!$A$2:$I$101,3,FALSE)</f>
        <v>Electronics</v>
      </c>
      <c r="F937" t="s">
        <v>1801</v>
      </c>
      <c r="G937">
        <v>2</v>
      </c>
      <c r="H937">
        <v>65.44</v>
      </c>
      <c r="I937">
        <v>0.05</v>
      </c>
      <c r="J937" t="s">
        <v>1826</v>
      </c>
      <c r="K937">
        <v>124.336</v>
      </c>
      <c r="L937" s="45">
        <f t="shared" si="58"/>
        <v>2</v>
      </c>
      <c r="M937" s="42">
        <f t="shared" si="61"/>
        <v>65.44</v>
      </c>
      <c r="N937" s="42">
        <f t="shared" si="59"/>
        <v>0.05</v>
      </c>
      <c r="O937" s="42">
        <f t="shared" si="60"/>
        <v>124.336</v>
      </c>
    </row>
    <row r="938" spans="1:15" x14ac:dyDescent="0.3">
      <c r="A938" t="s">
        <v>2762</v>
      </c>
      <c r="B938" s="2">
        <v>45824</v>
      </c>
      <c r="C938" t="s">
        <v>1196</v>
      </c>
      <c r="D938" t="s">
        <v>1674</v>
      </c>
      <c r="E938" t="str">
        <f>VLOOKUP(D938,Product!$A$2:$I$101,3,FALSE)</f>
        <v>Beauty</v>
      </c>
      <c r="F938" t="s">
        <v>1797</v>
      </c>
      <c r="G938">
        <v>3</v>
      </c>
      <c r="H938">
        <v>953.74</v>
      </c>
      <c r="I938">
        <v>0.04</v>
      </c>
      <c r="J938" t="s">
        <v>1824</v>
      </c>
      <c r="K938">
        <v>2746.7712000000001</v>
      </c>
      <c r="L938" s="45">
        <f t="shared" si="58"/>
        <v>3</v>
      </c>
      <c r="M938" s="42">
        <f t="shared" si="61"/>
        <v>953.74</v>
      </c>
      <c r="N938" s="42">
        <f t="shared" si="59"/>
        <v>0.04</v>
      </c>
      <c r="O938" s="42">
        <f t="shared" si="60"/>
        <v>2746.7712000000001</v>
      </c>
    </row>
    <row r="939" spans="1:15" x14ac:dyDescent="0.3">
      <c r="A939" t="s">
        <v>2763</v>
      </c>
      <c r="B939" s="2">
        <v>45543</v>
      </c>
      <c r="C939" t="s">
        <v>247</v>
      </c>
      <c r="D939" t="s">
        <v>1700</v>
      </c>
      <c r="E939" t="str">
        <f>VLOOKUP(D939,Product!$A$2:$I$101,3,FALSE)</f>
        <v>Electronics</v>
      </c>
      <c r="F939" t="s">
        <v>1789</v>
      </c>
      <c r="G939">
        <v>3</v>
      </c>
      <c r="H939">
        <v>904.48</v>
      </c>
      <c r="I939">
        <v>0.21</v>
      </c>
      <c r="J939" t="s">
        <v>1826</v>
      </c>
      <c r="K939">
        <v>2143.6176</v>
      </c>
      <c r="L939" s="45">
        <f t="shared" si="58"/>
        <v>3</v>
      </c>
      <c r="M939" s="42">
        <f t="shared" si="61"/>
        <v>904.48</v>
      </c>
      <c r="N939" s="42">
        <f t="shared" si="59"/>
        <v>0.21</v>
      </c>
      <c r="O939" s="42">
        <f t="shared" si="60"/>
        <v>2143.6176</v>
      </c>
    </row>
    <row r="940" spans="1:15" x14ac:dyDescent="0.3">
      <c r="A940" t="s">
        <v>2764</v>
      </c>
      <c r="B940" s="2">
        <v>45595</v>
      </c>
      <c r="C940" t="s">
        <v>1513</v>
      </c>
      <c r="D940" t="s">
        <v>1672</v>
      </c>
      <c r="E940" t="str">
        <f>VLOOKUP(D940,Product!$A$2:$I$101,3,FALSE)</f>
        <v>Electronics</v>
      </c>
      <c r="F940" t="s">
        <v>1801</v>
      </c>
      <c r="G940">
        <v>3</v>
      </c>
      <c r="H940">
        <v>920.82</v>
      </c>
      <c r="I940">
        <v>0.1</v>
      </c>
      <c r="J940" t="s">
        <v>1826</v>
      </c>
      <c r="K940">
        <v>2486.2139999999999</v>
      </c>
      <c r="L940" s="45">
        <f t="shared" si="58"/>
        <v>3</v>
      </c>
      <c r="M940" s="42">
        <f t="shared" si="61"/>
        <v>920.82</v>
      </c>
      <c r="N940" s="42">
        <f t="shared" si="59"/>
        <v>0.1</v>
      </c>
      <c r="O940" s="42">
        <f t="shared" si="60"/>
        <v>2486.2139999999999</v>
      </c>
    </row>
    <row r="941" spans="1:15" x14ac:dyDescent="0.3">
      <c r="A941" t="s">
        <v>2765</v>
      </c>
      <c r="B941" s="2">
        <v>45803</v>
      </c>
      <c r="C941" t="s">
        <v>963</v>
      </c>
      <c r="D941" t="s">
        <v>1604</v>
      </c>
      <c r="E941" t="str">
        <f>VLOOKUP(D941,Product!$A$2:$I$101,3,FALSE)</f>
        <v>Sports</v>
      </c>
      <c r="F941" t="s">
        <v>1757</v>
      </c>
      <c r="G941">
        <v>1</v>
      </c>
      <c r="H941">
        <v>182.28</v>
      </c>
      <c r="I941">
        <v>0.15</v>
      </c>
      <c r="J941" t="s">
        <v>1829</v>
      </c>
      <c r="K941">
        <v>154.93799999999999</v>
      </c>
      <c r="L941" s="45">
        <f t="shared" si="58"/>
        <v>1</v>
      </c>
      <c r="M941" s="42">
        <f t="shared" si="61"/>
        <v>182.28</v>
      </c>
      <c r="N941" s="42">
        <f t="shared" si="59"/>
        <v>0.15</v>
      </c>
      <c r="O941" s="42">
        <f t="shared" si="60"/>
        <v>154.93799999999999</v>
      </c>
    </row>
    <row r="942" spans="1:15" x14ac:dyDescent="0.3">
      <c r="A942" t="s">
        <v>2766</v>
      </c>
      <c r="B942" s="2">
        <v>45880</v>
      </c>
      <c r="C942" t="s">
        <v>1377</v>
      </c>
      <c r="D942" t="s">
        <v>1610</v>
      </c>
      <c r="E942" t="str">
        <f>VLOOKUP(D942,Product!$A$2:$I$101,3,FALSE)</f>
        <v>Sports</v>
      </c>
      <c r="F942" t="s">
        <v>1804</v>
      </c>
      <c r="G942">
        <v>3</v>
      </c>
      <c r="H942">
        <v>938.68</v>
      </c>
      <c r="I942">
        <v>0.14000000000000001</v>
      </c>
      <c r="J942" t="s">
        <v>1824</v>
      </c>
      <c r="K942">
        <v>2421.7944000000002</v>
      </c>
      <c r="L942" s="45">
        <f t="shared" si="58"/>
        <v>3</v>
      </c>
      <c r="M942" s="42">
        <f t="shared" si="61"/>
        <v>938.68</v>
      </c>
      <c r="N942" s="42">
        <f t="shared" si="59"/>
        <v>0.14000000000000001</v>
      </c>
      <c r="O942" s="42">
        <f t="shared" si="60"/>
        <v>2421.7944000000002</v>
      </c>
    </row>
    <row r="943" spans="1:15" x14ac:dyDescent="0.3">
      <c r="A943" t="s">
        <v>2767</v>
      </c>
      <c r="B943" s="2">
        <v>45690</v>
      </c>
      <c r="C943" t="s">
        <v>295</v>
      </c>
      <c r="D943" t="s">
        <v>1730</v>
      </c>
      <c r="E943" t="str">
        <f>VLOOKUP(D943,Product!$A$2:$I$101,3,FALSE)</f>
        <v>Clothing</v>
      </c>
      <c r="F943" t="s">
        <v>1773</v>
      </c>
      <c r="G943">
        <v>3</v>
      </c>
      <c r="H943">
        <v>219.96</v>
      </c>
      <c r="I943">
        <v>0.18</v>
      </c>
      <c r="J943" t="s">
        <v>1826</v>
      </c>
      <c r="K943">
        <v>541.10160000000008</v>
      </c>
      <c r="L943" s="45">
        <f t="shared" si="58"/>
        <v>3</v>
      </c>
      <c r="M943" s="42">
        <f t="shared" si="61"/>
        <v>219.96</v>
      </c>
      <c r="N943" s="42">
        <f t="shared" si="59"/>
        <v>0.18</v>
      </c>
      <c r="O943" s="42">
        <f t="shared" si="60"/>
        <v>541.10160000000008</v>
      </c>
    </row>
    <row r="944" spans="1:15" x14ac:dyDescent="0.3">
      <c r="A944" t="s">
        <v>2768</v>
      </c>
      <c r="B944" s="2">
        <v>45841</v>
      </c>
      <c r="C944" t="s">
        <v>1458</v>
      </c>
      <c r="D944" t="s">
        <v>1690</v>
      </c>
      <c r="E944" t="str">
        <f>VLOOKUP(D944,Product!$A$2:$I$101,3,FALSE)</f>
        <v>Beauty</v>
      </c>
      <c r="F944" t="s">
        <v>1810</v>
      </c>
      <c r="G944">
        <v>3</v>
      </c>
      <c r="H944">
        <v>385.74</v>
      </c>
      <c r="I944">
        <v>0.27</v>
      </c>
      <c r="J944" t="s">
        <v>1824</v>
      </c>
      <c r="K944">
        <v>844.77059999999994</v>
      </c>
      <c r="L944" s="45">
        <f t="shared" si="58"/>
        <v>3</v>
      </c>
      <c r="M944" s="42">
        <f t="shared" si="61"/>
        <v>385.74</v>
      </c>
      <c r="N944" s="42">
        <f t="shared" si="59"/>
        <v>0.27</v>
      </c>
      <c r="O944" s="42">
        <f t="shared" si="60"/>
        <v>844.77059999999994</v>
      </c>
    </row>
    <row r="945" spans="1:15" x14ac:dyDescent="0.3">
      <c r="A945" t="s">
        <v>2769</v>
      </c>
      <c r="B945" s="2">
        <v>45380</v>
      </c>
      <c r="C945" t="s">
        <v>1400</v>
      </c>
      <c r="D945" t="s">
        <v>1710</v>
      </c>
      <c r="E945" t="str">
        <f>VLOOKUP(D945,Product!$A$2:$I$101,3,FALSE)</f>
        <v>Sports</v>
      </c>
      <c r="F945" t="s">
        <v>1810</v>
      </c>
      <c r="G945">
        <v>2</v>
      </c>
      <c r="H945">
        <v>830.94</v>
      </c>
      <c r="I945">
        <v>0.28000000000000003</v>
      </c>
      <c r="J945" t="s">
        <v>1826</v>
      </c>
      <c r="K945">
        <v>1196.5536</v>
      </c>
      <c r="L945" s="45">
        <f t="shared" si="58"/>
        <v>2</v>
      </c>
      <c r="M945" s="42">
        <f t="shared" si="61"/>
        <v>830.94</v>
      </c>
      <c r="N945" s="42">
        <f t="shared" si="59"/>
        <v>0.28000000000000003</v>
      </c>
      <c r="O945" s="42">
        <f t="shared" si="60"/>
        <v>1196.5536</v>
      </c>
    </row>
    <row r="946" spans="1:15" x14ac:dyDescent="0.3">
      <c r="A946" t="s">
        <v>2770</v>
      </c>
      <c r="B946" s="2">
        <v>45503</v>
      </c>
      <c r="C946" t="s">
        <v>1196</v>
      </c>
      <c r="D946" t="s">
        <v>1551</v>
      </c>
      <c r="E946" t="str">
        <f>VLOOKUP(D946,Product!$A$2:$I$101,3,FALSE)</f>
        <v>Clothing</v>
      </c>
      <c r="F946" t="s">
        <v>1786</v>
      </c>
      <c r="G946">
        <v>3</v>
      </c>
      <c r="H946">
        <v>462.75</v>
      </c>
      <c r="I946">
        <v>0.22</v>
      </c>
      <c r="J946" t="s">
        <v>1826</v>
      </c>
      <c r="K946">
        <v>1082.835</v>
      </c>
      <c r="L946" s="45">
        <f t="shared" si="58"/>
        <v>3</v>
      </c>
      <c r="M946" s="42">
        <f t="shared" si="61"/>
        <v>462.75</v>
      </c>
      <c r="N946" s="42">
        <f t="shared" si="59"/>
        <v>0.22</v>
      </c>
      <c r="O946" s="42">
        <f t="shared" si="60"/>
        <v>1082.835</v>
      </c>
    </row>
    <row r="947" spans="1:15" x14ac:dyDescent="0.3">
      <c r="A947" t="s">
        <v>2771</v>
      </c>
      <c r="B947" s="2">
        <v>45567</v>
      </c>
      <c r="C947" t="s">
        <v>247</v>
      </c>
      <c r="D947" t="s">
        <v>1576</v>
      </c>
      <c r="E947" t="str">
        <f>VLOOKUP(D947,Product!$A$2:$I$101,3,FALSE)</f>
        <v>Home</v>
      </c>
      <c r="F947" t="s">
        <v>1801</v>
      </c>
      <c r="G947">
        <v>4</v>
      </c>
      <c r="H947">
        <v>973.9</v>
      </c>
      <c r="I947">
        <v>0.02</v>
      </c>
      <c r="J947" t="s">
        <v>1829</v>
      </c>
      <c r="K947">
        <v>3817.6880000000001</v>
      </c>
      <c r="L947" s="45">
        <f t="shared" si="58"/>
        <v>4</v>
      </c>
      <c r="M947" s="42">
        <f t="shared" si="61"/>
        <v>973.9</v>
      </c>
      <c r="N947" s="42">
        <f t="shared" si="59"/>
        <v>0.02</v>
      </c>
      <c r="O947" s="42">
        <f t="shared" si="60"/>
        <v>3817.6880000000001</v>
      </c>
    </row>
    <row r="948" spans="1:15" x14ac:dyDescent="0.3">
      <c r="A948" t="s">
        <v>2772</v>
      </c>
      <c r="B948" s="2">
        <v>45600</v>
      </c>
      <c r="C948" t="s">
        <v>475</v>
      </c>
      <c r="D948" t="s">
        <v>1618</v>
      </c>
      <c r="E948" t="str">
        <f>VLOOKUP(D948,Product!$A$2:$I$101,3,FALSE)</f>
        <v>Home</v>
      </c>
      <c r="F948" t="s">
        <v>1757</v>
      </c>
      <c r="G948">
        <v>2</v>
      </c>
      <c r="H948">
        <v>157.18</v>
      </c>
      <c r="I948">
        <v>0.15</v>
      </c>
      <c r="J948" t="s">
        <v>1824</v>
      </c>
      <c r="K948">
        <v>267.20600000000002</v>
      </c>
      <c r="L948" s="45">
        <f t="shared" si="58"/>
        <v>2</v>
      </c>
      <c r="M948" s="42">
        <f t="shared" si="61"/>
        <v>157.18</v>
      </c>
      <c r="N948" s="42">
        <f t="shared" si="59"/>
        <v>0.15</v>
      </c>
      <c r="O948" s="42">
        <f t="shared" si="60"/>
        <v>267.20600000000002</v>
      </c>
    </row>
    <row r="949" spans="1:15" x14ac:dyDescent="0.3">
      <c r="A949" t="s">
        <v>2773</v>
      </c>
      <c r="B949" s="2">
        <v>45415</v>
      </c>
      <c r="C949" t="s">
        <v>63</v>
      </c>
      <c r="D949" t="s">
        <v>1694</v>
      </c>
      <c r="E949" t="str">
        <f>VLOOKUP(D949,Product!$A$2:$I$101,3,FALSE)</f>
        <v>Sports</v>
      </c>
      <c r="F949" t="s">
        <v>1797</v>
      </c>
      <c r="G949">
        <v>3</v>
      </c>
      <c r="H949">
        <v>239.57</v>
      </c>
      <c r="I949">
        <v>0.16</v>
      </c>
      <c r="J949" t="s">
        <v>1824</v>
      </c>
      <c r="K949">
        <v>603.71640000000002</v>
      </c>
      <c r="L949" s="45">
        <f t="shared" si="58"/>
        <v>3</v>
      </c>
      <c r="M949" s="42">
        <f t="shared" si="61"/>
        <v>239.57</v>
      </c>
      <c r="N949" s="42">
        <f t="shared" si="59"/>
        <v>0.16</v>
      </c>
      <c r="O949" s="42">
        <f t="shared" si="60"/>
        <v>603.71640000000002</v>
      </c>
    </row>
    <row r="950" spans="1:15" x14ac:dyDescent="0.3">
      <c r="A950" t="s">
        <v>2774</v>
      </c>
      <c r="B950" s="2">
        <v>45343</v>
      </c>
      <c r="C950" t="s">
        <v>1029</v>
      </c>
      <c r="D950" t="s">
        <v>1565</v>
      </c>
      <c r="E950" t="str">
        <f>VLOOKUP(D950,Product!$A$2:$I$101,3,FALSE)</f>
        <v>Sports</v>
      </c>
      <c r="F950" t="s">
        <v>1804</v>
      </c>
      <c r="G950">
        <v>4</v>
      </c>
      <c r="H950">
        <v>583.21</v>
      </c>
      <c r="I950">
        <v>0.2</v>
      </c>
      <c r="J950" t="s">
        <v>1824</v>
      </c>
      <c r="K950">
        <v>1866.2719999999999</v>
      </c>
      <c r="L950" s="45">
        <f t="shared" si="58"/>
        <v>4</v>
      </c>
      <c r="M950" s="42">
        <f t="shared" si="61"/>
        <v>583.21</v>
      </c>
      <c r="N950" s="42">
        <f t="shared" si="59"/>
        <v>0.2</v>
      </c>
      <c r="O950" s="42">
        <f t="shared" si="60"/>
        <v>1866.2719999999999</v>
      </c>
    </row>
    <row r="951" spans="1:15" x14ac:dyDescent="0.3">
      <c r="A951" t="s">
        <v>2775</v>
      </c>
      <c r="B951" s="2">
        <v>45399</v>
      </c>
      <c r="C951" t="s">
        <v>1283</v>
      </c>
      <c r="D951" t="s">
        <v>1710</v>
      </c>
      <c r="E951" t="str">
        <f>VLOOKUP(D951,Product!$A$2:$I$101,3,FALSE)</f>
        <v>Sports</v>
      </c>
      <c r="F951" t="s">
        <v>1782</v>
      </c>
      <c r="G951">
        <v>3</v>
      </c>
      <c r="H951">
        <v>758.75</v>
      </c>
      <c r="I951">
        <v>0.27</v>
      </c>
      <c r="J951" t="s">
        <v>1826</v>
      </c>
      <c r="K951">
        <v>1661.6624999999999</v>
      </c>
      <c r="L951" s="45">
        <f t="shared" si="58"/>
        <v>3</v>
      </c>
      <c r="M951" s="42">
        <f t="shared" si="61"/>
        <v>758.75</v>
      </c>
      <c r="N951" s="42">
        <f t="shared" si="59"/>
        <v>0.27</v>
      </c>
      <c r="O951" s="42">
        <f t="shared" si="60"/>
        <v>1661.6624999999999</v>
      </c>
    </row>
    <row r="952" spans="1:15" x14ac:dyDescent="0.3">
      <c r="A952" t="s">
        <v>2776</v>
      </c>
      <c r="B952" s="2">
        <v>45689</v>
      </c>
      <c r="C952" t="s">
        <v>975</v>
      </c>
      <c r="D952" t="s">
        <v>1670</v>
      </c>
      <c r="E952" t="str">
        <f>VLOOKUP(D952,Product!$A$2:$I$101,3,FALSE)</f>
        <v>Sports</v>
      </c>
      <c r="F952" t="s">
        <v>1773</v>
      </c>
      <c r="G952">
        <v>4</v>
      </c>
      <c r="H952">
        <v>372.42</v>
      </c>
      <c r="I952">
        <v>0.19</v>
      </c>
      <c r="J952" t="s">
        <v>1824</v>
      </c>
      <c r="K952">
        <v>1206.6407999999999</v>
      </c>
      <c r="L952" s="45">
        <f t="shared" si="58"/>
        <v>4</v>
      </c>
      <c r="M952" s="42">
        <f t="shared" si="61"/>
        <v>372.42</v>
      </c>
      <c r="N952" s="42">
        <f t="shared" si="59"/>
        <v>0.19</v>
      </c>
      <c r="O952" s="42">
        <f t="shared" si="60"/>
        <v>1206.6407999999999</v>
      </c>
    </row>
    <row r="953" spans="1:15" x14ac:dyDescent="0.3">
      <c r="A953" t="s">
        <v>2777</v>
      </c>
      <c r="B953" s="2">
        <v>45699</v>
      </c>
      <c r="C953" t="s">
        <v>517</v>
      </c>
      <c r="D953" t="s">
        <v>1674</v>
      </c>
      <c r="E953" t="str">
        <f>VLOOKUP(D953,Product!$A$2:$I$101,3,FALSE)</f>
        <v>Beauty</v>
      </c>
      <c r="F953" t="s">
        <v>1813</v>
      </c>
      <c r="G953">
        <v>4</v>
      </c>
      <c r="H953">
        <v>286.27999999999997</v>
      </c>
      <c r="I953">
        <v>0.28000000000000003</v>
      </c>
      <c r="J953" t="s">
        <v>1826</v>
      </c>
      <c r="K953">
        <v>824.48639999999989</v>
      </c>
      <c r="L953" s="45">
        <f t="shared" si="58"/>
        <v>4</v>
      </c>
      <c r="M953" s="42">
        <f t="shared" si="61"/>
        <v>286.27999999999997</v>
      </c>
      <c r="N953" s="42">
        <f t="shared" si="59"/>
        <v>0.28000000000000003</v>
      </c>
      <c r="O953" s="42">
        <f t="shared" si="60"/>
        <v>824.48639999999989</v>
      </c>
    </row>
    <row r="954" spans="1:15" x14ac:dyDescent="0.3">
      <c r="A954" t="s">
        <v>2778</v>
      </c>
      <c r="B954" s="2">
        <v>45663</v>
      </c>
      <c r="C954" t="s">
        <v>887</v>
      </c>
      <c r="D954" t="s">
        <v>1694</v>
      </c>
      <c r="E954" t="str">
        <f>VLOOKUP(D954,Product!$A$2:$I$101,3,FALSE)</f>
        <v>Sports</v>
      </c>
      <c r="F954" t="s">
        <v>1792</v>
      </c>
      <c r="G954">
        <v>3</v>
      </c>
      <c r="H954">
        <v>488.37</v>
      </c>
      <c r="I954">
        <v>0.27</v>
      </c>
      <c r="J954" t="s">
        <v>1829</v>
      </c>
      <c r="K954">
        <v>1069.5302999999999</v>
      </c>
      <c r="L954" s="45">
        <f t="shared" si="58"/>
        <v>3</v>
      </c>
      <c r="M954" s="42">
        <f t="shared" si="61"/>
        <v>488.37</v>
      </c>
      <c r="N954" s="42">
        <f t="shared" si="59"/>
        <v>0.27</v>
      </c>
      <c r="O954" s="42">
        <f t="shared" si="60"/>
        <v>1069.5302999999999</v>
      </c>
    </row>
    <row r="955" spans="1:15" x14ac:dyDescent="0.3">
      <c r="A955" t="s">
        <v>2779</v>
      </c>
      <c r="B955" s="2">
        <v>45377</v>
      </c>
      <c r="C955" t="s">
        <v>1446</v>
      </c>
      <c r="D955" t="s">
        <v>1722</v>
      </c>
      <c r="E955" t="str">
        <f>VLOOKUP(D955,Product!$A$2:$I$101,3,FALSE)</f>
        <v>Home</v>
      </c>
      <c r="F955" t="s">
        <v>1782</v>
      </c>
      <c r="G955">
        <v>3</v>
      </c>
      <c r="H955">
        <v>662.82</v>
      </c>
      <c r="I955">
        <v>0.01</v>
      </c>
      <c r="J955" t="s">
        <v>1829</v>
      </c>
      <c r="K955">
        <v>1968.5753999999999</v>
      </c>
      <c r="L955" s="45">
        <f t="shared" si="58"/>
        <v>3</v>
      </c>
      <c r="M955" s="42">
        <f t="shared" si="61"/>
        <v>662.82</v>
      </c>
      <c r="N955" s="42">
        <f t="shared" si="59"/>
        <v>0.01</v>
      </c>
      <c r="O955" s="42">
        <f t="shared" si="60"/>
        <v>1968.5753999999999</v>
      </c>
    </row>
    <row r="956" spans="1:15" x14ac:dyDescent="0.3">
      <c r="A956" t="s">
        <v>2780</v>
      </c>
      <c r="B956" s="2">
        <v>45412</v>
      </c>
      <c r="C956" t="s">
        <v>1527</v>
      </c>
      <c r="D956" t="s">
        <v>1557</v>
      </c>
      <c r="E956" t="str">
        <f>VLOOKUP(D956,Product!$A$2:$I$101,3,FALSE)</f>
        <v>Beauty</v>
      </c>
      <c r="F956" t="s">
        <v>1804</v>
      </c>
      <c r="G956">
        <v>2</v>
      </c>
      <c r="H956">
        <v>824.34</v>
      </c>
      <c r="I956">
        <v>0.1</v>
      </c>
      <c r="J956" t="s">
        <v>1829</v>
      </c>
      <c r="K956">
        <v>1483.8119999999999</v>
      </c>
      <c r="L956" s="45">
        <f t="shared" si="58"/>
        <v>2</v>
      </c>
      <c r="M956" s="42">
        <f t="shared" si="61"/>
        <v>824.34</v>
      </c>
      <c r="N956" s="42">
        <f t="shared" si="59"/>
        <v>0.1</v>
      </c>
      <c r="O956" s="42">
        <f t="shared" si="60"/>
        <v>1483.8119999999999</v>
      </c>
    </row>
    <row r="957" spans="1:15" x14ac:dyDescent="0.3">
      <c r="A957" t="s">
        <v>2781</v>
      </c>
      <c r="B957" s="2">
        <v>45349</v>
      </c>
      <c r="C957" t="s">
        <v>396</v>
      </c>
      <c r="D957" t="s">
        <v>1666</v>
      </c>
      <c r="E957" t="str">
        <f>VLOOKUP(D957,Product!$A$2:$I$101,3,FALSE)</f>
        <v>Beauty</v>
      </c>
      <c r="F957" t="s">
        <v>1782</v>
      </c>
      <c r="G957">
        <v>1</v>
      </c>
      <c r="H957">
        <v>437.12</v>
      </c>
      <c r="I957">
        <v>0.21</v>
      </c>
      <c r="J957" t="s">
        <v>1824</v>
      </c>
      <c r="K957">
        <v>345.32479999999998</v>
      </c>
      <c r="L957" s="45">
        <f t="shared" si="58"/>
        <v>1</v>
      </c>
      <c r="M957" s="42">
        <f t="shared" si="61"/>
        <v>437.12</v>
      </c>
      <c r="N957" s="42">
        <f t="shared" si="59"/>
        <v>0.21</v>
      </c>
      <c r="O957" s="42">
        <f t="shared" si="60"/>
        <v>345.32479999999998</v>
      </c>
    </row>
    <row r="958" spans="1:15" x14ac:dyDescent="0.3">
      <c r="A958" t="s">
        <v>2782</v>
      </c>
      <c r="B958" s="2">
        <v>45486</v>
      </c>
      <c r="C958" t="s">
        <v>1118</v>
      </c>
      <c r="D958" t="s">
        <v>1724</v>
      </c>
      <c r="E958" t="str">
        <f>VLOOKUP(D958,Product!$A$2:$I$101,3,FALSE)</f>
        <v>Sports</v>
      </c>
      <c r="F958" t="s">
        <v>1776</v>
      </c>
      <c r="G958">
        <v>3</v>
      </c>
      <c r="H958">
        <v>23.37</v>
      </c>
      <c r="I958">
        <v>0.15</v>
      </c>
      <c r="J958" t="s">
        <v>1826</v>
      </c>
      <c r="K958">
        <v>59.593499999999999</v>
      </c>
      <c r="L958" s="45">
        <f t="shared" si="58"/>
        <v>3</v>
      </c>
      <c r="M958" s="42">
        <f t="shared" si="61"/>
        <v>23.37</v>
      </c>
      <c r="N958" s="42">
        <f t="shared" si="59"/>
        <v>0.15</v>
      </c>
      <c r="O958" s="42">
        <f t="shared" si="60"/>
        <v>59.593499999999999</v>
      </c>
    </row>
    <row r="959" spans="1:15" x14ac:dyDescent="0.3">
      <c r="A959" t="s">
        <v>2783</v>
      </c>
      <c r="B959" s="2">
        <v>45761</v>
      </c>
      <c r="C959" t="s">
        <v>616</v>
      </c>
      <c r="D959" t="s">
        <v>1620</v>
      </c>
      <c r="E959" t="str">
        <f>VLOOKUP(D959,Product!$A$2:$I$101,3,FALSE)</f>
        <v>Clothing</v>
      </c>
      <c r="F959" t="s">
        <v>1782</v>
      </c>
      <c r="G959">
        <v>1</v>
      </c>
      <c r="H959">
        <v>579.69000000000005</v>
      </c>
      <c r="I959">
        <v>0.02</v>
      </c>
      <c r="J959" t="s">
        <v>1824</v>
      </c>
      <c r="K959">
        <v>568.09620000000007</v>
      </c>
      <c r="L959" s="45">
        <f t="shared" si="58"/>
        <v>1</v>
      </c>
      <c r="M959" s="42">
        <f t="shared" si="61"/>
        <v>579.69000000000005</v>
      </c>
      <c r="N959" s="42">
        <f t="shared" si="59"/>
        <v>0.02</v>
      </c>
      <c r="O959" s="42">
        <f t="shared" si="60"/>
        <v>568.09620000000007</v>
      </c>
    </row>
    <row r="960" spans="1:15" x14ac:dyDescent="0.3">
      <c r="A960" t="s">
        <v>2784</v>
      </c>
      <c r="B960" s="2">
        <v>45639</v>
      </c>
      <c r="C960" t="s">
        <v>1334</v>
      </c>
      <c r="D960" t="s">
        <v>1704</v>
      </c>
      <c r="E960" t="str">
        <f>VLOOKUP(D960,Product!$A$2:$I$101,3,FALSE)</f>
        <v>Home</v>
      </c>
      <c r="F960" t="s">
        <v>1799</v>
      </c>
      <c r="G960">
        <v>3</v>
      </c>
      <c r="H960">
        <v>240.51</v>
      </c>
      <c r="I960">
        <v>7.0000000000000007E-2</v>
      </c>
      <c r="J960" t="s">
        <v>1824</v>
      </c>
      <c r="K960">
        <v>671.02289999999994</v>
      </c>
      <c r="L960" s="45">
        <f t="shared" si="58"/>
        <v>3</v>
      </c>
      <c r="M960" s="42">
        <f t="shared" si="61"/>
        <v>240.51</v>
      </c>
      <c r="N960" s="42">
        <f t="shared" si="59"/>
        <v>7.0000000000000007E-2</v>
      </c>
      <c r="O960" s="42">
        <f t="shared" si="60"/>
        <v>671.02289999999994</v>
      </c>
    </row>
    <row r="961" spans="1:15" x14ac:dyDescent="0.3">
      <c r="A961" t="s">
        <v>2785</v>
      </c>
      <c r="B961" s="2">
        <v>45893</v>
      </c>
      <c r="C961" t="s">
        <v>1193</v>
      </c>
      <c r="D961" t="s">
        <v>1598</v>
      </c>
      <c r="E961" t="str">
        <f>VLOOKUP(D961,Product!$A$2:$I$101,3,FALSE)</f>
        <v>Clothing</v>
      </c>
      <c r="F961" t="s">
        <v>1799</v>
      </c>
      <c r="G961">
        <v>2</v>
      </c>
      <c r="H961">
        <v>855.4</v>
      </c>
      <c r="I961">
        <v>0.08</v>
      </c>
      <c r="J961" t="s">
        <v>1829</v>
      </c>
      <c r="K961">
        <v>1573.9359999999999</v>
      </c>
      <c r="L961" s="45">
        <f t="shared" si="58"/>
        <v>2</v>
      </c>
      <c r="M961" s="42">
        <f t="shared" si="61"/>
        <v>855.4</v>
      </c>
      <c r="N961" s="42">
        <f t="shared" si="59"/>
        <v>0.08</v>
      </c>
      <c r="O961" s="42">
        <f t="shared" si="60"/>
        <v>1573.9359999999999</v>
      </c>
    </row>
    <row r="962" spans="1:15" x14ac:dyDescent="0.3">
      <c r="A962" t="s">
        <v>2786</v>
      </c>
      <c r="B962" s="2">
        <v>45227</v>
      </c>
      <c r="C962" t="s">
        <v>40</v>
      </c>
      <c r="D962" t="s">
        <v>1728</v>
      </c>
      <c r="E962" t="str">
        <f>VLOOKUP(D962,Product!$A$2:$I$101,3,FALSE)</f>
        <v>Electronics</v>
      </c>
      <c r="F962" t="s">
        <v>1779</v>
      </c>
      <c r="G962">
        <v>1</v>
      </c>
      <c r="H962">
        <v>537.26</v>
      </c>
      <c r="I962">
        <v>0.09</v>
      </c>
      <c r="J962" t="s">
        <v>1824</v>
      </c>
      <c r="K962">
        <v>488.90660000000003</v>
      </c>
      <c r="L962" s="45">
        <f t="shared" si="58"/>
        <v>1</v>
      </c>
      <c r="M962" s="42">
        <f t="shared" si="61"/>
        <v>537.26</v>
      </c>
      <c r="N962" s="42">
        <f t="shared" si="59"/>
        <v>0.09</v>
      </c>
      <c r="O962" s="42">
        <f t="shared" si="60"/>
        <v>488.90660000000003</v>
      </c>
    </row>
    <row r="963" spans="1:15" x14ac:dyDescent="0.3">
      <c r="A963" t="s">
        <v>2787</v>
      </c>
      <c r="B963" s="2">
        <v>45637</v>
      </c>
      <c r="C963" t="s">
        <v>1199</v>
      </c>
      <c r="D963" t="s">
        <v>1650</v>
      </c>
      <c r="E963" t="str">
        <f>VLOOKUP(D963,Product!$A$2:$I$101,3,FALSE)</f>
        <v>Electronics</v>
      </c>
      <c r="F963" t="s">
        <v>1789</v>
      </c>
      <c r="G963">
        <v>3</v>
      </c>
      <c r="H963">
        <v>918.26</v>
      </c>
      <c r="I963">
        <v>0.17</v>
      </c>
      <c r="J963" t="s">
        <v>1829</v>
      </c>
      <c r="K963">
        <v>2286.4674</v>
      </c>
      <c r="L963" s="45">
        <f t="shared" ref="L963:L1026" si="62">IF(G963="", AVERAGEIF($E$2:$E$101, E964, $G$2:$G$101), G963)</f>
        <v>3</v>
      </c>
      <c r="M963" s="42">
        <f t="shared" si="61"/>
        <v>918.26</v>
      </c>
      <c r="N963" s="42">
        <f t="shared" ref="N963:N1026" si="63">IF(I963="", AVERAGEIF($E$2:$E$101, E964, $I$2:$I$101), I963)</f>
        <v>0.17</v>
      </c>
      <c r="O963" s="42">
        <f t="shared" ref="O963:O1026" si="64">IF(K963="", AVERAGEIF($E$2:$E$101, E964, $K$2:$K$101), K963)</f>
        <v>2286.4674</v>
      </c>
    </row>
    <row r="964" spans="1:15" x14ac:dyDescent="0.3">
      <c r="A964" t="s">
        <v>2788</v>
      </c>
      <c r="B964" s="2">
        <v>45472</v>
      </c>
      <c r="C964" t="s">
        <v>341</v>
      </c>
      <c r="D964" t="s">
        <v>1557</v>
      </c>
      <c r="E964" t="str">
        <f>VLOOKUP(D964,Product!$A$2:$I$101,3,FALSE)</f>
        <v>Beauty</v>
      </c>
      <c r="F964" t="s">
        <v>1786</v>
      </c>
      <c r="G964">
        <v>4</v>
      </c>
      <c r="H964">
        <v>579.70000000000005</v>
      </c>
      <c r="I964">
        <v>0.18</v>
      </c>
      <c r="J964" t="s">
        <v>1826</v>
      </c>
      <c r="K964">
        <v>1901.4159999999999</v>
      </c>
      <c r="L964" s="45">
        <f t="shared" si="62"/>
        <v>4</v>
      </c>
      <c r="M964" s="42">
        <f t="shared" si="61"/>
        <v>579.70000000000005</v>
      </c>
      <c r="N964" s="42">
        <f t="shared" si="63"/>
        <v>0.18</v>
      </c>
      <c r="O964" s="42">
        <f t="shared" si="64"/>
        <v>1901.4159999999999</v>
      </c>
    </row>
    <row r="965" spans="1:15" x14ac:dyDescent="0.3">
      <c r="A965" t="s">
        <v>2789</v>
      </c>
      <c r="B965" s="2">
        <v>45710</v>
      </c>
      <c r="C965" t="s">
        <v>490</v>
      </c>
      <c r="D965" t="s">
        <v>1634</v>
      </c>
      <c r="E965" t="str">
        <f>VLOOKUP(D965,Product!$A$2:$I$101,3,FALSE)</f>
        <v>Electronics</v>
      </c>
      <c r="F965" t="s">
        <v>1776</v>
      </c>
      <c r="G965">
        <v>1</v>
      </c>
      <c r="H965">
        <v>824.32</v>
      </c>
      <c r="I965">
        <v>0.18</v>
      </c>
      <c r="J965" t="s">
        <v>1824</v>
      </c>
      <c r="K965">
        <v>675.94240000000013</v>
      </c>
      <c r="L965" s="45">
        <f t="shared" si="62"/>
        <v>1</v>
      </c>
      <c r="M965" s="42">
        <f t="shared" si="61"/>
        <v>824.32</v>
      </c>
      <c r="N965" s="42">
        <f t="shared" si="63"/>
        <v>0.18</v>
      </c>
      <c r="O965" s="42">
        <f t="shared" si="64"/>
        <v>675.94240000000013</v>
      </c>
    </row>
    <row r="966" spans="1:15" x14ac:dyDescent="0.3">
      <c r="A966" t="s">
        <v>2790</v>
      </c>
      <c r="B966" s="2">
        <v>45682</v>
      </c>
      <c r="C966" t="s">
        <v>384</v>
      </c>
      <c r="D966" t="s">
        <v>1640</v>
      </c>
      <c r="E966" t="str">
        <f>VLOOKUP(D966,Product!$A$2:$I$101,3,FALSE)</f>
        <v>Clothing</v>
      </c>
      <c r="F966" t="s">
        <v>1801</v>
      </c>
      <c r="G966">
        <v>4</v>
      </c>
      <c r="H966">
        <v>614.99</v>
      </c>
      <c r="I966">
        <v>0.16</v>
      </c>
      <c r="J966" t="s">
        <v>1826</v>
      </c>
      <c r="K966">
        <v>2066.3663999999999</v>
      </c>
      <c r="L966" s="45">
        <f t="shared" si="62"/>
        <v>4</v>
      </c>
      <c r="M966" s="42">
        <f t="shared" si="61"/>
        <v>614.99</v>
      </c>
      <c r="N966" s="42">
        <f t="shared" si="63"/>
        <v>0.16</v>
      </c>
      <c r="O966" s="42">
        <f t="shared" si="64"/>
        <v>2066.3663999999999</v>
      </c>
    </row>
    <row r="967" spans="1:15" x14ac:dyDescent="0.3">
      <c r="A967" t="s">
        <v>2791</v>
      </c>
      <c r="B967" s="2">
        <v>45730</v>
      </c>
      <c r="C967" t="s">
        <v>441</v>
      </c>
      <c r="D967" t="s">
        <v>1672</v>
      </c>
      <c r="E967" t="str">
        <f>VLOOKUP(D967,Product!$A$2:$I$101,3,FALSE)</f>
        <v>Electronics</v>
      </c>
      <c r="F967" t="s">
        <v>1752</v>
      </c>
      <c r="G967">
        <v>4</v>
      </c>
      <c r="H967">
        <v>189.21</v>
      </c>
      <c r="I967">
        <v>0.06</v>
      </c>
      <c r="J967" t="s">
        <v>1829</v>
      </c>
      <c r="K967">
        <v>711.42959999999994</v>
      </c>
      <c r="L967" s="45">
        <f t="shared" si="62"/>
        <v>4</v>
      </c>
      <c r="M967" s="42">
        <f t="shared" si="61"/>
        <v>189.21</v>
      </c>
      <c r="N967" s="42">
        <f t="shared" si="63"/>
        <v>0.06</v>
      </c>
      <c r="O967" s="42">
        <f t="shared" si="64"/>
        <v>711.42959999999994</v>
      </c>
    </row>
    <row r="968" spans="1:15" x14ac:dyDescent="0.3">
      <c r="A968" t="s">
        <v>2792</v>
      </c>
      <c r="B968" s="2">
        <v>45629</v>
      </c>
      <c r="C968" t="s">
        <v>517</v>
      </c>
      <c r="D968" t="s">
        <v>1672</v>
      </c>
      <c r="E968" t="str">
        <f>VLOOKUP(D968,Product!$A$2:$I$101,3,FALSE)</f>
        <v>Electronics</v>
      </c>
      <c r="F968" t="s">
        <v>1799</v>
      </c>
      <c r="G968">
        <v>2</v>
      </c>
      <c r="H968">
        <v>233.33</v>
      </c>
      <c r="I968">
        <v>0.05</v>
      </c>
      <c r="J968" t="s">
        <v>1824</v>
      </c>
      <c r="K968">
        <v>443.327</v>
      </c>
      <c r="L968" s="45">
        <f t="shared" si="62"/>
        <v>2</v>
      </c>
      <c r="M968" s="42">
        <f t="shared" si="61"/>
        <v>233.33</v>
      </c>
      <c r="N968" s="42">
        <f t="shared" si="63"/>
        <v>0.05</v>
      </c>
      <c r="O968" s="42">
        <f t="shared" si="64"/>
        <v>443.327</v>
      </c>
    </row>
    <row r="969" spans="1:15" x14ac:dyDescent="0.3">
      <c r="A969" t="s">
        <v>2793</v>
      </c>
      <c r="B969" s="2">
        <v>45783</v>
      </c>
      <c r="C969" t="s">
        <v>794</v>
      </c>
      <c r="D969" t="s">
        <v>1626</v>
      </c>
      <c r="E969" t="str">
        <f>VLOOKUP(D969,Product!$A$2:$I$101,3,FALSE)</f>
        <v>Electronics</v>
      </c>
      <c r="F969" t="s">
        <v>1810</v>
      </c>
      <c r="G969">
        <v>3</v>
      </c>
      <c r="H969">
        <v>529.89</v>
      </c>
      <c r="I969">
        <v>0.21</v>
      </c>
      <c r="J969" t="s">
        <v>1824</v>
      </c>
      <c r="K969">
        <v>1255.8393000000001</v>
      </c>
      <c r="L969" s="45">
        <f t="shared" si="62"/>
        <v>3</v>
      </c>
      <c r="M969" s="42">
        <f t="shared" si="61"/>
        <v>529.89</v>
      </c>
      <c r="N969" s="42">
        <f t="shared" si="63"/>
        <v>0.21</v>
      </c>
      <c r="O969" s="42">
        <f t="shared" si="64"/>
        <v>1255.8393000000001</v>
      </c>
    </row>
    <row r="970" spans="1:15" x14ac:dyDescent="0.3">
      <c r="A970" t="s">
        <v>2794</v>
      </c>
      <c r="B970" s="2">
        <v>45518</v>
      </c>
      <c r="C970" t="s">
        <v>1504</v>
      </c>
      <c r="D970" t="s">
        <v>1732</v>
      </c>
      <c r="E970" t="str">
        <f>VLOOKUP(D970,Product!$A$2:$I$101,3,FALSE)</f>
        <v>Home</v>
      </c>
      <c r="F970" t="s">
        <v>1757</v>
      </c>
      <c r="G970">
        <v>2</v>
      </c>
      <c r="H970">
        <v>954.1</v>
      </c>
      <c r="I970">
        <v>0.17</v>
      </c>
      <c r="J970" t="s">
        <v>1826</v>
      </c>
      <c r="K970">
        <v>1583.806</v>
      </c>
      <c r="L970" s="45">
        <f t="shared" si="62"/>
        <v>2</v>
      </c>
      <c r="M970" s="42">
        <f t="shared" si="61"/>
        <v>954.1</v>
      </c>
      <c r="N970" s="42">
        <f t="shared" si="63"/>
        <v>0.17</v>
      </c>
      <c r="O970" s="42">
        <f t="shared" si="64"/>
        <v>1583.806</v>
      </c>
    </row>
    <row r="971" spans="1:15" x14ac:dyDescent="0.3">
      <c r="A971" t="s">
        <v>2795</v>
      </c>
      <c r="B971" s="2">
        <v>45274</v>
      </c>
      <c r="C971" t="s">
        <v>1017</v>
      </c>
      <c r="D971" t="s">
        <v>1678</v>
      </c>
      <c r="E971" t="str">
        <f>VLOOKUP(D971,Product!$A$2:$I$101,3,FALSE)</f>
        <v>Sports</v>
      </c>
      <c r="F971" t="s">
        <v>1779</v>
      </c>
      <c r="G971">
        <v>1</v>
      </c>
      <c r="H971">
        <v>370.04</v>
      </c>
      <c r="I971">
        <v>0.04</v>
      </c>
      <c r="J971" t="s">
        <v>1829</v>
      </c>
      <c r="K971">
        <v>355.23840000000001</v>
      </c>
      <c r="L971" s="45">
        <f t="shared" si="62"/>
        <v>1</v>
      </c>
      <c r="M971" s="42">
        <f t="shared" si="61"/>
        <v>370.04</v>
      </c>
      <c r="N971" s="42">
        <f t="shared" si="63"/>
        <v>0.04</v>
      </c>
      <c r="O971" s="42">
        <f t="shared" si="64"/>
        <v>355.23840000000001</v>
      </c>
    </row>
    <row r="972" spans="1:15" x14ac:dyDescent="0.3">
      <c r="A972" t="s">
        <v>2796</v>
      </c>
      <c r="B972" s="2">
        <v>45297</v>
      </c>
      <c r="C972" t="s">
        <v>227</v>
      </c>
      <c r="D972" t="s">
        <v>1740</v>
      </c>
      <c r="E972" t="str">
        <f>VLOOKUP(D972,Product!$A$2:$I$101,3,FALSE)</f>
        <v>Clothing</v>
      </c>
      <c r="F972" t="s">
        <v>1813</v>
      </c>
      <c r="G972">
        <v>4</v>
      </c>
      <c r="H972">
        <v>492.71</v>
      </c>
      <c r="I972">
        <v>0.08</v>
      </c>
      <c r="J972" t="s">
        <v>1824</v>
      </c>
      <c r="K972">
        <v>1813.1728000000001</v>
      </c>
      <c r="L972" s="45">
        <f t="shared" si="62"/>
        <v>4</v>
      </c>
      <c r="M972" s="42">
        <f t="shared" si="61"/>
        <v>492.71</v>
      </c>
      <c r="N972" s="42">
        <f t="shared" si="63"/>
        <v>0.08</v>
      </c>
      <c r="O972" s="42">
        <f t="shared" si="64"/>
        <v>1813.1728000000001</v>
      </c>
    </row>
    <row r="973" spans="1:15" x14ac:dyDescent="0.3">
      <c r="A973" t="s">
        <v>2797</v>
      </c>
      <c r="B973" s="2">
        <v>45530</v>
      </c>
      <c r="C973" t="s">
        <v>890</v>
      </c>
      <c r="D973" t="s">
        <v>1730</v>
      </c>
      <c r="E973" t="str">
        <f>VLOOKUP(D973,Product!$A$2:$I$101,3,FALSE)</f>
        <v>Clothing</v>
      </c>
      <c r="F973" t="s">
        <v>1797</v>
      </c>
      <c r="G973">
        <v>4</v>
      </c>
      <c r="H973">
        <v>853.26</v>
      </c>
      <c r="I973">
        <v>0.24</v>
      </c>
      <c r="J973" t="s">
        <v>1829</v>
      </c>
      <c r="K973">
        <v>2593.9104000000002</v>
      </c>
      <c r="L973" s="45">
        <f t="shared" si="62"/>
        <v>4</v>
      </c>
      <c r="M973" s="42">
        <f t="shared" si="61"/>
        <v>853.26</v>
      </c>
      <c r="N973" s="42">
        <f t="shared" si="63"/>
        <v>0.24</v>
      </c>
      <c r="O973" s="42">
        <f t="shared" si="64"/>
        <v>2593.9104000000002</v>
      </c>
    </row>
    <row r="974" spans="1:15" x14ac:dyDescent="0.3">
      <c r="A974" t="s">
        <v>2798</v>
      </c>
      <c r="B974" s="2">
        <v>45740</v>
      </c>
      <c r="C974" t="s">
        <v>1263</v>
      </c>
      <c r="D974" t="s">
        <v>1551</v>
      </c>
      <c r="E974" t="str">
        <f>VLOOKUP(D974,Product!$A$2:$I$101,3,FALSE)</f>
        <v>Clothing</v>
      </c>
      <c r="F974" t="s">
        <v>1804</v>
      </c>
      <c r="G974">
        <v>1</v>
      </c>
      <c r="H974">
        <v>402.47</v>
      </c>
      <c r="I974">
        <v>0.19</v>
      </c>
      <c r="J974" t="s">
        <v>1826</v>
      </c>
      <c r="K974">
        <v>326.00070000000011</v>
      </c>
      <c r="L974" s="45">
        <f t="shared" si="62"/>
        <v>1</v>
      </c>
      <c r="M974" s="42">
        <f t="shared" si="61"/>
        <v>402.47</v>
      </c>
      <c r="N974" s="42">
        <f t="shared" si="63"/>
        <v>0.19</v>
      </c>
      <c r="O974" s="42">
        <f t="shared" si="64"/>
        <v>326.00070000000011</v>
      </c>
    </row>
    <row r="975" spans="1:15" x14ac:dyDescent="0.3">
      <c r="A975" t="s">
        <v>2799</v>
      </c>
      <c r="B975" s="2">
        <v>45311</v>
      </c>
      <c r="C975" t="s">
        <v>1252</v>
      </c>
      <c r="D975" t="s">
        <v>1656</v>
      </c>
      <c r="E975" t="str">
        <f>VLOOKUP(D975,Product!$A$2:$I$101,3,FALSE)</f>
        <v>Sports</v>
      </c>
      <c r="F975" t="s">
        <v>1810</v>
      </c>
      <c r="G975">
        <v>2</v>
      </c>
      <c r="H975">
        <v>528.29999999999995</v>
      </c>
      <c r="I975">
        <v>0.24</v>
      </c>
      <c r="J975" t="s">
        <v>1824</v>
      </c>
      <c r="K975">
        <v>803.01599999999996</v>
      </c>
      <c r="L975" s="45">
        <f t="shared" si="62"/>
        <v>2</v>
      </c>
      <c r="M975" s="42">
        <f t="shared" ref="M975:M1038" si="65">IF(H975="", IFERROR(AVERAGEIF($E$2:$E$101, E975, $H$2:$H$101), ""), H975)</f>
        <v>528.29999999999995</v>
      </c>
      <c r="N975" s="42">
        <f t="shared" si="63"/>
        <v>0.24</v>
      </c>
      <c r="O975" s="42">
        <f t="shared" si="64"/>
        <v>803.01599999999996</v>
      </c>
    </row>
    <row r="976" spans="1:15" x14ac:dyDescent="0.3">
      <c r="A976" t="s">
        <v>2800</v>
      </c>
      <c r="B976" s="2">
        <v>45667</v>
      </c>
      <c r="C976" t="s">
        <v>1374</v>
      </c>
      <c r="D976" t="s">
        <v>1568</v>
      </c>
      <c r="E976" t="str">
        <f>VLOOKUP(D976,Product!$A$2:$I$101,3,FALSE)</f>
        <v>Home</v>
      </c>
      <c r="F976" t="s">
        <v>1776</v>
      </c>
      <c r="G976">
        <v>4</v>
      </c>
      <c r="H976">
        <v>599.85</v>
      </c>
      <c r="I976">
        <v>0.25</v>
      </c>
      <c r="J976" t="s">
        <v>1824</v>
      </c>
      <c r="K976">
        <v>1799.55</v>
      </c>
      <c r="L976" s="45">
        <f t="shared" si="62"/>
        <v>4</v>
      </c>
      <c r="M976" s="42">
        <f t="shared" si="65"/>
        <v>599.85</v>
      </c>
      <c r="N976" s="42">
        <f t="shared" si="63"/>
        <v>0.25</v>
      </c>
      <c r="O976" s="42">
        <f t="shared" si="64"/>
        <v>1799.55</v>
      </c>
    </row>
    <row r="977" spans="1:15" x14ac:dyDescent="0.3">
      <c r="A977" t="s">
        <v>2801</v>
      </c>
      <c r="B977" s="2">
        <v>45281</v>
      </c>
      <c r="C977" t="s">
        <v>957</v>
      </c>
      <c r="D977" t="s">
        <v>1580</v>
      </c>
      <c r="E977" t="str">
        <f>VLOOKUP(D977,Product!$A$2:$I$101,3,FALSE)</f>
        <v>Beauty</v>
      </c>
      <c r="F977" t="s">
        <v>1786</v>
      </c>
      <c r="G977">
        <v>2</v>
      </c>
      <c r="H977">
        <v>61.42</v>
      </c>
      <c r="I977">
        <v>0.08</v>
      </c>
      <c r="J977" t="s">
        <v>1826</v>
      </c>
      <c r="K977">
        <v>113.0128</v>
      </c>
      <c r="L977" s="45">
        <f t="shared" si="62"/>
        <v>2</v>
      </c>
      <c r="M977" s="42">
        <f t="shared" si="65"/>
        <v>61.42</v>
      </c>
      <c r="N977" s="42">
        <f t="shared" si="63"/>
        <v>0.08</v>
      </c>
      <c r="O977" s="42">
        <f t="shared" si="64"/>
        <v>113.0128</v>
      </c>
    </row>
    <row r="978" spans="1:15" x14ac:dyDescent="0.3">
      <c r="A978" t="s">
        <v>2802</v>
      </c>
      <c r="B978" s="2">
        <v>45693</v>
      </c>
      <c r="C978" t="s">
        <v>797</v>
      </c>
      <c r="D978" t="s">
        <v>1586</v>
      </c>
      <c r="E978" t="str">
        <f>VLOOKUP(D978,Product!$A$2:$I$101,3,FALSE)</f>
        <v>Sports</v>
      </c>
      <c r="F978" t="s">
        <v>1789</v>
      </c>
      <c r="G978">
        <v>2</v>
      </c>
      <c r="H978">
        <v>466.42</v>
      </c>
      <c r="I978">
        <v>0.12</v>
      </c>
      <c r="J978" t="s">
        <v>1826</v>
      </c>
      <c r="K978">
        <v>820.89920000000006</v>
      </c>
      <c r="L978" s="45">
        <f t="shared" si="62"/>
        <v>2</v>
      </c>
      <c r="M978" s="42">
        <f t="shared" si="65"/>
        <v>466.42</v>
      </c>
      <c r="N978" s="42">
        <f t="shared" si="63"/>
        <v>0.12</v>
      </c>
      <c r="O978" s="42">
        <f t="shared" si="64"/>
        <v>820.89920000000006</v>
      </c>
    </row>
    <row r="979" spans="1:15" x14ac:dyDescent="0.3">
      <c r="A979" t="s">
        <v>2803</v>
      </c>
      <c r="B979" s="2">
        <v>45857</v>
      </c>
      <c r="C979" t="s">
        <v>353</v>
      </c>
      <c r="D979" t="s">
        <v>1610</v>
      </c>
      <c r="E979" t="str">
        <f>VLOOKUP(D979,Product!$A$2:$I$101,3,FALSE)</f>
        <v>Sports</v>
      </c>
      <c r="F979" t="s">
        <v>1773</v>
      </c>
      <c r="G979">
        <v>4</v>
      </c>
      <c r="H979">
        <v>540.69000000000005</v>
      </c>
      <c r="I979">
        <v>0.09</v>
      </c>
      <c r="J979" t="s">
        <v>1829</v>
      </c>
      <c r="K979">
        <v>1968.1116</v>
      </c>
      <c r="L979" s="45">
        <f t="shared" si="62"/>
        <v>4</v>
      </c>
      <c r="M979" s="42">
        <f t="shared" si="65"/>
        <v>540.69000000000005</v>
      </c>
      <c r="N979" s="42">
        <f t="shared" si="63"/>
        <v>0.09</v>
      </c>
      <c r="O979" s="42">
        <f t="shared" si="64"/>
        <v>1968.1116</v>
      </c>
    </row>
    <row r="980" spans="1:15" x14ac:dyDescent="0.3">
      <c r="A980" t="s">
        <v>2804</v>
      </c>
      <c r="B980" s="2">
        <v>45737</v>
      </c>
      <c r="C980" t="s">
        <v>942</v>
      </c>
      <c r="D980" t="s">
        <v>1586</v>
      </c>
      <c r="E980" t="str">
        <f>VLOOKUP(D980,Product!$A$2:$I$101,3,FALSE)</f>
        <v>Sports</v>
      </c>
      <c r="F980" t="s">
        <v>1797</v>
      </c>
      <c r="G980">
        <v>3</v>
      </c>
      <c r="H980">
        <v>677.46</v>
      </c>
      <c r="I980">
        <v>0.05</v>
      </c>
      <c r="J980" t="s">
        <v>1824</v>
      </c>
      <c r="K980">
        <v>1930.761</v>
      </c>
      <c r="L980" s="45">
        <f t="shared" si="62"/>
        <v>3</v>
      </c>
      <c r="M980" s="42">
        <f t="shared" si="65"/>
        <v>677.46</v>
      </c>
      <c r="N980" s="42">
        <f t="shared" si="63"/>
        <v>0.05</v>
      </c>
      <c r="O980" s="42">
        <f t="shared" si="64"/>
        <v>1930.761</v>
      </c>
    </row>
    <row r="981" spans="1:15" x14ac:dyDescent="0.3">
      <c r="A981" t="s">
        <v>2805</v>
      </c>
      <c r="B981" s="2">
        <v>45771</v>
      </c>
      <c r="C981" t="s">
        <v>1032</v>
      </c>
      <c r="D981" t="s">
        <v>1590</v>
      </c>
      <c r="E981" t="str">
        <f>VLOOKUP(D981,Product!$A$2:$I$101,3,FALSE)</f>
        <v>Home</v>
      </c>
      <c r="F981" t="s">
        <v>1757</v>
      </c>
      <c r="G981">
        <v>3</v>
      </c>
      <c r="H981">
        <v>614.63</v>
      </c>
      <c r="I981">
        <v>0.06</v>
      </c>
      <c r="J981" t="s">
        <v>1826</v>
      </c>
      <c r="K981">
        <v>1733.2565999999999</v>
      </c>
      <c r="L981" s="45">
        <f t="shared" si="62"/>
        <v>3</v>
      </c>
      <c r="M981" s="42">
        <f t="shared" si="65"/>
        <v>614.63</v>
      </c>
      <c r="N981" s="42">
        <f t="shared" si="63"/>
        <v>0.06</v>
      </c>
      <c r="O981" s="42">
        <f t="shared" si="64"/>
        <v>1733.2565999999999</v>
      </c>
    </row>
    <row r="982" spans="1:15" x14ac:dyDescent="0.3">
      <c r="A982" t="s">
        <v>2806</v>
      </c>
      <c r="B982" s="2">
        <v>45272</v>
      </c>
      <c r="C982" t="s">
        <v>746</v>
      </c>
      <c r="D982" t="s">
        <v>1680</v>
      </c>
      <c r="E982" t="str">
        <f>VLOOKUP(D982,Product!$A$2:$I$101,3,FALSE)</f>
        <v>Beauty</v>
      </c>
      <c r="F982" t="s">
        <v>1782</v>
      </c>
      <c r="G982">
        <v>4</v>
      </c>
      <c r="H982">
        <v>649.52</v>
      </c>
      <c r="I982">
        <v>0.11</v>
      </c>
      <c r="J982" t="s">
        <v>1824</v>
      </c>
      <c r="K982">
        <v>2312.2912000000001</v>
      </c>
      <c r="L982" s="45">
        <f t="shared" si="62"/>
        <v>4</v>
      </c>
      <c r="M982" s="42">
        <f t="shared" si="65"/>
        <v>649.52</v>
      </c>
      <c r="N982" s="42">
        <f t="shared" si="63"/>
        <v>0.11</v>
      </c>
      <c r="O982" s="42">
        <f t="shared" si="64"/>
        <v>2312.2912000000001</v>
      </c>
    </row>
    <row r="983" spans="1:15" x14ac:dyDescent="0.3">
      <c r="A983" t="s">
        <v>2807</v>
      </c>
      <c r="B983" s="2">
        <v>45481</v>
      </c>
      <c r="C983" t="s">
        <v>1377</v>
      </c>
      <c r="D983" t="s">
        <v>1718</v>
      </c>
      <c r="E983" t="str">
        <f>VLOOKUP(D983,Product!$A$2:$I$101,3,FALSE)</f>
        <v>Clothing</v>
      </c>
      <c r="F983" t="s">
        <v>1782</v>
      </c>
      <c r="G983">
        <v>2</v>
      </c>
      <c r="H983">
        <v>943.93</v>
      </c>
      <c r="I983">
        <v>0.22</v>
      </c>
      <c r="J983" t="s">
        <v>1826</v>
      </c>
      <c r="K983">
        <v>1472.5308</v>
      </c>
      <c r="L983" s="45">
        <f t="shared" si="62"/>
        <v>2</v>
      </c>
      <c r="M983" s="42">
        <f t="shared" si="65"/>
        <v>943.93</v>
      </c>
      <c r="N983" s="42">
        <f t="shared" si="63"/>
        <v>0.22</v>
      </c>
      <c r="O983" s="42">
        <f t="shared" si="64"/>
        <v>1472.5308</v>
      </c>
    </row>
    <row r="984" spans="1:15" x14ac:dyDescent="0.3">
      <c r="A984" t="s">
        <v>2808</v>
      </c>
      <c r="B984" s="2">
        <v>45228</v>
      </c>
      <c r="C984" t="s">
        <v>550</v>
      </c>
      <c r="D984" t="s">
        <v>1610</v>
      </c>
      <c r="E984" t="str">
        <f>VLOOKUP(D984,Product!$A$2:$I$101,3,FALSE)</f>
        <v>Sports</v>
      </c>
      <c r="F984" t="s">
        <v>1782</v>
      </c>
      <c r="G984">
        <v>4</v>
      </c>
      <c r="H984">
        <v>538.73</v>
      </c>
      <c r="I984">
        <v>0.03</v>
      </c>
      <c r="J984" t="s">
        <v>1824</v>
      </c>
      <c r="K984">
        <v>2090.2723999999998</v>
      </c>
      <c r="L984" s="45">
        <f t="shared" si="62"/>
        <v>4</v>
      </c>
      <c r="M984" s="42">
        <f t="shared" si="65"/>
        <v>538.73</v>
      </c>
      <c r="N984" s="42">
        <f t="shared" si="63"/>
        <v>0.03</v>
      </c>
      <c r="O984" s="42">
        <f t="shared" si="64"/>
        <v>2090.2723999999998</v>
      </c>
    </row>
    <row r="985" spans="1:15" x14ac:dyDescent="0.3">
      <c r="A985" t="s">
        <v>2809</v>
      </c>
      <c r="B985" s="2">
        <v>45432</v>
      </c>
      <c r="C985" t="s">
        <v>318</v>
      </c>
      <c r="D985" t="s">
        <v>1680</v>
      </c>
      <c r="E985" t="str">
        <f>VLOOKUP(D985,Product!$A$2:$I$101,3,FALSE)</f>
        <v>Beauty</v>
      </c>
      <c r="F985" t="s">
        <v>1782</v>
      </c>
      <c r="G985">
        <v>2</v>
      </c>
      <c r="H985">
        <v>853.93</v>
      </c>
      <c r="I985">
        <v>0.01</v>
      </c>
      <c r="J985" t="s">
        <v>1826</v>
      </c>
      <c r="K985">
        <v>1690.7814000000001</v>
      </c>
      <c r="L985" s="45">
        <f t="shared" si="62"/>
        <v>2</v>
      </c>
      <c r="M985" s="42">
        <f t="shared" si="65"/>
        <v>853.93</v>
      </c>
      <c r="N985" s="42">
        <f t="shared" si="63"/>
        <v>0.01</v>
      </c>
      <c r="O985" s="42">
        <f t="shared" si="64"/>
        <v>1690.7814000000001</v>
      </c>
    </row>
    <row r="986" spans="1:15" x14ac:dyDescent="0.3">
      <c r="A986" t="s">
        <v>2810</v>
      </c>
      <c r="B986" s="2">
        <v>45914</v>
      </c>
      <c r="C986" t="s">
        <v>1510</v>
      </c>
      <c r="D986" t="s">
        <v>1606</v>
      </c>
      <c r="E986" t="str">
        <f>VLOOKUP(D986,Product!$A$2:$I$101,3,FALSE)</f>
        <v>Home</v>
      </c>
      <c r="F986" t="s">
        <v>1769</v>
      </c>
      <c r="G986">
        <v>4</v>
      </c>
      <c r="H986">
        <v>465.42</v>
      </c>
      <c r="I986">
        <v>0.26</v>
      </c>
      <c r="J986" t="s">
        <v>1829</v>
      </c>
      <c r="K986">
        <v>1377.6432</v>
      </c>
      <c r="L986" s="45">
        <f t="shared" si="62"/>
        <v>4</v>
      </c>
      <c r="M986" s="42">
        <f t="shared" si="65"/>
        <v>465.42</v>
      </c>
      <c r="N986" s="42">
        <f t="shared" si="63"/>
        <v>0.26</v>
      </c>
      <c r="O986" s="42">
        <f t="shared" si="64"/>
        <v>1377.6432</v>
      </c>
    </row>
    <row r="987" spans="1:15" x14ac:dyDescent="0.3">
      <c r="A987" t="s">
        <v>2811</v>
      </c>
      <c r="B987" s="2">
        <v>45758</v>
      </c>
      <c r="C987" t="s">
        <v>208</v>
      </c>
      <c r="D987" t="s">
        <v>1546</v>
      </c>
      <c r="E987" t="str">
        <f>VLOOKUP(D987,Product!$A$2:$I$101,3,FALSE)</f>
        <v>Clothing</v>
      </c>
      <c r="F987" t="s">
        <v>1792</v>
      </c>
      <c r="G987">
        <v>4</v>
      </c>
      <c r="H987">
        <v>880.26</v>
      </c>
      <c r="I987">
        <v>0.11</v>
      </c>
      <c r="J987" t="s">
        <v>1829</v>
      </c>
      <c r="K987">
        <v>3133.7256000000002</v>
      </c>
      <c r="L987" s="45">
        <f t="shared" si="62"/>
        <v>4</v>
      </c>
      <c r="M987" s="42">
        <f t="shared" si="65"/>
        <v>880.26</v>
      </c>
      <c r="N987" s="42">
        <f t="shared" si="63"/>
        <v>0.11</v>
      </c>
      <c r="O987" s="42">
        <f t="shared" si="64"/>
        <v>3133.7256000000002</v>
      </c>
    </row>
    <row r="988" spans="1:15" x14ac:dyDescent="0.3">
      <c r="A988" t="s">
        <v>2812</v>
      </c>
      <c r="B988" s="2">
        <v>45429</v>
      </c>
      <c r="C988" t="s">
        <v>1487</v>
      </c>
      <c r="D988" t="s">
        <v>1650</v>
      </c>
      <c r="E988" t="str">
        <f>VLOOKUP(D988,Product!$A$2:$I$101,3,FALSE)</f>
        <v>Electronics</v>
      </c>
      <c r="F988" t="s">
        <v>1792</v>
      </c>
      <c r="G988">
        <v>3</v>
      </c>
      <c r="H988">
        <v>461.02</v>
      </c>
      <c r="I988">
        <v>0.28999999999999998</v>
      </c>
      <c r="J988" t="s">
        <v>1826</v>
      </c>
      <c r="K988">
        <v>981.97259999999994</v>
      </c>
      <c r="L988" s="45">
        <f t="shared" si="62"/>
        <v>3</v>
      </c>
      <c r="M988" s="42">
        <f t="shared" si="65"/>
        <v>461.02</v>
      </c>
      <c r="N988" s="42">
        <f t="shared" si="63"/>
        <v>0.28999999999999998</v>
      </c>
      <c r="O988" s="42">
        <f t="shared" si="64"/>
        <v>981.97259999999994</v>
      </c>
    </row>
    <row r="989" spans="1:15" x14ac:dyDescent="0.3">
      <c r="A989" t="s">
        <v>2813</v>
      </c>
      <c r="B989" s="2">
        <v>45578</v>
      </c>
      <c r="C989" t="s">
        <v>110</v>
      </c>
      <c r="D989" t="s">
        <v>1598</v>
      </c>
      <c r="E989" t="str">
        <f>VLOOKUP(D989,Product!$A$2:$I$101,3,FALSE)</f>
        <v>Clothing</v>
      </c>
      <c r="F989" t="s">
        <v>1797</v>
      </c>
      <c r="G989">
        <v>1</v>
      </c>
      <c r="H989">
        <v>531.99</v>
      </c>
      <c r="I989">
        <v>0.17</v>
      </c>
      <c r="J989" t="s">
        <v>1826</v>
      </c>
      <c r="K989">
        <v>441.55169999999998</v>
      </c>
      <c r="L989" s="45">
        <f t="shared" si="62"/>
        <v>1</v>
      </c>
      <c r="M989" s="42">
        <f t="shared" si="65"/>
        <v>531.99</v>
      </c>
      <c r="N989" s="42">
        <f t="shared" si="63"/>
        <v>0.17</v>
      </c>
      <c r="O989" s="42">
        <f t="shared" si="64"/>
        <v>441.55169999999998</v>
      </c>
    </row>
    <row r="990" spans="1:15" x14ac:dyDescent="0.3">
      <c r="A990" t="s">
        <v>2814</v>
      </c>
      <c r="B990" s="2">
        <v>45486</v>
      </c>
      <c r="C990" t="s">
        <v>27</v>
      </c>
      <c r="D990" t="s">
        <v>1642</v>
      </c>
      <c r="E990" t="str">
        <f>VLOOKUP(D990,Product!$A$2:$I$101,3,FALSE)</f>
        <v>Beauty</v>
      </c>
      <c r="F990" t="s">
        <v>1807</v>
      </c>
      <c r="G990">
        <v>2</v>
      </c>
      <c r="H990">
        <v>274.08999999999997</v>
      </c>
      <c r="I990">
        <v>0.13</v>
      </c>
      <c r="J990" t="s">
        <v>1826</v>
      </c>
      <c r="K990">
        <v>476.91660000000002</v>
      </c>
      <c r="L990" s="45">
        <f t="shared" si="62"/>
        <v>2</v>
      </c>
      <c r="M990" s="42">
        <f t="shared" si="65"/>
        <v>274.08999999999997</v>
      </c>
      <c r="N990" s="42">
        <f t="shared" si="63"/>
        <v>0.13</v>
      </c>
      <c r="O990" s="42">
        <f t="shared" si="64"/>
        <v>476.91660000000002</v>
      </c>
    </row>
    <row r="991" spans="1:15" x14ac:dyDescent="0.3">
      <c r="A991" t="s">
        <v>2815</v>
      </c>
      <c r="B991" s="2">
        <v>45694</v>
      </c>
      <c r="C991" t="s">
        <v>1371</v>
      </c>
      <c r="D991" t="s">
        <v>1724</v>
      </c>
      <c r="E991" t="str">
        <f>VLOOKUP(D991,Product!$A$2:$I$101,3,FALSE)</f>
        <v>Sports</v>
      </c>
      <c r="F991" t="s">
        <v>1789</v>
      </c>
      <c r="G991">
        <v>1</v>
      </c>
      <c r="H991">
        <v>66.14</v>
      </c>
      <c r="I991">
        <v>0.14000000000000001</v>
      </c>
      <c r="J991" t="s">
        <v>1829</v>
      </c>
      <c r="K991">
        <v>56.880400000000002</v>
      </c>
      <c r="L991" s="45">
        <f t="shared" si="62"/>
        <v>1</v>
      </c>
      <c r="M991" s="42">
        <f t="shared" si="65"/>
        <v>66.14</v>
      </c>
      <c r="N991" s="42">
        <f t="shared" si="63"/>
        <v>0.14000000000000001</v>
      </c>
      <c r="O991" s="42">
        <f t="shared" si="64"/>
        <v>56.880400000000002</v>
      </c>
    </row>
    <row r="992" spans="1:15" x14ac:dyDescent="0.3">
      <c r="A992" t="s">
        <v>2816</v>
      </c>
      <c r="B992" s="2">
        <v>45875</v>
      </c>
      <c r="C992" t="s">
        <v>281</v>
      </c>
      <c r="D992" t="s">
        <v>1588</v>
      </c>
      <c r="E992" t="str">
        <f>VLOOKUP(D992,Product!$A$2:$I$101,3,FALSE)</f>
        <v>Sports</v>
      </c>
      <c r="F992" t="s">
        <v>1786</v>
      </c>
      <c r="G992">
        <v>3</v>
      </c>
      <c r="H992">
        <v>955.82</v>
      </c>
      <c r="I992">
        <v>0.16</v>
      </c>
      <c r="J992" t="s">
        <v>1829</v>
      </c>
      <c r="K992">
        <v>2408.6664000000001</v>
      </c>
      <c r="L992" s="45">
        <f t="shared" si="62"/>
        <v>3</v>
      </c>
      <c r="M992" s="42">
        <f t="shared" si="65"/>
        <v>955.82</v>
      </c>
      <c r="N992" s="42">
        <f t="shared" si="63"/>
        <v>0.16</v>
      </c>
      <c r="O992" s="42">
        <f t="shared" si="64"/>
        <v>2408.6664000000001</v>
      </c>
    </row>
    <row r="993" spans="1:15" x14ac:dyDescent="0.3">
      <c r="A993" t="s">
        <v>2817</v>
      </c>
      <c r="B993" s="2">
        <v>45432</v>
      </c>
      <c r="C993" t="s">
        <v>1005</v>
      </c>
      <c r="D993" t="s">
        <v>1592</v>
      </c>
      <c r="E993" t="str">
        <f>VLOOKUP(D993,Product!$A$2:$I$101,3,FALSE)</f>
        <v>Sports</v>
      </c>
      <c r="F993" t="s">
        <v>1794</v>
      </c>
      <c r="G993">
        <v>1</v>
      </c>
      <c r="H993">
        <v>904.92</v>
      </c>
      <c r="I993">
        <v>0.13</v>
      </c>
      <c r="J993" t="s">
        <v>1824</v>
      </c>
      <c r="K993">
        <v>787.28039999999999</v>
      </c>
      <c r="L993" s="45">
        <f t="shared" si="62"/>
        <v>1</v>
      </c>
      <c r="M993" s="42">
        <f t="shared" si="65"/>
        <v>904.92</v>
      </c>
      <c r="N993" s="42">
        <f t="shared" si="63"/>
        <v>0.13</v>
      </c>
      <c r="O993" s="42">
        <f t="shared" si="64"/>
        <v>787.28039999999999</v>
      </c>
    </row>
    <row r="994" spans="1:15" x14ac:dyDescent="0.3">
      <c r="A994" t="s">
        <v>2818</v>
      </c>
      <c r="B994" s="2">
        <v>45575</v>
      </c>
      <c r="C994" t="s">
        <v>8</v>
      </c>
      <c r="D994" t="s">
        <v>1628</v>
      </c>
      <c r="E994" t="str">
        <f>VLOOKUP(D994,Product!$A$2:$I$101,3,FALSE)</f>
        <v>Electronics</v>
      </c>
      <c r="F994" t="s">
        <v>1779</v>
      </c>
      <c r="G994">
        <v>3</v>
      </c>
      <c r="H994">
        <v>490.02</v>
      </c>
      <c r="I994">
        <v>0.26</v>
      </c>
      <c r="J994" t="s">
        <v>1824</v>
      </c>
      <c r="K994">
        <v>1087.8444</v>
      </c>
      <c r="L994" s="45">
        <f t="shared" si="62"/>
        <v>3</v>
      </c>
      <c r="M994" s="42">
        <f t="shared" si="65"/>
        <v>490.02</v>
      </c>
      <c r="N994" s="42">
        <f t="shared" si="63"/>
        <v>0.26</v>
      </c>
      <c r="O994" s="42">
        <f t="shared" si="64"/>
        <v>1087.8444</v>
      </c>
    </row>
    <row r="995" spans="1:15" x14ac:dyDescent="0.3">
      <c r="A995" t="s">
        <v>2819</v>
      </c>
      <c r="B995" s="2">
        <v>45340</v>
      </c>
      <c r="C995" t="s">
        <v>1136</v>
      </c>
      <c r="D995" t="s">
        <v>1586</v>
      </c>
      <c r="E995" t="str">
        <f>VLOOKUP(D995,Product!$A$2:$I$101,3,FALSE)</f>
        <v>Sports</v>
      </c>
      <c r="F995" t="s">
        <v>1776</v>
      </c>
      <c r="G995">
        <v>2</v>
      </c>
      <c r="H995">
        <v>957.54</v>
      </c>
      <c r="I995">
        <v>0.1</v>
      </c>
      <c r="J995" t="s">
        <v>1829</v>
      </c>
      <c r="K995">
        <v>1723.5719999999999</v>
      </c>
      <c r="L995" s="45">
        <f t="shared" si="62"/>
        <v>2</v>
      </c>
      <c r="M995" s="42">
        <f t="shared" si="65"/>
        <v>957.54</v>
      </c>
      <c r="N995" s="42">
        <f t="shared" si="63"/>
        <v>0.1</v>
      </c>
      <c r="O995" s="42">
        <f t="shared" si="64"/>
        <v>1723.5719999999999</v>
      </c>
    </row>
    <row r="996" spans="1:15" x14ac:dyDescent="0.3">
      <c r="A996" t="s">
        <v>2820</v>
      </c>
      <c r="B996" s="2">
        <v>45926</v>
      </c>
      <c r="C996" t="s">
        <v>1035</v>
      </c>
      <c r="D996" t="s">
        <v>1746</v>
      </c>
      <c r="E996" t="str">
        <f>VLOOKUP(D996,Product!$A$2:$I$101,3,FALSE)</f>
        <v>Home</v>
      </c>
      <c r="F996" t="s">
        <v>1797</v>
      </c>
      <c r="G996">
        <v>2</v>
      </c>
      <c r="H996">
        <v>314.39999999999998</v>
      </c>
      <c r="I996">
        <v>7.0000000000000007E-2</v>
      </c>
      <c r="J996" t="s">
        <v>1826</v>
      </c>
      <c r="K996">
        <v>584.78399999999988</v>
      </c>
      <c r="L996" s="45">
        <f t="shared" si="62"/>
        <v>2</v>
      </c>
      <c r="M996" s="42">
        <f t="shared" si="65"/>
        <v>314.39999999999998</v>
      </c>
      <c r="N996" s="42">
        <f t="shared" si="63"/>
        <v>7.0000000000000007E-2</v>
      </c>
      <c r="O996" s="42">
        <f t="shared" si="64"/>
        <v>584.78399999999988</v>
      </c>
    </row>
    <row r="997" spans="1:15" x14ac:dyDescent="0.3">
      <c r="A997" t="s">
        <v>2821</v>
      </c>
      <c r="B997" s="2">
        <v>45373</v>
      </c>
      <c r="C997" t="s">
        <v>1229</v>
      </c>
      <c r="D997" t="s">
        <v>1596</v>
      </c>
      <c r="E997" t="str">
        <f>VLOOKUP(D997,Product!$A$2:$I$101,3,FALSE)</f>
        <v>Sports</v>
      </c>
      <c r="F997" t="s">
        <v>1776</v>
      </c>
      <c r="G997">
        <v>3</v>
      </c>
      <c r="H997">
        <v>480.11</v>
      </c>
      <c r="I997">
        <v>0.11</v>
      </c>
      <c r="J997" t="s">
        <v>1826</v>
      </c>
      <c r="K997">
        <v>1281.8937000000001</v>
      </c>
      <c r="L997" s="45">
        <f t="shared" si="62"/>
        <v>3</v>
      </c>
      <c r="M997" s="42">
        <f t="shared" si="65"/>
        <v>480.11</v>
      </c>
      <c r="N997" s="42">
        <f t="shared" si="63"/>
        <v>0.11</v>
      </c>
      <c r="O997" s="42">
        <f t="shared" si="64"/>
        <v>1281.8937000000001</v>
      </c>
    </row>
    <row r="998" spans="1:15" x14ac:dyDescent="0.3">
      <c r="A998" t="s">
        <v>2822</v>
      </c>
      <c r="B998" s="2">
        <v>45579</v>
      </c>
      <c r="C998" t="s">
        <v>1211</v>
      </c>
      <c r="D998" t="s">
        <v>1644</v>
      </c>
      <c r="E998" t="str">
        <f>VLOOKUP(D998,Product!$A$2:$I$101,3,FALSE)</f>
        <v>Electronics</v>
      </c>
      <c r="F998" t="s">
        <v>1776</v>
      </c>
      <c r="G998">
        <v>4</v>
      </c>
      <c r="H998">
        <v>826.55</v>
      </c>
      <c r="I998">
        <v>0.28000000000000003</v>
      </c>
      <c r="J998" t="s">
        <v>1824</v>
      </c>
      <c r="K998">
        <v>2380.4639999999999</v>
      </c>
      <c r="L998" s="45">
        <f t="shared" si="62"/>
        <v>4</v>
      </c>
      <c r="M998" s="42">
        <f t="shared" si="65"/>
        <v>826.55</v>
      </c>
      <c r="N998" s="42">
        <f t="shared" si="63"/>
        <v>0.28000000000000003</v>
      </c>
      <c r="O998" s="42">
        <f t="shared" si="64"/>
        <v>2380.4639999999999</v>
      </c>
    </row>
    <row r="999" spans="1:15" x14ac:dyDescent="0.3">
      <c r="A999" t="s">
        <v>2823</v>
      </c>
      <c r="B999" s="2">
        <v>45805</v>
      </c>
      <c r="C999" t="s">
        <v>625</v>
      </c>
      <c r="D999" t="s">
        <v>1602</v>
      </c>
      <c r="E999" t="str">
        <f>VLOOKUP(D999,Product!$A$2:$I$101,3,FALSE)</f>
        <v>Home</v>
      </c>
      <c r="F999" t="s">
        <v>1766</v>
      </c>
      <c r="G999">
        <v>3</v>
      </c>
      <c r="H999">
        <v>530.16999999999996</v>
      </c>
      <c r="I999">
        <v>0.18</v>
      </c>
      <c r="J999" t="s">
        <v>1826</v>
      </c>
      <c r="K999">
        <v>1304.2182</v>
      </c>
      <c r="L999" s="45">
        <f t="shared" si="62"/>
        <v>3</v>
      </c>
      <c r="M999" s="42">
        <f t="shared" si="65"/>
        <v>530.16999999999996</v>
      </c>
      <c r="N999" s="42">
        <f t="shared" si="63"/>
        <v>0.18</v>
      </c>
      <c r="O999" s="42">
        <f t="shared" si="64"/>
        <v>1304.2182</v>
      </c>
    </row>
    <row r="1000" spans="1:15" x14ac:dyDescent="0.3">
      <c r="A1000" t="s">
        <v>2824</v>
      </c>
      <c r="B1000" s="2">
        <v>45522</v>
      </c>
      <c r="C1000" t="s">
        <v>1266</v>
      </c>
      <c r="D1000" t="s">
        <v>1616</v>
      </c>
      <c r="E1000" t="str">
        <f>VLOOKUP(D1000,Product!$A$2:$I$101,3,FALSE)</f>
        <v>Electronics</v>
      </c>
      <c r="F1000" t="s">
        <v>1807</v>
      </c>
      <c r="G1000">
        <v>3</v>
      </c>
      <c r="H1000">
        <v>336.17</v>
      </c>
      <c r="I1000">
        <v>0.04</v>
      </c>
      <c r="J1000" t="s">
        <v>1829</v>
      </c>
      <c r="K1000">
        <v>968.16959999999995</v>
      </c>
      <c r="L1000" s="45">
        <f t="shared" si="62"/>
        <v>3</v>
      </c>
      <c r="M1000" s="42">
        <f t="shared" si="65"/>
        <v>336.17</v>
      </c>
      <c r="N1000" s="42">
        <f t="shared" si="63"/>
        <v>0.04</v>
      </c>
      <c r="O1000" s="42">
        <f t="shared" si="64"/>
        <v>968.16959999999995</v>
      </c>
    </row>
    <row r="1001" spans="1:15" x14ac:dyDescent="0.3">
      <c r="A1001" t="s">
        <v>2825</v>
      </c>
      <c r="B1001" s="2">
        <v>45304</v>
      </c>
      <c r="C1001" t="s">
        <v>1307</v>
      </c>
      <c r="D1001" t="s">
        <v>1710</v>
      </c>
      <c r="E1001" t="str">
        <f>VLOOKUP(D1001,Product!$A$2:$I$101,3,FALSE)</f>
        <v>Sports</v>
      </c>
      <c r="F1001" t="s">
        <v>1782</v>
      </c>
      <c r="G1001">
        <v>4</v>
      </c>
      <c r="H1001">
        <v>22.51</v>
      </c>
      <c r="I1001">
        <v>0.27</v>
      </c>
      <c r="J1001" t="s">
        <v>1826</v>
      </c>
      <c r="K1001">
        <v>65.729200000000006</v>
      </c>
      <c r="L1001" s="45">
        <f t="shared" si="62"/>
        <v>4</v>
      </c>
      <c r="M1001" s="42">
        <f t="shared" si="65"/>
        <v>22.51</v>
      </c>
      <c r="N1001" s="42">
        <f t="shared" si="63"/>
        <v>0.27</v>
      </c>
      <c r="O1001" s="42">
        <f t="shared" si="64"/>
        <v>65.729200000000006</v>
      </c>
    </row>
    <row r="1002" spans="1:15" x14ac:dyDescent="0.3">
      <c r="A1002" t="s">
        <v>2826</v>
      </c>
      <c r="B1002" s="2">
        <v>45456</v>
      </c>
      <c r="C1002" t="s">
        <v>625</v>
      </c>
      <c r="D1002" t="s">
        <v>1666</v>
      </c>
      <c r="E1002" t="str">
        <f>VLOOKUP(D1002,Product!$A$2:$I$101,3,FALSE)</f>
        <v>Beauty</v>
      </c>
      <c r="F1002" t="s">
        <v>1761</v>
      </c>
      <c r="G1002">
        <v>2</v>
      </c>
      <c r="H1002">
        <v>909.51</v>
      </c>
      <c r="I1002">
        <v>0.27</v>
      </c>
      <c r="J1002" t="s">
        <v>1824</v>
      </c>
      <c r="K1002">
        <v>1327.8846000000001</v>
      </c>
      <c r="L1002" s="45">
        <f t="shared" si="62"/>
        <v>2</v>
      </c>
      <c r="M1002" s="42">
        <f t="shared" si="65"/>
        <v>909.51</v>
      </c>
      <c r="N1002" s="42">
        <f t="shared" si="63"/>
        <v>0.27</v>
      </c>
      <c r="O1002" s="42">
        <f t="shared" si="64"/>
        <v>1327.8846000000001</v>
      </c>
    </row>
    <row r="1003" spans="1:15" x14ac:dyDescent="0.3">
      <c r="A1003" t="s">
        <v>2827</v>
      </c>
      <c r="B1003" s="2">
        <v>45776</v>
      </c>
      <c r="C1003" t="s">
        <v>198</v>
      </c>
      <c r="D1003" t="s">
        <v>1686</v>
      </c>
      <c r="E1003" t="str">
        <f>VLOOKUP(D1003,Product!$A$2:$I$101,3,FALSE)</f>
        <v>Clothing</v>
      </c>
      <c r="F1003" t="s">
        <v>1799</v>
      </c>
      <c r="G1003">
        <v>4</v>
      </c>
      <c r="H1003">
        <v>593.84</v>
      </c>
      <c r="I1003">
        <v>0.24</v>
      </c>
      <c r="J1003" t="s">
        <v>1826</v>
      </c>
      <c r="K1003">
        <v>1805.2736</v>
      </c>
      <c r="L1003" s="45">
        <f t="shared" si="62"/>
        <v>4</v>
      </c>
      <c r="M1003" s="42">
        <f t="shared" si="65"/>
        <v>593.84</v>
      </c>
      <c r="N1003" s="42">
        <f t="shared" si="63"/>
        <v>0.24</v>
      </c>
      <c r="O1003" s="42">
        <f t="shared" si="64"/>
        <v>1805.2736</v>
      </c>
    </row>
    <row r="1004" spans="1:15" x14ac:dyDescent="0.3">
      <c r="A1004" t="s">
        <v>2828</v>
      </c>
      <c r="B1004" s="2">
        <v>45566</v>
      </c>
      <c r="C1004" t="s">
        <v>384</v>
      </c>
      <c r="D1004" t="s">
        <v>1694</v>
      </c>
      <c r="E1004" t="str">
        <f>VLOOKUP(D1004,Product!$A$2:$I$101,3,FALSE)</f>
        <v>Sports</v>
      </c>
      <c r="F1004" t="s">
        <v>1789</v>
      </c>
      <c r="G1004">
        <v>3</v>
      </c>
      <c r="H1004">
        <v>909.11</v>
      </c>
      <c r="I1004">
        <v>0.23</v>
      </c>
      <c r="J1004" t="s">
        <v>1829</v>
      </c>
      <c r="K1004">
        <v>2100.0441000000001</v>
      </c>
      <c r="L1004" s="45">
        <f t="shared" si="62"/>
        <v>3</v>
      </c>
      <c r="M1004" s="42">
        <f t="shared" si="65"/>
        <v>909.11</v>
      </c>
      <c r="N1004" s="42">
        <f t="shared" si="63"/>
        <v>0.23</v>
      </c>
      <c r="O1004" s="42">
        <f t="shared" si="64"/>
        <v>2100.0441000000001</v>
      </c>
    </row>
    <row r="1005" spans="1:15" x14ac:dyDescent="0.3">
      <c r="A1005" t="s">
        <v>2829</v>
      </c>
      <c r="B1005" s="2">
        <v>45542</v>
      </c>
      <c r="C1005" t="s">
        <v>1243</v>
      </c>
      <c r="D1005" t="s">
        <v>1596</v>
      </c>
      <c r="E1005" t="str">
        <f>VLOOKUP(D1005,Product!$A$2:$I$101,3,FALSE)</f>
        <v>Sports</v>
      </c>
      <c r="F1005" t="s">
        <v>1757</v>
      </c>
      <c r="G1005">
        <v>4</v>
      </c>
      <c r="H1005">
        <v>996.85</v>
      </c>
      <c r="I1005">
        <v>0.24</v>
      </c>
      <c r="J1005" t="s">
        <v>1826</v>
      </c>
      <c r="K1005">
        <v>3030.424</v>
      </c>
      <c r="L1005" s="45">
        <f t="shared" si="62"/>
        <v>4</v>
      </c>
      <c r="M1005" s="42">
        <f t="shared" si="65"/>
        <v>996.85</v>
      </c>
      <c r="N1005" s="42">
        <f t="shared" si="63"/>
        <v>0.24</v>
      </c>
      <c r="O1005" s="42">
        <f t="shared" si="64"/>
        <v>3030.424</v>
      </c>
    </row>
    <row r="1006" spans="1:15" x14ac:dyDescent="0.3">
      <c r="A1006" t="s">
        <v>2830</v>
      </c>
      <c r="B1006" s="2">
        <v>45834</v>
      </c>
      <c r="C1006" t="s">
        <v>948</v>
      </c>
      <c r="D1006" t="s">
        <v>1543</v>
      </c>
      <c r="E1006" t="str">
        <f>VLOOKUP(D1006,Product!$A$2:$I$101,3,FALSE)</f>
        <v>Electronics</v>
      </c>
      <c r="F1006" t="s">
        <v>1807</v>
      </c>
      <c r="G1006">
        <v>1</v>
      </c>
      <c r="H1006">
        <v>522.69000000000005</v>
      </c>
      <c r="I1006">
        <v>0.06</v>
      </c>
      <c r="J1006" t="s">
        <v>1829</v>
      </c>
      <c r="K1006">
        <v>491.32860000000011</v>
      </c>
      <c r="L1006" s="45">
        <f t="shared" si="62"/>
        <v>1</v>
      </c>
      <c r="M1006" s="42">
        <f t="shared" si="65"/>
        <v>522.69000000000005</v>
      </c>
      <c r="N1006" s="42">
        <f t="shared" si="63"/>
        <v>0.06</v>
      </c>
      <c r="O1006" s="42">
        <f t="shared" si="64"/>
        <v>491.32860000000011</v>
      </c>
    </row>
    <row r="1007" spans="1:15" x14ac:dyDescent="0.3">
      <c r="A1007" t="s">
        <v>2831</v>
      </c>
      <c r="B1007" s="2">
        <v>45405</v>
      </c>
      <c r="C1007" t="s">
        <v>637</v>
      </c>
      <c r="D1007" t="s">
        <v>1656</v>
      </c>
      <c r="E1007" t="str">
        <f>VLOOKUP(D1007,Product!$A$2:$I$101,3,FALSE)</f>
        <v>Sports</v>
      </c>
      <c r="F1007" t="s">
        <v>1766</v>
      </c>
      <c r="G1007">
        <v>3</v>
      </c>
      <c r="H1007">
        <v>261.05</v>
      </c>
      <c r="I1007">
        <v>0.12</v>
      </c>
      <c r="J1007" t="s">
        <v>1826</v>
      </c>
      <c r="K1007">
        <v>689.17200000000014</v>
      </c>
      <c r="L1007" s="45">
        <f t="shared" si="62"/>
        <v>3</v>
      </c>
      <c r="M1007" s="42">
        <f t="shared" si="65"/>
        <v>261.05</v>
      </c>
      <c r="N1007" s="42">
        <f t="shared" si="63"/>
        <v>0.12</v>
      </c>
      <c r="O1007" s="42">
        <f t="shared" si="64"/>
        <v>689.17200000000014</v>
      </c>
    </row>
    <row r="1008" spans="1:15" x14ac:dyDescent="0.3">
      <c r="A1008" t="s">
        <v>2832</v>
      </c>
      <c r="B1008" s="2">
        <v>45918</v>
      </c>
      <c r="C1008" t="s">
        <v>314</v>
      </c>
      <c r="D1008" t="s">
        <v>1594</v>
      </c>
      <c r="E1008" t="str">
        <f>VLOOKUP(D1008,Product!$A$2:$I$101,3,FALSE)</f>
        <v>Clothing</v>
      </c>
      <c r="F1008" t="s">
        <v>1807</v>
      </c>
      <c r="G1008">
        <v>3</v>
      </c>
      <c r="H1008">
        <v>644.73</v>
      </c>
      <c r="I1008">
        <v>0.01</v>
      </c>
      <c r="J1008" t="s">
        <v>1829</v>
      </c>
      <c r="K1008">
        <v>1914.8480999999999</v>
      </c>
      <c r="L1008" s="45">
        <f t="shared" si="62"/>
        <v>3</v>
      </c>
      <c r="M1008" s="42">
        <f t="shared" si="65"/>
        <v>644.73</v>
      </c>
      <c r="N1008" s="42">
        <f t="shared" si="63"/>
        <v>0.01</v>
      </c>
      <c r="O1008" s="42">
        <f t="shared" si="64"/>
        <v>1914.8480999999999</v>
      </c>
    </row>
    <row r="1009" spans="1:15" x14ac:dyDescent="0.3">
      <c r="A1009" t="s">
        <v>2833</v>
      </c>
      <c r="B1009" s="2">
        <v>45217</v>
      </c>
      <c r="C1009" t="s">
        <v>648</v>
      </c>
      <c r="D1009" t="s">
        <v>1698</v>
      </c>
      <c r="E1009" t="str">
        <f>VLOOKUP(D1009,Product!$A$2:$I$101,3,FALSE)</f>
        <v>Clothing</v>
      </c>
      <c r="F1009" t="s">
        <v>1761</v>
      </c>
      <c r="G1009">
        <v>2</v>
      </c>
      <c r="H1009">
        <v>541.52</v>
      </c>
      <c r="I1009">
        <v>0.26</v>
      </c>
      <c r="J1009" t="s">
        <v>1826</v>
      </c>
      <c r="K1009">
        <v>801.44959999999992</v>
      </c>
      <c r="L1009" s="45">
        <f t="shared" si="62"/>
        <v>2</v>
      </c>
      <c r="M1009" s="42">
        <f t="shared" si="65"/>
        <v>541.52</v>
      </c>
      <c r="N1009" s="42">
        <f t="shared" si="63"/>
        <v>0.26</v>
      </c>
      <c r="O1009" s="42">
        <f t="shared" si="64"/>
        <v>801.44959999999992</v>
      </c>
    </row>
    <row r="1010" spans="1:15" x14ac:dyDescent="0.3">
      <c r="A1010" t="s">
        <v>2834</v>
      </c>
      <c r="B1010" s="2">
        <v>45259</v>
      </c>
      <c r="C1010" t="s">
        <v>1322</v>
      </c>
      <c r="D1010" t="s">
        <v>1674</v>
      </c>
      <c r="E1010" t="str">
        <f>VLOOKUP(D1010,Product!$A$2:$I$101,3,FALSE)</f>
        <v>Beauty</v>
      </c>
      <c r="F1010" t="s">
        <v>1789</v>
      </c>
      <c r="G1010">
        <v>1</v>
      </c>
      <c r="H1010">
        <v>395.18</v>
      </c>
      <c r="I1010">
        <v>0.09</v>
      </c>
      <c r="J1010" t="s">
        <v>1826</v>
      </c>
      <c r="K1010">
        <v>359.61380000000003</v>
      </c>
      <c r="L1010" s="45">
        <f t="shared" si="62"/>
        <v>1</v>
      </c>
      <c r="M1010" s="42">
        <f t="shared" si="65"/>
        <v>395.18</v>
      </c>
      <c r="N1010" s="42">
        <f t="shared" si="63"/>
        <v>0.09</v>
      </c>
      <c r="O1010" s="42">
        <f t="shared" si="64"/>
        <v>359.61380000000003</v>
      </c>
    </row>
    <row r="1011" spans="1:15" x14ac:dyDescent="0.3">
      <c r="A1011" t="s">
        <v>2835</v>
      </c>
      <c r="B1011" s="2">
        <v>45740</v>
      </c>
      <c r="C1011" t="s">
        <v>356</v>
      </c>
      <c r="D1011" t="s">
        <v>1562</v>
      </c>
      <c r="E1011" t="str">
        <f>VLOOKUP(D1011,Product!$A$2:$I$101,3,FALSE)</f>
        <v>Electronics</v>
      </c>
      <c r="F1011" t="s">
        <v>1782</v>
      </c>
      <c r="G1011">
        <v>4</v>
      </c>
      <c r="H1011">
        <v>56.37</v>
      </c>
      <c r="I1011">
        <v>0.17</v>
      </c>
      <c r="J1011" t="s">
        <v>1824</v>
      </c>
      <c r="K1011">
        <v>187.14840000000001</v>
      </c>
      <c r="L1011" s="45">
        <f t="shared" si="62"/>
        <v>4</v>
      </c>
      <c r="M1011" s="42">
        <f t="shared" si="65"/>
        <v>56.37</v>
      </c>
      <c r="N1011" s="42">
        <f t="shared" si="63"/>
        <v>0.17</v>
      </c>
      <c r="O1011" s="42">
        <f t="shared" si="64"/>
        <v>187.14840000000001</v>
      </c>
    </row>
    <row r="1012" spans="1:15" x14ac:dyDescent="0.3">
      <c r="A1012" t="s">
        <v>2836</v>
      </c>
      <c r="B1012" s="2">
        <v>45908</v>
      </c>
      <c r="C1012" t="s">
        <v>681</v>
      </c>
      <c r="D1012" t="s">
        <v>1706</v>
      </c>
      <c r="E1012" t="str">
        <f>VLOOKUP(D1012,Product!$A$2:$I$101,3,FALSE)</f>
        <v>Home</v>
      </c>
      <c r="F1012" t="s">
        <v>1786</v>
      </c>
      <c r="G1012">
        <v>4</v>
      </c>
      <c r="H1012">
        <v>202.59</v>
      </c>
      <c r="I1012">
        <v>0.06</v>
      </c>
      <c r="J1012" t="s">
        <v>1829</v>
      </c>
      <c r="K1012">
        <v>761.73839999999996</v>
      </c>
      <c r="L1012" s="45">
        <f t="shared" si="62"/>
        <v>4</v>
      </c>
      <c r="M1012" s="42">
        <f t="shared" si="65"/>
        <v>202.59</v>
      </c>
      <c r="N1012" s="42">
        <f t="shared" si="63"/>
        <v>0.06</v>
      </c>
      <c r="O1012" s="42">
        <f t="shared" si="64"/>
        <v>761.73839999999996</v>
      </c>
    </row>
    <row r="1013" spans="1:15" x14ac:dyDescent="0.3">
      <c r="A1013" t="s">
        <v>2837</v>
      </c>
      <c r="B1013" s="2">
        <v>45601</v>
      </c>
      <c r="C1013" t="s">
        <v>27</v>
      </c>
      <c r="D1013" t="s">
        <v>1710</v>
      </c>
      <c r="E1013" t="str">
        <f>VLOOKUP(D1013,Product!$A$2:$I$101,3,FALSE)</f>
        <v>Sports</v>
      </c>
      <c r="F1013" t="s">
        <v>1773</v>
      </c>
      <c r="G1013">
        <v>2</v>
      </c>
      <c r="H1013">
        <v>358.36</v>
      </c>
      <c r="I1013">
        <v>0.05</v>
      </c>
      <c r="J1013" t="s">
        <v>1826</v>
      </c>
      <c r="K1013">
        <v>680.88400000000001</v>
      </c>
      <c r="L1013" s="45">
        <f t="shared" si="62"/>
        <v>2</v>
      </c>
      <c r="M1013" s="42">
        <f t="shared" si="65"/>
        <v>358.36</v>
      </c>
      <c r="N1013" s="42">
        <f t="shared" si="63"/>
        <v>0.05</v>
      </c>
      <c r="O1013" s="42">
        <f t="shared" si="64"/>
        <v>680.88400000000001</v>
      </c>
    </row>
    <row r="1014" spans="1:15" x14ac:dyDescent="0.3">
      <c r="A1014" t="s">
        <v>2838</v>
      </c>
      <c r="B1014" s="2">
        <v>45535</v>
      </c>
      <c r="C1014" t="s">
        <v>264</v>
      </c>
      <c r="D1014" t="s">
        <v>1622</v>
      </c>
      <c r="E1014" t="str">
        <f>VLOOKUP(D1014,Product!$A$2:$I$101,3,FALSE)</f>
        <v>Clothing</v>
      </c>
      <c r="F1014" t="s">
        <v>1810</v>
      </c>
      <c r="G1014">
        <v>4</v>
      </c>
      <c r="H1014">
        <v>85.62</v>
      </c>
      <c r="I1014">
        <v>0.28000000000000003</v>
      </c>
      <c r="J1014" t="s">
        <v>1829</v>
      </c>
      <c r="K1014">
        <v>246.5856</v>
      </c>
      <c r="L1014" s="45">
        <f t="shared" si="62"/>
        <v>4</v>
      </c>
      <c r="M1014" s="42">
        <f t="shared" si="65"/>
        <v>85.62</v>
      </c>
      <c r="N1014" s="42">
        <f t="shared" si="63"/>
        <v>0.28000000000000003</v>
      </c>
      <c r="O1014" s="42">
        <f t="shared" si="64"/>
        <v>246.5856</v>
      </c>
    </row>
    <row r="1015" spans="1:15" x14ac:dyDescent="0.3">
      <c r="A1015" t="s">
        <v>2839</v>
      </c>
      <c r="B1015" s="2">
        <v>45459</v>
      </c>
      <c r="C1015" t="s">
        <v>610</v>
      </c>
      <c r="D1015" t="s">
        <v>1560</v>
      </c>
      <c r="E1015" t="str">
        <f>VLOOKUP(D1015,Product!$A$2:$I$101,3,FALSE)</f>
        <v>Home</v>
      </c>
      <c r="F1015" t="s">
        <v>1807</v>
      </c>
      <c r="G1015">
        <v>4</v>
      </c>
      <c r="H1015">
        <v>929.26</v>
      </c>
      <c r="I1015">
        <v>0.23</v>
      </c>
      <c r="J1015" t="s">
        <v>1826</v>
      </c>
      <c r="K1015">
        <v>2862.1208000000001</v>
      </c>
      <c r="L1015" s="45">
        <f t="shared" si="62"/>
        <v>4</v>
      </c>
      <c r="M1015" s="42">
        <f t="shared" si="65"/>
        <v>929.26</v>
      </c>
      <c r="N1015" s="42">
        <f t="shared" si="63"/>
        <v>0.23</v>
      </c>
      <c r="O1015" s="42">
        <f t="shared" si="64"/>
        <v>2862.1208000000001</v>
      </c>
    </row>
    <row r="1016" spans="1:15" x14ac:dyDescent="0.3">
      <c r="A1016" t="s">
        <v>2840</v>
      </c>
      <c r="B1016" s="2">
        <v>45681</v>
      </c>
      <c r="C1016" t="s">
        <v>975</v>
      </c>
      <c r="D1016" t="s">
        <v>1668</v>
      </c>
      <c r="E1016" t="str">
        <f>VLOOKUP(D1016,Product!$A$2:$I$101,3,FALSE)</f>
        <v>Beauty</v>
      </c>
      <c r="F1016" t="s">
        <v>1797</v>
      </c>
      <c r="G1016">
        <v>2</v>
      </c>
      <c r="H1016">
        <v>92.64</v>
      </c>
      <c r="I1016">
        <v>0.14000000000000001</v>
      </c>
      <c r="J1016" t="s">
        <v>1829</v>
      </c>
      <c r="K1016">
        <v>159.3408</v>
      </c>
      <c r="L1016" s="45">
        <f t="shared" si="62"/>
        <v>2</v>
      </c>
      <c r="M1016" s="42">
        <f t="shared" si="65"/>
        <v>92.64</v>
      </c>
      <c r="N1016" s="42">
        <f t="shared" si="63"/>
        <v>0.14000000000000001</v>
      </c>
      <c r="O1016" s="42">
        <f t="shared" si="64"/>
        <v>159.3408</v>
      </c>
    </row>
    <row r="1017" spans="1:15" x14ac:dyDescent="0.3">
      <c r="A1017" t="s">
        <v>2841</v>
      </c>
      <c r="B1017" s="2">
        <v>45725</v>
      </c>
      <c r="C1017" t="s">
        <v>794</v>
      </c>
      <c r="D1017" t="s">
        <v>1672</v>
      </c>
      <c r="E1017" t="str">
        <f>VLOOKUP(D1017,Product!$A$2:$I$101,3,FALSE)</f>
        <v>Electronics</v>
      </c>
      <c r="F1017" t="s">
        <v>1769</v>
      </c>
      <c r="G1017">
        <v>4</v>
      </c>
      <c r="H1017">
        <v>139.05000000000001</v>
      </c>
      <c r="I1017">
        <v>0.28999999999999998</v>
      </c>
      <c r="J1017" t="s">
        <v>1829</v>
      </c>
      <c r="K1017">
        <v>394.90199999999999</v>
      </c>
      <c r="L1017" s="45">
        <f t="shared" si="62"/>
        <v>4</v>
      </c>
      <c r="M1017" s="42">
        <f t="shared" si="65"/>
        <v>139.05000000000001</v>
      </c>
      <c r="N1017" s="42">
        <f t="shared" si="63"/>
        <v>0.28999999999999998</v>
      </c>
      <c r="O1017" s="42">
        <f t="shared" si="64"/>
        <v>394.90199999999999</v>
      </c>
    </row>
    <row r="1018" spans="1:15" x14ac:dyDescent="0.3">
      <c r="A1018" t="s">
        <v>2842</v>
      </c>
      <c r="B1018" s="2">
        <v>45461</v>
      </c>
      <c r="C1018" t="s">
        <v>475</v>
      </c>
      <c r="D1018" t="s">
        <v>1654</v>
      </c>
      <c r="E1018" t="str">
        <f>VLOOKUP(D1018,Product!$A$2:$I$101,3,FALSE)</f>
        <v>Clothing</v>
      </c>
      <c r="F1018" t="s">
        <v>1769</v>
      </c>
      <c r="G1018">
        <v>3</v>
      </c>
      <c r="H1018">
        <v>155.87</v>
      </c>
      <c r="I1018">
        <v>0.03</v>
      </c>
      <c r="J1018" t="s">
        <v>1829</v>
      </c>
      <c r="K1018">
        <v>453.58170000000001</v>
      </c>
      <c r="L1018" s="45">
        <f t="shared" si="62"/>
        <v>3</v>
      </c>
      <c r="M1018" s="42">
        <f t="shared" si="65"/>
        <v>155.87</v>
      </c>
      <c r="N1018" s="42">
        <f t="shared" si="63"/>
        <v>0.03</v>
      </c>
      <c r="O1018" s="42">
        <f t="shared" si="64"/>
        <v>453.58170000000001</v>
      </c>
    </row>
    <row r="1019" spans="1:15" x14ac:dyDescent="0.3">
      <c r="A1019" t="s">
        <v>2843</v>
      </c>
      <c r="B1019" s="2">
        <v>45837</v>
      </c>
      <c r="C1019" t="s">
        <v>1368</v>
      </c>
      <c r="D1019" t="s">
        <v>1616</v>
      </c>
      <c r="E1019" t="str">
        <f>VLOOKUP(D1019,Product!$A$2:$I$101,3,FALSE)</f>
        <v>Electronics</v>
      </c>
      <c r="F1019" t="s">
        <v>1804</v>
      </c>
      <c r="G1019">
        <v>4</v>
      </c>
      <c r="H1019">
        <v>115.42</v>
      </c>
      <c r="I1019">
        <v>0.03</v>
      </c>
      <c r="J1019" t="s">
        <v>1829</v>
      </c>
      <c r="K1019">
        <v>447.82960000000003</v>
      </c>
      <c r="L1019" s="45">
        <f t="shared" si="62"/>
        <v>4</v>
      </c>
      <c r="M1019" s="42">
        <f t="shared" si="65"/>
        <v>115.42</v>
      </c>
      <c r="N1019" s="42">
        <f t="shared" si="63"/>
        <v>0.03</v>
      </c>
      <c r="O1019" s="42">
        <f t="shared" si="64"/>
        <v>447.82960000000003</v>
      </c>
    </row>
    <row r="1020" spans="1:15" x14ac:dyDescent="0.3">
      <c r="A1020" t="s">
        <v>2844</v>
      </c>
      <c r="B1020" s="2">
        <v>45823</v>
      </c>
      <c r="C1020" t="s">
        <v>422</v>
      </c>
      <c r="D1020" t="s">
        <v>1652</v>
      </c>
      <c r="E1020" t="str">
        <f>VLOOKUP(D1020,Product!$A$2:$I$101,3,FALSE)</f>
        <v>Sports</v>
      </c>
      <c r="F1020" t="s">
        <v>1776</v>
      </c>
      <c r="G1020">
        <v>3</v>
      </c>
      <c r="H1020">
        <v>593.62</v>
      </c>
      <c r="I1020">
        <v>0.08</v>
      </c>
      <c r="J1020" t="s">
        <v>1824</v>
      </c>
      <c r="K1020">
        <v>1638.3912</v>
      </c>
      <c r="L1020" s="45">
        <f t="shared" si="62"/>
        <v>3</v>
      </c>
      <c r="M1020" s="42">
        <f t="shared" si="65"/>
        <v>593.62</v>
      </c>
      <c r="N1020" s="42">
        <f t="shared" si="63"/>
        <v>0.08</v>
      </c>
      <c r="O1020" s="42">
        <f t="shared" si="64"/>
        <v>1638.3912</v>
      </c>
    </row>
    <row r="1021" spans="1:15" x14ac:dyDescent="0.3">
      <c r="A1021" t="s">
        <v>2845</v>
      </c>
      <c r="B1021" s="2">
        <v>45733</v>
      </c>
      <c r="C1021" t="s">
        <v>1107</v>
      </c>
      <c r="D1021" t="s">
        <v>1638</v>
      </c>
      <c r="E1021" t="str">
        <f>VLOOKUP(D1021,Product!$A$2:$I$101,3,FALSE)</f>
        <v>Sports</v>
      </c>
      <c r="F1021" t="s">
        <v>1769</v>
      </c>
      <c r="G1021">
        <v>2</v>
      </c>
      <c r="H1021">
        <v>825.04</v>
      </c>
      <c r="I1021">
        <v>0.2</v>
      </c>
      <c r="J1021" t="s">
        <v>1824</v>
      </c>
      <c r="K1021">
        <v>1320.0640000000001</v>
      </c>
      <c r="L1021" s="45">
        <f t="shared" si="62"/>
        <v>2</v>
      </c>
      <c r="M1021" s="42">
        <f t="shared" si="65"/>
        <v>825.04</v>
      </c>
      <c r="N1021" s="42">
        <f t="shared" si="63"/>
        <v>0.2</v>
      </c>
      <c r="O1021" s="42">
        <f t="shared" si="64"/>
        <v>1320.0640000000001</v>
      </c>
    </row>
    <row r="1022" spans="1:15" x14ac:dyDescent="0.3">
      <c r="A1022" t="s">
        <v>2846</v>
      </c>
      <c r="B1022" s="2">
        <v>45322</v>
      </c>
      <c r="C1022" t="s">
        <v>1431</v>
      </c>
      <c r="D1022" t="s">
        <v>1598</v>
      </c>
      <c r="E1022" t="str">
        <f>VLOOKUP(D1022,Product!$A$2:$I$101,3,FALSE)</f>
        <v>Clothing</v>
      </c>
      <c r="F1022" t="s">
        <v>1797</v>
      </c>
      <c r="G1022">
        <v>1</v>
      </c>
      <c r="H1022">
        <v>963.76</v>
      </c>
      <c r="I1022">
        <v>0.14000000000000001</v>
      </c>
      <c r="J1022" t="s">
        <v>1826</v>
      </c>
      <c r="K1022">
        <v>828.83359999999993</v>
      </c>
      <c r="L1022" s="45">
        <f t="shared" si="62"/>
        <v>1</v>
      </c>
      <c r="M1022" s="42">
        <f t="shared" si="65"/>
        <v>963.76</v>
      </c>
      <c r="N1022" s="42">
        <f t="shared" si="63"/>
        <v>0.14000000000000001</v>
      </c>
      <c r="O1022" s="42">
        <f t="shared" si="64"/>
        <v>828.83359999999993</v>
      </c>
    </row>
    <row r="1023" spans="1:15" x14ac:dyDescent="0.3">
      <c r="A1023" t="s">
        <v>2847</v>
      </c>
      <c r="B1023" s="2">
        <v>45415</v>
      </c>
      <c r="C1023" t="s">
        <v>926</v>
      </c>
      <c r="D1023" t="s">
        <v>1658</v>
      </c>
      <c r="E1023" t="str">
        <f>VLOOKUP(D1023,Product!$A$2:$I$101,3,FALSE)</f>
        <v>Home</v>
      </c>
      <c r="F1023" t="s">
        <v>1776</v>
      </c>
      <c r="G1023">
        <v>1</v>
      </c>
      <c r="H1023">
        <v>238.24</v>
      </c>
      <c r="I1023">
        <v>0.12</v>
      </c>
      <c r="J1023" t="s">
        <v>1826</v>
      </c>
      <c r="K1023">
        <v>209.65119999999999</v>
      </c>
      <c r="L1023" s="45">
        <f t="shared" si="62"/>
        <v>1</v>
      </c>
      <c r="M1023" s="42">
        <f t="shared" si="65"/>
        <v>238.24</v>
      </c>
      <c r="N1023" s="42">
        <f t="shared" si="63"/>
        <v>0.12</v>
      </c>
      <c r="O1023" s="42">
        <f t="shared" si="64"/>
        <v>209.65119999999999</v>
      </c>
    </row>
    <row r="1024" spans="1:15" x14ac:dyDescent="0.3">
      <c r="A1024" t="s">
        <v>2848</v>
      </c>
      <c r="B1024" s="2">
        <v>45644</v>
      </c>
      <c r="C1024" t="s">
        <v>1411</v>
      </c>
      <c r="D1024" t="s">
        <v>1712</v>
      </c>
      <c r="E1024" t="str">
        <f>VLOOKUP(D1024,Product!$A$2:$I$101,3,FALSE)</f>
        <v>Sports</v>
      </c>
      <c r="F1024" t="s">
        <v>1804</v>
      </c>
      <c r="G1024">
        <v>1</v>
      </c>
      <c r="H1024">
        <v>756.63</v>
      </c>
      <c r="I1024">
        <v>0.04</v>
      </c>
      <c r="J1024" t="s">
        <v>1826</v>
      </c>
      <c r="K1024">
        <v>726.36479999999995</v>
      </c>
      <c r="L1024" s="45">
        <f t="shared" si="62"/>
        <v>1</v>
      </c>
      <c r="M1024" s="42">
        <f t="shared" si="65"/>
        <v>756.63</v>
      </c>
      <c r="N1024" s="42">
        <f t="shared" si="63"/>
        <v>0.04</v>
      </c>
      <c r="O1024" s="42">
        <f t="shared" si="64"/>
        <v>726.36479999999995</v>
      </c>
    </row>
    <row r="1025" spans="1:15" x14ac:dyDescent="0.3">
      <c r="A1025" t="s">
        <v>2849</v>
      </c>
      <c r="B1025" s="2">
        <v>45845</v>
      </c>
      <c r="C1025" t="s">
        <v>85</v>
      </c>
      <c r="D1025" t="s">
        <v>1734</v>
      </c>
      <c r="E1025" t="str">
        <f>VLOOKUP(D1025,Product!$A$2:$I$101,3,FALSE)</f>
        <v>Electronics</v>
      </c>
      <c r="F1025" t="s">
        <v>1779</v>
      </c>
      <c r="G1025">
        <v>3</v>
      </c>
      <c r="H1025">
        <v>159.76</v>
      </c>
      <c r="I1025">
        <v>0.22</v>
      </c>
      <c r="J1025" t="s">
        <v>1824</v>
      </c>
      <c r="K1025">
        <v>373.83839999999998</v>
      </c>
      <c r="L1025" s="45">
        <f t="shared" si="62"/>
        <v>3</v>
      </c>
      <c r="M1025" s="42">
        <f t="shared" si="65"/>
        <v>159.76</v>
      </c>
      <c r="N1025" s="42">
        <f t="shared" si="63"/>
        <v>0.22</v>
      </c>
      <c r="O1025" s="42">
        <f t="shared" si="64"/>
        <v>373.83839999999998</v>
      </c>
    </row>
    <row r="1026" spans="1:15" x14ac:dyDescent="0.3">
      <c r="A1026" t="s">
        <v>2850</v>
      </c>
      <c r="B1026" s="2">
        <v>45354</v>
      </c>
      <c r="C1026" t="s">
        <v>1151</v>
      </c>
      <c r="D1026" t="s">
        <v>1738</v>
      </c>
      <c r="E1026" t="str">
        <f>VLOOKUP(D1026,Product!$A$2:$I$101,3,FALSE)</f>
        <v>Sports</v>
      </c>
      <c r="F1026" t="s">
        <v>1782</v>
      </c>
      <c r="G1026">
        <v>1</v>
      </c>
      <c r="H1026">
        <v>329.94</v>
      </c>
      <c r="I1026">
        <v>0.14000000000000001</v>
      </c>
      <c r="J1026" t="s">
        <v>1829</v>
      </c>
      <c r="K1026">
        <v>283.7484</v>
      </c>
      <c r="L1026" s="45">
        <f t="shared" si="62"/>
        <v>1</v>
      </c>
      <c r="M1026" s="42">
        <f t="shared" si="65"/>
        <v>329.94</v>
      </c>
      <c r="N1026" s="42">
        <f t="shared" si="63"/>
        <v>0.14000000000000001</v>
      </c>
      <c r="O1026" s="42">
        <f t="shared" si="64"/>
        <v>283.7484</v>
      </c>
    </row>
    <row r="1027" spans="1:15" x14ac:dyDescent="0.3">
      <c r="A1027" t="s">
        <v>2851</v>
      </c>
      <c r="B1027" s="2">
        <v>45720</v>
      </c>
      <c r="C1027" t="s">
        <v>224</v>
      </c>
      <c r="D1027" t="s">
        <v>1582</v>
      </c>
      <c r="E1027" t="str">
        <f>VLOOKUP(D1027,Product!$A$2:$I$101,3,FALSE)</f>
        <v>Sports</v>
      </c>
      <c r="F1027" t="s">
        <v>1782</v>
      </c>
      <c r="G1027">
        <v>1</v>
      </c>
      <c r="H1027">
        <v>234.06</v>
      </c>
      <c r="I1027">
        <v>0.11</v>
      </c>
      <c r="J1027" t="s">
        <v>1826</v>
      </c>
      <c r="K1027">
        <v>208.3134</v>
      </c>
      <c r="L1027" s="45">
        <f t="shared" ref="L1027:L1090" si="66">IF(G1027="", AVERAGEIF($E$2:$E$101, E1028, $G$2:$G$101), G1027)</f>
        <v>1</v>
      </c>
      <c r="M1027" s="42">
        <f t="shared" si="65"/>
        <v>234.06</v>
      </c>
      <c r="N1027" s="42">
        <f t="shared" ref="N1027:N1090" si="67">IF(I1027="", AVERAGEIF($E$2:$E$101, E1028, $I$2:$I$101), I1027)</f>
        <v>0.11</v>
      </c>
      <c r="O1027" s="42">
        <f t="shared" ref="O1027:O1090" si="68">IF(K1027="", AVERAGEIF($E$2:$E$101, E1028, $K$2:$K$101), K1027)</f>
        <v>208.3134</v>
      </c>
    </row>
    <row r="1028" spans="1:15" x14ac:dyDescent="0.3">
      <c r="A1028" t="s">
        <v>2852</v>
      </c>
      <c r="B1028" s="2">
        <v>45278</v>
      </c>
      <c r="C1028" t="s">
        <v>999</v>
      </c>
      <c r="D1028" t="s">
        <v>1710</v>
      </c>
      <c r="E1028" t="str">
        <f>VLOOKUP(D1028,Product!$A$2:$I$101,3,FALSE)</f>
        <v>Sports</v>
      </c>
      <c r="F1028" t="s">
        <v>1752</v>
      </c>
      <c r="G1028">
        <v>2</v>
      </c>
      <c r="H1028">
        <v>773.75</v>
      </c>
      <c r="I1028">
        <v>0.16</v>
      </c>
      <c r="J1028" t="s">
        <v>1826</v>
      </c>
      <c r="K1028">
        <v>1299.9000000000001</v>
      </c>
      <c r="L1028" s="45">
        <f t="shared" si="66"/>
        <v>2</v>
      </c>
      <c r="M1028" s="42">
        <f t="shared" si="65"/>
        <v>773.75</v>
      </c>
      <c r="N1028" s="42">
        <f t="shared" si="67"/>
        <v>0.16</v>
      </c>
      <c r="O1028" s="42">
        <f t="shared" si="68"/>
        <v>1299.9000000000001</v>
      </c>
    </row>
    <row r="1029" spans="1:15" x14ac:dyDescent="0.3">
      <c r="A1029" t="s">
        <v>2853</v>
      </c>
      <c r="B1029" s="2">
        <v>45422</v>
      </c>
      <c r="C1029" t="s">
        <v>1352</v>
      </c>
      <c r="D1029" t="s">
        <v>1652</v>
      </c>
      <c r="E1029" t="str">
        <f>VLOOKUP(D1029,Product!$A$2:$I$101,3,FALSE)</f>
        <v>Sports</v>
      </c>
      <c r="F1029" t="s">
        <v>1810</v>
      </c>
      <c r="G1029">
        <v>1</v>
      </c>
      <c r="H1029">
        <v>73.88</v>
      </c>
      <c r="I1029">
        <v>0.04</v>
      </c>
      <c r="J1029" t="s">
        <v>1824</v>
      </c>
      <c r="K1029">
        <v>70.924799999999991</v>
      </c>
      <c r="L1029" s="45">
        <f t="shared" si="66"/>
        <v>1</v>
      </c>
      <c r="M1029" s="42">
        <f t="shared" si="65"/>
        <v>73.88</v>
      </c>
      <c r="N1029" s="42">
        <f t="shared" si="67"/>
        <v>0.04</v>
      </c>
      <c r="O1029" s="42">
        <f t="shared" si="68"/>
        <v>70.924799999999991</v>
      </c>
    </row>
    <row r="1030" spans="1:15" x14ac:dyDescent="0.3">
      <c r="A1030" t="s">
        <v>2854</v>
      </c>
      <c r="B1030" s="2">
        <v>45337</v>
      </c>
      <c r="C1030" t="s">
        <v>32</v>
      </c>
      <c r="D1030" t="s">
        <v>1720</v>
      </c>
      <c r="E1030" t="str">
        <f>VLOOKUP(D1030,Product!$A$2:$I$101,3,FALSE)</f>
        <v>Home</v>
      </c>
      <c r="F1030" t="s">
        <v>1810</v>
      </c>
      <c r="G1030">
        <v>1</v>
      </c>
      <c r="H1030">
        <v>859.3</v>
      </c>
      <c r="I1030">
        <v>0.16</v>
      </c>
      <c r="J1030" t="s">
        <v>1826</v>
      </c>
      <c r="K1030">
        <v>721.8119999999999</v>
      </c>
      <c r="L1030" s="45">
        <f t="shared" si="66"/>
        <v>1</v>
      </c>
      <c r="M1030" s="42">
        <f t="shared" si="65"/>
        <v>859.3</v>
      </c>
      <c r="N1030" s="42">
        <f t="shared" si="67"/>
        <v>0.16</v>
      </c>
      <c r="O1030" s="42">
        <f t="shared" si="68"/>
        <v>721.8119999999999</v>
      </c>
    </row>
    <row r="1031" spans="1:15" x14ac:dyDescent="0.3">
      <c r="A1031" t="s">
        <v>2855</v>
      </c>
      <c r="B1031" s="2">
        <v>45564</v>
      </c>
      <c r="C1031" t="s">
        <v>444</v>
      </c>
      <c r="D1031" t="s">
        <v>1710</v>
      </c>
      <c r="E1031" t="str">
        <f>VLOOKUP(D1031,Product!$A$2:$I$101,3,FALSE)</f>
        <v>Sports</v>
      </c>
      <c r="F1031" t="s">
        <v>1776</v>
      </c>
      <c r="G1031">
        <v>4</v>
      </c>
      <c r="H1031">
        <v>762.43</v>
      </c>
      <c r="I1031">
        <v>0.05</v>
      </c>
      <c r="J1031" t="s">
        <v>1824</v>
      </c>
      <c r="K1031">
        <v>2897.233999999999</v>
      </c>
      <c r="L1031" s="45">
        <f t="shared" si="66"/>
        <v>4</v>
      </c>
      <c r="M1031" s="42">
        <f t="shared" si="65"/>
        <v>762.43</v>
      </c>
      <c r="N1031" s="42">
        <f t="shared" si="67"/>
        <v>0.05</v>
      </c>
      <c r="O1031" s="42">
        <f t="shared" si="68"/>
        <v>2897.233999999999</v>
      </c>
    </row>
    <row r="1032" spans="1:15" x14ac:dyDescent="0.3">
      <c r="A1032" t="s">
        <v>2856</v>
      </c>
      <c r="B1032" s="2">
        <v>45424</v>
      </c>
      <c r="C1032" t="s">
        <v>428</v>
      </c>
      <c r="D1032" t="s">
        <v>1694</v>
      </c>
      <c r="E1032" t="str">
        <f>VLOOKUP(D1032,Product!$A$2:$I$101,3,FALSE)</f>
        <v>Sports</v>
      </c>
      <c r="F1032" t="s">
        <v>1752</v>
      </c>
      <c r="G1032">
        <v>1</v>
      </c>
      <c r="H1032">
        <v>328.51</v>
      </c>
      <c r="I1032">
        <v>0.2</v>
      </c>
      <c r="J1032" t="s">
        <v>1829</v>
      </c>
      <c r="K1032">
        <v>262.80799999999999</v>
      </c>
      <c r="L1032" s="45">
        <f t="shared" si="66"/>
        <v>1</v>
      </c>
      <c r="M1032" s="42">
        <f t="shared" si="65"/>
        <v>328.51</v>
      </c>
      <c r="N1032" s="42">
        <f t="shared" si="67"/>
        <v>0.2</v>
      </c>
      <c r="O1032" s="42">
        <f t="shared" si="68"/>
        <v>262.80799999999999</v>
      </c>
    </row>
    <row r="1033" spans="1:15" x14ac:dyDescent="0.3">
      <c r="A1033" t="s">
        <v>2857</v>
      </c>
      <c r="B1033" s="2">
        <v>45719</v>
      </c>
      <c r="C1033" t="s">
        <v>872</v>
      </c>
      <c r="D1033" t="s">
        <v>1636</v>
      </c>
      <c r="E1033" t="str">
        <f>VLOOKUP(D1033,Product!$A$2:$I$101,3,FALSE)</f>
        <v>Sports</v>
      </c>
      <c r="F1033" t="s">
        <v>1769</v>
      </c>
      <c r="G1033">
        <v>1</v>
      </c>
      <c r="H1033">
        <v>34.51</v>
      </c>
      <c r="I1033">
        <v>0.04</v>
      </c>
      <c r="J1033" t="s">
        <v>1829</v>
      </c>
      <c r="K1033">
        <v>33.129600000000003</v>
      </c>
      <c r="L1033" s="45">
        <f t="shared" si="66"/>
        <v>1</v>
      </c>
      <c r="M1033" s="42">
        <f t="shared" si="65"/>
        <v>34.51</v>
      </c>
      <c r="N1033" s="42">
        <f t="shared" si="67"/>
        <v>0.04</v>
      </c>
      <c r="O1033" s="42">
        <f t="shared" si="68"/>
        <v>33.129600000000003</v>
      </c>
    </row>
    <row r="1034" spans="1:15" x14ac:dyDescent="0.3">
      <c r="A1034" t="s">
        <v>2858</v>
      </c>
      <c r="B1034" s="2">
        <v>45250</v>
      </c>
      <c r="C1034" t="s">
        <v>372</v>
      </c>
      <c r="D1034" t="s">
        <v>1586</v>
      </c>
      <c r="E1034" t="str">
        <f>VLOOKUP(D1034,Product!$A$2:$I$101,3,FALSE)</f>
        <v>Sports</v>
      </c>
      <c r="F1034" t="s">
        <v>1792</v>
      </c>
      <c r="G1034">
        <v>3</v>
      </c>
      <c r="H1034">
        <v>663.73</v>
      </c>
      <c r="I1034">
        <v>0.06</v>
      </c>
      <c r="J1034" t="s">
        <v>1829</v>
      </c>
      <c r="K1034">
        <v>1871.7185999999999</v>
      </c>
      <c r="L1034" s="45">
        <f t="shared" si="66"/>
        <v>3</v>
      </c>
      <c r="M1034" s="42">
        <f t="shared" si="65"/>
        <v>663.73</v>
      </c>
      <c r="N1034" s="42">
        <f t="shared" si="67"/>
        <v>0.06</v>
      </c>
      <c r="O1034" s="42">
        <f t="shared" si="68"/>
        <v>1871.7185999999999</v>
      </c>
    </row>
    <row r="1035" spans="1:15" x14ac:dyDescent="0.3">
      <c r="A1035" t="s">
        <v>2859</v>
      </c>
      <c r="B1035" s="2">
        <v>45479</v>
      </c>
      <c r="C1035" t="s">
        <v>788</v>
      </c>
      <c r="D1035" t="s">
        <v>1614</v>
      </c>
      <c r="E1035" t="str">
        <f>VLOOKUP(D1035,Product!$A$2:$I$101,3,FALSE)</f>
        <v>Home</v>
      </c>
      <c r="F1035" t="s">
        <v>1786</v>
      </c>
      <c r="G1035">
        <v>1</v>
      </c>
      <c r="H1035">
        <v>409.41</v>
      </c>
      <c r="I1035">
        <v>0.13</v>
      </c>
      <c r="J1035" t="s">
        <v>1826</v>
      </c>
      <c r="K1035">
        <v>356.18669999999997</v>
      </c>
      <c r="L1035" s="45">
        <f t="shared" si="66"/>
        <v>1</v>
      </c>
      <c r="M1035" s="42">
        <f t="shared" si="65"/>
        <v>409.41</v>
      </c>
      <c r="N1035" s="42">
        <f t="shared" si="67"/>
        <v>0.13</v>
      </c>
      <c r="O1035" s="42">
        <f t="shared" si="68"/>
        <v>356.18669999999997</v>
      </c>
    </row>
    <row r="1036" spans="1:15" x14ac:dyDescent="0.3">
      <c r="A1036" t="s">
        <v>2860</v>
      </c>
      <c r="B1036" s="2">
        <v>45727</v>
      </c>
      <c r="C1036" t="s">
        <v>332</v>
      </c>
      <c r="D1036" t="s">
        <v>1704</v>
      </c>
      <c r="E1036" t="str">
        <f>VLOOKUP(D1036,Product!$A$2:$I$101,3,FALSE)</f>
        <v>Home</v>
      </c>
      <c r="F1036" t="s">
        <v>1766</v>
      </c>
      <c r="G1036">
        <v>3</v>
      </c>
      <c r="H1036">
        <v>461.03</v>
      </c>
      <c r="I1036">
        <v>0.11</v>
      </c>
      <c r="J1036" t="s">
        <v>1826</v>
      </c>
      <c r="K1036">
        <v>1230.9501</v>
      </c>
      <c r="L1036" s="45">
        <f t="shared" si="66"/>
        <v>3</v>
      </c>
      <c r="M1036" s="42">
        <f t="shared" si="65"/>
        <v>461.03</v>
      </c>
      <c r="N1036" s="42">
        <f t="shared" si="67"/>
        <v>0.11</v>
      </c>
      <c r="O1036" s="42">
        <f t="shared" si="68"/>
        <v>1230.9501</v>
      </c>
    </row>
    <row r="1037" spans="1:15" x14ac:dyDescent="0.3">
      <c r="A1037" t="s">
        <v>2861</v>
      </c>
      <c r="B1037" s="2">
        <v>45394</v>
      </c>
      <c r="C1037" t="s">
        <v>1151</v>
      </c>
      <c r="D1037" t="s">
        <v>1586</v>
      </c>
      <c r="E1037" t="str">
        <f>VLOOKUP(D1037,Product!$A$2:$I$101,3,FALSE)</f>
        <v>Sports</v>
      </c>
      <c r="F1037" t="s">
        <v>1799</v>
      </c>
      <c r="G1037">
        <v>2</v>
      </c>
      <c r="H1037">
        <v>760.14</v>
      </c>
      <c r="I1037">
        <v>0.02</v>
      </c>
      <c r="J1037" t="s">
        <v>1829</v>
      </c>
      <c r="K1037">
        <v>1489.8743999999999</v>
      </c>
      <c r="L1037" s="45">
        <f t="shared" si="66"/>
        <v>2</v>
      </c>
      <c r="M1037" s="42">
        <f t="shared" si="65"/>
        <v>760.14</v>
      </c>
      <c r="N1037" s="42">
        <f t="shared" si="67"/>
        <v>0.02</v>
      </c>
      <c r="O1037" s="42">
        <f t="shared" si="68"/>
        <v>1489.8743999999999</v>
      </c>
    </row>
    <row r="1038" spans="1:15" x14ac:dyDescent="0.3">
      <c r="A1038" t="s">
        <v>2862</v>
      </c>
      <c r="B1038" s="2">
        <v>45773</v>
      </c>
      <c r="C1038" t="s">
        <v>884</v>
      </c>
      <c r="D1038" t="s">
        <v>1594</v>
      </c>
      <c r="E1038" t="str">
        <f>VLOOKUP(D1038,Product!$A$2:$I$101,3,FALSE)</f>
        <v>Clothing</v>
      </c>
      <c r="F1038" t="s">
        <v>1757</v>
      </c>
      <c r="G1038">
        <v>3</v>
      </c>
      <c r="H1038">
        <v>688.76</v>
      </c>
      <c r="I1038">
        <v>0.12</v>
      </c>
      <c r="J1038" t="s">
        <v>1826</v>
      </c>
      <c r="K1038">
        <v>1818.3263999999999</v>
      </c>
      <c r="L1038" s="45">
        <f t="shared" si="66"/>
        <v>3</v>
      </c>
      <c r="M1038" s="42">
        <f t="shared" si="65"/>
        <v>688.76</v>
      </c>
      <c r="N1038" s="42">
        <f t="shared" si="67"/>
        <v>0.12</v>
      </c>
      <c r="O1038" s="42">
        <f t="shared" si="68"/>
        <v>1818.3263999999999</v>
      </c>
    </row>
    <row r="1039" spans="1:15" x14ac:dyDescent="0.3">
      <c r="A1039" t="s">
        <v>2863</v>
      </c>
      <c r="B1039" s="2">
        <v>45779</v>
      </c>
      <c r="C1039" t="s">
        <v>532</v>
      </c>
      <c r="D1039" t="s">
        <v>1634</v>
      </c>
      <c r="E1039" t="str">
        <f>VLOOKUP(D1039,Product!$A$2:$I$101,3,FALSE)</f>
        <v>Electronics</v>
      </c>
      <c r="F1039" t="s">
        <v>1786</v>
      </c>
      <c r="G1039">
        <v>2</v>
      </c>
      <c r="H1039">
        <v>257.77999999999997</v>
      </c>
      <c r="I1039">
        <v>0.05</v>
      </c>
      <c r="J1039" t="s">
        <v>1824</v>
      </c>
      <c r="K1039">
        <v>489.78199999999993</v>
      </c>
      <c r="L1039" s="45">
        <f t="shared" si="66"/>
        <v>2</v>
      </c>
      <c r="M1039" s="42">
        <f t="shared" ref="M1039:M1102" si="69">IF(H1039="", IFERROR(AVERAGEIF($E$2:$E$101, E1039, $H$2:$H$101), ""), H1039)</f>
        <v>257.77999999999997</v>
      </c>
      <c r="N1039" s="42">
        <f t="shared" si="67"/>
        <v>0.05</v>
      </c>
      <c r="O1039" s="42">
        <f t="shared" si="68"/>
        <v>489.78199999999993</v>
      </c>
    </row>
    <row r="1040" spans="1:15" x14ac:dyDescent="0.3">
      <c r="A1040" t="s">
        <v>2864</v>
      </c>
      <c r="B1040" s="2">
        <v>45400</v>
      </c>
      <c r="C1040" t="s">
        <v>198</v>
      </c>
      <c r="D1040" t="s">
        <v>1654</v>
      </c>
      <c r="E1040" t="str">
        <f>VLOOKUP(D1040,Product!$A$2:$I$101,3,FALSE)</f>
        <v>Clothing</v>
      </c>
      <c r="F1040" t="s">
        <v>1779</v>
      </c>
      <c r="G1040">
        <v>2</v>
      </c>
      <c r="H1040">
        <v>314.29000000000002</v>
      </c>
      <c r="I1040">
        <v>0.19</v>
      </c>
      <c r="J1040" t="s">
        <v>1829</v>
      </c>
      <c r="K1040">
        <v>509.14980000000008</v>
      </c>
      <c r="L1040" s="45">
        <f t="shared" si="66"/>
        <v>2</v>
      </c>
      <c r="M1040" s="42">
        <f t="shared" si="69"/>
        <v>314.29000000000002</v>
      </c>
      <c r="N1040" s="42">
        <f t="shared" si="67"/>
        <v>0.19</v>
      </c>
      <c r="O1040" s="42">
        <f t="shared" si="68"/>
        <v>509.14980000000008</v>
      </c>
    </row>
    <row r="1041" spans="1:15" x14ac:dyDescent="0.3">
      <c r="A1041" t="s">
        <v>2865</v>
      </c>
      <c r="B1041" s="2">
        <v>45520</v>
      </c>
      <c r="C1041" t="s">
        <v>520</v>
      </c>
      <c r="D1041" t="s">
        <v>1692</v>
      </c>
      <c r="E1041" t="str">
        <f>VLOOKUP(D1041,Product!$A$2:$I$101,3,FALSE)</f>
        <v>Sports</v>
      </c>
      <c r="F1041" t="s">
        <v>1799</v>
      </c>
      <c r="G1041">
        <v>3</v>
      </c>
      <c r="H1041">
        <v>336.09</v>
      </c>
      <c r="I1041">
        <v>0.01</v>
      </c>
      <c r="J1041" t="s">
        <v>1826</v>
      </c>
      <c r="K1041">
        <v>998.18729999999994</v>
      </c>
      <c r="L1041" s="45">
        <f t="shared" si="66"/>
        <v>3</v>
      </c>
      <c r="M1041" s="42">
        <f t="shared" si="69"/>
        <v>336.09</v>
      </c>
      <c r="N1041" s="42">
        <f t="shared" si="67"/>
        <v>0.01</v>
      </c>
      <c r="O1041" s="42">
        <f t="shared" si="68"/>
        <v>998.18729999999994</v>
      </c>
    </row>
    <row r="1042" spans="1:15" x14ac:dyDescent="0.3">
      <c r="A1042" t="s">
        <v>2866</v>
      </c>
      <c r="B1042" s="2">
        <v>45861</v>
      </c>
      <c r="C1042" t="s">
        <v>20</v>
      </c>
      <c r="D1042" t="s">
        <v>1698</v>
      </c>
      <c r="E1042" t="str">
        <f>VLOOKUP(D1042,Product!$A$2:$I$101,3,FALSE)</f>
        <v>Clothing</v>
      </c>
      <c r="F1042" t="s">
        <v>1807</v>
      </c>
      <c r="G1042">
        <v>3</v>
      </c>
      <c r="H1042">
        <v>202.07</v>
      </c>
      <c r="I1042">
        <v>0.23</v>
      </c>
      <c r="J1042" t="s">
        <v>1826</v>
      </c>
      <c r="K1042">
        <v>466.78170000000011</v>
      </c>
      <c r="L1042" s="45">
        <f t="shared" si="66"/>
        <v>3</v>
      </c>
      <c r="M1042" s="42">
        <f t="shared" si="69"/>
        <v>202.07</v>
      </c>
      <c r="N1042" s="42">
        <f t="shared" si="67"/>
        <v>0.23</v>
      </c>
      <c r="O1042" s="42">
        <f t="shared" si="68"/>
        <v>466.78170000000011</v>
      </c>
    </row>
    <row r="1043" spans="1:15" x14ac:dyDescent="0.3">
      <c r="A1043" t="s">
        <v>2867</v>
      </c>
      <c r="B1043" s="2">
        <v>45781</v>
      </c>
      <c r="C1043" t="s">
        <v>978</v>
      </c>
      <c r="D1043" t="s">
        <v>1582</v>
      </c>
      <c r="E1043" t="str">
        <f>VLOOKUP(D1043,Product!$A$2:$I$101,3,FALSE)</f>
        <v>Sports</v>
      </c>
      <c r="F1043" t="s">
        <v>1782</v>
      </c>
      <c r="G1043">
        <v>2</v>
      </c>
      <c r="H1043">
        <v>485.25</v>
      </c>
      <c r="I1043">
        <v>0.28000000000000003</v>
      </c>
      <c r="J1043" t="s">
        <v>1824</v>
      </c>
      <c r="K1043">
        <v>698.76</v>
      </c>
      <c r="L1043" s="45">
        <f t="shared" si="66"/>
        <v>2</v>
      </c>
      <c r="M1043" s="42">
        <f t="shared" si="69"/>
        <v>485.25</v>
      </c>
      <c r="N1043" s="42">
        <f t="shared" si="67"/>
        <v>0.28000000000000003</v>
      </c>
      <c r="O1043" s="42">
        <f t="shared" si="68"/>
        <v>698.76</v>
      </c>
    </row>
    <row r="1044" spans="1:15" x14ac:dyDescent="0.3">
      <c r="A1044" t="s">
        <v>2868</v>
      </c>
      <c r="B1044" s="2">
        <v>45906</v>
      </c>
      <c r="C1044" t="s">
        <v>568</v>
      </c>
      <c r="D1044" t="s">
        <v>1698</v>
      </c>
      <c r="E1044" t="str">
        <f>VLOOKUP(D1044,Product!$A$2:$I$101,3,FALSE)</f>
        <v>Clothing</v>
      </c>
      <c r="F1044" t="s">
        <v>1789</v>
      </c>
      <c r="G1044">
        <v>4</v>
      </c>
      <c r="H1044">
        <v>552.38</v>
      </c>
      <c r="I1044">
        <v>0.1</v>
      </c>
      <c r="J1044" t="s">
        <v>1826</v>
      </c>
      <c r="K1044">
        <v>1988.568</v>
      </c>
      <c r="L1044" s="45">
        <f t="shared" si="66"/>
        <v>4</v>
      </c>
      <c r="M1044" s="42">
        <f t="shared" si="69"/>
        <v>552.38</v>
      </c>
      <c r="N1044" s="42">
        <f t="shared" si="67"/>
        <v>0.1</v>
      </c>
      <c r="O1044" s="42">
        <f t="shared" si="68"/>
        <v>1988.568</v>
      </c>
    </row>
    <row r="1045" spans="1:15" x14ac:dyDescent="0.3">
      <c r="A1045" t="s">
        <v>2869</v>
      </c>
      <c r="B1045" s="2">
        <v>45251</v>
      </c>
      <c r="C1045" t="s">
        <v>378</v>
      </c>
      <c r="D1045" t="s">
        <v>1664</v>
      </c>
      <c r="E1045" t="str">
        <f>VLOOKUP(D1045,Product!$A$2:$I$101,3,FALSE)</f>
        <v>Clothing</v>
      </c>
      <c r="F1045" t="s">
        <v>1807</v>
      </c>
      <c r="G1045">
        <v>4</v>
      </c>
      <c r="H1045">
        <v>377.26</v>
      </c>
      <c r="I1045">
        <v>0.22</v>
      </c>
      <c r="J1045" t="s">
        <v>1829</v>
      </c>
      <c r="K1045">
        <v>1177.0512000000001</v>
      </c>
      <c r="L1045" s="45">
        <f t="shared" si="66"/>
        <v>4</v>
      </c>
      <c r="M1045" s="42">
        <f t="shared" si="69"/>
        <v>377.26</v>
      </c>
      <c r="N1045" s="42">
        <f t="shared" si="67"/>
        <v>0.22</v>
      </c>
      <c r="O1045" s="42">
        <f t="shared" si="68"/>
        <v>1177.0512000000001</v>
      </c>
    </row>
    <row r="1046" spans="1:15" x14ac:dyDescent="0.3">
      <c r="A1046" t="s">
        <v>2870</v>
      </c>
      <c r="B1046" s="2">
        <v>45257</v>
      </c>
      <c r="C1046" t="s">
        <v>202</v>
      </c>
      <c r="D1046" t="s">
        <v>1642</v>
      </c>
      <c r="E1046" t="str">
        <f>VLOOKUP(D1046,Product!$A$2:$I$101,3,FALSE)</f>
        <v>Beauty</v>
      </c>
      <c r="F1046" t="s">
        <v>1813</v>
      </c>
      <c r="G1046">
        <v>4</v>
      </c>
      <c r="H1046">
        <v>189.07</v>
      </c>
      <c r="I1046">
        <v>0.1</v>
      </c>
      <c r="J1046" t="s">
        <v>1829</v>
      </c>
      <c r="K1046">
        <v>680.65200000000004</v>
      </c>
      <c r="L1046" s="45">
        <f t="shared" si="66"/>
        <v>4</v>
      </c>
      <c r="M1046" s="42">
        <f t="shared" si="69"/>
        <v>189.07</v>
      </c>
      <c r="N1046" s="42">
        <f t="shared" si="67"/>
        <v>0.1</v>
      </c>
      <c r="O1046" s="42">
        <f t="shared" si="68"/>
        <v>680.65200000000004</v>
      </c>
    </row>
    <row r="1047" spans="1:15" x14ac:dyDescent="0.3">
      <c r="A1047" t="s">
        <v>2871</v>
      </c>
      <c r="B1047" s="2">
        <v>45818</v>
      </c>
      <c r="C1047" t="s">
        <v>1533</v>
      </c>
      <c r="D1047" t="s">
        <v>1608</v>
      </c>
      <c r="E1047" t="str">
        <f>VLOOKUP(D1047,Product!$A$2:$I$101,3,FALSE)</f>
        <v>Home</v>
      </c>
      <c r="F1047" t="s">
        <v>1769</v>
      </c>
      <c r="G1047">
        <v>3</v>
      </c>
      <c r="H1047">
        <v>272.27</v>
      </c>
      <c r="I1047">
        <v>0.01</v>
      </c>
      <c r="J1047" t="s">
        <v>1824</v>
      </c>
      <c r="K1047">
        <v>808.64189999999996</v>
      </c>
      <c r="L1047" s="45">
        <f t="shared" si="66"/>
        <v>3</v>
      </c>
      <c r="M1047" s="42">
        <f t="shared" si="69"/>
        <v>272.27</v>
      </c>
      <c r="N1047" s="42">
        <f t="shared" si="67"/>
        <v>0.01</v>
      </c>
      <c r="O1047" s="42">
        <f t="shared" si="68"/>
        <v>808.64189999999996</v>
      </c>
    </row>
    <row r="1048" spans="1:15" x14ac:dyDescent="0.3">
      <c r="A1048" t="s">
        <v>2872</v>
      </c>
      <c r="B1048" s="2">
        <v>45806</v>
      </c>
      <c r="C1048" t="s">
        <v>842</v>
      </c>
      <c r="D1048" t="s">
        <v>1732</v>
      </c>
      <c r="E1048" t="str">
        <f>VLOOKUP(D1048,Product!$A$2:$I$101,3,FALSE)</f>
        <v>Home</v>
      </c>
      <c r="F1048" t="s">
        <v>1792</v>
      </c>
      <c r="G1048">
        <v>1</v>
      </c>
      <c r="H1048">
        <v>209.39</v>
      </c>
      <c r="I1048">
        <v>0.28000000000000003</v>
      </c>
      <c r="J1048" t="s">
        <v>1826</v>
      </c>
      <c r="K1048">
        <v>150.76079999999999</v>
      </c>
      <c r="L1048" s="45">
        <f t="shared" si="66"/>
        <v>1</v>
      </c>
      <c r="M1048" s="42">
        <f t="shared" si="69"/>
        <v>209.39</v>
      </c>
      <c r="N1048" s="42">
        <f t="shared" si="67"/>
        <v>0.28000000000000003</v>
      </c>
      <c r="O1048" s="42">
        <f t="shared" si="68"/>
        <v>150.76079999999999</v>
      </c>
    </row>
    <row r="1049" spans="1:15" x14ac:dyDescent="0.3">
      <c r="A1049" t="s">
        <v>2873</v>
      </c>
      <c r="B1049" s="2">
        <v>45288</v>
      </c>
      <c r="C1049" t="s">
        <v>202</v>
      </c>
      <c r="D1049" t="s">
        <v>1708</v>
      </c>
      <c r="E1049" t="str">
        <f>VLOOKUP(D1049,Product!$A$2:$I$101,3,FALSE)</f>
        <v>Home</v>
      </c>
      <c r="F1049" t="s">
        <v>1786</v>
      </c>
      <c r="G1049">
        <v>1</v>
      </c>
      <c r="H1049">
        <v>813.87</v>
      </c>
      <c r="I1049">
        <v>0.23</v>
      </c>
      <c r="J1049" t="s">
        <v>1824</v>
      </c>
      <c r="K1049">
        <v>626.67989999999998</v>
      </c>
      <c r="L1049" s="45">
        <f t="shared" si="66"/>
        <v>1</v>
      </c>
      <c r="M1049" s="42">
        <f t="shared" si="69"/>
        <v>813.87</v>
      </c>
      <c r="N1049" s="42">
        <f t="shared" si="67"/>
        <v>0.23</v>
      </c>
      <c r="O1049" s="42">
        <f t="shared" si="68"/>
        <v>626.67989999999998</v>
      </c>
    </row>
    <row r="1050" spans="1:15" x14ac:dyDescent="0.3">
      <c r="A1050" t="s">
        <v>2874</v>
      </c>
      <c r="B1050" s="2">
        <v>45783</v>
      </c>
      <c r="C1050" t="s">
        <v>821</v>
      </c>
      <c r="D1050" t="s">
        <v>1604</v>
      </c>
      <c r="E1050" t="str">
        <f>VLOOKUP(D1050,Product!$A$2:$I$101,3,FALSE)</f>
        <v>Sports</v>
      </c>
      <c r="F1050" t="s">
        <v>1752</v>
      </c>
      <c r="G1050">
        <v>1</v>
      </c>
      <c r="H1050">
        <v>143.69999999999999</v>
      </c>
      <c r="I1050">
        <v>0.19</v>
      </c>
      <c r="J1050" t="s">
        <v>1826</v>
      </c>
      <c r="K1050">
        <v>116.39700000000001</v>
      </c>
      <c r="L1050" s="45">
        <f t="shared" si="66"/>
        <v>1</v>
      </c>
      <c r="M1050" s="42">
        <f t="shared" si="69"/>
        <v>143.69999999999999</v>
      </c>
      <c r="N1050" s="42">
        <f t="shared" si="67"/>
        <v>0.19</v>
      </c>
      <c r="O1050" s="42">
        <f t="shared" si="68"/>
        <v>116.39700000000001</v>
      </c>
    </row>
    <row r="1051" spans="1:15" x14ac:dyDescent="0.3">
      <c r="A1051" t="s">
        <v>2875</v>
      </c>
      <c r="B1051" s="2">
        <v>45385</v>
      </c>
      <c r="C1051" t="s">
        <v>1449</v>
      </c>
      <c r="D1051" t="s">
        <v>1640</v>
      </c>
      <c r="E1051" t="str">
        <f>VLOOKUP(D1051,Product!$A$2:$I$101,3,FALSE)</f>
        <v>Clothing</v>
      </c>
      <c r="F1051" t="s">
        <v>1757</v>
      </c>
      <c r="G1051">
        <v>4</v>
      </c>
      <c r="H1051">
        <v>837.34</v>
      </c>
      <c r="I1051">
        <v>0.05</v>
      </c>
      <c r="J1051" t="s">
        <v>1826</v>
      </c>
      <c r="K1051">
        <v>3181.8919999999998</v>
      </c>
      <c r="L1051" s="45">
        <f t="shared" si="66"/>
        <v>4</v>
      </c>
      <c r="M1051" s="42">
        <f t="shared" si="69"/>
        <v>837.34</v>
      </c>
      <c r="N1051" s="42">
        <f t="shared" si="67"/>
        <v>0.05</v>
      </c>
      <c r="O1051" s="42">
        <f t="shared" si="68"/>
        <v>3181.8919999999998</v>
      </c>
    </row>
    <row r="1052" spans="1:15" x14ac:dyDescent="0.3">
      <c r="A1052" t="s">
        <v>2876</v>
      </c>
      <c r="B1052" s="2">
        <v>45878</v>
      </c>
      <c r="C1052" t="s">
        <v>417</v>
      </c>
      <c r="D1052" t="s">
        <v>1578</v>
      </c>
      <c r="E1052" t="str">
        <f>VLOOKUP(D1052,Product!$A$2:$I$101,3,FALSE)</f>
        <v>Electronics</v>
      </c>
      <c r="F1052" t="s">
        <v>1813</v>
      </c>
      <c r="G1052">
        <v>1</v>
      </c>
      <c r="H1052">
        <v>151.66</v>
      </c>
      <c r="I1052">
        <v>0.16</v>
      </c>
      <c r="J1052" t="s">
        <v>1829</v>
      </c>
      <c r="K1052">
        <v>127.3944</v>
      </c>
      <c r="L1052" s="45">
        <f t="shared" si="66"/>
        <v>1</v>
      </c>
      <c r="M1052" s="42">
        <f t="shared" si="69"/>
        <v>151.66</v>
      </c>
      <c r="N1052" s="42">
        <f t="shared" si="67"/>
        <v>0.16</v>
      </c>
      <c r="O1052" s="42">
        <f t="shared" si="68"/>
        <v>127.3944</v>
      </c>
    </row>
    <row r="1053" spans="1:15" x14ac:dyDescent="0.3">
      <c r="A1053" t="s">
        <v>2877</v>
      </c>
      <c r="B1053" s="2">
        <v>45720</v>
      </c>
      <c r="C1053" t="s">
        <v>1533</v>
      </c>
      <c r="D1053" t="s">
        <v>1636</v>
      </c>
      <c r="E1053" t="str">
        <f>VLOOKUP(D1053,Product!$A$2:$I$101,3,FALSE)</f>
        <v>Sports</v>
      </c>
      <c r="F1053" t="s">
        <v>1782</v>
      </c>
      <c r="G1053">
        <v>3</v>
      </c>
      <c r="H1053">
        <v>961.4</v>
      </c>
      <c r="I1053">
        <v>0.02</v>
      </c>
      <c r="J1053" t="s">
        <v>1826</v>
      </c>
      <c r="K1053">
        <v>2826.5160000000001</v>
      </c>
      <c r="L1053" s="45">
        <f t="shared" si="66"/>
        <v>3</v>
      </c>
      <c r="M1053" s="42">
        <f t="shared" si="69"/>
        <v>961.4</v>
      </c>
      <c r="N1053" s="42">
        <f t="shared" si="67"/>
        <v>0.02</v>
      </c>
      <c r="O1053" s="42">
        <f t="shared" si="68"/>
        <v>2826.5160000000001</v>
      </c>
    </row>
    <row r="1054" spans="1:15" x14ac:dyDescent="0.3">
      <c r="A1054" t="s">
        <v>2878</v>
      </c>
      <c r="B1054" s="2">
        <v>45503</v>
      </c>
      <c r="C1054" t="s">
        <v>1157</v>
      </c>
      <c r="D1054" t="s">
        <v>1696</v>
      </c>
      <c r="E1054" t="str">
        <f>VLOOKUP(D1054,Product!$A$2:$I$101,3,FALSE)</f>
        <v>Electronics</v>
      </c>
      <c r="F1054" t="s">
        <v>1810</v>
      </c>
      <c r="G1054">
        <v>4</v>
      </c>
      <c r="H1054">
        <v>475.98</v>
      </c>
      <c r="I1054">
        <v>0.19</v>
      </c>
      <c r="J1054" t="s">
        <v>1826</v>
      </c>
      <c r="K1054">
        <v>1542.1751999999999</v>
      </c>
      <c r="L1054" s="45">
        <f t="shared" si="66"/>
        <v>4</v>
      </c>
      <c r="M1054" s="42">
        <f t="shared" si="69"/>
        <v>475.98</v>
      </c>
      <c r="N1054" s="42">
        <f t="shared" si="67"/>
        <v>0.19</v>
      </c>
      <c r="O1054" s="42">
        <f t="shared" si="68"/>
        <v>1542.1751999999999</v>
      </c>
    </row>
    <row r="1055" spans="1:15" x14ac:dyDescent="0.3">
      <c r="A1055" t="s">
        <v>2879</v>
      </c>
      <c r="B1055" s="2">
        <v>45551</v>
      </c>
      <c r="C1055" t="s">
        <v>1187</v>
      </c>
      <c r="D1055" t="s">
        <v>1624</v>
      </c>
      <c r="E1055" t="str">
        <f>VLOOKUP(D1055,Product!$A$2:$I$101,3,FALSE)</f>
        <v>Sports</v>
      </c>
      <c r="F1055" t="s">
        <v>1801</v>
      </c>
      <c r="G1055">
        <v>4</v>
      </c>
      <c r="H1055">
        <v>132.88999999999999</v>
      </c>
      <c r="I1055">
        <v>0.12</v>
      </c>
      <c r="J1055" t="s">
        <v>1824</v>
      </c>
      <c r="K1055">
        <v>467.77280000000002</v>
      </c>
      <c r="L1055" s="45">
        <f t="shared" si="66"/>
        <v>4</v>
      </c>
      <c r="M1055" s="42">
        <f t="shared" si="69"/>
        <v>132.88999999999999</v>
      </c>
      <c r="N1055" s="42">
        <f t="shared" si="67"/>
        <v>0.12</v>
      </c>
      <c r="O1055" s="42">
        <f t="shared" si="68"/>
        <v>467.77280000000002</v>
      </c>
    </row>
    <row r="1056" spans="1:15" x14ac:dyDescent="0.3">
      <c r="A1056" t="s">
        <v>2880</v>
      </c>
      <c r="B1056" s="2">
        <v>45850</v>
      </c>
      <c r="C1056" t="s">
        <v>1355</v>
      </c>
      <c r="D1056" t="s">
        <v>1618</v>
      </c>
      <c r="E1056" t="str">
        <f>VLOOKUP(D1056,Product!$A$2:$I$101,3,FALSE)</f>
        <v>Home</v>
      </c>
      <c r="F1056" t="s">
        <v>1794</v>
      </c>
      <c r="G1056">
        <v>3</v>
      </c>
      <c r="H1056">
        <v>471.31</v>
      </c>
      <c r="I1056">
        <v>0</v>
      </c>
      <c r="J1056" t="s">
        <v>1826</v>
      </c>
      <c r="K1056">
        <v>1413.93</v>
      </c>
      <c r="L1056" s="45">
        <f t="shared" si="66"/>
        <v>3</v>
      </c>
      <c r="M1056" s="42">
        <f t="shared" si="69"/>
        <v>471.31</v>
      </c>
      <c r="N1056" s="42">
        <f t="shared" si="67"/>
        <v>0</v>
      </c>
      <c r="O1056" s="42">
        <f t="shared" si="68"/>
        <v>1413.93</v>
      </c>
    </row>
    <row r="1057" spans="1:15" x14ac:dyDescent="0.3">
      <c r="A1057" t="s">
        <v>2881</v>
      </c>
      <c r="B1057" s="2">
        <v>45441</v>
      </c>
      <c r="C1057" t="s">
        <v>1431</v>
      </c>
      <c r="D1057" t="s">
        <v>1700</v>
      </c>
      <c r="E1057" t="str">
        <f>VLOOKUP(D1057,Product!$A$2:$I$101,3,FALSE)</f>
        <v>Electronics</v>
      </c>
      <c r="F1057" t="s">
        <v>1799</v>
      </c>
      <c r="G1057">
        <v>2</v>
      </c>
      <c r="H1057">
        <v>720.32</v>
      </c>
      <c r="I1057">
        <v>0.26</v>
      </c>
      <c r="J1057" t="s">
        <v>1824</v>
      </c>
      <c r="K1057">
        <v>1066.0735999999999</v>
      </c>
      <c r="L1057" s="45">
        <f t="shared" si="66"/>
        <v>2</v>
      </c>
      <c r="M1057" s="42">
        <f t="shared" si="69"/>
        <v>720.32</v>
      </c>
      <c r="N1057" s="42">
        <f t="shared" si="67"/>
        <v>0.26</v>
      </c>
      <c r="O1057" s="42">
        <f t="shared" si="68"/>
        <v>1066.0735999999999</v>
      </c>
    </row>
    <row r="1058" spans="1:15" x14ac:dyDescent="0.3">
      <c r="A1058" t="s">
        <v>2882</v>
      </c>
      <c r="B1058" s="2">
        <v>45431</v>
      </c>
      <c r="C1058" t="s">
        <v>275</v>
      </c>
      <c r="D1058" t="s">
        <v>1680</v>
      </c>
      <c r="E1058" t="str">
        <f>VLOOKUP(D1058,Product!$A$2:$I$101,3,FALSE)</f>
        <v>Beauty</v>
      </c>
      <c r="F1058" t="s">
        <v>1810</v>
      </c>
      <c r="G1058">
        <v>4</v>
      </c>
      <c r="H1058">
        <v>99.92</v>
      </c>
      <c r="I1058">
        <v>0.11</v>
      </c>
      <c r="J1058" t="s">
        <v>1829</v>
      </c>
      <c r="K1058">
        <v>355.71519999999998</v>
      </c>
      <c r="L1058" s="45">
        <f t="shared" si="66"/>
        <v>4</v>
      </c>
      <c r="M1058" s="42">
        <f t="shared" si="69"/>
        <v>99.92</v>
      </c>
      <c r="N1058" s="42">
        <f t="shared" si="67"/>
        <v>0.11</v>
      </c>
      <c r="O1058" s="42">
        <f t="shared" si="68"/>
        <v>355.71519999999998</v>
      </c>
    </row>
    <row r="1059" spans="1:15" x14ac:dyDescent="0.3">
      <c r="A1059" t="s">
        <v>2883</v>
      </c>
      <c r="B1059" s="2">
        <v>45873</v>
      </c>
      <c r="C1059" t="s">
        <v>247</v>
      </c>
      <c r="D1059" t="s">
        <v>1568</v>
      </c>
      <c r="E1059" t="str">
        <f>VLOOKUP(D1059,Product!$A$2:$I$101,3,FALSE)</f>
        <v>Home</v>
      </c>
      <c r="F1059" t="s">
        <v>1766</v>
      </c>
      <c r="G1059">
        <v>3</v>
      </c>
      <c r="H1059">
        <v>900.63</v>
      </c>
      <c r="I1059">
        <v>0.11</v>
      </c>
      <c r="J1059" t="s">
        <v>1829</v>
      </c>
      <c r="K1059">
        <v>2404.6821</v>
      </c>
      <c r="L1059" s="45">
        <f t="shared" si="66"/>
        <v>3</v>
      </c>
      <c r="M1059" s="42">
        <f t="shared" si="69"/>
        <v>900.63</v>
      </c>
      <c r="N1059" s="42">
        <f t="shared" si="67"/>
        <v>0.11</v>
      </c>
      <c r="O1059" s="42">
        <f t="shared" si="68"/>
        <v>2404.6821</v>
      </c>
    </row>
    <row r="1060" spans="1:15" x14ac:dyDescent="0.3">
      <c r="A1060" t="s">
        <v>2884</v>
      </c>
      <c r="B1060" s="2">
        <v>45629</v>
      </c>
      <c r="C1060" t="s">
        <v>1368</v>
      </c>
      <c r="D1060" t="s">
        <v>1640</v>
      </c>
      <c r="E1060" t="str">
        <f>VLOOKUP(D1060,Product!$A$2:$I$101,3,FALSE)</f>
        <v>Clothing</v>
      </c>
      <c r="F1060" t="s">
        <v>1782</v>
      </c>
      <c r="G1060">
        <v>1</v>
      </c>
      <c r="H1060">
        <v>681.72</v>
      </c>
      <c r="I1060">
        <v>0.11</v>
      </c>
      <c r="J1060" t="s">
        <v>1826</v>
      </c>
      <c r="K1060">
        <v>606.73080000000004</v>
      </c>
      <c r="L1060" s="45">
        <f t="shared" si="66"/>
        <v>1</v>
      </c>
      <c r="M1060" s="42">
        <f t="shared" si="69"/>
        <v>681.72</v>
      </c>
      <c r="N1060" s="42">
        <f t="shared" si="67"/>
        <v>0.11</v>
      </c>
      <c r="O1060" s="42">
        <f t="shared" si="68"/>
        <v>606.73080000000004</v>
      </c>
    </row>
    <row r="1061" spans="1:15" x14ac:dyDescent="0.3">
      <c r="A1061" t="s">
        <v>2885</v>
      </c>
      <c r="B1061" s="2">
        <v>45222</v>
      </c>
      <c r="C1061" t="s">
        <v>48</v>
      </c>
      <c r="D1061" t="s">
        <v>1704</v>
      </c>
      <c r="E1061" t="str">
        <f>VLOOKUP(D1061,Product!$A$2:$I$101,3,FALSE)</f>
        <v>Home</v>
      </c>
      <c r="F1061" t="s">
        <v>1797</v>
      </c>
      <c r="G1061">
        <v>2</v>
      </c>
      <c r="H1061">
        <v>838.22</v>
      </c>
      <c r="I1061">
        <v>0.3</v>
      </c>
      <c r="J1061" t="s">
        <v>1824</v>
      </c>
      <c r="K1061">
        <v>1173.508</v>
      </c>
      <c r="L1061" s="45">
        <f t="shared" si="66"/>
        <v>2</v>
      </c>
      <c r="M1061" s="42">
        <f t="shared" si="69"/>
        <v>838.22</v>
      </c>
      <c r="N1061" s="42">
        <f t="shared" si="67"/>
        <v>0.3</v>
      </c>
      <c r="O1061" s="42">
        <f t="shared" si="68"/>
        <v>1173.508</v>
      </c>
    </row>
    <row r="1062" spans="1:15" x14ac:dyDescent="0.3">
      <c r="A1062" t="s">
        <v>2886</v>
      </c>
      <c r="B1062" s="2">
        <v>45797</v>
      </c>
      <c r="C1062" t="s">
        <v>637</v>
      </c>
      <c r="D1062" t="s">
        <v>1722</v>
      </c>
      <c r="E1062" t="str">
        <f>VLOOKUP(D1062,Product!$A$2:$I$101,3,FALSE)</f>
        <v>Home</v>
      </c>
      <c r="F1062" t="s">
        <v>1794</v>
      </c>
      <c r="G1062">
        <v>2</v>
      </c>
      <c r="H1062">
        <v>816.22</v>
      </c>
      <c r="I1062">
        <v>0.27</v>
      </c>
      <c r="J1062" t="s">
        <v>1824</v>
      </c>
      <c r="K1062">
        <v>1191.6812</v>
      </c>
      <c r="L1062" s="45">
        <f t="shared" si="66"/>
        <v>2</v>
      </c>
      <c r="M1062" s="42">
        <f t="shared" si="69"/>
        <v>816.22</v>
      </c>
      <c r="N1062" s="42">
        <f t="shared" si="67"/>
        <v>0.27</v>
      </c>
      <c r="O1062" s="42">
        <f t="shared" si="68"/>
        <v>1191.6812</v>
      </c>
    </row>
    <row r="1063" spans="1:15" x14ac:dyDescent="0.3">
      <c r="A1063" t="s">
        <v>2887</v>
      </c>
      <c r="B1063" s="2">
        <v>45554</v>
      </c>
      <c r="C1063" t="s">
        <v>1187</v>
      </c>
      <c r="D1063" t="s">
        <v>1670</v>
      </c>
      <c r="E1063" t="str">
        <f>VLOOKUP(D1063,Product!$A$2:$I$101,3,FALSE)</f>
        <v>Sports</v>
      </c>
      <c r="F1063" t="s">
        <v>1779</v>
      </c>
      <c r="G1063">
        <v>2</v>
      </c>
      <c r="H1063">
        <v>654.12</v>
      </c>
      <c r="I1063">
        <v>0.27</v>
      </c>
      <c r="J1063" t="s">
        <v>1826</v>
      </c>
      <c r="K1063">
        <v>955.01519999999994</v>
      </c>
      <c r="L1063" s="45">
        <f t="shared" si="66"/>
        <v>2</v>
      </c>
      <c r="M1063" s="42">
        <f t="shared" si="69"/>
        <v>654.12</v>
      </c>
      <c r="N1063" s="42">
        <f t="shared" si="67"/>
        <v>0.27</v>
      </c>
      <c r="O1063" s="42">
        <f t="shared" si="68"/>
        <v>955.01519999999994</v>
      </c>
    </row>
    <row r="1064" spans="1:15" x14ac:dyDescent="0.3">
      <c r="A1064" t="s">
        <v>2888</v>
      </c>
      <c r="B1064" s="2">
        <v>45385</v>
      </c>
      <c r="C1064" t="s">
        <v>372</v>
      </c>
      <c r="D1064" t="s">
        <v>1694</v>
      </c>
      <c r="E1064" t="str">
        <f>VLOOKUP(D1064,Product!$A$2:$I$101,3,FALSE)</f>
        <v>Sports</v>
      </c>
      <c r="F1064" t="s">
        <v>1797</v>
      </c>
      <c r="G1064">
        <v>4</v>
      </c>
      <c r="H1064">
        <v>528.22</v>
      </c>
      <c r="I1064">
        <v>0.2</v>
      </c>
      <c r="J1064" t="s">
        <v>1826</v>
      </c>
      <c r="K1064">
        <v>1690.3040000000001</v>
      </c>
      <c r="L1064" s="45">
        <f t="shared" si="66"/>
        <v>4</v>
      </c>
      <c r="M1064" s="42">
        <f t="shared" si="69"/>
        <v>528.22</v>
      </c>
      <c r="N1064" s="42">
        <f t="shared" si="67"/>
        <v>0.2</v>
      </c>
      <c r="O1064" s="42">
        <f t="shared" si="68"/>
        <v>1690.3040000000001</v>
      </c>
    </row>
    <row r="1065" spans="1:15" x14ac:dyDescent="0.3">
      <c r="A1065" t="s">
        <v>2889</v>
      </c>
      <c r="B1065" s="2">
        <v>45704</v>
      </c>
      <c r="C1065" t="s">
        <v>716</v>
      </c>
      <c r="D1065" t="s">
        <v>1616</v>
      </c>
      <c r="E1065" t="str">
        <f>VLOOKUP(D1065,Product!$A$2:$I$101,3,FALSE)</f>
        <v>Electronics</v>
      </c>
      <c r="F1065" t="s">
        <v>1779</v>
      </c>
      <c r="G1065">
        <v>4</v>
      </c>
      <c r="H1065">
        <v>36.72</v>
      </c>
      <c r="I1065">
        <v>7.0000000000000007E-2</v>
      </c>
      <c r="J1065" t="s">
        <v>1829</v>
      </c>
      <c r="K1065">
        <v>136.5984</v>
      </c>
      <c r="L1065" s="45">
        <f t="shared" si="66"/>
        <v>4</v>
      </c>
      <c r="M1065" s="42">
        <f t="shared" si="69"/>
        <v>36.72</v>
      </c>
      <c r="N1065" s="42">
        <f t="shared" si="67"/>
        <v>7.0000000000000007E-2</v>
      </c>
      <c r="O1065" s="42">
        <f t="shared" si="68"/>
        <v>136.5984</v>
      </c>
    </row>
    <row r="1066" spans="1:15" x14ac:dyDescent="0.3">
      <c r="A1066" t="s">
        <v>2890</v>
      </c>
      <c r="B1066" s="2">
        <v>45545</v>
      </c>
      <c r="C1066" t="s">
        <v>1157</v>
      </c>
      <c r="D1066" t="s">
        <v>1704</v>
      </c>
      <c r="E1066" t="str">
        <f>VLOOKUP(D1066,Product!$A$2:$I$101,3,FALSE)</f>
        <v>Home</v>
      </c>
      <c r="F1066" t="s">
        <v>1813</v>
      </c>
      <c r="G1066">
        <v>2</v>
      </c>
      <c r="H1066">
        <v>705.97</v>
      </c>
      <c r="I1066">
        <v>0.1</v>
      </c>
      <c r="J1066" t="s">
        <v>1826</v>
      </c>
      <c r="K1066">
        <v>1270.7460000000001</v>
      </c>
      <c r="L1066" s="45">
        <f t="shared" si="66"/>
        <v>2</v>
      </c>
      <c r="M1066" s="42">
        <f t="shared" si="69"/>
        <v>705.97</v>
      </c>
      <c r="N1066" s="42">
        <f t="shared" si="67"/>
        <v>0.1</v>
      </c>
      <c r="O1066" s="42">
        <f t="shared" si="68"/>
        <v>1270.7460000000001</v>
      </c>
    </row>
    <row r="1067" spans="1:15" x14ac:dyDescent="0.3">
      <c r="A1067" t="s">
        <v>2891</v>
      </c>
      <c r="B1067" s="2">
        <v>45736</v>
      </c>
      <c r="C1067" t="s">
        <v>100</v>
      </c>
      <c r="D1067" t="s">
        <v>1628</v>
      </c>
      <c r="E1067" t="str">
        <f>VLOOKUP(D1067,Product!$A$2:$I$101,3,FALSE)</f>
        <v>Electronics</v>
      </c>
      <c r="F1067" t="s">
        <v>1757</v>
      </c>
      <c r="G1067">
        <v>2</v>
      </c>
      <c r="H1067">
        <v>994.29</v>
      </c>
      <c r="I1067">
        <v>0.01</v>
      </c>
      <c r="J1067" t="s">
        <v>1826</v>
      </c>
      <c r="K1067">
        <v>1968.6941999999999</v>
      </c>
      <c r="L1067" s="45">
        <f t="shared" si="66"/>
        <v>2</v>
      </c>
      <c r="M1067" s="42">
        <f t="shared" si="69"/>
        <v>994.29</v>
      </c>
      <c r="N1067" s="42">
        <f t="shared" si="67"/>
        <v>0.01</v>
      </c>
      <c r="O1067" s="42">
        <f t="shared" si="68"/>
        <v>1968.6941999999999</v>
      </c>
    </row>
    <row r="1068" spans="1:15" x14ac:dyDescent="0.3">
      <c r="A1068" t="s">
        <v>2892</v>
      </c>
      <c r="B1068" s="2">
        <v>45608</v>
      </c>
      <c r="C1068" t="s">
        <v>1307</v>
      </c>
      <c r="D1068" t="s">
        <v>1732</v>
      </c>
      <c r="E1068" t="str">
        <f>VLOOKUP(D1068,Product!$A$2:$I$101,3,FALSE)</f>
        <v>Home</v>
      </c>
      <c r="F1068" t="s">
        <v>1810</v>
      </c>
      <c r="G1068">
        <v>1</v>
      </c>
      <c r="H1068">
        <v>909.04</v>
      </c>
      <c r="I1068">
        <v>0.11</v>
      </c>
      <c r="J1068" t="s">
        <v>1824</v>
      </c>
      <c r="K1068">
        <v>809.04560000000004</v>
      </c>
      <c r="L1068" s="45">
        <f t="shared" si="66"/>
        <v>1</v>
      </c>
      <c r="M1068" s="42">
        <f t="shared" si="69"/>
        <v>909.04</v>
      </c>
      <c r="N1068" s="42">
        <f t="shared" si="67"/>
        <v>0.11</v>
      </c>
      <c r="O1068" s="42">
        <f t="shared" si="68"/>
        <v>809.04560000000004</v>
      </c>
    </row>
    <row r="1069" spans="1:15" x14ac:dyDescent="0.3">
      <c r="A1069" t="s">
        <v>2893</v>
      </c>
      <c r="B1069" s="2">
        <v>45334</v>
      </c>
      <c r="C1069" t="s">
        <v>1095</v>
      </c>
      <c r="D1069" t="s">
        <v>1616</v>
      </c>
      <c r="E1069" t="str">
        <f>VLOOKUP(D1069,Product!$A$2:$I$101,3,FALSE)</f>
        <v>Electronics</v>
      </c>
      <c r="F1069" t="s">
        <v>1792</v>
      </c>
      <c r="G1069">
        <v>1</v>
      </c>
      <c r="H1069">
        <v>164.73</v>
      </c>
      <c r="I1069">
        <v>0.12</v>
      </c>
      <c r="J1069" t="s">
        <v>1826</v>
      </c>
      <c r="K1069">
        <v>144.9624</v>
      </c>
      <c r="L1069" s="45">
        <f t="shared" si="66"/>
        <v>1</v>
      </c>
      <c r="M1069" s="42">
        <f t="shared" si="69"/>
        <v>164.73</v>
      </c>
      <c r="N1069" s="42">
        <f t="shared" si="67"/>
        <v>0.12</v>
      </c>
      <c r="O1069" s="42">
        <f t="shared" si="68"/>
        <v>144.9624</v>
      </c>
    </row>
    <row r="1070" spans="1:15" x14ac:dyDescent="0.3">
      <c r="A1070" t="s">
        <v>2894</v>
      </c>
      <c r="B1070" s="2">
        <v>45690</v>
      </c>
      <c r="C1070" t="s">
        <v>230</v>
      </c>
      <c r="D1070" t="s">
        <v>1622</v>
      </c>
      <c r="E1070" t="str">
        <f>VLOOKUP(D1070,Product!$A$2:$I$101,3,FALSE)</f>
        <v>Clothing</v>
      </c>
      <c r="F1070" t="s">
        <v>1779</v>
      </c>
      <c r="G1070">
        <v>2</v>
      </c>
      <c r="H1070">
        <v>606.35</v>
      </c>
      <c r="I1070">
        <v>0.16</v>
      </c>
      <c r="J1070" t="s">
        <v>1829</v>
      </c>
      <c r="K1070">
        <v>1018.668</v>
      </c>
      <c r="L1070" s="45">
        <f t="shared" si="66"/>
        <v>2</v>
      </c>
      <c r="M1070" s="42">
        <f t="shared" si="69"/>
        <v>606.35</v>
      </c>
      <c r="N1070" s="42">
        <f t="shared" si="67"/>
        <v>0.16</v>
      </c>
      <c r="O1070" s="42">
        <f t="shared" si="68"/>
        <v>1018.668</v>
      </c>
    </row>
    <row r="1071" spans="1:15" x14ac:dyDescent="0.3">
      <c r="A1071" t="s">
        <v>2895</v>
      </c>
      <c r="B1071" s="2">
        <v>45481</v>
      </c>
      <c r="C1071" t="s">
        <v>544</v>
      </c>
      <c r="D1071" t="s">
        <v>1744</v>
      </c>
      <c r="E1071" t="str">
        <f>VLOOKUP(D1071,Product!$A$2:$I$101,3,FALSE)</f>
        <v>Electronics</v>
      </c>
      <c r="F1071" t="s">
        <v>1769</v>
      </c>
      <c r="G1071">
        <v>3</v>
      </c>
      <c r="H1071">
        <v>904.19</v>
      </c>
      <c r="I1071">
        <v>0.09</v>
      </c>
      <c r="J1071" t="s">
        <v>1824</v>
      </c>
      <c r="K1071">
        <v>2468.4387000000002</v>
      </c>
      <c r="L1071" s="45">
        <f t="shared" si="66"/>
        <v>3</v>
      </c>
      <c r="M1071" s="42">
        <f t="shared" si="69"/>
        <v>904.19</v>
      </c>
      <c r="N1071" s="42">
        <f t="shared" si="67"/>
        <v>0.09</v>
      </c>
      <c r="O1071" s="42">
        <f t="shared" si="68"/>
        <v>2468.4387000000002</v>
      </c>
    </row>
    <row r="1072" spans="1:15" x14ac:dyDescent="0.3">
      <c r="A1072" t="s">
        <v>2896</v>
      </c>
      <c r="B1072" s="2">
        <v>45576</v>
      </c>
      <c r="C1072" t="s">
        <v>508</v>
      </c>
      <c r="D1072" t="s">
        <v>1648</v>
      </c>
      <c r="E1072" t="str">
        <f>VLOOKUP(D1072,Product!$A$2:$I$101,3,FALSE)</f>
        <v>Sports</v>
      </c>
      <c r="F1072" t="s">
        <v>1761</v>
      </c>
      <c r="G1072">
        <v>4</v>
      </c>
      <c r="H1072">
        <v>694.61</v>
      </c>
      <c r="I1072">
        <v>0.18</v>
      </c>
      <c r="J1072" t="s">
        <v>1829</v>
      </c>
      <c r="K1072">
        <v>2278.3208</v>
      </c>
      <c r="L1072" s="45">
        <f t="shared" si="66"/>
        <v>4</v>
      </c>
      <c r="M1072" s="42">
        <f t="shared" si="69"/>
        <v>694.61</v>
      </c>
      <c r="N1072" s="42">
        <f t="shared" si="67"/>
        <v>0.18</v>
      </c>
      <c r="O1072" s="42">
        <f t="shared" si="68"/>
        <v>2278.3208</v>
      </c>
    </row>
    <row r="1073" spans="1:15" x14ac:dyDescent="0.3">
      <c r="A1073" t="s">
        <v>2897</v>
      </c>
      <c r="B1073" s="2">
        <v>45215</v>
      </c>
      <c r="C1073" t="s">
        <v>727</v>
      </c>
      <c r="D1073" t="s">
        <v>1726</v>
      </c>
      <c r="E1073" t="str">
        <f>VLOOKUP(D1073,Product!$A$2:$I$101,3,FALSE)</f>
        <v>Beauty</v>
      </c>
      <c r="F1073" t="s">
        <v>1761</v>
      </c>
      <c r="G1073">
        <v>4</v>
      </c>
      <c r="H1073">
        <v>753.83</v>
      </c>
      <c r="I1073">
        <v>0.24</v>
      </c>
      <c r="J1073" t="s">
        <v>1824</v>
      </c>
      <c r="K1073">
        <v>2291.6432</v>
      </c>
      <c r="L1073" s="45">
        <f t="shared" si="66"/>
        <v>4</v>
      </c>
      <c r="M1073" s="42">
        <f t="shared" si="69"/>
        <v>753.83</v>
      </c>
      <c r="N1073" s="42">
        <f t="shared" si="67"/>
        <v>0.24</v>
      </c>
      <c r="O1073" s="42">
        <f t="shared" si="68"/>
        <v>2291.6432</v>
      </c>
    </row>
    <row r="1074" spans="1:15" x14ac:dyDescent="0.3">
      <c r="A1074" t="s">
        <v>2898</v>
      </c>
      <c r="B1074" s="2">
        <v>45653</v>
      </c>
      <c r="C1074" t="s">
        <v>646</v>
      </c>
      <c r="D1074" t="s">
        <v>1590</v>
      </c>
      <c r="E1074" t="str">
        <f>VLOOKUP(D1074,Product!$A$2:$I$101,3,FALSE)</f>
        <v>Home</v>
      </c>
      <c r="F1074" t="s">
        <v>1782</v>
      </c>
      <c r="G1074">
        <v>1</v>
      </c>
      <c r="H1074">
        <v>66.22</v>
      </c>
      <c r="I1074">
        <v>0.02</v>
      </c>
      <c r="J1074" t="s">
        <v>1824</v>
      </c>
      <c r="K1074">
        <v>64.895600000000002</v>
      </c>
      <c r="L1074" s="45">
        <f t="shared" si="66"/>
        <v>1</v>
      </c>
      <c r="M1074" s="42">
        <f t="shared" si="69"/>
        <v>66.22</v>
      </c>
      <c r="N1074" s="42">
        <f t="shared" si="67"/>
        <v>0.02</v>
      </c>
      <c r="O1074" s="42">
        <f t="shared" si="68"/>
        <v>64.895600000000002</v>
      </c>
    </row>
    <row r="1075" spans="1:15" x14ac:dyDescent="0.3">
      <c r="A1075" t="s">
        <v>2899</v>
      </c>
      <c r="B1075" s="2">
        <v>45241</v>
      </c>
      <c r="C1075" t="s">
        <v>1059</v>
      </c>
      <c r="D1075" t="s">
        <v>1676</v>
      </c>
      <c r="E1075" t="str">
        <f>VLOOKUP(D1075,Product!$A$2:$I$101,3,FALSE)</f>
        <v>Beauty</v>
      </c>
      <c r="F1075" t="s">
        <v>1799</v>
      </c>
      <c r="G1075">
        <v>2</v>
      </c>
      <c r="H1075">
        <v>891.8</v>
      </c>
      <c r="I1075">
        <v>0.28999999999999998</v>
      </c>
      <c r="J1075" t="s">
        <v>1829</v>
      </c>
      <c r="K1075">
        <v>1266.356</v>
      </c>
      <c r="L1075" s="45">
        <f t="shared" si="66"/>
        <v>2</v>
      </c>
      <c r="M1075" s="42">
        <f t="shared" si="69"/>
        <v>891.8</v>
      </c>
      <c r="N1075" s="42">
        <f t="shared" si="67"/>
        <v>0.28999999999999998</v>
      </c>
      <c r="O1075" s="42">
        <f t="shared" si="68"/>
        <v>1266.356</v>
      </c>
    </row>
    <row r="1076" spans="1:15" x14ac:dyDescent="0.3">
      <c r="A1076" t="s">
        <v>2900</v>
      </c>
      <c r="B1076" s="2">
        <v>45428</v>
      </c>
      <c r="C1076" t="s">
        <v>1136</v>
      </c>
      <c r="D1076" t="s">
        <v>1698</v>
      </c>
      <c r="E1076" t="str">
        <f>VLOOKUP(D1076,Product!$A$2:$I$101,3,FALSE)</f>
        <v>Clothing</v>
      </c>
      <c r="F1076" t="s">
        <v>1786</v>
      </c>
      <c r="G1076">
        <v>4</v>
      </c>
      <c r="H1076">
        <v>255.48</v>
      </c>
      <c r="I1076">
        <v>0.03</v>
      </c>
      <c r="J1076" t="s">
        <v>1829</v>
      </c>
      <c r="K1076">
        <v>991.26239999999996</v>
      </c>
      <c r="L1076" s="45">
        <f t="shared" si="66"/>
        <v>4</v>
      </c>
      <c r="M1076" s="42">
        <f t="shared" si="69"/>
        <v>255.48</v>
      </c>
      <c r="N1076" s="42">
        <f t="shared" si="67"/>
        <v>0.03</v>
      </c>
      <c r="O1076" s="42">
        <f t="shared" si="68"/>
        <v>991.26239999999996</v>
      </c>
    </row>
    <row r="1077" spans="1:15" x14ac:dyDescent="0.3">
      <c r="A1077" t="s">
        <v>2901</v>
      </c>
      <c r="B1077" s="2">
        <v>45593</v>
      </c>
      <c r="C1077" t="s">
        <v>951</v>
      </c>
      <c r="D1077" t="s">
        <v>1716</v>
      </c>
      <c r="E1077" t="str">
        <f>VLOOKUP(D1077,Product!$A$2:$I$101,3,FALSE)</f>
        <v>Home</v>
      </c>
      <c r="F1077" t="s">
        <v>1807</v>
      </c>
      <c r="G1077">
        <v>4</v>
      </c>
      <c r="H1077">
        <v>604.87</v>
      </c>
      <c r="I1077">
        <v>0.28000000000000003</v>
      </c>
      <c r="J1077" t="s">
        <v>1826</v>
      </c>
      <c r="K1077">
        <v>1742.0255999999999</v>
      </c>
      <c r="L1077" s="45">
        <f t="shared" si="66"/>
        <v>4</v>
      </c>
      <c r="M1077" s="42">
        <f t="shared" si="69"/>
        <v>604.87</v>
      </c>
      <c r="N1077" s="42">
        <f t="shared" si="67"/>
        <v>0.28000000000000003</v>
      </c>
      <c r="O1077" s="42">
        <f t="shared" si="68"/>
        <v>1742.0255999999999</v>
      </c>
    </row>
    <row r="1078" spans="1:15" x14ac:dyDescent="0.3">
      <c r="A1078" t="s">
        <v>2902</v>
      </c>
      <c r="B1078" s="2">
        <v>45370</v>
      </c>
      <c r="C1078" t="s">
        <v>175</v>
      </c>
      <c r="D1078" t="s">
        <v>1614</v>
      </c>
      <c r="E1078" t="str">
        <f>VLOOKUP(D1078,Product!$A$2:$I$101,3,FALSE)</f>
        <v>Home</v>
      </c>
      <c r="F1078" t="s">
        <v>1807</v>
      </c>
      <c r="G1078">
        <v>3</v>
      </c>
      <c r="H1078">
        <v>623.82000000000005</v>
      </c>
      <c r="I1078">
        <v>0.13</v>
      </c>
      <c r="J1078" t="s">
        <v>1829</v>
      </c>
      <c r="K1078">
        <v>1628.1702</v>
      </c>
      <c r="L1078" s="45">
        <f t="shared" si="66"/>
        <v>3</v>
      </c>
      <c r="M1078" s="42">
        <f t="shared" si="69"/>
        <v>623.82000000000005</v>
      </c>
      <c r="N1078" s="42">
        <f t="shared" si="67"/>
        <v>0.13</v>
      </c>
      <c r="O1078" s="42">
        <f t="shared" si="68"/>
        <v>1628.1702</v>
      </c>
    </row>
    <row r="1079" spans="1:15" x14ac:dyDescent="0.3">
      <c r="A1079" t="s">
        <v>2903</v>
      </c>
      <c r="B1079" s="2">
        <v>45882</v>
      </c>
      <c r="C1079" t="s">
        <v>470</v>
      </c>
      <c r="D1079" t="s">
        <v>1690</v>
      </c>
      <c r="E1079" t="str">
        <f>VLOOKUP(D1079,Product!$A$2:$I$101,3,FALSE)</f>
        <v>Beauty</v>
      </c>
      <c r="F1079" t="s">
        <v>1804</v>
      </c>
      <c r="G1079">
        <v>3</v>
      </c>
      <c r="H1079">
        <v>575.24</v>
      </c>
      <c r="I1079">
        <v>0.12</v>
      </c>
      <c r="J1079" t="s">
        <v>1829</v>
      </c>
      <c r="K1079">
        <v>1518.6335999999999</v>
      </c>
      <c r="L1079" s="45">
        <f t="shared" si="66"/>
        <v>3</v>
      </c>
      <c r="M1079" s="42">
        <f t="shared" si="69"/>
        <v>575.24</v>
      </c>
      <c r="N1079" s="42">
        <f t="shared" si="67"/>
        <v>0.12</v>
      </c>
      <c r="O1079" s="42">
        <f t="shared" si="68"/>
        <v>1518.6335999999999</v>
      </c>
    </row>
    <row r="1080" spans="1:15" x14ac:dyDescent="0.3">
      <c r="A1080" t="s">
        <v>2904</v>
      </c>
      <c r="B1080" s="2">
        <v>45878</v>
      </c>
      <c r="C1080" t="s">
        <v>1286</v>
      </c>
      <c r="D1080" t="s">
        <v>1553</v>
      </c>
      <c r="E1080" t="str">
        <f>VLOOKUP(D1080,Product!$A$2:$I$101,3,FALSE)</f>
        <v>Clothing</v>
      </c>
      <c r="F1080" t="s">
        <v>1792</v>
      </c>
      <c r="G1080">
        <v>1</v>
      </c>
      <c r="H1080">
        <v>769.4</v>
      </c>
      <c r="I1080">
        <v>0.16</v>
      </c>
      <c r="J1080" t="s">
        <v>1824</v>
      </c>
      <c r="K1080">
        <v>646.29599999999994</v>
      </c>
      <c r="L1080" s="45">
        <f t="shared" si="66"/>
        <v>1</v>
      </c>
      <c r="M1080" s="42">
        <f t="shared" si="69"/>
        <v>769.4</v>
      </c>
      <c r="N1080" s="42">
        <f t="shared" si="67"/>
        <v>0.16</v>
      </c>
      <c r="O1080" s="42">
        <f t="shared" si="68"/>
        <v>646.29599999999994</v>
      </c>
    </row>
    <row r="1081" spans="1:15" x14ac:dyDescent="0.3">
      <c r="A1081" t="s">
        <v>2905</v>
      </c>
      <c r="B1081" s="2">
        <v>45420</v>
      </c>
      <c r="C1081" t="s">
        <v>1035</v>
      </c>
      <c r="D1081" t="s">
        <v>1553</v>
      </c>
      <c r="E1081" t="str">
        <f>VLOOKUP(D1081,Product!$A$2:$I$101,3,FALSE)</f>
        <v>Clothing</v>
      </c>
      <c r="F1081" t="s">
        <v>1807</v>
      </c>
      <c r="G1081">
        <v>1</v>
      </c>
      <c r="H1081">
        <v>227.28</v>
      </c>
      <c r="I1081">
        <v>0.13</v>
      </c>
      <c r="J1081" t="s">
        <v>1829</v>
      </c>
      <c r="K1081">
        <v>197.7336</v>
      </c>
      <c r="L1081" s="45">
        <f t="shared" si="66"/>
        <v>1</v>
      </c>
      <c r="M1081" s="42">
        <f t="shared" si="69"/>
        <v>227.28</v>
      </c>
      <c r="N1081" s="42">
        <f t="shared" si="67"/>
        <v>0.13</v>
      </c>
      <c r="O1081" s="42">
        <f t="shared" si="68"/>
        <v>197.7336</v>
      </c>
    </row>
    <row r="1082" spans="1:15" x14ac:dyDescent="0.3">
      <c r="A1082" t="s">
        <v>2906</v>
      </c>
      <c r="B1082" s="2">
        <v>45361</v>
      </c>
      <c r="C1082" t="s">
        <v>195</v>
      </c>
      <c r="D1082" t="s">
        <v>1549</v>
      </c>
      <c r="E1082" t="str">
        <f>VLOOKUP(D1082,Product!$A$2:$I$101,3,FALSE)</f>
        <v>Clothing</v>
      </c>
      <c r="F1082" t="s">
        <v>1807</v>
      </c>
      <c r="G1082">
        <v>4</v>
      </c>
      <c r="H1082">
        <v>127.58</v>
      </c>
      <c r="I1082">
        <v>0.15</v>
      </c>
      <c r="J1082" t="s">
        <v>1824</v>
      </c>
      <c r="K1082">
        <v>433.77199999999999</v>
      </c>
      <c r="L1082" s="45">
        <f t="shared" si="66"/>
        <v>4</v>
      </c>
      <c r="M1082" s="42">
        <f t="shared" si="69"/>
        <v>127.58</v>
      </c>
      <c r="N1082" s="42">
        <f t="shared" si="67"/>
        <v>0.15</v>
      </c>
      <c r="O1082" s="42">
        <f t="shared" si="68"/>
        <v>433.77199999999999</v>
      </c>
    </row>
    <row r="1083" spans="1:15" x14ac:dyDescent="0.3">
      <c r="A1083" t="s">
        <v>2907</v>
      </c>
      <c r="B1083" s="2">
        <v>45702</v>
      </c>
      <c r="C1083" t="s">
        <v>1298</v>
      </c>
      <c r="D1083" t="s">
        <v>1636</v>
      </c>
      <c r="E1083" t="str">
        <f>VLOOKUP(D1083,Product!$A$2:$I$101,3,FALSE)</f>
        <v>Sports</v>
      </c>
      <c r="F1083" t="s">
        <v>1766</v>
      </c>
      <c r="G1083">
        <v>1</v>
      </c>
      <c r="H1083">
        <v>793.21</v>
      </c>
      <c r="I1083">
        <v>0.09</v>
      </c>
      <c r="J1083" t="s">
        <v>1824</v>
      </c>
      <c r="K1083">
        <v>721.8211</v>
      </c>
      <c r="L1083" s="45">
        <f t="shared" si="66"/>
        <v>1</v>
      </c>
      <c r="M1083" s="42">
        <f t="shared" si="69"/>
        <v>793.21</v>
      </c>
      <c r="N1083" s="42">
        <f t="shared" si="67"/>
        <v>0.09</v>
      </c>
      <c r="O1083" s="42">
        <f t="shared" si="68"/>
        <v>721.8211</v>
      </c>
    </row>
    <row r="1084" spans="1:15" x14ac:dyDescent="0.3">
      <c r="A1084" t="s">
        <v>2908</v>
      </c>
      <c r="B1084" s="2">
        <v>45871</v>
      </c>
      <c r="C1084" t="s">
        <v>951</v>
      </c>
      <c r="D1084" t="s">
        <v>1714</v>
      </c>
      <c r="E1084" t="str">
        <f>VLOOKUP(D1084,Product!$A$2:$I$101,3,FALSE)</f>
        <v>Beauty</v>
      </c>
      <c r="F1084" t="s">
        <v>1794</v>
      </c>
      <c r="G1084">
        <v>3</v>
      </c>
      <c r="H1084">
        <v>435.61</v>
      </c>
      <c r="I1084">
        <v>0.03</v>
      </c>
      <c r="J1084" t="s">
        <v>1826</v>
      </c>
      <c r="K1084">
        <v>1267.6251</v>
      </c>
      <c r="L1084" s="45">
        <f t="shared" si="66"/>
        <v>3</v>
      </c>
      <c r="M1084" s="42">
        <f t="shared" si="69"/>
        <v>435.61</v>
      </c>
      <c r="N1084" s="42">
        <f t="shared" si="67"/>
        <v>0.03</v>
      </c>
      <c r="O1084" s="42">
        <f t="shared" si="68"/>
        <v>1267.6251</v>
      </c>
    </row>
    <row r="1085" spans="1:15" x14ac:dyDescent="0.3">
      <c r="A1085" t="s">
        <v>2909</v>
      </c>
      <c r="B1085" s="2">
        <v>45531</v>
      </c>
      <c r="C1085" t="s">
        <v>1202</v>
      </c>
      <c r="D1085" t="s">
        <v>1606</v>
      </c>
      <c r="E1085" t="str">
        <f>VLOOKUP(D1085,Product!$A$2:$I$101,3,FALSE)</f>
        <v>Home</v>
      </c>
      <c r="F1085" t="s">
        <v>1804</v>
      </c>
      <c r="G1085">
        <v>1</v>
      </c>
      <c r="H1085">
        <v>850.06</v>
      </c>
      <c r="I1085">
        <v>0.28999999999999998</v>
      </c>
      <c r="J1085" t="s">
        <v>1826</v>
      </c>
      <c r="K1085">
        <v>603.54259999999988</v>
      </c>
      <c r="L1085" s="45">
        <f t="shared" si="66"/>
        <v>1</v>
      </c>
      <c r="M1085" s="42">
        <f t="shared" si="69"/>
        <v>850.06</v>
      </c>
      <c r="N1085" s="42">
        <f t="shared" si="67"/>
        <v>0.28999999999999998</v>
      </c>
      <c r="O1085" s="42">
        <f t="shared" si="68"/>
        <v>603.54259999999988</v>
      </c>
    </row>
    <row r="1086" spans="1:15" x14ac:dyDescent="0.3">
      <c r="A1086" t="s">
        <v>2910</v>
      </c>
      <c r="B1086" s="2">
        <v>45330</v>
      </c>
      <c r="C1086" t="s">
        <v>1089</v>
      </c>
      <c r="D1086" t="s">
        <v>1580</v>
      </c>
      <c r="E1086" t="str">
        <f>VLOOKUP(D1086,Product!$A$2:$I$101,3,FALSE)</f>
        <v>Beauty</v>
      </c>
      <c r="F1086" t="s">
        <v>1804</v>
      </c>
      <c r="G1086">
        <v>2</v>
      </c>
      <c r="H1086">
        <v>753.92</v>
      </c>
      <c r="I1086">
        <v>0.17</v>
      </c>
      <c r="J1086" t="s">
        <v>1826</v>
      </c>
      <c r="K1086">
        <v>1251.5072</v>
      </c>
      <c r="L1086" s="45">
        <f t="shared" si="66"/>
        <v>2</v>
      </c>
      <c r="M1086" s="42">
        <f t="shared" si="69"/>
        <v>753.92</v>
      </c>
      <c r="N1086" s="42">
        <f t="shared" si="67"/>
        <v>0.17</v>
      </c>
      <c r="O1086" s="42">
        <f t="shared" si="68"/>
        <v>1251.5072</v>
      </c>
    </row>
    <row r="1087" spans="1:15" x14ac:dyDescent="0.3">
      <c r="A1087" t="s">
        <v>2911</v>
      </c>
      <c r="B1087" s="2">
        <v>45311</v>
      </c>
      <c r="C1087" t="s">
        <v>1501</v>
      </c>
      <c r="D1087" t="s">
        <v>1553</v>
      </c>
      <c r="E1087" t="str">
        <f>VLOOKUP(D1087,Product!$A$2:$I$101,3,FALSE)</f>
        <v>Clothing</v>
      </c>
      <c r="F1087" t="s">
        <v>1797</v>
      </c>
      <c r="G1087">
        <v>3</v>
      </c>
      <c r="H1087">
        <v>408.99</v>
      </c>
      <c r="I1087">
        <v>0.27</v>
      </c>
      <c r="J1087" t="s">
        <v>1826</v>
      </c>
      <c r="K1087">
        <v>895.68809999999996</v>
      </c>
      <c r="L1087" s="45">
        <f t="shared" si="66"/>
        <v>3</v>
      </c>
      <c r="M1087" s="42">
        <f t="shared" si="69"/>
        <v>408.99</v>
      </c>
      <c r="N1087" s="42">
        <f t="shared" si="67"/>
        <v>0.27</v>
      </c>
      <c r="O1087" s="42">
        <f t="shared" si="68"/>
        <v>895.68809999999996</v>
      </c>
    </row>
    <row r="1088" spans="1:15" x14ac:dyDescent="0.3">
      <c r="A1088" t="s">
        <v>2912</v>
      </c>
      <c r="B1088" s="2">
        <v>45567</v>
      </c>
      <c r="C1088" t="s">
        <v>905</v>
      </c>
      <c r="D1088" t="s">
        <v>1662</v>
      </c>
      <c r="E1088" t="str">
        <f>VLOOKUP(D1088,Product!$A$2:$I$101,3,FALSE)</f>
        <v>Sports</v>
      </c>
      <c r="F1088" t="s">
        <v>1773</v>
      </c>
      <c r="G1088">
        <v>3</v>
      </c>
      <c r="H1088">
        <v>404.5</v>
      </c>
      <c r="I1088">
        <v>0.22</v>
      </c>
      <c r="J1088" t="s">
        <v>1826</v>
      </c>
      <c r="K1088">
        <v>946.53000000000009</v>
      </c>
      <c r="L1088" s="45">
        <f t="shared" si="66"/>
        <v>3</v>
      </c>
      <c r="M1088" s="42">
        <f t="shared" si="69"/>
        <v>404.5</v>
      </c>
      <c r="N1088" s="42">
        <f t="shared" si="67"/>
        <v>0.22</v>
      </c>
      <c r="O1088" s="42">
        <f t="shared" si="68"/>
        <v>946.53000000000009</v>
      </c>
    </row>
    <row r="1089" spans="1:15" x14ac:dyDescent="0.3">
      <c r="A1089" t="s">
        <v>2913</v>
      </c>
      <c r="B1089" s="2">
        <v>45239</v>
      </c>
      <c r="C1089" t="s">
        <v>1187</v>
      </c>
      <c r="D1089" t="s">
        <v>1626</v>
      </c>
      <c r="E1089" t="str">
        <f>VLOOKUP(D1089,Product!$A$2:$I$101,3,FALSE)</f>
        <v>Electronics</v>
      </c>
      <c r="F1089" t="s">
        <v>1766</v>
      </c>
      <c r="G1089">
        <v>3</v>
      </c>
      <c r="H1089">
        <v>717.81</v>
      </c>
      <c r="I1089">
        <v>0.17</v>
      </c>
      <c r="J1089" t="s">
        <v>1829</v>
      </c>
      <c r="K1089">
        <v>1787.3469</v>
      </c>
      <c r="L1089" s="45">
        <f t="shared" si="66"/>
        <v>3</v>
      </c>
      <c r="M1089" s="42">
        <f t="shared" si="69"/>
        <v>717.81</v>
      </c>
      <c r="N1089" s="42">
        <f t="shared" si="67"/>
        <v>0.17</v>
      </c>
      <c r="O1089" s="42">
        <f t="shared" si="68"/>
        <v>1787.3469</v>
      </c>
    </row>
    <row r="1090" spans="1:15" x14ac:dyDescent="0.3">
      <c r="A1090" t="s">
        <v>2914</v>
      </c>
      <c r="B1090" s="2">
        <v>45284</v>
      </c>
      <c r="C1090" t="s">
        <v>803</v>
      </c>
      <c r="D1090" t="s">
        <v>1716</v>
      </c>
      <c r="E1090" t="str">
        <f>VLOOKUP(D1090,Product!$A$2:$I$101,3,FALSE)</f>
        <v>Home</v>
      </c>
      <c r="F1090" t="s">
        <v>1757</v>
      </c>
      <c r="G1090">
        <v>3</v>
      </c>
      <c r="H1090">
        <v>204.77</v>
      </c>
      <c r="I1090">
        <v>0.14000000000000001</v>
      </c>
      <c r="J1090" t="s">
        <v>1824</v>
      </c>
      <c r="K1090">
        <v>528.3066</v>
      </c>
      <c r="L1090" s="45">
        <f t="shared" si="66"/>
        <v>3</v>
      </c>
      <c r="M1090" s="42">
        <f t="shared" si="69"/>
        <v>204.77</v>
      </c>
      <c r="N1090" s="42">
        <f t="shared" si="67"/>
        <v>0.14000000000000001</v>
      </c>
      <c r="O1090" s="42">
        <f t="shared" si="68"/>
        <v>528.3066</v>
      </c>
    </row>
    <row r="1091" spans="1:15" x14ac:dyDescent="0.3">
      <c r="A1091" t="s">
        <v>2915</v>
      </c>
      <c r="B1091" s="2">
        <v>45686</v>
      </c>
      <c r="C1091" t="s">
        <v>153</v>
      </c>
      <c r="D1091" t="s">
        <v>1644</v>
      </c>
      <c r="E1091" t="str">
        <f>VLOOKUP(D1091,Product!$A$2:$I$101,3,FALSE)</f>
        <v>Electronics</v>
      </c>
      <c r="F1091" t="s">
        <v>1810</v>
      </c>
      <c r="G1091">
        <v>4</v>
      </c>
      <c r="H1091">
        <v>106.23</v>
      </c>
      <c r="I1091">
        <v>0.28000000000000003</v>
      </c>
      <c r="J1091" t="s">
        <v>1829</v>
      </c>
      <c r="K1091">
        <v>305.94240000000002</v>
      </c>
      <c r="L1091" s="45">
        <f t="shared" ref="L1091:L1154" si="70">IF(G1091="", AVERAGEIF($E$2:$E$101, E1092, $G$2:$G$101), G1091)</f>
        <v>4</v>
      </c>
      <c r="M1091" s="42">
        <f t="shared" si="69"/>
        <v>106.23</v>
      </c>
      <c r="N1091" s="42">
        <f t="shared" ref="N1091:N1154" si="71">IF(I1091="", AVERAGEIF($E$2:$E$101, E1092, $I$2:$I$101), I1091)</f>
        <v>0.28000000000000003</v>
      </c>
      <c r="O1091" s="42">
        <f t="shared" ref="O1091:O1154" si="72">IF(K1091="", AVERAGEIF($E$2:$E$101, E1092, $K$2:$K$101), K1091)</f>
        <v>305.94240000000002</v>
      </c>
    </row>
    <row r="1092" spans="1:15" x14ac:dyDescent="0.3">
      <c r="A1092" t="s">
        <v>2916</v>
      </c>
      <c r="B1092" s="2">
        <v>45824</v>
      </c>
      <c r="C1092" t="s">
        <v>1023</v>
      </c>
      <c r="D1092" t="s">
        <v>1680</v>
      </c>
      <c r="E1092" t="str">
        <f>VLOOKUP(D1092,Product!$A$2:$I$101,3,FALSE)</f>
        <v>Beauty</v>
      </c>
      <c r="F1092" t="s">
        <v>1773</v>
      </c>
      <c r="G1092">
        <v>2</v>
      </c>
      <c r="H1092">
        <v>769.48</v>
      </c>
      <c r="I1092">
        <v>0.11</v>
      </c>
      <c r="J1092" t="s">
        <v>1826</v>
      </c>
      <c r="K1092">
        <v>1369.6744000000001</v>
      </c>
      <c r="L1092" s="45">
        <f t="shared" si="70"/>
        <v>2</v>
      </c>
      <c r="M1092" s="42">
        <f t="shared" si="69"/>
        <v>769.48</v>
      </c>
      <c r="N1092" s="42">
        <f t="shared" si="71"/>
        <v>0.11</v>
      </c>
      <c r="O1092" s="42">
        <f t="shared" si="72"/>
        <v>1369.6744000000001</v>
      </c>
    </row>
    <row r="1093" spans="1:15" x14ac:dyDescent="0.3">
      <c r="A1093" t="s">
        <v>2917</v>
      </c>
      <c r="B1093" s="2">
        <v>45867</v>
      </c>
      <c r="C1093" t="s">
        <v>815</v>
      </c>
      <c r="D1093" t="s">
        <v>1662</v>
      </c>
      <c r="E1093" t="str">
        <f>VLOOKUP(D1093,Product!$A$2:$I$101,3,FALSE)</f>
        <v>Sports</v>
      </c>
      <c r="F1093" t="s">
        <v>1797</v>
      </c>
      <c r="G1093">
        <v>2</v>
      </c>
      <c r="H1093">
        <v>714.21</v>
      </c>
      <c r="I1093">
        <v>0.14000000000000001</v>
      </c>
      <c r="J1093" t="s">
        <v>1824</v>
      </c>
      <c r="K1093">
        <v>1228.4412</v>
      </c>
      <c r="L1093" s="45">
        <f t="shared" si="70"/>
        <v>2</v>
      </c>
      <c r="M1093" s="42">
        <f t="shared" si="69"/>
        <v>714.21</v>
      </c>
      <c r="N1093" s="42">
        <f t="shared" si="71"/>
        <v>0.14000000000000001</v>
      </c>
      <c r="O1093" s="42">
        <f t="shared" si="72"/>
        <v>1228.4412</v>
      </c>
    </row>
    <row r="1094" spans="1:15" x14ac:dyDescent="0.3">
      <c r="A1094" t="s">
        <v>2918</v>
      </c>
      <c r="B1094" s="2">
        <v>45578</v>
      </c>
      <c r="C1094" t="s">
        <v>863</v>
      </c>
      <c r="D1094" t="s">
        <v>1570</v>
      </c>
      <c r="E1094" t="str">
        <f>VLOOKUP(D1094,Product!$A$2:$I$101,3,FALSE)</f>
        <v>Electronics</v>
      </c>
      <c r="F1094" t="s">
        <v>1801</v>
      </c>
      <c r="G1094">
        <v>4</v>
      </c>
      <c r="H1094">
        <v>632.24</v>
      </c>
      <c r="I1094">
        <v>0.25</v>
      </c>
      <c r="J1094" t="s">
        <v>1826</v>
      </c>
      <c r="K1094">
        <v>1896.72</v>
      </c>
      <c r="L1094" s="45">
        <f t="shared" si="70"/>
        <v>4</v>
      </c>
      <c r="M1094" s="42">
        <f t="shared" si="69"/>
        <v>632.24</v>
      </c>
      <c r="N1094" s="42">
        <f t="shared" si="71"/>
        <v>0.25</v>
      </c>
      <c r="O1094" s="42">
        <f t="shared" si="72"/>
        <v>1896.72</v>
      </c>
    </row>
    <row r="1095" spans="1:15" x14ac:dyDescent="0.3">
      <c r="A1095" t="s">
        <v>2919</v>
      </c>
      <c r="B1095" s="2">
        <v>45575</v>
      </c>
      <c r="C1095" t="s">
        <v>538</v>
      </c>
      <c r="D1095" t="s">
        <v>1704</v>
      </c>
      <c r="E1095" t="str">
        <f>VLOOKUP(D1095,Product!$A$2:$I$101,3,FALSE)</f>
        <v>Home</v>
      </c>
      <c r="F1095" t="s">
        <v>1766</v>
      </c>
      <c r="G1095">
        <v>2</v>
      </c>
      <c r="H1095">
        <v>845.27</v>
      </c>
      <c r="I1095">
        <v>0.18</v>
      </c>
      <c r="J1095" t="s">
        <v>1826</v>
      </c>
      <c r="K1095">
        <v>1386.2428</v>
      </c>
      <c r="L1095" s="45">
        <f t="shared" si="70"/>
        <v>2</v>
      </c>
      <c r="M1095" s="42">
        <f t="shared" si="69"/>
        <v>845.27</v>
      </c>
      <c r="N1095" s="42">
        <f t="shared" si="71"/>
        <v>0.18</v>
      </c>
      <c r="O1095" s="42">
        <f t="shared" si="72"/>
        <v>1386.2428</v>
      </c>
    </row>
    <row r="1096" spans="1:15" x14ac:dyDescent="0.3">
      <c r="A1096" t="s">
        <v>2920</v>
      </c>
      <c r="B1096" s="2">
        <v>45816</v>
      </c>
      <c r="C1096" t="s">
        <v>1527</v>
      </c>
      <c r="D1096" t="s">
        <v>1722</v>
      </c>
      <c r="E1096" t="str">
        <f>VLOOKUP(D1096,Product!$A$2:$I$101,3,FALSE)</f>
        <v>Home</v>
      </c>
      <c r="F1096" t="s">
        <v>1797</v>
      </c>
      <c r="G1096">
        <v>1</v>
      </c>
      <c r="H1096">
        <v>575.94000000000005</v>
      </c>
      <c r="I1096">
        <v>0.17</v>
      </c>
      <c r="J1096" t="s">
        <v>1824</v>
      </c>
      <c r="K1096">
        <v>478.03019999999998</v>
      </c>
      <c r="L1096" s="45">
        <f t="shared" si="70"/>
        <v>1</v>
      </c>
      <c r="M1096" s="42">
        <f t="shared" si="69"/>
        <v>575.94000000000005</v>
      </c>
      <c r="N1096" s="42">
        <f t="shared" si="71"/>
        <v>0.17</v>
      </c>
      <c r="O1096" s="42">
        <f t="shared" si="72"/>
        <v>478.03019999999998</v>
      </c>
    </row>
    <row r="1097" spans="1:15" x14ac:dyDescent="0.3">
      <c r="A1097" t="s">
        <v>2921</v>
      </c>
      <c r="B1097" s="2">
        <v>45620</v>
      </c>
      <c r="C1097" t="s">
        <v>803</v>
      </c>
      <c r="D1097" t="s">
        <v>1716</v>
      </c>
      <c r="E1097" t="str">
        <f>VLOOKUP(D1097,Product!$A$2:$I$101,3,FALSE)</f>
        <v>Home</v>
      </c>
      <c r="F1097" t="s">
        <v>1801</v>
      </c>
      <c r="G1097">
        <v>1</v>
      </c>
      <c r="H1097">
        <v>907.97</v>
      </c>
      <c r="I1097">
        <v>0.26</v>
      </c>
      <c r="J1097" t="s">
        <v>1829</v>
      </c>
      <c r="K1097">
        <v>671.89779999999996</v>
      </c>
      <c r="L1097" s="45">
        <f t="shared" si="70"/>
        <v>1</v>
      </c>
      <c r="M1097" s="42">
        <f t="shared" si="69"/>
        <v>907.97</v>
      </c>
      <c r="N1097" s="42">
        <f t="shared" si="71"/>
        <v>0.26</v>
      </c>
      <c r="O1097" s="42">
        <f t="shared" si="72"/>
        <v>671.89779999999996</v>
      </c>
    </row>
    <row r="1098" spans="1:15" x14ac:dyDescent="0.3">
      <c r="A1098" t="s">
        <v>2922</v>
      </c>
      <c r="B1098" s="2">
        <v>45695</v>
      </c>
      <c r="C1098" t="s">
        <v>849</v>
      </c>
      <c r="D1098" t="s">
        <v>1588</v>
      </c>
      <c r="E1098" t="str">
        <f>VLOOKUP(D1098,Product!$A$2:$I$101,3,FALSE)</f>
        <v>Sports</v>
      </c>
      <c r="F1098" t="s">
        <v>1794</v>
      </c>
      <c r="G1098">
        <v>1</v>
      </c>
      <c r="H1098">
        <v>99.35</v>
      </c>
      <c r="I1098">
        <v>0.08</v>
      </c>
      <c r="J1098" t="s">
        <v>1829</v>
      </c>
      <c r="K1098">
        <v>91.402000000000001</v>
      </c>
      <c r="L1098" s="45">
        <f t="shared" si="70"/>
        <v>1</v>
      </c>
      <c r="M1098" s="42">
        <f t="shared" si="69"/>
        <v>99.35</v>
      </c>
      <c r="N1098" s="42">
        <f t="shared" si="71"/>
        <v>0.08</v>
      </c>
      <c r="O1098" s="42">
        <f t="shared" si="72"/>
        <v>91.402000000000001</v>
      </c>
    </row>
    <row r="1099" spans="1:15" x14ac:dyDescent="0.3">
      <c r="A1099" t="s">
        <v>2923</v>
      </c>
      <c r="B1099" s="2">
        <v>45596</v>
      </c>
      <c r="C1099" t="s">
        <v>261</v>
      </c>
      <c r="D1099" t="s">
        <v>1543</v>
      </c>
      <c r="E1099" t="str">
        <f>VLOOKUP(D1099,Product!$A$2:$I$101,3,FALSE)</f>
        <v>Electronics</v>
      </c>
      <c r="F1099" t="s">
        <v>1766</v>
      </c>
      <c r="G1099">
        <v>2</v>
      </c>
      <c r="H1099">
        <v>374.42</v>
      </c>
      <c r="I1099">
        <v>0.21</v>
      </c>
      <c r="J1099" t="s">
        <v>1829</v>
      </c>
      <c r="K1099">
        <v>591.58360000000005</v>
      </c>
      <c r="L1099" s="45">
        <f t="shared" si="70"/>
        <v>2</v>
      </c>
      <c r="M1099" s="42">
        <f t="shared" si="69"/>
        <v>374.42</v>
      </c>
      <c r="N1099" s="42">
        <f t="shared" si="71"/>
        <v>0.21</v>
      </c>
      <c r="O1099" s="42">
        <f t="shared" si="72"/>
        <v>591.58360000000005</v>
      </c>
    </row>
    <row r="1100" spans="1:15" x14ac:dyDescent="0.3">
      <c r="A1100" t="s">
        <v>2924</v>
      </c>
      <c r="B1100" s="2">
        <v>45869</v>
      </c>
      <c r="C1100" t="s">
        <v>1481</v>
      </c>
      <c r="D1100" t="s">
        <v>1578</v>
      </c>
      <c r="E1100" t="str">
        <f>VLOOKUP(D1100,Product!$A$2:$I$101,3,FALSE)</f>
        <v>Electronics</v>
      </c>
      <c r="F1100" t="s">
        <v>1801</v>
      </c>
      <c r="G1100">
        <v>3</v>
      </c>
      <c r="H1100">
        <v>248.43</v>
      </c>
      <c r="I1100">
        <v>0.24</v>
      </c>
      <c r="J1100" t="s">
        <v>1829</v>
      </c>
      <c r="K1100">
        <v>566.42039999999997</v>
      </c>
      <c r="L1100" s="45">
        <f t="shared" si="70"/>
        <v>3</v>
      </c>
      <c r="M1100" s="42">
        <f t="shared" si="69"/>
        <v>248.43</v>
      </c>
      <c r="N1100" s="42">
        <f t="shared" si="71"/>
        <v>0.24</v>
      </c>
      <c r="O1100" s="42">
        <f t="shared" si="72"/>
        <v>566.42039999999997</v>
      </c>
    </row>
    <row r="1101" spans="1:15" x14ac:dyDescent="0.3">
      <c r="A1101" t="s">
        <v>2925</v>
      </c>
      <c r="B1101" s="2">
        <v>45631</v>
      </c>
      <c r="C1101" t="s">
        <v>1443</v>
      </c>
      <c r="D1101" t="s">
        <v>1718</v>
      </c>
      <c r="E1101" t="str">
        <f>VLOOKUP(D1101,Product!$A$2:$I$101,3,FALSE)</f>
        <v>Clothing</v>
      </c>
      <c r="F1101" t="s">
        <v>1757</v>
      </c>
      <c r="G1101">
        <v>1</v>
      </c>
      <c r="H1101">
        <v>784.46</v>
      </c>
      <c r="I1101">
        <v>0.14000000000000001</v>
      </c>
      <c r="J1101" t="s">
        <v>1829</v>
      </c>
      <c r="K1101">
        <v>674.63560000000007</v>
      </c>
      <c r="L1101" s="45">
        <f t="shared" si="70"/>
        <v>1</v>
      </c>
      <c r="M1101" s="42">
        <f t="shared" si="69"/>
        <v>784.46</v>
      </c>
      <c r="N1101" s="42">
        <f t="shared" si="71"/>
        <v>0.14000000000000001</v>
      </c>
      <c r="O1101" s="42">
        <f t="shared" si="72"/>
        <v>674.63560000000007</v>
      </c>
    </row>
    <row r="1102" spans="1:15" x14ac:dyDescent="0.3">
      <c r="A1102" t="s">
        <v>2926</v>
      </c>
      <c r="B1102" s="2">
        <v>45379</v>
      </c>
      <c r="C1102" t="s">
        <v>827</v>
      </c>
      <c r="D1102" t="s">
        <v>1652</v>
      </c>
      <c r="E1102" t="str">
        <f>VLOOKUP(D1102,Product!$A$2:$I$101,3,FALSE)</f>
        <v>Sports</v>
      </c>
      <c r="F1102" t="s">
        <v>1789</v>
      </c>
      <c r="G1102">
        <v>3</v>
      </c>
      <c r="H1102">
        <v>70.88</v>
      </c>
      <c r="I1102">
        <v>0.27</v>
      </c>
      <c r="J1102" t="s">
        <v>1829</v>
      </c>
      <c r="K1102">
        <v>155.22720000000001</v>
      </c>
      <c r="L1102" s="45">
        <f t="shared" si="70"/>
        <v>3</v>
      </c>
      <c r="M1102" s="42">
        <f t="shared" si="69"/>
        <v>70.88</v>
      </c>
      <c r="N1102" s="42">
        <f t="shared" si="71"/>
        <v>0.27</v>
      </c>
      <c r="O1102" s="42">
        <f t="shared" si="72"/>
        <v>155.22720000000001</v>
      </c>
    </row>
    <row r="1103" spans="1:15" x14ac:dyDescent="0.3">
      <c r="A1103" t="s">
        <v>2927</v>
      </c>
      <c r="B1103" s="2">
        <v>45641</v>
      </c>
      <c r="C1103" t="s">
        <v>387</v>
      </c>
      <c r="D1103" t="s">
        <v>1562</v>
      </c>
      <c r="E1103" t="str">
        <f>VLOOKUP(D1103,Product!$A$2:$I$101,3,FALSE)</f>
        <v>Electronics</v>
      </c>
      <c r="F1103" t="s">
        <v>1757</v>
      </c>
      <c r="G1103">
        <v>3</v>
      </c>
      <c r="H1103">
        <v>324.29000000000002</v>
      </c>
      <c r="I1103">
        <v>0.16</v>
      </c>
      <c r="J1103" t="s">
        <v>1829</v>
      </c>
      <c r="K1103">
        <v>817.21080000000006</v>
      </c>
      <c r="L1103" s="45">
        <f t="shared" si="70"/>
        <v>3</v>
      </c>
      <c r="M1103" s="42">
        <f t="shared" ref="M1103:M1166" si="73">IF(H1103="", IFERROR(AVERAGEIF($E$2:$E$101, E1103, $H$2:$H$101), ""), H1103)</f>
        <v>324.29000000000002</v>
      </c>
      <c r="N1103" s="42">
        <f t="shared" si="71"/>
        <v>0.16</v>
      </c>
      <c r="O1103" s="42">
        <f t="shared" si="72"/>
        <v>817.21080000000006</v>
      </c>
    </row>
    <row r="1104" spans="1:15" x14ac:dyDescent="0.3">
      <c r="A1104" t="s">
        <v>2928</v>
      </c>
      <c r="B1104" s="2">
        <v>45842</v>
      </c>
      <c r="C1104" t="s">
        <v>478</v>
      </c>
      <c r="D1104" t="s">
        <v>1578</v>
      </c>
      <c r="E1104" t="str">
        <f>VLOOKUP(D1104,Product!$A$2:$I$101,3,FALSE)</f>
        <v>Electronics</v>
      </c>
      <c r="F1104" t="s">
        <v>1766</v>
      </c>
      <c r="G1104">
        <v>4</v>
      </c>
      <c r="H1104">
        <v>243.92</v>
      </c>
      <c r="I1104">
        <v>0.02</v>
      </c>
      <c r="J1104" t="s">
        <v>1826</v>
      </c>
      <c r="K1104">
        <v>956.16639999999995</v>
      </c>
      <c r="L1104" s="45">
        <f t="shared" si="70"/>
        <v>4</v>
      </c>
      <c r="M1104" s="42">
        <f t="shared" si="73"/>
        <v>243.92</v>
      </c>
      <c r="N1104" s="42">
        <f t="shared" si="71"/>
        <v>0.02</v>
      </c>
      <c r="O1104" s="42">
        <f t="shared" si="72"/>
        <v>956.16639999999995</v>
      </c>
    </row>
    <row r="1105" spans="1:15" x14ac:dyDescent="0.3">
      <c r="A1105" t="s">
        <v>2929</v>
      </c>
      <c r="B1105" s="2">
        <v>45257</v>
      </c>
      <c r="C1105" t="s">
        <v>1172</v>
      </c>
      <c r="D1105" t="s">
        <v>1604</v>
      </c>
      <c r="E1105" t="str">
        <f>VLOOKUP(D1105,Product!$A$2:$I$101,3,FALSE)</f>
        <v>Sports</v>
      </c>
      <c r="F1105" t="s">
        <v>1797</v>
      </c>
      <c r="G1105">
        <v>1</v>
      </c>
      <c r="H1105">
        <v>664.35</v>
      </c>
      <c r="I1105">
        <v>0</v>
      </c>
      <c r="J1105" t="s">
        <v>1824</v>
      </c>
      <c r="K1105">
        <v>664.35</v>
      </c>
      <c r="L1105" s="45">
        <f t="shared" si="70"/>
        <v>1</v>
      </c>
      <c r="M1105" s="42">
        <f t="shared" si="73"/>
        <v>664.35</v>
      </c>
      <c r="N1105" s="42">
        <f t="shared" si="71"/>
        <v>0</v>
      </c>
      <c r="O1105" s="42">
        <f t="shared" si="72"/>
        <v>664.35</v>
      </c>
    </row>
    <row r="1106" spans="1:15" x14ac:dyDescent="0.3">
      <c r="A1106" t="s">
        <v>2930</v>
      </c>
      <c r="B1106" s="2">
        <v>45468</v>
      </c>
      <c r="C1106" t="s">
        <v>1199</v>
      </c>
      <c r="D1106" t="s">
        <v>1590</v>
      </c>
      <c r="E1106" t="str">
        <f>VLOOKUP(D1106,Product!$A$2:$I$101,3,FALSE)</f>
        <v>Home</v>
      </c>
      <c r="F1106" t="s">
        <v>1789</v>
      </c>
      <c r="G1106">
        <v>2</v>
      </c>
      <c r="H1106">
        <v>218.07</v>
      </c>
      <c r="I1106">
        <v>0.19</v>
      </c>
      <c r="J1106" t="s">
        <v>1826</v>
      </c>
      <c r="K1106">
        <v>353.27339999999998</v>
      </c>
      <c r="L1106" s="45">
        <f t="shared" si="70"/>
        <v>2</v>
      </c>
      <c r="M1106" s="42">
        <f t="shared" si="73"/>
        <v>218.07</v>
      </c>
      <c r="N1106" s="42">
        <f t="shared" si="71"/>
        <v>0.19</v>
      </c>
      <c r="O1106" s="42">
        <f t="shared" si="72"/>
        <v>353.27339999999998</v>
      </c>
    </row>
    <row r="1107" spans="1:15" x14ac:dyDescent="0.3">
      <c r="A1107" t="s">
        <v>2931</v>
      </c>
      <c r="B1107" s="2">
        <v>45228</v>
      </c>
      <c r="C1107" t="s">
        <v>1196</v>
      </c>
      <c r="D1107" t="s">
        <v>1578</v>
      </c>
      <c r="E1107" t="str">
        <f>VLOOKUP(D1107,Product!$A$2:$I$101,3,FALSE)</f>
        <v>Electronics</v>
      </c>
      <c r="F1107" t="s">
        <v>1766</v>
      </c>
      <c r="G1107">
        <v>4</v>
      </c>
      <c r="H1107">
        <v>921.83</v>
      </c>
      <c r="I1107">
        <v>0.27</v>
      </c>
      <c r="J1107" t="s">
        <v>1824</v>
      </c>
      <c r="K1107">
        <v>2691.7435999999998</v>
      </c>
      <c r="L1107" s="45">
        <f t="shared" si="70"/>
        <v>4</v>
      </c>
      <c r="M1107" s="42">
        <f t="shared" si="73"/>
        <v>921.83</v>
      </c>
      <c r="N1107" s="42">
        <f t="shared" si="71"/>
        <v>0.27</v>
      </c>
      <c r="O1107" s="42">
        <f t="shared" si="72"/>
        <v>2691.7435999999998</v>
      </c>
    </row>
    <row r="1108" spans="1:15" x14ac:dyDescent="0.3">
      <c r="A1108" t="s">
        <v>2932</v>
      </c>
      <c r="B1108" s="2">
        <v>45661</v>
      </c>
      <c r="C1108" t="s">
        <v>559</v>
      </c>
      <c r="D1108" t="s">
        <v>1648</v>
      </c>
      <c r="E1108" t="str">
        <f>VLOOKUP(D1108,Product!$A$2:$I$101,3,FALSE)</f>
        <v>Sports</v>
      </c>
      <c r="F1108" t="s">
        <v>1757</v>
      </c>
      <c r="G1108">
        <v>3</v>
      </c>
      <c r="H1108">
        <v>326.2</v>
      </c>
      <c r="I1108">
        <v>0.22</v>
      </c>
      <c r="J1108" t="s">
        <v>1829</v>
      </c>
      <c r="K1108">
        <v>763.30799999999999</v>
      </c>
      <c r="L1108" s="45">
        <f t="shared" si="70"/>
        <v>3</v>
      </c>
      <c r="M1108" s="42">
        <f t="shared" si="73"/>
        <v>326.2</v>
      </c>
      <c r="N1108" s="42">
        <f t="shared" si="71"/>
        <v>0.22</v>
      </c>
      <c r="O1108" s="42">
        <f t="shared" si="72"/>
        <v>763.30799999999999</v>
      </c>
    </row>
    <row r="1109" spans="1:15" x14ac:dyDescent="0.3">
      <c r="A1109" t="s">
        <v>2933</v>
      </c>
      <c r="B1109" s="2">
        <v>45701</v>
      </c>
      <c r="C1109" t="s">
        <v>1414</v>
      </c>
      <c r="D1109" t="s">
        <v>1582</v>
      </c>
      <c r="E1109" t="str">
        <f>VLOOKUP(D1109,Product!$A$2:$I$101,3,FALSE)</f>
        <v>Sports</v>
      </c>
      <c r="F1109" t="s">
        <v>1813</v>
      </c>
      <c r="G1109">
        <v>1</v>
      </c>
      <c r="H1109">
        <v>244.25</v>
      </c>
      <c r="I1109">
        <v>0.09</v>
      </c>
      <c r="J1109" t="s">
        <v>1826</v>
      </c>
      <c r="K1109">
        <v>222.26750000000001</v>
      </c>
      <c r="L1109" s="45">
        <f t="shared" si="70"/>
        <v>1</v>
      </c>
      <c r="M1109" s="42">
        <f t="shared" si="73"/>
        <v>244.25</v>
      </c>
      <c r="N1109" s="42">
        <f t="shared" si="71"/>
        <v>0.09</v>
      </c>
      <c r="O1109" s="42">
        <f t="shared" si="72"/>
        <v>222.26750000000001</v>
      </c>
    </row>
    <row r="1110" spans="1:15" x14ac:dyDescent="0.3">
      <c r="A1110" t="s">
        <v>2934</v>
      </c>
      <c r="B1110" s="2">
        <v>45448</v>
      </c>
      <c r="C1110" t="s">
        <v>1154</v>
      </c>
      <c r="D1110" t="s">
        <v>1670</v>
      </c>
      <c r="E1110" t="str">
        <f>VLOOKUP(D1110,Product!$A$2:$I$101,3,FALSE)</f>
        <v>Sports</v>
      </c>
      <c r="F1110" t="s">
        <v>1789</v>
      </c>
      <c r="G1110">
        <v>3</v>
      </c>
      <c r="H1110">
        <v>808.87</v>
      </c>
      <c r="I1110">
        <v>0.12</v>
      </c>
      <c r="J1110" t="s">
        <v>1829</v>
      </c>
      <c r="K1110">
        <v>2135.4168</v>
      </c>
      <c r="L1110" s="45">
        <f t="shared" si="70"/>
        <v>3</v>
      </c>
      <c r="M1110" s="42">
        <f t="shared" si="73"/>
        <v>808.87</v>
      </c>
      <c r="N1110" s="42">
        <f t="shared" si="71"/>
        <v>0.12</v>
      </c>
      <c r="O1110" s="42">
        <f t="shared" si="72"/>
        <v>2135.4168</v>
      </c>
    </row>
    <row r="1111" spans="1:15" x14ac:dyDescent="0.3">
      <c r="A1111" t="s">
        <v>2935</v>
      </c>
      <c r="B1111" s="2">
        <v>45387</v>
      </c>
      <c r="C1111" t="s">
        <v>1062</v>
      </c>
      <c r="D1111" t="s">
        <v>1610</v>
      </c>
      <c r="E1111" t="str">
        <f>VLOOKUP(D1111,Product!$A$2:$I$101,3,FALSE)</f>
        <v>Sports</v>
      </c>
      <c r="F1111" t="s">
        <v>1761</v>
      </c>
      <c r="G1111">
        <v>3</v>
      </c>
      <c r="H1111">
        <v>826.15</v>
      </c>
      <c r="I1111">
        <v>0</v>
      </c>
      <c r="J1111" t="s">
        <v>1826</v>
      </c>
      <c r="K1111">
        <v>2478.4499999999998</v>
      </c>
      <c r="L1111" s="45">
        <f t="shared" si="70"/>
        <v>3</v>
      </c>
      <c r="M1111" s="42">
        <f t="shared" si="73"/>
        <v>826.15</v>
      </c>
      <c r="N1111" s="42">
        <f t="shared" si="71"/>
        <v>0</v>
      </c>
      <c r="O1111" s="42">
        <f t="shared" si="72"/>
        <v>2478.4499999999998</v>
      </c>
    </row>
    <row r="1112" spans="1:15" x14ac:dyDescent="0.3">
      <c r="A1112" t="s">
        <v>2936</v>
      </c>
      <c r="B1112" s="2">
        <v>45652</v>
      </c>
      <c r="C1112" t="s">
        <v>616</v>
      </c>
      <c r="D1112" t="s">
        <v>1596</v>
      </c>
      <c r="E1112" t="str">
        <f>VLOOKUP(D1112,Product!$A$2:$I$101,3,FALSE)</f>
        <v>Sports</v>
      </c>
      <c r="F1112" t="s">
        <v>1813</v>
      </c>
      <c r="G1112">
        <v>3</v>
      </c>
      <c r="H1112">
        <v>631.20000000000005</v>
      </c>
      <c r="I1112">
        <v>0.24</v>
      </c>
      <c r="J1112" t="s">
        <v>1824</v>
      </c>
      <c r="K1112">
        <v>1439.136</v>
      </c>
      <c r="L1112" s="45">
        <f t="shared" si="70"/>
        <v>3</v>
      </c>
      <c r="M1112" s="42">
        <f t="shared" si="73"/>
        <v>631.20000000000005</v>
      </c>
      <c r="N1112" s="42">
        <f t="shared" si="71"/>
        <v>0.24</v>
      </c>
      <c r="O1112" s="42">
        <f t="shared" si="72"/>
        <v>1439.136</v>
      </c>
    </row>
    <row r="1113" spans="1:15" x14ac:dyDescent="0.3">
      <c r="A1113" t="s">
        <v>2937</v>
      </c>
      <c r="B1113" s="2">
        <v>45316</v>
      </c>
      <c r="C1113" t="s">
        <v>872</v>
      </c>
      <c r="D1113" t="s">
        <v>1664</v>
      </c>
      <c r="E1113" t="str">
        <f>VLOOKUP(D1113,Product!$A$2:$I$101,3,FALSE)</f>
        <v>Clothing</v>
      </c>
      <c r="F1113" t="s">
        <v>1789</v>
      </c>
      <c r="G1113">
        <v>1</v>
      </c>
      <c r="H1113">
        <v>937.01</v>
      </c>
      <c r="I1113">
        <v>7.0000000000000007E-2</v>
      </c>
      <c r="J1113" t="s">
        <v>1824</v>
      </c>
      <c r="K1113">
        <v>871.41929999999991</v>
      </c>
      <c r="L1113" s="45">
        <f t="shared" si="70"/>
        <v>1</v>
      </c>
      <c r="M1113" s="42">
        <f t="shared" si="73"/>
        <v>937.01</v>
      </c>
      <c r="N1113" s="42">
        <f t="shared" si="71"/>
        <v>7.0000000000000007E-2</v>
      </c>
      <c r="O1113" s="42">
        <f t="shared" si="72"/>
        <v>871.41929999999991</v>
      </c>
    </row>
    <row r="1114" spans="1:15" x14ac:dyDescent="0.3">
      <c r="A1114" t="s">
        <v>2938</v>
      </c>
      <c r="B1114" s="2">
        <v>45316</v>
      </c>
      <c r="C1114" t="s">
        <v>508</v>
      </c>
      <c r="D1114" t="s">
        <v>1694</v>
      </c>
      <c r="E1114" t="str">
        <f>VLOOKUP(D1114,Product!$A$2:$I$101,3,FALSE)</f>
        <v>Sports</v>
      </c>
      <c r="F1114" t="s">
        <v>1773</v>
      </c>
      <c r="G1114">
        <v>2</v>
      </c>
      <c r="H1114">
        <v>644</v>
      </c>
      <c r="I1114">
        <v>0.04</v>
      </c>
      <c r="J1114" t="s">
        <v>1826</v>
      </c>
      <c r="K1114">
        <v>1236.48</v>
      </c>
      <c r="L1114" s="45">
        <f t="shared" si="70"/>
        <v>2</v>
      </c>
      <c r="M1114" s="42">
        <f t="shared" si="73"/>
        <v>644</v>
      </c>
      <c r="N1114" s="42">
        <f t="shared" si="71"/>
        <v>0.04</v>
      </c>
      <c r="O1114" s="42">
        <f t="shared" si="72"/>
        <v>1236.48</v>
      </c>
    </row>
    <row r="1115" spans="1:15" x14ac:dyDescent="0.3">
      <c r="A1115" t="s">
        <v>2939</v>
      </c>
      <c r="B1115" s="2">
        <v>45888</v>
      </c>
      <c r="C1115" t="s">
        <v>338</v>
      </c>
      <c r="D1115" t="s">
        <v>1730</v>
      </c>
      <c r="E1115" t="str">
        <f>VLOOKUP(D1115,Product!$A$2:$I$101,3,FALSE)</f>
        <v>Clothing</v>
      </c>
      <c r="F1115" t="s">
        <v>1773</v>
      </c>
      <c r="G1115">
        <v>3</v>
      </c>
      <c r="H1115">
        <v>629.58000000000004</v>
      </c>
      <c r="I1115">
        <v>0.05</v>
      </c>
      <c r="J1115" t="s">
        <v>1824</v>
      </c>
      <c r="K1115">
        <v>1794.3030000000001</v>
      </c>
      <c r="L1115" s="45">
        <f t="shared" si="70"/>
        <v>3</v>
      </c>
      <c r="M1115" s="42">
        <f t="shared" si="73"/>
        <v>629.58000000000004</v>
      </c>
      <c r="N1115" s="42">
        <f t="shared" si="71"/>
        <v>0.05</v>
      </c>
      <c r="O1115" s="42">
        <f t="shared" si="72"/>
        <v>1794.3030000000001</v>
      </c>
    </row>
    <row r="1116" spans="1:15" x14ac:dyDescent="0.3">
      <c r="A1116" t="s">
        <v>2940</v>
      </c>
      <c r="B1116" s="2">
        <v>45791</v>
      </c>
      <c r="C1116" t="s">
        <v>1437</v>
      </c>
      <c r="D1116" t="s">
        <v>1722</v>
      </c>
      <c r="E1116" t="str">
        <f>VLOOKUP(D1116,Product!$A$2:$I$101,3,FALSE)</f>
        <v>Home</v>
      </c>
      <c r="F1116" t="s">
        <v>1761</v>
      </c>
      <c r="G1116">
        <v>2</v>
      </c>
      <c r="H1116">
        <v>121.52</v>
      </c>
      <c r="I1116">
        <v>0.18</v>
      </c>
      <c r="J1116" t="s">
        <v>1829</v>
      </c>
      <c r="K1116">
        <v>199.2928</v>
      </c>
      <c r="L1116" s="45">
        <f t="shared" si="70"/>
        <v>2</v>
      </c>
      <c r="M1116" s="42">
        <f t="shared" si="73"/>
        <v>121.52</v>
      </c>
      <c r="N1116" s="42">
        <f t="shared" si="71"/>
        <v>0.18</v>
      </c>
      <c r="O1116" s="42">
        <f t="shared" si="72"/>
        <v>199.2928</v>
      </c>
    </row>
    <row r="1117" spans="1:15" x14ac:dyDescent="0.3">
      <c r="A1117" t="s">
        <v>2941</v>
      </c>
      <c r="B1117" s="2">
        <v>45420</v>
      </c>
      <c r="C1117" t="s">
        <v>1249</v>
      </c>
      <c r="D1117" t="s">
        <v>1678</v>
      </c>
      <c r="E1117" t="str">
        <f>VLOOKUP(D1117,Product!$A$2:$I$101,3,FALSE)</f>
        <v>Sports</v>
      </c>
      <c r="F1117" t="s">
        <v>1813</v>
      </c>
      <c r="G1117">
        <v>2</v>
      </c>
      <c r="H1117">
        <v>549.83000000000004</v>
      </c>
      <c r="I1117">
        <v>7.0000000000000007E-2</v>
      </c>
      <c r="J1117" t="s">
        <v>1826</v>
      </c>
      <c r="K1117">
        <v>1022.6838</v>
      </c>
      <c r="L1117" s="45">
        <f t="shared" si="70"/>
        <v>2</v>
      </c>
      <c r="M1117" s="42">
        <f t="shared" si="73"/>
        <v>549.83000000000004</v>
      </c>
      <c r="N1117" s="42">
        <f t="shared" si="71"/>
        <v>7.0000000000000007E-2</v>
      </c>
      <c r="O1117" s="42">
        <f t="shared" si="72"/>
        <v>1022.6838</v>
      </c>
    </row>
    <row r="1118" spans="1:15" x14ac:dyDescent="0.3">
      <c r="A1118" t="s">
        <v>2942</v>
      </c>
      <c r="B1118" s="2">
        <v>45219</v>
      </c>
      <c r="C1118" t="s">
        <v>475</v>
      </c>
      <c r="D1118" t="s">
        <v>1574</v>
      </c>
      <c r="E1118" t="str">
        <f>VLOOKUP(D1118,Product!$A$2:$I$101,3,FALSE)</f>
        <v>Electronics</v>
      </c>
      <c r="F1118" t="s">
        <v>1782</v>
      </c>
      <c r="G1118">
        <v>3</v>
      </c>
      <c r="H1118">
        <v>278.38</v>
      </c>
      <c r="I1118">
        <v>0.03</v>
      </c>
      <c r="J1118" t="s">
        <v>1824</v>
      </c>
      <c r="K1118">
        <v>810.08579999999995</v>
      </c>
      <c r="L1118" s="45">
        <f t="shared" si="70"/>
        <v>3</v>
      </c>
      <c r="M1118" s="42">
        <f t="shared" si="73"/>
        <v>278.38</v>
      </c>
      <c r="N1118" s="42">
        <f t="shared" si="71"/>
        <v>0.03</v>
      </c>
      <c r="O1118" s="42">
        <f t="shared" si="72"/>
        <v>810.08579999999995</v>
      </c>
    </row>
    <row r="1119" spans="1:15" x14ac:dyDescent="0.3">
      <c r="A1119" t="s">
        <v>2943</v>
      </c>
      <c r="B1119" s="2">
        <v>45510</v>
      </c>
      <c r="C1119" t="s">
        <v>1355</v>
      </c>
      <c r="D1119" t="s">
        <v>1740</v>
      </c>
      <c r="E1119" t="str">
        <f>VLOOKUP(D1119,Product!$A$2:$I$101,3,FALSE)</f>
        <v>Clothing</v>
      </c>
      <c r="F1119" t="s">
        <v>1766</v>
      </c>
      <c r="G1119">
        <v>4</v>
      </c>
      <c r="H1119">
        <v>723.66</v>
      </c>
      <c r="I1119">
        <v>0.03</v>
      </c>
      <c r="J1119" t="s">
        <v>1826</v>
      </c>
      <c r="K1119">
        <v>2807.8008</v>
      </c>
      <c r="L1119" s="45">
        <f t="shared" si="70"/>
        <v>4</v>
      </c>
      <c r="M1119" s="42">
        <f t="shared" si="73"/>
        <v>723.66</v>
      </c>
      <c r="N1119" s="42">
        <f t="shared" si="71"/>
        <v>0.03</v>
      </c>
      <c r="O1119" s="42">
        <f t="shared" si="72"/>
        <v>2807.8008</v>
      </c>
    </row>
    <row r="1120" spans="1:15" x14ac:dyDescent="0.3">
      <c r="A1120" t="s">
        <v>2944</v>
      </c>
      <c r="B1120" s="2">
        <v>45687</v>
      </c>
      <c r="C1120" t="s">
        <v>669</v>
      </c>
      <c r="D1120" t="s">
        <v>1692</v>
      </c>
      <c r="E1120" t="str">
        <f>VLOOKUP(D1120,Product!$A$2:$I$101,3,FALSE)</f>
        <v>Sports</v>
      </c>
      <c r="F1120" t="s">
        <v>1786</v>
      </c>
      <c r="G1120">
        <v>1</v>
      </c>
      <c r="H1120">
        <v>724.74</v>
      </c>
      <c r="I1120">
        <v>0.15</v>
      </c>
      <c r="J1120" t="s">
        <v>1826</v>
      </c>
      <c r="K1120">
        <v>616.029</v>
      </c>
      <c r="L1120" s="45">
        <f t="shared" si="70"/>
        <v>1</v>
      </c>
      <c r="M1120" s="42">
        <f t="shared" si="73"/>
        <v>724.74</v>
      </c>
      <c r="N1120" s="42">
        <f t="shared" si="71"/>
        <v>0.15</v>
      </c>
      <c r="O1120" s="42">
        <f t="shared" si="72"/>
        <v>616.029</v>
      </c>
    </row>
    <row r="1121" spans="1:15" x14ac:dyDescent="0.3">
      <c r="A1121" t="s">
        <v>2945</v>
      </c>
      <c r="B1121" s="2">
        <v>45271</v>
      </c>
      <c r="C1121" t="s">
        <v>1405</v>
      </c>
      <c r="D1121" t="s">
        <v>1590</v>
      </c>
      <c r="E1121" t="str">
        <f>VLOOKUP(D1121,Product!$A$2:$I$101,3,FALSE)</f>
        <v>Home</v>
      </c>
      <c r="F1121" t="s">
        <v>1769</v>
      </c>
      <c r="G1121">
        <v>2</v>
      </c>
      <c r="H1121">
        <v>961.84</v>
      </c>
      <c r="I1121">
        <v>0.25</v>
      </c>
      <c r="J1121" t="s">
        <v>1826</v>
      </c>
      <c r="K1121">
        <v>1442.76</v>
      </c>
      <c r="L1121" s="45">
        <f t="shared" si="70"/>
        <v>2</v>
      </c>
      <c r="M1121" s="42">
        <f t="shared" si="73"/>
        <v>961.84</v>
      </c>
      <c r="N1121" s="42">
        <f t="shared" si="71"/>
        <v>0.25</v>
      </c>
      <c r="O1121" s="42">
        <f t="shared" si="72"/>
        <v>1442.76</v>
      </c>
    </row>
    <row r="1122" spans="1:15" x14ac:dyDescent="0.3">
      <c r="A1122" t="s">
        <v>2946</v>
      </c>
      <c r="B1122" s="2">
        <v>45446</v>
      </c>
      <c r="C1122" t="s">
        <v>89</v>
      </c>
      <c r="D1122" t="s">
        <v>1622</v>
      </c>
      <c r="E1122" t="str">
        <f>VLOOKUP(D1122,Product!$A$2:$I$101,3,FALSE)</f>
        <v>Clothing</v>
      </c>
      <c r="F1122" t="s">
        <v>1804</v>
      </c>
      <c r="G1122">
        <v>4</v>
      </c>
      <c r="H1122">
        <v>21.12</v>
      </c>
      <c r="I1122">
        <v>0.18</v>
      </c>
      <c r="J1122" t="s">
        <v>1829</v>
      </c>
      <c r="K1122">
        <v>69.273600000000002</v>
      </c>
      <c r="L1122" s="45">
        <f t="shared" si="70"/>
        <v>4</v>
      </c>
      <c r="M1122" s="42">
        <f t="shared" si="73"/>
        <v>21.12</v>
      </c>
      <c r="N1122" s="42">
        <f t="shared" si="71"/>
        <v>0.18</v>
      </c>
      <c r="O1122" s="42">
        <f t="shared" si="72"/>
        <v>69.273600000000002</v>
      </c>
    </row>
    <row r="1123" spans="1:15" x14ac:dyDescent="0.3">
      <c r="A1123" t="s">
        <v>2947</v>
      </c>
      <c r="B1123" s="2">
        <v>45579</v>
      </c>
      <c r="C1123" t="s">
        <v>1005</v>
      </c>
      <c r="D1123" t="s">
        <v>1543</v>
      </c>
      <c r="E1123" t="str">
        <f>VLOOKUP(D1123,Product!$A$2:$I$101,3,FALSE)</f>
        <v>Electronics</v>
      </c>
      <c r="F1123" t="s">
        <v>1769</v>
      </c>
      <c r="G1123">
        <v>3</v>
      </c>
      <c r="H1123">
        <v>819.93</v>
      </c>
      <c r="I1123">
        <v>0.08</v>
      </c>
      <c r="J1123" t="s">
        <v>1826</v>
      </c>
      <c r="K1123">
        <v>2263.0068000000001</v>
      </c>
      <c r="L1123" s="45">
        <f t="shared" si="70"/>
        <v>3</v>
      </c>
      <c r="M1123" s="42">
        <f t="shared" si="73"/>
        <v>819.93</v>
      </c>
      <c r="N1123" s="42">
        <f t="shared" si="71"/>
        <v>0.08</v>
      </c>
      <c r="O1123" s="42">
        <f t="shared" si="72"/>
        <v>2263.0068000000001</v>
      </c>
    </row>
    <row r="1124" spans="1:15" x14ac:dyDescent="0.3">
      <c r="A1124" t="s">
        <v>2948</v>
      </c>
      <c r="B1124" s="2">
        <v>45725</v>
      </c>
      <c r="C1124" t="s">
        <v>932</v>
      </c>
      <c r="D1124" t="s">
        <v>1632</v>
      </c>
      <c r="E1124" t="str">
        <f>VLOOKUP(D1124,Product!$A$2:$I$101,3,FALSE)</f>
        <v>Electronics</v>
      </c>
      <c r="F1124" t="s">
        <v>1752</v>
      </c>
      <c r="G1124">
        <v>2</v>
      </c>
      <c r="H1124">
        <v>700.95</v>
      </c>
      <c r="I1124">
        <v>0.18</v>
      </c>
      <c r="J1124" t="s">
        <v>1824</v>
      </c>
      <c r="K1124">
        <v>1149.558</v>
      </c>
      <c r="L1124" s="45">
        <f t="shared" si="70"/>
        <v>2</v>
      </c>
      <c r="M1124" s="42">
        <f t="shared" si="73"/>
        <v>700.95</v>
      </c>
      <c r="N1124" s="42">
        <f t="shared" si="71"/>
        <v>0.18</v>
      </c>
      <c r="O1124" s="42">
        <f t="shared" si="72"/>
        <v>1149.558</v>
      </c>
    </row>
    <row r="1125" spans="1:15" x14ac:dyDescent="0.3">
      <c r="A1125" t="s">
        <v>2949</v>
      </c>
      <c r="B1125" s="2">
        <v>45910</v>
      </c>
      <c r="C1125" t="s">
        <v>478</v>
      </c>
      <c r="D1125" t="s">
        <v>1582</v>
      </c>
      <c r="E1125" t="str">
        <f>VLOOKUP(D1125,Product!$A$2:$I$101,3,FALSE)</f>
        <v>Sports</v>
      </c>
      <c r="F1125" t="s">
        <v>1799</v>
      </c>
      <c r="G1125">
        <v>2</v>
      </c>
      <c r="H1125">
        <v>456.38</v>
      </c>
      <c r="I1125">
        <v>0.12</v>
      </c>
      <c r="J1125" t="s">
        <v>1824</v>
      </c>
      <c r="K1125">
        <v>803.22879999999998</v>
      </c>
      <c r="L1125" s="45">
        <f t="shared" si="70"/>
        <v>2</v>
      </c>
      <c r="M1125" s="42">
        <f t="shared" si="73"/>
        <v>456.38</v>
      </c>
      <c r="N1125" s="42">
        <f t="shared" si="71"/>
        <v>0.12</v>
      </c>
      <c r="O1125" s="42">
        <f t="shared" si="72"/>
        <v>803.22879999999998</v>
      </c>
    </row>
    <row r="1126" spans="1:15" x14ac:dyDescent="0.3">
      <c r="A1126" t="s">
        <v>2950</v>
      </c>
      <c r="B1126" s="2">
        <v>45447</v>
      </c>
      <c r="C1126" t="s">
        <v>1130</v>
      </c>
      <c r="D1126" t="s">
        <v>1700</v>
      </c>
      <c r="E1126" t="str">
        <f>VLOOKUP(D1126,Product!$A$2:$I$101,3,FALSE)</f>
        <v>Electronics</v>
      </c>
      <c r="F1126" t="s">
        <v>1799</v>
      </c>
      <c r="G1126">
        <v>3</v>
      </c>
      <c r="H1126">
        <v>291.05</v>
      </c>
      <c r="I1126">
        <v>0.3</v>
      </c>
      <c r="J1126" t="s">
        <v>1824</v>
      </c>
      <c r="K1126">
        <v>611.20500000000004</v>
      </c>
      <c r="L1126" s="45">
        <f t="shared" si="70"/>
        <v>3</v>
      </c>
      <c r="M1126" s="42">
        <f t="shared" si="73"/>
        <v>291.05</v>
      </c>
      <c r="N1126" s="42">
        <f t="shared" si="71"/>
        <v>0.3</v>
      </c>
      <c r="O1126" s="42">
        <f t="shared" si="72"/>
        <v>611.20500000000004</v>
      </c>
    </row>
    <row r="1127" spans="1:15" x14ac:dyDescent="0.3">
      <c r="A1127" t="s">
        <v>2951</v>
      </c>
      <c r="B1127" s="2">
        <v>45307</v>
      </c>
      <c r="C1127" t="s">
        <v>749</v>
      </c>
      <c r="D1127" t="s">
        <v>1738</v>
      </c>
      <c r="E1127" t="str">
        <f>VLOOKUP(D1127,Product!$A$2:$I$101,3,FALSE)</f>
        <v>Sports</v>
      </c>
      <c r="F1127" t="s">
        <v>1801</v>
      </c>
      <c r="G1127">
        <v>2</v>
      </c>
      <c r="H1127">
        <v>463.52</v>
      </c>
      <c r="I1127">
        <v>0.27</v>
      </c>
      <c r="J1127" t="s">
        <v>1826</v>
      </c>
      <c r="K1127">
        <v>676.73919999999998</v>
      </c>
      <c r="L1127" s="45">
        <f t="shared" si="70"/>
        <v>2</v>
      </c>
      <c r="M1127" s="42">
        <f t="shared" si="73"/>
        <v>463.52</v>
      </c>
      <c r="N1127" s="42">
        <f t="shared" si="71"/>
        <v>0.27</v>
      </c>
      <c r="O1127" s="42">
        <f t="shared" si="72"/>
        <v>676.73919999999998</v>
      </c>
    </row>
    <row r="1128" spans="1:15" x14ac:dyDescent="0.3">
      <c r="A1128" t="s">
        <v>2952</v>
      </c>
      <c r="B1128" s="2">
        <v>45653</v>
      </c>
      <c r="C1128" t="s">
        <v>1184</v>
      </c>
      <c r="D1128" t="s">
        <v>1543</v>
      </c>
      <c r="E1128" t="str">
        <f>VLOOKUP(D1128,Product!$A$2:$I$101,3,FALSE)</f>
        <v>Electronics</v>
      </c>
      <c r="F1128" t="s">
        <v>1807</v>
      </c>
      <c r="G1128">
        <v>3</v>
      </c>
      <c r="H1128">
        <v>241.64</v>
      </c>
      <c r="I1128">
        <v>0.28999999999999998</v>
      </c>
      <c r="J1128" t="s">
        <v>1826</v>
      </c>
      <c r="K1128">
        <v>514.69319999999993</v>
      </c>
      <c r="L1128" s="45">
        <f t="shared" si="70"/>
        <v>3</v>
      </c>
      <c r="M1128" s="42">
        <f t="shared" si="73"/>
        <v>241.64</v>
      </c>
      <c r="N1128" s="42">
        <f t="shared" si="71"/>
        <v>0.28999999999999998</v>
      </c>
      <c r="O1128" s="42">
        <f t="shared" si="72"/>
        <v>514.69319999999993</v>
      </c>
    </row>
    <row r="1129" spans="1:15" x14ac:dyDescent="0.3">
      <c r="A1129" t="s">
        <v>2953</v>
      </c>
      <c r="B1129" s="2">
        <v>45817</v>
      </c>
      <c r="C1129" t="s">
        <v>1487</v>
      </c>
      <c r="D1129" t="s">
        <v>1608</v>
      </c>
      <c r="E1129" t="str">
        <f>VLOOKUP(D1129,Product!$A$2:$I$101,3,FALSE)</f>
        <v>Home</v>
      </c>
      <c r="F1129" t="s">
        <v>1789</v>
      </c>
      <c r="G1129">
        <v>2</v>
      </c>
      <c r="H1129">
        <v>47.86</v>
      </c>
      <c r="I1129">
        <v>0.03</v>
      </c>
      <c r="J1129" t="s">
        <v>1826</v>
      </c>
      <c r="K1129">
        <v>92.848399999999998</v>
      </c>
      <c r="L1129" s="45">
        <f t="shared" si="70"/>
        <v>2</v>
      </c>
      <c r="M1129" s="42">
        <f t="shared" si="73"/>
        <v>47.86</v>
      </c>
      <c r="N1129" s="42">
        <f t="shared" si="71"/>
        <v>0.03</v>
      </c>
      <c r="O1129" s="42">
        <f t="shared" si="72"/>
        <v>92.848399999999998</v>
      </c>
    </row>
    <row r="1130" spans="1:15" x14ac:dyDescent="0.3">
      <c r="A1130" t="s">
        <v>2954</v>
      </c>
      <c r="B1130" s="2">
        <v>45509</v>
      </c>
      <c r="C1130" t="s">
        <v>1080</v>
      </c>
      <c r="D1130" t="s">
        <v>1732</v>
      </c>
      <c r="E1130" t="str">
        <f>VLOOKUP(D1130,Product!$A$2:$I$101,3,FALSE)</f>
        <v>Home</v>
      </c>
      <c r="F1130" t="s">
        <v>1766</v>
      </c>
      <c r="G1130">
        <v>1</v>
      </c>
      <c r="H1130">
        <v>805.07</v>
      </c>
      <c r="I1130">
        <v>0.06</v>
      </c>
      <c r="J1130" t="s">
        <v>1829</v>
      </c>
      <c r="K1130">
        <v>756.76580000000001</v>
      </c>
      <c r="L1130" s="45">
        <f t="shared" si="70"/>
        <v>1</v>
      </c>
      <c r="M1130" s="42">
        <f t="shared" si="73"/>
        <v>805.07</v>
      </c>
      <c r="N1130" s="42">
        <f t="shared" si="71"/>
        <v>0.06</v>
      </c>
      <c r="O1130" s="42">
        <f t="shared" si="72"/>
        <v>756.76580000000001</v>
      </c>
    </row>
    <row r="1131" spans="1:15" x14ac:dyDescent="0.3">
      <c r="A1131" t="s">
        <v>2955</v>
      </c>
      <c r="B1131" s="2">
        <v>45753</v>
      </c>
      <c r="C1131" t="s">
        <v>1166</v>
      </c>
      <c r="D1131" t="s">
        <v>1616</v>
      </c>
      <c r="E1131" t="str">
        <f>VLOOKUP(D1131,Product!$A$2:$I$101,3,FALSE)</f>
        <v>Electronics</v>
      </c>
      <c r="F1131" t="s">
        <v>1757</v>
      </c>
      <c r="G1131">
        <v>3</v>
      </c>
      <c r="H1131">
        <v>848.48</v>
      </c>
      <c r="I1131">
        <v>0</v>
      </c>
      <c r="J1131" t="s">
        <v>1829</v>
      </c>
      <c r="K1131">
        <v>2545.44</v>
      </c>
      <c r="L1131" s="45">
        <f t="shared" si="70"/>
        <v>3</v>
      </c>
      <c r="M1131" s="42">
        <f t="shared" si="73"/>
        <v>848.48</v>
      </c>
      <c r="N1131" s="42">
        <f t="shared" si="71"/>
        <v>0</v>
      </c>
      <c r="O1131" s="42">
        <f t="shared" si="72"/>
        <v>2545.44</v>
      </c>
    </row>
    <row r="1132" spans="1:15" x14ac:dyDescent="0.3">
      <c r="A1132" t="s">
        <v>2956</v>
      </c>
      <c r="B1132" s="2">
        <v>45512</v>
      </c>
      <c r="C1132" t="s">
        <v>782</v>
      </c>
      <c r="D1132" t="s">
        <v>1654</v>
      </c>
      <c r="E1132" t="str">
        <f>VLOOKUP(D1132,Product!$A$2:$I$101,3,FALSE)</f>
        <v>Clothing</v>
      </c>
      <c r="F1132" t="s">
        <v>1782</v>
      </c>
      <c r="G1132">
        <v>2</v>
      </c>
      <c r="H1132">
        <v>568.95000000000005</v>
      </c>
      <c r="I1132">
        <v>0.22</v>
      </c>
      <c r="J1132" t="s">
        <v>1824</v>
      </c>
      <c r="K1132">
        <v>887.56200000000013</v>
      </c>
      <c r="L1132" s="45">
        <f t="shared" si="70"/>
        <v>2</v>
      </c>
      <c r="M1132" s="42">
        <f t="shared" si="73"/>
        <v>568.95000000000005</v>
      </c>
      <c r="N1132" s="42">
        <f t="shared" si="71"/>
        <v>0.22</v>
      </c>
      <c r="O1132" s="42">
        <f t="shared" si="72"/>
        <v>887.56200000000013</v>
      </c>
    </row>
    <row r="1133" spans="1:15" x14ac:dyDescent="0.3">
      <c r="A1133" t="s">
        <v>2957</v>
      </c>
      <c r="B1133" s="2">
        <v>45764</v>
      </c>
      <c r="C1133" t="s">
        <v>541</v>
      </c>
      <c r="D1133" t="s">
        <v>1654</v>
      </c>
      <c r="E1133" t="str">
        <f>VLOOKUP(D1133,Product!$A$2:$I$101,3,FALSE)</f>
        <v>Clothing</v>
      </c>
      <c r="F1133" t="s">
        <v>1792</v>
      </c>
      <c r="G1133">
        <v>3</v>
      </c>
      <c r="H1133">
        <v>269.83999999999997</v>
      </c>
      <c r="I1133">
        <v>0.05</v>
      </c>
      <c r="J1133" t="s">
        <v>1826</v>
      </c>
      <c r="K1133">
        <v>769.04399999999998</v>
      </c>
      <c r="L1133" s="45">
        <f t="shared" si="70"/>
        <v>3</v>
      </c>
      <c r="M1133" s="42">
        <f t="shared" si="73"/>
        <v>269.83999999999997</v>
      </c>
      <c r="N1133" s="42">
        <f t="shared" si="71"/>
        <v>0.05</v>
      </c>
      <c r="O1133" s="42">
        <f t="shared" si="72"/>
        <v>769.04399999999998</v>
      </c>
    </row>
    <row r="1134" spans="1:15" x14ac:dyDescent="0.3">
      <c r="A1134" t="s">
        <v>2958</v>
      </c>
      <c r="B1134" s="2">
        <v>45746</v>
      </c>
      <c r="C1134" t="s">
        <v>975</v>
      </c>
      <c r="D1134" t="s">
        <v>1672</v>
      </c>
      <c r="E1134" t="str">
        <f>VLOOKUP(D1134,Product!$A$2:$I$101,3,FALSE)</f>
        <v>Electronics</v>
      </c>
      <c r="F1134" t="s">
        <v>1797</v>
      </c>
      <c r="G1134">
        <v>4</v>
      </c>
      <c r="H1134">
        <v>267.36</v>
      </c>
      <c r="I1134">
        <v>0.27</v>
      </c>
      <c r="J1134" t="s">
        <v>1826</v>
      </c>
      <c r="K1134">
        <v>780.69119999999998</v>
      </c>
      <c r="L1134" s="45">
        <f t="shared" si="70"/>
        <v>4</v>
      </c>
      <c r="M1134" s="42">
        <f t="shared" si="73"/>
        <v>267.36</v>
      </c>
      <c r="N1134" s="42">
        <f t="shared" si="71"/>
        <v>0.27</v>
      </c>
      <c r="O1134" s="42">
        <f t="shared" si="72"/>
        <v>780.69119999999998</v>
      </c>
    </row>
    <row r="1135" spans="1:15" x14ac:dyDescent="0.3">
      <c r="A1135" t="s">
        <v>2959</v>
      </c>
      <c r="B1135" s="2">
        <v>45647</v>
      </c>
      <c r="C1135" t="s">
        <v>399</v>
      </c>
      <c r="D1135" t="s">
        <v>1622</v>
      </c>
      <c r="E1135" t="str">
        <f>VLOOKUP(D1135,Product!$A$2:$I$101,3,FALSE)</f>
        <v>Clothing</v>
      </c>
      <c r="F1135" t="s">
        <v>1757</v>
      </c>
      <c r="G1135">
        <v>1</v>
      </c>
      <c r="H1135">
        <v>438.41</v>
      </c>
      <c r="I1135">
        <v>0.09</v>
      </c>
      <c r="J1135" t="s">
        <v>1824</v>
      </c>
      <c r="K1135">
        <v>398.95310000000012</v>
      </c>
      <c r="L1135" s="45">
        <f t="shared" si="70"/>
        <v>1</v>
      </c>
      <c r="M1135" s="42">
        <f t="shared" si="73"/>
        <v>438.41</v>
      </c>
      <c r="N1135" s="42">
        <f t="shared" si="71"/>
        <v>0.09</v>
      </c>
      <c r="O1135" s="42">
        <f t="shared" si="72"/>
        <v>398.95310000000012</v>
      </c>
    </row>
    <row r="1136" spans="1:15" x14ac:dyDescent="0.3">
      <c r="A1136" t="s">
        <v>2960</v>
      </c>
      <c r="B1136" s="2">
        <v>45443</v>
      </c>
      <c r="C1136" t="s">
        <v>547</v>
      </c>
      <c r="D1136" t="s">
        <v>1650</v>
      </c>
      <c r="E1136" t="str">
        <f>VLOOKUP(D1136,Product!$A$2:$I$101,3,FALSE)</f>
        <v>Electronics</v>
      </c>
      <c r="F1136" t="s">
        <v>1810</v>
      </c>
      <c r="G1136">
        <v>2</v>
      </c>
      <c r="H1136">
        <v>86.72</v>
      </c>
      <c r="I1136">
        <v>0.28000000000000003</v>
      </c>
      <c r="J1136" t="s">
        <v>1829</v>
      </c>
      <c r="K1136">
        <v>124.8768</v>
      </c>
      <c r="L1136" s="45">
        <f t="shared" si="70"/>
        <v>2</v>
      </c>
      <c r="M1136" s="42">
        <f t="shared" si="73"/>
        <v>86.72</v>
      </c>
      <c r="N1136" s="42">
        <f t="shared" si="71"/>
        <v>0.28000000000000003</v>
      </c>
      <c r="O1136" s="42">
        <f t="shared" si="72"/>
        <v>124.8768</v>
      </c>
    </row>
    <row r="1137" spans="1:15" x14ac:dyDescent="0.3">
      <c r="A1137" t="s">
        <v>2961</v>
      </c>
      <c r="B1137" s="2">
        <v>45722</v>
      </c>
      <c r="C1137" t="s">
        <v>1319</v>
      </c>
      <c r="D1137" t="s">
        <v>1726</v>
      </c>
      <c r="E1137" t="str">
        <f>VLOOKUP(D1137,Product!$A$2:$I$101,3,FALSE)</f>
        <v>Beauty</v>
      </c>
      <c r="F1137" t="s">
        <v>1776</v>
      </c>
      <c r="G1137">
        <v>4</v>
      </c>
      <c r="H1137">
        <v>630.21</v>
      </c>
      <c r="I1137">
        <v>0.14000000000000001</v>
      </c>
      <c r="J1137" t="s">
        <v>1829</v>
      </c>
      <c r="K1137">
        <v>2167.9223999999999</v>
      </c>
      <c r="L1137" s="45">
        <f t="shared" si="70"/>
        <v>4</v>
      </c>
      <c r="M1137" s="42">
        <f t="shared" si="73"/>
        <v>630.21</v>
      </c>
      <c r="N1137" s="42">
        <f t="shared" si="71"/>
        <v>0.14000000000000001</v>
      </c>
      <c r="O1137" s="42">
        <f t="shared" si="72"/>
        <v>2167.9223999999999</v>
      </c>
    </row>
    <row r="1138" spans="1:15" x14ac:dyDescent="0.3">
      <c r="A1138" t="s">
        <v>2962</v>
      </c>
      <c r="B1138" s="2">
        <v>45575</v>
      </c>
      <c r="C1138" t="s">
        <v>1124</v>
      </c>
      <c r="D1138" t="s">
        <v>1666</v>
      </c>
      <c r="E1138" t="str">
        <f>VLOOKUP(D1138,Product!$A$2:$I$101,3,FALSE)</f>
        <v>Beauty</v>
      </c>
      <c r="F1138" t="s">
        <v>1776</v>
      </c>
      <c r="G1138">
        <v>3</v>
      </c>
      <c r="H1138">
        <v>180.84</v>
      </c>
      <c r="I1138">
        <v>0.03</v>
      </c>
      <c r="J1138" t="s">
        <v>1826</v>
      </c>
      <c r="K1138">
        <v>526.24439999999993</v>
      </c>
      <c r="L1138" s="45">
        <f t="shared" si="70"/>
        <v>3</v>
      </c>
      <c r="M1138" s="42">
        <f t="shared" si="73"/>
        <v>180.84</v>
      </c>
      <c r="N1138" s="42">
        <f t="shared" si="71"/>
        <v>0.03</v>
      </c>
      <c r="O1138" s="42">
        <f t="shared" si="72"/>
        <v>526.24439999999993</v>
      </c>
    </row>
    <row r="1139" spans="1:15" x14ac:dyDescent="0.3">
      <c r="A1139" t="s">
        <v>2963</v>
      </c>
      <c r="B1139" s="2">
        <v>45441</v>
      </c>
      <c r="C1139" t="s">
        <v>27</v>
      </c>
      <c r="D1139" t="s">
        <v>1676</v>
      </c>
      <c r="E1139" t="str">
        <f>VLOOKUP(D1139,Product!$A$2:$I$101,3,FALSE)</f>
        <v>Beauty</v>
      </c>
      <c r="F1139" t="s">
        <v>1804</v>
      </c>
      <c r="G1139">
        <v>1</v>
      </c>
      <c r="H1139">
        <v>453.41</v>
      </c>
      <c r="I1139">
        <v>0.04</v>
      </c>
      <c r="J1139" t="s">
        <v>1829</v>
      </c>
      <c r="K1139">
        <v>435.27359999999999</v>
      </c>
      <c r="L1139" s="45">
        <f t="shared" si="70"/>
        <v>1</v>
      </c>
      <c r="M1139" s="42">
        <f t="shared" si="73"/>
        <v>453.41</v>
      </c>
      <c r="N1139" s="42">
        <f t="shared" si="71"/>
        <v>0.04</v>
      </c>
      <c r="O1139" s="42">
        <f t="shared" si="72"/>
        <v>435.27359999999999</v>
      </c>
    </row>
    <row r="1140" spans="1:15" x14ac:dyDescent="0.3">
      <c r="A1140" t="s">
        <v>2964</v>
      </c>
      <c r="B1140" s="2">
        <v>45940</v>
      </c>
      <c r="C1140" t="s">
        <v>103</v>
      </c>
      <c r="D1140" t="s">
        <v>1650</v>
      </c>
      <c r="E1140" t="str">
        <f>VLOOKUP(D1140,Product!$A$2:$I$101,3,FALSE)</f>
        <v>Electronics</v>
      </c>
      <c r="F1140" t="s">
        <v>1776</v>
      </c>
      <c r="G1140">
        <v>1</v>
      </c>
      <c r="H1140">
        <v>629.09</v>
      </c>
      <c r="I1140">
        <v>0.02</v>
      </c>
      <c r="J1140" t="s">
        <v>1824</v>
      </c>
      <c r="K1140">
        <v>616.50819999999999</v>
      </c>
      <c r="L1140" s="45">
        <f t="shared" si="70"/>
        <v>1</v>
      </c>
      <c r="M1140" s="42">
        <f t="shared" si="73"/>
        <v>629.09</v>
      </c>
      <c r="N1140" s="42">
        <f t="shared" si="71"/>
        <v>0.02</v>
      </c>
      <c r="O1140" s="42">
        <f t="shared" si="72"/>
        <v>616.50819999999999</v>
      </c>
    </row>
    <row r="1141" spans="1:15" x14ac:dyDescent="0.3">
      <c r="A1141" t="s">
        <v>2965</v>
      </c>
      <c r="B1141" s="2">
        <v>45518</v>
      </c>
      <c r="C1141" t="s">
        <v>97</v>
      </c>
      <c r="D1141" t="s">
        <v>1702</v>
      </c>
      <c r="E1141" t="str">
        <f>VLOOKUP(D1141,Product!$A$2:$I$101,3,FALSE)</f>
        <v>Electronics</v>
      </c>
      <c r="F1141" t="s">
        <v>1761</v>
      </c>
      <c r="G1141">
        <v>2</v>
      </c>
      <c r="H1141">
        <v>257.45</v>
      </c>
      <c r="I1141">
        <v>0</v>
      </c>
      <c r="J1141" t="s">
        <v>1829</v>
      </c>
      <c r="K1141">
        <v>514.9</v>
      </c>
      <c r="L1141" s="45">
        <f t="shared" si="70"/>
        <v>2</v>
      </c>
      <c r="M1141" s="42">
        <f t="shared" si="73"/>
        <v>257.45</v>
      </c>
      <c r="N1141" s="42">
        <f t="shared" si="71"/>
        <v>0</v>
      </c>
      <c r="O1141" s="42">
        <f t="shared" si="72"/>
        <v>514.9</v>
      </c>
    </row>
    <row r="1142" spans="1:15" x14ac:dyDescent="0.3">
      <c r="A1142" t="s">
        <v>2966</v>
      </c>
      <c r="B1142" s="2">
        <v>45861</v>
      </c>
      <c r="C1142" t="s">
        <v>592</v>
      </c>
      <c r="D1142" t="s">
        <v>1616</v>
      </c>
      <c r="E1142" t="str">
        <f>VLOOKUP(D1142,Product!$A$2:$I$101,3,FALSE)</f>
        <v>Electronics</v>
      </c>
      <c r="F1142" t="s">
        <v>1801</v>
      </c>
      <c r="G1142">
        <v>2</v>
      </c>
      <c r="H1142">
        <v>696.61</v>
      </c>
      <c r="I1142">
        <v>0.17</v>
      </c>
      <c r="J1142" t="s">
        <v>1826</v>
      </c>
      <c r="K1142">
        <v>1156.3725999999999</v>
      </c>
      <c r="L1142" s="45">
        <f t="shared" si="70"/>
        <v>2</v>
      </c>
      <c r="M1142" s="42">
        <f t="shared" si="73"/>
        <v>696.61</v>
      </c>
      <c r="N1142" s="42">
        <f t="shared" si="71"/>
        <v>0.17</v>
      </c>
      <c r="O1142" s="42">
        <f t="shared" si="72"/>
        <v>1156.3725999999999</v>
      </c>
    </row>
    <row r="1143" spans="1:15" x14ac:dyDescent="0.3">
      <c r="A1143" t="s">
        <v>2967</v>
      </c>
      <c r="B1143" s="2">
        <v>45416</v>
      </c>
      <c r="C1143" t="s">
        <v>1166</v>
      </c>
      <c r="D1143" t="s">
        <v>1640</v>
      </c>
      <c r="E1143" t="str">
        <f>VLOOKUP(D1143,Product!$A$2:$I$101,3,FALSE)</f>
        <v>Clothing</v>
      </c>
      <c r="F1143" t="s">
        <v>1779</v>
      </c>
      <c r="G1143">
        <v>2</v>
      </c>
      <c r="H1143">
        <v>143.79</v>
      </c>
      <c r="I1143">
        <v>0.1</v>
      </c>
      <c r="J1143" t="s">
        <v>1826</v>
      </c>
      <c r="K1143">
        <v>258.822</v>
      </c>
      <c r="L1143" s="45">
        <f t="shared" si="70"/>
        <v>2</v>
      </c>
      <c r="M1143" s="42">
        <f t="shared" si="73"/>
        <v>143.79</v>
      </c>
      <c r="N1143" s="42">
        <f t="shared" si="71"/>
        <v>0.1</v>
      </c>
      <c r="O1143" s="42">
        <f t="shared" si="72"/>
        <v>258.822</v>
      </c>
    </row>
    <row r="1144" spans="1:15" x14ac:dyDescent="0.3">
      <c r="A1144" t="s">
        <v>2968</v>
      </c>
      <c r="B1144" s="2">
        <v>45608</v>
      </c>
      <c r="C1144" t="s">
        <v>937</v>
      </c>
      <c r="D1144" t="s">
        <v>1714</v>
      </c>
      <c r="E1144" t="str">
        <f>VLOOKUP(D1144,Product!$A$2:$I$101,3,FALSE)</f>
        <v>Beauty</v>
      </c>
      <c r="F1144" t="s">
        <v>1757</v>
      </c>
      <c r="G1144">
        <v>3</v>
      </c>
      <c r="H1144">
        <v>460.93</v>
      </c>
      <c r="I1144">
        <v>0.19</v>
      </c>
      <c r="J1144" t="s">
        <v>1829</v>
      </c>
      <c r="K1144">
        <v>1120.0599</v>
      </c>
      <c r="L1144" s="45">
        <f t="shared" si="70"/>
        <v>3</v>
      </c>
      <c r="M1144" s="42">
        <f t="shared" si="73"/>
        <v>460.93</v>
      </c>
      <c r="N1144" s="42">
        <f t="shared" si="71"/>
        <v>0.19</v>
      </c>
      <c r="O1144" s="42">
        <f t="shared" si="72"/>
        <v>1120.0599</v>
      </c>
    </row>
    <row r="1145" spans="1:15" x14ac:dyDescent="0.3">
      <c r="A1145" t="s">
        <v>2969</v>
      </c>
      <c r="B1145" s="2">
        <v>45301</v>
      </c>
      <c r="C1145" t="s">
        <v>1533</v>
      </c>
      <c r="D1145" t="s">
        <v>1604</v>
      </c>
      <c r="E1145" t="str">
        <f>VLOOKUP(D1145,Product!$A$2:$I$101,3,FALSE)</f>
        <v>Sports</v>
      </c>
      <c r="F1145" t="s">
        <v>1786</v>
      </c>
      <c r="G1145">
        <v>2</v>
      </c>
      <c r="H1145">
        <v>67.55</v>
      </c>
      <c r="I1145">
        <v>0.03</v>
      </c>
      <c r="J1145" t="s">
        <v>1824</v>
      </c>
      <c r="K1145">
        <v>131.047</v>
      </c>
      <c r="L1145" s="45">
        <f t="shared" si="70"/>
        <v>2</v>
      </c>
      <c r="M1145" s="42">
        <f t="shared" si="73"/>
        <v>67.55</v>
      </c>
      <c r="N1145" s="42">
        <f t="shared" si="71"/>
        <v>0.03</v>
      </c>
      <c r="O1145" s="42">
        <f t="shared" si="72"/>
        <v>131.047</v>
      </c>
    </row>
    <row r="1146" spans="1:15" x14ac:dyDescent="0.3">
      <c r="A1146" t="s">
        <v>2970</v>
      </c>
      <c r="B1146" s="2">
        <v>45433</v>
      </c>
      <c r="C1146" t="s">
        <v>684</v>
      </c>
      <c r="D1146" t="s">
        <v>1646</v>
      </c>
      <c r="E1146" t="str">
        <f>VLOOKUP(D1146,Product!$A$2:$I$101,3,FALSE)</f>
        <v>Beauty</v>
      </c>
      <c r="F1146" t="s">
        <v>1757</v>
      </c>
      <c r="G1146">
        <v>3</v>
      </c>
      <c r="H1146">
        <v>803.31</v>
      </c>
      <c r="I1146">
        <v>0.1</v>
      </c>
      <c r="J1146" t="s">
        <v>1826</v>
      </c>
      <c r="K1146">
        <v>2168.9369999999999</v>
      </c>
      <c r="L1146" s="45">
        <f t="shared" si="70"/>
        <v>3</v>
      </c>
      <c r="M1146" s="42">
        <f t="shared" si="73"/>
        <v>803.31</v>
      </c>
      <c r="N1146" s="42">
        <f t="shared" si="71"/>
        <v>0.1</v>
      </c>
      <c r="O1146" s="42">
        <f t="shared" si="72"/>
        <v>2168.9369999999999</v>
      </c>
    </row>
    <row r="1147" spans="1:15" x14ac:dyDescent="0.3">
      <c r="A1147" t="s">
        <v>2971</v>
      </c>
      <c r="B1147" s="2">
        <v>45821</v>
      </c>
      <c r="C1147" t="s">
        <v>1340</v>
      </c>
      <c r="D1147" t="s">
        <v>1580</v>
      </c>
      <c r="E1147" t="str">
        <f>VLOOKUP(D1147,Product!$A$2:$I$101,3,FALSE)</f>
        <v>Beauty</v>
      </c>
      <c r="F1147" t="s">
        <v>1797</v>
      </c>
      <c r="G1147">
        <v>4</v>
      </c>
      <c r="H1147">
        <v>254.71</v>
      </c>
      <c r="I1147">
        <v>0.2</v>
      </c>
      <c r="J1147" t="s">
        <v>1829</v>
      </c>
      <c r="K1147">
        <v>815.07200000000012</v>
      </c>
      <c r="L1147" s="45">
        <f t="shared" si="70"/>
        <v>4</v>
      </c>
      <c r="M1147" s="42">
        <f t="shared" si="73"/>
        <v>254.71</v>
      </c>
      <c r="N1147" s="42">
        <f t="shared" si="71"/>
        <v>0.2</v>
      </c>
      <c r="O1147" s="42">
        <f t="shared" si="72"/>
        <v>815.07200000000012</v>
      </c>
    </row>
    <row r="1148" spans="1:15" x14ac:dyDescent="0.3">
      <c r="A1148" t="s">
        <v>2972</v>
      </c>
      <c r="B1148" s="2">
        <v>45508</v>
      </c>
      <c r="C1148" t="s">
        <v>195</v>
      </c>
      <c r="D1148" t="s">
        <v>1648</v>
      </c>
      <c r="E1148" t="str">
        <f>VLOOKUP(D1148,Product!$A$2:$I$101,3,FALSE)</f>
        <v>Sports</v>
      </c>
      <c r="F1148" t="s">
        <v>1769</v>
      </c>
      <c r="G1148">
        <v>4</v>
      </c>
      <c r="H1148">
        <v>594.89</v>
      </c>
      <c r="I1148">
        <v>0.3</v>
      </c>
      <c r="J1148" t="s">
        <v>1826</v>
      </c>
      <c r="K1148">
        <v>1665.692</v>
      </c>
      <c r="L1148" s="45">
        <f t="shared" si="70"/>
        <v>4</v>
      </c>
      <c r="M1148" s="42">
        <f t="shared" si="73"/>
        <v>594.89</v>
      </c>
      <c r="N1148" s="42">
        <f t="shared" si="71"/>
        <v>0.3</v>
      </c>
      <c r="O1148" s="42">
        <f t="shared" si="72"/>
        <v>1665.692</v>
      </c>
    </row>
    <row r="1149" spans="1:15" x14ac:dyDescent="0.3">
      <c r="A1149" t="s">
        <v>2973</v>
      </c>
      <c r="B1149" s="2">
        <v>45854</v>
      </c>
      <c r="C1149" t="s">
        <v>711</v>
      </c>
      <c r="D1149" t="s">
        <v>1730</v>
      </c>
      <c r="E1149" t="str">
        <f>VLOOKUP(D1149,Product!$A$2:$I$101,3,FALSE)</f>
        <v>Clothing</v>
      </c>
      <c r="F1149" t="s">
        <v>1752</v>
      </c>
      <c r="G1149">
        <v>2</v>
      </c>
      <c r="H1149">
        <v>844.31</v>
      </c>
      <c r="I1149">
        <v>7.0000000000000007E-2</v>
      </c>
      <c r="J1149" t="s">
        <v>1826</v>
      </c>
      <c r="K1149">
        <v>1570.4166</v>
      </c>
      <c r="L1149" s="45">
        <f t="shared" si="70"/>
        <v>2</v>
      </c>
      <c r="M1149" s="42">
        <f t="shared" si="73"/>
        <v>844.31</v>
      </c>
      <c r="N1149" s="42">
        <f t="shared" si="71"/>
        <v>7.0000000000000007E-2</v>
      </c>
      <c r="O1149" s="42">
        <f t="shared" si="72"/>
        <v>1570.4166</v>
      </c>
    </row>
    <row r="1150" spans="1:15" x14ac:dyDescent="0.3">
      <c r="A1150" t="s">
        <v>2974</v>
      </c>
      <c r="B1150" s="2">
        <v>45569</v>
      </c>
      <c r="C1150" t="s">
        <v>458</v>
      </c>
      <c r="D1150" t="s">
        <v>1578</v>
      </c>
      <c r="E1150" t="str">
        <f>VLOOKUP(D1150,Product!$A$2:$I$101,3,FALSE)</f>
        <v>Electronics</v>
      </c>
      <c r="F1150" t="s">
        <v>1776</v>
      </c>
      <c r="G1150">
        <v>4</v>
      </c>
      <c r="H1150">
        <v>101.33</v>
      </c>
      <c r="I1150">
        <v>0</v>
      </c>
      <c r="J1150" t="s">
        <v>1824</v>
      </c>
      <c r="K1150">
        <v>405.32</v>
      </c>
      <c r="L1150" s="45">
        <f t="shared" si="70"/>
        <v>4</v>
      </c>
      <c r="M1150" s="42">
        <f t="shared" si="73"/>
        <v>101.33</v>
      </c>
      <c r="N1150" s="42">
        <f t="shared" si="71"/>
        <v>0</v>
      </c>
      <c r="O1150" s="42">
        <f t="shared" si="72"/>
        <v>405.32</v>
      </c>
    </row>
    <row r="1151" spans="1:15" x14ac:dyDescent="0.3">
      <c r="A1151" t="s">
        <v>2975</v>
      </c>
      <c r="B1151" s="2">
        <v>45824</v>
      </c>
      <c r="C1151" t="s">
        <v>449</v>
      </c>
      <c r="D1151" t="s">
        <v>1600</v>
      </c>
      <c r="E1151" t="str">
        <f>VLOOKUP(D1151,Product!$A$2:$I$101,3,FALSE)</f>
        <v>Electronics</v>
      </c>
      <c r="F1151" t="s">
        <v>1782</v>
      </c>
      <c r="G1151">
        <v>3</v>
      </c>
      <c r="H1151">
        <v>922.56</v>
      </c>
      <c r="I1151">
        <v>0.18</v>
      </c>
      <c r="J1151" t="s">
        <v>1826</v>
      </c>
      <c r="K1151">
        <v>2269.4976000000001</v>
      </c>
      <c r="L1151" s="45">
        <f t="shared" si="70"/>
        <v>3</v>
      </c>
      <c r="M1151" s="42">
        <f t="shared" si="73"/>
        <v>922.56</v>
      </c>
      <c r="N1151" s="42">
        <f t="shared" si="71"/>
        <v>0.18</v>
      </c>
      <c r="O1151" s="42">
        <f t="shared" si="72"/>
        <v>2269.4976000000001</v>
      </c>
    </row>
    <row r="1152" spans="1:15" x14ac:dyDescent="0.3">
      <c r="A1152" t="s">
        <v>2976</v>
      </c>
      <c r="B1152" s="2">
        <v>45352</v>
      </c>
      <c r="C1152" t="s">
        <v>1340</v>
      </c>
      <c r="D1152" t="s">
        <v>1624</v>
      </c>
      <c r="E1152" t="str">
        <f>VLOOKUP(D1152,Product!$A$2:$I$101,3,FALSE)</f>
        <v>Sports</v>
      </c>
      <c r="F1152" t="s">
        <v>1799</v>
      </c>
      <c r="G1152">
        <v>4</v>
      </c>
      <c r="H1152">
        <v>867.19</v>
      </c>
      <c r="I1152">
        <v>7.0000000000000007E-2</v>
      </c>
      <c r="J1152" t="s">
        <v>1829</v>
      </c>
      <c r="K1152">
        <v>3225.9468000000002</v>
      </c>
      <c r="L1152" s="45">
        <f t="shared" si="70"/>
        <v>4</v>
      </c>
      <c r="M1152" s="42">
        <f t="shared" si="73"/>
        <v>867.19</v>
      </c>
      <c r="N1152" s="42">
        <f t="shared" si="71"/>
        <v>7.0000000000000007E-2</v>
      </c>
      <c r="O1152" s="42">
        <f t="shared" si="72"/>
        <v>3225.9468000000002</v>
      </c>
    </row>
    <row r="1153" spans="1:15" x14ac:dyDescent="0.3">
      <c r="A1153" t="s">
        <v>2977</v>
      </c>
      <c r="B1153" s="2">
        <v>45454</v>
      </c>
      <c r="C1153" t="s">
        <v>36</v>
      </c>
      <c r="D1153" t="s">
        <v>1714</v>
      </c>
      <c r="E1153" t="str">
        <f>VLOOKUP(D1153,Product!$A$2:$I$101,3,FALSE)</f>
        <v>Beauty</v>
      </c>
      <c r="F1153" t="s">
        <v>1807</v>
      </c>
      <c r="G1153">
        <v>3</v>
      </c>
      <c r="H1153">
        <v>816.87</v>
      </c>
      <c r="I1153">
        <v>0.14000000000000001</v>
      </c>
      <c r="J1153" t="s">
        <v>1826</v>
      </c>
      <c r="K1153">
        <v>2107.5246000000002</v>
      </c>
      <c r="L1153" s="45">
        <f t="shared" si="70"/>
        <v>3</v>
      </c>
      <c r="M1153" s="42">
        <f t="shared" si="73"/>
        <v>816.87</v>
      </c>
      <c r="N1153" s="42">
        <f t="shared" si="71"/>
        <v>0.14000000000000001</v>
      </c>
      <c r="O1153" s="42">
        <f t="shared" si="72"/>
        <v>2107.5246000000002</v>
      </c>
    </row>
    <row r="1154" spans="1:15" x14ac:dyDescent="0.3">
      <c r="A1154" t="s">
        <v>2978</v>
      </c>
      <c r="B1154" s="2">
        <v>45924</v>
      </c>
      <c r="C1154" t="s">
        <v>1478</v>
      </c>
      <c r="D1154" t="s">
        <v>1678</v>
      </c>
      <c r="E1154" t="str">
        <f>VLOOKUP(D1154,Product!$A$2:$I$101,3,FALSE)</f>
        <v>Sports</v>
      </c>
      <c r="F1154" t="s">
        <v>1766</v>
      </c>
      <c r="G1154">
        <v>3</v>
      </c>
      <c r="H1154">
        <v>258.06</v>
      </c>
      <c r="I1154">
        <v>0</v>
      </c>
      <c r="J1154" t="s">
        <v>1826</v>
      </c>
      <c r="K1154">
        <v>774.18000000000006</v>
      </c>
      <c r="L1154" s="45">
        <f t="shared" si="70"/>
        <v>3</v>
      </c>
      <c r="M1154" s="42">
        <f t="shared" si="73"/>
        <v>258.06</v>
      </c>
      <c r="N1154" s="42">
        <f t="shared" si="71"/>
        <v>0</v>
      </c>
      <c r="O1154" s="42">
        <f t="shared" si="72"/>
        <v>774.18000000000006</v>
      </c>
    </row>
    <row r="1155" spans="1:15" x14ac:dyDescent="0.3">
      <c r="A1155" t="s">
        <v>2979</v>
      </c>
      <c r="B1155" s="2">
        <v>45694</v>
      </c>
      <c r="C1155" t="s">
        <v>984</v>
      </c>
      <c r="D1155" t="s">
        <v>1624</v>
      </c>
      <c r="E1155" t="str">
        <f>VLOOKUP(D1155,Product!$A$2:$I$101,3,FALSE)</f>
        <v>Sports</v>
      </c>
      <c r="F1155" t="s">
        <v>1799</v>
      </c>
      <c r="G1155">
        <v>2</v>
      </c>
      <c r="H1155">
        <v>574.58000000000004</v>
      </c>
      <c r="I1155">
        <v>0.06</v>
      </c>
      <c r="J1155" t="s">
        <v>1824</v>
      </c>
      <c r="K1155">
        <v>1080.2103999999999</v>
      </c>
      <c r="L1155" s="45">
        <f t="shared" ref="L1155:L1218" si="74">IF(G1155="", AVERAGEIF($E$2:$E$101, E1156, $G$2:$G$101), G1155)</f>
        <v>2</v>
      </c>
      <c r="M1155" s="42">
        <f t="shared" si="73"/>
        <v>574.58000000000004</v>
      </c>
      <c r="N1155" s="42">
        <f t="shared" ref="N1155:N1218" si="75">IF(I1155="", AVERAGEIF($E$2:$E$101, E1156, $I$2:$I$101), I1155)</f>
        <v>0.06</v>
      </c>
      <c r="O1155" s="42">
        <f t="shared" ref="O1155:O1218" si="76">IF(K1155="", AVERAGEIF($E$2:$E$101, E1156, $K$2:$K$101), K1155)</f>
        <v>1080.2103999999999</v>
      </c>
    </row>
    <row r="1156" spans="1:15" x14ac:dyDescent="0.3">
      <c r="A1156" t="s">
        <v>2980</v>
      </c>
      <c r="B1156" s="2">
        <v>45587</v>
      </c>
      <c r="C1156" t="s">
        <v>97</v>
      </c>
      <c r="D1156" t="s">
        <v>1714</v>
      </c>
      <c r="E1156" t="str">
        <f>VLOOKUP(D1156,Product!$A$2:$I$101,3,FALSE)</f>
        <v>Beauty</v>
      </c>
      <c r="F1156" t="s">
        <v>1776</v>
      </c>
      <c r="G1156">
        <v>2</v>
      </c>
      <c r="H1156">
        <v>472.18</v>
      </c>
      <c r="I1156">
        <v>0.27</v>
      </c>
      <c r="J1156" t="s">
        <v>1826</v>
      </c>
      <c r="K1156">
        <v>689.38279999999997</v>
      </c>
      <c r="L1156" s="45">
        <f t="shared" si="74"/>
        <v>2</v>
      </c>
      <c r="M1156" s="42">
        <f t="shared" si="73"/>
        <v>472.18</v>
      </c>
      <c r="N1156" s="42">
        <f t="shared" si="75"/>
        <v>0.27</v>
      </c>
      <c r="O1156" s="42">
        <f t="shared" si="76"/>
        <v>689.38279999999997</v>
      </c>
    </row>
    <row r="1157" spans="1:15" x14ac:dyDescent="0.3">
      <c r="A1157" t="s">
        <v>2981</v>
      </c>
      <c r="B1157" s="2">
        <v>45556</v>
      </c>
      <c r="C1157" t="s">
        <v>1068</v>
      </c>
      <c r="D1157" t="s">
        <v>1630</v>
      </c>
      <c r="E1157" t="str">
        <f>VLOOKUP(D1157,Product!$A$2:$I$101,3,FALSE)</f>
        <v>Sports</v>
      </c>
      <c r="F1157" t="s">
        <v>1773</v>
      </c>
      <c r="G1157">
        <v>2</v>
      </c>
      <c r="H1157">
        <v>20.47</v>
      </c>
      <c r="I1157">
        <v>0.12</v>
      </c>
      <c r="J1157" t="s">
        <v>1829</v>
      </c>
      <c r="K1157">
        <v>36.027200000000001</v>
      </c>
      <c r="L1157" s="45">
        <f t="shared" si="74"/>
        <v>2</v>
      </c>
      <c r="M1157" s="42">
        <f t="shared" si="73"/>
        <v>20.47</v>
      </c>
      <c r="N1157" s="42">
        <f t="shared" si="75"/>
        <v>0.12</v>
      </c>
      <c r="O1157" s="42">
        <f t="shared" si="76"/>
        <v>36.027200000000001</v>
      </c>
    </row>
    <row r="1158" spans="1:15" x14ac:dyDescent="0.3">
      <c r="A1158" t="s">
        <v>2982</v>
      </c>
      <c r="B1158" s="2">
        <v>45923</v>
      </c>
      <c r="C1158" t="s">
        <v>100</v>
      </c>
      <c r="D1158" t="s">
        <v>1592</v>
      </c>
      <c r="E1158" t="str">
        <f>VLOOKUP(D1158,Product!$A$2:$I$101,3,FALSE)</f>
        <v>Sports</v>
      </c>
      <c r="F1158" t="s">
        <v>1779</v>
      </c>
      <c r="G1158">
        <v>3</v>
      </c>
      <c r="H1158">
        <v>235.41</v>
      </c>
      <c r="I1158">
        <v>0.15</v>
      </c>
      <c r="J1158" t="s">
        <v>1826</v>
      </c>
      <c r="K1158">
        <v>600.29549999999995</v>
      </c>
      <c r="L1158" s="45">
        <f t="shared" si="74"/>
        <v>3</v>
      </c>
      <c r="M1158" s="42">
        <f t="shared" si="73"/>
        <v>235.41</v>
      </c>
      <c r="N1158" s="42">
        <f t="shared" si="75"/>
        <v>0.15</v>
      </c>
      <c r="O1158" s="42">
        <f t="shared" si="76"/>
        <v>600.29549999999995</v>
      </c>
    </row>
    <row r="1159" spans="1:15" x14ac:dyDescent="0.3">
      <c r="A1159" t="s">
        <v>2983</v>
      </c>
      <c r="B1159" s="2">
        <v>45811</v>
      </c>
      <c r="C1159" t="s">
        <v>740</v>
      </c>
      <c r="D1159" t="s">
        <v>1704</v>
      </c>
      <c r="E1159" t="str">
        <f>VLOOKUP(D1159,Product!$A$2:$I$101,3,FALSE)</f>
        <v>Home</v>
      </c>
      <c r="F1159" t="s">
        <v>1779</v>
      </c>
      <c r="G1159">
        <v>3</v>
      </c>
      <c r="H1159">
        <v>744.9</v>
      </c>
      <c r="I1159">
        <v>0.27</v>
      </c>
      <c r="J1159" t="s">
        <v>1826</v>
      </c>
      <c r="K1159">
        <v>1631.3309999999999</v>
      </c>
      <c r="L1159" s="45">
        <f t="shared" si="74"/>
        <v>3</v>
      </c>
      <c r="M1159" s="42">
        <f t="shared" si="73"/>
        <v>744.9</v>
      </c>
      <c r="N1159" s="42">
        <f t="shared" si="75"/>
        <v>0.27</v>
      </c>
      <c r="O1159" s="42">
        <f t="shared" si="76"/>
        <v>1631.3309999999999</v>
      </c>
    </row>
    <row r="1160" spans="1:15" x14ac:dyDescent="0.3">
      <c r="A1160" t="s">
        <v>2984</v>
      </c>
      <c r="B1160" s="2">
        <v>45559</v>
      </c>
      <c r="C1160" t="s">
        <v>181</v>
      </c>
      <c r="D1160" t="s">
        <v>1584</v>
      </c>
      <c r="E1160" t="str">
        <f>VLOOKUP(D1160,Product!$A$2:$I$101,3,FALSE)</f>
        <v>Clothing</v>
      </c>
      <c r="F1160" t="s">
        <v>1766</v>
      </c>
      <c r="G1160">
        <v>2</v>
      </c>
      <c r="H1160">
        <v>382.2</v>
      </c>
      <c r="I1160">
        <v>0.15</v>
      </c>
      <c r="J1160" t="s">
        <v>1824</v>
      </c>
      <c r="K1160">
        <v>649.74</v>
      </c>
      <c r="L1160" s="45">
        <f t="shared" si="74"/>
        <v>2</v>
      </c>
      <c r="M1160" s="42">
        <f t="shared" si="73"/>
        <v>382.2</v>
      </c>
      <c r="N1160" s="42">
        <f t="shared" si="75"/>
        <v>0.15</v>
      </c>
      <c r="O1160" s="42">
        <f t="shared" si="76"/>
        <v>649.74</v>
      </c>
    </row>
    <row r="1161" spans="1:15" x14ac:dyDescent="0.3">
      <c r="A1161" t="s">
        <v>2985</v>
      </c>
      <c r="B1161" s="2">
        <v>45881</v>
      </c>
      <c r="C1161" t="s">
        <v>1086</v>
      </c>
      <c r="D1161" t="s">
        <v>1728</v>
      </c>
      <c r="E1161" t="str">
        <f>VLOOKUP(D1161,Product!$A$2:$I$101,3,FALSE)</f>
        <v>Electronics</v>
      </c>
      <c r="F1161" t="s">
        <v>1804</v>
      </c>
      <c r="G1161">
        <v>1</v>
      </c>
      <c r="H1161">
        <v>269.25</v>
      </c>
      <c r="I1161">
        <v>0.14000000000000001</v>
      </c>
      <c r="J1161" t="s">
        <v>1826</v>
      </c>
      <c r="K1161">
        <v>231.55500000000001</v>
      </c>
      <c r="L1161" s="45">
        <f t="shared" si="74"/>
        <v>1</v>
      </c>
      <c r="M1161" s="42">
        <f t="shared" si="73"/>
        <v>269.25</v>
      </c>
      <c r="N1161" s="42">
        <f t="shared" si="75"/>
        <v>0.14000000000000001</v>
      </c>
      <c r="O1161" s="42">
        <f t="shared" si="76"/>
        <v>231.55500000000001</v>
      </c>
    </row>
    <row r="1162" spans="1:15" x14ac:dyDescent="0.3">
      <c r="A1162" t="s">
        <v>2986</v>
      </c>
      <c r="B1162" s="2">
        <v>45367</v>
      </c>
      <c r="C1162" t="s">
        <v>1142</v>
      </c>
      <c r="D1162" t="s">
        <v>1608</v>
      </c>
      <c r="E1162" t="str">
        <f>VLOOKUP(D1162,Product!$A$2:$I$101,3,FALSE)</f>
        <v>Home</v>
      </c>
      <c r="F1162" t="s">
        <v>1792</v>
      </c>
      <c r="G1162">
        <v>2</v>
      </c>
      <c r="H1162">
        <v>723.75</v>
      </c>
      <c r="I1162">
        <v>0.03</v>
      </c>
      <c r="J1162" t="s">
        <v>1826</v>
      </c>
      <c r="K1162">
        <v>1404.075</v>
      </c>
      <c r="L1162" s="45">
        <f t="shared" si="74"/>
        <v>2</v>
      </c>
      <c r="M1162" s="42">
        <f t="shared" si="73"/>
        <v>723.75</v>
      </c>
      <c r="N1162" s="42">
        <f t="shared" si="75"/>
        <v>0.03</v>
      </c>
      <c r="O1162" s="42">
        <f t="shared" si="76"/>
        <v>1404.075</v>
      </c>
    </row>
    <row r="1163" spans="1:15" x14ac:dyDescent="0.3">
      <c r="A1163" t="s">
        <v>2987</v>
      </c>
      <c r="B1163" s="2">
        <v>45832</v>
      </c>
      <c r="C1163" t="s">
        <v>893</v>
      </c>
      <c r="D1163" t="s">
        <v>1586</v>
      </c>
      <c r="E1163" t="str">
        <f>VLOOKUP(D1163,Product!$A$2:$I$101,3,FALSE)</f>
        <v>Sports</v>
      </c>
      <c r="F1163" t="s">
        <v>1813</v>
      </c>
      <c r="G1163">
        <v>4</v>
      </c>
      <c r="H1163">
        <v>58.92</v>
      </c>
      <c r="I1163">
        <v>0.18</v>
      </c>
      <c r="J1163" t="s">
        <v>1824</v>
      </c>
      <c r="K1163">
        <v>193.2576</v>
      </c>
      <c r="L1163" s="45">
        <f t="shared" si="74"/>
        <v>4</v>
      </c>
      <c r="M1163" s="42">
        <f t="shared" si="73"/>
        <v>58.92</v>
      </c>
      <c r="N1163" s="42">
        <f t="shared" si="75"/>
        <v>0.18</v>
      </c>
      <c r="O1163" s="42">
        <f t="shared" si="76"/>
        <v>193.2576</v>
      </c>
    </row>
    <row r="1164" spans="1:15" x14ac:dyDescent="0.3">
      <c r="A1164" t="s">
        <v>2988</v>
      </c>
      <c r="B1164" s="2">
        <v>45438</v>
      </c>
      <c r="C1164" t="s">
        <v>619</v>
      </c>
      <c r="D1164" t="s">
        <v>1690</v>
      </c>
      <c r="E1164" t="str">
        <f>VLOOKUP(D1164,Product!$A$2:$I$101,3,FALSE)</f>
        <v>Beauty</v>
      </c>
      <c r="F1164" t="s">
        <v>1789</v>
      </c>
      <c r="G1164">
        <v>2</v>
      </c>
      <c r="H1164">
        <v>913.08</v>
      </c>
      <c r="I1164">
        <v>0.26</v>
      </c>
      <c r="J1164" t="s">
        <v>1824</v>
      </c>
      <c r="K1164">
        <v>1351.3584000000001</v>
      </c>
      <c r="L1164" s="45">
        <f t="shared" si="74"/>
        <v>2</v>
      </c>
      <c r="M1164" s="42">
        <f t="shared" si="73"/>
        <v>913.08</v>
      </c>
      <c r="N1164" s="42">
        <f t="shared" si="75"/>
        <v>0.26</v>
      </c>
      <c r="O1164" s="42">
        <f t="shared" si="76"/>
        <v>1351.3584000000001</v>
      </c>
    </row>
    <row r="1165" spans="1:15" x14ac:dyDescent="0.3">
      <c r="A1165" t="s">
        <v>2989</v>
      </c>
      <c r="B1165" s="2">
        <v>45691</v>
      </c>
      <c r="C1165" t="s">
        <v>776</v>
      </c>
      <c r="D1165" t="s">
        <v>1710</v>
      </c>
      <c r="E1165" t="str">
        <f>VLOOKUP(D1165,Product!$A$2:$I$101,3,FALSE)</f>
        <v>Sports</v>
      </c>
      <c r="F1165" t="s">
        <v>1757</v>
      </c>
      <c r="G1165">
        <v>1</v>
      </c>
      <c r="H1165">
        <v>791.83</v>
      </c>
      <c r="I1165">
        <v>0.28000000000000003</v>
      </c>
      <c r="J1165" t="s">
        <v>1826</v>
      </c>
      <c r="K1165">
        <v>570.11760000000004</v>
      </c>
      <c r="L1165" s="45">
        <f t="shared" si="74"/>
        <v>1</v>
      </c>
      <c r="M1165" s="42">
        <f t="shared" si="73"/>
        <v>791.83</v>
      </c>
      <c r="N1165" s="42">
        <f t="shared" si="75"/>
        <v>0.28000000000000003</v>
      </c>
      <c r="O1165" s="42">
        <f t="shared" si="76"/>
        <v>570.11760000000004</v>
      </c>
    </row>
    <row r="1166" spans="1:15" x14ac:dyDescent="0.3">
      <c r="A1166" t="s">
        <v>2990</v>
      </c>
      <c r="B1166" s="2">
        <v>45506</v>
      </c>
      <c r="C1166" t="s">
        <v>1452</v>
      </c>
      <c r="D1166" t="s">
        <v>1551</v>
      </c>
      <c r="E1166" t="str">
        <f>VLOOKUP(D1166,Product!$A$2:$I$101,3,FALSE)</f>
        <v>Clothing</v>
      </c>
      <c r="F1166" t="s">
        <v>1801</v>
      </c>
      <c r="G1166">
        <v>1</v>
      </c>
      <c r="H1166">
        <v>74.290000000000006</v>
      </c>
      <c r="I1166">
        <v>0.3</v>
      </c>
      <c r="J1166" t="s">
        <v>1829</v>
      </c>
      <c r="K1166">
        <v>52.003</v>
      </c>
      <c r="L1166" s="45">
        <f t="shared" si="74"/>
        <v>1</v>
      </c>
      <c r="M1166" s="42">
        <f t="shared" si="73"/>
        <v>74.290000000000006</v>
      </c>
      <c r="N1166" s="42">
        <f t="shared" si="75"/>
        <v>0.3</v>
      </c>
      <c r="O1166" s="42">
        <f t="shared" si="76"/>
        <v>52.003</v>
      </c>
    </row>
    <row r="1167" spans="1:15" x14ac:dyDescent="0.3">
      <c r="A1167" t="s">
        <v>2991</v>
      </c>
      <c r="B1167" s="2">
        <v>45251</v>
      </c>
      <c r="C1167" t="s">
        <v>779</v>
      </c>
      <c r="D1167" t="s">
        <v>1618</v>
      </c>
      <c r="E1167" t="str">
        <f>VLOOKUP(D1167,Product!$A$2:$I$101,3,FALSE)</f>
        <v>Home</v>
      </c>
      <c r="F1167" t="s">
        <v>1752</v>
      </c>
      <c r="G1167">
        <v>2</v>
      </c>
      <c r="H1167">
        <v>961.68</v>
      </c>
      <c r="I1167">
        <v>0.27</v>
      </c>
      <c r="J1167" t="s">
        <v>1826</v>
      </c>
      <c r="K1167">
        <v>1404.0527999999999</v>
      </c>
      <c r="L1167" s="45">
        <f t="shared" si="74"/>
        <v>2</v>
      </c>
      <c r="M1167" s="42">
        <f t="shared" ref="M1167:M1230" si="77">IF(H1167="", IFERROR(AVERAGEIF($E$2:$E$101, E1167, $H$2:$H$101), ""), H1167)</f>
        <v>961.68</v>
      </c>
      <c r="N1167" s="42">
        <f t="shared" si="75"/>
        <v>0.27</v>
      </c>
      <c r="O1167" s="42">
        <f t="shared" si="76"/>
        <v>1404.0527999999999</v>
      </c>
    </row>
    <row r="1168" spans="1:15" x14ac:dyDescent="0.3">
      <c r="A1168" t="s">
        <v>2992</v>
      </c>
      <c r="B1168" s="2">
        <v>45722</v>
      </c>
      <c r="C1168" t="s">
        <v>1518</v>
      </c>
      <c r="D1168" t="s">
        <v>1586</v>
      </c>
      <c r="E1168" t="str">
        <f>VLOOKUP(D1168,Product!$A$2:$I$101,3,FALSE)</f>
        <v>Sports</v>
      </c>
      <c r="F1168" t="s">
        <v>1799</v>
      </c>
      <c r="G1168">
        <v>1</v>
      </c>
      <c r="H1168">
        <v>90.72</v>
      </c>
      <c r="I1168">
        <v>0.1</v>
      </c>
      <c r="J1168" t="s">
        <v>1826</v>
      </c>
      <c r="K1168">
        <v>81.647999999999996</v>
      </c>
      <c r="L1168" s="45">
        <f t="shared" si="74"/>
        <v>1</v>
      </c>
      <c r="M1168" s="42">
        <f t="shared" si="77"/>
        <v>90.72</v>
      </c>
      <c r="N1168" s="42">
        <f t="shared" si="75"/>
        <v>0.1</v>
      </c>
      <c r="O1168" s="42">
        <f t="shared" si="76"/>
        <v>81.647999999999996</v>
      </c>
    </row>
    <row r="1169" spans="1:15" x14ac:dyDescent="0.3">
      <c r="A1169" t="s">
        <v>2993</v>
      </c>
      <c r="B1169" s="2">
        <v>45689</v>
      </c>
      <c r="C1169" t="s">
        <v>224</v>
      </c>
      <c r="D1169" t="s">
        <v>1664</v>
      </c>
      <c r="E1169" t="str">
        <f>VLOOKUP(D1169,Product!$A$2:$I$101,3,FALSE)</f>
        <v>Clothing</v>
      </c>
      <c r="F1169" t="s">
        <v>1779</v>
      </c>
      <c r="G1169">
        <v>1</v>
      </c>
      <c r="H1169">
        <v>458.69</v>
      </c>
      <c r="I1169">
        <v>0.16</v>
      </c>
      <c r="J1169" t="s">
        <v>1826</v>
      </c>
      <c r="K1169">
        <v>385.2996</v>
      </c>
      <c r="L1169" s="45">
        <f t="shared" si="74"/>
        <v>1</v>
      </c>
      <c r="M1169" s="42">
        <f t="shared" si="77"/>
        <v>458.69</v>
      </c>
      <c r="N1169" s="42">
        <f t="shared" si="75"/>
        <v>0.16</v>
      </c>
      <c r="O1169" s="42">
        <f t="shared" si="76"/>
        <v>385.2996</v>
      </c>
    </row>
    <row r="1170" spans="1:15" x14ac:dyDescent="0.3">
      <c r="A1170" t="s">
        <v>2994</v>
      </c>
      <c r="B1170" s="2">
        <v>45346</v>
      </c>
      <c r="C1170" t="s">
        <v>743</v>
      </c>
      <c r="D1170" t="s">
        <v>1616</v>
      </c>
      <c r="E1170" t="str">
        <f>VLOOKUP(D1170,Product!$A$2:$I$101,3,FALSE)</f>
        <v>Electronics</v>
      </c>
      <c r="F1170" t="s">
        <v>1779</v>
      </c>
      <c r="G1170">
        <v>1</v>
      </c>
      <c r="H1170">
        <v>168.29</v>
      </c>
      <c r="I1170">
        <v>0.05</v>
      </c>
      <c r="J1170" t="s">
        <v>1826</v>
      </c>
      <c r="K1170">
        <v>159.87549999999999</v>
      </c>
      <c r="L1170" s="45">
        <f t="shared" si="74"/>
        <v>1</v>
      </c>
      <c r="M1170" s="42">
        <f t="shared" si="77"/>
        <v>168.29</v>
      </c>
      <c r="N1170" s="42">
        <f t="shared" si="75"/>
        <v>0.05</v>
      </c>
      <c r="O1170" s="42">
        <f t="shared" si="76"/>
        <v>159.87549999999999</v>
      </c>
    </row>
    <row r="1171" spans="1:15" x14ac:dyDescent="0.3">
      <c r="A1171" t="s">
        <v>2995</v>
      </c>
      <c r="B1171" s="2">
        <v>45549</v>
      </c>
      <c r="C1171" t="s">
        <v>687</v>
      </c>
      <c r="D1171" t="s">
        <v>1582</v>
      </c>
      <c r="E1171" t="str">
        <f>VLOOKUP(D1171,Product!$A$2:$I$101,3,FALSE)</f>
        <v>Sports</v>
      </c>
      <c r="F1171" t="s">
        <v>1807</v>
      </c>
      <c r="G1171">
        <v>1</v>
      </c>
      <c r="H1171">
        <v>391.77</v>
      </c>
      <c r="I1171">
        <v>0.1</v>
      </c>
      <c r="J1171" t="s">
        <v>1826</v>
      </c>
      <c r="K1171">
        <v>352.59300000000002</v>
      </c>
      <c r="L1171" s="45">
        <f t="shared" si="74"/>
        <v>1</v>
      </c>
      <c r="M1171" s="42">
        <f t="shared" si="77"/>
        <v>391.77</v>
      </c>
      <c r="N1171" s="42">
        <f t="shared" si="75"/>
        <v>0.1</v>
      </c>
      <c r="O1171" s="42">
        <f t="shared" si="76"/>
        <v>352.59300000000002</v>
      </c>
    </row>
    <row r="1172" spans="1:15" x14ac:dyDescent="0.3">
      <c r="A1172" t="s">
        <v>2996</v>
      </c>
      <c r="B1172" s="2">
        <v>45900</v>
      </c>
      <c r="C1172" t="s">
        <v>1077</v>
      </c>
      <c r="D1172" t="s">
        <v>1572</v>
      </c>
      <c r="E1172" t="str">
        <f>VLOOKUP(D1172,Product!$A$2:$I$101,3,FALSE)</f>
        <v>Beauty</v>
      </c>
      <c r="F1172" t="s">
        <v>1799</v>
      </c>
      <c r="G1172">
        <v>1</v>
      </c>
      <c r="H1172">
        <v>424.83</v>
      </c>
      <c r="I1172">
        <v>0.05</v>
      </c>
      <c r="J1172" t="s">
        <v>1829</v>
      </c>
      <c r="K1172">
        <v>403.58850000000001</v>
      </c>
      <c r="L1172" s="45">
        <f t="shared" si="74"/>
        <v>1</v>
      </c>
      <c r="M1172" s="42">
        <f t="shared" si="77"/>
        <v>424.83</v>
      </c>
      <c r="N1172" s="42">
        <f t="shared" si="75"/>
        <v>0.05</v>
      </c>
      <c r="O1172" s="42">
        <f t="shared" si="76"/>
        <v>403.58850000000001</v>
      </c>
    </row>
    <row r="1173" spans="1:15" x14ac:dyDescent="0.3">
      <c r="A1173" t="s">
        <v>2997</v>
      </c>
      <c r="B1173" s="2">
        <v>45308</v>
      </c>
      <c r="C1173" t="s">
        <v>202</v>
      </c>
      <c r="D1173" t="s">
        <v>1570</v>
      </c>
      <c r="E1173" t="str">
        <f>VLOOKUP(D1173,Product!$A$2:$I$101,3,FALSE)</f>
        <v>Electronics</v>
      </c>
      <c r="F1173" t="s">
        <v>1766</v>
      </c>
      <c r="G1173">
        <v>1</v>
      </c>
      <c r="H1173">
        <v>499.46</v>
      </c>
      <c r="I1173">
        <v>0.1</v>
      </c>
      <c r="J1173" t="s">
        <v>1824</v>
      </c>
      <c r="K1173">
        <v>449.51400000000001</v>
      </c>
      <c r="L1173" s="45">
        <f t="shared" si="74"/>
        <v>1</v>
      </c>
      <c r="M1173" s="42">
        <f t="shared" si="77"/>
        <v>499.46</v>
      </c>
      <c r="N1173" s="42">
        <f t="shared" si="75"/>
        <v>0.1</v>
      </c>
      <c r="O1173" s="42">
        <f t="shared" si="76"/>
        <v>449.51400000000001</v>
      </c>
    </row>
    <row r="1174" spans="1:15" x14ac:dyDescent="0.3">
      <c r="A1174" t="s">
        <v>2998</v>
      </c>
      <c r="B1174" s="2">
        <v>45336</v>
      </c>
      <c r="C1174" t="s">
        <v>85</v>
      </c>
      <c r="D1174" t="s">
        <v>1746</v>
      </c>
      <c r="E1174" t="str">
        <f>VLOOKUP(D1174,Product!$A$2:$I$101,3,FALSE)</f>
        <v>Home</v>
      </c>
      <c r="F1174" t="s">
        <v>1757</v>
      </c>
      <c r="G1174">
        <v>2</v>
      </c>
      <c r="H1174">
        <v>698.34</v>
      </c>
      <c r="I1174">
        <v>0.15</v>
      </c>
      <c r="J1174" t="s">
        <v>1826</v>
      </c>
      <c r="K1174">
        <v>1187.1780000000001</v>
      </c>
      <c r="L1174" s="45">
        <f t="shared" si="74"/>
        <v>2</v>
      </c>
      <c r="M1174" s="42">
        <f t="shared" si="77"/>
        <v>698.34</v>
      </c>
      <c r="N1174" s="42">
        <f t="shared" si="75"/>
        <v>0.15</v>
      </c>
      <c r="O1174" s="42">
        <f t="shared" si="76"/>
        <v>1187.1780000000001</v>
      </c>
    </row>
    <row r="1175" spans="1:15" x14ac:dyDescent="0.3">
      <c r="A1175" t="s">
        <v>2999</v>
      </c>
      <c r="B1175" s="2">
        <v>45213</v>
      </c>
      <c r="C1175" t="s">
        <v>899</v>
      </c>
      <c r="D1175" t="s">
        <v>1660</v>
      </c>
      <c r="E1175" t="str">
        <f>VLOOKUP(D1175,Product!$A$2:$I$101,3,FALSE)</f>
        <v>Home</v>
      </c>
      <c r="F1175" t="s">
        <v>1804</v>
      </c>
      <c r="G1175">
        <v>2</v>
      </c>
      <c r="H1175">
        <v>805.08</v>
      </c>
      <c r="I1175">
        <v>0.27</v>
      </c>
      <c r="J1175" t="s">
        <v>1826</v>
      </c>
      <c r="K1175">
        <v>1175.4168</v>
      </c>
      <c r="L1175" s="45">
        <f t="shared" si="74"/>
        <v>2</v>
      </c>
      <c r="M1175" s="42">
        <f t="shared" si="77"/>
        <v>805.08</v>
      </c>
      <c r="N1175" s="42">
        <f t="shared" si="75"/>
        <v>0.27</v>
      </c>
      <c r="O1175" s="42">
        <f t="shared" si="76"/>
        <v>1175.4168</v>
      </c>
    </row>
    <row r="1176" spans="1:15" x14ac:dyDescent="0.3">
      <c r="A1176" t="s">
        <v>3000</v>
      </c>
      <c r="B1176" s="2">
        <v>45742</v>
      </c>
      <c r="C1176" t="s">
        <v>1437</v>
      </c>
      <c r="D1176" t="s">
        <v>1700</v>
      </c>
      <c r="E1176" t="str">
        <f>VLOOKUP(D1176,Product!$A$2:$I$101,3,FALSE)</f>
        <v>Electronics</v>
      </c>
      <c r="F1176" t="s">
        <v>1761</v>
      </c>
      <c r="G1176">
        <v>4</v>
      </c>
      <c r="H1176">
        <v>934.79</v>
      </c>
      <c r="I1176">
        <v>0.08</v>
      </c>
      <c r="J1176" t="s">
        <v>1826</v>
      </c>
      <c r="K1176">
        <v>3440.0272</v>
      </c>
      <c r="L1176" s="45">
        <f t="shared" si="74"/>
        <v>4</v>
      </c>
      <c r="M1176" s="42">
        <f t="shared" si="77"/>
        <v>934.79</v>
      </c>
      <c r="N1176" s="42">
        <f t="shared" si="75"/>
        <v>0.08</v>
      </c>
      <c r="O1176" s="42">
        <f t="shared" si="76"/>
        <v>3440.0272</v>
      </c>
    </row>
    <row r="1177" spans="1:15" x14ac:dyDescent="0.3">
      <c r="A1177" t="s">
        <v>3001</v>
      </c>
      <c r="B1177" s="2">
        <v>45932</v>
      </c>
      <c r="C1177" t="s">
        <v>85</v>
      </c>
      <c r="D1177" t="s">
        <v>1668</v>
      </c>
      <c r="E1177" t="str">
        <f>VLOOKUP(D1177,Product!$A$2:$I$101,3,FALSE)</f>
        <v>Beauty</v>
      </c>
      <c r="F1177" t="s">
        <v>1757</v>
      </c>
      <c r="G1177">
        <v>2</v>
      </c>
      <c r="H1177">
        <v>424.54</v>
      </c>
      <c r="I1177">
        <v>0.24</v>
      </c>
      <c r="J1177" t="s">
        <v>1826</v>
      </c>
      <c r="K1177">
        <v>645.30080000000009</v>
      </c>
      <c r="L1177" s="45">
        <f t="shared" si="74"/>
        <v>2</v>
      </c>
      <c r="M1177" s="42">
        <f t="shared" si="77"/>
        <v>424.54</v>
      </c>
      <c r="N1177" s="42">
        <f t="shared" si="75"/>
        <v>0.24</v>
      </c>
      <c r="O1177" s="42">
        <f t="shared" si="76"/>
        <v>645.30080000000009</v>
      </c>
    </row>
    <row r="1178" spans="1:15" x14ac:dyDescent="0.3">
      <c r="A1178" t="s">
        <v>3002</v>
      </c>
      <c r="B1178" s="2">
        <v>45462</v>
      </c>
      <c r="C1178" t="s">
        <v>1029</v>
      </c>
      <c r="D1178" t="s">
        <v>1716</v>
      </c>
      <c r="E1178" t="str">
        <f>VLOOKUP(D1178,Product!$A$2:$I$101,3,FALSE)</f>
        <v>Home</v>
      </c>
      <c r="F1178" t="s">
        <v>1807</v>
      </c>
      <c r="G1178">
        <v>1</v>
      </c>
      <c r="H1178">
        <v>235.44</v>
      </c>
      <c r="I1178">
        <v>0.19</v>
      </c>
      <c r="J1178" t="s">
        <v>1829</v>
      </c>
      <c r="K1178">
        <v>190.7064</v>
      </c>
      <c r="L1178" s="45">
        <f t="shared" si="74"/>
        <v>1</v>
      </c>
      <c r="M1178" s="42">
        <f t="shared" si="77"/>
        <v>235.44</v>
      </c>
      <c r="N1178" s="42">
        <f t="shared" si="75"/>
        <v>0.19</v>
      </c>
      <c r="O1178" s="42">
        <f t="shared" si="76"/>
        <v>190.7064</v>
      </c>
    </row>
    <row r="1179" spans="1:15" x14ac:dyDescent="0.3">
      <c r="A1179" t="s">
        <v>3003</v>
      </c>
      <c r="B1179" s="2">
        <v>45568</v>
      </c>
      <c r="C1179" t="s">
        <v>863</v>
      </c>
      <c r="D1179" t="s">
        <v>1646</v>
      </c>
      <c r="E1179" t="str">
        <f>VLOOKUP(D1179,Product!$A$2:$I$101,3,FALSE)</f>
        <v>Beauty</v>
      </c>
      <c r="F1179" t="s">
        <v>1797</v>
      </c>
      <c r="G1179">
        <v>2</v>
      </c>
      <c r="H1179">
        <v>620.71</v>
      </c>
      <c r="I1179">
        <v>0.27</v>
      </c>
      <c r="J1179" t="s">
        <v>1824</v>
      </c>
      <c r="K1179">
        <v>906.23660000000007</v>
      </c>
      <c r="L1179" s="45">
        <f t="shared" si="74"/>
        <v>2</v>
      </c>
      <c r="M1179" s="42">
        <f t="shared" si="77"/>
        <v>620.71</v>
      </c>
      <c r="N1179" s="42">
        <f t="shared" si="75"/>
        <v>0.27</v>
      </c>
      <c r="O1179" s="42">
        <f t="shared" si="76"/>
        <v>906.23660000000007</v>
      </c>
    </row>
    <row r="1180" spans="1:15" x14ac:dyDescent="0.3">
      <c r="A1180" t="s">
        <v>3004</v>
      </c>
      <c r="B1180" s="2">
        <v>45397</v>
      </c>
      <c r="C1180" t="s">
        <v>402</v>
      </c>
      <c r="D1180" t="s">
        <v>1580</v>
      </c>
      <c r="E1180" t="str">
        <f>VLOOKUP(D1180,Product!$A$2:$I$101,3,FALSE)</f>
        <v>Beauty</v>
      </c>
      <c r="F1180" t="s">
        <v>1792</v>
      </c>
      <c r="G1180">
        <v>2</v>
      </c>
      <c r="H1180">
        <v>851.77</v>
      </c>
      <c r="I1180">
        <v>0.13</v>
      </c>
      <c r="J1180" t="s">
        <v>1826</v>
      </c>
      <c r="K1180">
        <v>1482.0798</v>
      </c>
      <c r="L1180" s="45">
        <f t="shared" si="74"/>
        <v>2</v>
      </c>
      <c r="M1180" s="42">
        <f t="shared" si="77"/>
        <v>851.77</v>
      </c>
      <c r="N1180" s="42">
        <f t="shared" si="75"/>
        <v>0.13</v>
      </c>
      <c r="O1180" s="42">
        <f t="shared" si="76"/>
        <v>1482.0798</v>
      </c>
    </row>
    <row r="1181" spans="1:15" x14ac:dyDescent="0.3">
      <c r="A1181" t="s">
        <v>3005</v>
      </c>
      <c r="B1181" s="2">
        <v>45569</v>
      </c>
      <c r="C1181" t="s">
        <v>559</v>
      </c>
      <c r="D1181" t="s">
        <v>1638</v>
      </c>
      <c r="E1181" t="str">
        <f>VLOOKUP(D1181,Product!$A$2:$I$101,3,FALSE)</f>
        <v>Sports</v>
      </c>
      <c r="F1181" t="s">
        <v>1757</v>
      </c>
      <c r="G1181">
        <v>3</v>
      </c>
      <c r="H1181">
        <v>876.01</v>
      </c>
      <c r="I1181">
        <v>0.2</v>
      </c>
      <c r="J1181" t="s">
        <v>1824</v>
      </c>
      <c r="K1181">
        <v>2102.424</v>
      </c>
      <c r="L1181" s="45">
        <f t="shared" si="74"/>
        <v>3</v>
      </c>
      <c r="M1181" s="42">
        <f t="shared" si="77"/>
        <v>876.01</v>
      </c>
      <c r="N1181" s="42">
        <f t="shared" si="75"/>
        <v>0.2</v>
      </c>
      <c r="O1181" s="42">
        <f t="shared" si="76"/>
        <v>2102.424</v>
      </c>
    </row>
    <row r="1182" spans="1:15" x14ac:dyDescent="0.3">
      <c r="A1182" t="s">
        <v>3006</v>
      </c>
      <c r="B1182" s="2">
        <v>45353</v>
      </c>
      <c r="C1182" t="s">
        <v>878</v>
      </c>
      <c r="D1182" t="s">
        <v>1602</v>
      </c>
      <c r="E1182" t="str">
        <f>VLOOKUP(D1182,Product!$A$2:$I$101,3,FALSE)</f>
        <v>Home</v>
      </c>
      <c r="F1182" t="s">
        <v>1786</v>
      </c>
      <c r="G1182">
        <v>2</v>
      </c>
      <c r="H1182">
        <v>717.21</v>
      </c>
      <c r="I1182">
        <v>0.15</v>
      </c>
      <c r="J1182" t="s">
        <v>1829</v>
      </c>
      <c r="K1182">
        <v>1219.2570000000001</v>
      </c>
      <c r="L1182" s="45">
        <f t="shared" si="74"/>
        <v>2</v>
      </c>
      <c r="M1182" s="42">
        <f t="shared" si="77"/>
        <v>717.21</v>
      </c>
      <c r="N1182" s="42">
        <f t="shared" si="75"/>
        <v>0.15</v>
      </c>
      <c r="O1182" s="42">
        <f t="shared" si="76"/>
        <v>1219.2570000000001</v>
      </c>
    </row>
    <row r="1183" spans="1:15" x14ac:dyDescent="0.3">
      <c r="A1183" t="s">
        <v>3007</v>
      </c>
      <c r="B1183" s="2">
        <v>45343</v>
      </c>
      <c r="C1183" t="s">
        <v>211</v>
      </c>
      <c r="D1183" t="s">
        <v>1630</v>
      </c>
      <c r="E1183" t="str">
        <f>VLOOKUP(D1183,Product!$A$2:$I$101,3,FALSE)</f>
        <v>Sports</v>
      </c>
      <c r="F1183" t="s">
        <v>1782</v>
      </c>
      <c r="G1183">
        <v>2</v>
      </c>
      <c r="H1183">
        <v>871.43</v>
      </c>
      <c r="I1183">
        <v>0.05</v>
      </c>
      <c r="J1183" t="s">
        <v>1824</v>
      </c>
      <c r="K1183">
        <v>1655.7170000000001</v>
      </c>
      <c r="L1183" s="45">
        <f t="shared" si="74"/>
        <v>2</v>
      </c>
      <c r="M1183" s="42">
        <f t="shared" si="77"/>
        <v>871.43</v>
      </c>
      <c r="N1183" s="42">
        <f t="shared" si="75"/>
        <v>0.05</v>
      </c>
      <c r="O1183" s="42">
        <f t="shared" si="76"/>
        <v>1655.7170000000001</v>
      </c>
    </row>
    <row r="1184" spans="1:15" x14ac:dyDescent="0.3">
      <c r="A1184" t="s">
        <v>3008</v>
      </c>
      <c r="B1184" s="2">
        <v>45321</v>
      </c>
      <c r="C1184" t="s">
        <v>1400</v>
      </c>
      <c r="D1184" t="s">
        <v>1620</v>
      </c>
      <c r="E1184" t="str">
        <f>VLOOKUP(D1184,Product!$A$2:$I$101,3,FALSE)</f>
        <v>Clothing</v>
      </c>
      <c r="F1184" t="s">
        <v>1779</v>
      </c>
      <c r="G1184">
        <v>1</v>
      </c>
      <c r="H1184">
        <v>514.65</v>
      </c>
      <c r="I1184">
        <v>0.18</v>
      </c>
      <c r="J1184" t="s">
        <v>1824</v>
      </c>
      <c r="K1184">
        <v>422.01299999999998</v>
      </c>
      <c r="L1184" s="45">
        <f t="shared" si="74"/>
        <v>1</v>
      </c>
      <c r="M1184" s="42">
        <f t="shared" si="77"/>
        <v>514.65</v>
      </c>
      <c r="N1184" s="42">
        <f t="shared" si="75"/>
        <v>0.18</v>
      </c>
      <c r="O1184" s="42">
        <f t="shared" si="76"/>
        <v>422.01299999999998</v>
      </c>
    </row>
    <row r="1185" spans="1:15" x14ac:dyDescent="0.3">
      <c r="A1185" t="s">
        <v>3009</v>
      </c>
      <c r="B1185" s="2">
        <v>45650</v>
      </c>
      <c r="C1185" t="s">
        <v>1417</v>
      </c>
      <c r="D1185" t="s">
        <v>1672</v>
      </c>
      <c r="E1185" t="str">
        <f>VLOOKUP(D1185,Product!$A$2:$I$101,3,FALSE)</f>
        <v>Electronics</v>
      </c>
      <c r="F1185" t="s">
        <v>1804</v>
      </c>
      <c r="G1185">
        <v>3</v>
      </c>
      <c r="H1185">
        <v>198.76</v>
      </c>
      <c r="I1185">
        <v>0.28000000000000003</v>
      </c>
      <c r="J1185" t="s">
        <v>1829</v>
      </c>
      <c r="K1185">
        <v>429.32159999999999</v>
      </c>
      <c r="L1185" s="45">
        <f t="shared" si="74"/>
        <v>3</v>
      </c>
      <c r="M1185" s="42">
        <f t="shared" si="77"/>
        <v>198.76</v>
      </c>
      <c r="N1185" s="42">
        <f t="shared" si="75"/>
        <v>0.28000000000000003</v>
      </c>
      <c r="O1185" s="42">
        <f t="shared" si="76"/>
        <v>429.32159999999999</v>
      </c>
    </row>
    <row r="1186" spans="1:15" x14ac:dyDescent="0.3">
      <c r="A1186" t="s">
        <v>3010</v>
      </c>
      <c r="B1186" s="2">
        <v>45811</v>
      </c>
      <c r="C1186" t="s">
        <v>727</v>
      </c>
      <c r="D1186" t="s">
        <v>1674</v>
      </c>
      <c r="E1186" t="str">
        <f>VLOOKUP(D1186,Product!$A$2:$I$101,3,FALSE)</f>
        <v>Beauty</v>
      </c>
      <c r="F1186" t="s">
        <v>1766</v>
      </c>
      <c r="G1186">
        <v>2</v>
      </c>
      <c r="H1186">
        <v>975.72</v>
      </c>
      <c r="I1186">
        <v>0.16</v>
      </c>
      <c r="J1186" t="s">
        <v>1829</v>
      </c>
      <c r="K1186">
        <v>1639.2095999999999</v>
      </c>
      <c r="L1186" s="45">
        <f t="shared" si="74"/>
        <v>2</v>
      </c>
      <c r="M1186" s="42">
        <f t="shared" si="77"/>
        <v>975.72</v>
      </c>
      <c r="N1186" s="42">
        <f t="shared" si="75"/>
        <v>0.16</v>
      </c>
      <c r="O1186" s="42">
        <f t="shared" si="76"/>
        <v>1639.2095999999999</v>
      </c>
    </row>
    <row r="1187" spans="1:15" x14ac:dyDescent="0.3">
      <c r="A1187" t="s">
        <v>3011</v>
      </c>
      <c r="B1187" s="2">
        <v>45505</v>
      </c>
      <c r="C1187" t="s">
        <v>1304</v>
      </c>
      <c r="D1187" t="s">
        <v>1578</v>
      </c>
      <c r="E1187" t="str">
        <f>VLOOKUP(D1187,Product!$A$2:$I$101,3,FALSE)</f>
        <v>Electronics</v>
      </c>
      <c r="F1187" t="s">
        <v>1757</v>
      </c>
      <c r="G1187">
        <v>1</v>
      </c>
      <c r="H1187">
        <v>86.03</v>
      </c>
      <c r="I1187">
        <v>0.01</v>
      </c>
      <c r="J1187" t="s">
        <v>1824</v>
      </c>
      <c r="K1187">
        <v>85.169700000000006</v>
      </c>
      <c r="L1187" s="45">
        <f t="shared" si="74"/>
        <v>1</v>
      </c>
      <c r="M1187" s="42">
        <f t="shared" si="77"/>
        <v>86.03</v>
      </c>
      <c r="N1187" s="42">
        <f t="shared" si="75"/>
        <v>0.01</v>
      </c>
      <c r="O1187" s="42">
        <f t="shared" si="76"/>
        <v>85.169700000000006</v>
      </c>
    </row>
    <row r="1188" spans="1:15" x14ac:dyDescent="0.3">
      <c r="A1188" t="s">
        <v>3012</v>
      </c>
      <c r="B1188" s="2">
        <v>45897</v>
      </c>
      <c r="C1188" t="s">
        <v>314</v>
      </c>
      <c r="D1188" t="s">
        <v>1656</v>
      </c>
      <c r="E1188" t="str">
        <f>VLOOKUP(D1188,Product!$A$2:$I$101,3,FALSE)</f>
        <v>Sports</v>
      </c>
      <c r="F1188" t="s">
        <v>1794</v>
      </c>
      <c r="G1188">
        <v>4</v>
      </c>
      <c r="H1188">
        <v>705.12</v>
      </c>
      <c r="I1188">
        <v>0.15</v>
      </c>
      <c r="J1188" t="s">
        <v>1826</v>
      </c>
      <c r="K1188">
        <v>2397.4079999999999</v>
      </c>
      <c r="L1188" s="45">
        <f t="shared" si="74"/>
        <v>4</v>
      </c>
      <c r="M1188" s="42">
        <f t="shared" si="77"/>
        <v>705.12</v>
      </c>
      <c r="N1188" s="42">
        <f t="shared" si="75"/>
        <v>0.15</v>
      </c>
      <c r="O1188" s="42">
        <f t="shared" si="76"/>
        <v>2397.4079999999999</v>
      </c>
    </row>
    <row r="1189" spans="1:15" x14ac:dyDescent="0.3">
      <c r="A1189" t="s">
        <v>3013</v>
      </c>
      <c r="B1189" s="2">
        <v>45602</v>
      </c>
      <c r="C1189" t="s">
        <v>1160</v>
      </c>
      <c r="D1189" t="s">
        <v>1584</v>
      </c>
      <c r="E1189" t="str">
        <f>VLOOKUP(D1189,Product!$A$2:$I$101,3,FALSE)</f>
        <v>Clothing</v>
      </c>
      <c r="F1189" t="s">
        <v>1794</v>
      </c>
      <c r="G1189">
        <v>3</v>
      </c>
      <c r="H1189">
        <v>99.77</v>
      </c>
      <c r="I1189">
        <v>0.01</v>
      </c>
      <c r="J1189" t="s">
        <v>1826</v>
      </c>
      <c r="K1189">
        <v>296.31689999999998</v>
      </c>
      <c r="L1189" s="45">
        <f t="shared" si="74"/>
        <v>3</v>
      </c>
      <c r="M1189" s="42">
        <f t="shared" si="77"/>
        <v>99.77</v>
      </c>
      <c r="N1189" s="42">
        <f t="shared" si="75"/>
        <v>0.01</v>
      </c>
      <c r="O1189" s="42">
        <f t="shared" si="76"/>
        <v>296.31689999999998</v>
      </c>
    </row>
    <row r="1190" spans="1:15" x14ac:dyDescent="0.3">
      <c r="A1190" t="s">
        <v>3014</v>
      </c>
      <c r="B1190" s="2">
        <v>45530</v>
      </c>
      <c r="C1190" t="s">
        <v>681</v>
      </c>
      <c r="D1190" t="s">
        <v>1616</v>
      </c>
      <c r="E1190" t="str">
        <f>VLOOKUP(D1190,Product!$A$2:$I$101,3,FALSE)</f>
        <v>Electronics</v>
      </c>
      <c r="F1190" t="s">
        <v>1786</v>
      </c>
      <c r="G1190">
        <v>2</v>
      </c>
      <c r="H1190">
        <v>166.26</v>
      </c>
      <c r="I1190">
        <v>0.14000000000000001</v>
      </c>
      <c r="J1190" t="s">
        <v>1826</v>
      </c>
      <c r="K1190">
        <v>285.96719999999999</v>
      </c>
      <c r="L1190" s="45">
        <f t="shared" si="74"/>
        <v>2</v>
      </c>
      <c r="M1190" s="42">
        <f t="shared" si="77"/>
        <v>166.26</v>
      </c>
      <c r="N1190" s="42">
        <f t="shared" si="75"/>
        <v>0.14000000000000001</v>
      </c>
      <c r="O1190" s="42">
        <f t="shared" si="76"/>
        <v>285.96719999999999</v>
      </c>
    </row>
    <row r="1191" spans="1:15" x14ac:dyDescent="0.3">
      <c r="A1191" t="s">
        <v>3015</v>
      </c>
      <c r="B1191" s="2">
        <v>45729</v>
      </c>
      <c r="C1191" t="s">
        <v>1417</v>
      </c>
      <c r="D1191" t="s">
        <v>1600</v>
      </c>
      <c r="E1191" t="str">
        <f>VLOOKUP(D1191,Product!$A$2:$I$101,3,FALSE)</f>
        <v>Electronics</v>
      </c>
      <c r="F1191" t="s">
        <v>1773</v>
      </c>
      <c r="G1191">
        <v>1</v>
      </c>
      <c r="H1191">
        <v>429.25</v>
      </c>
      <c r="I1191">
        <v>0.28999999999999998</v>
      </c>
      <c r="J1191" t="s">
        <v>1824</v>
      </c>
      <c r="K1191">
        <v>304.76749999999998</v>
      </c>
      <c r="L1191" s="45">
        <f t="shared" si="74"/>
        <v>1</v>
      </c>
      <c r="M1191" s="42">
        <f t="shared" si="77"/>
        <v>429.25</v>
      </c>
      <c r="N1191" s="42">
        <f t="shared" si="75"/>
        <v>0.28999999999999998</v>
      </c>
      <c r="O1191" s="42">
        <f t="shared" si="76"/>
        <v>304.76749999999998</v>
      </c>
    </row>
    <row r="1192" spans="1:15" x14ac:dyDescent="0.3">
      <c r="A1192" t="s">
        <v>3016</v>
      </c>
      <c r="B1192" s="2">
        <v>45468</v>
      </c>
      <c r="C1192" t="s">
        <v>1371</v>
      </c>
      <c r="D1192" t="s">
        <v>1543</v>
      </c>
      <c r="E1192" t="str">
        <f>VLOOKUP(D1192,Product!$A$2:$I$101,3,FALSE)</f>
        <v>Electronics</v>
      </c>
      <c r="F1192" t="s">
        <v>1786</v>
      </c>
      <c r="G1192">
        <v>2</v>
      </c>
      <c r="H1192">
        <v>540.48</v>
      </c>
      <c r="I1192">
        <v>0.28999999999999998</v>
      </c>
      <c r="J1192" t="s">
        <v>1824</v>
      </c>
      <c r="K1192">
        <v>767.48159999999996</v>
      </c>
      <c r="L1192" s="45">
        <f t="shared" si="74"/>
        <v>2</v>
      </c>
      <c r="M1192" s="42">
        <f t="shared" si="77"/>
        <v>540.48</v>
      </c>
      <c r="N1192" s="42">
        <f t="shared" si="75"/>
        <v>0.28999999999999998</v>
      </c>
      <c r="O1192" s="42">
        <f t="shared" si="76"/>
        <v>767.48159999999996</v>
      </c>
    </row>
    <row r="1193" spans="1:15" x14ac:dyDescent="0.3">
      <c r="A1193" t="s">
        <v>3017</v>
      </c>
      <c r="B1193" s="2">
        <v>45936</v>
      </c>
      <c r="C1193" t="s">
        <v>857</v>
      </c>
      <c r="D1193" t="s">
        <v>1666</v>
      </c>
      <c r="E1193" t="str">
        <f>VLOOKUP(D1193,Product!$A$2:$I$101,3,FALSE)</f>
        <v>Beauty</v>
      </c>
      <c r="F1193" t="s">
        <v>1799</v>
      </c>
      <c r="G1193">
        <v>2</v>
      </c>
      <c r="H1193">
        <v>579.52</v>
      </c>
      <c r="I1193">
        <v>0.01</v>
      </c>
      <c r="J1193" t="s">
        <v>1826</v>
      </c>
      <c r="K1193">
        <v>1147.4495999999999</v>
      </c>
      <c r="L1193" s="45">
        <f t="shared" si="74"/>
        <v>2</v>
      </c>
      <c r="M1193" s="42">
        <f t="shared" si="77"/>
        <v>579.52</v>
      </c>
      <c r="N1193" s="42">
        <f t="shared" si="75"/>
        <v>0.01</v>
      </c>
      <c r="O1193" s="42">
        <f t="shared" si="76"/>
        <v>1147.4495999999999</v>
      </c>
    </row>
    <row r="1194" spans="1:15" x14ac:dyDescent="0.3">
      <c r="A1194" t="s">
        <v>3018</v>
      </c>
      <c r="B1194" s="2">
        <v>45622</v>
      </c>
      <c r="C1194" t="s">
        <v>110</v>
      </c>
      <c r="D1194" t="s">
        <v>1686</v>
      </c>
      <c r="E1194" t="str">
        <f>VLOOKUP(D1194,Product!$A$2:$I$101,3,FALSE)</f>
        <v>Clothing</v>
      </c>
      <c r="F1194" t="s">
        <v>1807</v>
      </c>
      <c r="G1194">
        <v>4</v>
      </c>
      <c r="H1194">
        <v>477.52</v>
      </c>
      <c r="I1194">
        <v>7.0000000000000007E-2</v>
      </c>
      <c r="J1194" t="s">
        <v>1826</v>
      </c>
      <c r="K1194">
        <v>1776.3743999999999</v>
      </c>
      <c r="L1194" s="45">
        <f t="shared" si="74"/>
        <v>4</v>
      </c>
      <c r="M1194" s="42">
        <f t="shared" si="77"/>
        <v>477.52</v>
      </c>
      <c r="N1194" s="42">
        <f t="shared" si="75"/>
        <v>7.0000000000000007E-2</v>
      </c>
      <c r="O1194" s="42">
        <f t="shared" si="76"/>
        <v>1776.3743999999999</v>
      </c>
    </row>
    <row r="1195" spans="1:15" x14ac:dyDescent="0.3">
      <c r="A1195" t="s">
        <v>3019</v>
      </c>
      <c r="B1195" s="2">
        <v>45705</v>
      </c>
      <c r="C1195" t="s">
        <v>827</v>
      </c>
      <c r="D1195" t="s">
        <v>1730</v>
      </c>
      <c r="E1195" t="str">
        <f>VLOOKUP(D1195,Product!$A$2:$I$101,3,FALSE)</f>
        <v>Clothing</v>
      </c>
      <c r="F1195" t="s">
        <v>1776</v>
      </c>
      <c r="G1195">
        <v>3</v>
      </c>
      <c r="H1195">
        <v>242.58</v>
      </c>
      <c r="I1195">
        <v>0.25</v>
      </c>
      <c r="J1195" t="s">
        <v>1824</v>
      </c>
      <c r="K1195">
        <v>545.80500000000006</v>
      </c>
      <c r="L1195" s="45">
        <f t="shared" si="74"/>
        <v>3</v>
      </c>
      <c r="M1195" s="42">
        <f t="shared" si="77"/>
        <v>242.58</v>
      </c>
      <c r="N1195" s="42">
        <f t="shared" si="75"/>
        <v>0.25</v>
      </c>
      <c r="O1195" s="42">
        <f t="shared" si="76"/>
        <v>545.80500000000006</v>
      </c>
    </row>
    <row r="1196" spans="1:15" x14ac:dyDescent="0.3">
      <c r="A1196" t="s">
        <v>3020</v>
      </c>
      <c r="B1196" s="2">
        <v>45250</v>
      </c>
      <c r="C1196" t="s">
        <v>1148</v>
      </c>
      <c r="D1196" t="s">
        <v>1600</v>
      </c>
      <c r="E1196" t="str">
        <f>VLOOKUP(D1196,Product!$A$2:$I$101,3,FALSE)</f>
        <v>Electronics</v>
      </c>
      <c r="F1196" t="s">
        <v>1807</v>
      </c>
      <c r="G1196">
        <v>2</v>
      </c>
      <c r="H1196">
        <v>519.29999999999995</v>
      </c>
      <c r="I1196">
        <v>0.09</v>
      </c>
      <c r="J1196" t="s">
        <v>1826</v>
      </c>
      <c r="K1196">
        <v>945.12599999999998</v>
      </c>
      <c r="L1196" s="45">
        <f t="shared" si="74"/>
        <v>2</v>
      </c>
      <c r="M1196" s="42">
        <f t="shared" si="77"/>
        <v>519.29999999999995</v>
      </c>
      <c r="N1196" s="42">
        <f t="shared" si="75"/>
        <v>0.09</v>
      </c>
      <c r="O1196" s="42">
        <f t="shared" si="76"/>
        <v>945.12599999999998</v>
      </c>
    </row>
    <row r="1197" spans="1:15" x14ac:dyDescent="0.3">
      <c r="A1197" t="s">
        <v>3021</v>
      </c>
      <c r="B1197" s="2">
        <v>45684</v>
      </c>
      <c r="C1197" t="s">
        <v>1510</v>
      </c>
      <c r="D1197" t="s">
        <v>1736</v>
      </c>
      <c r="E1197" t="str">
        <f>VLOOKUP(D1197,Product!$A$2:$I$101,3,FALSE)</f>
        <v>Beauty</v>
      </c>
      <c r="F1197" t="s">
        <v>1792</v>
      </c>
      <c r="G1197">
        <v>3</v>
      </c>
      <c r="H1197">
        <v>845.67</v>
      </c>
      <c r="I1197">
        <v>0.12</v>
      </c>
      <c r="J1197" t="s">
        <v>1829</v>
      </c>
      <c r="K1197">
        <v>2232.5688</v>
      </c>
      <c r="L1197" s="45">
        <f t="shared" si="74"/>
        <v>3</v>
      </c>
      <c r="M1197" s="42">
        <f t="shared" si="77"/>
        <v>845.67</v>
      </c>
      <c r="N1197" s="42">
        <f t="shared" si="75"/>
        <v>0.12</v>
      </c>
      <c r="O1197" s="42">
        <f t="shared" si="76"/>
        <v>2232.5688</v>
      </c>
    </row>
    <row r="1198" spans="1:15" x14ac:dyDescent="0.3">
      <c r="A1198" t="s">
        <v>3022</v>
      </c>
      <c r="B1198" s="2">
        <v>45395</v>
      </c>
      <c r="C1198" t="s">
        <v>963</v>
      </c>
      <c r="D1198" t="s">
        <v>1658</v>
      </c>
      <c r="E1198" t="str">
        <f>VLOOKUP(D1198,Product!$A$2:$I$101,3,FALSE)</f>
        <v>Home</v>
      </c>
      <c r="F1198" t="s">
        <v>1804</v>
      </c>
      <c r="G1198">
        <v>4</v>
      </c>
      <c r="H1198">
        <v>750.26</v>
      </c>
      <c r="I1198">
        <v>0.01</v>
      </c>
      <c r="J1198" t="s">
        <v>1826</v>
      </c>
      <c r="K1198">
        <v>2971.0295999999998</v>
      </c>
      <c r="L1198" s="45">
        <f t="shared" si="74"/>
        <v>4</v>
      </c>
      <c r="M1198" s="42">
        <f t="shared" si="77"/>
        <v>750.26</v>
      </c>
      <c r="N1198" s="42">
        <f t="shared" si="75"/>
        <v>0.01</v>
      </c>
      <c r="O1198" s="42">
        <f t="shared" si="76"/>
        <v>2971.0295999999998</v>
      </c>
    </row>
    <row r="1199" spans="1:15" x14ac:dyDescent="0.3">
      <c r="A1199" t="s">
        <v>3023</v>
      </c>
      <c r="B1199" s="2">
        <v>45382</v>
      </c>
      <c r="C1199" t="s">
        <v>1044</v>
      </c>
      <c r="D1199" t="s">
        <v>1732</v>
      </c>
      <c r="E1199" t="str">
        <f>VLOOKUP(D1199,Product!$A$2:$I$101,3,FALSE)</f>
        <v>Home</v>
      </c>
      <c r="F1199" t="s">
        <v>1794</v>
      </c>
      <c r="G1199">
        <v>4</v>
      </c>
      <c r="H1199">
        <v>294.38</v>
      </c>
      <c r="I1199">
        <v>0.2</v>
      </c>
      <c r="J1199" t="s">
        <v>1824</v>
      </c>
      <c r="K1199">
        <v>942.01600000000008</v>
      </c>
      <c r="L1199" s="45">
        <f t="shared" si="74"/>
        <v>4</v>
      </c>
      <c r="M1199" s="42">
        <f t="shared" si="77"/>
        <v>294.38</v>
      </c>
      <c r="N1199" s="42">
        <f t="shared" si="75"/>
        <v>0.2</v>
      </c>
      <c r="O1199" s="42">
        <f t="shared" si="76"/>
        <v>942.01600000000008</v>
      </c>
    </row>
    <row r="1200" spans="1:15" x14ac:dyDescent="0.3">
      <c r="A1200" t="s">
        <v>3024</v>
      </c>
      <c r="B1200" s="2">
        <v>45919</v>
      </c>
      <c r="C1200" t="s">
        <v>347</v>
      </c>
      <c r="D1200" t="s">
        <v>1740</v>
      </c>
      <c r="E1200" t="str">
        <f>VLOOKUP(D1200,Product!$A$2:$I$101,3,FALSE)</f>
        <v>Clothing</v>
      </c>
      <c r="F1200" t="s">
        <v>1761</v>
      </c>
      <c r="G1200">
        <v>3</v>
      </c>
      <c r="H1200">
        <v>583.52</v>
      </c>
      <c r="I1200">
        <v>7.0000000000000007E-2</v>
      </c>
      <c r="J1200" t="s">
        <v>1826</v>
      </c>
      <c r="K1200">
        <v>1628.0208</v>
      </c>
      <c r="L1200" s="45">
        <f t="shared" si="74"/>
        <v>3</v>
      </c>
      <c r="M1200" s="42">
        <f t="shared" si="77"/>
        <v>583.52</v>
      </c>
      <c r="N1200" s="42">
        <f t="shared" si="75"/>
        <v>7.0000000000000007E-2</v>
      </c>
      <c r="O1200" s="42">
        <f t="shared" si="76"/>
        <v>1628.0208</v>
      </c>
    </row>
    <row r="1201" spans="1:15" x14ac:dyDescent="0.3">
      <c r="A1201" t="s">
        <v>3025</v>
      </c>
      <c r="B1201" s="2">
        <v>45453</v>
      </c>
      <c r="C1201" t="s">
        <v>1449</v>
      </c>
      <c r="D1201" t="s">
        <v>1726</v>
      </c>
      <c r="E1201" t="str">
        <f>VLOOKUP(D1201,Product!$A$2:$I$101,3,FALSE)</f>
        <v>Beauty</v>
      </c>
      <c r="F1201" t="s">
        <v>1804</v>
      </c>
      <c r="G1201">
        <v>2</v>
      </c>
      <c r="H1201">
        <v>635.22</v>
      </c>
      <c r="I1201">
        <v>0.3</v>
      </c>
      <c r="J1201" t="s">
        <v>1829</v>
      </c>
      <c r="K1201">
        <v>889.30799999999999</v>
      </c>
      <c r="L1201" s="45">
        <f t="shared" si="74"/>
        <v>2</v>
      </c>
      <c r="M1201" s="42">
        <f t="shared" si="77"/>
        <v>635.22</v>
      </c>
      <c r="N1201" s="42">
        <f t="shared" si="75"/>
        <v>0.3</v>
      </c>
      <c r="O1201" s="42">
        <f t="shared" si="76"/>
        <v>889.30799999999999</v>
      </c>
    </row>
    <row r="1202" spans="1:15" x14ac:dyDescent="0.3">
      <c r="A1202" t="s">
        <v>3026</v>
      </c>
      <c r="B1202" s="2">
        <v>45313</v>
      </c>
      <c r="C1202" t="s">
        <v>1328</v>
      </c>
      <c r="D1202" t="s">
        <v>1680</v>
      </c>
      <c r="E1202" t="str">
        <f>VLOOKUP(D1202,Product!$A$2:$I$101,3,FALSE)</f>
        <v>Beauty</v>
      </c>
      <c r="F1202" t="s">
        <v>1761</v>
      </c>
      <c r="G1202">
        <v>1</v>
      </c>
      <c r="H1202">
        <v>743.55</v>
      </c>
      <c r="I1202">
        <v>0.11</v>
      </c>
      <c r="J1202" t="s">
        <v>1829</v>
      </c>
      <c r="K1202">
        <v>661.7595</v>
      </c>
      <c r="L1202" s="45">
        <f t="shared" si="74"/>
        <v>1</v>
      </c>
      <c r="M1202" s="42">
        <f t="shared" si="77"/>
        <v>743.55</v>
      </c>
      <c r="N1202" s="42">
        <f t="shared" si="75"/>
        <v>0.11</v>
      </c>
      <c r="O1202" s="42">
        <f t="shared" si="76"/>
        <v>661.7595</v>
      </c>
    </row>
    <row r="1203" spans="1:15" x14ac:dyDescent="0.3">
      <c r="A1203" t="s">
        <v>3027</v>
      </c>
      <c r="B1203" s="2">
        <v>45377</v>
      </c>
      <c r="C1203" t="s">
        <v>360</v>
      </c>
      <c r="D1203" t="s">
        <v>1636</v>
      </c>
      <c r="E1203" t="str">
        <f>VLOOKUP(D1203,Product!$A$2:$I$101,3,FALSE)</f>
        <v>Sports</v>
      </c>
      <c r="F1203" t="s">
        <v>1766</v>
      </c>
      <c r="G1203">
        <v>4</v>
      </c>
      <c r="H1203">
        <v>530.45000000000005</v>
      </c>
      <c r="I1203">
        <v>0.13</v>
      </c>
      <c r="J1203" t="s">
        <v>1824</v>
      </c>
      <c r="K1203">
        <v>1845.9659999999999</v>
      </c>
      <c r="L1203" s="45">
        <f t="shared" si="74"/>
        <v>4</v>
      </c>
      <c r="M1203" s="42">
        <f t="shared" si="77"/>
        <v>530.45000000000005</v>
      </c>
      <c r="N1203" s="42">
        <f t="shared" si="75"/>
        <v>0.13</v>
      </c>
      <c r="O1203" s="42">
        <f t="shared" si="76"/>
        <v>1845.9659999999999</v>
      </c>
    </row>
    <row r="1204" spans="1:15" x14ac:dyDescent="0.3">
      <c r="A1204" t="s">
        <v>3028</v>
      </c>
      <c r="B1204" s="2">
        <v>45371</v>
      </c>
      <c r="C1204" t="s">
        <v>842</v>
      </c>
      <c r="D1204" t="s">
        <v>1680</v>
      </c>
      <c r="E1204" t="str">
        <f>VLOOKUP(D1204,Product!$A$2:$I$101,3,FALSE)</f>
        <v>Beauty</v>
      </c>
      <c r="F1204" t="s">
        <v>1786</v>
      </c>
      <c r="G1204">
        <v>2</v>
      </c>
      <c r="H1204">
        <v>972.4</v>
      </c>
      <c r="I1204">
        <v>0.06</v>
      </c>
      <c r="J1204" t="s">
        <v>1829</v>
      </c>
      <c r="K1204">
        <v>1828.1120000000001</v>
      </c>
      <c r="L1204" s="45">
        <f t="shared" si="74"/>
        <v>2</v>
      </c>
      <c r="M1204" s="42">
        <f t="shared" si="77"/>
        <v>972.4</v>
      </c>
      <c r="N1204" s="42">
        <f t="shared" si="75"/>
        <v>0.06</v>
      </c>
      <c r="O1204" s="42">
        <f t="shared" si="76"/>
        <v>1828.1120000000001</v>
      </c>
    </row>
    <row r="1205" spans="1:15" x14ac:dyDescent="0.3">
      <c r="A1205" t="s">
        <v>3029</v>
      </c>
      <c r="B1205" s="2">
        <v>45797</v>
      </c>
      <c r="C1205" t="s">
        <v>1181</v>
      </c>
      <c r="D1205" t="s">
        <v>1578</v>
      </c>
      <c r="E1205" t="str">
        <f>VLOOKUP(D1205,Product!$A$2:$I$101,3,FALSE)</f>
        <v>Electronics</v>
      </c>
      <c r="F1205" t="s">
        <v>1810</v>
      </c>
      <c r="G1205">
        <v>3</v>
      </c>
      <c r="H1205">
        <v>197.93</v>
      </c>
      <c r="I1205">
        <v>0</v>
      </c>
      <c r="J1205" t="s">
        <v>1829</v>
      </c>
      <c r="K1205">
        <v>593.79</v>
      </c>
      <c r="L1205" s="45">
        <f t="shared" si="74"/>
        <v>3</v>
      </c>
      <c r="M1205" s="42">
        <f t="shared" si="77"/>
        <v>197.93</v>
      </c>
      <c r="N1205" s="42">
        <f t="shared" si="75"/>
        <v>0</v>
      </c>
      <c r="O1205" s="42">
        <f t="shared" si="76"/>
        <v>593.79</v>
      </c>
    </row>
    <row r="1206" spans="1:15" x14ac:dyDescent="0.3">
      <c r="A1206" t="s">
        <v>3030</v>
      </c>
      <c r="B1206" s="2">
        <v>45575</v>
      </c>
      <c r="C1206" t="s">
        <v>1074</v>
      </c>
      <c r="D1206" t="s">
        <v>1722</v>
      </c>
      <c r="E1206" t="str">
        <f>VLOOKUP(D1206,Product!$A$2:$I$101,3,FALSE)</f>
        <v>Home</v>
      </c>
      <c r="F1206" t="s">
        <v>1792</v>
      </c>
      <c r="G1206">
        <v>4</v>
      </c>
      <c r="H1206">
        <v>565.51</v>
      </c>
      <c r="I1206">
        <v>0.16</v>
      </c>
      <c r="J1206" t="s">
        <v>1826</v>
      </c>
      <c r="K1206">
        <v>1900.1135999999999</v>
      </c>
      <c r="L1206" s="45">
        <f t="shared" si="74"/>
        <v>4</v>
      </c>
      <c r="M1206" s="42">
        <f t="shared" si="77"/>
        <v>565.51</v>
      </c>
      <c r="N1206" s="42">
        <f t="shared" si="75"/>
        <v>0.16</v>
      </c>
      <c r="O1206" s="42">
        <f t="shared" si="76"/>
        <v>1900.1135999999999</v>
      </c>
    </row>
    <row r="1207" spans="1:15" x14ac:dyDescent="0.3">
      <c r="A1207" t="s">
        <v>3031</v>
      </c>
      <c r="B1207" s="2">
        <v>45566</v>
      </c>
      <c r="C1207" t="s">
        <v>1246</v>
      </c>
      <c r="D1207" t="s">
        <v>1626</v>
      </c>
      <c r="E1207" t="str">
        <f>VLOOKUP(D1207,Product!$A$2:$I$101,3,FALSE)</f>
        <v>Electronics</v>
      </c>
      <c r="F1207" t="s">
        <v>1769</v>
      </c>
      <c r="G1207">
        <v>4</v>
      </c>
      <c r="H1207">
        <v>983.38</v>
      </c>
      <c r="I1207">
        <v>0.25</v>
      </c>
      <c r="J1207" t="s">
        <v>1829</v>
      </c>
      <c r="K1207">
        <v>2950.14</v>
      </c>
      <c r="L1207" s="45">
        <f t="shared" si="74"/>
        <v>4</v>
      </c>
      <c r="M1207" s="42">
        <f t="shared" si="77"/>
        <v>983.38</v>
      </c>
      <c r="N1207" s="42">
        <f t="shared" si="75"/>
        <v>0.25</v>
      </c>
      <c r="O1207" s="42">
        <f t="shared" si="76"/>
        <v>2950.14</v>
      </c>
    </row>
    <row r="1208" spans="1:15" x14ac:dyDescent="0.3">
      <c r="A1208" t="s">
        <v>3032</v>
      </c>
      <c r="B1208" s="2">
        <v>45252</v>
      </c>
      <c r="C1208" t="s">
        <v>752</v>
      </c>
      <c r="D1208" t="s">
        <v>1746</v>
      </c>
      <c r="E1208" t="str">
        <f>VLOOKUP(D1208,Product!$A$2:$I$101,3,FALSE)</f>
        <v>Home</v>
      </c>
      <c r="F1208" t="s">
        <v>1786</v>
      </c>
      <c r="G1208">
        <v>1</v>
      </c>
      <c r="H1208">
        <v>955.06</v>
      </c>
      <c r="I1208">
        <v>0.14000000000000001</v>
      </c>
      <c r="J1208" t="s">
        <v>1824</v>
      </c>
      <c r="K1208">
        <v>821.35159999999996</v>
      </c>
      <c r="L1208" s="45">
        <f t="shared" si="74"/>
        <v>1</v>
      </c>
      <c r="M1208" s="42">
        <f t="shared" si="77"/>
        <v>955.06</v>
      </c>
      <c r="N1208" s="42">
        <f t="shared" si="75"/>
        <v>0.14000000000000001</v>
      </c>
      <c r="O1208" s="42">
        <f t="shared" si="76"/>
        <v>821.35159999999996</v>
      </c>
    </row>
    <row r="1209" spans="1:15" x14ac:dyDescent="0.3">
      <c r="A1209" t="s">
        <v>3033</v>
      </c>
      <c r="B1209" s="2">
        <v>45693</v>
      </c>
      <c r="C1209" t="s">
        <v>1104</v>
      </c>
      <c r="D1209" t="s">
        <v>1666</v>
      </c>
      <c r="E1209" t="str">
        <f>VLOOKUP(D1209,Product!$A$2:$I$101,3,FALSE)</f>
        <v>Beauty</v>
      </c>
      <c r="F1209" t="s">
        <v>1801</v>
      </c>
      <c r="G1209">
        <v>3</v>
      </c>
      <c r="H1209">
        <v>597.46</v>
      </c>
      <c r="I1209">
        <v>0.02</v>
      </c>
      <c r="J1209" t="s">
        <v>1826</v>
      </c>
      <c r="K1209">
        <v>1756.5324000000001</v>
      </c>
      <c r="L1209" s="45">
        <f t="shared" si="74"/>
        <v>3</v>
      </c>
      <c r="M1209" s="42">
        <f t="shared" si="77"/>
        <v>597.46</v>
      </c>
      <c r="N1209" s="42">
        <f t="shared" si="75"/>
        <v>0.02</v>
      </c>
      <c r="O1209" s="42">
        <f t="shared" si="76"/>
        <v>1756.5324000000001</v>
      </c>
    </row>
    <row r="1210" spans="1:15" x14ac:dyDescent="0.3">
      <c r="A1210" t="s">
        <v>3034</v>
      </c>
      <c r="B1210" s="2">
        <v>45446</v>
      </c>
      <c r="C1210" t="s">
        <v>999</v>
      </c>
      <c r="D1210" t="s">
        <v>1562</v>
      </c>
      <c r="E1210" t="str">
        <f>VLOOKUP(D1210,Product!$A$2:$I$101,3,FALSE)</f>
        <v>Electronics</v>
      </c>
      <c r="F1210" t="s">
        <v>1804</v>
      </c>
      <c r="G1210">
        <v>3</v>
      </c>
      <c r="H1210">
        <v>581.09</v>
      </c>
      <c r="I1210">
        <v>0.1</v>
      </c>
      <c r="J1210" t="s">
        <v>1829</v>
      </c>
      <c r="K1210">
        <v>1568.943</v>
      </c>
      <c r="L1210" s="45">
        <f t="shared" si="74"/>
        <v>3</v>
      </c>
      <c r="M1210" s="42">
        <f t="shared" si="77"/>
        <v>581.09</v>
      </c>
      <c r="N1210" s="42">
        <f t="shared" si="75"/>
        <v>0.1</v>
      </c>
      <c r="O1210" s="42">
        <f t="shared" si="76"/>
        <v>1568.943</v>
      </c>
    </row>
    <row r="1211" spans="1:15" x14ac:dyDescent="0.3">
      <c r="A1211" t="s">
        <v>3035</v>
      </c>
      <c r="B1211" s="2">
        <v>45862</v>
      </c>
      <c r="C1211" t="s">
        <v>205</v>
      </c>
      <c r="D1211" t="s">
        <v>1608</v>
      </c>
      <c r="E1211" t="str">
        <f>VLOOKUP(D1211,Product!$A$2:$I$101,3,FALSE)</f>
        <v>Home</v>
      </c>
      <c r="F1211" t="s">
        <v>1769</v>
      </c>
      <c r="G1211">
        <v>4</v>
      </c>
      <c r="H1211">
        <v>153.94999999999999</v>
      </c>
      <c r="I1211">
        <v>0.11</v>
      </c>
      <c r="J1211" t="s">
        <v>1826</v>
      </c>
      <c r="K1211">
        <v>548.06200000000001</v>
      </c>
      <c r="L1211" s="45">
        <f t="shared" si="74"/>
        <v>4</v>
      </c>
      <c r="M1211" s="42">
        <f t="shared" si="77"/>
        <v>153.94999999999999</v>
      </c>
      <c r="N1211" s="42">
        <f t="shared" si="75"/>
        <v>0.11</v>
      </c>
      <c r="O1211" s="42">
        <f t="shared" si="76"/>
        <v>548.06200000000001</v>
      </c>
    </row>
    <row r="1212" spans="1:15" x14ac:dyDescent="0.3">
      <c r="A1212" t="s">
        <v>3036</v>
      </c>
      <c r="B1212" s="2">
        <v>45530</v>
      </c>
      <c r="C1212" t="s">
        <v>295</v>
      </c>
      <c r="D1212" t="s">
        <v>1620</v>
      </c>
      <c r="E1212" t="str">
        <f>VLOOKUP(D1212,Product!$A$2:$I$101,3,FALSE)</f>
        <v>Clothing</v>
      </c>
      <c r="F1212" t="s">
        <v>1782</v>
      </c>
      <c r="G1212">
        <v>4</v>
      </c>
      <c r="H1212">
        <v>271.04000000000002</v>
      </c>
      <c r="I1212">
        <v>0.12</v>
      </c>
      <c r="J1212" t="s">
        <v>1829</v>
      </c>
      <c r="K1212">
        <v>954.06080000000009</v>
      </c>
      <c r="L1212" s="45">
        <f t="shared" si="74"/>
        <v>4</v>
      </c>
      <c r="M1212" s="42">
        <f t="shared" si="77"/>
        <v>271.04000000000002</v>
      </c>
      <c r="N1212" s="42">
        <f t="shared" si="75"/>
        <v>0.12</v>
      </c>
      <c r="O1212" s="42">
        <f t="shared" si="76"/>
        <v>954.06080000000009</v>
      </c>
    </row>
    <row r="1213" spans="1:15" x14ac:dyDescent="0.3">
      <c r="A1213" t="s">
        <v>3037</v>
      </c>
      <c r="B1213" s="2">
        <v>45558</v>
      </c>
      <c r="C1213" t="s">
        <v>71</v>
      </c>
      <c r="D1213" t="s">
        <v>1618</v>
      </c>
      <c r="E1213" t="str">
        <f>VLOOKUP(D1213,Product!$A$2:$I$101,3,FALSE)</f>
        <v>Home</v>
      </c>
      <c r="F1213" t="s">
        <v>1776</v>
      </c>
      <c r="G1213">
        <v>4</v>
      </c>
      <c r="H1213">
        <v>328.27</v>
      </c>
      <c r="I1213">
        <v>0.09</v>
      </c>
      <c r="J1213" t="s">
        <v>1826</v>
      </c>
      <c r="K1213">
        <v>1194.9028000000001</v>
      </c>
      <c r="L1213" s="45">
        <f t="shared" si="74"/>
        <v>4</v>
      </c>
      <c r="M1213" s="42">
        <f t="shared" si="77"/>
        <v>328.27</v>
      </c>
      <c r="N1213" s="42">
        <f t="shared" si="75"/>
        <v>0.09</v>
      </c>
      <c r="O1213" s="42">
        <f t="shared" si="76"/>
        <v>1194.9028000000001</v>
      </c>
    </row>
    <row r="1214" spans="1:15" x14ac:dyDescent="0.3">
      <c r="A1214" t="s">
        <v>3038</v>
      </c>
      <c r="B1214" s="2">
        <v>45472</v>
      </c>
      <c r="C1214" t="s">
        <v>1518</v>
      </c>
      <c r="D1214" t="s">
        <v>1582</v>
      </c>
      <c r="E1214" t="str">
        <f>VLOOKUP(D1214,Product!$A$2:$I$101,3,FALSE)</f>
        <v>Sports</v>
      </c>
      <c r="F1214" t="s">
        <v>1799</v>
      </c>
      <c r="G1214">
        <v>4</v>
      </c>
      <c r="H1214">
        <v>884.71</v>
      </c>
      <c r="I1214">
        <v>0.09</v>
      </c>
      <c r="J1214" t="s">
        <v>1826</v>
      </c>
      <c r="K1214">
        <v>3220.3444</v>
      </c>
      <c r="L1214" s="45">
        <f t="shared" si="74"/>
        <v>4</v>
      </c>
      <c r="M1214" s="42">
        <f t="shared" si="77"/>
        <v>884.71</v>
      </c>
      <c r="N1214" s="42">
        <f t="shared" si="75"/>
        <v>0.09</v>
      </c>
      <c r="O1214" s="42">
        <f t="shared" si="76"/>
        <v>3220.3444</v>
      </c>
    </row>
    <row r="1215" spans="1:15" x14ac:dyDescent="0.3">
      <c r="A1215" t="s">
        <v>3039</v>
      </c>
      <c r="B1215" s="2">
        <v>45809</v>
      </c>
      <c r="C1215" t="s">
        <v>797</v>
      </c>
      <c r="D1215" t="s">
        <v>1692</v>
      </c>
      <c r="E1215" t="str">
        <f>VLOOKUP(D1215,Product!$A$2:$I$101,3,FALSE)</f>
        <v>Sports</v>
      </c>
      <c r="F1215" t="s">
        <v>1769</v>
      </c>
      <c r="G1215">
        <v>1</v>
      </c>
      <c r="H1215">
        <v>41.39</v>
      </c>
      <c r="I1215">
        <v>0.01</v>
      </c>
      <c r="J1215" t="s">
        <v>1824</v>
      </c>
      <c r="K1215">
        <v>40.976100000000002</v>
      </c>
      <c r="L1215" s="45">
        <f t="shared" si="74"/>
        <v>1</v>
      </c>
      <c r="M1215" s="42">
        <f t="shared" si="77"/>
        <v>41.39</v>
      </c>
      <c r="N1215" s="42">
        <f t="shared" si="75"/>
        <v>0.01</v>
      </c>
      <c r="O1215" s="42">
        <f t="shared" si="76"/>
        <v>40.976100000000002</v>
      </c>
    </row>
    <row r="1216" spans="1:15" x14ac:dyDescent="0.3">
      <c r="A1216" t="s">
        <v>3040</v>
      </c>
      <c r="B1216" s="2">
        <v>45783</v>
      </c>
      <c r="C1216" t="s">
        <v>550</v>
      </c>
      <c r="D1216" t="s">
        <v>1662</v>
      </c>
      <c r="E1216" t="str">
        <f>VLOOKUP(D1216,Product!$A$2:$I$101,3,FALSE)</f>
        <v>Sports</v>
      </c>
      <c r="F1216" t="s">
        <v>1786</v>
      </c>
      <c r="G1216">
        <v>4</v>
      </c>
      <c r="H1216">
        <v>64.06</v>
      </c>
      <c r="I1216">
        <v>0.26</v>
      </c>
      <c r="J1216" t="s">
        <v>1824</v>
      </c>
      <c r="K1216">
        <v>189.61760000000001</v>
      </c>
      <c r="L1216" s="45">
        <f t="shared" si="74"/>
        <v>4</v>
      </c>
      <c r="M1216" s="42">
        <f t="shared" si="77"/>
        <v>64.06</v>
      </c>
      <c r="N1216" s="42">
        <f t="shared" si="75"/>
        <v>0.26</v>
      </c>
      <c r="O1216" s="42">
        <f t="shared" si="76"/>
        <v>189.61760000000001</v>
      </c>
    </row>
    <row r="1217" spans="1:15" x14ac:dyDescent="0.3">
      <c r="A1217" t="s">
        <v>3041</v>
      </c>
      <c r="B1217" s="2">
        <v>45849</v>
      </c>
      <c r="C1217" t="s">
        <v>1086</v>
      </c>
      <c r="D1217" t="s">
        <v>1640</v>
      </c>
      <c r="E1217" t="str">
        <f>VLOOKUP(D1217,Product!$A$2:$I$101,3,FALSE)</f>
        <v>Clothing</v>
      </c>
      <c r="F1217" t="s">
        <v>1786</v>
      </c>
      <c r="G1217">
        <v>2</v>
      </c>
      <c r="H1217">
        <v>152.25</v>
      </c>
      <c r="I1217">
        <v>0.13</v>
      </c>
      <c r="J1217" t="s">
        <v>1824</v>
      </c>
      <c r="K1217">
        <v>264.91500000000002</v>
      </c>
      <c r="L1217" s="45">
        <f t="shared" si="74"/>
        <v>2</v>
      </c>
      <c r="M1217" s="42">
        <f t="shared" si="77"/>
        <v>152.25</v>
      </c>
      <c r="N1217" s="42">
        <f t="shared" si="75"/>
        <v>0.13</v>
      </c>
      <c r="O1217" s="42">
        <f t="shared" si="76"/>
        <v>264.91500000000002</v>
      </c>
    </row>
    <row r="1218" spans="1:15" x14ac:dyDescent="0.3">
      <c r="A1218" t="s">
        <v>3042</v>
      </c>
      <c r="B1218" s="2">
        <v>45281</v>
      </c>
      <c r="C1218" t="s">
        <v>356</v>
      </c>
      <c r="D1218" t="s">
        <v>1574</v>
      </c>
      <c r="E1218" t="str">
        <f>VLOOKUP(D1218,Product!$A$2:$I$101,3,FALSE)</f>
        <v>Electronics</v>
      </c>
      <c r="F1218" t="s">
        <v>1813</v>
      </c>
      <c r="G1218">
        <v>2</v>
      </c>
      <c r="H1218">
        <v>889.04</v>
      </c>
      <c r="I1218">
        <v>0.23</v>
      </c>
      <c r="J1218" t="s">
        <v>1824</v>
      </c>
      <c r="K1218">
        <v>1369.1215999999999</v>
      </c>
      <c r="L1218" s="45">
        <f t="shared" si="74"/>
        <v>2</v>
      </c>
      <c r="M1218" s="42">
        <f t="shared" si="77"/>
        <v>889.04</v>
      </c>
      <c r="N1218" s="42">
        <f t="shared" si="75"/>
        <v>0.23</v>
      </c>
      <c r="O1218" s="42">
        <f t="shared" si="76"/>
        <v>1369.1215999999999</v>
      </c>
    </row>
    <row r="1219" spans="1:15" x14ac:dyDescent="0.3">
      <c r="A1219" t="s">
        <v>3043</v>
      </c>
      <c r="B1219" s="2">
        <v>45322</v>
      </c>
      <c r="C1219" t="s">
        <v>538</v>
      </c>
      <c r="D1219" t="s">
        <v>1622</v>
      </c>
      <c r="E1219" t="str">
        <f>VLOOKUP(D1219,Product!$A$2:$I$101,3,FALSE)</f>
        <v>Clothing</v>
      </c>
      <c r="F1219" t="s">
        <v>1789</v>
      </c>
      <c r="G1219">
        <v>3</v>
      </c>
      <c r="H1219">
        <v>145.25</v>
      </c>
      <c r="I1219">
        <v>0.24</v>
      </c>
      <c r="J1219" t="s">
        <v>1826</v>
      </c>
      <c r="K1219">
        <v>331.17</v>
      </c>
      <c r="L1219" s="45">
        <f t="shared" ref="L1219:L1282" si="78">IF(G1219="", AVERAGEIF($E$2:$E$101, E1220, $G$2:$G$101), G1219)</f>
        <v>3</v>
      </c>
      <c r="M1219" s="42">
        <f t="shared" si="77"/>
        <v>145.25</v>
      </c>
      <c r="N1219" s="42">
        <f t="shared" ref="N1219:N1282" si="79">IF(I1219="", AVERAGEIF($E$2:$E$101, E1220, $I$2:$I$101), I1219)</f>
        <v>0.24</v>
      </c>
      <c r="O1219" s="42">
        <f t="shared" ref="O1219:O1282" si="80">IF(K1219="", AVERAGEIF($E$2:$E$101, E1220, $K$2:$K$101), K1219)</f>
        <v>331.17</v>
      </c>
    </row>
    <row r="1220" spans="1:15" x14ac:dyDescent="0.3">
      <c r="A1220" t="s">
        <v>3044</v>
      </c>
      <c r="B1220" s="2">
        <v>45560</v>
      </c>
      <c r="C1220" t="s">
        <v>211</v>
      </c>
      <c r="D1220" t="s">
        <v>1724</v>
      </c>
      <c r="E1220" t="str">
        <f>VLOOKUP(D1220,Product!$A$2:$I$101,3,FALSE)</f>
        <v>Sports</v>
      </c>
      <c r="F1220" t="s">
        <v>1761</v>
      </c>
      <c r="G1220">
        <v>2</v>
      </c>
      <c r="H1220">
        <v>898.45</v>
      </c>
      <c r="I1220">
        <v>0.28999999999999998</v>
      </c>
      <c r="J1220" t="s">
        <v>1829</v>
      </c>
      <c r="K1220">
        <v>1275.799</v>
      </c>
      <c r="L1220" s="45">
        <f t="shared" si="78"/>
        <v>2</v>
      </c>
      <c r="M1220" s="42">
        <f t="shared" si="77"/>
        <v>898.45</v>
      </c>
      <c r="N1220" s="42">
        <f t="shared" si="79"/>
        <v>0.28999999999999998</v>
      </c>
      <c r="O1220" s="42">
        <f t="shared" si="80"/>
        <v>1275.799</v>
      </c>
    </row>
    <row r="1221" spans="1:15" x14ac:dyDescent="0.3">
      <c r="A1221" t="s">
        <v>3045</v>
      </c>
      <c r="B1221" s="2">
        <v>45905</v>
      </c>
      <c r="C1221" t="s">
        <v>124</v>
      </c>
      <c r="D1221" t="s">
        <v>1618</v>
      </c>
      <c r="E1221" t="str">
        <f>VLOOKUP(D1221,Product!$A$2:$I$101,3,FALSE)</f>
        <v>Home</v>
      </c>
      <c r="F1221" t="s">
        <v>1801</v>
      </c>
      <c r="G1221">
        <v>4</v>
      </c>
      <c r="H1221">
        <v>642.04999999999995</v>
      </c>
      <c r="I1221">
        <v>0.25</v>
      </c>
      <c r="J1221" t="s">
        <v>1824</v>
      </c>
      <c r="K1221">
        <v>1926.15</v>
      </c>
      <c r="L1221" s="45">
        <f t="shared" si="78"/>
        <v>4</v>
      </c>
      <c r="M1221" s="42">
        <f t="shared" si="77"/>
        <v>642.04999999999995</v>
      </c>
      <c r="N1221" s="42">
        <f t="shared" si="79"/>
        <v>0.25</v>
      </c>
      <c r="O1221" s="42">
        <f t="shared" si="80"/>
        <v>1926.15</v>
      </c>
    </row>
    <row r="1222" spans="1:15" x14ac:dyDescent="0.3">
      <c r="A1222" t="s">
        <v>3046</v>
      </c>
      <c r="B1222" s="2">
        <v>45531</v>
      </c>
      <c r="C1222" t="s">
        <v>987</v>
      </c>
      <c r="D1222" t="s">
        <v>1716</v>
      </c>
      <c r="E1222" t="str">
        <f>VLOOKUP(D1222,Product!$A$2:$I$101,3,FALSE)</f>
        <v>Home</v>
      </c>
      <c r="F1222" t="s">
        <v>1779</v>
      </c>
      <c r="G1222">
        <v>4</v>
      </c>
      <c r="H1222">
        <v>450.83</v>
      </c>
      <c r="I1222">
        <v>0.24</v>
      </c>
      <c r="J1222" t="s">
        <v>1824</v>
      </c>
      <c r="K1222">
        <v>1370.5232000000001</v>
      </c>
      <c r="L1222" s="45">
        <f t="shared" si="78"/>
        <v>4</v>
      </c>
      <c r="M1222" s="42">
        <f t="shared" si="77"/>
        <v>450.83</v>
      </c>
      <c r="N1222" s="42">
        <f t="shared" si="79"/>
        <v>0.24</v>
      </c>
      <c r="O1222" s="42">
        <f t="shared" si="80"/>
        <v>1370.5232000000001</v>
      </c>
    </row>
    <row r="1223" spans="1:15" x14ac:dyDescent="0.3">
      <c r="A1223" t="s">
        <v>3047</v>
      </c>
      <c r="B1223" s="2">
        <v>45216</v>
      </c>
      <c r="C1223" t="s">
        <v>52</v>
      </c>
      <c r="D1223" t="s">
        <v>1652</v>
      </c>
      <c r="E1223" t="str">
        <f>VLOOKUP(D1223,Product!$A$2:$I$101,3,FALSE)</f>
        <v>Sports</v>
      </c>
      <c r="F1223" t="s">
        <v>1813</v>
      </c>
      <c r="G1223">
        <v>2</v>
      </c>
      <c r="H1223">
        <v>441.03</v>
      </c>
      <c r="I1223">
        <v>0.23</v>
      </c>
      <c r="J1223" t="s">
        <v>1829</v>
      </c>
      <c r="K1223">
        <v>679.18619999999999</v>
      </c>
      <c r="L1223" s="45">
        <f t="shared" si="78"/>
        <v>2</v>
      </c>
      <c r="M1223" s="42">
        <f t="shared" si="77"/>
        <v>441.03</v>
      </c>
      <c r="N1223" s="42">
        <f t="shared" si="79"/>
        <v>0.23</v>
      </c>
      <c r="O1223" s="42">
        <f t="shared" si="80"/>
        <v>679.18619999999999</v>
      </c>
    </row>
    <row r="1224" spans="1:15" x14ac:dyDescent="0.3">
      <c r="A1224" t="s">
        <v>3048</v>
      </c>
      <c r="B1224" s="2">
        <v>45384</v>
      </c>
      <c r="C1224" t="s">
        <v>298</v>
      </c>
      <c r="D1224" t="s">
        <v>1598</v>
      </c>
      <c r="E1224" t="str">
        <f>VLOOKUP(D1224,Product!$A$2:$I$101,3,FALSE)</f>
        <v>Clothing</v>
      </c>
      <c r="F1224" t="s">
        <v>1761</v>
      </c>
      <c r="G1224">
        <v>3</v>
      </c>
      <c r="H1224">
        <v>377.69</v>
      </c>
      <c r="I1224">
        <v>7.0000000000000007E-2</v>
      </c>
      <c r="J1224" t="s">
        <v>1826</v>
      </c>
      <c r="K1224">
        <v>1053.7551000000001</v>
      </c>
      <c r="L1224" s="45">
        <f t="shared" si="78"/>
        <v>3</v>
      </c>
      <c r="M1224" s="42">
        <f t="shared" si="77"/>
        <v>377.69</v>
      </c>
      <c r="N1224" s="42">
        <f t="shared" si="79"/>
        <v>7.0000000000000007E-2</v>
      </c>
      <c r="O1224" s="42">
        <f t="shared" si="80"/>
        <v>1053.7551000000001</v>
      </c>
    </row>
    <row r="1225" spans="1:15" x14ac:dyDescent="0.3">
      <c r="A1225" t="s">
        <v>3049</v>
      </c>
      <c r="B1225" s="2">
        <v>45416</v>
      </c>
      <c r="C1225" t="s">
        <v>535</v>
      </c>
      <c r="D1225" t="s">
        <v>1568</v>
      </c>
      <c r="E1225" t="str">
        <f>VLOOKUP(D1225,Product!$A$2:$I$101,3,FALSE)</f>
        <v>Home</v>
      </c>
      <c r="F1225" t="s">
        <v>1779</v>
      </c>
      <c r="G1225">
        <v>1</v>
      </c>
      <c r="H1225">
        <v>457.33</v>
      </c>
      <c r="I1225">
        <v>0.27</v>
      </c>
      <c r="J1225" t="s">
        <v>1824</v>
      </c>
      <c r="K1225">
        <v>333.85090000000002</v>
      </c>
      <c r="L1225" s="45">
        <f t="shared" si="78"/>
        <v>1</v>
      </c>
      <c r="M1225" s="42">
        <f t="shared" si="77"/>
        <v>457.33</v>
      </c>
      <c r="N1225" s="42">
        <f t="shared" si="79"/>
        <v>0.27</v>
      </c>
      <c r="O1225" s="42">
        <f t="shared" si="80"/>
        <v>333.85090000000002</v>
      </c>
    </row>
    <row r="1226" spans="1:15" x14ac:dyDescent="0.3">
      <c r="A1226" t="s">
        <v>3050</v>
      </c>
      <c r="B1226" s="2">
        <v>45880</v>
      </c>
      <c r="C1226" t="s">
        <v>782</v>
      </c>
      <c r="D1226" t="s">
        <v>1700</v>
      </c>
      <c r="E1226" t="str">
        <f>VLOOKUP(D1226,Product!$A$2:$I$101,3,FALSE)</f>
        <v>Electronics</v>
      </c>
      <c r="F1226" t="s">
        <v>1776</v>
      </c>
      <c r="G1226">
        <v>4</v>
      </c>
      <c r="H1226">
        <v>218.01</v>
      </c>
      <c r="I1226">
        <v>0.06</v>
      </c>
      <c r="J1226" t="s">
        <v>1824</v>
      </c>
      <c r="K1226">
        <v>819.71759999999995</v>
      </c>
      <c r="L1226" s="45">
        <f t="shared" si="78"/>
        <v>4</v>
      </c>
      <c r="M1226" s="42">
        <f t="shared" si="77"/>
        <v>218.01</v>
      </c>
      <c r="N1226" s="42">
        <f t="shared" si="79"/>
        <v>0.06</v>
      </c>
      <c r="O1226" s="42">
        <f t="shared" si="80"/>
        <v>819.71759999999995</v>
      </c>
    </row>
    <row r="1227" spans="1:15" x14ac:dyDescent="0.3">
      <c r="A1227" t="s">
        <v>3051</v>
      </c>
      <c r="B1227" s="2">
        <v>45933</v>
      </c>
      <c r="C1227" t="s">
        <v>708</v>
      </c>
      <c r="D1227" t="s">
        <v>1732</v>
      </c>
      <c r="E1227" t="str">
        <f>VLOOKUP(D1227,Product!$A$2:$I$101,3,FALSE)</f>
        <v>Home</v>
      </c>
      <c r="F1227" t="s">
        <v>1810</v>
      </c>
      <c r="G1227">
        <v>2</v>
      </c>
      <c r="H1227">
        <v>682.7</v>
      </c>
      <c r="I1227">
        <v>0.13</v>
      </c>
      <c r="J1227" t="s">
        <v>1824</v>
      </c>
      <c r="K1227">
        <v>1187.8979999999999</v>
      </c>
      <c r="L1227" s="45">
        <f t="shared" si="78"/>
        <v>2</v>
      </c>
      <c r="M1227" s="42">
        <f t="shared" si="77"/>
        <v>682.7</v>
      </c>
      <c r="N1227" s="42">
        <f t="shared" si="79"/>
        <v>0.13</v>
      </c>
      <c r="O1227" s="42">
        <f t="shared" si="80"/>
        <v>1187.8979999999999</v>
      </c>
    </row>
    <row r="1228" spans="1:15" x14ac:dyDescent="0.3">
      <c r="A1228" t="s">
        <v>3052</v>
      </c>
      <c r="B1228" s="2">
        <v>45345</v>
      </c>
      <c r="C1228" t="s">
        <v>1017</v>
      </c>
      <c r="D1228" t="s">
        <v>1586</v>
      </c>
      <c r="E1228" t="str">
        <f>VLOOKUP(D1228,Product!$A$2:$I$101,3,FALSE)</f>
        <v>Sports</v>
      </c>
      <c r="F1228" t="s">
        <v>1810</v>
      </c>
      <c r="G1228">
        <v>3</v>
      </c>
      <c r="H1228">
        <v>726.97</v>
      </c>
      <c r="I1228">
        <v>0.04</v>
      </c>
      <c r="J1228" t="s">
        <v>1826</v>
      </c>
      <c r="K1228">
        <v>2093.6736000000001</v>
      </c>
      <c r="L1228" s="45">
        <f t="shared" si="78"/>
        <v>3</v>
      </c>
      <c r="M1228" s="42">
        <f t="shared" si="77"/>
        <v>726.97</v>
      </c>
      <c r="N1228" s="42">
        <f t="shared" si="79"/>
        <v>0.04</v>
      </c>
      <c r="O1228" s="42">
        <f t="shared" si="80"/>
        <v>2093.6736000000001</v>
      </c>
    </row>
    <row r="1229" spans="1:15" x14ac:dyDescent="0.3">
      <c r="A1229" t="s">
        <v>3053</v>
      </c>
      <c r="B1229" s="2">
        <v>45681</v>
      </c>
      <c r="C1229" t="s">
        <v>1269</v>
      </c>
      <c r="D1229" t="s">
        <v>1666</v>
      </c>
      <c r="E1229" t="str">
        <f>VLOOKUP(D1229,Product!$A$2:$I$101,3,FALSE)</f>
        <v>Beauty</v>
      </c>
      <c r="F1229" t="s">
        <v>1786</v>
      </c>
      <c r="G1229">
        <v>2</v>
      </c>
      <c r="H1229">
        <v>107.97</v>
      </c>
      <c r="I1229">
        <v>0.06</v>
      </c>
      <c r="J1229" t="s">
        <v>1824</v>
      </c>
      <c r="K1229">
        <v>202.9836</v>
      </c>
      <c r="L1229" s="45">
        <f t="shared" si="78"/>
        <v>2</v>
      </c>
      <c r="M1229" s="42">
        <f t="shared" si="77"/>
        <v>107.97</v>
      </c>
      <c r="N1229" s="42">
        <f t="shared" si="79"/>
        <v>0.06</v>
      </c>
      <c r="O1229" s="42">
        <f t="shared" si="80"/>
        <v>202.9836</v>
      </c>
    </row>
    <row r="1230" spans="1:15" x14ac:dyDescent="0.3">
      <c r="A1230" t="s">
        <v>3054</v>
      </c>
      <c r="B1230" s="2">
        <v>45785</v>
      </c>
      <c r="C1230" t="s">
        <v>40</v>
      </c>
      <c r="D1230" t="s">
        <v>1555</v>
      </c>
      <c r="E1230" t="str">
        <f>VLOOKUP(D1230,Product!$A$2:$I$101,3,FALSE)</f>
        <v>Clothing</v>
      </c>
      <c r="F1230" t="s">
        <v>1799</v>
      </c>
      <c r="G1230">
        <v>1</v>
      </c>
      <c r="H1230">
        <v>38.880000000000003</v>
      </c>
      <c r="I1230">
        <v>0.16</v>
      </c>
      <c r="J1230" t="s">
        <v>1829</v>
      </c>
      <c r="K1230">
        <v>32.659199999999998</v>
      </c>
      <c r="L1230" s="45">
        <f t="shared" si="78"/>
        <v>1</v>
      </c>
      <c r="M1230" s="42">
        <f t="shared" si="77"/>
        <v>38.880000000000003</v>
      </c>
      <c r="N1230" s="42">
        <f t="shared" si="79"/>
        <v>0.16</v>
      </c>
      <c r="O1230" s="42">
        <f t="shared" si="80"/>
        <v>32.659199999999998</v>
      </c>
    </row>
    <row r="1231" spans="1:15" x14ac:dyDescent="0.3">
      <c r="A1231" t="s">
        <v>3055</v>
      </c>
      <c r="B1231" s="2">
        <v>45823</v>
      </c>
      <c r="C1231" t="s">
        <v>284</v>
      </c>
      <c r="D1231" t="s">
        <v>1580</v>
      </c>
      <c r="E1231" t="str">
        <f>VLOOKUP(D1231,Product!$A$2:$I$101,3,FALSE)</f>
        <v>Beauty</v>
      </c>
      <c r="F1231" t="s">
        <v>1807</v>
      </c>
      <c r="G1231">
        <v>3</v>
      </c>
      <c r="H1231">
        <v>484.39</v>
      </c>
      <c r="I1231">
        <v>0.28999999999999998</v>
      </c>
      <c r="J1231" t="s">
        <v>1829</v>
      </c>
      <c r="K1231">
        <v>1031.7507000000001</v>
      </c>
      <c r="L1231" s="45">
        <f t="shared" si="78"/>
        <v>3</v>
      </c>
      <c r="M1231" s="42">
        <f t="shared" ref="M1231:M1294" si="81">IF(H1231="", IFERROR(AVERAGEIF($E$2:$E$101, E1231, $H$2:$H$101), ""), H1231)</f>
        <v>484.39</v>
      </c>
      <c r="N1231" s="42">
        <f t="shared" si="79"/>
        <v>0.28999999999999998</v>
      </c>
      <c r="O1231" s="42">
        <f t="shared" si="80"/>
        <v>1031.7507000000001</v>
      </c>
    </row>
    <row r="1232" spans="1:15" x14ac:dyDescent="0.3">
      <c r="A1232" t="s">
        <v>3056</v>
      </c>
      <c r="B1232" s="2">
        <v>45572</v>
      </c>
      <c r="C1232" t="s">
        <v>82</v>
      </c>
      <c r="D1232" t="s">
        <v>1708</v>
      </c>
      <c r="E1232" t="str">
        <f>VLOOKUP(D1232,Product!$A$2:$I$101,3,FALSE)</f>
        <v>Home</v>
      </c>
      <c r="F1232" t="s">
        <v>1801</v>
      </c>
      <c r="G1232">
        <v>2</v>
      </c>
      <c r="H1232">
        <v>949.3</v>
      </c>
      <c r="I1232">
        <v>0.08</v>
      </c>
      <c r="J1232" t="s">
        <v>1829</v>
      </c>
      <c r="K1232">
        <v>1746.712</v>
      </c>
      <c r="L1232" s="45">
        <f t="shared" si="78"/>
        <v>2</v>
      </c>
      <c r="M1232" s="42">
        <f t="shared" si="81"/>
        <v>949.3</v>
      </c>
      <c r="N1232" s="42">
        <f t="shared" si="79"/>
        <v>0.08</v>
      </c>
      <c r="O1232" s="42">
        <f t="shared" si="80"/>
        <v>1746.712</v>
      </c>
    </row>
    <row r="1233" spans="1:15" x14ac:dyDescent="0.3">
      <c r="A1233" t="s">
        <v>3057</v>
      </c>
      <c r="B1233" s="2">
        <v>45259</v>
      </c>
      <c r="C1233" t="s">
        <v>1343</v>
      </c>
      <c r="D1233" t="s">
        <v>1690</v>
      </c>
      <c r="E1233" t="str">
        <f>VLOOKUP(D1233,Product!$A$2:$I$101,3,FALSE)</f>
        <v>Beauty</v>
      </c>
      <c r="F1233" t="s">
        <v>1776</v>
      </c>
      <c r="G1233">
        <v>3</v>
      </c>
      <c r="H1233">
        <v>664.75</v>
      </c>
      <c r="I1233">
        <v>0.12</v>
      </c>
      <c r="J1233" t="s">
        <v>1824</v>
      </c>
      <c r="K1233">
        <v>1754.94</v>
      </c>
      <c r="L1233" s="45">
        <f t="shared" si="78"/>
        <v>3</v>
      </c>
      <c r="M1233" s="42">
        <f t="shared" si="81"/>
        <v>664.75</v>
      </c>
      <c r="N1233" s="42">
        <f t="shared" si="79"/>
        <v>0.12</v>
      </c>
      <c r="O1233" s="42">
        <f t="shared" si="80"/>
        <v>1754.94</v>
      </c>
    </row>
    <row r="1234" spans="1:15" x14ac:dyDescent="0.3">
      <c r="A1234" t="s">
        <v>3058</v>
      </c>
      <c r="B1234" s="2">
        <v>45740</v>
      </c>
      <c r="C1234" t="s">
        <v>896</v>
      </c>
      <c r="D1234" t="s">
        <v>1688</v>
      </c>
      <c r="E1234" t="str">
        <f>VLOOKUP(D1234,Product!$A$2:$I$101,3,FALSE)</f>
        <v>Home</v>
      </c>
      <c r="F1234" t="s">
        <v>1807</v>
      </c>
      <c r="G1234">
        <v>3</v>
      </c>
      <c r="H1234">
        <v>190.04</v>
      </c>
      <c r="I1234">
        <v>7.0000000000000007E-2</v>
      </c>
      <c r="J1234" t="s">
        <v>1826</v>
      </c>
      <c r="K1234">
        <v>530.21159999999998</v>
      </c>
      <c r="L1234" s="45">
        <f t="shared" si="78"/>
        <v>3</v>
      </c>
      <c r="M1234" s="42">
        <f t="shared" si="81"/>
        <v>190.04</v>
      </c>
      <c r="N1234" s="42">
        <f t="shared" si="79"/>
        <v>7.0000000000000007E-2</v>
      </c>
      <c r="O1234" s="42">
        <f t="shared" si="80"/>
        <v>530.21159999999998</v>
      </c>
    </row>
    <row r="1235" spans="1:15" x14ac:dyDescent="0.3">
      <c r="A1235" t="s">
        <v>3059</v>
      </c>
      <c r="B1235" s="2">
        <v>45869</v>
      </c>
      <c r="C1235" t="s">
        <v>881</v>
      </c>
      <c r="D1235" t="s">
        <v>1560</v>
      </c>
      <c r="E1235" t="str">
        <f>VLOOKUP(D1235,Product!$A$2:$I$101,3,FALSE)</f>
        <v>Home</v>
      </c>
      <c r="F1235" t="s">
        <v>1801</v>
      </c>
      <c r="G1235">
        <v>3</v>
      </c>
      <c r="H1235">
        <v>754.02</v>
      </c>
      <c r="I1235">
        <v>0.1</v>
      </c>
      <c r="J1235" t="s">
        <v>1829</v>
      </c>
      <c r="K1235">
        <v>2035.854</v>
      </c>
      <c r="L1235" s="45">
        <f t="shared" si="78"/>
        <v>3</v>
      </c>
      <c r="M1235" s="42">
        <f t="shared" si="81"/>
        <v>754.02</v>
      </c>
      <c r="N1235" s="42">
        <f t="shared" si="79"/>
        <v>0.1</v>
      </c>
      <c r="O1235" s="42">
        <f t="shared" si="80"/>
        <v>2035.854</v>
      </c>
    </row>
    <row r="1236" spans="1:15" x14ac:dyDescent="0.3">
      <c r="A1236" t="s">
        <v>3060</v>
      </c>
      <c r="B1236" s="2">
        <v>45526</v>
      </c>
      <c r="C1236" t="s">
        <v>1199</v>
      </c>
      <c r="D1236" t="s">
        <v>1616</v>
      </c>
      <c r="E1236" t="str">
        <f>VLOOKUP(D1236,Product!$A$2:$I$101,3,FALSE)</f>
        <v>Electronics</v>
      </c>
      <c r="F1236" t="s">
        <v>1794</v>
      </c>
      <c r="G1236">
        <v>4</v>
      </c>
      <c r="H1236">
        <v>94.13</v>
      </c>
      <c r="I1236">
        <v>0.04</v>
      </c>
      <c r="J1236" t="s">
        <v>1829</v>
      </c>
      <c r="K1236">
        <v>361.45920000000001</v>
      </c>
      <c r="L1236" s="45">
        <f t="shared" si="78"/>
        <v>4</v>
      </c>
      <c r="M1236" s="42">
        <f t="shared" si="81"/>
        <v>94.13</v>
      </c>
      <c r="N1236" s="42">
        <f t="shared" si="79"/>
        <v>0.04</v>
      </c>
      <c r="O1236" s="42">
        <f t="shared" si="80"/>
        <v>361.45920000000001</v>
      </c>
    </row>
    <row r="1237" spans="1:15" x14ac:dyDescent="0.3">
      <c r="A1237" t="s">
        <v>3061</v>
      </c>
      <c r="B1237" s="2">
        <v>45489</v>
      </c>
      <c r="C1237" t="s">
        <v>1443</v>
      </c>
      <c r="D1237" t="s">
        <v>1546</v>
      </c>
      <c r="E1237" t="str">
        <f>VLOOKUP(D1237,Product!$A$2:$I$101,3,FALSE)</f>
        <v>Clothing</v>
      </c>
      <c r="F1237" t="s">
        <v>1801</v>
      </c>
      <c r="G1237">
        <v>3</v>
      </c>
      <c r="H1237">
        <v>402.3</v>
      </c>
      <c r="I1237">
        <v>0.21</v>
      </c>
      <c r="J1237" t="s">
        <v>1826</v>
      </c>
      <c r="K1237">
        <v>953.45100000000014</v>
      </c>
      <c r="L1237" s="45">
        <f t="shared" si="78"/>
        <v>3</v>
      </c>
      <c r="M1237" s="42">
        <f t="shared" si="81"/>
        <v>402.3</v>
      </c>
      <c r="N1237" s="42">
        <f t="shared" si="79"/>
        <v>0.21</v>
      </c>
      <c r="O1237" s="42">
        <f t="shared" si="80"/>
        <v>953.45100000000014</v>
      </c>
    </row>
    <row r="1238" spans="1:15" x14ac:dyDescent="0.3">
      <c r="A1238" t="s">
        <v>3062</v>
      </c>
      <c r="B1238" s="2">
        <v>45908</v>
      </c>
      <c r="C1238" t="s">
        <v>767</v>
      </c>
      <c r="D1238" t="s">
        <v>1720</v>
      </c>
      <c r="E1238" t="str">
        <f>VLOOKUP(D1238,Product!$A$2:$I$101,3,FALSE)</f>
        <v>Home</v>
      </c>
      <c r="F1238" t="s">
        <v>1779</v>
      </c>
      <c r="G1238">
        <v>1</v>
      </c>
      <c r="H1238">
        <v>729.05</v>
      </c>
      <c r="I1238">
        <v>0.06</v>
      </c>
      <c r="J1238" t="s">
        <v>1829</v>
      </c>
      <c r="K1238">
        <v>685.3069999999999</v>
      </c>
      <c r="L1238" s="45">
        <f t="shared" si="78"/>
        <v>1</v>
      </c>
      <c r="M1238" s="42">
        <f t="shared" si="81"/>
        <v>729.05</v>
      </c>
      <c r="N1238" s="42">
        <f t="shared" si="79"/>
        <v>0.06</v>
      </c>
      <c r="O1238" s="42">
        <f t="shared" si="80"/>
        <v>685.3069999999999</v>
      </c>
    </row>
    <row r="1239" spans="1:15" x14ac:dyDescent="0.3">
      <c r="A1239" t="s">
        <v>3063</v>
      </c>
      <c r="B1239" s="2">
        <v>45912</v>
      </c>
      <c r="C1239" t="s">
        <v>458</v>
      </c>
      <c r="D1239" t="s">
        <v>1728</v>
      </c>
      <c r="E1239" t="str">
        <f>VLOOKUP(D1239,Product!$A$2:$I$101,3,FALSE)</f>
        <v>Electronics</v>
      </c>
      <c r="F1239" t="s">
        <v>1797</v>
      </c>
      <c r="G1239">
        <v>1</v>
      </c>
      <c r="H1239">
        <v>822.6</v>
      </c>
      <c r="I1239">
        <v>0.28999999999999998</v>
      </c>
      <c r="J1239" t="s">
        <v>1826</v>
      </c>
      <c r="K1239">
        <v>584.04599999999994</v>
      </c>
      <c r="L1239" s="45">
        <f t="shared" si="78"/>
        <v>1</v>
      </c>
      <c r="M1239" s="42">
        <f t="shared" si="81"/>
        <v>822.6</v>
      </c>
      <c r="N1239" s="42">
        <f t="shared" si="79"/>
        <v>0.28999999999999998</v>
      </c>
      <c r="O1239" s="42">
        <f t="shared" si="80"/>
        <v>584.04599999999994</v>
      </c>
    </row>
    <row r="1240" spans="1:15" x14ac:dyDescent="0.3">
      <c r="A1240" t="s">
        <v>3064</v>
      </c>
      <c r="B1240" s="2">
        <v>45771</v>
      </c>
      <c r="C1240" t="s">
        <v>634</v>
      </c>
      <c r="D1240" t="s">
        <v>1714</v>
      </c>
      <c r="E1240" t="str">
        <f>VLOOKUP(D1240,Product!$A$2:$I$101,3,FALSE)</f>
        <v>Beauty</v>
      </c>
      <c r="F1240" t="s">
        <v>1782</v>
      </c>
      <c r="G1240">
        <v>2</v>
      </c>
      <c r="H1240">
        <v>327.25</v>
      </c>
      <c r="I1240">
        <v>0.19</v>
      </c>
      <c r="J1240" t="s">
        <v>1826</v>
      </c>
      <c r="K1240">
        <v>530.14499999999998</v>
      </c>
      <c r="L1240" s="45">
        <f t="shared" si="78"/>
        <v>2</v>
      </c>
      <c r="M1240" s="42">
        <f t="shared" si="81"/>
        <v>327.25</v>
      </c>
      <c r="N1240" s="42">
        <f t="shared" si="79"/>
        <v>0.19</v>
      </c>
      <c r="O1240" s="42">
        <f t="shared" si="80"/>
        <v>530.14499999999998</v>
      </c>
    </row>
    <row r="1241" spans="1:15" x14ac:dyDescent="0.3">
      <c r="A1241" t="s">
        <v>3065</v>
      </c>
      <c r="B1241" s="2">
        <v>45619</v>
      </c>
      <c r="C1241" t="s">
        <v>304</v>
      </c>
      <c r="D1241" t="s">
        <v>1688</v>
      </c>
      <c r="E1241" t="str">
        <f>VLOOKUP(D1241,Product!$A$2:$I$101,3,FALSE)</f>
        <v>Home</v>
      </c>
      <c r="F1241" t="s">
        <v>1786</v>
      </c>
      <c r="G1241">
        <v>4</v>
      </c>
      <c r="H1241">
        <v>930.38</v>
      </c>
      <c r="I1241">
        <v>0</v>
      </c>
      <c r="J1241" t="s">
        <v>1829</v>
      </c>
      <c r="K1241">
        <v>3721.52</v>
      </c>
      <c r="L1241" s="45">
        <f t="shared" si="78"/>
        <v>4</v>
      </c>
      <c r="M1241" s="42">
        <f t="shared" si="81"/>
        <v>930.38</v>
      </c>
      <c r="N1241" s="42">
        <f t="shared" si="79"/>
        <v>0</v>
      </c>
      <c r="O1241" s="42">
        <f t="shared" si="80"/>
        <v>3721.52</v>
      </c>
    </row>
    <row r="1242" spans="1:15" x14ac:dyDescent="0.3">
      <c r="A1242" t="s">
        <v>3066</v>
      </c>
      <c r="B1242" s="2">
        <v>45394</v>
      </c>
      <c r="C1242" t="s">
        <v>487</v>
      </c>
      <c r="D1242" t="s">
        <v>1602</v>
      </c>
      <c r="E1242" t="str">
        <f>VLOOKUP(D1242,Product!$A$2:$I$101,3,FALSE)</f>
        <v>Home</v>
      </c>
      <c r="F1242" t="s">
        <v>1773</v>
      </c>
      <c r="G1242">
        <v>2</v>
      </c>
      <c r="H1242">
        <v>437.84</v>
      </c>
      <c r="I1242">
        <v>0.24</v>
      </c>
      <c r="J1242" t="s">
        <v>1824</v>
      </c>
      <c r="K1242">
        <v>665.51679999999999</v>
      </c>
      <c r="L1242" s="45">
        <f t="shared" si="78"/>
        <v>2</v>
      </c>
      <c r="M1242" s="42">
        <f t="shared" si="81"/>
        <v>437.84</v>
      </c>
      <c r="N1242" s="42">
        <f t="shared" si="79"/>
        <v>0.24</v>
      </c>
      <c r="O1242" s="42">
        <f t="shared" si="80"/>
        <v>665.51679999999999</v>
      </c>
    </row>
    <row r="1243" spans="1:15" x14ac:dyDescent="0.3">
      <c r="A1243" t="s">
        <v>3067</v>
      </c>
      <c r="B1243" s="2">
        <v>45786</v>
      </c>
      <c r="C1243" t="s">
        <v>258</v>
      </c>
      <c r="D1243" t="s">
        <v>1580</v>
      </c>
      <c r="E1243" t="str">
        <f>VLOOKUP(D1243,Product!$A$2:$I$101,3,FALSE)</f>
        <v>Beauty</v>
      </c>
      <c r="F1243" t="s">
        <v>1804</v>
      </c>
      <c r="G1243">
        <v>2</v>
      </c>
      <c r="H1243">
        <v>126.02</v>
      </c>
      <c r="I1243">
        <v>0.09</v>
      </c>
      <c r="J1243" t="s">
        <v>1829</v>
      </c>
      <c r="K1243">
        <v>229.35640000000001</v>
      </c>
      <c r="L1243" s="45">
        <f t="shared" si="78"/>
        <v>2</v>
      </c>
      <c r="M1243" s="42">
        <f t="shared" si="81"/>
        <v>126.02</v>
      </c>
      <c r="N1243" s="42">
        <f t="shared" si="79"/>
        <v>0.09</v>
      </c>
      <c r="O1243" s="42">
        <f t="shared" si="80"/>
        <v>229.35640000000001</v>
      </c>
    </row>
    <row r="1244" spans="1:15" x14ac:dyDescent="0.3">
      <c r="A1244" t="s">
        <v>3068</v>
      </c>
      <c r="B1244" s="2">
        <v>45692</v>
      </c>
      <c r="C1244" t="s">
        <v>1355</v>
      </c>
      <c r="D1244" t="s">
        <v>1714</v>
      </c>
      <c r="E1244" t="str">
        <f>VLOOKUP(D1244,Product!$A$2:$I$101,3,FALSE)</f>
        <v>Beauty</v>
      </c>
      <c r="F1244" t="s">
        <v>1801</v>
      </c>
      <c r="G1244">
        <v>1</v>
      </c>
      <c r="H1244">
        <v>860.84</v>
      </c>
      <c r="I1244">
        <v>7.0000000000000007E-2</v>
      </c>
      <c r="J1244" t="s">
        <v>1826</v>
      </c>
      <c r="K1244">
        <v>800.58119999999997</v>
      </c>
      <c r="L1244" s="45">
        <f t="shared" si="78"/>
        <v>1</v>
      </c>
      <c r="M1244" s="42">
        <f t="shared" si="81"/>
        <v>860.84</v>
      </c>
      <c r="N1244" s="42">
        <f t="shared" si="79"/>
        <v>7.0000000000000007E-2</v>
      </c>
      <c r="O1244" s="42">
        <f t="shared" si="80"/>
        <v>800.58119999999997</v>
      </c>
    </row>
    <row r="1245" spans="1:15" x14ac:dyDescent="0.3">
      <c r="A1245" t="s">
        <v>3069</v>
      </c>
      <c r="B1245" s="2">
        <v>45677</v>
      </c>
      <c r="C1245" t="s">
        <v>335</v>
      </c>
      <c r="D1245" t="s">
        <v>1644</v>
      </c>
      <c r="E1245" t="str">
        <f>VLOOKUP(D1245,Product!$A$2:$I$101,3,FALSE)</f>
        <v>Electronics</v>
      </c>
      <c r="F1245" t="s">
        <v>1797</v>
      </c>
      <c r="G1245">
        <v>1</v>
      </c>
      <c r="H1245">
        <v>161.80000000000001</v>
      </c>
      <c r="I1245">
        <v>0.24</v>
      </c>
      <c r="J1245" t="s">
        <v>1826</v>
      </c>
      <c r="K1245">
        <v>122.968</v>
      </c>
      <c r="L1245" s="45">
        <f t="shared" si="78"/>
        <v>1</v>
      </c>
      <c r="M1245" s="42">
        <f t="shared" si="81"/>
        <v>161.80000000000001</v>
      </c>
      <c r="N1245" s="42">
        <f t="shared" si="79"/>
        <v>0.24</v>
      </c>
      <c r="O1245" s="42">
        <f t="shared" si="80"/>
        <v>122.968</v>
      </c>
    </row>
    <row r="1246" spans="1:15" x14ac:dyDescent="0.3">
      <c r="A1246" t="s">
        <v>3070</v>
      </c>
      <c r="B1246" s="2">
        <v>45669</v>
      </c>
      <c r="C1246" t="s">
        <v>1202</v>
      </c>
      <c r="D1246" t="s">
        <v>1624</v>
      </c>
      <c r="E1246" t="str">
        <f>VLOOKUP(D1246,Product!$A$2:$I$101,3,FALSE)</f>
        <v>Sports</v>
      </c>
      <c r="F1246" t="s">
        <v>1807</v>
      </c>
      <c r="G1246">
        <v>4</v>
      </c>
      <c r="H1246">
        <v>347.82</v>
      </c>
      <c r="I1246">
        <v>0.02</v>
      </c>
      <c r="J1246" t="s">
        <v>1829</v>
      </c>
      <c r="K1246">
        <v>1363.4544000000001</v>
      </c>
      <c r="L1246" s="45">
        <f t="shared" si="78"/>
        <v>4</v>
      </c>
      <c r="M1246" s="42">
        <f t="shared" si="81"/>
        <v>347.82</v>
      </c>
      <c r="N1246" s="42">
        <f t="shared" si="79"/>
        <v>0.02</v>
      </c>
      <c r="O1246" s="42">
        <f t="shared" si="80"/>
        <v>1363.4544000000001</v>
      </c>
    </row>
    <row r="1247" spans="1:15" x14ac:dyDescent="0.3">
      <c r="A1247" t="s">
        <v>3071</v>
      </c>
      <c r="B1247" s="2">
        <v>45299</v>
      </c>
      <c r="C1247" t="s">
        <v>1400</v>
      </c>
      <c r="D1247" t="s">
        <v>1718</v>
      </c>
      <c r="E1247" t="str">
        <f>VLOOKUP(D1247,Product!$A$2:$I$101,3,FALSE)</f>
        <v>Clothing</v>
      </c>
      <c r="F1247" t="s">
        <v>1804</v>
      </c>
      <c r="G1247">
        <v>3</v>
      </c>
      <c r="H1247">
        <v>416.44</v>
      </c>
      <c r="I1247">
        <v>0.27</v>
      </c>
      <c r="J1247" t="s">
        <v>1824</v>
      </c>
      <c r="K1247">
        <v>912.00359999999989</v>
      </c>
      <c r="L1247" s="45">
        <f t="shared" si="78"/>
        <v>3</v>
      </c>
      <c r="M1247" s="42">
        <f t="shared" si="81"/>
        <v>416.44</v>
      </c>
      <c r="N1247" s="42">
        <f t="shared" si="79"/>
        <v>0.27</v>
      </c>
      <c r="O1247" s="42">
        <f t="shared" si="80"/>
        <v>912.00359999999989</v>
      </c>
    </row>
    <row r="1248" spans="1:15" x14ac:dyDescent="0.3">
      <c r="A1248" t="s">
        <v>3072</v>
      </c>
      <c r="B1248" s="2">
        <v>45893</v>
      </c>
      <c r="C1248" t="s">
        <v>32</v>
      </c>
      <c r="D1248" t="s">
        <v>1672</v>
      </c>
      <c r="E1248" t="str">
        <f>VLOOKUP(D1248,Product!$A$2:$I$101,3,FALSE)</f>
        <v>Electronics</v>
      </c>
      <c r="F1248" t="s">
        <v>1752</v>
      </c>
      <c r="G1248">
        <v>1</v>
      </c>
      <c r="H1248">
        <v>147.96</v>
      </c>
      <c r="I1248">
        <v>0.24</v>
      </c>
      <c r="J1248" t="s">
        <v>1829</v>
      </c>
      <c r="K1248">
        <v>112.4496</v>
      </c>
      <c r="L1248" s="45">
        <f t="shared" si="78"/>
        <v>1</v>
      </c>
      <c r="M1248" s="42">
        <f t="shared" si="81"/>
        <v>147.96</v>
      </c>
      <c r="N1248" s="42">
        <f t="shared" si="79"/>
        <v>0.24</v>
      </c>
      <c r="O1248" s="42">
        <f t="shared" si="80"/>
        <v>112.4496</v>
      </c>
    </row>
    <row r="1249" spans="1:15" x14ac:dyDescent="0.3">
      <c r="A1249" t="s">
        <v>3073</v>
      </c>
      <c r="B1249" s="2">
        <v>45560</v>
      </c>
      <c r="C1249" t="s">
        <v>1377</v>
      </c>
      <c r="D1249" t="s">
        <v>1584</v>
      </c>
      <c r="E1249" t="str">
        <f>VLOOKUP(D1249,Product!$A$2:$I$101,3,FALSE)</f>
        <v>Clothing</v>
      </c>
      <c r="F1249" t="s">
        <v>1782</v>
      </c>
      <c r="G1249">
        <v>3</v>
      </c>
      <c r="H1249">
        <v>550.26</v>
      </c>
      <c r="I1249">
        <v>0.22</v>
      </c>
      <c r="J1249" t="s">
        <v>1824</v>
      </c>
      <c r="K1249">
        <v>1287.6084000000001</v>
      </c>
      <c r="L1249" s="45">
        <f t="shared" si="78"/>
        <v>3</v>
      </c>
      <c r="M1249" s="42">
        <f t="shared" si="81"/>
        <v>550.26</v>
      </c>
      <c r="N1249" s="42">
        <f t="shared" si="79"/>
        <v>0.22</v>
      </c>
      <c r="O1249" s="42">
        <f t="shared" si="80"/>
        <v>1287.6084000000001</v>
      </c>
    </row>
    <row r="1250" spans="1:15" x14ac:dyDescent="0.3">
      <c r="A1250" t="s">
        <v>3074</v>
      </c>
      <c r="B1250" s="2">
        <v>45267</v>
      </c>
      <c r="C1250" t="s">
        <v>1160</v>
      </c>
      <c r="D1250" t="s">
        <v>1742</v>
      </c>
      <c r="E1250" t="str">
        <f>VLOOKUP(D1250,Product!$A$2:$I$101,3,FALSE)</f>
        <v>Sports</v>
      </c>
      <c r="F1250" t="s">
        <v>1779</v>
      </c>
      <c r="G1250">
        <v>4</v>
      </c>
      <c r="H1250">
        <v>938.21</v>
      </c>
      <c r="I1250">
        <v>0.04</v>
      </c>
      <c r="J1250" t="s">
        <v>1826</v>
      </c>
      <c r="K1250">
        <v>3602.7264</v>
      </c>
      <c r="L1250" s="45">
        <f t="shared" si="78"/>
        <v>4</v>
      </c>
      <c r="M1250" s="42">
        <f t="shared" si="81"/>
        <v>938.21</v>
      </c>
      <c r="N1250" s="42">
        <f t="shared" si="79"/>
        <v>0.04</v>
      </c>
      <c r="O1250" s="42">
        <f t="shared" si="80"/>
        <v>3602.7264</v>
      </c>
    </row>
    <row r="1251" spans="1:15" x14ac:dyDescent="0.3">
      <c r="A1251" t="s">
        <v>3075</v>
      </c>
      <c r="B1251" s="2">
        <v>45467</v>
      </c>
      <c r="C1251" t="s">
        <v>458</v>
      </c>
      <c r="D1251" t="s">
        <v>1736</v>
      </c>
      <c r="E1251" t="str">
        <f>VLOOKUP(D1251,Product!$A$2:$I$101,3,FALSE)</f>
        <v>Beauty</v>
      </c>
      <c r="F1251" t="s">
        <v>1804</v>
      </c>
      <c r="G1251">
        <v>3</v>
      </c>
      <c r="H1251">
        <v>517.98</v>
      </c>
      <c r="I1251">
        <v>0.01</v>
      </c>
      <c r="J1251" t="s">
        <v>1826</v>
      </c>
      <c r="K1251">
        <v>1538.4005999999999</v>
      </c>
      <c r="L1251" s="45">
        <f t="shared" si="78"/>
        <v>3</v>
      </c>
      <c r="M1251" s="42">
        <f t="shared" si="81"/>
        <v>517.98</v>
      </c>
      <c r="N1251" s="42">
        <f t="shared" si="79"/>
        <v>0.01</v>
      </c>
      <c r="O1251" s="42">
        <f t="shared" si="80"/>
        <v>1538.4005999999999</v>
      </c>
    </row>
    <row r="1252" spans="1:15" x14ac:dyDescent="0.3">
      <c r="A1252" t="s">
        <v>3076</v>
      </c>
      <c r="B1252" s="2">
        <v>45847</v>
      </c>
      <c r="C1252" t="s">
        <v>144</v>
      </c>
      <c r="D1252" t="s">
        <v>1557</v>
      </c>
      <c r="E1252" t="str">
        <f>VLOOKUP(D1252,Product!$A$2:$I$101,3,FALSE)</f>
        <v>Beauty</v>
      </c>
      <c r="F1252" t="s">
        <v>1782</v>
      </c>
      <c r="G1252">
        <v>1</v>
      </c>
      <c r="H1252">
        <v>98.27</v>
      </c>
      <c r="I1252">
        <v>0.16</v>
      </c>
      <c r="J1252" t="s">
        <v>1826</v>
      </c>
      <c r="K1252">
        <v>82.54679999999999</v>
      </c>
      <c r="L1252" s="45">
        <f t="shared" si="78"/>
        <v>1</v>
      </c>
      <c r="M1252" s="42">
        <f t="shared" si="81"/>
        <v>98.27</v>
      </c>
      <c r="N1252" s="42">
        <f t="shared" si="79"/>
        <v>0.16</v>
      </c>
      <c r="O1252" s="42">
        <f t="shared" si="80"/>
        <v>82.54679999999999</v>
      </c>
    </row>
    <row r="1253" spans="1:15" x14ac:dyDescent="0.3">
      <c r="A1253" t="s">
        <v>3077</v>
      </c>
      <c r="B1253" s="2">
        <v>45480</v>
      </c>
      <c r="C1253" t="s">
        <v>803</v>
      </c>
      <c r="D1253" t="s">
        <v>1644</v>
      </c>
      <c r="E1253" t="str">
        <f>VLOOKUP(D1253,Product!$A$2:$I$101,3,FALSE)</f>
        <v>Electronics</v>
      </c>
      <c r="F1253" t="s">
        <v>1792</v>
      </c>
      <c r="G1253">
        <v>2</v>
      </c>
      <c r="H1253">
        <v>875.2</v>
      </c>
      <c r="I1253">
        <v>0.19</v>
      </c>
      <c r="J1253" t="s">
        <v>1824</v>
      </c>
      <c r="K1253">
        <v>1417.8240000000001</v>
      </c>
      <c r="L1253" s="45">
        <f t="shared" si="78"/>
        <v>2</v>
      </c>
      <c r="M1253" s="42">
        <f t="shared" si="81"/>
        <v>875.2</v>
      </c>
      <c r="N1253" s="42">
        <f t="shared" si="79"/>
        <v>0.19</v>
      </c>
      <c r="O1253" s="42">
        <f t="shared" si="80"/>
        <v>1417.8240000000001</v>
      </c>
    </row>
    <row r="1254" spans="1:15" x14ac:dyDescent="0.3">
      <c r="A1254" t="s">
        <v>3078</v>
      </c>
      <c r="B1254" s="2">
        <v>45345</v>
      </c>
      <c r="C1254" t="s">
        <v>963</v>
      </c>
      <c r="D1254" t="s">
        <v>1720</v>
      </c>
      <c r="E1254" t="str">
        <f>VLOOKUP(D1254,Product!$A$2:$I$101,3,FALSE)</f>
        <v>Home</v>
      </c>
      <c r="F1254" t="s">
        <v>1752</v>
      </c>
      <c r="G1254">
        <v>1</v>
      </c>
      <c r="H1254">
        <v>227.35</v>
      </c>
      <c r="I1254">
        <v>0.06</v>
      </c>
      <c r="J1254" t="s">
        <v>1829</v>
      </c>
      <c r="K1254">
        <v>213.709</v>
      </c>
      <c r="L1254" s="45">
        <f t="shared" si="78"/>
        <v>1</v>
      </c>
      <c r="M1254" s="42">
        <f t="shared" si="81"/>
        <v>227.35</v>
      </c>
      <c r="N1254" s="42">
        <f t="shared" si="79"/>
        <v>0.06</v>
      </c>
      <c r="O1254" s="42">
        <f t="shared" si="80"/>
        <v>213.709</v>
      </c>
    </row>
    <row r="1255" spans="1:15" x14ac:dyDescent="0.3">
      <c r="A1255" t="s">
        <v>3079</v>
      </c>
      <c r="B1255" s="2">
        <v>45235</v>
      </c>
      <c r="C1255" t="s">
        <v>684</v>
      </c>
      <c r="D1255" t="s">
        <v>1696</v>
      </c>
      <c r="E1255" t="str">
        <f>VLOOKUP(D1255,Product!$A$2:$I$101,3,FALSE)</f>
        <v>Electronics</v>
      </c>
      <c r="F1255" t="s">
        <v>1757</v>
      </c>
      <c r="G1255">
        <v>1</v>
      </c>
      <c r="H1255">
        <v>842.46</v>
      </c>
      <c r="I1255">
        <v>0.05</v>
      </c>
      <c r="J1255" t="s">
        <v>1829</v>
      </c>
      <c r="K1255">
        <v>800.33699999999999</v>
      </c>
      <c r="L1255" s="45">
        <f t="shared" si="78"/>
        <v>1</v>
      </c>
      <c r="M1255" s="42">
        <f t="shared" si="81"/>
        <v>842.46</v>
      </c>
      <c r="N1255" s="42">
        <f t="shared" si="79"/>
        <v>0.05</v>
      </c>
      <c r="O1255" s="42">
        <f t="shared" si="80"/>
        <v>800.33699999999999</v>
      </c>
    </row>
    <row r="1256" spans="1:15" x14ac:dyDescent="0.3">
      <c r="A1256" t="s">
        <v>3080</v>
      </c>
      <c r="B1256" s="2">
        <v>45543</v>
      </c>
      <c r="C1256" t="s">
        <v>690</v>
      </c>
      <c r="D1256" t="s">
        <v>1620</v>
      </c>
      <c r="E1256" t="str">
        <f>VLOOKUP(D1256,Product!$A$2:$I$101,3,FALSE)</f>
        <v>Clothing</v>
      </c>
      <c r="F1256" t="s">
        <v>1792</v>
      </c>
      <c r="G1256">
        <v>3</v>
      </c>
      <c r="H1256">
        <v>120.67</v>
      </c>
      <c r="I1256">
        <v>0.08</v>
      </c>
      <c r="J1256" t="s">
        <v>1829</v>
      </c>
      <c r="K1256">
        <v>333.04919999999998</v>
      </c>
      <c r="L1256" s="45">
        <f t="shared" si="78"/>
        <v>3</v>
      </c>
      <c r="M1256" s="42">
        <f t="shared" si="81"/>
        <v>120.67</v>
      </c>
      <c r="N1256" s="42">
        <f t="shared" si="79"/>
        <v>0.08</v>
      </c>
      <c r="O1256" s="42">
        <f t="shared" si="80"/>
        <v>333.04919999999998</v>
      </c>
    </row>
    <row r="1257" spans="1:15" x14ac:dyDescent="0.3">
      <c r="A1257" t="s">
        <v>3081</v>
      </c>
      <c r="B1257" s="2">
        <v>45402</v>
      </c>
      <c r="C1257" t="s">
        <v>1527</v>
      </c>
      <c r="D1257" t="s">
        <v>1588</v>
      </c>
      <c r="E1257" t="str">
        <f>VLOOKUP(D1257,Product!$A$2:$I$101,3,FALSE)</f>
        <v>Sports</v>
      </c>
      <c r="F1257" t="s">
        <v>1766</v>
      </c>
      <c r="G1257">
        <v>4</v>
      </c>
      <c r="H1257">
        <v>176.13</v>
      </c>
      <c r="I1257">
        <v>0.27</v>
      </c>
      <c r="J1257" t="s">
        <v>1826</v>
      </c>
      <c r="K1257">
        <v>514.29959999999994</v>
      </c>
      <c r="L1257" s="45">
        <f t="shared" si="78"/>
        <v>4</v>
      </c>
      <c r="M1257" s="42">
        <f t="shared" si="81"/>
        <v>176.13</v>
      </c>
      <c r="N1257" s="42">
        <f t="shared" si="79"/>
        <v>0.27</v>
      </c>
      <c r="O1257" s="42">
        <f t="shared" si="80"/>
        <v>514.29959999999994</v>
      </c>
    </row>
    <row r="1258" spans="1:15" x14ac:dyDescent="0.3">
      <c r="A1258" t="s">
        <v>3082</v>
      </c>
      <c r="B1258" s="2">
        <v>45671</v>
      </c>
      <c r="C1258" t="s">
        <v>1392</v>
      </c>
      <c r="D1258" t="s">
        <v>1674</v>
      </c>
      <c r="E1258" t="str">
        <f>VLOOKUP(D1258,Product!$A$2:$I$101,3,FALSE)</f>
        <v>Beauty</v>
      </c>
      <c r="F1258" t="s">
        <v>1792</v>
      </c>
      <c r="G1258">
        <v>4</v>
      </c>
      <c r="H1258">
        <v>592.67999999999995</v>
      </c>
      <c r="I1258">
        <v>0.03</v>
      </c>
      <c r="J1258" t="s">
        <v>1824</v>
      </c>
      <c r="K1258">
        <v>2299.5983999999999</v>
      </c>
      <c r="L1258" s="45">
        <f t="shared" si="78"/>
        <v>4</v>
      </c>
      <c r="M1258" s="42">
        <f t="shared" si="81"/>
        <v>592.67999999999995</v>
      </c>
      <c r="N1258" s="42">
        <f t="shared" si="79"/>
        <v>0.03</v>
      </c>
      <c r="O1258" s="42">
        <f t="shared" si="80"/>
        <v>2299.5983999999999</v>
      </c>
    </row>
    <row r="1259" spans="1:15" x14ac:dyDescent="0.3">
      <c r="A1259" t="s">
        <v>3083</v>
      </c>
      <c r="B1259" s="2">
        <v>45367</v>
      </c>
      <c r="C1259" t="s">
        <v>582</v>
      </c>
      <c r="D1259" t="s">
        <v>1688</v>
      </c>
      <c r="E1259" t="str">
        <f>VLOOKUP(D1259,Product!$A$2:$I$101,3,FALSE)</f>
        <v>Home</v>
      </c>
      <c r="F1259" t="s">
        <v>1769</v>
      </c>
      <c r="G1259">
        <v>4</v>
      </c>
      <c r="H1259">
        <v>662.43</v>
      </c>
      <c r="I1259">
        <v>0.24</v>
      </c>
      <c r="J1259" t="s">
        <v>1826</v>
      </c>
      <c r="K1259">
        <v>2013.7872</v>
      </c>
      <c r="L1259" s="45">
        <f t="shared" si="78"/>
        <v>4</v>
      </c>
      <c r="M1259" s="42">
        <f t="shared" si="81"/>
        <v>662.43</v>
      </c>
      <c r="N1259" s="42">
        <f t="shared" si="79"/>
        <v>0.24</v>
      </c>
      <c r="O1259" s="42">
        <f t="shared" si="80"/>
        <v>2013.7872</v>
      </c>
    </row>
    <row r="1260" spans="1:15" x14ac:dyDescent="0.3">
      <c r="A1260" t="s">
        <v>3084</v>
      </c>
      <c r="B1260" s="2">
        <v>45488</v>
      </c>
      <c r="C1260" t="s">
        <v>441</v>
      </c>
      <c r="D1260" t="s">
        <v>1634</v>
      </c>
      <c r="E1260" t="str">
        <f>VLOOKUP(D1260,Product!$A$2:$I$101,3,FALSE)</f>
        <v>Electronics</v>
      </c>
      <c r="F1260" t="s">
        <v>1782</v>
      </c>
      <c r="G1260">
        <v>3</v>
      </c>
      <c r="H1260">
        <v>518.35</v>
      </c>
      <c r="I1260">
        <v>0.21</v>
      </c>
      <c r="J1260" t="s">
        <v>1829</v>
      </c>
      <c r="K1260">
        <v>1228.4894999999999</v>
      </c>
      <c r="L1260" s="45">
        <f t="shared" si="78"/>
        <v>3</v>
      </c>
      <c r="M1260" s="42">
        <f t="shared" si="81"/>
        <v>518.35</v>
      </c>
      <c r="N1260" s="42">
        <f t="shared" si="79"/>
        <v>0.21</v>
      </c>
      <c r="O1260" s="42">
        <f t="shared" si="80"/>
        <v>1228.4894999999999</v>
      </c>
    </row>
    <row r="1261" spans="1:15" x14ac:dyDescent="0.3">
      <c r="A1261" t="s">
        <v>3085</v>
      </c>
      <c r="B1261" s="2">
        <v>45509</v>
      </c>
      <c r="C1261" t="s">
        <v>978</v>
      </c>
      <c r="D1261" t="s">
        <v>1670</v>
      </c>
      <c r="E1261" t="str">
        <f>VLOOKUP(D1261,Product!$A$2:$I$101,3,FALSE)</f>
        <v>Sports</v>
      </c>
      <c r="F1261" t="s">
        <v>1773</v>
      </c>
      <c r="G1261">
        <v>1</v>
      </c>
      <c r="H1261">
        <v>85.58</v>
      </c>
      <c r="I1261">
        <v>0.1</v>
      </c>
      <c r="J1261" t="s">
        <v>1829</v>
      </c>
      <c r="K1261">
        <v>77.022000000000006</v>
      </c>
      <c r="L1261" s="45">
        <f t="shared" si="78"/>
        <v>1</v>
      </c>
      <c r="M1261" s="42">
        <f t="shared" si="81"/>
        <v>85.58</v>
      </c>
      <c r="N1261" s="42">
        <f t="shared" si="79"/>
        <v>0.1</v>
      </c>
      <c r="O1261" s="42">
        <f t="shared" si="80"/>
        <v>77.022000000000006</v>
      </c>
    </row>
    <row r="1262" spans="1:15" x14ac:dyDescent="0.3">
      <c r="A1262" t="s">
        <v>3086</v>
      </c>
      <c r="B1262" s="2">
        <v>45323</v>
      </c>
      <c r="C1262" t="s">
        <v>1136</v>
      </c>
      <c r="D1262" t="s">
        <v>1722</v>
      </c>
      <c r="E1262" t="str">
        <f>VLOOKUP(D1262,Product!$A$2:$I$101,3,FALSE)</f>
        <v>Home</v>
      </c>
      <c r="F1262" t="s">
        <v>1757</v>
      </c>
      <c r="G1262">
        <v>4</v>
      </c>
      <c r="H1262">
        <v>800</v>
      </c>
      <c r="I1262">
        <v>0.2</v>
      </c>
      <c r="J1262" t="s">
        <v>1824</v>
      </c>
      <c r="K1262">
        <v>2560</v>
      </c>
      <c r="L1262" s="45">
        <f t="shared" si="78"/>
        <v>4</v>
      </c>
      <c r="M1262" s="42">
        <f t="shared" si="81"/>
        <v>800</v>
      </c>
      <c r="N1262" s="42">
        <f t="shared" si="79"/>
        <v>0.2</v>
      </c>
      <c r="O1262" s="42">
        <f t="shared" si="80"/>
        <v>2560</v>
      </c>
    </row>
    <row r="1263" spans="1:15" x14ac:dyDescent="0.3">
      <c r="A1263" t="s">
        <v>3087</v>
      </c>
      <c r="B1263" s="2">
        <v>45889</v>
      </c>
      <c r="C1263" t="s">
        <v>520</v>
      </c>
      <c r="D1263" t="s">
        <v>1668</v>
      </c>
      <c r="E1263" t="str">
        <f>VLOOKUP(D1263,Product!$A$2:$I$101,3,FALSE)</f>
        <v>Beauty</v>
      </c>
      <c r="F1263" t="s">
        <v>1789</v>
      </c>
      <c r="G1263">
        <v>3</v>
      </c>
      <c r="H1263">
        <v>118.25</v>
      </c>
      <c r="I1263">
        <v>0.26</v>
      </c>
      <c r="J1263" t="s">
        <v>1826</v>
      </c>
      <c r="K1263">
        <v>262.51499999999999</v>
      </c>
      <c r="L1263" s="45">
        <f t="shared" si="78"/>
        <v>3</v>
      </c>
      <c r="M1263" s="42">
        <f t="shared" si="81"/>
        <v>118.25</v>
      </c>
      <c r="N1263" s="42">
        <f t="shared" si="79"/>
        <v>0.26</v>
      </c>
      <c r="O1263" s="42">
        <f t="shared" si="80"/>
        <v>262.51499999999999</v>
      </c>
    </row>
    <row r="1264" spans="1:15" x14ac:dyDescent="0.3">
      <c r="A1264" t="s">
        <v>3088</v>
      </c>
      <c r="B1264" s="2">
        <v>45253</v>
      </c>
      <c r="C1264" t="s">
        <v>1307</v>
      </c>
      <c r="D1264" t="s">
        <v>1612</v>
      </c>
      <c r="E1264" t="str">
        <f>VLOOKUP(D1264,Product!$A$2:$I$101,3,FALSE)</f>
        <v>Beauty</v>
      </c>
      <c r="F1264" t="s">
        <v>1801</v>
      </c>
      <c r="G1264">
        <v>1</v>
      </c>
      <c r="H1264">
        <v>223.25</v>
      </c>
      <c r="I1264">
        <v>0.28999999999999998</v>
      </c>
      <c r="J1264" t="s">
        <v>1824</v>
      </c>
      <c r="K1264">
        <v>158.50749999999999</v>
      </c>
      <c r="L1264" s="45">
        <f t="shared" si="78"/>
        <v>1</v>
      </c>
      <c r="M1264" s="42">
        <f t="shared" si="81"/>
        <v>223.25</v>
      </c>
      <c r="N1264" s="42">
        <f t="shared" si="79"/>
        <v>0.28999999999999998</v>
      </c>
      <c r="O1264" s="42">
        <f t="shared" si="80"/>
        <v>158.50749999999999</v>
      </c>
    </row>
    <row r="1265" spans="1:15" x14ac:dyDescent="0.3">
      <c r="A1265" t="s">
        <v>3089</v>
      </c>
      <c r="B1265" s="2">
        <v>45530</v>
      </c>
      <c r="C1265" t="s">
        <v>1325</v>
      </c>
      <c r="D1265" t="s">
        <v>1612</v>
      </c>
      <c r="E1265" t="str">
        <f>VLOOKUP(D1265,Product!$A$2:$I$101,3,FALSE)</f>
        <v>Beauty</v>
      </c>
      <c r="F1265" t="s">
        <v>1769</v>
      </c>
      <c r="G1265">
        <v>3</v>
      </c>
      <c r="H1265">
        <v>918.76</v>
      </c>
      <c r="I1265">
        <v>0.2</v>
      </c>
      <c r="J1265" t="s">
        <v>1826</v>
      </c>
      <c r="K1265">
        <v>2205.0239999999999</v>
      </c>
      <c r="L1265" s="45">
        <f t="shared" si="78"/>
        <v>3</v>
      </c>
      <c r="M1265" s="42">
        <f t="shared" si="81"/>
        <v>918.76</v>
      </c>
      <c r="N1265" s="42">
        <f t="shared" si="79"/>
        <v>0.2</v>
      </c>
      <c r="O1265" s="42">
        <f t="shared" si="80"/>
        <v>2205.0239999999999</v>
      </c>
    </row>
    <row r="1266" spans="1:15" x14ac:dyDescent="0.3">
      <c r="A1266" t="s">
        <v>3090</v>
      </c>
      <c r="B1266" s="2">
        <v>45491</v>
      </c>
      <c r="C1266" t="s">
        <v>890</v>
      </c>
      <c r="D1266" t="s">
        <v>1716</v>
      </c>
      <c r="E1266" t="str">
        <f>VLOOKUP(D1266,Product!$A$2:$I$101,3,FALSE)</f>
        <v>Home</v>
      </c>
      <c r="F1266" t="s">
        <v>1797</v>
      </c>
      <c r="G1266">
        <v>2</v>
      </c>
      <c r="H1266">
        <v>905.26</v>
      </c>
      <c r="I1266">
        <v>0.15</v>
      </c>
      <c r="J1266" t="s">
        <v>1829</v>
      </c>
      <c r="K1266">
        <v>1538.942</v>
      </c>
      <c r="L1266" s="45">
        <f t="shared" si="78"/>
        <v>2</v>
      </c>
      <c r="M1266" s="42">
        <f t="shared" si="81"/>
        <v>905.26</v>
      </c>
      <c r="N1266" s="42">
        <f t="shared" si="79"/>
        <v>0.15</v>
      </c>
      <c r="O1266" s="42">
        <f t="shared" si="80"/>
        <v>1538.942</v>
      </c>
    </row>
    <row r="1267" spans="1:15" x14ac:dyDescent="0.3">
      <c r="A1267" t="s">
        <v>3091</v>
      </c>
      <c r="B1267" s="2">
        <v>45628</v>
      </c>
      <c r="C1267" t="s">
        <v>984</v>
      </c>
      <c r="D1267" t="s">
        <v>1580</v>
      </c>
      <c r="E1267" t="str">
        <f>VLOOKUP(D1267,Product!$A$2:$I$101,3,FALSE)</f>
        <v>Beauty</v>
      </c>
      <c r="F1267" t="s">
        <v>1813</v>
      </c>
      <c r="G1267">
        <v>4</v>
      </c>
      <c r="H1267">
        <v>295.39999999999998</v>
      </c>
      <c r="I1267">
        <v>0.23</v>
      </c>
      <c r="J1267" t="s">
        <v>1826</v>
      </c>
      <c r="K1267">
        <v>909.83199999999999</v>
      </c>
      <c r="L1267" s="45">
        <f t="shared" si="78"/>
        <v>4</v>
      </c>
      <c r="M1267" s="42">
        <f t="shared" si="81"/>
        <v>295.39999999999998</v>
      </c>
      <c r="N1267" s="42">
        <f t="shared" si="79"/>
        <v>0.23</v>
      </c>
      <c r="O1267" s="42">
        <f t="shared" si="80"/>
        <v>909.83199999999999</v>
      </c>
    </row>
    <row r="1268" spans="1:15" x14ac:dyDescent="0.3">
      <c r="A1268" t="s">
        <v>3092</v>
      </c>
      <c r="B1268" s="2">
        <v>45861</v>
      </c>
      <c r="C1268" t="s">
        <v>314</v>
      </c>
      <c r="D1268" t="s">
        <v>1736</v>
      </c>
      <c r="E1268" t="str">
        <f>VLOOKUP(D1268,Product!$A$2:$I$101,3,FALSE)</f>
        <v>Beauty</v>
      </c>
      <c r="F1268" t="s">
        <v>1773</v>
      </c>
      <c r="G1268">
        <v>1</v>
      </c>
      <c r="H1268">
        <v>252.18</v>
      </c>
      <c r="I1268">
        <v>0.23</v>
      </c>
      <c r="J1268" t="s">
        <v>1826</v>
      </c>
      <c r="K1268">
        <v>194.17859999999999</v>
      </c>
      <c r="L1268" s="45">
        <f t="shared" si="78"/>
        <v>1</v>
      </c>
      <c r="M1268" s="42">
        <f t="shared" si="81"/>
        <v>252.18</v>
      </c>
      <c r="N1268" s="42">
        <f t="shared" si="79"/>
        <v>0.23</v>
      </c>
      <c r="O1268" s="42">
        <f t="shared" si="80"/>
        <v>194.17859999999999</v>
      </c>
    </row>
    <row r="1269" spans="1:15" x14ac:dyDescent="0.3">
      <c r="A1269" t="s">
        <v>3093</v>
      </c>
      <c r="B1269" s="2">
        <v>45878</v>
      </c>
      <c r="C1269" t="s">
        <v>511</v>
      </c>
      <c r="D1269" t="s">
        <v>1742</v>
      </c>
      <c r="E1269" t="str">
        <f>VLOOKUP(D1269,Product!$A$2:$I$101,3,FALSE)</f>
        <v>Sports</v>
      </c>
      <c r="F1269" t="s">
        <v>1794</v>
      </c>
      <c r="G1269">
        <v>4</v>
      </c>
      <c r="H1269">
        <v>792.1</v>
      </c>
      <c r="I1269">
        <v>0.19</v>
      </c>
      <c r="J1269" t="s">
        <v>1829</v>
      </c>
      <c r="K1269">
        <v>2566.404</v>
      </c>
      <c r="L1269" s="45">
        <f t="shared" si="78"/>
        <v>4</v>
      </c>
      <c r="M1269" s="42">
        <f t="shared" si="81"/>
        <v>792.1</v>
      </c>
      <c r="N1269" s="42">
        <f t="shared" si="79"/>
        <v>0.19</v>
      </c>
      <c r="O1269" s="42">
        <f t="shared" si="80"/>
        <v>2566.404</v>
      </c>
    </row>
    <row r="1270" spans="1:15" x14ac:dyDescent="0.3">
      <c r="A1270" t="s">
        <v>3094</v>
      </c>
      <c r="B1270" s="2">
        <v>45426</v>
      </c>
      <c r="C1270" t="s">
        <v>278</v>
      </c>
      <c r="D1270" t="s">
        <v>1724</v>
      </c>
      <c r="E1270" t="str">
        <f>VLOOKUP(D1270,Product!$A$2:$I$101,3,FALSE)</f>
        <v>Sports</v>
      </c>
      <c r="F1270" t="s">
        <v>1799</v>
      </c>
      <c r="G1270">
        <v>1</v>
      </c>
      <c r="H1270">
        <v>883.36</v>
      </c>
      <c r="I1270">
        <v>0.11</v>
      </c>
      <c r="J1270" t="s">
        <v>1826</v>
      </c>
      <c r="K1270">
        <v>786.19040000000007</v>
      </c>
      <c r="L1270" s="45">
        <f t="shared" si="78"/>
        <v>1</v>
      </c>
      <c r="M1270" s="42">
        <f t="shared" si="81"/>
        <v>883.36</v>
      </c>
      <c r="N1270" s="42">
        <f t="shared" si="79"/>
        <v>0.11</v>
      </c>
      <c r="O1270" s="42">
        <f t="shared" si="80"/>
        <v>786.19040000000007</v>
      </c>
    </row>
    <row r="1271" spans="1:15" x14ac:dyDescent="0.3">
      <c r="A1271" t="s">
        <v>3095</v>
      </c>
      <c r="B1271" s="2">
        <v>45231</v>
      </c>
      <c r="C1271" t="s">
        <v>878</v>
      </c>
      <c r="D1271" t="s">
        <v>1686</v>
      </c>
      <c r="E1271" t="str">
        <f>VLOOKUP(D1271,Product!$A$2:$I$101,3,FALSE)</f>
        <v>Clothing</v>
      </c>
      <c r="F1271" t="s">
        <v>1752</v>
      </c>
      <c r="G1271">
        <v>4</v>
      </c>
      <c r="H1271">
        <v>305.95</v>
      </c>
      <c r="I1271">
        <v>0.08</v>
      </c>
      <c r="J1271" t="s">
        <v>1826</v>
      </c>
      <c r="K1271">
        <v>1125.896</v>
      </c>
      <c r="L1271" s="45">
        <f t="shared" si="78"/>
        <v>4</v>
      </c>
      <c r="M1271" s="42">
        <f t="shared" si="81"/>
        <v>305.95</v>
      </c>
      <c r="N1271" s="42">
        <f t="shared" si="79"/>
        <v>0.08</v>
      </c>
      <c r="O1271" s="42">
        <f t="shared" si="80"/>
        <v>1125.896</v>
      </c>
    </row>
    <row r="1272" spans="1:15" x14ac:dyDescent="0.3">
      <c r="A1272" t="s">
        <v>3096</v>
      </c>
      <c r="B1272" s="2">
        <v>45609</v>
      </c>
      <c r="C1272" t="s">
        <v>1249</v>
      </c>
      <c r="D1272" t="s">
        <v>1664</v>
      </c>
      <c r="E1272" t="str">
        <f>VLOOKUP(D1272,Product!$A$2:$I$101,3,FALSE)</f>
        <v>Clothing</v>
      </c>
      <c r="F1272" t="s">
        <v>1779</v>
      </c>
      <c r="G1272">
        <v>3</v>
      </c>
      <c r="H1272">
        <v>742.45</v>
      </c>
      <c r="I1272">
        <v>0.23</v>
      </c>
      <c r="J1272" t="s">
        <v>1829</v>
      </c>
      <c r="K1272">
        <v>1715.0595000000001</v>
      </c>
      <c r="L1272" s="45">
        <f t="shared" si="78"/>
        <v>3</v>
      </c>
      <c r="M1272" s="42">
        <f t="shared" si="81"/>
        <v>742.45</v>
      </c>
      <c r="N1272" s="42">
        <f t="shared" si="79"/>
        <v>0.23</v>
      </c>
      <c r="O1272" s="42">
        <f t="shared" si="80"/>
        <v>1715.0595000000001</v>
      </c>
    </row>
    <row r="1273" spans="1:15" x14ac:dyDescent="0.3">
      <c r="A1273" t="s">
        <v>3097</v>
      </c>
      <c r="B1273" s="2">
        <v>45392</v>
      </c>
      <c r="C1273" t="s">
        <v>1112</v>
      </c>
      <c r="D1273" t="s">
        <v>1598</v>
      </c>
      <c r="E1273" t="str">
        <f>VLOOKUP(D1273,Product!$A$2:$I$101,3,FALSE)</f>
        <v>Clothing</v>
      </c>
      <c r="F1273" t="s">
        <v>1810</v>
      </c>
      <c r="G1273">
        <v>3</v>
      </c>
      <c r="H1273">
        <v>336.1</v>
      </c>
      <c r="I1273">
        <v>0.12</v>
      </c>
      <c r="J1273" t="s">
        <v>1829</v>
      </c>
      <c r="K1273">
        <v>887.30400000000009</v>
      </c>
      <c r="L1273" s="45">
        <f t="shared" si="78"/>
        <v>3</v>
      </c>
      <c r="M1273" s="42">
        <f t="shared" si="81"/>
        <v>336.1</v>
      </c>
      <c r="N1273" s="42">
        <f t="shared" si="79"/>
        <v>0.12</v>
      </c>
      <c r="O1273" s="42">
        <f t="shared" si="80"/>
        <v>887.30400000000009</v>
      </c>
    </row>
    <row r="1274" spans="1:15" x14ac:dyDescent="0.3">
      <c r="A1274" t="s">
        <v>3098</v>
      </c>
      <c r="B1274" s="2">
        <v>45876</v>
      </c>
      <c r="C1274" t="s">
        <v>1281</v>
      </c>
      <c r="D1274" t="s">
        <v>1606</v>
      </c>
      <c r="E1274" t="str">
        <f>VLOOKUP(D1274,Product!$A$2:$I$101,3,FALSE)</f>
        <v>Home</v>
      </c>
      <c r="F1274" t="s">
        <v>1779</v>
      </c>
      <c r="G1274">
        <v>3</v>
      </c>
      <c r="H1274">
        <v>310.36</v>
      </c>
      <c r="I1274">
        <v>0.14000000000000001</v>
      </c>
      <c r="J1274" t="s">
        <v>1829</v>
      </c>
      <c r="K1274">
        <v>800.72879999999998</v>
      </c>
      <c r="L1274" s="45">
        <f t="shared" si="78"/>
        <v>3</v>
      </c>
      <c r="M1274" s="42">
        <f t="shared" si="81"/>
        <v>310.36</v>
      </c>
      <c r="N1274" s="42">
        <f t="shared" si="79"/>
        <v>0.14000000000000001</v>
      </c>
      <c r="O1274" s="42">
        <f t="shared" si="80"/>
        <v>800.72879999999998</v>
      </c>
    </row>
    <row r="1275" spans="1:15" x14ac:dyDescent="0.3">
      <c r="A1275" t="s">
        <v>3099</v>
      </c>
      <c r="B1275" s="2">
        <v>45772</v>
      </c>
      <c r="C1275" t="s">
        <v>887</v>
      </c>
      <c r="D1275" t="s">
        <v>1744</v>
      </c>
      <c r="E1275" t="str">
        <f>VLOOKUP(D1275,Product!$A$2:$I$101,3,FALSE)</f>
        <v>Electronics</v>
      </c>
      <c r="F1275" t="s">
        <v>1782</v>
      </c>
      <c r="G1275">
        <v>3</v>
      </c>
      <c r="H1275">
        <v>992.81</v>
      </c>
      <c r="I1275">
        <v>0.04</v>
      </c>
      <c r="J1275" t="s">
        <v>1826</v>
      </c>
      <c r="K1275">
        <v>2859.2928000000002</v>
      </c>
      <c r="L1275" s="45">
        <f t="shared" si="78"/>
        <v>3</v>
      </c>
      <c r="M1275" s="42">
        <f t="shared" si="81"/>
        <v>992.81</v>
      </c>
      <c r="N1275" s="42">
        <f t="shared" si="79"/>
        <v>0.04</v>
      </c>
      <c r="O1275" s="42">
        <f t="shared" si="80"/>
        <v>2859.2928000000002</v>
      </c>
    </row>
    <row r="1276" spans="1:15" x14ac:dyDescent="0.3">
      <c r="A1276" t="s">
        <v>3100</v>
      </c>
      <c r="B1276" s="2">
        <v>45217</v>
      </c>
      <c r="C1276" t="s">
        <v>648</v>
      </c>
      <c r="D1276" t="s">
        <v>1668</v>
      </c>
      <c r="E1276" t="str">
        <f>VLOOKUP(D1276,Product!$A$2:$I$101,3,FALSE)</f>
        <v>Beauty</v>
      </c>
      <c r="F1276" t="s">
        <v>1792</v>
      </c>
      <c r="G1276">
        <v>3</v>
      </c>
      <c r="H1276">
        <v>257.11</v>
      </c>
      <c r="I1276">
        <v>0.26</v>
      </c>
      <c r="J1276" t="s">
        <v>1829</v>
      </c>
      <c r="K1276">
        <v>570.78420000000006</v>
      </c>
      <c r="L1276" s="45">
        <f t="shared" si="78"/>
        <v>3</v>
      </c>
      <c r="M1276" s="42">
        <f t="shared" si="81"/>
        <v>257.11</v>
      </c>
      <c r="N1276" s="42">
        <f t="shared" si="79"/>
        <v>0.26</v>
      </c>
      <c r="O1276" s="42">
        <f t="shared" si="80"/>
        <v>570.78420000000006</v>
      </c>
    </row>
    <row r="1277" spans="1:15" x14ac:dyDescent="0.3">
      <c r="A1277" t="s">
        <v>3101</v>
      </c>
      <c r="B1277" s="2">
        <v>45739</v>
      </c>
      <c r="C1277" t="s">
        <v>713</v>
      </c>
      <c r="D1277" t="s">
        <v>1738</v>
      </c>
      <c r="E1277" t="str">
        <f>VLOOKUP(D1277,Product!$A$2:$I$101,3,FALSE)</f>
        <v>Sports</v>
      </c>
      <c r="F1277" t="s">
        <v>1794</v>
      </c>
      <c r="G1277">
        <v>4</v>
      </c>
      <c r="H1277">
        <v>816.29</v>
      </c>
      <c r="I1277">
        <v>0.24</v>
      </c>
      <c r="J1277" t="s">
        <v>1826</v>
      </c>
      <c r="K1277">
        <v>2481.5216</v>
      </c>
      <c r="L1277" s="45">
        <f t="shared" si="78"/>
        <v>4</v>
      </c>
      <c r="M1277" s="42">
        <f t="shared" si="81"/>
        <v>816.29</v>
      </c>
      <c r="N1277" s="42">
        <f t="shared" si="79"/>
        <v>0.24</v>
      </c>
      <c r="O1277" s="42">
        <f t="shared" si="80"/>
        <v>2481.5216</v>
      </c>
    </row>
    <row r="1278" spans="1:15" x14ac:dyDescent="0.3">
      <c r="A1278" t="s">
        <v>3102</v>
      </c>
      <c r="B1278" s="2">
        <v>45272</v>
      </c>
      <c r="C1278" t="s">
        <v>422</v>
      </c>
      <c r="D1278" t="s">
        <v>1668</v>
      </c>
      <c r="E1278" t="str">
        <f>VLOOKUP(D1278,Product!$A$2:$I$101,3,FALSE)</f>
        <v>Beauty</v>
      </c>
      <c r="F1278" t="s">
        <v>1794</v>
      </c>
      <c r="G1278">
        <v>4</v>
      </c>
      <c r="H1278">
        <v>755.82</v>
      </c>
      <c r="I1278">
        <v>0.22</v>
      </c>
      <c r="J1278" t="s">
        <v>1829</v>
      </c>
      <c r="K1278">
        <v>2358.1583999999998</v>
      </c>
      <c r="L1278" s="45">
        <f t="shared" si="78"/>
        <v>4</v>
      </c>
      <c r="M1278" s="42">
        <f t="shared" si="81"/>
        <v>755.82</v>
      </c>
      <c r="N1278" s="42">
        <f t="shared" si="79"/>
        <v>0.22</v>
      </c>
      <c r="O1278" s="42">
        <f t="shared" si="80"/>
        <v>2358.1583999999998</v>
      </c>
    </row>
    <row r="1279" spans="1:15" x14ac:dyDescent="0.3">
      <c r="A1279" t="s">
        <v>3103</v>
      </c>
      <c r="B1279" s="2">
        <v>45524</v>
      </c>
      <c r="C1279" t="s">
        <v>23</v>
      </c>
      <c r="D1279" t="s">
        <v>1543</v>
      </c>
      <c r="E1279" t="str">
        <f>VLOOKUP(D1279,Product!$A$2:$I$101,3,FALSE)</f>
        <v>Electronics</v>
      </c>
      <c r="F1279" t="s">
        <v>1799</v>
      </c>
      <c r="G1279">
        <v>1</v>
      </c>
      <c r="H1279">
        <v>449.6</v>
      </c>
      <c r="I1279">
        <v>0.01</v>
      </c>
      <c r="J1279" t="s">
        <v>1826</v>
      </c>
      <c r="K1279">
        <v>445.10399999999998</v>
      </c>
      <c r="L1279" s="45">
        <f t="shared" si="78"/>
        <v>1</v>
      </c>
      <c r="M1279" s="42">
        <f t="shared" si="81"/>
        <v>449.6</v>
      </c>
      <c r="N1279" s="42">
        <f t="shared" si="79"/>
        <v>0.01</v>
      </c>
      <c r="O1279" s="42">
        <f t="shared" si="80"/>
        <v>445.10399999999998</v>
      </c>
    </row>
    <row r="1280" spans="1:15" x14ac:dyDescent="0.3">
      <c r="A1280" t="s">
        <v>3104</v>
      </c>
      <c r="B1280" s="2">
        <v>45481</v>
      </c>
      <c r="C1280" t="s">
        <v>1101</v>
      </c>
      <c r="D1280" t="s">
        <v>1576</v>
      </c>
      <c r="E1280" t="str">
        <f>VLOOKUP(D1280,Product!$A$2:$I$101,3,FALSE)</f>
        <v>Home</v>
      </c>
      <c r="F1280" t="s">
        <v>1752</v>
      </c>
      <c r="G1280">
        <v>2</v>
      </c>
      <c r="H1280">
        <v>779.29</v>
      </c>
      <c r="I1280">
        <v>0.12</v>
      </c>
      <c r="J1280" t="s">
        <v>1829</v>
      </c>
      <c r="K1280">
        <v>1371.5504000000001</v>
      </c>
      <c r="L1280" s="45">
        <f t="shared" si="78"/>
        <v>2</v>
      </c>
      <c r="M1280" s="42">
        <f t="shared" si="81"/>
        <v>779.29</v>
      </c>
      <c r="N1280" s="42">
        <f t="shared" si="79"/>
        <v>0.12</v>
      </c>
      <c r="O1280" s="42">
        <f t="shared" si="80"/>
        <v>1371.5504000000001</v>
      </c>
    </row>
    <row r="1281" spans="1:15" x14ac:dyDescent="0.3">
      <c r="A1281" t="s">
        <v>3105</v>
      </c>
      <c r="B1281" s="2">
        <v>45267</v>
      </c>
      <c r="C1281" t="s">
        <v>1431</v>
      </c>
      <c r="D1281" t="s">
        <v>1702</v>
      </c>
      <c r="E1281" t="str">
        <f>VLOOKUP(D1281,Product!$A$2:$I$101,3,FALSE)</f>
        <v>Electronics</v>
      </c>
      <c r="F1281" t="s">
        <v>1807</v>
      </c>
      <c r="G1281">
        <v>1</v>
      </c>
      <c r="H1281">
        <v>748.75</v>
      </c>
      <c r="I1281">
        <v>0.1</v>
      </c>
      <c r="J1281" t="s">
        <v>1829</v>
      </c>
      <c r="K1281">
        <v>673.875</v>
      </c>
      <c r="L1281" s="45">
        <f t="shared" si="78"/>
        <v>1</v>
      </c>
      <c r="M1281" s="42">
        <f t="shared" si="81"/>
        <v>748.75</v>
      </c>
      <c r="N1281" s="42">
        <f t="shared" si="79"/>
        <v>0.1</v>
      </c>
      <c r="O1281" s="42">
        <f t="shared" si="80"/>
        <v>673.875</v>
      </c>
    </row>
    <row r="1282" spans="1:15" x14ac:dyDescent="0.3">
      <c r="A1282" t="s">
        <v>3106</v>
      </c>
      <c r="B1282" s="2">
        <v>45328</v>
      </c>
      <c r="C1282" t="s">
        <v>598</v>
      </c>
      <c r="D1282" t="s">
        <v>1726</v>
      </c>
      <c r="E1282" t="str">
        <f>VLOOKUP(D1282,Product!$A$2:$I$101,3,FALSE)</f>
        <v>Beauty</v>
      </c>
      <c r="F1282" t="s">
        <v>1752</v>
      </c>
      <c r="G1282">
        <v>2</v>
      </c>
      <c r="H1282">
        <v>121.67</v>
      </c>
      <c r="I1282">
        <v>0.08</v>
      </c>
      <c r="J1282" t="s">
        <v>1829</v>
      </c>
      <c r="K1282">
        <v>223.87280000000001</v>
      </c>
      <c r="L1282" s="45">
        <f t="shared" si="78"/>
        <v>2</v>
      </c>
      <c r="M1282" s="42">
        <f t="shared" si="81"/>
        <v>121.67</v>
      </c>
      <c r="N1282" s="42">
        <f t="shared" si="79"/>
        <v>0.08</v>
      </c>
      <c r="O1282" s="42">
        <f t="shared" si="80"/>
        <v>223.87280000000001</v>
      </c>
    </row>
    <row r="1283" spans="1:15" x14ac:dyDescent="0.3">
      <c r="A1283" t="s">
        <v>3107</v>
      </c>
      <c r="B1283" s="2">
        <v>45787</v>
      </c>
      <c r="C1283" t="s">
        <v>1513</v>
      </c>
      <c r="D1283" t="s">
        <v>1646</v>
      </c>
      <c r="E1283" t="str">
        <f>VLOOKUP(D1283,Product!$A$2:$I$101,3,FALSE)</f>
        <v>Beauty</v>
      </c>
      <c r="F1283" t="s">
        <v>1801</v>
      </c>
      <c r="G1283">
        <v>3</v>
      </c>
      <c r="H1283">
        <v>225.14</v>
      </c>
      <c r="I1283">
        <v>0.15</v>
      </c>
      <c r="J1283" t="s">
        <v>1829</v>
      </c>
      <c r="K1283">
        <v>574.10699999999997</v>
      </c>
      <c r="L1283" s="45">
        <f t="shared" ref="L1283:L1346" si="82">IF(G1283="", AVERAGEIF($E$2:$E$101, E1284, $G$2:$G$101), G1283)</f>
        <v>3</v>
      </c>
      <c r="M1283" s="42">
        <f t="shared" si="81"/>
        <v>225.14</v>
      </c>
      <c r="N1283" s="42">
        <f t="shared" ref="N1283:N1346" si="83">IF(I1283="", AVERAGEIF($E$2:$E$101, E1284, $I$2:$I$101), I1283)</f>
        <v>0.15</v>
      </c>
      <c r="O1283" s="42">
        <f t="shared" ref="O1283:O1346" si="84">IF(K1283="", AVERAGEIF($E$2:$E$101, E1284, $K$2:$K$101), K1283)</f>
        <v>574.10699999999997</v>
      </c>
    </row>
    <row r="1284" spans="1:15" x14ac:dyDescent="0.3">
      <c r="A1284" t="s">
        <v>3108</v>
      </c>
      <c r="B1284" s="2">
        <v>45876</v>
      </c>
      <c r="C1284" t="s">
        <v>1011</v>
      </c>
      <c r="D1284" t="s">
        <v>1606</v>
      </c>
      <c r="E1284" t="str">
        <f>VLOOKUP(D1284,Product!$A$2:$I$101,3,FALSE)</f>
        <v>Home</v>
      </c>
      <c r="F1284" t="s">
        <v>1813</v>
      </c>
      <c r="G1284">
        <v>1</v>
      </c>
      <c r="H1284">
        <v>654.17999999999995</v>
      </c>
      <c r="I1284">
        <v>0.19</v>
      </c>
      <c r="J1284" t="s">
        <v>1826</v>
      </c>
      <c r="K1284">
        <v>529.88580000000002</v>
      </c>
      <c r="L1284" s="45">
        <f t="shared" si="82"/>
        <v>1</v>
      </c>
      <c r="M1284" s="42">
        <f t="shared" si="81"/>
        <v>654.17999999999995</v>
      </c>
      <c r="N1284" s="42">
        <f t="shared" si="83"/>
        <v>0.19</v>
      </c>
      <c r="O1284" s="42">
        <f t="shared" si="84"/>
        <v>529.88580000000002</v>
      </c>
    </row>
    <row r="1285" spans="1:15" x14ac:dyDescent="0.3">
      <c r="A1285" t="s">
        <v>3109</v>
      </c>
      <c r="B1285" s="2">
        <v>45552</v>
      </c>
      <c r="C1285" t="s">
        <v>218</v>
      </c>
      <c r="D1285" t="s">
        <v>1690</v>
      </c>
      <c r="E1285" t="str">
        <f>VLOOKUP(D1285,Product!$A$2:$I$101,3,FALSE)</f>
        <v>Beauty</v>
      </c>
      <c r="F1285" t="s">
        <v>1773</v>
      </c>
      <c r="G1285">
        <v>2</v>
      </c>
      <c r="H1285">
        <v>504.98</v>
      </c>
      <c r="I1285">
        <v>0.08</v>
      </c>
      <c r="J1285" t="s">
        <v>1829</v>
      </c>
      <c r="K1285">
        <v>929.16320000000007</v>
      </c>
      <c r="L1285" s="45">
        <f t="shared" si="82"/>
        <v>2</v>
      </c>
      <c r="M1285" s="42">
        <f t="shared" si="81"/>
        <v>504.98</v>
      </c>
      <c r="N1285" s="42">
        <f t="shared" si="83"/>
        <v>0.08</v>
      </c>
      <c r="O1285" s="42">
        <f t="shared" si="84"/>
        <v>929.16320000000007</v>
      </c>
    </row>
    <row r="1286" spans="1:15" x14ac:dyDescent="0.3">
      <c r="A1286" t="s">
        <v>3110</v>
      </c>
      <c r="B1286" s="2">
        <v>45823</v>
      </c>
      <c r="C1286" t="s">
        <v>1181</v>
      </c>
      <c r="D1286" t="s">
        <v>1656</v>
      </c>
      <c r="E1286" t="str">
        <f>VLOOKUP(D1286,Product!$A$2:$I$101,3,FALSE)</f>
        <v>Sports</v>
      </c>
      <c r="F1286" t="s">
        <v>1782</v>
      </c>
      <c r="G1286">
        <v>2</v>
      </c>
      <c r="H1286">
        <v>623.20000000000005</v>
      </c>
      <c r="I1286">
        <v>0.14000000000000001</v>
      </c>
      <c r="J1286" t="s">
        <v>1829</v>
      </c>
      <c r="K1286">
        <v>1071.904</v>
      </c>
      <c r="L1286" s="45">
        <f t="shared" si="82"/>
        <v>2</v>
      </c>
      <c r="M1286" s="42">
        <f t="shared" si="81"/>
        <v>623.20000000000005</v>
      </c>
      <c r="N1286" s="42">
        <f t="shared" si="83"/>
        <v>0.14000000000000001</v>
      </c>
      <c r="O1286" s="42">
        <f t="shared" si="84"/>
        <v>1071.904</v>
      </c>
    </row>
    <row r="1287" spans="1:15" x14ac:dyDescent="0.3">
      <c r="A1287" t="s">
        <v>3111</v>
      </c>
      <c r="B1287" s="2">
        <v>45622</v>
      </c>
      <c r="C1287" t="s">
        <v>1023</v>
      </c>
      <c r="D1287" t="s">
        <v>1555</v>
      </c>
      <c r="E1287" t="str">
        <f>VLOOKUP(D1287,Product!$A$2:$I$101,3,FALSE)</f>
        <v>Clothing</v>
      </c>
      <c r="F1287" t="s">
        <v>1804</v>
      </c>
      <c r="G1287">
        <v>2</v>
      </c>
      <c r="H1287">
        <v>530.54</v>
      </c>
      <c r="I1287">
        <v>0.28000000000000003</v>
      </c>
      <c r="J1287" t="s">
        <v>1829</v>
      </c>
      <c r="K1287">
        <v>763.97759999999994</v>
      </c>
      <c r="L1287" s="45">
        <f t="shared" si="82"/>
        <v>2</v>
      </c>
      <c r="M1287" s="42">
        <f t="shared" si="81"/>
        <v>530.54</v>
      </c>
      <c r="N1287" s="42">
        <f t="shared" si="83"/>
        <v>0.28000000000000003</v>
      </c>
      <c r="O1287" s="42">
        <f t="shared" si="84"/>
        <v>763.97759999999994</v>
      </c>
    </row>
    <row r="1288" spans="1:15" x14ac:dyDescent="0.3">
      <c r="A1288" t="s">
        <v>3112</v>
      </c>
      <c r="B1288" s="2">
        <v>45810</v>
      </c>
      <c r="C1288" t="s">
        <v>1142</v>
      </c>
      <c r="D1288" t="s">
        <v>1543</v>
      </c>
      <c r="E1288" t="str">
        <f>VLOOKUP(D1288,Product!$A$2:$I$101,3,FALSE)</f>
        <v>Electronics</v>
      </c>
      <c r="F1288" t="s">
        <v>1804</v>
      </c>
      <c r="G1288">
        <v>3</v>
      </c>
      <c r="H1288">
        <v>279.45</v>
      </c>
      <c r="I1288">
        <v>0.15</v>
      </c>
      <c r="J1288" t="s">
        <v>1829</v>
      </c>
      <c r="K1288">
        <v>712.59749999999985</v>
      </c>
      <c r="L1288" s="45">
        <f t="shared" si="82"/>
        <v>3</v>
      </c>
      <c r="M1288" s="42">
        <f t="shared" si="81"/>
        <v>279.45</v>
      </c>
      <c r="N1288" s="42">
        <f t="shared" si="83"/>
        <v>0.15</v>
      </c>
      <c r="O1288" s="42">
        <f t="shared" si="84"/>
        <v>712.59749999999985</v>
      </c>
    </row>
    <row r="1289" spans="1:15" x14ac:dyDescent="0.3">
      <c r="A1289" t="s">
        <v>3113</v>
      </c>
      <c r="B1289" s="2">
        <v>45645</v>
      </c>
      <c r="C1289" t="s">
        <v>849</v>
      </c>
      <c r="D1289" t="s">
        <v>1572</v>
      </c>
      <c r="E1289" t="str">
        <f>VLOOKUP(D1289,Product!$A$2:$I$101,3,FALSE)</f>
        <v>Beauty</v>
      </c>
      <c r="F1289" t="s">
        <v>1782</v>
      </c>
      <c r="G1289">
        <v>3</v>
      </c>
      <c r="H1289">
        <v>906.99</v>
      </c>
      <c r="I1289">
        <v>0.26</v>
      </c>
      <c r="J1289" t="s">
        <v>1829</v>
      </c>
      <c r="K1289">
        <v>2013.5178000000001</v>
      </c>
      <c r="L1289" s="45">
        <f t="shared" si="82"/>
        <v>3</v>
      </c>
      <c r="M1289" s="42">
        <f t="shared" si="81"/>
        <v>906.99</v>
      </c>
      <c r="N1289" s="42">
        <f t="shared" si="83"/>
        <v>0.26</v>
      </c>
      <c r="O1289" s="42">
        <f t="shared" si="84"/>
        <v>2013.5178000000001</v>
      </c>
    </row>
    <row r="1290" spans="1:15" x14ac:dyDescent="0.3">
      <c r="A1290" t="s">
        <v>3114</v>
      </c>
      <c r="B1290" s="2">
        <v>45749</v>
      </c>
      <c r="C1290" t="s">
        <v>258</v>
      </c>
      <c r="D1290" t="s">
        <v>1708</v>
      </c>
      <c r="E1290" t="str">
        <f>VLOOKUP(D1290,Product!$A$2:$I$101,3,FALSE)</f>
        <v>Home</v>
      </c>
      <c r="F1290" t="s">
        <v>1807</v>
      </c>
      <c r="G1290">
        <v>4</v>
      </c>
      <c r="H1290">
        <v>408.76</v>
      </c>
      <c r="I1290">
        <v>0.12</v>
      </c>
      <c r="J1290" t="s">
        <v>1829</v>
      </c>
      <c r="K1290">
        <v>1438.8352</v>
      </c>
      <c r="L1290" s="45">
        <f t="shared" si="82"/>
        <v>4</v>
      </c>
      <c r="M1290" s="42">
        <f t="shared" si="81"/>
        <v>408.76</v>
      </c>
      <c r="N1290" s="42">
        <f t="shared" si="83"/>
        <v>0.12</v>
      </c>
      <c r="O1290" s="42">
        <f t="shared" si="84"/>
        <v>1438.8352</v>
      </c>
    </row>
    <row r="1291" spans="1:15" x14ac:dyDescent="0.3">
      <c r="A1291" t="s">
        <v>3115</v>
      </c>
      <c r="B1291" s="2">
        <v>45537</v>
      </c>
      <c r="C1291" t="s">
        <v>585</v>
      </c>
      <c r="D1291" t="s">
        <v>1620</v>
      </c>
      <c r="E1291" t="str">
        <f>VLOOKUP(D1291,Product!$A$2:$I$101,3,FALSE)</f>
        <v>Clothing</v>
      </c>
      <c r="F1291" t="s">
        <v>1786</v>
      </c>
      <c r="G1291">
        <v>2</v>
      </c>
      <c r="H1291">
        <v>117.34</v>
      </c>
      <c r="I1291">
        <v>0.09</v>
      </c>
      <c r="J1291" t="s">
        <v>1826</v>
      </c>
      <c r="K1291">
        <v>213.55879999999999</v>
      </c>
      <c r="L1291" s="45">
        <f t="shared" si="82"/>
        <v>2</v>
      </c>
      <c r="M1291" s="42">
        <f t="shared" si="81"/>
        <v>117.34</v>
      </c>
      <c r="N1291" s="42">
        <f t="shared" si="83"/>
        <v>0.09</v>
      </c>
      <c r="O1291" s="42">
        <f t="shared" si="84"/>
        <v>213.55879999999999</v>
      </c>
    </row>
    <row r="1292" spans="1:15" x14ac:dyDescent="0.3">
      <c r="A1292" t="s">
        <v>3116</v>
      </c>
      <c r="B1292" s="2">
        <v>45376</v>
      </c>
      <c r="C1292" t="s">
        <v>559</v>
      </c>
      <c r="D1292" t="s">
        <v>1730</v>
      </c>
      <c r="E1292" t="str">
        <f>VLOOKUP(D1292,Product!$A$2:$I$101,3,FALSE)</f>
        <v>Clothing</v>
      </c>
      <c r="F1292" t="s">
        <v>1799</v>
      </c>
      <c r="G1292">
        <v>3</v>
      </c>
      <c r="H1292">
        <v>690.27</v>
      </c>
      <c r="I1292">
        <v>7.0000000000000007E-2</v>
      </c>
      <c r="J1292" t="s">
        <v>1826</v>
      </c>
      <c r="K1292">
        <v>1925.8533</v>
      </c>
      <c r="L1292" s="45">
        <f t="shared" si="82"/>
        <v>3</v>
      </c>
      <c r="M1292" s="42">
        <f t="shared" si="81"/>
        <v>690.27</v>
      </c>
      <c r="N1292" s="42">
        <f t="shared" si="83"/>
        <v>7.0000000000000007E-2</v>
      </c>
      <c r="O1292" s="42">
        <f t="shared" si="84"/>
        <v>1925.8533</v>
      </c>
    </row>
    <row r="1293" spans="1:15" x14ac:dyDescent="0.3">
      <c r="A1293" t="s">
        <v>3117</v>
      </c>
      <c r="B1293" s="2">
        <v>45709</v>
      </c>
      <c r="C1293" t="s">
        <v>381</v>
      </c>
      <c r="D1293" t="s">
        <v>1604</v>
      </c>
      <c r="E1293" t="str">
        <f>VLOOKUP(D1293,Product!$A$2:$I$101,3,FALSE)</f>
        <v>Sports</v>
      </c>
      <c r="F1293" t="s">
        <v>1807</v>
      </c>
      <c r="G1293">
        <v>4</v>
      </c>
      <c r="H1293">
        <v>377.18</v>
      </c>
      <c r="I1293">
        <v>0.24</v>
      </c>
      <c r="J1293" t="s">
        <v>1826</v>
      </c>
      <c r="K1293">
        <v>1146.6271999999999</v>
      </c>
      <c r="L1293" s="45">
        <f t="shared" si="82"/>
        <v>4</v>
      </c>
      <c r="M1293" s="42">
        <f t="shared" si="81"/>
        <v>377.18</v>
      </c>
      <c r="N1293" s="42">
        <f t="shared" si="83"/>
        <v>0.24</v>
      </c>
      <c r="O1293" s="42">
        <f t="shared" si="84"/>
        <v>1146.6271999999999</v>
      </c>
    </row>
    <row r="1294" spans="1:15" x14ac:dyDescent="0.3">
      <c r="A1294" t="s">
        <v>3118</v>
      </c>
      <c r="B1294" s="2">
        <v>45446</v>
      </c>
      <c r="C1294" t="s">
        <v>393</v>
      </c>
      <c r="D1294" t="s">
        <v>1628</v>
      </c>
      <c r="E1294" t="str">
        <f>VLOOKUP(D1294,Product!$A$2:$I$101,3,FALSE)</f>
        <v>Electronics</v>
      </c>
      <c r="F1294" t="s">
        <v>1752</v>
      </c>
      <c r="G1294">
        <v>1</v>
      </c>
      <c r="H1294">
        <v>70.52</v>
      </c>
      <c r="I1294">
        <v>0.08</v>
      </c>
      <c r="J1294" t="s">
        <v>1829</v>
      </c>
      <c r="K1294">
        <v>64.878399999999999</v>
      </c>
      <c r="L1294" s="45">
        <f t="shared" si="82"/>
        <v>1</v>
      </c>
      <c r="M1294" s="42">
        <f t="shared" si="81"/>
        <v>70.52</v>
      </c>
      <c r="N1294" s="42">
        <f t="shared" si="83"/>
        <v>0.08</v>
      </c>
      <c r="O1294" s="42">
        <f t="shared" si="84"/>
        <v>64.878399999999999</v>
      </c>
    </row>
    <row r="1295" spans="1:15" x14ac:dyDescent="0.3">
      <c r="A1295" t="s">
        <v>3119</v>
      </c>
      <c r="B1295" s="2">
        <v>45330</v>
      </c>
      <c r="C1295" t="s">
        <v>875</v>
      </c>
      <c r="D1295" t="s">
        <v>1624</v>
      </c>
      <c r="E1295" t="str">
        <f>VLOOKUP(D1295,Product!$A$2:$I$101,3,FALSE)</f>
        <v>Sports</v>
      </c>
      <c r="F1295" t="s">
        <v>1786</v>
      </c>
      <c r="G1295">
        <v>1</v>
      </c>
      <c r="H1295">
        <v>40.25</v>
      </c>
      <c r="I1295">
        <v>0.1</v>
      </c>
      <c r="J1295" t="s">
        <v>1826</v>
      </c>
      <c r="K1295">
        <v>36.225000000000001</v>
      </c>
      <c r="L1295" s="45">
        <f t="shared" si="82"/>
        <v>1</v>
      </c>
      <c r="M1295" s="42">
        <f t="shared" ref="M1295:M1358" si="85">IF(H1295="", IFERROR(AVERAGEIF($E$2:$E$101, E1295, $H$2:$H$101), ""), H1295)</f>
        <v>40.25</v>
      </c>
      <c r="N1295" s="42">
        <f t="shared" si="83"/>
        <v>0.1</v>
      </c>
      <c r="O1295" s="42">
        <f t="shared" si="84"/>
        <v>36.225000000000001</v>
      </c>
    </row>
    <row r="1296" spans="1:15" x14ac:dyDescent="0.3">
      <c r="A1296" t="s">
        <v>3120</v>
      </c>
      <c r="B1296" s="2">
        <v>45388</v>
      </c>
      <c r="C1296" t="s">
        <v>746</v>
      </c>
      <c r="D1296" t="s">
        <v>1726</v>
      </c>
      <c r="E1296" t="str">
        <f>VLOOKUP(D1296,Product!$A$2:$I$101,3,FALSE)</f>
        <v>Beauty</v>
      </c>
      <c r="F1296" t="s">
        <v>1792</v>
      </c>
      <c r="G1296">
        <v>3</v>
      </c>
      <c r="H1296">
        <v>539.44000000000005</v>
      </c>
      <c r="I1296">
        <v>0.05</v>
      </c>
      <c r="J1296" t="s">
        <v>1829</v>
      </c>
      <c r="K1296">
        <v>1537.404</v>
      </c>
      <c r="L1296" s="45">
        <f t="shared" si="82"/>
        <v>3</v>
      </c>
      <c r="M1296" s="42">
        <f t="shared" si="85"/>
        <v>539.44000000000005</v>
      </c>
      <c r="N1296" s="42">
        <f t="shared" si="83"/>
        <v>0.05</v>
      </c>
      <c r="O1296" s="42">
        <f t="shared" si="84"/>
        <v>1537.404</v>
      </c>
    </row>
    <row r="1297" spans="1:15" x14ac:dyDescent="0.3">
      <c r="A1297" t="s">
        <v>3121</v>
      </c>
      <c r="B1297" s="2">
        <v>45313</v>
      </c>
      <c r="C1297" t="s">
        <v>791</v>
      </c>
      <c r="D1297" t="s">
        <v>1668</v>
      </c>
      <c r="E1297" t="str">
        <f>VLOOKUP(D1297,Product!$A$2:$I$101,3,FALSE)</f>
        <v>Beauty</v>
      </c>
      <c r="F1297" t="s">
        <v>1769</v>
      </c>
      <c r="G1297">
        <v>3</v>
      </c>
      <c r="H1297">
        <v>543.49</v>
      </c>
      <c r="I1297">
        <v>0.05</v>
      </c>
      <c r="J1297" t="s">
        <v>1826</v>
      </c>
      <c r="K1297">
        <v>1548.9465</v>
      </c>
      <c r="L1297" s="45">
        <f t="shared" si="82"/>
        <v>3</v>
      </c>
      <c r="M1297" s="42">
        <f t="shared" si="85"/>
        <v>543.49</v>
      </c>
      <c r="N1297" s="42">
        <f t="shared" si="83"/>
        <v>0.05</v>
      </c>
      <c r="O1297" s="42">
        <f t="shared" si="84"/>
        <v>1548.9465</v>
      </c>
    </row>
    <row r="1298" spans="1:15" x14ac:dyDescent="0.3">
      <c r="A1298" t="s">
        <v>3122</v>
      </c>
      <c r="B1298" s="2">
        <v>45221</v>
      </c>
      <c r="C1298" t="s">
        <v>1020</v>
      </c>
      <c r="D1298" t="s">
        <v>1560</v>
      </c>
      <c r="E1298" t="str">
        <f>VLOOKUP(D1298,Product!$A$2:$I$101,3,FALSE)</f>
        <v>Home</v>
      </c>
      <c r="F1298" t="s">
        <v>1776</v>
      </c>
      <c r="G1298">
        <v>4</v>
      </c>
      <c r="H1298">
        <v>547.21</v>
      </c>
      <c r="I1298">
        <v>0.1</v>
      </c>
      <c r="J1298" t="s">
        <v>1829</v>
      </c>
      <c r="K1298">
        <v>1969.9559999999999</v>
      </c>
      <c r="L1298" s="45">
        <f t="shared" si="82"/>
        <v>4</v>
      </c>
      <c r="M1298" s="42">
        <f t="shared" si="85"/>
        <v>547.21</v>
      </c>
      <c r="N1298" s="42">
        <f t="shared" si="83"/>
        <v>0.1</v>
      </c>
      <c r="O1298" s="42">
        <f t="shared" si="84"/>
        <v>1969.9559999999999</v>
      </c>
    </row>
    <row r="1299" spans="1:15" x14ac:dyDescent="0.3">
      <c r="A1299" t="s">
        <v>3123</v>
      </c>
      <c r="B1299" s="2">
        <v>45619</v>
      </c>
      <c r="C1299" t="s">
        <v>773</v>
      </c>
      <c r="D1299" t="s">
        <v>1678</v>
      </c>
      <c r="E1299" t="str">
        <f>VLOOKUP(D1299,Product!$A$2:$I$101,3,FALSE)</f>
        <v>Sports</v>
      </c>
      <c r="F1299" t="s">
        <v>1757</v>
      </c>
      <c r="G1299">
        <v>2</v>
      </c>
      <c r="H1299">
        <v>892.46</v>
      </c>
      <c r="I1299">
        <v>7.0000000000000007E-2</v>
      </c>
      <c r="J1299" t="s">
        <v>1826</v>
      </c>
      <c r="K1299">
        <v>1659.9756</v>
      </c>
      <c r="L1299" s="45">
        <f t="shared" si="82"/>
        <v>2</v>
      </c>
      <c r="M1299" s="42">
        <f t="shared" si="85"/>
        <v>892.46</v>
      </c>
      <c r="N1299" s="42">
        <f t="shared" si="83"/>
        <v>7.0000000000000007E-2</v>
      </c>
      <c r="O1299" s="42">
        <f t="shared" si="84"/>
        <v>1659.9756</v>
      </c>
    </row>
    <row r="1300" spans="1:15" x14ac:dyDescent="0.3">
      <c r="A1300" t="s">
        <v>3124</v>
      </c>
      <c r="B1300" s="2">
        <v>45286</v>
      </c>
      <c r="C1300" t="s">
        <v>1208</v>
      </c>
      <c r="D1300" t="s">
        <v>1600</v>
      </c>
      <c r="E1300" t="str">
        <f>VLOOKUP(D1300,Product!$A$2:$I$101,3,FALSE)</f>
        <v>Electronics</v>
      </c>
      <c r="F1300" t="s">
        <v>1782</v>
      </c>
      <c r="G1300">
        <v>2</v>
      </c>
      <c r="H1300">
        <v>853.41</v>
      </c>
      <c r="I1300">
        <v>0.25</v>
      </c>
      <c r="J1300" t="s">
        <v>1824</v>
      </c>
      <c r="K1300">
        <v>1280.115</v>
      </c>
      <c r="L1300" s="45">
        <f t="shared" si="82"/>
        <v>2</v>
      </c>
      <c r="M1300" s="42">
        <f t="shared" si="85"/>
        <v>853.41</v>
      </c>
      <c r="N1300" s="42">
        <f t="shared" si="83"/>
        <v>0.25</v>
      </c>
      <c r="O1300" s="42">
        <f t="shared" si="84"/>
        <v>1280.115</v>
      </c>
    </row>
    <row r="1301" spans="1:15" x14ac:dyDescent="0.3">
      <c r="A1301" t="s">
        <v>3125</v>
      </c>
      <c r="B1301" s="2">
        <v>45451</v>
      </c>
      <c r="C1301" t="s">
        <v>387</v>
      </c>
      <c r="D1301" t="s">
        <v>1712</v>
      </c>
      <c r="E1301" t="str">
        <f>VLOOKUP(D1301,Product!$A$2:$I$101,3,FALSE)</f>
        <v>Sports</v>
      </c>
      <c r="F1301" t="s">
        <v>1779</v>
      </c>
      <c r="G1301">
        <v>1</v>
      </c>
      <c r="H1301">
        <v>162.13999999999999</v>
      </c>
      <c r="I1301">
        <v>7.0000000000000007E-2</v>
      </c>
      <c r="J1301" t="s">
        <v>1826</v>
      </c>
      <c r="K1301">
        <v>150.7902</v>
      </c>
      <c r="L1301" s="45">
        <f t="shared" si="82"/>
        <v>1</v>
      </c>
      <c r="M1301" s="42">
        <f t="shared" si="85"/>
        <v>162.13999999999999</v>
      </c>
      <c r="N1301" s="42">
        <f t="shared" si="83"/>
        <v>7.0000000000000007E-2</v>
      </c>
      <c r="O1301" s="42">
        <f t="shared" si="84"/>
        <v>150.7902</v>
      </c>
    </row>
    <row r="1302" spans="1:15" x14ac:dyDescent="0.3">
      <c r="A1302" t="s">
        <v>3126</v>
      </c>
      <c r="B1302" s="2">
        <v>45478</v>
      </c>
      <c r="C1302" t="s">
        <v>496</v>
      </c>
      <c r="D1302" t="s">
        <v>1740</v>
      </c>
      <c r="E1302" t="str">
        <f>VLOOKUP(D1302,Product!$A$2:$I$101,3,FALSE)</f>
        <v>Clothing</v>
      </c>
      <c r="F1302" t="s">
        <v>1804</v>
      </c>
      <c r="G1302">
        <v>1</v>
      </c>
      <c r="H1302">
        <v>893.14</v>
      </c>
      <c r="I1302">
        <v>0.09</v>
      </c>
      <c r="J1302" t="s">
        <v>1824</v>
      </c>
      <c r="K1302">
        <v>812.75739999999996</v>
      </c>
      <c r="L1302" s="45">
        <f t="shared" si="82"/>
        <v>1</v>
      </c>
      <c r="M1302" s="42">
        <f t="shared" si="85"/>
        <v>893.14</v>
      </c>
      <c r="N1302" s="42">
        <f t="shared" si="83"/>
        <v>0.09</v>
      </c>
      <c r="O1302" s="42">
        <f t="shared" si="84"/>
        <v>812.75739999999996</v>
      </c>
    </row>
    <row r="1303" spans="1:15" x14ac:dyDescent="0.3">
      <c r="A1303" t="s">
        <v>3127</v>
      </c>
      <c r="B1303" s="2">
        <v>45528</v>
      </c>
      <c r="C1303" t="s">
        <v>366</v>
      </c>
      <c r="D1303" t="s">
        <v>1616</v>
      </c>
      <c r="E1303" t="str">
        <f>VLOOKUP(D1303,Product!$A$2:$I$101,3,FALSE)</f>
        <v>Electronics</v>
      </c>
      <c r="F1303" t="s">
        <v>1782</v>
      </c>
      <c r="G1303">
        <v>4</v>
      </c>
      <c r="H1303">
        <v>349.07</v>
      </c>
      <c r="I1303">
        <v>0.28000000000000003</v>
      </c>
      <c r="J1303" t="s">
        <v>1824</v>
      </c>
      <c r="K1303">
        <v>1005.3216</v>
      </c>
      <c r="L1303" s="45">
        <f t="shared" si="82"/>
        <v>4</v>
      </c>
      <c r="M1303" s="42">
        <f t="shared" si="85"/>
        <v>349.07</v>
      </c>
      <c r="N1303" s="42">
        <f t="shared" si="83"/>
        <v>0.28000000000000003</v>
      </c>
      <c r="O1303" s="42">
        <f t="shared" si="84"/>
        <v>1005.3216</v>
      </c>
    </row>
    <row r="1304" spans="1:15" x14ac:dyDescent="0.3">
      <c r="A1304" t="s">
        <v>3128</v>
      </c>
      <c r="B1304" s="2">
        <v>45418</v>
      </c>
      <c r="C1304" t="s">
        <v>899</v>
      </c>
      <c r="D1304" t="s">
        <v>1710</v>
      </c>
      <c r="E1304" t="str">
        <f>VLOOKUP(D1304,Product!$A$2:$I$101,3,FALSE)</f>
        <v>Sports</v>
      </c>
      <c r="F1304" t="s">
        <v>1797</v>
      </c>
      <c r="G1304">
        <v>1</v>
      </c>
      <c r="H1304">
        <v>747.9</v>
      </c>
      <c r="I1304">
        <v>0.21</v>
      </c>
      <c r="J1304" t="s">
        <v>1829</v>
      </c>
      <c r="K1304">
        <v>590.84100000000001</v>
      </c>
      <c r="L1304" s="45">
        <f t="shared" si="82"/>
        <v>1</v>
      </c>
      <c r="M1304" s="42">
        <f t="shared" si="85"/>
        <v>747.9</v>
      </c>
      <c r="N1304" s="42">
        <f t="shared" si="83"/>
        <v>0.21</v>
      </c>
      <c r="O1304" s="42">
        <f t="shared" si="84"/>
        <v>590.84100000000001</v>
      </c>
    </row>
    <row r="1305" spans="1:15" x14ac:dyDescent="0.3">
      <c r="A1305" t="s">
        <v>3129</v>
      </c>
      <c r="B1305" s="2">
        <v>45478</v>
      </c>
      <c r="C1305" t="s">
        <v>127</v>
      </c>
      <c r="D1305" t="s">
        <v>1710</v>
      </c>
      <c r="E1305" t="str">
        <f>VLOOKUP(D1305,Product!$A$2:$I$101,3,FALSE)</f>
        <v>Sports</v>
      </c>
      <c r="F1305" t="s">
        <v>1776</v>
      </c>
      <c r="G1305">
        <v>3</v>
      </c>
      <c r="H1305">
        <v>438.92</v>
      </c>
      <c r="I1305">
        <v>0.21</v>
      </c>
      <c r="J1305" t="s">
        <v>1824</v>
      </c>
      <c r="K1305">
        <v>1040.2403999999999</v>
      </c>
      <c r="L1305" s="45">
        <f t="shared" si="82"/>
        <v>3</v>
      </c>
      <c r="M1305" s="42">
        <f t="shared" si="85"/>
        <v>438.92</v>
      </c>
      <c r="N1305" s="42">
        <f t="shared" si="83"/>
        <v>0.21</v>
      </c>
      <c r="O1305" s="42">
        <f t="shared" si="84"/>
        <v>1040.2403999999999</v>
      </c>
    </row>
    <row r="1306" spans="1:15" x14ac:dyDescent="0.3">
      <c r="A1306" t="s">
        <v>3130</v>
      </c>
      <c r="B1306" s="2">
        <v>45232</v>
      </c>
      <c r="C1306" t="s">
        <v>425</v>
      </c>
      <c r="D1306" t="s">
        <v>1702</v>
      </c>
      <c r="E1306" t="str">
        <f>VLOOKUP(D1306,Product!$A$2:$I$101,3,FALSE)</f>
        <v>Electronics</v>
      </c>
      <c r="F1306" t="s">
        <v>1769</v>
      </c>
      <c r="G1306">
        <v>4</v>
      </c>
      <c r="H1306">
        <v>665.38</v>
      </c>
      <c r="I1306">
        <v>0.18</v>
      </c>
      <c r="J1306" t="s">
        <v>1824</v>
      </c>
      <c r="K1306">
        <v>2182.4463999999998</v>
      </c>
      <c r="L1306" s="45">
        <f t="shared" si="82"/>
        <v>4</v>
      </c>
      <c r="M1306" s="42">
        <f t="shared" si="85"/>
        <v>665.38</v>
      </c>
      <c r="N1306" s="42">
        <f t="shared" si="83"/>
        <v>0.18</v>
      </c>
      <c r="O1306" s="42">
        <f t="shared" si="84"/>
        <v>2182.4463999999998</v>
      </c>
    </row>
    <row r="1307" spans="1:15" x14ac:dyDescent="0.3">
      <c r="A1307" t="s">
        <v>3131</v>
      </c>
      <c r="B1307" s="2">
        <v>45616</v>
      </c>
      <c r="C1307" t="s">
        <v>23</v>
      </c>
      <c r="D1307" t="s">
        <v>1668</v>
      </c>
      <c r="E1307" t="str">
        <f>VLOOKUP(D1307,Product!$A$2:$I$101,3,FALSE)</f>
        <v>Beauty</v>
      </c>
      <c r="F1307" t="s">
        <v>1810</v>
      </c>
      <c r="G1307">
        <v>1</v>
      </c>
      <c r="H1307">
        <v>146.49</v>
      </c>
      <c r="I1307">
        <v>0.28000000000000003</v>
      </c>
      <c r="J1307" t="s">
        <v>1824</v>
      </c>
      <c r="K1307">
        <v>105.47280000000001</v>
      </c>
      <c r="L1307" s="45">
        <f t="shared" si="82"/>
        <v>1</v>
      </c>
      <c r="M1307" s="42">
        <f t="shared" si="85"/>
        <v>146.49</v>
      </c>
      <c r="N1307" s="42">
        <f t="shared" si="83"/>
        <v>0.28000000000000003</v>
      </c>
      <c r="O1307" s="42">
        <f t="shared" si="84"/>
        <v>105.47280000000001</v>
      </c>
    </row>
    <row r="1308" spans="1:15" x14ac:dyDescent="0.3">
      <c r="A1308" t="s">
        <v>3132</v>
      </c>
      <c r="B1308" s="2">
        <v>45774</v>
      </c>
      <c r="C1308" t="s">
        <v>472</v>
      </c>
      <c r="D1308" t="s">
        <v>1624</v>
      </c>
      <c r="E1308" t="str">
        <f>VLOOKUP(D1308,Product!$A$2:$I$101,3,FALSE)</f>
        <v>Sports</v>
      </c>
      <c r="F1308" t="s">
        <v>1801</v>
      </c>
      <c r="G1308">
        <v>2</v>
      </c>
      <c r="H1308">
        <v>235.39</v>
      </c>
      <c r="I1308">
        <v>0.27</v>
      </c>
      <c r="J1308" t="s">
        <v>1829</v>
      </c>
      <c r="K1308">
        <v>343.6694</v>
      </c>
      <c r="L1308" s="45">
        <f t="shared" si="82"/>
        <v>2</v>
      </c>
      <c r="M1308" s="42">
        <f t="shared" si="85"/>
        <v>235.39</v>
      </c>
      <c r="N1308" s="42">
        <f t="shared" si="83"/>
        <v>0.27</v>
      </c>
      <c r="O1308" s="42">
        <f t="shared" si="84"/>
        <v>343.6694</v>
      </c>
    </row>
    <row r="1309" spans="1:15" x14ac:dyDescent="0.3">
      <c r="A1309" t="s">
        <v>3133</v>
      </c>
      <c r="B1309" s="2">
        <v>45651</v>
      </c>
      <c r="C1309" t="s">
        <v>118</v>
      </c>
      <c r="D1309" t="s">
        <v>1670</v>
      </c>
      <c r="E1309" t="str">
        <f>VLOOKUP(D1309,Product!$A$2:$I$101,3,FALSE)</f>
        <v>Sports</v>
      </c>
      <c r="F1309" t="s">
        <v>1773</v>
      </c>
      <c r="G1309">
        <v>3</v>
      </c>
      <c r="H1309">
        <v>38.07</v>
      </c>
      <c r="I1309">
        <v>0.09</v>
      </c>
      <c r="J1309" t="s">
        <v>1826</v>
      </c>
      <c r="K1309">
        <v>103.9311</v>
      </c>
      <c r="L1309" s="45">
        <f t="shared" si="82"/>
        <v>3</v>
      </c>
      <c r="M1309" s="42">
        <f t="shared" si="85"/>
        <v>38.07</v>
      </c>
      <c r="N1309" s="42">
        <f t="shared" si="83"/>
        <v>0.09</v>
      </c>
      <c r="O1309" s="42">
        <f t="shared" si="84"/>
        <v>103.9311</v>
      </c>
    </row>
    <row r="1310" spans="1:15" x14ac:dyDescent="0.3">
      <c r="A1310" t="s">
        <v>3134</v>
      </c>
      <c r="B1310" s="2">
        <v>45902</v>
      </c>
      <c r="C1310" t="s">
        <v>1254</v>
      </c>
      <c r="D1310" t="s">
        <v>1616</v>
      </c>
      <c r="E1310" t="str">
        <f>VLOOKUP(D1310,Product!$A$2:$I$101,3,FALSE)</f>
        <v>Electronics</v>
      </c>
      <c r="F1310" t="s">
        <v>1769</v>
      </c>
      <c r="G1310">
        <v>2</v>
      </c>
      <c r="H1310">
        <v>511.7</v>
      </c>
      <c r="I1310">
        <v>0.12</v>
      </c>
      <c r="J1310" t="s">
        <v>1829</v>
      </c>
      <c r="K1310">
        <v>900.59199999999998</v>
      </c>
      <c r="L1310" s="45">
        <f t="shared" si="82"/>
        <v>2</v>
      </c>
      <c r="M1310" s="42">
        <f t="shared" si="85"/>
        <v>511.7</v>
      </c>
      <c r="N1310" s="42">
        <f t="shared" si="83"/>
        <v>0.12</v>
      </c>
      <c r="O1310" s="42">
        <f t="shared" si="84"/>
        <v>900.59199999999998</v>
      </c>
    </row>
    <row r="1311" spans="1:15" x14ac:dyDescent="0.3">
      <c r="A1311" t="s">
        <v>3135</v>
      </c>
      <c r="B1311" s="2">
        <v>45401</v>
      </c>
      <c r="C1311" t="s">
        <v>332</v>
      </c>
      <c r="D1311" t="s">
        <v>1698</v>
      </c>
      <c r="E1311" t="str">
        <f>VLOOKUP(D1311,Product!$A$2:$I$101,3,FALSE)</f>
        <v>Clothing</v>
      </c>
      <c r="F1311" t="s">
        <v>1782</v>
      </c>
      <c r="G1311">
        <v>4</v>
      </c>
      <c r="H1311">
        <v>488.72</v>
      </c>
      <c r="I1311">
        <v>0.23</v>
      </c>
      <c r="J1311" t="s">
        <v>1826</v>
      </c>
      <c r="K1311">
        <v>1505.2575999999999</v>
      </c>
      <c r="L1311" s="45">
        <f t="shared" si="82"/>
        <v>4</v>
      </c>
      <c r="M1311" s="42">
        <f t="shared" si="85"/>
        <v>488.72</v>
      </c>
      <c r="N1311" s="42">
        <f t="shared" si="83"/>
        <v>0.23</v>
      </c>
      <c r="O1311" s="42">
        <f t="shared" si="84"/>
        <v>1505.2575999999999</v>
      </c>
    </row>
    <row r="1312" spans="1:15" x14ac:dyDescent="0.3">
      <c r="A1312" t="s">
        <v>3136</v>
      </c>
      <c r="B1312" s="2">
        <v>45717</v>
      </c>
      <c r="C1312" t="s">
        <v>1220</v>
      </c>
      <c r="D1312" t="s">
        <v>1648</v>
      </c>
      <c r="E1312" t="str">
        <f>VLOOKUP(D1312,Product!$A$2:$I$101,3,FALSE)</f>
        <v>Sports</v>
      </c>
      <c r="F1312" t="s">
        <v>1794</v>
      </c>
      <c r="G1312">
        <v>2</v>
      </c>
      <c r="H1312">
        <v>520.45000000000005</v>
      </c>
      <c r="I1312">
        <v>0.11</v>
      </c>
      <c r="J1312" t="s">
        <v>1829</v>
      </c>
      <c r="K1312">
        <v>926.40100000000007</v>
      </c>
      <c r="L1312" s="45">
        <f t="shared" si="82"/>
        <v>2</v>
      </c>
      <c r="M1312" s="42">
        <f t="shared" si="85"/>
        <v>520.45000000000005</v>
      </c>
      <c r="N1312" s="42">
        <f t="shared" si="83"/>
        <v>0.11</v>
      </c>
      <c r="O1312" s="42">
        <f t="shared" si="84"/>
        <v>926.40100000000007</v>
      </c>
    </row>
    <row r="1313" spans="1:15" x14ac:dyDescent="0.3">
      <c r="A1313" t="s">
        <v>3137</v>
      </c>
      <c r="B1313" s="2">
        <v>45376</v>
      </c>
      <c r="C1313" t="s">
        <v>1340</v>
      </c>
      <c r="D1313" t="s">
        <v>1644</v>
      </c>
      <c r="E1313" t="str">
        <f>VLOOKUP(D1313,Product!$A$2:$I$101,3,FALSE)</f>
        <v>Electronics</v>
      </c>
      <c r="F1313" t="s">
        <v>1773</v>
      </c>
      <c r="G1313">
        <v>1</v>
      </c>
      <c r="H1313">
        <v>340.9</v>
      </c>
      <c r="I1313">
        <v>0.28999999999999998</v>
      </c>
      <c r="J1313" t="s">
        <v>1824</v>
      </c>
      <c r="K1313">
        <v>242.03899999999999</v>
      </c>
      <c r="L1313" s="45">
        <f t="shared" si="82"/>
        <v>1</v>
      </c>
      <c r="M1313" s="42">
        <f t="shared" si="85"/>
        <v>340.9</v>
      </c>
      <c r="N1313" s="42">
        <f t="shared" si="83"/>
        <v>0.28999999999999998</v>
      </c>
      <c r="O1313" s="42">
        <f t="shared" si="84"/>
        <v>242.03899999999999</v>
      </c>
    </row>
    <row r="1314" spans="1:15" x14ac:dyDescent="0.3">
      <c r="A1314" t="s">
        <v>3138</v>
      </c>
      <c r="B1314" s="2">
        <v>45576</v>
      </c>
      <c r="C1314" t="s">
        <v>1086</v>
      </c>
      <c r="D1314" t="s">
        <v>1610</v>
      </c>
      <c r="E1314" t="str">
        <f>VLOOKUP(D1314,Product!$A$2:$I$101,3,FALSE)</f>
        <v>Sports</v>
      </c>
      <c r="F1314" t="s">
        <v>1782</v>
      </c>
      <c r="G1314">
        <v>3</v>
      </c>
      <c r="H1314">
        <v>653.59</v>
      </c>
      <c r="I1314">
        <v>0.17</v>
      </c>
      <c r="J1314" t="s">
        <v>1829</v>
      </c>
      <c r="K1314">
        <v>1627.4391000000001</v>
      </c>
      <c r="L1314" s="45">
        <f t="shared" si="82"/>
        <v>3</v>
      </c>
      <c r="M1314" s="42">
        <f t="shared" si="85"/>
        <v>653.59</v>
      </c>
      <c r="N1314" s="42">
        <f t="shared" si="83"/>
        <v>0.17</v>
      </c>
      <c r="O1314" s="42">
        <f t="shared" si="84"/>
        <v>1627.4391000000001</v>
      </c>
    </row>
    <row r="1315" spans="1:15" x14ac:dyDescent="0.3">
      <c r="A1315" t="s">
        <v>3139</v>
      </c>
      <c r="B1315" s="2">
        <v>45906</v>
      </c>
      <c r="C1315" t="s">
        <v>93</v>
      </c>
      <c r="D1315" t="s">
        <v>1600</v>
      </c>
      <c r="E1315" t="str">
        <f>VLOOKUP(D1315,Product!$A$2:$I$101,3,FALSE)</f>
        <v>Electronics</v>
      </c>
      <c r="F1315" t="s">
        <v>1810</v>
      </c>
      <c r="G1315">
        <v>1</v>
      </c>
      <c r="H1315">
        <v>179.77</v>
      </c>
      <c r="I1315">
        <v>0.23</v>
      </c>
      <c r="J1315" t="s">
        <v>1829</v>
      </c>
      <c r="K1315">
        <v>138.4229</v>
      </c>
      <c r="L1315" s="45">
        <f t="shared" si="82"/>
        <v>1</v>
      </c>
      <c r="M1315" s="42">
        <f t="shared" si="85"/>
        <v>179.77</v>
      </c>
      <c r="N1315" s="42">
        <f t="shared" si="83"/>
        <v>0.23</v>
      </c>
      <c r="O1315" s="42">
        <f t="shared" si="84"/>
        <v>138.4229</v>
      </c>
    </row>
    <row r="1316" spans="1:15" x14ac:dyDescent="0.3">
      <c r="A1316" t="s">
        <v>3140</v>
      </c>
      <c r="B1316" s="2">
        <v>45523</v>
      </c>
      <c r="C1316" t="s">
        <v>44</v>
      </c>
      <c r="D1316" t="s">
        <v>1543</v>
      </c>
      <c r="E1316" t="str">
        <f>VLOOKUP(D1316,Product!$A$2:$I$101,3,FALSE)</f>
        <v>Electronics</v>
      </c>
      <c r="F1316" t="s">
        <v>1786</v>
      </c>
      <c r="G1316">
        <v>2</v>
      </c>
      <c r="H1316">
        <v>943.8</v>
      </c>
      <c r="I1316">
        <v>0.06</v>
      </c>
      <c r="J1316" t="s">
        <v>1824</v>
      </c>
      <c r="K1316">
        <v>1774.3440000000001</v>
      </c>
      <c r="L1316" s="45">
        <f t="shared" si="82"/>
        <v>2</v>
      </c>
      <c r="M1316" s="42">
        <f t="shared" si="85"/>
        <v>943.8</v>
      </c>
      <c r="N1316" s="42">
        <f t="shared" si="83"/>
        <v>0.06</v>
      </c>
      <c r="O1316" s="42">
        <f t="shared" si="84"/>
        <v>1774.3440000000001</v>
      </c>
    </row>
    <row r="1317" spans="1:15" x14ac:dyDescent="0.3">
      <c r="A1317" t="s">
        <v>3141</v>
      </c>
      <c r="B1317" s="2">
        <v>45234</v>
      </c>
      <c r="C1317" t="s">
        <v>1272</v>
      </c>
      <c r="D1317" t="s">
        <v>1690</v>
      </c>
      <c r="E1317" t="str">
        <f>VLOOKUP(D1317,Product!$A$2:$I$101,3,FALSE)</f>
        <v>Beauty</v>
      </c>
      <c r="F1317" t="s">
        <v>1801</v>
      </c>
      <c r="G1317">
        <v>2</v>
      </c>
      <c r="H1317">
        <v>985</v>
      </c>
      <c r="I1317">
        <v>0.25</v>
      </c>
      <c r="J1317" t="s">
        <v>1824</v>
      </c>
      <c r="K1317">
        <v>1477.5</v>
      </c>
      <c r="L1317" s="45">
        <f t="shared" si="82"/>
        <v>2</v>
      </c>
      <c r="M1317" s="42">
        <f t="shared" si="85"/>
        <v>985</v>
      </c>
      <c r="N1317" s="42">
        <f t="shared" si="83"/>
        <v>0.25</v>
      </c>
      <c r="O1317" s="42">
        <f t="shared" si="84"/>
        <v>1477.5</v>
      </c>
    </row>
    <row r="1318" spans="1:15" x14ac:dyDescent="0.3">
      <c r="A1318" t="s">
        <v>3142</v>
      </c>
      <c r="B1318" s="2">
        <v>45405</v>
      </c>
      <c r="C1318" t="s">
        <v>1492</v>
      </c>
      <c r="D1318" t="s">
        <v>1724</v>
      </c>
      <c r="E1318" t="str">
        <f>VLOOKUP(D1318,Product!$A$2:$I$101,3,FALSE)</f>
        <v>Sports</v>
      </c>
      <c r="F1318" t="s">
        <v>1789</v>
      </c>
      <c r="G1318">
        <v>4</v>
      </c>
      <c r="H1318">
        <v>216.81</v>
      </c>
      <c r="I1318">
        <v>0.28999999999999998</v>
      </c>
      <c r="J1318" t="s">
        <v>1824</v>
      </c>
      <c r="K1318">
        <v>615.74040000000002</v>
      </c>
      <c r="L1318" s="45">
        <f t="shared" si="82"/>
        <v>4</v>
      </c>
      <c r="M1318" s="42">
        <f t="shared" si="85"/>
        <v>216.81</v>
      </c>
      <c r="N1318" s="42">
        <f t="shared" si="83"/>
        <v>0.28999999999999998</v>
      </c>
      <c r="O1318" s="42">
        <f t="shared" si="84"/>
        <v>615.74040000000002</v>
      </c>
    </row>
    <row r="1319" spans="1:15" x14ac:dyDescent="0.3">
      <c r="A1319" t="s">
        <v>3143</v>
      </c>
      <c r="B1319" s="2">
        <v>45223</v>
      </c>
      <c r="C1319" t="s">
        <v>408</v>
      </c>
      <c r="D1319" t="s">
        <v>1676</v>
      </c>
      <c r="E1319" t="str">
        <f>VLOOKUP(D1319,Product!$A$2:$I$101,3,FALSE)</f>
        <v>Beauty</v>
      </c>
      <c r="F1319" t="s">
        <v>1761</v>
      </c>
      <c r="G1319">
        <v>4</v>
      </c>
      <c r="H1319">
        <v>950.21</v>
      </c>
      <c r="I1319">
        <v>0.27</v>
      </c>
      <c r="J1319" t="s">
        <v>1829</v>
      </c>
      <c r="K1319">
        <v>2774.6131999999998</v>
      </c>
      <c r="L1319" s="45">
        <f t="shared" si="82"/>
        <v>4</v>
      </c>
      <c r="M1319" s="42">
        <f t="shared" si="85"/>
        <v>950.21</v>
      </c>
      <c r="N1319" s="42">
        <f t="shared" si="83"/>
        <v>0.27</v>
      </c>
      <c r="O1319" s="42">
        <f t="shared" si="84"/>
        <v>2774.6131999999998</v>
      </c>
    </row>
    <row r="1320" spans="1:15" x14ac:dyDescent="0.3">
      <c r="A1320" t="s">
        <v>3144</v>
      </c>
      <c r="B1320" s="2">
        <v>45838</v>
      </c>
      <c r="C1320" t="s">
        <v>818</v>
      </c>
      <c r="D1320" t="s">
        <v>1644</v>
      </c>
      <c r="E1320" t="str">
        <f>VLOOKUP(D1320,Product!$A$2:$I$101,3,FALSE)</f>
        <v>Electronics</v>
      </c>
      <c r="F1320" t="s">
        <v>1779</v>
      </c>
      <c r="G1320">
        <v>2</v>
      </c>
      <c r="H1320">
        <v>271.39999999999998</v>
      </c>
      <c r="I1320">
        <v>0.17</v>
      </c>
      <c r="J1320" t="s">
        <v>1826</v>
      </c>
      <c r="K1320">
        <v>450.52399999999989</v>
      </c>
      <c r="L1320" s="45">
        <f t="shared" si="82"/>
        <v>2</v>
      </c>
      <c r="M1320" s="42">
        <f t="shared" si="85"/>
        <v>271.39999999999998</v>
      </c>
      <c r="N1320" s="42">
        <f t="shared" si="83"/>
        <v>0.17</v>
      </c>
      <c r="O1320" s="42">
        <f t="shared" si="84"/>
        <v>450.52399999999989</v>
      </c>
    </row>
    <row r="1321" spans="1:15" x14ac:dyDescent="0.3">
      <c r="A1321" t="s">
        <v>3145</v>
      </c>
      <c r="B1321" s="2">
        <v>45883</v>
      </c>
      <c r="C1321" t="s">
        <v>559</v>
      </c>
      <c r="D1321" t="s">
        <v>1626</v>
      </c>
      <c r="E1321" t="str">
        <f>VLOOKUP(D1321,Product!$A$2:$I$101,3,FALSE)</f>
        <v>Electronics</v>
      </c>
      <c r="F1321" t="s">
        <v>1782</v>
      </c>
      <c r="G1321">
        <v>4</v>
      </c>
      <c r="H1321">
        <v>708.19</v>
      </c>
      <c r="I1321">
        <v>0.1</v>
      </c>
      <c r="J1321" t="s">
        <v>1826</v>
      </c>
      <c r="K1321">
        <v>2549.4839999999999</v>
      </c>
      <c r="L1321" s="45">
        <f t="shared" si="82"/>
        <v>4</v>
      </c>
      <c r="M1321" s="42">
        <f t="shared" si="85"/>
        <v>708.19</v>
      </c>
      <c r="N1321" s="42">
        <f t="shared" si="83"/>
        <v>0.1</v>
      </c>
      <c r="O1321" s="42">
        <f t="shared" si="84"/>
        <v>2549.4839999999999</v>
      </c>
    </row>
    <row r="1322" spans="1:15" x14ac:dyDescent="0.3">
      <c r="A1322" t="s">
        <v>3146</v>
      </c>
      <c r="B1322" s="2">
        <v>45788</v>
      </c>
      <c r="C1322" t="s">
        <v>1374</v>
      </c>
      <c r="D1322" t="s">
        <v>1656</v>
      </c>
      <c r="E1322" t="str">
        <f>VLOOKUP(D1322,Product!$A$2:$I$101,3,FALSE)</f>
        <v>Sports</v>
      </c>
      <c r="F1322" t="s">
        <v>1766</v>
      </c>
      <c r="G1322">
        <v>3</v>
      </c>
      <c r="H1322">
        <v>477.05</v>
      </c>
      <c r="I1322">
        <v>0.05</v>
      </c>
      <c r="J1322" t="s">
        <v>1826</v>
      </c>
      <c r="K1322">
        <v>1359.5925</v>
      </c>
      <c r="L1322" s="45">
        <f t="shared" si="82"/>
        <v>3</v>
      </c>
      <c r="M1322" s="42">
        <f t="shared" si="85"/>
        <v>477.05</v>
      </c>
      <c r="N1322" s="42">
        <f t="shared" si="83"/>
        <v>0.05</v>
      </c>
      <c r="O1322" s="42">
        <f t="shared" si="84"/>
        <v>1359.5925</v>
      </c>
    </row>
    <row r="1323" spans="1:15" x14ac:dyDescent="0.3">
      <c r="A1323" t="s">
        <v>3147</v>
      </c>
      <c r="B1323" s="2">
        <v>45383</v>
      </c>
      <c r="C1323" t="s">
        <v>969</v>
      </c>
      <c r="D1323" t="s">
        <v>1696</v>
      </c>
      <c r="E1323" t="str">
        <f>VLOOKUP(D1323,Product!$A$2:$I$101,3,FALSE)</f>
        <v>Electronics</v>
      </c>
      <c r="F1323" t="s">
        <v>1786</v>
      </c>
      <c r="G1323">
        <v>3</v>
      </c>
      <c r="H1323">
        <v>627.29</v>
      </c>
      <c r="I1323">
        <v>0.27</v>
      </c>
      <c r="J1323" t="s">
        <v>1829</v>
      </c>
      <c r="K1323">
        <v>1373.7651000000001</v>
      </c>
      <c r="L1323" s="45">
        <f t="shared" si="82"/>
        <v>3</v>
      </c>
      <c r="M1323" s="42">
        <f t="shared" si="85"/>
        <v>627.29</v>
      </c>
      <c r="N1323" s="42">
        <f t="shared" si="83"/>
        <v>0.27</v>
      </c>
      <c r="O1323" s="42">
        <f t="shared" si="84"/>
        <v>1373.7651000000001</v>
      </c>
    </row>
    <row r="1324" spans="1:15" x14ac:dyDescent="0.3">
      <c r="A1324" t="s">
        <v>3148</v>
      </c>
      <c r="B1324" s="2">
        <v>45335</v>
      </c>
      <c r="C1324" t="s">
        <v>960</v>
      </c>
      <c r="D1324" t="s">
        <v>1736</v>
      </c>
      <c r="E1324" t="str">
        <f>VLOOKUP(D1324,Product!$A$2:$I$101,3,FALSE)</f>
        <v>Beauty</v>
      </c>
      <c r="F1324" t="s">
        <v>1792</v>
      </c>
      <c r="G1324">
        <v>3</v>
      </c>
      <c r="H1324">
        <v>206.84</v>
      </c>
      <c r="I1324">
        <v>0.19</v>
      </c>
      <c r="J1324" t="s">
        <v>1826</v>
      </c>
      <c r="K1324">
        <v>502.62119999999999</v>
      </c>
      <c r="L1324" s="45">
        <f t="shared" si="82"/>
        <v>3</v>
      </c>
      <c r="M1324" s="42">
        <f t="shared" si="85"/>
        <v>206.84</v>
      </c>
      <c r="N1324" s="42">
        <f t="shared" si="83"/>
        <v>0.19</v>
      </c>
      <c r="O1324" s="42">
        <f t="shared" si="84"/>
        <v>502.62119999999999</v>
      </c>
    </row>
    <row r="1325" spans="1:15" x14ac:dyDescent="0.3">
      <c r="A1325" t="s">
        <v>3149</v>
      </c>
      <c r="B1325" s="2">
        <v>45304</v>
      </c>
      <c r="C1325" t="s">
        <v>803</v>
      </c>
      <c r="D1325" t="s">
        <v>1608</v>
      </c>
      <c r="E1325" t="str">
        <f>VLOOKUP(D1325,Product!$A$2:$I$101,3,FALSE)</f>
        <v>Home</v>
      </c>
      <c r="F1325" t="s">
        <v>1757</v>
      </c>
      <c r="G1325">
        <v>4</v>
      </c>
      <c r="H1325">
        <v>629.04999999999995</v>
      </c>
      <c r="I1325">
        <v>0.26</v>
      </c>
      <c r="J1325" t="s">
        <v>1824</v>
      </c>
      <c r="K1325">
        <v>1861.9880000000001</v>
      </c>
      <c r="L1325" s="45">
        <f t="shared" si="82"/>
        <v>4</v>
      </c>
      <c r="M1325" s="42">
        <f t="shared" si="85"/>
        <v>629.04999999999995</v>
      </c>
      <c r="N1325" s="42">
        <f t="shared" si="83"/>
        <v>0.26</v>
      </c>
      <c r="O1325" s="42">
        <f t="shared" si="84"/>
        <v>1861.9880000000001</v>
      </c>
    </row>
    <row r="1326" spans="1:15" x14ac:dyDescent="0.3">
      <c r="A1326" t="s">
        <v>3150</v>
      </c>
      <c r="B1326" s="2">
        <v>45543</v>
      </c>
      <c r="C1326" t="s">
        <v>1357</v>
      </c>
      <c r="D1326" t="s">
        <v>1696</v>
      </c>
      <c r="E1326" t="str">
        <f>VLOOKUP(D1326,Product!$A$2:$I$101,3,FALSE)</f>
        <v>Electronics</v>
      </c>
      <c r="F1326" t="s">
        <v>1807</v>
      </c>
      <c r="G1326">
        <v>4</v>
      </c>
      <c r="H1326">
        <v>529.04</v>
      </c>
      <c r="I1326">
        <v>0.1</v>
      </c>
      <c r="J1326" t="s">
        <v>1826</v>
      </c>
      <c r="K1326">
        <v>1904.5440000000001</v>
      </c>
      <c r="L1326" s="45">
        <f t="shared" si="82"/>
        <v>4</v>
      </c>
      <c r="M1326" s="42">
        <f t="shared" si="85"/>
        <v>529.04</v>
      </c>
      <c r="N1326" s="42">
        <f t="shared" si="83"/>
        <v>0.1</v>
      </c>
      <c r="O1326" s="42">
        <f t="shared" si="84"/>
        <v>1904.5440000000001</v>
      </c>
    </row>
    <row r="1327" spans="1:15" x14ac:dyDescent="0.3">
      <c r="A1327" t="s">
        <v>3151</v>
      </c>
      <c r="B1327" s="2">
        <v>45326</v>
      </c>
      <c r="C1327" t="s">
        <v>1095</v>
      </c>
      <c r="D1327" t="s">
        <v>1608</v>
      </c>
      <c r="E1327" t="str">
        <f>VLOOKUP(D1327,Product!$A$2:$I$101,3,FALSE)</f>
        <v>Home</v>
      </c>
      <c r="F1327" t="s">
        <v>1807</v>
      </c>
      <c r="G1327">
        <v>1</v>
      </c>
      <c r="H1327">
        <v>350.67</v>
      </c>
      <c r="I1327">
        <v>0.22</v>
      </c>
      <c r="J1327" t="s">
        <v>1826</v>
      </c>
      <c r="K1327">
        <v>273.52260000000001</v>
      </c>
      <c r="L1327" s="45">
        <f t="shared" si="82"/>
        <v>1</v>
      </c>
      <c r="M1327" s="42">
        <f t="shared" si="85"/>
        <v>350.67</v>
      </c>
      <c r="N1327" s="42">
        <f t="shared" si="83"/>
        <v>0.22</v>
      </c>
      <c r="O1327" s="42">
        <f t="shared" si="84"/>
        <v>273.52260000000001</v>
      </c>
    </row>
    <row r="1328" spans="1:15" x14ac:dyDescent="0.3">
      <c r="A1328" t="s">
        <v>3152</v>
      </c>
      <c r="B1328" s="2">
        <v>45498</v>
      </c>
      <c r="C1328" t="s">
        <v>1160</v>
      </c>
      <c r="D1328" t="s">
        <v>1738</v>
      </c>
      <c r="E1328" t="str">
        <f>VLOOKUP(D1328,Product!$A$2:$I$101,3,FALSE)</f>
        <v>Sports</v>
      </c>
      <c r="F1328" t="s">
        <v>1757</v>
      </c>
      <c r="G1328">
        <v>1</v>
      </c>
      <c r="H1328">
        <v>128.93</v>
      </c>
      <c r="I1328">
        <v>0.26</v>
      </c>
      <c r="J1328" t="s">
        <v>1824</v>
      </c>
      <c r="K1328">
        <v>95.408200000000008</v>
      </c>
      <c r="L1328" s="45">
        <f t="shared" si="82"/>
        <v>1</v>
      </c>
      <c r="M1328" s="42">
        <f t="shared" si="85"/>
        <v>128.93</v>
      </c>
      <c r="N1328" s="42">
        <f t="shared" si="83"/>
        <v>0.26</v>
      </c>
      <c r="O1328" s="42">
        <f t="shared" si="84"/>
        <v>95.408200000000008</v>
      </c>
    </row>
    <row r="1329" spans="1:15" x14ac:dyDescent="0.3">
      <c r="A1329" t="s">
        <v>3153</v>
      </c>
      <c r="B1329" s="2">
        <v>45544</v>
      </c>
      <c r="C1329" t="s">
        <v>490</v>
      </c>
      <c r="D1329" t="s">
        <v>1720</v>
      </c>
      <c r="E1329" t="str">
        <f>VLOOKUP(D1329,Product!$A$2:$I$101,3,FALSE)</f>
        <v>Home</v>
      </c>
      <c r="F1329" t="s">
        <v>1801</v>
      </c>
      <c r="G1329">
        <v>2</v>
      </c>
      <c r="H1329">
        <v>384.92</v>
      </c>
      <c r="I1329">
        <v>0.09</v>
      </c>
      <c r="J1329" t="s">
        <v>1824</v>
      </c>
      <c r="K1329">
        <v>700.5544000000001</v>
      </c>
      <c r="L1329" s="45">
        <f t="shared" si="82"/>
        <v>2</v>
      </c>
      <c r="M1329" s="42">
        <f t="shared" si="85"/>
        <v>384.92</v>
      </c>
      <c r="N1329" s="42">
        <f t="shared" si="83"/>
        <v>0.09</v>
      </c>
      <c r="O1329" s="42">
        <f t="shared" si="84"/>
        <v>700.5544000000001</v>
      </c>
    </row>
    <row r="1330" spans="1:15" x14ac:dyDescent="0.3">
      <c r="A1330" t="s">
        <v>3154</v>
      </c>
      <c r="B1330" s="2">
        <v>45268</v>
      </c>
      <c r="C1330" t="s">
        <v>1050</v>
      </c>
      <c r="D1330" t="s">
        <v>1555</v>
      </c>
      <c r="E1330" t="str">
        <f>VLOOKUP(D1330,Product!$A$2:$I$101,3,FALSE)</f>
        <v>Clothing</v>
      </c>
      <c r="F1330" t="s">
        <v>1782</v>
      </c>
      <c r="G1330">
        <v>3</v>
      </c>
      <c r="H1330">
        <v>120.77</v>
      </c>
      <c r="I1330">
        <v>0.28999999999999998</v>
      </c>
      <c r="J1330" t="s">
        <v>1826</v>
      </c>
      <c r="K1330">
        <v>257.24009999999998</v>
      </c>
      <c r="L1330" s="45">
        <f t="shared" si="82"/>
        <v>3</v>
      </c>
      <c r="M1330" s="42">
        <f t="shared" si="85"/>
        <v>120.77</v>
      </c>
      <c r="N1330" s="42">
        <f t="shared" si="83"/>
        <v>0.28999999999999998</v>
      </c>
      <c r="O1330" s="42">
        <f t="shared" si="84"/>
        <v>257.24009999999998</v>
      </c>
    </row>
    <row r="1331" spans="1:15" x14ac:dyDescent="0.3">
      <c r="A1331" t="s">
        <v>3155</v>
      </c>
      <c r="B1331" s="2">
        <v>45824</v>
      </c>
      <c r="C1331" t="s">
        <v>719</v>
      </c>
      <c r="D1331" t="s">
        <v>1700</v>
      </c>
      <c r="E1331" t="str">
        <f>VLOOKUP(D1331,Product!$A$2:$I$101,3,FALSE)</f>
        <v>Electronics</v>
      </c>
      <c r="F1331" t="s">
        <v>1807</v>
      </c>
      <c r="G1331">
        <v>4</v>
      </c>
      <c r="H1331">
        <v>661.39</v>
      </c>
      <c r="I1331">
        <v>7.0000000000000007E-2</v>
      </c>
      <c r="J1331" t="s">
        <v>1824</v>
      </c>
      <c r="K1331">
        <v>2460.3708000000001</v>
      </c>
      <c r="L1331" s="45">
        <f t="shared" si="82"/>
        <v>4</v>
      </c>
      <c r="M1331" s="42">
        <f t="shared" si="85"/>
        <v>661.39</v>
      </c>
      <c r="N1331" s="42">
        <f t="shared" si="83"/>
        <v>7.0000000000000007E-2</v>
      </c>
      <c r="O1331" s="42">
        <f t="shared" si="84"/>
        <v>2460.3708000000001</v>
      </c>
    </row>
    <row r="1332" spans="1:15" x14ac:dyDescent="0.3">
      <c r="A1332" t="s">
        <v>3156</v>
      </c>
      <c r="B1332" s="2">
        <v>45261</v>
      </c>
      <c r="C1332" t="s">
        <v>1389</v>
      </c>
      <c r="D1332" t="s">
        <v>1672</v>
      </c>
      <c r="E1332" t="str">
        <f>VLOOKUP(D1332,Product!$A$2:$I$101,3,FALSE)</f>
        <v>Electronics</v>
      </c>
      <c r="F1332" t="s">
        <v>1761</v>
      </c>
      <c r="G1332">
        <v>1</v>
      </c>
      <c r="H1332">
        <v>195.24</v>
      </c>
      <c r="I1332">
        <v>0.27</v>
      </c>
      <c r="J1332" t="s">
        <v>1826</v>
      </c>
      <c r="K1332">
        <v>142.52520000000001</v>
      </c>
      <c r="L1332" s="45">
        <f t="shared" si="82"/>
        <v>1</v>
      </c>
      <c r="M1332" s="42">
        <f t="shared" si="85"/>
        <v>195.24</v>
      </c>
      <c r="N1332" s="42">
        <f t="shared" si="83"/>
        <v>0.27</v>
      </c>
      <c r="O1332" s="42">
        <f t="shared" si="84"/>
        <v>142.52520000000001</v>
      </c>
    </row>
    <row r="1333" spans="1:15" x14ac:dyDescent="0.3">
      <c r="A1333" t="s">
        <v>3157</v>
      </c>
      <c r="B1333" s="2">
        <v>45233</v>
      </c>
      <c r="C1333" t="s">
        <v>27</v>
      </c>
      <c r="D1333" t="s">
        <v>1732</v>
      </c>
      <c r="E1333" t="str">
        <f>VLOOKUP(D1333,Product!$A$2:$I$101,3,FALSE)</f>
        <v>Home</v>
      </c>
      <c r="F1333" t="s">
        <v>1810</v>
      </c>
      <c r="G1333">
        <v>2</v>
      </c>
      <c r="H1333">
        <v>177.4</v>
      </c>
      <c r="I1333">
        <v>0.19</v>
      </c>
      <c r="J1333" t="s">
        <v>1826</v>
      </c>
      <c r="K1333">
        <v>287.38799999999998</v>
      </c>
      <c r="L1333" s="45">
        <f t="shared" si="82"/>
        <v>2</v>
      </c>
      <c r="M1333" s="42">
        <f t="shared" si="85"/>
        <v>177.4</v>
      </c>
      <c r="N1333" s="42">
        <f t="shared" si="83"/>
        <v>0.19</v>
      </c>
      <c r="O1333" s="42">
        <f t="shared" si="84"/>
        <v>287.38799999999998</v>
      </c>
    </row>
    <row r="1334" spans="1:15" x14ac:dyDescent="0.3">
      <c r="A1334" t="s">
        <v>3158</v>
      </c>
      <c r="B1334" s="2">
        <v>45673</v>
      </c>
      <c r="C1334" t="s">
        <v>214</v>
      </c>
      <c r="D1334" t="s">
        <v>1744</v>
      </c>
      <c r="E1334" t="str">
        <f>VLOOKUP(D1334,Product!$A$2:$I$101,3,FALSE)</f>
        <v>Electronics</v>
      </c>
      <c r="F1334" t="s">
        <v>1792</v>
      </c>
      <c r="G1334">
        <v>4</v>
      </c>
      <c r="H1334">
        <v>862.67</v>
      </c>
      <c r="I1334">
        <v>0.2</v>
      </c>
      <c r="J1334" t="s">
        <v>1826</v>
      </c>
      <c r="K1334">
        <v>2760.5439999999999</v>
      </c>
      <c r="L1334" s="45">
        <f t="shared" si="82"/>
        <v>4</v>
      </c>
      <c r="M1334" s="42">
        <f t="shared" si="85"/>
        <v>862.67</v>
      </c>
      <c r="N1334" s="42">
        <f t="shared" si="83"/>
        <v>0.2</v>
      </c>
      <c r="O1334" s="42">
        <f t="shared" si="84"/>
        <v>2760.5439999999999</v>
      </c>
    </row>
    <row r="1335" spans="1:15" x14ac:dyDescent="0.3">
      <c r="A1335" t="s">
        <v>3159</v>
      </c>
      <c r="B1335" s="2">
        <v>45565</v>
      </c>
      <c r="C1335" t="s">
        <v>1374</v>
      </c>
      <c r="D1335" t="s">
        <v>1582</v>
      </c>
      <c r="E1335" t="str">
        <f>VLOOKUP(D1335,Product!$A$2:$I$101,3,FALSE)</f>
        <v>Sports</v>
      </c>
      <c r="F1335" t="s">
        <v>1776</v>
      </c>
      <c r="G1335">
        <v>1</v>
      </c>
      <c r="H1335">
        <v>55.04</v>
      </c>
      <c r="I1335">
        <v>0.01</v>
      </c>
      <c r="J1335" t="s">
        <v>1829</v>
      </c>
      <c r="K1335">
        <v>54.489600000000003</v>
      </c>
      <c r="L1335" s="45">
        <f t="shared" si="82"/>
        <v>1</v>
      </c>
      <c r="M1335" s="42">
        <f t="shared" si="85"/>
        <v>55.04</v>
      </c>
      <c r="N1335" s="42">
        <f t="shared" si="83"/>
        <v>0.01</v>
      </c>
      <c r="O1335" s="42">
        <f t="shared" si="84"/>
        <v>54.489600000000003</v>
      </c>
    </row>
    <row r="1336" spans="1:15" x14ac:dyDescent="0.3">
      <c r="A1336" t="s">
        <v>3160</v>
      </c>
      <c r="B1336" s="2">
        <v>45646</v>
      </c>
      <c r="C1336" t="s">
        <v>188</v>
      </c>
      <c r="D1336" t="s">
        <v>1638</v>
      </c>
      <c r="E1336" t="str">
        <f>VLOOKUP(D1336,Product!$A$2:$I$101,3,FALSE)</f>
        <v>Sports</v>
      </c>
      <c r="F1336" t="s">
        <v>1752</v>
      </c>
      <c r="G1336">
        <v>2</v>
      </c>
      <c r="H1336">
        <v>905.47</v>
      </c>
      <c r="I1336">
        <v>0.2</v>
      </c>
      <c r="J1336" t="s">
        <v>1829</v>
      </c>
      <c r="K1336">
        <v>1448.752</v>
      </c>
      <c r="L1336" s="45">
        <f t="shared" si="82"/>
        <v>2</v>
      </c>
      <c r="M1336" s="42">
        <f t="shared" si="85"/>
        <v>905.47</v>
      </c>
      <c r="N1336" s="42">
        <f t="shared" si="83"/>
        <v>0.2</v>
      </c>
      <c r="O1336" s="42">
        <f t="shared" si="84"/>
        <v>1448.752</v>
      </c>
    </row>
    <row r="1337" spans="1:15" x14ac:dyDescent="0.3">
      <c r="A1337" t="s">
        <v>3161</v>
      </c>
      <c r="B1337" s="2">
        <v>45539</v>
      </c>
      <c r="C1337" t="s">
        <v>1422</v>
      </c>
      <c r="D1337" t="s">
        <v>1674</v>
      </c>
      <c r="E1337" t="str">
        <f>VLOOKUP(D1337,Product!$A$2:$I$101,3,FALSE)</f>
        <v>Beauty</v>
      </c>
      <c r="F1337" t="s">
        <v>1797</v>
      </c>
      <c r="G1337">
        <v>3</v>
      </c>
      <c r="H1337">
        <v>217.13</v>
      </c>
      <c r="I1337">
        <v>0.28000000000000003</v>
      </c>
      <c r="J1337" t="s">
        <v>1824</v>
      </c>
      <c r="K1337">
        <v>469.00080000000003</v>
      </c>
      <c r="L1337" s="45">
        <f t="shared" si="82"/>
        <v>3</v>
      </c>
      <c r="M1337" s="42">
        <f t="shared" si="85"/>
        <v>217.13</v>
      </c>
      <c r="N1337" s="42">
        <f t="shared" si="83"/>
        <v>0.28000000000000003</v>
      </c>
      <c r="O1337" s="42">
        <f t="shared" si="84"/>
        <v>469.00080000000003</v>
      </c>
    </row>
    <row r="1338" spans="1:15" x14ac:dyDescent="0.3">
      <c r="A1338" t="s">
        <v>3162</v>
      </c>
      <c r="B1338" s="2">
        <v>45936</v>
      </c>
      <c r="C1338" t="s">
        <v>1214</v>
      </c>
      <c r="D1338" t="s">
        <v>1698</v>
      </c>
      <c r="E1338" t="str">
        <f>VLOOKUP(D1338,Product!$A$2:$I$101,3,FALSE)</f>
        <v>Clothing</v>
      </c>
      <c r="F1338" t="s">
        <v>1752</v>
      </c>
      <c r="G1338">
        <v>3</v>
      </c>
      <c r="H1338">
        <v>580.45000000000005</v>
      </c>
      <c r="I1338">
        <v>0</v>
      </c>
      <c r="J1338" t="s">
        <v>1826</v>
      </c>
      <c r="K1338">
        <v>1741.35</v>
      </c>
      <c r="L1338" s="45">
        <f t="shared" si="82"/>
        <v>3</v>
      </c>
      <c r="M1338" s="42">
        <f t="shared" si="85"/>
        <v>580.45000000000005</v>
      </c>
      <c r="N1338" s="42">
        <f t="shared" si="83"/>
        <v>0</v>
      </c>
      <c r="O1338" s="42">
        <f t="shared" si="84"/>
        <v>1741.35</v>
      </c>
    </row>
    <row r="1339" spans="1:15" x14ac:dyDescent="0.3">
      <c r="A1339" t="s">
        <v>3163</v>
      </c>
      <c r="B1339" s="2">
        <v>45854</v>
      </c>
      <c r="C1339" t="s">
        <v>366</v>
      </c>
      <c r="D1339" t="s">
        <v>1553</v>
      </c>
      <c r="E1339" t="str">
        <f>VLOOKUP(D1339,Product!$A$2:$I$101,3,FALSE)</f>
        <v>Clothing</v>
      </c>
      <c r="F1339" t="s">
        <v>1807</v>
      </c>
      <c r="G1339">
        <v>2</v>
      </c>
      <c r="H1339">
        <v>892.88</v>
      </c>
      <c r="I1339">
        <v>0.17</v>
      </c>
      <c r="J1339" t="s">
        <v>1826</v>
      </c>
      <c r="K1339">
        <v>1482.1808000000001</v>
      </c>
      <c r="L1339" s="45">
        <f t="shared" si="82"/>
        <v>2</v>
      </c>
      <c r="M1339" s="42">
        <f t="shared" si="85"/>
        <v>892.88</v>
      </c>
      <c r="N1339" s="42">
        <f t="shared" si="83"/>
        <v>0.17</v>
      </c>
      <c r="O1339" s="42">
        <f t="shared" si="84"/>
        <v>1482.1808000000001</v>
      </c>
    </row>
    <row r="1340" spans="1:15" x14ac:dyDescent="0.3">
      <c r="A1340" t="s">
        <v>3164</v>
      </c>
      <c r="B1340" s="2">
        <v>45936</v>
      </c>
      <c r="C1340" t="s">
        <v>329</v>
      </c>
      <c r="D1340" t="s">
        <v>1628</v>
      </c>
      <c r="E1340" t="str">
        <f>VLOOKUP(D1340,Product!$A$2:$I$101,3,FALSE)</f>
        <v>Electronics</v>
      </c>
      <c r="F1340" t="s">
        <v>1810</v>
      </c>
      <c r="G1340">
        <v>2</v>
      </c>
      <c r="H1340">
        <v>356.28</v>
      </c>
      <c r="I1340">
        <v>0.11</v>
      </c>
      <c r="J1340" t="s">
        <v>1829</v>
      </c>
      <c r="K1340">
        <v>634.17840000000001</v>
      </c>
      <c r="L1340" s="45">
        <f t="shared" si="82"/>
        <v>2</v>
      </c>
      <c r="M1340" s="42">
        <f t="shared" si="85"/>
        <v>356.28</v>
      </c>
      <c r="N1340" s="42">
        <f t="shared" si="83"/>
        <v>0.11</v>
      </c>
      <c r="O1340" s="42">
        <f t="shared" si="84"/>
        <v>634.17840000000001</v>
      </c>
    </row>
    <row r="1341" spans="1:15" x14ac:dyDescent="0.3">
      <c r="A1341" t="s">
        <v>3165</v>
      </c>
      <c r="B1341" s="2">
        <v>45921</v>
      </c>
      <c r="C1341" t="s">
        <v>1199</v>
      </c>
      <c r="D1341" t="s">
        <v>1708</v>
      </c>
      <c r="E1341" t="str">
        <f>VLOOKUP(D1341,Product!$A$2:$I$101,3,FALSE)</f>
        <v>Home</v>
      </c>
      <c r="F1341" t="s">
        <v>1761</v>
      </c>
      <c r="G1341">
        <v>4</v>
      </c>
      <c r="H1341">
        <v>806.99</v>
      </c>
      <c r="I1341">
        <v>0.06</v>
      </c>
      <c r="J1341" t="s">
        <v>1824</v>
      </c>
      <c r="K1341">
        <v>3034.2824000000001</v>
      </c>
      <c r="L1341" s="45">
        <f t="shared" si="82"/>
        <v>4</v>
      </c>
      <c r="M1341" s="42">
        <f t="shared" si="85"/>
        <v>806.99</v>
      </c>
      <c r="N1341" s="42">
        <f t="shared" si="83"/>
        <v>0.06</v>
      </c>
      <c r="O1341" s="42">
        <f t="shared" si="84"/>
        <v>3034.2824000000001</v>
      </c>
    </row>
    <row r="1342" spans="1:15" x14ac:dyDescent="0.3">
      <c r="A1342" t="s">
        <v>3166</v>
      </c>
      <c r="B1342" s="2">
        <v>45855</v>
      </c>
      <c r="C1342" t="s">
        <v>1360</v>
      </c>
      <c r="D1342" t="s">
        <v>1588</v>
      </c>
      <c r="E1342" t="str">
        <f>VLOOKUP(D1342,Product!$A$2:$I$101,3,FALSE)</f>
        <v>Sports</v>
      </c>
      <c r="F1342" t="s">
        <v>1757</v>
      </c>
      <c r="G1342">
        <v>3</v>
      </c>
      <c r="H1342">
        <v>684.22</v>
      </c>
      <c r="I1342">
        <v>0.09</v>
      </c>
      <c r="J1342" t="s">
        <v>1824</v>
      </c>
      <c r="K1342">
        <v>1867.9205999999999</v>
      </c>
      <c r="L1342" s="45">
        <f t="shared" si="82"/>
        <v>3</v>
      </c>
      <c r="M1342" s="42">
        <f t="shared" si="85"/>
        <v>684.22</v>
      </c>
      <c r="N1342" s="42">
        <f t="shared" si="83"/>
        <v>0.09</v>
      </c>
      <c r="O1342" s="42">
        <f t="shared" si="84"/>
        <v>1867.9205999999999</v>
      </c>
    </row>
    <row r="1343" spans="1:15" x14ac:dyDescent="0.3">
      <c r="A1343" t="s">
        <v>3167</v>
      </c>
      <c r="B1343" s="2">
        <v>45837</v>
      </c>
      <c r="C1343" t="s">
        <v>1371</v>
      </c>
      <c r="D1343" t="s">
        <v>1734</v>
      </c>
      <c r="E1343" t="str">
        <f>VLOOKUP(D1343,Product!$A$2:$I$101,3,FALSE)</f>
        <v>Electronics</v>
      </c>
      <c r="F1343" t="s">
        <v>1779</v>
      </c>
      <c r="G1343">
        <v>4</v>
      </c>
      <c r="H1343">
        <v>763.34</v>
      </c>
      <c r="I1343">
        <v>7.0000000000000007E-2</v>
      </c>
      <c r="J1343" t="s">
        <v>1826</v>
      </c>
      <c r="K1343">
        <v>2839.6248000000001</v>
      </c>
      <c r="L1343" s="45">
        <f t="shared" si="82"/>
        <v>4</v>
      </c>
      <c r="M1343" s="42">
        <f t="shared" si="85"/>
        <v>763.34</v>
      </c>
      <c r="N1343" s="42">
        <f t="shared" si="83"/>
        <v>7.0000000000000007E-2</v>
      </c>
      <c r="O1343" s="42">
        <f t="shared" si="84"/>
        <v>2839.6248000000001</v>
      </c>
    </row>
    <row r="1344" spans="1:15" x14ac:dyDescent="0.3">
      <c r="A1344" t="s">
        <v>3168</v>
      </c>
      <c r="B1344" s="2">
        <v>45738</v>
      </c>
      <c r="C1344" t="s">
        <v>1130</v>
      </c>
      <c r="D1344" t="s">
        <v>1648</v>
      </c>
      <c r="E1344" t="str">
        <f>VLOOKUP(D1344,Product!$A$2:$I$101,3,FALSE)</f>
        <v>Sports</v>
      </c>
      <c r="F1344" t="s">
        <v>1766</v>
      </c>
      <c r="G1344">
        <v>3</v>
      </c>
      <c r="H1344">
        <v>721.94</v>
      </c>
      <c r="I1344">
        <v>0.26</v>
      </c>
      <c r="J1344" t="s">
        <v>1824</v>
      </c>
      <c r="K1344">
        <v>1602.7067999999999</v>
      </c>
      <c r="L1344" s="45">
        <f t="shared" si="82"/>
        <v>3</v>
      </c>
      <c r="M1344" s="42">
        <f t="shared" si="85"/>
        <v>721.94</v>
      </c>
      <c r="N1344" s="42">
        <f t="shared" si="83"/>
        <v>0.26</v>
      </c>
      <c r="O1344" s="42">
        <f t="shared" si="84"/>
        <v>1602.7067999999999</v>
      </c>
    </row>
    <row r="1345" spans="1:15" x14ac:dyDescent="0.3">
      <c r="A1345" t="s">
        <v>3169</v>
      </c>
      <c r="B1345" s="2">
        <v>45323</v>
      </c>
      <c r="C1345" t="s">
        <v>1263</v>
      </c>
      <c r="D1345" t="s">
        <v>1742</v>
      </c>
      <c r="E1345" t="str">
        <f>VLOOKUP(D1345,Product!$A$2:$I$101,3,FALSE)</f>
        <v>Sports</v>
      </c>
      <c r="F1345" t="s">
        <v>1757</v>
      </c>
      <c r="G1345">
        <v>3</v>
      </c>
      <c r="H1345">
        <v>760.38</v>
      </c>
      <c r="I1345">
        <v>0</v>
      </c>
      <c r="J1345" t="s">
        <v>1829</v>
      </c>
      <c r="K1345">
        <v>2281.14</v>
      </c>
      <c r="L1345" s="45">
        <f t="shared" si="82"/>
        <v>3</v>
      </c>
      <c r="M1345" s="42">
        <f t="shared" si="85"/>
        <v>760.38</v>
      </c>
      <c r="N1345" s="42">
        <f t="shared" si="83"/>
        <v>0</v>
      </c>
      <c r="O1345" s="42">
        <f t="shared" si="84"/>
        <v>2281.14</v>
      </c>
    </row>
    <row r="1346" spans="1:15" x14ac:dyDescent="0.3">
      <c r="A1346" t="s">
        <v>3170</v>
      </c>
      <c r="B1346" s="2">
        <v>45362</v>
      </c>
      <c r="C1346" t="s">
        <v>942</v>
      </c>
      <c r="D1346" t="s">
        <v>1742</v>
      </c>
      <c r="E1346" t="str">
        <f>VLOOKUP(D1346,Product!$A$2:$I$101,3,FALSE)</f>
        <v>Sports</v>
      </c>
      <c r="F1346" t="s">
        <v>1776</v>
      </c>
      <c r="G1346">
        <v>3</v>
      </c>
      <c r="H1346">
        <v>612.53</v>
      </c>
      <c r="I1346">
        <v>0.21</v>
      </c>
      <c r="J1346" t="s">
        <v>1829</v>
      </c>
      <c r="K1346">
        <v>1451.6960999999999</v>
      </c>
      <c r="L1346" s="45">
        <f t="shared" si="82"/>
        <v>3</v>
      </c>
      <c r="M1346" s="42">
        <f t="shared" si="85"/>
        <v>612.53</v>
      </c>
      <c r="N1346" s="42">
        <f t="shared" si="83"/>
        <v>0.21</v>
      </c>
      <c r="O1346" s="42">
        <f t="shared" si="84"/>
        <v>1451.6960999999999</v>
      </c>
    </row>
    <row r="1347" spans="1:15" x14ac:dyDescent="0.3">
      <c r="A1347" t="s">
        <v>3171</v>
      </c>
      <c r="B1347" s="2">
        <v>45544</v>
      </c>
      <c r="C1347" t="s">
        <v>160</v>
      </c>
      <c r="D1347" t="s">
        <v>1674</v>
      </c>
      <c r="E1347" t="str">
        <f>VLOOKUP(D1347,Product!$A$2:$I$101,3,FALSE)</f>
        <v>Beauty</v>
      </c>
      <c r="F1347" t="s">
        <v>1804</v>
      </c>
      <c r="G1347">
        <v>3</v>
      </c>
      <c r="H1347">
        <v>841.37</v>
      </c>
      <c r="I1347">
        <v>0.28999999999999998</v>
      </c>
      <c r="J1347" t="s">
        <v>1826</v>
      </c>
      <c r="K1347">
        <v>1792.1180999999999</v>
      </c>
      <c r="L1347" s="45">
        <f t="shared" ref="L1347:L1410" si="86">IF(G1347="", AVERAGEIF($E$2:$E$101, E1348, $G$2:$G$101), G1347)</f>
        <v>3</v>
      </c>
      <c r="M1347" s="42">
        <f t="shared" si="85"/>
        <v>841.37</v>
      </c>
      <c r="N1347" s="42">
        <f t="shared" ref="N1347:N1410" si="87">IF(I1347="", AVERAGEIF($E$2:$E$101, E1348, $I$2:$I$101), I1347)</f>
        <v>0.28999999999999998</v>
      </c>
      <c r="O1347" s="42">
        <f t="shared" ref="O1347:O1410" si="88">IF(K1347="", AVERAGEIF($E$2:$E$101, E1348, $K$2:$K$101), K1347)</f>
        <v>1792.1180999999999</v>
      </c>
    </row>
    <row r="1348" spans="1:15" x14ac:dyDescent="0.3">
      <c r="A1348" t="s">
        <v>3172</v>
      </c>
      <c r="B1348" s="2">
        <v>45249</v>
      </c>
      <c r="C1348" t="s">
        <v>833</v>
      </c>
      <c r="D1348" t="s">
        <v>1644</v>
      </c>
      <c r="E1348" t="str">
        <f>VLOOKUP(D1348,Product!$A$2:$I$101,3,FALSE)</f>
        <v>Electronics</v>
      </c>
      <c r="F1348" t="s">
        <v>1786</v>
      </c>
      <c r="G1348">
        <v>2</v>
      </c>
      <c r="H1348">
        <v>636.51</v>
      </c>
      <c r="I1348">
        <v>0.25</v>
      </c>
      <c r="J1348" t="s">
        <v>1824</v>
      </c>
      <c r="K1348">
        <v>954.76499999999999</v>
      </c>
      <c r="L1348" s="45">
        <f t="shared" si="86"/>
        <v>2</v>
      </c>
      <c r="M1348" s="42">
        <f t="shared" si="85"/>
        <v>636.51</v>
      </c>
      <c r="N1348" s="42">
        <f t="shared" si="87"/>
        <v>0.25</v>
      </c>
      <c r="O1348" s="42">
        <f t="shared" si="88"/>
        <v>954.76499999999999</v>
      </c>
    </row>
    <row r="1349" spans="1:15" x14ac:dyDescent="0.3">
      <c r="A1349" t="s">
        <v>3173</v>
      </c>
      <c r="B1349" s="2">
        <v>45659</v>
      </c>
      <c r="C1349" t="s">
        <v>329</v>
      </c>
      <c r="D1349" t="s">
        <v>1638</v>
      </c>
      <c r="E1349" t="str">
        <f>VLOOKUP(D1349,Product!$A$2:$I$101,3,FALSE)</f>
        <v>Sports</v>
      </c>
      <c r="F1349" t="s">
        <v>1782</v>
      </c>
      <c r="G1349">
        <v>2</v>
      </c>
      <c r="H1349">
        <v>732.37</v>
      </c>
      <c r="I1349">
        <v>0.22</v>
      </c>
      <c r="J1349" t="s">
        <v>1829</v>
      </c>
      <c r="K1349">
        <v>1142.4972</v>
      </c>
      <c r="L1349" s="45">
        <f t="shared" si="86"/>
        <v>2</v>
      </c>
      <c r="M1349" s="42">
        <f t="shared" si="85"/>
        <v>732.37</v>
      </c>
      <c r="N1349" s="42">
        <f t="shared" si="87"/>
        <v>0.22</v>
      </c>
      <c r="O1349" s="42">
        <f t="shared" si="88"/>
        <v>1142.4972</v>
      </c>
    </row>
    <row r="1350" spans="1:15" x14ac:dyDescent="0.3">
      <c r="A1350" t="s">
        <v>3174</v>
      </c>
      <c r="B1350" s="2">
        <v>45927</v>
      </c>
      <c r="C1350" t="s">
        <v>547</v>
      </c>
      <c r="D1350" t="s">
        <v>1656</v>
      </c>
      <c r="E1350" t="str">
        <f>VLOOKUP(D1350,Product!$A$2:$I$101,3,FALSE)</f>
        <v>Sports</v>
      </c>
      <c r="F1350" t="s">
        <v>1804</v>
      </c>
      <c r="G1350">
        <v>3</v>
      </c>
      <c r="H1350">
        <v>183.44</v>
      </c>
      <c r="I1350">
        <v>0.28000000000000003</v>
      </c>
      <c r="J1350" t="s">
        <v>1829</v>
      </c>
      <c r="K1350">
        <v>396.23039999999992</v>
      </c>
      <c r="L1350" s="45">
        <f t="shared" si="86"/>
        <v>3</v>
      </c>
      <c r="M1350" s="42">
        <f t="shared" si="85"/>
        <v>183.44</v>
      </c>
      <c r="N1350" s="42">
        <f t="shared" si="87"/>
        <v>0.28000000000000003</v>
      </c>
      <c r="O1350" s="42">
        <f t="shared" si="88"/>
        <v>396.23039999999992</v>
      </c>
    </row>
    <row r="1351" spans="1:15" x14ac:dyDescent="0.3">
      <c r="A1351" t="s">
        <v>3175</v>
      </c>
      <c r="B1351" s="2">
        <v>45373</v>
      </c>
      <c r="C1351" t="s">
        <v>241</v>
      </c>
      <c r="D1351" t="s">
        <v>1570</v>
      </c>
      <c r="E1351" t="str">
        <f>VLOOKUP(D1351,Product!$A$2:$I$101,3,FALSE)</f>
        <v>Electronics</v>
      </c>
      <c r="F1351" t="s">
        <v>1797</v>
      </c>
      <c r="G1351">
        <v>4</v>
      </c>
      <c r="H1351">
        <v>898.58</v>
      </c>
      <c r="I1351">
        <v>0.16</v>
      </c>
      <c r="J1351" t="s">
        <v>1826</v>
      </c>
      <c r="K1351">
        <v>3019.2287999999999</v>
      </c>
      <c r="L1351" s="45">
        <f t="shared" si="86"/>
        <v>4</v>
      </c>
      <c r="M1351" s="42">
        <f t="shared" si="85"/>
        <v>898.58</v>
      </c>
      <c r="N1351" s="42">
        <f t="shared" si="87"/>
        <v>0.16</v>
      </c>
      <c r="O1351" s="42">
        <f t="shared" si="88"/>
        <v>3019.2287999999999</v>
      </c>
    </row>
    <row r="1352" spans="1:15" x14ac:dyDescent="0.3">
      <c r="A1352" t="s">
        <v>3176</v>
      </c>
      <c r="B1352" s="2">
        <v>45529</v>
      </c>
      <c r="C1352" t="s">
        <v>1217</v>
      </c>
      <c r="D1352" t="s">
        <v>1594</v>
      </c>
      <c r="E1352" t="str">
        <f>VLOOKUP(D1352,Product!$A$2:$I$101,3,FALSE)</f>
        <v>Clothing</v>
      </c>
      <c r="F1352" t="s">
        <v>1761</v>
      </c>
      <c r="G1352">
        <v>3</v>
      </c>
      <c r="H1352">
        <v>152.41</v>
      </c>
      <c r="I1352">
        <v>0.25</v>
      </c>
      <c r="J1352" t="s">
        <v>1824</v>
      </c>
      <c r="K1352">
        <v>342.92250000000001</v>
      </c>
      <c r="L1352" s="45">
        <f t="shared" si="86"/>
        <v>3</v>
      </c>
      <c r="M1352" s="42">
        <f t="shared" si="85"/>
        <v>152.41</v>
      </c>
      <c r="N1352" s="42">
        <f t="shared" si="87"/>
        <v>0.25</v>
      </c>
      <c r="O1352" s="42">
        <f t="shared" si="88"/>
        <v>342.92250000000001</v>
      </c>
    </row>
    <row r="1353" spans="1:15" x14ac:dyDescent="0.3">
      <c r="A1353" t="s">
        <v>3177</v>
      </c>
      <c r="B1353" s="2">
        <v>45872</v>
      </c>
      <c r="C1353" t="s">
        <v>722</v>
      </c>
      <c r="D1353" t="s">
        <v>1732</v>
      </c>
      <c r="E1353" t="str">
        <f>VLOOKUP(D1353,Product!$A$2:$I$101,3,FALSE)</f>
        <v>Home</v>
      </c>
      <c r="F1353" t="s">
        <v>1799</v>
      </c>
      <c r="G1353">
        <v>3</v>
      </c>
      <c r="H1353">
        <v>972.58</v>
      </c>
      <c r="I1353">
        <v>0.28000000000000003</v>
      </c>
      <c r="J1353" t="s">
        <v>1829</v>
      </c>
      <c r="K1353">
        <v>2100.7728000000002</v>
      </c>
      <c r="L1353" s="45">
        <f t="shared" si="86"/>
        <v>3</v>
      </c>
      <c r="M1353" s="42">
        <f t="shared" si="85"/>
        <v>972.58</v>
      </c>
      <c r="N1353" s="42">
        <f t="shared" si="87"/>
        <v>0.28000000000000003</v>
      </c>
      <c r="O1353" s="42">
        <f t="shared" si="88"/>
        <v>2100.7728000000002</v>
      </c>
    </row>
    <row r="1354" spans="1:15" x14ac:dyDescent="0.3">
      <c r="A1354" t="s">
        <v>3178</v>
      </c>
      <c r="B1354" s="2">
        <v>45267</v>
      </c>
      <c r="C1354" t="s">
        <v>1437</v>
      </c>
      <c r="D1354" t="s">
        <v>1686</v>
      </c>
      <c r="E1354" t="str">
        <f>VLOOKUP(D1354,Product!$A$2:$I$101,3,FALSE)</f>
        <v>Clothing</v>
      </c>
      <c r="F1354" t="s">
        <v>1792</v>
      </c>
      <c r="G1354">
        <v>4</v>
      </c>
      <c r="H1354">
        <v>136.4</v>
      </c>
      <c r="I1354">
        <v>0.04</v>
      </c>
      <c r="J1354" t="s">
        <v>1829</v>
      </c>
      <c r="K1354">
        <v>523.77599999999995</v>
      </c>
      <c r="L1354" s="45">
        <f t="shared" si="86"/>
        <v>4</v>
      </c>
      <c r="M1354" s="42">
        <f t="shared" si="85"/>
        <v>136.4</v>
      </c>
      <c r="N1354" s="42">
        <f t="shared" si="87"/>
        <v>0.04</v>
      </c>
      <c r="O1354" s="42">
        <f t="shared" si="88"/>
        <v>523.77599999999995</v>
      </c>
    </row>
    <row r="1355" spans="1:15" x14ac:dyDescent="0.3">
      <c r="A1355" t="s">
        <v>3179</v>
      </c>
      <c r="B1355" s="2">
        <v>45894</v>
      </c>
      <c r="C1355" t="s">
        <v>1246</v>
      </c>
      <c r="D1355" t="s">
        <v>1736</v>
      </c>
      <c r="E1355" t="str">
        <f>VLOOKUP(D1355,Product!$A$2:$I$101,3,FALSE)</f>
        <v>Beauty</v>
      </c>
      <c r="F1355" t="s">
        <v>1801</v>
      </c>
      <c r="G1355">
        <v>1</v>
      </c>
      <c r="H1355">
        <v>509.63</v>
      </c>
      <c r="I1355">
        <v>0.27</v>
      </c>
      <c r="J1355" t="s">
        <v>1829</v>
      </c>
      <c r="K1355">
        <v>372.0299</v>
      </c>
      <c r="L1355" s="45">
        <f t="shared" si="86"/>
        <v>1</v>
      </c>
      <c r="M1355" s="42">
        <f t="shared" si="85"/>
        <v>509.63</v>
      </c>
      <c r="N1355" s="42">
        <f t="shared" si="87"/>
        <v>0.27</v>
      </c>
      <c r="O1355" s="42">
        <f t="shared" si="88"/>
        <v>372.0299</v>
      </c>
    </row>
    <row r="1356" spans="1:15" x14ac:dyDescent="0.3">
      <c r="A1356" t="s">
        <v>3180</v>
      </c>
      <c r="B1356" s="2">
        <v>45331</v>
      </c>
      <c r="C1356" t="s">
        <v>23</v>
      </c>
      <c r="D1356" t="s">
        <v>1742</v>
      </c>
      <c r="E1356" t="str">
        <f>VLOOKUP(D1356,Product!$A$2:$I$101,3,FALSE)</f>
        <v>Sports</v>
      </c>
      <c r="F1356" t="s">
        <v>1766</v>
      </c>
      <c r="G1356">
        <v>4</v>
      </c>
      <c r="H1356">
        <v>360.28</v>
      </c>
      <c r="I1356">
        <v>0.09</v>
      </c>
      <c r="J1356" t="s">
        <v>1829</v>
      </c>
      <c r="K1356">
        <v>1311.4192</v>
      </c>
      <c r="L1356" s="45">
        <f t="shared" si="86"/>
        <v>4</v>
      </c>
      <c r="M1356" s="42">
        <f t="shared" si="85"/>
        <v>360.28</v>
      </c>
      <c r="N1356" s="42">
        <f t="shared" si="87"/>
        <v>0.09</v>
      </c>
      <c r="O1356" s="42">
        <f t="shared" si="88"/>
        <v>1311.4192</v>
      </c>
    </row>
    <row r="1357" spans="1:15" x14ac:dyDescent="0.3">
      <c r="A1357" t="s">
        <v>3181</v>
      </c>
      <c r="B1357" s="2">
        <v>45910</v>
      </c>
      <c r="C1357" t="s">
        <v>292</v>
      </c>
      <c r="D1357" t="s">
        <v>1726</v>
      </c>
      <c r="E1357" t="str">
        <f>VLOOKUP(D1357,Product!$A$2:$I$101,3,FALSE)</f>
        <v>Beauty</v>
      </c>
      <c r="F1357" t="s">
        <v>1801</v>
      </c>
      <c r="G1357">
        <v>3</v>
      </c>
      <c r="H1357">
        <v>882.05</v>
      </c>
      <c r="I1357">
        <v>0.06</v>
      </c>
      <c r="J1357" t="s">
        <v>1826</v>
      </c>
      <c r="K1357">
        <v>2487.3809999999989</v>
      </c>
      <c r="L1357" s="45">
        <f t="shared" si="86"/>
        <v>3</v>
      </c>
      <c r="M1357" s="42">
        <f t="shared" si="85"/>
        <v>882.05</v>
      </c>
      <c r="N1357" s="42">
        <f t="shared" si="87"/>
        <v>0.06</v>
      </c>
      <c r="O1357" s="42">
        <f t="shared" si="88"/>
        <v>2487.3809999999989</v>
      </c>
    </row>
    <row r="1358" spans="1:15" x14ac:dyDescent="0.3">
      <c r="A1358" t="s">
        <v>3182</v>
      </c>
      <c r="B1358" s="2">
        <v>45564</v>
      </c>
      <c r="C1358" t="s">
        <v>640</v>
      </c>
      <c r="D1358" t="s">
        <v>1706</v>
      </c>
      <c r="E1358" t="str">
        <f>VLOOKUP(D1358,Product!$A$2:$I$101,3,FALSE)</f>
        <v>Home</v>
      </c>
      <c r="F1358" t="s">
        <v>1782</v>
      </c>
      <c r="G1358">
        <v>3</v>
      </c>
      <c r="H1358">
        <v>141.54</v>
      </c>
      <c r="I1358">
        <v>0.12</v>
      </c>
      <c r="J1358" t="s">
        <v>1826</v>
      </c>
      <c r="K1358">
        <v>373.66559999999998</v>
      </c>
      <c r="L1358" s="45">
        <f t="shared" si="86"/>
        <v>3</v>
      </c>
      <c r="M1358" s="42">
        <f t="shared" si="85"/>
        <v>141.54</v>
      </c>
      <c r="N1358" s="42">
        <f t="shared" si="87"/>
        <v>0.12</v>
      </c>
      <c r="O1358" s="42">
        <f t="shared" si="88"/>
        <v>373.66559999999998</v>
      </c>
    </row>
    <row r="1359" spans="1:15" x14ac:dyDescent="0.3">
      <c r="A1359" t="s">
        <v>3183</v>
      </c>
      <c r="B1359" s="2">
        <v>45461</v>
      </c>
      <c r="C1359" t="s">
        <v>168</v>
      </c>
      <c r="D1359" t="s">
        <v>1578</v>
      </c>
      <c r="E1359" t="str">
        <f>VLOOKUP(D1359,Product!$A$2:$I$101,3,FALSE)</f>
        <v>Electronics</v>
      </c>
      <c r="F1359" t="s">
        <v>1769</v>
      </c>
      <c r="G1359">
        <v>3</v>
      </c>
      <c r="H1359">
        <v>83.5</v>
      </c>
      <c r="I1359">
        <v>0.23</v>
      </c>
      <c r="J1359" t="s">
        <v>1829</v>
      </c>
      <c r="K1359">
        <v>192.88499999999999</v>
      </c>
      <c r="L1359" s="45">
        <f t="shared" si="86"/>
        <v>3</v>
      </c>
      <c r="M1359" s="42">
        <f t="shared" ref="M1359:M1422" si="89">IF(H1359="", IFERROR(AVERAGEIF($E$2:$E$101, E1359, $H$2:$H$101), ""), H1359)</f>
        <v>83.5</v>
      </c>
      <c r="N1359" s="42">
        <f t="shared" si="87"/>
        <v>0.23</v>
      </c>
      <c r="O1359" s="42">
        <f t="shared" si="88"/>
        <v>192.88499999999999</v>
      </c>
    </row>
    <row r="1360" spans="1:15" x14ac:dyDescent="0.3">
      <c r="A1360" t="s">
        <v>3184</v>
      </c>
      <c r="B1360" s="2">
        <v>45258</v>
      </c>
      <c r="C1360" t="s">
        <v>425</v>
      </c>
      <c r="D1360" t="s">
        <v>1576</v>
      </c>
      <c r="E1360" t="str">
        <f>VLOOKUP(D1360,Product!$A$2:$I$101,3,FALSE)</f>
        <v>Home</v>
      </c>
      <c r="F1360" t="s">
        <v>1776</v>
      </c>
      <c r="G1360">
        <v>2</v>
      </c>
      <c r="H1360">
        <v>629.73</v>
      </c>
      <c r="I1360">
        <v>7.0000000000000007E-2</v>
      </c>
      <c r="J1360" t="s">
        <v>1826</v>
      </c>
      <c r="K1360">
        <v>1171.2978000000001</v>
      </c>
      <c r="L1360" s="45">
        <f t="shared" si="86"/>
        <v>2</v>
      </c>
      <c r="M1360" s="42">
        <f t="shared" si="89"/>
        <v>629.73</v>
      </c>
      <c r="N1360" s="42">
        <f t="shared" si="87"/>
        <v>7.0000000000000007E-2</v>
      </c>
      <c r="O1360" s="42">
        <f t="shared" si="88"/>
        <v>1171.2978000000001</v>
      </c>
    </row>
    <row r="1361" spans="1:15" x14ac:dyDescent="0.3">
      <c r="A1361" t="s">
        <v>3185</v>
      </c>
      <c r="B1361" s="2">
        <v>45228</v>
      </c>
      <c r="C1361" t="s">
        <v>59</v>
      </c>
      <c r="D1361" t="s">
        <v>1614</v>
      </c>
      <c r="E1361" t="str">
        <f>VLOOKUP(D1361,Product!$A$2:$I$101,3,FALSE)</f>
        <v>Home</v>
      </c>
      <c r="F1361" t="s">
        <v>1776</v>
      </c>
      <c r="G1361">
        <v>2</v>
      </c>
      <c r="H1361">
        <v>159.93</v>
      </c>
      <c r="I1361">
        <v>0.2</v>
      </c>
      <c r="J1361" t="s">
        <v>1829</v>
      </c>
      <c r="K1361">
        <v>255.88800000000001</v>
      </c>
      <c r="L1361" s="45">
        <f t="shared" si="86"/>
        <v>2</v>
      </c>
      <c r="M1361" s="42">
        <f t="shared" si="89"/>
        <v>159.93</v>
      </c>
      <c r="N1361" s="42">
        <f t="shared" si="87"/>
        <v>0.2</v>
      </c>
      <c r="O1361" s="42">
        <f t="shared" si="88"/>
        <v>255.88800000000001</v>
      </c>
    </row>
    <row r="1362" spans="1:15" x14ac:dyDescent="0.3">
      <c r="A1362" t="s">
        <v>3186</v>
      </c>
      <c r="B1362" s="2">
        <v>45858</v>
      </c>
      <c r="C1362" t="s">
        <v>59</v>
      </c>
      <c r="D1362" t="s">
        <v>1638</v>
      </c>
      <c r="E1362" t="str">
        <f>VLOOKUP(D1362,Product!$A$2:$I$101,3,FALSE)</f>
        <v>Sports</v>
      </c>
      <c r="F1362" t="s">
        <v>1810</v>
      </c>
      <c r="G1362">
        <v>1</v>
      </c>
      <c r="H1362">
        <v>459.89</v>
      </c>
      <c r="I1362">
        <v>0.18</v>
      </c>
      <c r="J1362" t="s">
        <v>1829</v>
      </c>
      <c r="K1362">
        <v>377.10980000000001</v>
      </c>
      <c r="L1362" s="45">
        <f t="shared" si="86"/>
        <v>1</v>
      </c>
      <c r="M1362" s="42">
        <f t="shared" si="89"/>
        <v>459.89</v>
      </c>
      <c r="N1362" s="42">
        <f t="shared" si="87"/>
        <v>0.18</v>
      </c>
      <c r="O1362" s="42">
        <f t="shared" si="88"/>
        <v>377.10980000000001</v>
      </c>
    </row>
    <row r="1363" spans="1:15" x14ac:dyDescent="0.3">
      <c r="A1363" t="s">
        <v>3187</v>
      </c>
      <c r="B1363" s="2">
        <v>45532</v>
      </c>
      <c r="C1363" t="s">
        <v>619</v>
      </c>
      <c r="D1363" t="s">
        <v>1614</v>
      </c>
      <c r="E1363" t="str">
        <f>VLOOKUP(D1363,Product!$A$2:$I$101,3,FALSE)</f>
        <v>Home</v>
      </c>
      <c r="F1363" t="s">
        <v>1813</v>
      </c>
      <c r="G1363">
        <v>4</v>
      </c>
      <c r="H1363">
        <v>885.57</v>
      </c>
      <c r="I1363">
        <v>0.27</v>
      </c>
      <c r="J1363" t="s">
        <v>1824</v>
      </c>
      <c r="K1363">
        <v>2585.8643999999999</v>
      </c>
      <c r="L1363" s="45">
        <f t="shared" si="86"/>
        <v>4</v>
      </c>
      <c r="M1363" s="42">
        <f t="shared" si="89"/>
        <v>885.57</v>
      </c>
      <c r="N1363" s="42">
        <f t="shared" si="87"/>
        <v>0.27</v>
      </c>
      <c r="O1363" s="42">
        <f t="shared" si="88"/>
        <v>2585.8643999999999</v>
      </c>
    </row>
    <row r="1364" spans="1:15" x14ac:dyDescent="0.3">
      <c r="A1364" t="s">
        <v>3188</v>
      </c>
      <c r="B1364" s="2">
        <v>45454</v>
      </c>
      <c r="C1364" t="s">
        <v>1252</v>
      </c>
      <c r="D1364" t="s">
        <v>1656</v>
      </c>
      <c r="E1364" t="str">
        <f>VLOOKUP(D1364,Product!$A$2:$I$101,3,FALSE)</f>
        <v>Sports</v>
      </c>
      <c r="F1364" t="s">
        <v>1801</v>
      </c>
      <c r="G1364">
        <v>3</v>
      </c>
      <c r="H1364">
        <v>789.05</v>
      </c>
      <c r="I1364">
        <v>0</v>
      </c>
      <c r="J1364" t="s">
        <v>1826</v>
      </c>
      <c r="K1364">
        <v>2367.15</v>
      </c>
      <c r="L1364" s="45">
        <f t="shared" si="86"/>
        <v>3</v>
      </c>
      <c r="M1364" s="42">
        <f t="shared" si="89"/>
        <v>789.05</v>
      </c>
      <c r="N1364" s="42">
        <f t="shared" si="87"/>
        <v>0</v>
      </c>
      <c r="O1364" s="42">
        <f t="shared" si="88"/>
        <v>2367.15</v>
      </c>
    </row>
    <row r="1365" spans="1:15" x14ac:dyDescent="0.3">
      <c r="A1365" t="s">
        <v>3189</v>
      </c>
      <c r="B1365" s="2">
        <v>45244</v>
      </c>
      <c r="C1365" t="s">
        <v>517</v>
      </c>
      <c r="D1365" t="s">
        <v>1680</v>
      </c>
      <c r="E1365" t="str">
        <f>VLOOKUP(D1365,Product!$A$2:$I$101,3,FALSE)</f>
        <v>Beauty</v>
      </c>
      <c r="F1365" t="s">
        <v>1752</v>
      </c>
      <c r="G1365">
        <v>1</v>
      </c>
      <c r="H1365">
        <v>570.52</v>
      </c>
      <c r="I1365">
        <v>0</v>
      </c>
      <c r="J1365" t="s">
        <v>1826</v>
      </c>
      <c r="K1365">
        <v>570.52</v>
      </c>
      <c r="L1365" s="45">
        <f t="shared" si="86"/>
        <v>1</v>
      </c>
      <c r="M1365" s="42">
        <f t="shared" si="89"/>
        <v>570.52</v>
      </c>
      <c r="N1365" s="42">
        <f t="shared" si="87"/>
        <v>0</v>
      </c>
      <c r="O1365" s="42">
        <f t="shared" si="88"/>
        <v>570.52</v>
      </c>
    </row>
    <row r="1366" spans="1:15" x14ac:dyDescent="0.3">
      <c r="A1366" t="s">
        <v>3190</v>
      </c>
      <c r="B1366" s="2">
        <v>45322</v>
      </c>
      <c r="C1366" t="s">
        <v>592</v>
      </c>
      <c r="D1366" t="s">
        <v>1602</v>
      </c>
      <c r="E1366" t="str">
        <f>VLOOKUP(D1366,Product!$A$2:$I$101,3,FALSE)</f>
        <v>Home</v>
      </c>
      <c r="F1366" t="s">
        <v>1804</v>
      </c>
      <c r="G1366">
        <v>4</v>
      </c>
      <c r="H1366">
        <v>310.79000000000002</v>
      </c>
      <c r="I1366">
        <v>0.22</v>
      </c>
      <c r="J1366" t="s">
        <v>1829</v>
      </c>
      <c r="K1366">
        <v>969.66480000000013</v>
      </c>
      <c r="L1366" s="45">
        <f t="shared" si="86"/>
        <v>4</v>
      </c>
      <c r="M1366" s="42">
        <f t="shared" si="89"/>
        <v>310.79000000000002</v>
      </c>
      <c r="N1366" s="42">
        <f t="shared" si="87"/>
        <v>0.22</v>
      </c>
      <c r="O1366" s="42">
        <f t="shared" si="88"/>
        <v>969.66480000000013</v>
      </c>
    </row>
    <row r="1367" spans="1:15" x14ac:dyDescent="0.3">
      <c r="A1367" t="s">
        <v>3191</v>
      </c>
      <c r="B1367" s="2">
        <v>45757</v>
      </c>
      <c r="C1367" t="s">
        <v>214</v>
      </c>
      <c r="D1367" t="s">
        <v>1684</v>
      </c>
      <c r="E1367" t="str">
        <f>VLOOKUP(D1367,Product!$A$2:$I$101,3,FALSE)</f>
        <v>Home</v>
      </c>
      <c r="F1367" t="s">
        <v>1807</v>
      </c>
      <c r="G1367">
        <v>4</v>
      </c>
      <c r="H1367">
        <v>255.67</v>
      </c>
      <c r="I1367">
        <v>0.17</v>
      </c>
      <c r="J1367" t="s">
        <v>1824</v>
      </c>
      <c r="K1367">
        <v>848.82439999999997</v>
      </c>
      <c r="L1367" s="45">
        <f t="shared" si="86"/>
        <v>4</v>
      </c>
      <c r="M1367" s="42">
        <f t="shared" si="89"/>
        <v>255.67</v>
      </c>
      <c r="N1367" s="42">
        <f t="shared" si="87"/>
        <v>0.17</v>
      </c>
      <c r="O1367" s="42">
        <f t="shared" si="88"/>
        <v>848.82439999999997</v>
      </c>
    </row>
    <row r="1368" spans="1:15" x14ac:dyDescent="0.3">
      <c r="A1368" t="s">
        <v>3192</v>
      </c>
      <c r="B1368" s="2">
        <v>45397</v>
      </c>
      <c r="C1368" t="s">
        <v>444</v>
      </c>
      <c r="D1368" t="s">
        <v>1602</v>
      </c>
      <c r="E1368" t="str">
        <f>VLOOKUP(D1368,Product!$A$2:$I$101,3,FALSE)</f>
        <v>Home</v>
      </c>
      <c r="F1368" t="s">
        <v>1804</v>
      </c>
      <c r="G1368">
        <v>2</v>
      </c>
      <c r="H1368">
        <v>270.66000000000003</v>
      </c>
      <c r="I1368">
        <v>0.1</v>
      </c>
      <c r="J1368" t="s">
        <v>1829</v>
      </c>
      <c r="K1368">
        <v>487.18799999999999</v>
      </c>
      <c r="L1368" s="45">
        <f t="shared" si="86"/>
        <v>2</v>
      </c>
      <c r="M1368" s="42">
        <f t="shared" si="89"/>
        <v>270.66000000000003</v>
      </c>
      <c r="N1368" s="42">
        <f t="shared" si="87"/>
        <v>0.1</v>
      </c>
      <c r="O1368" s="42">
        <f t="shared" si="88"/>
        <v>487.18799999999999</v>
      </c>
    </row>
    <row r="1369" spans="1:15" x14ac:dyDescent="0.3">
      <c r="A1369" t="s">
        <v>3193</v>
      </c>
      <c r="B1369" s="2">
        <v>45914</v>
      </c>
      <c r="C1369" t="s">
        <v>945</v>
      </c>
      <c r="D1369" t="s">
        <v>1594</v>
      </c>
      <c r="E1369" t="str">
        <f>VLOOKUP(D1369,Product!$A$2:$I$101,3,FALSE)</f>
        <v>Clothing</v>
      </c>
      <c r="F1369" t="s">
        <v>1807</v>
      </c>
      <c r="G1369">
        <v>3</v>
      </c>
      <c r="H1369">
        <v>373.35</v>
      </c>
      <c r="I1369">
        <v>0.2</v>
      </c>
      <c r="J1369" t="s">
        <v>1829</v>
      </c>
      <c r="K1369">
        <v>896.04000000000019</v>
      </c>
      <c r="L1369" s="45">
        <f t="shared" si="86"/>
        <v>3</v>
      </c>
      <c r="M1369" s="42">
        <f t="shared" si="89"/>
        <v>373.35</v>
      </c>
      <c r="N1369" s="42">
        <f t="shared" si="87"/>
        <v>0.2</v>
      </c>
      <c r="O1369" s="42">
        <f t="shared" si="88"/>
        <v>896.04000000000019</v>
      </c>
    </row>
    <row r="1370" spans="1:15" x14ac:dyDescent="0.3">
      <c r="A1370" t="s">
        <v>3194</v>
      </c>
      <c r="B1370" s="2">
        <v>45432</v>
      </c>
      <c r="C1370" t="s">
        <v>144</v>
      </c>
      <c r="D1370" t="s">
        <v>1666</v>
      </c>
      <c r="E1370" t="str">
        <f>VLOOKUP(D1370,Product!$A$2:$I$101,3,FALSE)</f>
        <v>Beauty</v>
      </c>
      <c r="F1370" t="s">
        <v>1792</v>
      </c>
      <c r="G1370">
        <v>2</v>
      </c>
      <c r="H1370">
        <v>23.58</v>
      </c>
      <c r="I1370">
        <v>0.02</v>
      </c>
      <c r="J1370" t="s">
        <v>1826</v>
      </c>
      <c r="K1370">
        <v>46.216799999999999</v>
      </c>
      <c r="L1370" s="45">
        <f t="shared" si="86"/>
        <v>2</v>
      </c>
      <c r="M1370" s="42">
        <f t="shared" si="89"/>
        <v>23.58</v>
      </c>
      <c r="N1370" s="42">
        <f t="shared" si="87"/>
        <v>0.02</v>
      </c>
      <c r="O1370" s="42">
        <f t="shared" si="88"/>
        <v>46.216799999999999</v>
      </c>
    </row>
    <row r="1371" spans="1:15" x14ac:dyDescent="0.3">
      <c r="A1371" t="s">
        <v>3195</v>
      </c>
      <c r="B1371" s="2">
        <v>45798</v>
      </c>
      <c r="C1371" t="s">
        <v>32</v>
      </c>
      <c r="D1371" t="s">
        <v>1618</v>
      </c>
      <c r="E1371" t="str">
        <f>VLOOKUP(D1371,Product!$A$2:$I$101,3,FALSE)</f>
        <v>Home</v>
      </c>
      <c r="F1371" t="s">
        <v>1779</v>
      </c>
      <c r="G1371">
        <v>4</v>
      </c>
      <c r="H1371">
        <v>185.67</v>
      </c>
      <c r="I1371">
        <v>0.21</v>
      </c>
      <c r="J1371" t="s">
        <v>1826</v>
      </c>
      <c r="K1371">
        <v>586.71719999999993</v>
      </c>
      <c r="L1371" s="45">
        <f t="shared" si="86"/>
        <v>4</v>
      </c>
      <c r="M1371" s="42">
        <f t="shared" si="89"/>
        <v>185.67</v>
      </c>
      <c r="N1371" s="42">
        <f t="shared" si="87"/>
        <v>0.21</v>
      </c>
      <c r="O1371" s="42">
        <f t="shared" si="88"/>
        <v>586.71719999999993</v>
      </c>
    </row>
    <row r="1372" spans="1:15" x14ac:dyDescent="0.3">
      <c r="A1372" t="s">
        <v>3196</v>
      </c>
      <c r="B1372" s="2">
        <v>45396</v>
      </c>
      <c r="C1372" t="s">
        <v>417</v>
      </c>
      <c r="D1372" t="s">
        <v>1584</v>
      </c>
      <c r="E1372" t="str">
        <f>VLOOKUP(D1372,Product!$A$2:$I$101,3,FALSE)</f>
        <v>Clothing</v>
      </c>
      <c r="F1372" t="s">
        <v>1797</v>
      </c>
      <c r="G1372">
        <v>3</v>
      </c>
      <c r="H1372">
        <v>928.74</v>
      </c>
      <c r="I1372">
        <v>0.27</v>
      </c>
      <c r="J1372" t="s">
        <v>1826</v>
      </c>
      <c r="K1372">
        <v>2033.9405999999999</v>
      </c>
      <c r="L1372" s="45">
        <f t="shared" si="86"/>
        <v>3</v>
      </c>
      <c r="M1372" s="42">
        <f t="shared" si="89"/>
        <v>928.74</v>
      </c>
      <c r="N1372" s="42">
        <f t="shared" si="87"/>
        <v>0.27</v>
      </c>
      <c r="O1372" s="42">
        <f t="shared" si="88"/>
        <v>2033.9405999999999</v>
      </c>
    </row>
    <row r="1373" spans="1:15" x14ac:dyDescent="0.3">
      <c r="A1373" t="s">
        <v>3197</v>
      </c>
      <c r="B1373" s="2">
        <v>45235</v>
      </c>
      <c r="C1373" t="s">
        <v>121</v>
      </c>
      <c r="D1373" t="s">
        <v>1716</v>
      </c>
      <c r="E1373" t="str">
        <f>VLOOKUP(D1373,Product!$A$2:$I$101,3,FALSE)</f>
        <v>Home</v>
      </c>
      <c r="F1373" t="s">
        <v>1773</v>
      </c>
      <c r="G1373">
        <v>3</v>
      </c>
      <c r="H1373">
        <v>923.38</v>
      </c>
      <c r="I1373">
        <v>7.0000000000000007E-2</v>
      </c>
      <c r="J1373" t="s">
        <v>1829</v>
      </c>
      <c r="K1373">
        <v>2576.2302</v>
      </c>
      <c r="L1373" s="45">
        <f t="shared" si="86"/>
        <v>3</v>
      </c>
      <c r="M1373" s="42">
        <f t="shared" si="89"/>
        <v>923.38</v>
      </c>
      <c r="N1373" s="42">
        <f t="shared" si="87"/>
        <v>7.0000000000000007E-2</v>
      </c>
      <c r="O1373" s="42">
        <f t="shared" si="88"/>
        <v>2576.2302</v>
      </c>
    </row>
    <row r="1374" spans="1:15" x14ac:dyDescent="0.3">
      <c r="A1374" t="s">
        <v>3198</v>
      </c>
      <c r="B1374" s="2">
        <v>45499</v>
      </c>
      <c r="C1374" t="s">
        <v>1425</v>
      </c>
      <c r="D1374" t="s">
        <v>1553</v>
      </c>
      <c r="E1374" t="str">
        <f>VLOOKUP(D1374,Product!$A$2:$I$101,3,FALSE)</f>
        <v>Clothing</v>
      </c>
      <c r="F1374" t="s">
        <v>1786</v>
      </c>
      <c r="G1374">
        <v>2</v>
      </c>
      <c r="H1374">
        <v>409.26</v>
      </c>
      <c r="I1374">
        <v>0.1</v>
      </c>
      <c r="J1374" t="s">
        <v>1826</v>
      </c>
      <c r="K1374">
        <v>736.66800000000001</v>
      </c>
      <c r="L1374" s="45">
        <f t="shared" si="86"/>
        <v>2</v>
      </c>
      <c r="M1374" s="42">
        <f t="shared" si="89"/>
        <v>409.26</v>
      </c>
      <c r="N1374" s="42">
        <f t="shared" si="87"/>
        <v>0.1</v>
      </c>
      <c r="O1374" s="42">
        <f t="shared" si="88"/>
        <v>736.66800000000001</v>
      </c>
    </row>
    <row r="1375" spans="1:15" x14ac:dyDescent="0.3">
      <c r="A1375" t="s">
        <v>3199</v>
      </c>
      <c r="B1375" s="2">
        <v>45272</v>
      </c>
      <c r="C1375" t="s">
        <v>812</v>
      </c>
      <c r="D1375" t="s">
        <v>1594</v>
      </c>
      <c r="E1375" t="str">
        <f>VLOOKUP(D1375,Product!$A$2:$I$101,3,FALSE)</f>
        <v>Clothing</v>
      </c>
      <c r="F1375" t="s">
        <v>1779</v>
      </c>
      <c r="G1375">
        <v>2</v>
      </c>
      <c r="H1375">
        <v>608.46</v>
      </c>
      <c r="I1375">
        <v>0.16</v>
      </c>
      <c r="J1375" t="s">
        <v>1824</v>
      </c>
      <c r="K1375">
        <v>1022.2128</v>
      </c>
      <c r="L1375" s="45">
        <f t="shared" si="86"/>
        <v>2</v>
      </c>
      <c r="M1375" s="42">
        <f t="shared" si="89"/>
        <v>608.46</v>
      </c>
      <c r="N1375" s="42">
        <f t="shared" si="87"/>
        <v>0.16</v>
      </c>
      <c r="O1375" s="42">
        <f t="shared" si="88"/>
        <v>1022.2128</v>
      </c>
    </row>
    <row r="1376" spans="1:15" x14ac:dyDescent="0.3">
      <c r="A1376" t="s">
        <v>3200</v>
      </c>
      <c r="B1376" s="2">
        <v>45785</v>
      </c>
      <c r="C1376" t="s">
        <v>690</v>
      </c>
      <c r="D1376" t="s">
        <v>1632</v>
      </c>
      <c r="E1376" t="str">
        <f>VLOOKUP(D1376,Product!$A$2:$I$101,3,FALSE)</f>
        <v>Electronics</v>
      </c>
      <c r="F1376" t="s">
        <v>1813</v>
      </c>
      <c r="G1376">
        <v>4</v>
      </c>
      <c r="H1376">
        <v>150.47999999999999</v>
      </c>
      <c r="I1376">
        <v>0.09</v>
      </c>
      <c r="J1376" t="s">
        <v>1824</v>
      </c>
      <c r="K1376">
        <v>547.74720000000002</v>
      </c>
      <c r="L1376" s="45">
        <f t="shared" si="86"/>
        <v>4</v>
      </c>
      <c r="M1376" s="42">
        <f t="shared" si="89"/>
        <v>150.47999999999999</v>
      </c>
      <c r="N1376" s="42">
        <f t="shared" si="87"/>
        <v>0.09</v>
      </c>
      <c r="O1376" s="42">
        <f t="shared" si="88"/>
        <v>547.74720000000002</v>
      </c>
    </row>
    <row r="1377" spans="1:15" x14ac:dyDescent="0.3">
      <c r="A1377" t="s">
        <v>3201</v>
      </c>
      <c r="B1377" s="2">
        <v>45534</v>
      </c>
      <c r="C1377" t="s">
        <v>785</v>
      </c>
      <c r="D1377" t="s">
        <v>1684</v>
      </c>
      <c r="E1377" t="str">
        <f>VLOOKUP(D1377,Product!$A$2:$I$101,3,FALSE)</f>
        <v>Home</v>
      </c>
      <c r="F1377" t="s">
        <v>1799</v>
      </c>
      <c r="G1377">
        <v>4</v>
      </c>
      <c r="H1377">
        <v>207.41</v>
      </c>
      <c r="I1377">
        <v>0.02</v>
      </c>
      <c r="J1377" t="s">
        <v>1824</v>
      </c>
      <c r="K1377">
        <v>813.04719999999998</v>
      </c>
      <c r="L1377" s="45">
        <f t="shared" si="86"/>
        <v>4</v>
      </c>
      <c r="M1377" s="42">
        <f t="shared" si="89"/>
        <v>207.41</v>
      </c>
      <c r="N1377" s="42">
        <f t="shared" si="87"/>
        <v>0.02</v>
      </c>
      <c r="O1377" s="42">
        <f t="shared" si="88"/>
        <v>813.04719999999998</v>
      </c>
    </row>
    <row r="1378" spans="1:15" x14ac:dyDescent="0.3">
      <c r="A1378" t="s">
        <v>3202</v>
      </c>
      <c r="B1378" s="2">
        <v>45803</v>
      </c>
      <c r="C1378" t="s">
        <v>571</v>
      </c>
      <c r="D1378" t="s">
        <v>1570</v>
      </c>
      <c r="E1378" t="str">
        <f>VLOOKUP(D1378,Product!$A$2:$I$101,3,FALSE)</f>
        <v>Electronics</v>
      </c>
      <c r="F1378" t="s">
        <v>1776</v>
      </c>
      <c r="G1378">
        <v>1</v>
      </c>
      <c r="H1378">
        <v>56.59</v>
      </c>
      <c r="I1378">
        <v>0.15</v>
      </c>
      <c r="J1378" t="s">
        <v>1826</v>
      </c>
      <c r="K1378">
        <v>48.101500000000001</v>
      </c>
      <c r="L1378" s="45">
        <f t="shared" si="86"/>
        <v>1</v>
      </c>
      <c r="M1378" s="42">
        <f t="shared" si="89"/>
        <v>56.59</v>
      </c>
      <c r="N1378" s="42">
        <f t="shared" si="87"/>
        <v>0.15</v>
      </c>
      <c r="O1378" s="42">
        <f t="shared" si="88"/>
        <v>48.101500000000001</v>
      </c>
    </row>
    <row r="1379" spans="1:15" x14ac:dyDescent="0.3">
      <c r="A1379" t="s">
        <v>3203</v>
      </c>
      <c r="B1379" s="2">
        <v>45667</v>
      </c>
      <c r="C1379" t="s">
        <v>1260</v>
      </c>
      <c r="D1379" t="s">
        <v>1626</v>
      </c>
      <c r="E1379" t="str">
        <f>VLOOKUP(D1379,Product!$A$2:$I$101,3,FALSE)</f>
        <v>Electronics</v>
      </c>
      <c r="F1379" t="s">
        <v>1769</v>
      </c>
      <c r="G1379">
        <v>4</v>
      </c>
      <c r="H1379">
        <v>995.4</v>
      </c>
      <c r="I1379">
        <v>0.27</v>
      </c>
      <c r="J1379" t="s">
        <v>1824</v>
      </c>
      <c r="K1379">
        <v>2906.5680000000002</v>
      </c>
      <c r="L1379" s="45">
        <f t="shared" si="86"/>
        <v>4</v>
      </c>
      <c r="M1379" s="42">
        <f t="shared" si="89"/>
        <v>995.4</v>
      </c>
      <c r="N1379" s="42">
        <f t="shared" si="87"/>
        <v>0.27</v>
      </c>
      <c r="O1379" s="42">
        <f t="shared" si="88"/>
        <v>2906.5680000000002</v>
      </c>
    </row>
    <row r="1380" spans="1:15" x14ac:dyDescent="0.3">
      <c r="A1380" t="s">
        <v>3204</v>
      </c>
      <c r="B1380" s="2">
        <v>45656</v>
      </c>
      <c r="C1380" t="s">
        <v>238</v>
      </c>
      <c r="D1380" t="s">
        <v>1642</v>
      </c>
      <c r="E1380" t="str">
        <f>VLOOKUP(D1380,Product!$A$2:$I$101,3,FALSE)</f>
        <v>Beauty</v>
      </c>
      <c r="F1380" t="s">
        <v>1794</v>
      </c>
      <c r="G1380">
        <v>2</v>
      </c>
      <c r="H1380">
        <v>591.33000000000004</v>
      </c>
      <c r="I1380">
        <v>0.24</v>
      </c>
      <c r="J1380" t="s">
        <v>1824</v>
      </c>
      <c r="K1380">
        <v>898.8216000000001</v>
      </c>
      <c r="L1380" s="45">
        <f t="shared" si="86"/>
        <v>2</v>
      </c>
      <c r="M1380" s="42">
        <f t="shared" si="89"/>
        <v>591.33000000000004</v>
      </c>
      <c r="N1380" s="42">
        <f t="shared" si="87"/>
        <v>0.24</v>
      </c>
      <c r="O1380" s="42">
        <f t="shared" si="88"/>
        <v>898.8216000000001</v>
      </c>
    </row>
    <row r="1381" spans="1:15" x14ac:dyDescent="0.3">
      <c r="A1381" t="s">
        <v>3205</v>
      </c>
      <c r="B1381" s="2">
        <v>45869</v>
      </c>
      <c r="C1381" t="s">
        <v>1181</v>
      </c>
      <c r="D1381" t="s">
        <v>1644</v>
      </c>
      <c r="E1381" t="str">
        <f>VLOOKUP(D1381,Product!$A$2:$I$101,3,FALSE)</f>
        <v>Electronics</v>
      </c>
      <c r="F1381" t="s">
        <v>1807</v>
      </c>
      <c r="G1381">
        <v>2</v>
      </c>
      <c r="H1381">
        <v>204.89</v>
      </c>
      <c r="I1381">
        <v>0.24</v>
      </c>
      <c r="J1381" t="s">
        <v>1824</v>
      </c>
      <c r="K1381">
        <v>311.43279999999999</v>
      </c>
      <c r="L1381" s="45">
        <f t="shared" si="86"/>
        <v>2</v>
      </c>
      <c r="M1381" s="42">
        <f t="shared" si="89"/>
        <v>204.89</v>
      </c>
      <c r="N1381" s="42">
        <f t="shared" si="87"/>
        <v>0.24</v>
      </c>
      <c r="O1381" s="42">
        <f t="shared" si="88"/>
        <v>311.43279999999999</v>
      </c>
    </row>
    <row r="1382" spans="1:15" x14ac:dyDescent="0.3">
      <c r="A1382" t="s">
        <v>3206</v>
      </c>
      <c r="B1382" s="2">
        <v>45549</v>
      </c>
      <c r="C1382" t="s">
        <v>325</v>
      </c>
      <c r="D1382" t="s">
        <v>1678</v>
      </c>
      <c r="E1382" t="str">
        <f>VLOOKUP(D1382,Product!$A$2:$I$101,3,FALSE)</f>
        <v>Sports</v>
      </c>
      <c r="F1382" t="s">
        <v>1799</v>
      </c>
      <c r="G1382">
        <v>2</v>
      </c>
      <c r="H1382">
        <v>546.41</v>
      </c>
      <c r="I1382">
        <v>0.08</v>
      </c>
      <c r="J1382" t="s">
        <v>1829</v>
      </c>
      <c r="K1382">
        <v>1005.3944</v>
      </c>
      <c r="L1382" s="45">
        <f t="shared" si="86"/>
        <v>2</v>
      </c>
      <c r="M1382" s="42">
        <f t="shared" si="89"/>
        <v>546.41</v>
      </c>
      <c r="N1382" s="42">
        <f t="shared" si="87"/>
        <v>0.08</v>
      </c>
      <c r="O1382" s="42">
        <f t="shared" si="88"/>
        <v>1005.3944</v>
      </c>
    </row>
    <row r="1383" spans="1:15" x14ac:dyDescent="0.3">
      <c r="A1383" t="s">
        <v>3207</v>
      </c>
      <c r="B1383" s="2">
        <v>45409</v>
      </c>
      <c r="C1383" t="s">
        <v>211</v>
      </c>
      <c r="D1383" t="s">
        <v>1584</v>
      </c>
      <c r="E1383" t="str">
        <f>VLOOKUP(D1383,Product!$A$2:$I$101,3,FALSE)</f>
        <v>Clothing</v>
      </c>
      <c r="F1383" t="s">
        <v>1794</v>
      </c>
      <c r="G1383">
        <v>4</v>
      </c>
      <c r="H1383">
        <v>455.49</v>
      </c>
      <c r="I1383">
        <v>0.17</v>
      </c>
      <c r="J1383" t="s">
        <v>1824</v>
      </c>
      <c r="K1383">
        <v>1512.2267999999999</v>
      </c>
      <c r="L1383" s="45">
        <f t="shared" si="86"/>
        <v>4</v>
      </c>
      <c r="M1383" s="42">
        <f t="shared" si="89"/>
        <v>455.49</v>
      </c>
      <c r="N1383" s="42">
        <f t="shared" si="87"/>
        <v>0.17</v>
      </c>
      <c r="O1383" s="42">
        <f t="shared" si="88"/>
        <v>1512.2267999999999</v>
      </c>
    </row>
    <row r="1384" spans="1:15" x14ac:dyDescent="0.3">
      <c r="A1384" t="s">
        <v>3208</v>
      </c>
      <c r="B1384" s="2">
        <v>45374</v>
      </c>
      <c r="C1384" t="s">
        <v>1310</v>
      </c>
      <c r="D1384" t="s">
        <v>1568</v>
      </c>
      <c r="E1384" t="str">
        <f>VLOOKUP(D1384,Product!$A$2:$I$101,3,FALSE)</f>
        <v>Home</v>
      </c>
      <c r="F1384" t="s">
        <v>1804</v>
      </c>
      <c r="G1384">
        <v>2</v>
      </c>
      <c r="H1384">
        <v>700.27</v>
      </c>
      <c r="I1384">
        <v>0.16</v>
      </c>
      <c r="J1384" t="s">
        <v>1824</v>
      </c>
      <c r="K1384">
        <v>1176.4536000000001</v>
      </c>
      <c r="L1384" s="45">
        <f t="shared" si="86"/>
        <v>2</v>
      </c>
      <c r="M1384" s="42">
        <f t="shared" si="89"/>
        <v>700.27</v>
      </c>
      <c r="N1384" s="42">
        <f t="shared" si="87"/>
        <v>0.16</v>
      </c>
      <c r="O1384" s="42">
        <f t="shared" si="88"/>
        <v>1176.4536000000001</v>
      </c>
    </row>
    <row r="1385" spans="1:15" x14ac:dyDescent="0.3">
      <c r="A1385" t="s">
        <v>3209</v>
      </c>
      <c r="B1385" s="2">
        <v>45282</v>
      </c>
      <c r="C1385" t="s">
        <v>1083</v>
      </c>
      <c r="D1385" t="s">
        <v>1712</v>
      </c>
      <c r="E1385" t="str">
        <f>VLOOKUP(D1385,Product!$A$2:$I$101,3,FALSE)</f>
        <v>Sports</v>
      </c>
      <c r="F1385" t="s">
        <v>1807</v>
      </c>
      <c r="G1385">
        <v>2</v>
      </c>
      <c r="H1385">
        <v>160.21</v>
      </c>
      <c r="I1385">
        <v>0.09</v>
      </c>
      <c r="J1385" t="s">
        <v>1824</v>
      </c>
      <c r="K1385">
        <v>291.5822</v>
      </c>
      <c r="L1385" s="45">
        <f t="shared" si="86"/>
        <v>2</v>
      </c>
      <c r="M1385" s="42">
        <f t="shared" si="89"/>
        <v>160.21</v>
      </c>
      <c r="N1385" s="42">
        <f t="shared" si="87"/>
        <v>0.09</v>
      </c>
      <c r="O1385" s="42">
        <f t="shared" si="88"/>
        <v>291.5822</v>
      </c>
    </row>
    <row r="1386" spans="1:15" x14ac:dyDescent="0.3">
      <c r="A1386" t="s">
        <v>3210</v>
      </c>
      <c r="B1386" s="2">
        <v>45742</v>
      </c>
      <c r="C1386" t="s">
        <v>127</v>
      </c>
      <c r="D1386" t="s">
        <v>1642</v>
      </c>
      <c r="E1386" t="str">
        <f>VLOOKUP(D1386,Product!$A$2:$I$101,3,FALSE)</f>
        <v>Beauty</v>
      </c>
      <c r="F1386" t="s">
        <v>1792</v>
      </c>
      <c r="G1386">
        <v>1</v>
      </c>
      <c r="H1386">
        <v>713.63</v>
      </c>
      <c r="I1386">
        <v>0.28000000000000003</v>
      </c>
      <c r="J1386" t="s">
        <v>1829</v>
      </c>
      <c r="K1386">
        <v>513.81359999999995</v>
      </c>
      <c r="L1386" s="45">
        <f t="shared" si="86"/>
        <v>1</v>
      </c>
      <c r="M1386" s="42">
        <f t="shared" si="89"/>
        <v>713.63</v>
      </c>
      <c r="N1386" s="42">
        <f t="shared" si="87"/>
        <v>0.28000000000000003</v>
      </c>
      <c r="O1386" s="42">
        <f t="shared" si="88"/>
        <v>513.81359999999995</v>
      </c>
    </row>
    <row r="1387" spans="1:15" x14ac:dyDescent="0.3">
      <c r="A1387" t="s">
        <v>3211</v>
      </c>
      <c r="B1387" s="2">
        <v>45447</v>
      </c>
      <c r="C1387" t="s">
        <v>732</v>
      </c>
      <c r="D1387" t="s">
        <v>1734</v>
      </c>
      <c r="E1387" t="str">
        <f>VLOOKUP(D1387,Product!$A$2:$I$101,3,FALSE)</f>
        <v>Electronics</v>
      </c>
      <c r="F1387" t="s">
        <v>1779</v>
      </c>
      <c r="G1387">
        <v>2</v>
      </c>
      <c r="H1387">
        <v>224.69</v>
      </c>
      <c r="I1387">
        <v>0.2</v>
      </c>
      <c r="J1387" t="s">
        <v>1829</v>
      </c>
      <c r="K1387">
        <v>359.50400000000002</v>
      </c>
      <c r="L1387" s="45">
        <f t="shared" si="86"/>
        <v>2</v>
      </c>
      <c r="M1387" s="42">
        <f t="shared" si="89"/>
        <v>224.69</v>
      </c>
      <c r="N1387" s="42">
        <f t="shared" si="87"/>
        <v>0.2</v>
      </c>
      <c r="O1387" s="42">
        <f t="shared" si="88"/>
        <v>359.50400000000002</v>
      </c>
    </row>
    <row r="1388" spans="1:15" x14ac:dyDescent="0.3">
      <c r="A1388" t="s">
        <v>3212</v>
      </c>
      <c r="B1388" s="2">
        <v>45733</v>
      </c>
      <c r="C1388" t="s">
        <v>1400</v>
      </c>
      <c r="D1388" t="s">
        <v>1588</v>
      </c>
      <c r="E1388" t="str">
        <f>VLOOKUP(D1388,Product!$A$2:$I$101,3,FALSE)</f>
        <v>Sports</v>
      </c>
      <c r="F1388" t="s">
        <v>1799</v>
      </c>
      <c r="G1388">
        <v>2</v>
      </c>
      <c r="H1388">
        <v>740.57</v>
      </c>
      <c r="I1388">
        <v>0.06</v>
      </c>
      <c r="J1388" t="s">
        <v>1824</v>
      </c>
      <c r="K1388">
        <v>1392.2716</v>
      </c>
      <c r="L1388" s="45">
        <f t="shared" si="86"/>
        <v>2</v>
      </c>
      <c r="M1388" s="42">
        <f t="shared" si="89"/>
        <v>740.57</v>
      </c>
      <c r="N1388" s="42">
        <f t="shared" si="87"/>
        <v>0.06</v>
      </c>
      <c r="O1388" s="42">
        <f t="shared" si="88"/>
        <v>1392.2716</v>
      </c>
    </row>
    <row r="1389" spans="1:15" x14ac:dyDescent="0.3">
      <c r="A1389" t="s">
        <v>3213</v>
      </c>
      <c r="B1389" s="2">
        <v>45373</v>
      </c>
      <c r="C1389" t="s">
        <v>481</v>
      </c>
      <c r="D1389" t="s">
        <v>1570</v>
      </c>
      <c r="E1389" t="str">
        <f>VLOOKUP(D1389,Product!$A$2:$I$101,3,FALSE)</f>
        <v>Electronics</v>
      </c>
      <c r="F1389" t="s">
        <v>1766</v>
      </c>
      <c r="G1389">
        <v>3</v>
      </c>
      <c r="H1389">
        <v>250.14</v>
      </c>
      <c r="I1389">
        <v>0.23</v>
      </c>
      <c r="J1389" t="s">
        <v>1826</v>
      </c>
      <c r="K1389">
        <v>577.82339999999999</v>
      </c>
      <c r="L1389" s="45">
        <f t="shared" si="86"/>
        <v>3</v>
      </c>
      <c r="M1389" s="42">
        <f t="shared" si="89"/>
        <v>250.14</v>
      </c>
      <c r="N1389" s="42">
        <f t="shared" si="87"/>
        <v>0.23</v>
      </c>
      <c r="O1389" s="42">
        <f t="shared" si="88"/>
        <v>577.82339999999999</v>
      </c>
    </row>
    <row r="1390" spans="1:15" x14ac:dyDescent="0.3">
      <c r="A1390" t="s">
        <v>3214</v>
      </c>
      <c r="B1390" s="2">
        <v>45655</v>
      </c>
      <c r="C1390" t="s">
        <v>89</v>
      </c>
      <c r="D1390" t="s">
        <v>1744</v>
      </c>
      <c r="E1390" t="str">
        <f>VLOOKUP(D1390,Product!$A$2:$I$101,3,FALSE)</f>
        <v>Electronics</v>
      </c>
      <c r="F1390" t="s">
        <v>1813</v>
      </c>
      <c r="G1390">
        <v>3</v>
      </c>
      <c r="H1390">
        <v>34.97</v>
      </c>
      <c r="I1390">
        <v>0.01</v>
      </c>
      <c r="J1390" t="s">
        <v>1824</v>
      </c>
      <c r="K1390">
        <v>103.8609</v>
      </c>
      <c r="L1390" s="45">
        <f t="shared" si="86"/>
        <v>3</v>
      </c>
      <c r="M1390" s="42">
        <f t="shared" si="89"/>
        <v>34.97</v>
      </c>
      <c r="N1390" s="42">
        <f t="shared" si="87"/>
        <v>0.01</v>
      </c>
      <c r="O1390" s="42">
        <f t="shared" si="88"/>
        <v>103.8609</v>
      </c>
    </row>
    <row r="1391" spans="1:15" x14ac:dyDescent="0.3">
      <c r="A1391" t="s">
        <v>3215</v>
      </c>
      <c r="B1391" s="2">
        <v>45868</v>
      </c>
      <c r="C1391" t="s">
        <v>960</v>
      </c>
      <c r="D1391" t="s">
        <v>1632</v>
      </c>
      <c r="E1391" t="str">
        <f>VLOOKUP(D1391,Product!$A$2:$I$101,3,FALSE)</f>
        <v>Electronics</v>
      </c>
      <c r="F1391" t="s">
        <v>1804</v>
      </c>
      <c r="G1391">
        <v>1</v>
      </c>
      <c r="H1391">
        <v>653.91</v>
      </c>
      <c r="I1391">
        <v>0.3</v>
      </c>
      <c r="J1391" t="s">
        <v>1826</v>
      </c>
      <c r="K1391">
        <v>457.73700000000002</v>
      </c>
      <c r="L1391" s="45">
        <f t="shared" si="86"/>
        <v>1</v>
      </c>
      <c r="M1391" s="42">
        <f t="shared" si="89"/>
        <v>653.91</v>
      </c>
      <c r="N1391" s="42">
        <f t="shared" si="87"/>
        <v>0.3</v>
      </c>
      <c r="O1391" s="42">
        <f t="shared" si="88"/>
        <v>457.73700000000002</v>
      </c>
    </row>
    <row r="1392" spans="1:15" x14ac:dyDescent="0.3">
      <c r="A1392" t="s">
        <v>3216</v>
      </c>
      <c r="B1392" s="2">
        <v>45338</v>
      </c>
      <c r="C1392" t="s">
        <v>1136</v>
      </c>
      <c r="D1392" t="s">
        <v>1680</v>
      </c>
      <c r="E1392" t="str">
        <f>VLOOKUP(D1392,Product!$A$2:$I$101,3,FALSE)</f>
        <v>Beauty</v>
      </c>
      <c r="F1392" t="s">
        <v>1766</v>
      </c>
      <c r="G1392">
        <v>1</v>
      </c>
      <c r="H1392">
        <v>997.87</v>
      </c>
      <c r="I1392">
        <v>0.24</v>
      </c>
      <c r="J1392" t="s">
        <v>1824</v>
      </c>
      <c r="K1392">
        <v>758.38120000000004</v>
      </c>
      <c r="L1392" s="45">
        <f t="shared" si="86"/>
        <v>1</v>
      </c>
      <c r="M1392" s="42">
        <f t="shared" si="89"/>
        <v>997.87</v>
      </c>
      <c r="N1392" s="42">
        <f t="shared" si="87"/>
        <v>0.24</v>
      </c>
      <c r="O1392" s="42">
        <f t="shared" si="88"/>
        <v>758.38120000000004</v>
      </c>
    </row>
    <row r="1393" spans="1:15" x14ac:dyDescent="0.3">
      <c r="A1393" t="s">
        <v>3217</v>
      </c>
      <c r="B1393" s="2">
        <v>45349</v>
      </c>
      <c r="C1393" t="s">
        <v>678</v>
      </c>
      <c r="D1393" t="s">
        <v>1726</v>
      </c>
      <c r="E1393" t="str">
        <f>VLOOKUP(D1393,Product!$A$2:$I$101,3,FALSE)</f>
        <v>Beauty</v>
      </c>
      <c r="F1393" t="s">
        <v>1799</v>
      </c>
      <c r="G1393">
        <v>1</v>
      </c>
      <c r="H1393">
        <v>174.27</v>
      </c>
      <c r="I1393">
        <v>0.27</v>
      </c>
      <c r="J1393" t="s">
        <v>1829</v>
      </c>
      <c r="K1393">
        <v>127.2171</v>
      </c>
      <c r="L1393" s="45">
        <f t="shared" si="86"/>
        <v>1</v>
      </c>
      <c r="M1393" s="42">
        <f t="shared" si="89"/>
        <v>174.27</v>
      </c>
      <c r="N1393" s="42">
        <f t="shared" si="87"/>
        <v>0.27</v>
      </c>
      <c r="O1393" s="42">
        <f t="shared" si="88"/>
        <v>127.2171</v>
      </c>
    </row>
    <row r="1394" spans="1:15" x14ac:dyDescent="0.3">
      <c r="A1394" t="s">
        <v>3218</v>
      </c>
      <c r="B1394" s="2">
        <v>45368</v>
      </c>
      <c r="C1394" t="s">
        <v>402</v>
      </c>
      <c r="D1394" t="s">
        <v>1646</v>
      </c>
      <c r="E1394" t="str">
        <f>VLOOKUP(D1394,Product!$A$2:$I$101,3,FALSE)</f>
        <v>Beauty</v>
      </c>
      <c r="F1394" t="s">
        <v>1779</v>
      </c>
      <c r="G1394">
        <v>3</v>
      </c>
      <c r="H1394">
        <v>847.44</v>
      </c>
      <c r="I1394">
        <v>0.17</v>
      </c>
      <c r="J1394" t="s">
        <v>1824</v>
      </c>
      <c r="K1394">
        <v>2110.1255999999998</v>
      </c>
      <c r="L1394" s="45">
        <f t="shared" si="86"/>
        <v>3</v>
      </c>
      <c r="M1394" s="42">
        <f t="shared" si="89"/>
        <v>847.44</v>
      </c>
      <c r="N1394" s="42">
        <f t="shared" si="87"/>
        <v>0.17</v>
      </c>
      <c r="O1394" s="42">
        <f t="shared" si="88"/>
        <v>2110.1255999999998</v>
      </c>
    </row>
    <row r="1395" spans="1:15" x14ac:dyDescent="0.3">
      <c r="A1395" t="s">
        <v>3219</v>
      </c>
      <c r="B1395" s="2">
        <v>45243</v>
      </c>
      <c r="C1395" t="s">
        <v>1328</v>
      </c>
      <c r="D1395" t="s">
        <v>1549</v>
      </c>
      <c r="E1395" t="str">
        <f>VLOOKUP(D1395,Product!$A$2:$I$101,3,FALSE)</f>
        <v>Clothing</v>
      </c>
      <c r="F1395" t="s">
        <v>1761</v>
      </c>
      <c r="G1395">
        <v>1</v>
      </c>
      <c r="H1395">
        <v>493.45</v>
      </c>
      <c r="I1395">
        <v>0.09</v>
      </c>
      <c r="J1395" t="s">
        <v>1824</v>
      </c>
      <c r="K1395">
        <v>449.03949999999998</v>
      </c>
      <c r="L1395" s="45">
        <f t="shared" si="86"/>
        <v>1</v>
      </c>
      <c r="M1395" s="42">
        <f t="shared" si="89"/>
        <v>493.45</v>
      </c>
      <c r="N1395" s="42">
        <f t="shared" si="87"/>
        <v>0.09</v>
      </c>
      <c r="O1395" s="42">
        <f t="shared" si="88"/>
        <v>449.03949999999998</v>
      </c>
    </row>
    <row r="1396" spans="1:15" x14ac:dyDescent="0.3">
      <c r="A1396" t="s">
        <v>3220</v>
      </c>
      <c r="B1396" s="2">
        <v>45577</v>
      </c>
      <c r="C1396" t="s">
        <v>746</v>
      </c>
      <c r="D1396" t="s">
        <v>1672</v>
      </c>
      <c r="E1396" t="str">
        <f>VLOOKUP(D1396,Product!$A$2:$I$101,3,FALSE)</f>
        <v>Electronics</v>
      </c>
      <c r="F1396" t="s">
        <v>1761</v>
      </c>
      <c r="G1396">
        <v>4</v>
      </c>
      <c r="H1396">
        <v>111.66</v>
      </c>
      <c r="I1396">
        <v>0.14000000000000001</v>
      </c>
      <c r="J1396" t="s">
        <v>1824</v>
      </c>
      <c r="K1396">
        <v>384.11040000000003</v>
      </c>
      <c r="L1396" s="45">
        <f t="shared" si="86"/>
        <v>4</v>
      </c>
      <c r="M1396" s="42">
        <f t="shared" si="89"/>
        <v>111.66</v>
      </c>
      <c r="N1396" s="42">
        <f t="shared" si="87"/>
        <v>0.14000000000000001</v>
      </c>
      <c r="O1396" s="42">
        <f t="shared" si="88"/>
        <v>384.11040000000003</v>
      </c>
    </row>
    <row r="1397" spans="1:15" x14ac:dyDescent="0.3">
      <c r="A1397" t="s">
        <v>3221</v>
      </c>
      <c r="B1397" s="2">
        <v>45343</v>
      </c>
      <c r="C1397" t="s">
        <v>884</v>
      </c>
      <c r="D1397" t="s">
        <v>1728</v>
      </c>
      <c r="E1397" t="str">
        <f>VLOOKUP(D1397,Product!$A$2:$I$101,3,FALSE)</f>
        <v>Electronics</v>
      </c>
      <c r="F1397" t="s">
        <v>1792</v>
      </c>
      <c r="G1397">
        <v>1</v>
      </c>
      <c r="H1397">
        <v>413.65</v>
      </c>
      <c r="I1397">
        <v>0.1</v>
      </c>
      <c r="J1397" t="s">
        <v>1829</v>
      </c>
      <c r="K1397">
        <v>372.28500000000003</v>
      </c>
      <c r="L1397" s="45">
        <f t="shared" si="86"/>
        <v>1</v>
      </c>
      <c r="M1397" s="42">
        <f t="shared" si="89"/>
        <v>413.65</v>
      </c>
      <c r="N1397" s="42">
        <f t="shared" si="87"/>
        <v>0.1</v>
      </c>
      <c r="O1397" s="42">
        <f t="shared" si="88"/>
        <v>372.28500000000003</v>
      </c>
    </row>
    <row r="1398" spans="1:15" x14ac:dyDescent="0.3">
      <c r="A1398" t="s">
        <v>3222</v>
      </c>
      <c r="B1398" s="2">
        <v>45744</v>
      </c>
      <c r="C1398" t="s">
        <v>1464</v>
      </c>
      <c r="D1398" t="s">
        <v>1726</v>
      </c>
      <c r="E1398" t="str">
        <f>VLOOKUP(D1398,Product!$A$2:$I$101,3,FALSE)</f>
        <v>Beauty</v>
      </c>
      <c r="F1398" t="s">
        <v>1786</v>
      </c>
      <c r="G1398">
        <v>1</v>
      </c>
      <c r="H1398">
        <v>317.14999999999998</v>
      </c>
      <c r="I1398">
        <v>0.24</v>
      </c>
      <c r="J1398" t="s">
        <v>1829</v>
      </c>
      <c r="K1398">
        <v>241.03399999999999</v>
      </c>
      <c r="L1398" s="45">
        <f t="shared" si="86"/>
        <v>1</v>
      </c>
      <c r="M1398" s="42">
        <f t="shared" si="89"/>
        <v>317.14999999999998</v>
      </c>
      <c r="N1398" s="42">
        <f t="shared" si="87"/>
        <v>0.24</v>
      </c>
      <c r="O1398" s="42">
        <f t="shared" si="88"/>
        <v>241.03399999999999</v>
      </c>
    </row>
    <row r="1399" spans="1:15" x14ac:dyDescent="0.3">
      <c r="A1399" t="s">
        <v>3223</v>
      </c>
      <c r="B1399" s="2">
        <v>45873</v>
      </c>
      <c r="C1399" t="s">
        <v>1124</v>
      </c>
      <c r="D1399" t="s">
        <v>1724</v>
      </c>
      <c r="E1399" t="str">
        <f>VLOOKUP(D1399,Product!$A$2:$I$101,3,FALSE)</f>
        <v>Sports</v>
      </c>
      <c r="F1399" t="s">
        <v>1757</v>
      </c>
      <c r="G1399">
        <v>3</v>
      </c>
      <c r="H1399">
        <v>642.94000000000005</v>
      </c>
      <c r="I1399">
        <v>0.05</v>
      </c>
      <c r="J1399" t="s">
        <v>1829</v>
      </c>
      <c r="K1399">
        <v>1832.3789999999999</v>
      </c>
      <c r="L1399" s="45">
        <f t="shared" si="86"/>
        <v>3</v>
      </c>
      <c r="M1399" s="42">
        <f t="shared" si="89"/>
        <v>642.94000000000005</v>
      </c>
      <c r="N1399" s="42">
        <f t="shared" si="87"/>
        <v>0.05</v>
      </c>
      <c r="O1399" s="42">
        <f t="shared" si="88"/>
        <v>1832.3789999999999</v>
      </c>
    </row>
    <row r="1400" spans="1:15" x14ac:dyDescent="0.3">
      <c r="A1400" t="s">
        <v>3224</v>
      </c>
      <c r="B1400" s="2">
        <v>45601</v>
      </c>
      <c r="C1400" t="s">
        <v>455</v>
      </c>
      <c r="D1400" t="s">
        <v>1662</v>
      </c>
      <c r="E1400" t="str">
        <f>VLOOKUP(D1400,Product!$A$2:$I$101,3,FALSE)</f>
        <v>Sports</v>
      </c>
      <c r="F1400" t="s">
        <v>1789</v>
      </c>
      <c r="G1400">
        <v>4</v>
      </c>
      <c r="H1400">
        <v>559.59</v>
      </c>
      <c r="I1400">
        <v>0.19</v>
      </c>
      <c r="J1400" t="s">
        <v>1829</v>
      </c>
      <c r="K1400">
        <v>1813.0716</v>
      </c>
      <c r="L1400" s="45">
        <f t="shared" si="86"/>
        <v>4</v>
      </c>
      <c r="M1400" s="42">
        <f t="shared" si="89"/>
        <v>559.59</v>
      </c>
      <c r="N1400" s="42">
        <f t="shared" si="87"/>
        <v>0.19</v>
      </c>
      <c r="O1400" s="42">
        <f t="shared" si="88"/>
        <v>1813.0716</v>
      </c>
    </row>
    <row r="1401" spans="1:15" x14ac:dyDescent="0.3">
      <c r="A1401" t="s">
        <v>3225</v>
      </c>
      <c r="B1401" s="2">
        <v>45458</v>
      </c>
      <c r="C1401" t="s">
        <v>399</v>
      </c>
      <c r="D1401" t="s">
        <v>1606</v>
      </c>
      <c r="E1401" t="str">
        <f>VLOOKUP(D1401,Product!$A$2:$I$101,3,FALSE)</f>
        <v>Home</v>
      </c>
      <c r="F1401" t="s">
        <v>1810</v>
      </c>
      <c r="G1401">
        <v>1</v>
      </c>
      <c r="H1401">
        <v>758.54</v>
      </c>
      <c r="I1401">
        <v>0.28999999999999998</v>
      </c>
      <c r="J1401" t="s">
        <v>1826</v>
      </c>
      <c r="K1401">
        <v>538.5634</v>
      </c>
      <c r="L1401" s="45">
        <f t="shared" si="86"/>
        <v>1</v>
      </c>
      <c r="M1401" s="42">
        <f t="shared" si="89"/>
        <v>758.54</v>
      </c>
      <c r="N1401" s="42">
        <f t="shared" si="87"/>
        <v>0.28999999999999998</v>
      </c>
      <c r="O1401" s="42">
        <f t="shared" si="88"/>
        <v>538.5634</v>
      </c>
    </row>
    <row r="1402" spans="1:15" x14ac:dyDescent="0.3">
      <c r="A1402" t="s">
        <v>3226</v>
      </c>
      <c r="B1402" s="2">
        <v>45649</v>
      </c>
      <c r="C1402" t="s">
        <v>1425</v>
      </c>
      <c r="D1402" t="s">
        <v>1708</v>
      </c>
      <c r="E1402" t="str">
        <f>VLOOKUP(D1402,Product!$A$2:$I$101,3,FALSE)</f>
        <v>Home</v>
      </c>
      <c r="F1402" t="s">
        <v>1801</v>
      </c>
      <c r="G1402">
        <v>4</v>
      </c>
      <c r="H1402">
        <v>643.96</v>
      </c>
      <c r="I1402">
        <v>0.16</v>
      </c>
      <c r="J1402" t="s">
        <v>1826</v>
      </c>
      <c r="K1402">
        <v>2163.7055999999998</v>
      </c>
      <c r="L1402" s="45">
        <f t="shared" si="86"/>
        <v>4</v>
      </c>
      <c r="M1402" s="42">
        <f t="shared" si="89"/>
        <v>643.96</v>
      </c>
      <c r="N1402" s="42">
        <f t="shared" si="87"/>
        <v>0.16</v>
      </c>
      <c r="O1402" s="42">
        <f t="shared" si="88"/>
        <v>2163.7055999999998</v>
      </c>
    </row>
    <row r="1403" spans="1:15" x14ac:dyDescent="0.3">
      <c r="A1403" t="s">
        <v>3227</v>
      </c>
      <c r="B1403" s="2">
        <v>45653</v>
      </c>
      <c r="C1403" t="s">
        <v>779</v>
      </c>
      <c r="D1403" t="s">
        <v>1596</v>
      </c>
      <c r="E1403" t="str">
        <f>VLOOKUP(D1403,Product!$A$2:$I$101,3,FALSE)</f>
        <v>Sports</v>
      </c>
      <c r="F1403" t="s">
        <v>1786</v>
      </c>
      <c r="G1403">
        <v>1</v>
      </c>
      <c r="H1403">
        <v>882.73</v>
      </c>
      <c r="I1403">
        <v>0.1</v>
      </c>
      <c r="J1403" t="s">
        <v>1824</v>
      </c>
      <c r="K1403">
        <v>794.45699999999999</v>
      </c>
      <c r="L1403" s="45">
        <f t="shared" si="86"/>
        <v>1</v>
      </c>
      <c r="M1403" s="42">
        <f t="shared" si="89"/>
        <v>882.73</v>
      </c>
      <c r="N1403" s="42">
        <f t="shared" si="87"/>
        <v>0.1</v>
      </c>
      <c r="O1403" s="42">
        <f t="shared" si="88"/>
        <v>794.45699999999999</v>
      </c>
    </row>
    <row r="1404" spans="1:15" x14ac:dyDescent="0.3">
      <c r="A1404" t="s">
        <v>3228</v>
      </c>
      <c r="B1404" s="2">
        <v>45378</v>
      </c>
      <c r="C1404" t="s">
        <v>1023</v>
      </c>
      <c r="D1404" t="s">
        <v>1730</v>
      </c>
      <c r="E1404" t="str">
        <f>VLOOKUP(D1404,Product!$A$2:$I$101,3,FALSE)</f>
        <v>Clothing</v>
      </c>
      <c r="F1404" t="s">
        <v>1813</v>
      </c>
      <c r="G1404">
        <v>2</v>
      </c>
      <c r="H1404">
        <v>600.03</v>
      </c>
      <c r="I1404">
        <v>0.26</v>
      </c>
      <c r="J1404" t="s">
        <v>1826</v>
      </c>
      <c r="K1404">
        <v>888.0444</v>
      </c>
      <c r="L1404" s="45">
        <f t="shared" si="86"/>
        <v>2</v>
      </c>
      <c r="M1404" s="42">
        <f t="shared" si="89"/>
        <v>600.03</v>
      </c>
      <c r="N1404" s="42">
        <f t="shared" si="87"/>
        <v>0.26</v>
      </c>
      <c r="O1404" s="42">
        <f t="shared" si="88"/>
        <v>888.0444</v>
      </c>
    </row>
    <row r="1405" spans="1:15" x14ac:dyDescent="0.3">
      <c r="A1405" t="s">
        <v>3229</v>
      </c>
      <c r="B1405" s="2">
        <v>45638</v>
      </c>
      <c r="C1405" t="s">
        <v>526</v>
      </c>
      <c r="D1405" t="s">
        <v>1656</v>
      </c>
      <c r="E1405" t="str">
        <f>VLOOKUP(D1405,Product!$A$2:$I$101,3,FALSE)</f>
        <v>Sports</v>
      </c>
      <c r="F1405" t="s">
        <v>1773</v>
      </c>
      <c r="G1405">
        <v>2</v>
      </c>
      <c r="H1405">
        <v>628.83000000000004</v>
      </c>
      <c r="I1405">
        <v>7.0000000000000007E-2</v>
      </c>
      <c r="J1405" t="s">
        <v>1826</v>
      </c>
      <c r="K1405">
        <v>1169.6238000000001</v>
      </c>
      <c r="L1405" s="45">
        <f t="shared" si="86"/>
        <v>2</v>
      </c>
      <c r="M1405" s="42">
        <f t="shared" si="89"/>
        <v>628.83000000000004</v>
      </c>
      <c r="N1405" s="42">
        <f t="shared" si="87"/>
        <v>7.0000000000000007E-2</v>
      </c>
      <c r="O1405" s="42">
        <f t="shared" si="88"/>
        <v>1169.6238000000001</v>
      </c>
    </row>
    <row r="1406" spans="1:15" x14ac:dyDescent="0.3">
      <c r="A1406" t="s">
        <v>3230</v>
      </c>
      <c r="B1406" s="2">
        <v>45277</v>
      </c>
      <c r="C1406" t="s">
        <v>579</v>
      </c>
      <c r="D1406" t="s">
        <v>1710</v>
      </c>
      <c r="E1406" t="str">
        <f>VLOOKUP(D1406,Product!$A$2:$I$101,3,FALSE)</f>
        <v>Sports</v>
      </c>
      <c r="F1406" t="s">
        <v>1786</v>
      </c>
      <c r="G1406">
        <v>3</v>
      </c>
      <c r="H1406">
        <v>113.87</v>
      </c>
      <c r="I1406">
        <v>0.21</v>
      </c>
      <c r="J1406" t="s">
        <v>1829</v>
      </c>
      <c r="K1406">
        <v>269.87189999999998</v>
      </c>
      <c r="L1406" s="45">
        <f t="shared" si="86"/>
        <v>3</v>
      </c>
      <c r="M1406" s="42">
        <f t="shared" si="89"/>
        <v>113.87</v>
      </c>
      <c r="N1406" s="42">
        <f t="shared" si="87"/>
        <v>0.21</v>
      </c>
      <c r="O1406" s="42">
        <f t="shared" si="88"/>
        <v>269.87189999999998</v>
      </c>
    </row>
    <row r="1407" spans="1:15" x14ac:dyDescent="0.3">
      <c r="A1407" t="s">
        <v>3231</v>
      </c>
      <c r="B1407" s="2">
        <v>45351</v>
      </c>
      <c r="C1407" t="s">
        <v>1298</v>
      </c>
      <c r="D1407" t="s">
        <v>1692</v>
      </c>
      <c r="E1407" t="str">
        <f>VLOOKUP(D1407,Product!$A$2:$I$101,3,FALSE)</f>
        <v>Sports</v>
      </c>
      <c r="F1407" t="s">
        <v>1779</v>
      </c>
      <c r="G1407">
        <v>4</v>
      </c>
      <c r="H1407">
        <v>282.07</v>
      </c>
      <c r="I1407">
        <v>0.18</v>
      </c>
      <c r="J1407" t="s">
        <v>1826</v>
      </c>
      <c r="K1407">
        <v>925.18960000000004</v>
      </c>
      <c r="L1407" s="45">
        <f t="shared" si="86"/>
        <v>4</v>
      </c>
      <c r="M1407" s="42">
        <f t="shared" si="89"/>
        <v>282.07</v>
      </c>
      <c r="N1407" s="42">
        <f t="shared" si="87"/>
        <v>0.18</v>
      </c>
      <c r="O1407" s="42">
        <f t="shared" si="88"/>
        <v>925.18960000000004</v>
      </c>
    </row>
    <row r="1408" spans="1:15" x14ac:dyDescent="0.3">
      <c r="A1408" t="s">
        <v>3232</v>
      </c>
      <c r="B1408" s="2">
        <v>45290</v>
      </c>
      <c r="C1408" t="s">
        <v>523</v>
      </c>
      <c r="D1408" t="s">
        <v>1656</v>
      </c>
      <c r="E1408" t="str">
        <f>VLOOKUP(D1408,Product!$A$2:$I$101,3,FALSE)</f>
        <v>Sports</v>
      </c>
      <c r="F1408" t="s">
        <v>1776</v>
      </c>
      <c r="G1408">
        <v>3</v>
      </c>
      <c r="H1408">
        <v>676.77</v>
      </c>
      <c r="I1408">
        <v>0.17</v>
      </c>
      <c r="J1408" t="s">
        <v>1826</v>
      </c>
      <c r="K1408">
        <v>1685.1573000000001</v>
      </c>
      <c r="L1408" s="45">
        <f t="shared" si="86"/>
        <v>3</v>
      </c>
      <c r="M1408" s="42">
        <f t="shared" si="89"/>
        <v>676.77</v>
      </c>
      <c r="N1408" s="42">
        <f t="shared" si="87"/>
        <v>0.17</v>
      </c>
      <c r="O1408" s="42">
        <f t="shared" si="88"/>
        <v>1685.1573000000001</v>
      </c>
    </row>
    <row r="1409" spans="1:15" x14ac:dyDescent="0.3">
      <c r="A1409" t="s">
        <v>3233</v>
      </c>
      <c r="B1409" s="2">
        <v>45638</v>
      </c>
      <c r="C1409" t="s">
        <v>713</v>
      </c>
      <c r="D1409" t="s">
        <v>1560</v>
      </c>
      <c r="E1409" t="str">
        <f>VLOOKUP(D1409,Product!$A$2:$I$101,3,FALSE)</f>
        <v>Home</v>
      </c>
      <c r="F1409" t="s">
        <v>1804</v>
      </c>
      <c r="G1409">
        <v>2</v>
      </c>
      <c r="H1409">
        <v>362.7</v>
      </c>
      <c r="I1409">
        <v>0.09</v>
      </c>
      <c r="J1409" t="s">
        <v>1824</v>
      </c>
      <c r="K1409">
        <v>660.11400000000003</v>
      </c>
      <c r="L1409" s="45">
        <f t="shared" si="86"/>
        <v>2</v>
      </c>
      <c r="M1409" s="42">
        <f t="shared" si="89"/>
        <v>362.7</v>
      </c>
      <c r="N1409" s="42">
        <f t="shared" si="87"/>
        <v>0.09</v>
      </c>
      <c r="O1409" s="42">
        <f t="shared" si="88"/>
        <v>660.11400000000003</v>
      </c>
    </row>
    <row r="1410" spans="1:15" x14ac:dyDescent="0.3">
      <c r="A1410" t="s">
        <v>3234</v>
      </c>
      <c r="B1410" s="2">
        <v>45679</v>
      </c>
      <c r="C1410" t="s">
        <v>461</v>
      </c>
      <c r="D1410" t="s">
        <v>1574</v>
      </c>
      <c r="E1410" t="str">
        <f>VLOOKUP(D1410,Product!$A$2:$I$101,3,FALSE)</f>
        <v>Electronics</v>
      </c>
      <c r="F1410" t="s">
        <v>1761</v>
      </c>
      <c r="G1410">
        <v>1</v>
      </c>
      <c r="H1410">
        <v>908.5</v>
      </c>
      <c r="I1410">
        <v>0.2</v>
      </c>
      <c r="J1410" t="s">
        <v>1829</v>
      </c>
      <c r="K1410">
        <v>726.80000000000007</v>
      </c>
      <c r="L1410" s="45">
        <f t="shared" si="86"/>
        <v>1</v>
      </c>
      <c r="M1410" s="42">
        <f t="shared" si="89"/>
        <v>908.5</v>
      </c>
      <c r="N1410" s="42">
        <f t="shared" si="87"/>
        <v>0.2</v>
      </c>
      <c r="O1410" s="42">
        <f t="shared" si="88"/>
        <v>726.80000000000007</v>
      </c>
    </row>
    <row r="1411" spans="1:15" x14ac:dyDescent="0.3">
      <c r="A1411" t="s">
        <v>3235</v>
      </c>
      <c r="B1411" s="2">
        <v>45296</v>
      </c>
      <c r="C1411" t="s">
        <v>247</v>
      </c>
      <c r="D1411" t="s">
        <v>1598</v>
      </c>
      <c r="E1411" t="str">
        <f>VLOOKUP(D1411,Product!$A$2:$I$101,3,FALSE)</f>
        <v>Clothing</v>
      </c>
      <c r="F1411" t="s">
        <v>1801</v>
      </c>
      <c r="G1411">
        <v>2</v>
      </c>
      <c r="H1411">
        <v>795.37</v>
      </c>
      <c r="I1411">
        <v>0.2</v>
      </c>
      <c r="J1411" t="s">
        <v>1829</v>
      </c>
      <c r="K1411">
        <v>1272.5920000000001</v>
      </c>
      <c r="L1411" s="45">
        <f t="shared" ref="L1411:L1474" si="90">IF(G1411="", AVERAGEIF($E$2:$E$101, E1412, $G$2:$G$101), G1411)</f>
        <v>2</v>
      </c>
      <c r="M1411" s="42">
        <f t="shared" si="89"/>
        <v>795.37</v>
      </c>
      <c r="N1411" s="42">
        <f t="shared" ref="N1411:N1474" si="91">IF(I1411="", AVERAGEIF($E$2:$E$101, E1412, $I$2:$I$101), I1411)</f>
        <v>0.2</v>
      </c>
      <c r="O1411" s="42">
        <f t="shared" ref="O1411:O1474" si="92">IF(K1411="", AVERAGEIF($E$2:$E$101, E1412, $K$2:$K$101), K1411)</f>
        <v>1272.5920000000001</v>
      </c>
    </row>
    <row r="1412" spans="1:15" x14ac:dyDescent="0.3">
      <c r="A1412" t="s">
        <v>3236</v>
      </c>
      <c r="B1412" s="2">
        <v>45760</v>
      </c>
      <c r="C1412" t="s">
        <v>487</v>
      </c>
      <c r="D1412" t="s">
        <v>1618</v>
      </c>
      <c r="E1412" t="str">
        <f>VLOOKUP(D1412,Product!$A$2:$I$101,3,FALSE)</f>
        <v>Home</v>
      </c>
      <c r="F1412" t="s">
        <v>1769</v>
      </c>
      <c r="G1412">
        <v>2</v>
      </c>
      <c r="H1412">
        <v>326.85000000000002</v>
      </c>
      <c r="I1412">
        <v>0.17</v>
      </c>
      <c r="J1412" t="s">
        <v>1829</v>
      </c>
      <c r="K1412">
        <v>542.57100000000003</v>
      </c>
      <c r="L1412" s="45">
        <f t="shared" si="90"/>
        <v>2</v>
      </c>
      <c r="M1412" s="42">
        <f t="shared" si="89"/>
        <v>326.85000000000002</v>
      </c>
      <c r="N1412" s="42">
        <f t="shared" si="91"/>
        <v>0.17</v>
      </c>
      <c r="O1412" s="42">
        <f t="shared" si="92"/>
        <v>542.57100000000003</v>
      </c>
    </row>
    <row r="1413" spans="1:15" x14ac:dyDescent="0.3">
      <c r="A1413" t="s">
        <v>3237</v>
      </c>
      <c r="B1413" s="2">
        <v>45603</v>
      </c>
      <c r="C1413" t="s">
        <v>1098</v>
      </c>
      <c r="D1413" t="s">
        <v>1660</v>
      </c>
      <c r="E1413" t="str">
        <f>VLOOKUP(D1413,Product!$A$2:$I$101,3,FALSE)</f>
        <v>Home</v>
      </c>
      <c r="F1413" t="s">
        <v>1799</v>
      </c>
      <c r="G1413">
        <v>3</v>
      </c>
      <c r="H1413">
        <v>169.43</v>
      </c>
      <c r="I1413">
        <v>0.19</v>
      </c>
      <c r="J1413" t="s">
        <v>1824</v>
      </c>
      <c r="K1413">
        <v>411.71490000000011</v>
      </c>
      <c r="L1413" s="45">
        <f t="shared" si="90"/>
        <v>3</v>
      </c>
      <c r="M1413" s="42">
        <f t="shared" si="89"/>
        <v>169.43</v>
      </c>
      <c r="N1413" s="42">
        <f t="shared" si="91"/>
        <v>0.19</v>
      </c>
      <c r="O1413" s="42">
        <f t="shared" si="92"/>
        <v>411.71490000000011</v>
      </c>
    </row>
    <row r="1414" spans="1:15" x14ac:dyDescent="0.3">
      <c r="A1414" t="s">
        <v>3238</v>
      </c>
      <c r="B1414" s="2">
        <v>45413</v>
      </c>
      <c r="C1414" t="s">
        <v>544</v>
      </c>
      <c r="D1414" t="s">
        <v>1714</v>
      </c>
      <c r="E1414" t="str">
        <f>VLOOKUP(D1414,Product!$A$2:$I$101,3,FALSE)</f>
        <v>Beauty</v>
      </c>
      <c r="F1414" t="s">
        <v>1776</v>
      </c>
      <c r="G1414">
        <v>1</v>
      </c>
      <c r="H1414">
        <v>254.47</v>
      </c>
      <c r="I1414">
        <v>0.1</v>
      </c>
      <c r="J1414" t="s">
        <v>1824</v>
      </c>
      <c r="K1414">
        <v>229.023</v>
      </c>
      <c r="L1414" s="45">
        <f t="shared" si="90"/>
        <v>1</v>
      </c>
      <c r="M1414" s="42">
        <f t="shared" si="89"/>
        <v>254.47</v>
      </c>
      <c r="N1414" s="42">
        <f t="shared" si="91"/>
        <v>0.1</v>
      </c>
      <c r="O1414" s="42">
        <f t="shared" si="92"/>
        <v>229.023</v>
      </c>
    </row>
    <row r="1415" spans="1:15" x14ac:dyDescent="0.3">
      <c r="A1415" t="s">
        <v>3239</v>
      </c>
      <c r="B1415" s="2">
        <v>45506</v>
      </c>
      <c r="C1415" t="s">
        <v>1298</v>
      </c>
      <c r="D1415" t="s">
        <v>1598</v>
      </c>
      <c r="E1415" t="str">
        <f>VLOOKUP(D1415,Product!$A$2:$I$101,3,FALSE)</f>
        <v>Clothing</v>
      </c>
      <c r="F1415" t="s">
        <v>1804</v>
      </c>
      <c r="G1415">
        <v>4</v>
      </c>
      <c r="H1415">
        <v>627.73</v>
      </c>
      <c r="I1415">
        <v>0.11</v>
      </c>
      <c r="J1415" t="s">
        <v>1829</v>
      </c>
      <c r="K1415">
        <v>2234.7188000000001</v>
      </c>
      <c r="L1415" s="45">
        <f t="shared" si="90"/>
        <v>4</v>
      </c>
      <c r="M1415" s="42">
        <f t="shared" si="89"/>
        <v>627.73</v>
      </c>
      <c r="N1415" s="42">
        <f t="shared" si="91"/>
        <v>0.11</v>
      </c>
      <c r="O1415" s="42">
        <f t="shared" si="92"/>
        <v>2234.7188000000001</v>
      </c>
    </row>
    <row r="1416" spans="1:15" x14ac:dyDescent="0.3">
      <c r="A1416" t="s">
        <v>3240</v>
      </c>
      <c r="B1416" s="2">
        <v>45394</v>
      </c>
      <c r="C1416" t="s">
        <v>1160</v>
      </c>
      <c r="D1416" t="s">
        <v>1610</v>
      </c>
      <c r="E1416" t="str">
        <f>VLOOKUP(D1416,Product!$A$2:$I$101,3,FALSE)</f>
        <v>Sports</v>
      </c>
      <c r="F1416" t="s">
        <v>1813</v>
      </c>
      <c r="G1416">
        <v>4</v>
      </c>
      <c r="H1416">
        <v>327.25</v>
      </c>
      <c r="I1416">
        <v>0.13</v>
      </c>
      <c r="J1416" t="s">
        <v>1829</v>
      </c>
      <c r="K1416">
        <v>1138.83</v>
      </c>
      <c r="L1416" s="45">
        <f t="shared" si="90"/>
        <v>4</v>
      </c>
      <c r="M1416" s="42">
        <f t="shared" si="89"/>
        <v>327.25</v>
      </c>
      <c r="N1416" s="42">
        <f t="shared" si="91"/>
        <v>0.13</v>
      </c>
      <c r="O1416" s="42">
        <f t="shared" si="92"/>
        <v>1138.83</v>
      </c>
    </row>
    <row r="1417" spans="1:15" x14ac:dyDescent="0.3">
      <c r="A1417" t="s">
        <v>3241</v>
      </c>
      <c r="B1417" s="2">
        <v>45755</v>
      </c>
      <c r="C1417" t="s">
        <v>490</v>
      </c>
      <c r="D1417" t="s">
        <v>1666</v>
      </c>
      <c r="E1417" t="str">
        <f>VLOOKUP(D1417,Product!$A$2:$I$101,3,FALSE)</f>
        <v>Beauty</v>
      </c>
      <c r="F1417" t="s">
        <v>1792</v>
      </c>
      <c r="G1417">
        <v>4</v>
      </c>
      <c r="H1417">
        <v>511.43</v>
      </c>
      <c r="I1417">
        <v>0.18</v>
      </c>
      <c r="J1417" t="s">
        <v>1829</v>
      </c>
      <c r="K1417">
        <v>1677.4903999999999</v>
      </c>
      <c r="L1417" s="45">
        <f t="shared" si="90"/>
        <v>4</v>
      </c>
      <c r="M1417" s="42">
        <f t="shared" si="89"/>
        <v>511.43</v>
      </c>
      <c r="N1417" s="42">
        <f t="shared" si="91"/>
        <v>0.18</v>
      </c>
      <c r="O1417" s="42">
        <f t="shared" si="92"/>
        <v>1677.4903999999999</v>
      </c>
    </row>
    <row r="1418" spans="1:15" x14ac:dyDescent="0.3">
      <c r="A1418" t="s">
        <v>3242</v>
      </c>
      <c r="B1418" s="2">
        <v>45473</v>
      </c>
      <c r="C1418" t="s">
        <v>550</v>
      </c>
      <c r="D1418" t="s">
        <v>1674</v>
      </c>
      <c r="E1418" t="str">
        <f>VLOOKUP(D1418,Product!$A$2:$I$101,3,FALSE)</f>
        <v>Beauty</v>
      </c>
      <c r="F1418" t="s">
        <v>1807</v>
      </c>
      <c r="G1418">
        <v>4</v>
      </c>
      <c r="H1418">
        <v>194.67</v>
      </c>
      <c r="I1418">
        <v>0.23</v>
      </c>
      <c r="J1418" t="s">
        <v>1826</v>
      </c>
      <c r="K1418">
        <v>599.58359999999993</v>
      </c>
      <c r="L1418" s="45">
        <f t="shared" si="90"/>
        <v>4</v>
      </c>
      <c r="M1418" s="42">
        <f t="shared" si="89"/>
        <v>194.67</v>
      </c>
      <c r="N1418" s="42">
        <f t="shared" si="91"/>
        <v>0.23</v>
      </c>
      <c r="O1418" s="42">
        <f t="shared" si="92"/>
        <v>599.58359999999993</v>
      </c>
    </row>
    <row r="1419" spans="1:15" x14ac:dyDescent="0.3">
      <c r="A1419" t="s">
        <v>3243</v>
      </c>
      <c r="B1419" s="2">
        <v>45304</v>
      </c>
      <c r="C1419" t="s">
        <v>221</v>
      </c>
      <c r="D1419" t="s">
        <v>1594</v>
      </c>
      <c r="E1419" t="str">
        <f>VLOOKUP(D1419,Product!$A$2:$I$101,3,FALSE)</f>
        <v>Clothing</v>
      </c>
      <c r="F1419" t="s">
        <v>1757</v>
      </c>
      <c r="G1419">
        <v>2</v>
      </c>
      <c r="H1419">
        <v>54.51</v>
      </c>
      <c r="I1419">
        <v>7.0000000000000007E-2</v>
      </c>
      <c r="J1419" t="s">
        <v>1824</v>
      </c>
      <c r="K1419">
        <v>101.3886</v>
      </c>
      <c r="L1419" s="45">
        <f t="shared" si="90"/>
        <v>2</v>
      </c>
      <c r="M1419" s="42">
        <f t="shared" si="89"/>
        <v>54.51</v>
      </c>
      <c r="N1419" s="42">
        <f t="shared" si="91"/>
        <v>7.0000000000000007E-2</v>
      </c>
      <c r="O1419" s="42">
        <f t="shared" si="92"/>
        <v>101.3886</v>
      </c>
    </row>
    <row r="1420" spans="1:15" x14ac:dyDescent="0.3">
      <c r="A1420" t="s">
        <v>3244</v>
      </c>
      <c r="B1420" s="2">
        <v>45557</v>
      </c>
      <c r="C1420" t="s">
        <v>278</v>
      </c>
      <c r="D1420" t="s">
        <v>1672</v>
      </c>
      <c r="E1420" t="str">
        <f>VLOOKUP(D1420,Product!$A$2:$I$101,3,FALSE)</f>
        <v>Electronics</v>
      </c>
      <c r="F1420" t="s">
        <v>1792</v>
      </c>
      <c r="G1420">
        <v>4</v>
      </c>
      <c r="H1420">
        <v>964</v>
      </c>
      <c r="I1420">
        <v>0.14000000000000001</v>
      </c>
      <c r="J1420" t="s">
        <v>1826</v>
      </c>
      <c r="K1420">
        <v>3316.16</v>
      </c>
      <c r="L1420" s="45">
        <f t="shared" si="90"/>
        <v>4</v>
      </c>
      <c r="M1420" s="42">
        <f t="shared" si="89"/>
        <v>964</v>
      </c>
      <c r="N1420" s="42">
        <f t="shared" si="91"/>
        <v>0.14000000000000001</v>
      </c>
      <c r="O1420" s="42">
        <f t="shared" si="92"/>
        <v>3316.16</v>
      </c>
    </row>
    <row r="1421" spans="1:15" x14ac:dyDescent="0.3">
      <c r="A1421" t="s">
        <v>3245</v>
      </c>
      <c r="B1421" s="2">
        <v>45527</v>
      </c>
      <c r="C1421" t="s">
        <v>157</v>
      </c>
      <c r="D1421" t="s">
        <v>1726</v>
      </c>
      <c r="E1421" t="str">
        <f>VLOOKUP(D1421,Product!$A$2:$I$101,3,FALSE)</f>
        <v>Beauty</v>
      </c>
      <c r="F1421" t="s">
        <v>1769</v>
      </c>
      <c r="G1421">
        <v>1</v>
      </c>
      <c r="H1421">
        <v>170.12</v>
      </c>
      <c r="I1421">
        <v>0.26</v>
      </c>
      <c r="J1421" t="s">
        <v>1826</v>
      </c>
      <c r="K1421">
        <v>125.8888</v>
      </c>
      <c r="L1421" s="45">
        <f t="shared" si="90"/>
        <v>1</v>
      </c>
      <c r="M1421" s="42">
        <f t="shared" si="89"/>
        <v>170.12</v>
      </c>
      <c r="N1421" s="42">
        <f t="shared" si="91"/>
        <v>0.26</v>
      </c>
      <c r="O1421" s="42">
        <f t="shared" si="92"/>
        <v>125.8888</v>
      </c>
    </row>
    <row r="1422" spans="1:15" x14ac:dyDescent="0.3">
      <c r="A1422" t="s">
        <v>3246</v>
      </c>
      <c r="B1422" s="2">
        <v>45875</v>
      </c>
      <c r="C1422" t="s">
        <v>511</v>
      </c>
      <c r="D1422" t="s">
        <v>1654</v>
      </c>
      <c r="E1422" t="str">
        <f>VLOOKUP(D1422,Product!$A$2:$I$101,3,FALSE)</f>
        <v>Clothing</v>
      </c>
      <c r="F1422" t="s">
        <v>1813</v>
      </c>
      <c r="G1422">
        <v>2</v>
      </c>
      <c r="H1422">
        <v>664.5</v>
      </c>
      <c r="I1422">
        <v>0.23</v>
      </c>
      <c r="J1422" t="s">
        <v>1824</v>
      </c>
      <c r="K1422">
        <v>1023.33</v>
      </c>
      <c r="L1422" s="45">
        <f t="shared" si="90"/>
        <v>2</v>
      </c>
      <c r="M1422" s="42">
        <f t="shared" si="89"/>
        <v>664.5</v>
      </c>
      <c r="N1422" s="42">
        <f t="shared" si="91"/>
        <v>0.23</v>
      </c>
      <c r="O1422" s="42">
        <f t="shared" si="92"/>
        <v>1023.33</v>
      </c>
    </row>
    <row r="1423" spans="1:15" x14ac:dyDescent="0.3">
      <c r="A1423" t="s">
        <v>3247</v>
      </c>
      <c r="B1423" s="2">
        <v>45936</v>
      </c>
      <c r="C1423" t="s">
        <v>1160</v>
      </c>
      <c r="D1423" t="s">
        <v>1638</v>
      </c>
      <c r="E1423" t="str">
        <f>VLOOKUP(D1423,Product!$A$2:$I$101,3,FALSE)</f>
        <v>Sports</v>
      </c>
      <c r="F1423" t="s">
        <v>1789</v>
      </c>
      <c r="G1423">
        <v>4</v>
      </c>
      <c r="H1423">
        <v>557.51</v>
      </c>
      <c r="I1423">
        <v>0.11</v>
      </c>
      <c r="J1423" t="s">
        <v>1824</v>
      </c>
      <c r="K1423">
        <v>1984.7356</v>
      </c>
      <c r="L1423" s="45">
        <f t="shared" si="90"/>
        <v>4</v>
      </c>
      <c r="M1423" s="42">
        <f t="shared" ref="M1423:M1486" si="93">IF(H1423="", IFERROR(AVERAGEIF($E$2:$E$101, E1423, $H$2:$H$101), ""), H1423)</f>
        <v>557.51</v>
      </c>
      <c r="N1423" s="42">
        <f t="shared" si="91"/>
        <v>0.11</v>
      </c>
      <c r="O1423" s="42">
        <f t="shared" si="92"/>
        <v>1984.7356</v>
      </c>
    </row>
    <row r="1424" spans="1:15" x14ac:dyDescent="0.3">
      <c r="A1424" t="s">
        <v>3248</v>
      </c>
      <c r="B1424" s="2">
        <v>45807</v>
      </c>
      <c r="C1424" t="s">
        <v>1238</v>
      </c>
      <c r="D1424" t="s">
        <v>1728</v>
      </c>
      <c r="E1424" t="str">
        <f>VLOOKUP(D1424,Product!$A$2:$I$101,3,FALSE)</f>
        <v>Electronics</v>
      </c>
      <c r="F1424" t="s">
        <v>1757</v>
      </c>
      <c r="G1424">
        <v>2</v>
      </c>
      <c r="H1424">
        <v>410</v>
      </c>
      <c r="I1424">
        <v>0.13</v>
      </c>
      <c r="J1424" t="s">
        <v>1829</v>
      </c>
      <c r="K1424">
        <v>713.4</v>
      </c>
      <c r="L1424" s="45">
        <f t="shared" si="90"/>
        <v>2</v>
      </c>
      <c r="M1424" s="42">
        <f t="shared" si="93"/>
        <v>410</v>
      </c>
      <c r="N1424" s="42">
        <f t="shared" si="91"/>
        <v>0.13</v>
      </c>
      <c r="O1424" s="42">
        <f t="shared" si="92"/>
        <v>713.4</v>
      </c>
    </row>
    <row r="1425" spans="1:15" x14ac:dyDescent="0.3">
      <c r="A1425" t="s">
        <v>3249</v>
      </c>
      <c r="B1425" s="2">
        <v>45473</v>
      </c>
      <c r="C1425" t="s">
        <v>966</v>
      </c>
      <c r="D1425" t="s">
        <v>1714</v>
      </c>
      <c r="E1425" t="str">
        <f>VLOOKUP(D1425,Product!$A$2:$I$101,3,FALSE)</f>
        <v>Beauty</v>
      </c>
      <c r="F1425" t="s">
        <v>1773</v>
      </c>
      <c r="G1425">
        <v>2</v>
      </c>
      <c r="H1425">
        <v>879.93</v>
      </c>
      <c r="I1425">
        <v>0.28999999999999998</v>
      </c>
      <c r="J1425" t="s">
        <v>1829</v>
      </c>
      <c r="K1425">
        <v>1249.5006000000001</v>
      </c>
      <c r="L1425" s="45">
        <f t="shared" si="90"/>
        <v>2</v>
      </c>
      <c r="M1425" s="42">
        <f t="shared" si="93"/>
        <v>879.93</v>
      </c>
      <c r="N1425" s="42">
        <f t="shared" si="91"/>
        <v>0.28999999999999998</v>
      </c>
      <c r="O1425" s="42">
        <f t="shared" si="92"/>
        <v>1249.5006000000001</v>
      </c>
    </row>
    <row r="1426" spans="1:15" x14ac:dyDescent="0.3">
      <c r="A1426" t="s">
        <v>3250</v>
      </c>
      <c r="B1426" s="2">
        <v>45664</v>
      </c>
      <c r="C1426" t="s">
        <v>40</v>
      </c>
      <c r="D1426" t="s">
        <v>1574</v>
      </c>
      <c r="E1426" t="str">
        <f>VLOOKUP(D1426,Product!$A$2:$I$101,3,FALSE)</f>
        <v>Electronics</v>
      </c>
      <c r="F1426" t="s">
        <v>1810</v>
      </c>
      <c r="G1426">
        <v>1</v>
      </c>
      <c r="H1426">
        <v>350.58</v>
      </c>
      <c r="I1426">
        <v>0.03</v>
      </c>
      <c r="J1426" t="s">
        <v>1829</v>
      </c>
      <c r="K1426">
        <v>340.06259999999997</v>
      </c>
      <c r="L1426" s="45">
        <f t="shared" si="90"/>
        <v>1</v>
      </c>
      <c r="M1426" s="42">
        <f t="shared" si="93"/>
        <v>350.58</v>
      </c>
      <c r="N1426" s="42">
        <f t="shared" si="91"/>
        <v>0.03</v>
      </c>
      <c r="O1426" s="42">
        <f t="shared" si="92"/>
        <v>340.06259999999997</v>
      </c>
    </row>
    <row r="1427" spans="1:15" x14ac:dyDescent="0.3">
      <c r="A1427" t="s">
        <v>3251</v>
      </c>
      <c r="B1427" s="2">
        <v>45633</v>
      </c>
      <c r="C1427" t="s">
        <v>1098</v>
      </c>
      <c r="D1427" t="s">
        <v>1664</v>
      </c>
      <c r="E1427" t="str">
        <f>VLOOKUP(D1427,Product!$A$2:$I$101,3,FALSE)</f>
        <v>Clothing</v>
      </c>
      <c r="F1427" t="s">
        <v>1766</v>
      </c>
      <c r="G1427">
        <v>4</v>
      </c>
      <c r="H1427">
        <v>348.58</v>
      </c>
      <c r="I1427">
        <v>0.16</v>
      </c>
      <c r="J1427" t="s">
        <v>1824</v>
      </c>
      <c r="K1427">
        <v>1171.2288000000001</v>
      </c>
      <c r="L1427" s="45">
        <f t="shared" si="90"/>
        <v>4</v>
      </c>
      <c r="M1427" s="42">
        <f t="shared" si="93"/>
        <v>348.58</v>
      </c>
      <c r="N1427" s="42">
        <f t="shared" si="91"/>
        <v>0.16</v>
      </c>
      <c r="O1427" s="42">
        <f t="shared" si="92"/>
        <v>1171.2288000000001</v>
      </c>
    </row>
    <row r="1428" spans="1:15" x14ac:dyDescent="0.3">
      <c r="A1428" t="s">
        <v>3252</v>
      </c>
      <c r="B1428" s="2">
        <v>45548</v>
      </c>
      <c r="C1428" t="s">
        <v>1417</v>
      </c>
      <c r="D1428" t="s">
        <v>1598</v>
      </c>
      <c r="E1428" t="str">
        <f>VLOOKUP(D1428,Product!$A$2:$I$101,3,FALSE)</f>
        <v>Clothing</v>
      </c>
      <c r="F1428" t="s">
        <v>1766</v>
      </c>
      <c r="G1428">
        <v>3</v>
      </c>
      <c r="H1428">
        <v>247.66</v>
      </c>
      <c r="I1428">
        <v>0.02</v>
      </c>
      <c r="J1428" t="s">
        <v>1829</v>
      </c>
      <c r="K1428">
        <v>728.12040000000002</v>
      </c>
      <c r="L1428" s="45">
        <f t="shared" si="90"/>
        <v>3</v>
      </c>
      <c r="M1428" s="42">
        <f t="shared" si="93"/>
        <v>247.66</v>
      </c>
      <c r="N1428" s="42">
        <f t="shared" si="91"/>
        <v>0.02</v>
      </c>
      <c r="O1428" s="42">
        <f t="shared" si="92"/>
        <v>728.12040000000002</v>
      </c>
    </row>
    <row r="1429" spans="1:15" x14ac:dyDescent="0.3">
      <c r="A1429" t="s">
        <v>3253</v>
      </c>
      <c r="B1429" s="2">
        <v>45244</v>
      </c>
      <c r="C1429" t="s">
        <v>1211</v>
      </c>
      <c r="D1429" t="s">
        <v>1626</v>
      </c>
      <c r="E1429" t="str">
        <f>VLOOKUP(D1429,Product!$A$2:$I$101,3,FALSE)</f>
        <v>Electronics</v>
      </c>
      <c r="F1429" t="s">
        <v>1801</v>
      </c>
      <c r="G1429">
        <v>3</v>
      </c>
      <c r="H1429">
        <v>836.27</v>
      </c>
      <c r="I1429">
        <v>0.16</v>
      </c>
      <c r="J1429" t="s">
        <v>1824</v>
      </c>
      <c r="K1429">
        <v>2107.4004</v>
      </c>
      <c r="L1429" s="45">
        <f t="shared" si="90"/>
        <v>3</v>
      </c>
      <c r="M1429" s="42">
        <f t="shared" si="93"/>
        <v>836.27</v>
      </c>
      <c r="N1429" s="42">
        <f t="shared" si="91"/>
        <v>0.16</v>
      </c>
      <c r="O1429" s="42">
        <f t="shared" si="92"/>
        <v>2107.4004</v>
      </c>
    </row>
    <row r="1430" spans="1:15" x14ac:dyDescent="0.3">
      <c r="A1430" t="s">
        <v>3254</v>
      </c>
      <c r="B1430" s="2">
        <v>45753</v>
      </c>
      <c r="C1430" t="s">
        <v>640</v>
      </c>
      <c r="D1430" t="s">
        <v>1576</v>
      </c>
      <c r="E1430" t="str">
        <f>VLOOKUP(D1430,Product!$A$2:$I$101,3,FALSE)</f>
        <v>Home</v>
      </c>
      <c r="F1430" t="s">
        <v>1789</v>
      </c>
      <c r="G1430">
        <v>3</v>
      </c>
      <c r="H1430">
        <v>696.74</v>
      </c>
      <c r="I1430">
        <v>0.13</v>
      </c>
      <c r="J1430" t="s">
        <v>1829</v>
      </c>
      <c r="K1430">
        <v>1818.4914000000001</v>
      </c>
      <c r="L1430" s="45">
        <f t="shared" si="90"/>
        <v>3</v>
      </c>
      <c r="M1430" s="42">
        <f t="shared" si="93"/>
        <v>696.74</v>
      </c>
      <c r="N1430" s="42">
        <f t="shared" si="91"/>
        <v>0.13</v>
      </c>
      <c r="O1430" s="42">
        <f t="shared" si="92"/>
        <v>1818.4914000000001</v>
      </c>
    </row>
    <row r="1431" spans="1:15" x14ac:dyDescent="0.3">
      <c r="A1431" t="s">
        <v>3255</v>
      </c>
      <c r="B1431" s="2">
        <v>45804</v>
      </c>
      <c r="C1431" t="s">
        <v>785</v>
      </c>
      <c r="D1431" t="s">
        <v>1736</v>
      </c>
      <c r="E1431" t="str">
        <f>VLOOKUP(D1431,Product!$A$2:$I$101,3,FALSE)</f>
        <v>Beauty</v>
      </c>
      <c r="F1431" t="s">
        <v>1797</v>
      </c>
      <c r="G1431">
        <v>2</v>
      </c>
      <c r="H1431">
        <v>822.59</v>
      </c>
      <c r="I1431">
        <v>0.22</v>
      </c>
      <c r="J1431" t="s">
        <v>1826</v>
      </c>
      <c r="K1431">
        <v>1283.2403999999999</v>
      </c>
      <c r="L1431" s="45">
        <f t="shared" si="90"/>
        <v>2</v>
      </c>
      <c r="M1431" s="42">
        <f t="shared" si="93"/>
        <v>822.59</v>
      </c>
      <c r="N1431" s="42">
        <f t="shared" si="91"/>
        <v>0.22</v>
      </c>
      <c r="O1431" s="42">
        <f t="shared" si="92"/>
        <v>1283.2403999999999</v>
      </c>
    </row>
    <row r="1432" spans="1:15" x14ac:dyDescent="0.3">
      <c r="A1432" t="s">
        <v>3256</v>
      </c>
      <c r="B1432" s="2">
        <v>45263</v>
      </c>
      <c r="C1432" t="s">
        <v>719</v>
      </c>
      <c r="D1432" t="s">
        <v>1706</v>
      </c>
      <c r="E1432" t="str">
        <f>VLOOKUP(D1432,Product!$A$2:$I$101,3,FALSE)</f>
        <v>Home</v>
      </c>
      <c r="F1432" t="s">
        <v>1761</v>
      </c>
      <c r="G1432">
        <v>1</v>
      </c>
      <c r="H1432">
        <v>462.23</v>
      </c>
      <c r="I1432">
        <v>0.3</v>
      </c>
      <c r="J1432" t="s">
        <v>1826</v>
      </c>
      <c r="K1432">
        <v>323.56099999999998</v>
      </c>
      <c r="L1432" s="45">
        <f t="shared" si="90"/>
        <v>1</v>
      </c>
      <c r="M1432" s="42">
        <f t="shared" si="93"/>
        <v>462.23</v>
      </c>
      <c r="N1432" s="42">
        <f t="shared" si="91"/>
        <v>0.3</v>
      </c>
      <c r="O1432" s="42">
        <f t="shared" si="92"/>
        <v>323.56099999999998</v>
      </c>
    </row>
    <row r="1433" spans="1:15" x14ac:dyDescent="0.3">
      <c r="A1433" t="s">
        <v>3257</v>
      </c>
      <c r="B1433" s="2">
        <v>45906</v>
      </c>
      <c r="C1433" t="s">
        <v>1383</v>
      </c>
      <c r="D1433" t="s">
        <v>1632</v>
      </c>
      <c r="E1433" t="str">
        <f>VLOOKUP(D1433,Product!$A$2:$I$101,3,FALSE)</f>
        <v>Electronics</v>
      </c>
      <c r="F1433" t="s">
        <v>1807</v>
      </c>
      <c r="G1433">
        <v>1</v>
      </c>
      <c r="H1433">
        <v>361.09</v>
      </c>
      <c r="I1433">
        <v>0.06</v>
      </c>
      <c r="J1433" t="s">
        <v>1826</v>
      </c>
      <c r="K1433">
        <v>339.42459999999988</v>
      </c>
      <c r="L1433" s="45">
        <f t="shared" si="90"/>
        <v>1</v>
      </c>
      <c r="M1433" s="42">
        <f t="shared" si="93"/>
        <v>361.09</v>
      </c>
      <c r="N1433" s="42">
        <f t="shared" si="91"/>
        <v>0.06</v>
      </c>
      <c r="O1433" s="42">
        <f t="shared" si="92"/>
        <v>339.42459999999988</v>
      </c>
    </row>
    <row r="1434" spans="1:15" x14ac:dyDescent="0.3">
      <c r="A1434" t="s">
        <v>3258</v>
      </c>
      <c r="B1434" s="2">
        <v>45243</v>
      </c>
      <c r="C1434" t="s">
        <v>1196</v>
      </c>
      <c r="D1434" t="s">
        <v>1694</v>
      </c>
      <c r="E1434" t="str">
        <f>VLOOKUP(D1434,Product!$A$2:$I$101,3,FALSE)</f>
        <v>Sports</v>
      </c>
      <c r="F1434" t="s">
        <v>1813</v>
      </c>
      <c r="G1434">
        <v>3</v>
      </c>
      <c r="H1434">
        <v>59.37</v>
      </c>
      <c r="I1434">
        <v>0.03</v>
      </c>
      <c r="J1434" t="s">
        <v>1826</v>
      </c>
      <c r="K1434">
        <v>172.76669999999999</v>
      </c>
      <c r="L1434" s="45">
        <f t="shared" si="90"/>
        <v>3</v>
      </c>
      <c r="M1434" s="42">
        <f t="shared" si="93"/>
        <v>59.37</v>
      </c>
      <c r="N1434" s="42">
        <f t="shared" si="91"/>
        <v>0.03</v>
      </c>
      <c r="O1434" s="42">
        <f t="shared" si="92"/>
        <v>172.76669999999999</v>
      </c>
    </row>
    <row r="1435" spans="1:15" x14ac:dyDescent="0.3">
      <c r="A1435" t="s">
        <v>3259</v>
      </c>
      <c r="B1435" s="2">
        <v>45686</v>
      </c>
      <c r="C1435" t="s">
        <v>144</v>
      </c>
      <c r="D1435" t="s">
        <v>1628</v>
      </c>
      <c r="E1435" t="str">
        <f>VLOOKUP(D1435,Product!$A$2:$I$101,3,FALSE)</f>
        <v>Electronics</v>
      </c>
      <c r="F1435" t="s">
        <v>1757</v>
      </c>
      <c r="G1435">
        <v>3</v>
      </c>
      <c r="H1435">
        <v>765.21</v>
      </c>
      <c r="I1435">
        <v>0.14000000000000001</v>
      </c>
      <c r="J1435" t="s">
        <v>1829</v>
      </c>
      <c r="K1435">
        <v>1974.2418</v>
      </c>
      <c r="L1435" s="45">
        <f t="shared" si="90"/>
        <v>3</v>
      </c>
      <c r="M1435" s="42">
        <f t="shared" si="93"/>
        <v>765.21</v>
      </c>
      <c r="N1435" s="42">
        <f t="shared" si="91"/>
        <v>0.14000000000000001</v>
      </c>
      <c r="O1435" s="42">
        <f t="shared" si="92"/>
        <v>1974.2418</v>
      </c>
    </row>
    <row r="1436" spans="1:15" x14ac:dyDescent="0.3">
      <c r="A1436" t="s">
        <v>3260</v>
      </c>
      <c r="B1436" s="2">
        <v>45472</v>
      </c>
      <c r="C1436" t="s">
        <v>779</v>
      </c>
      <c r="D1436" t="s">
        <v>1612</v>
      </c>
      <c r="E1436" t="str">
        <f>VLOOKUP(D1436,Product!$A$2:$I$101,3,FALSE)</f>
        <v>Beauty</v>
      </c>
      <c r="F1436" t="s">
        <v>1794</v>
      </c>
      <c r="G1436">
        <v>4</v>
      </c>
      <c r="H1436">
        <v>303.56</v>
      </c>
      <c r="I1436">
        <v>0.2</v>
      </c>
      <c r="J1436" t="s">
        <v>1829</v>
      </c>
      <c r="K1436">
        <v>971.39200000000005</v>
      </c>
      <c r="L1436" s="45">
        <f t="shared" si="90"/>
        <v>4</v>
      </c>
      <c r="M1436" s="42">
        <f t="shared" si="93"/>
        <v>303.56</v>
      </c>
      <c r="N1436" s="42">
        <f t="shared" si="91"/>
        <v>0.2</v>
      </c>
      <c r="O1436" s="42">
        <f t="shared" si="92"/>
        <v>971.39200000000005</v>
      </c>
    </row>
    <row r="1437" spans="1:15" x14ac:dyDescent="0.3">
      <c r="A1437" t="s">
        <v>3261</v>
      </c>
      <c r="B1437" s="2">
        <v>45779</v>
      </c>
      <c r="C1437" t="s">
        <v>1371</v>
      </c>
      <c r="D1437" t="s">
        <v>1602</v>
      </c>
      <c r="E1437" t="str">
        <f>VLOOKUP(D1437,Product!$A$2:$I$101,3,FALSE)</f>
        <v>Home</v>
      </c>
      <c r="F1437" t="s">
        <v>1752</v>
      </c>
      <c r="G1437">
        <v>1</v>
      </c>
      <c r="H1437">
        <v>640.92999999999995</v>
      </c>
      <c r="I1437">
        <v>0.19</v>
      </c>
      <c r="J1437" t="s">
        <v>1826</v>
      </c>
      <c r="K1437">
        <v>519.15329999999994</v>
      </c>
      <c r="L1437" s="45">
        <f t="shared" si="90"/>
        <v>1</v>
      </c>
      <c r="M1437" s="42">
        <f t="shared" si="93"/>
        <v>640.92999999999995</v>
      </c>
      <c r="N1437" s="42">
        <f t="shared" si="91"/>
        <v>0.19</v>
      </c>
      <c r="O1437" s="42">
        <f t="shared" si="92"/>
        <v>519.15329999999994</v>
      </c>
    </row>
    <row r="1438" spans="1:15" x14ac:dyDescent="0.3">
      <c r="A1438" t="s">
        <v>3262</v>
      </c>
      <c r="B1438" s="2">
        <v>45830</v>
      </c>
      <c r="C1438" t="s">
        <v>576</v>
      </c>
      <c r="D1438" t="s">
        <v>1720</v>
      </c>
      <c r="E1438" t="str">
        <f>VLOOKUP(D1438,Product!$A$2:$I$101,3,FALSE)</f>
        <v>Home</v>
      </c>
      <c r="F1438" t="s">
        <v>1789</v>
      </c>
      <c r="G1438">
        <v>2</v>
      </c>
      <c r="H1438">
        <v>611.25</v>
      </c>
      <c r="I1438">
        <v>0.22</v>
      </c>
      <c r="J1438" t="s">
        <v>1824</v>
      </c>
      <c r="K1438">
        <v>953.55000000000007</v>
      </c>
      <c r="L1438" s="45">
        <f t="shared" si="90"/>
        <v>2</v>
      </c>
      <c r="M1438" s="42">
        <f t="shared" si="93"/>
        <v>611.25</v>
      </c>
      <c r="N1438" s="42">
        <f t="shared" si="91"/>
        <v>0.22</v>
      </c>
      <c r="O1438" s="42">
        <f t="shared" si="92"/>
        <v>953.55000000000007</v>
      </c>
    </row>
    <row r="1439" spans="1:15" x14ac:dyDescent="0.3">
      <c r="A1439" t="s">
        <v>3263</v>
      </c>
      <c r="B1439" s="2">
        <v>45756</v>
      </c>
      <c r="C1439" t="s">
        <v>1422</v>
      </c>
      <c r="D1439" t="s">
        <v>1680</v>
      </c>
      <c r="E1439" t="str">
        <f>VLOOKUP(D1439,Product!$A$2:$I$101,3,FALSE)</f>
        <v>Beauty</v>
      </c>
      <c r="F1439" t="s">
        <v>1757</v>
      </c>
      <c r="G1439">
        <v>1</v>
      </c>
      <c r="H1439">
        <v>209.93</v>
      </c>
      <c r="I1439">
        <v>0.21</v>
      </c>
      <c r="J1439" t="s">
        <v>1824</v>
      </c>
      <c r="K1439">
        <v>165.84469999999999</v>
      </c>
      <c r="L1439" s="45">
        <f t="shared" si="90"/>
        <v>1</v>
      </c>
      <c r="M1439" s="42">
        <f t="shared" si="93"/>
        <v>209.93</v>
      </c>
      <c r="N1439" s="42">
        <f t="shared" si="91"/>
        <v>0.21</v>
      </c>
      <c r="O1439" s="42">
        <f t="shared" si="92"/>
        <v>165.84469999999999</v>
      </c>
    </row>
    <row r="1440" spans="1:15" x14ac:dyDescent="0.3">
      <c r="A1440" t="s">
        <v>3264</v>
      </c>
      <c r="B1440" s="2">
        <v>45847</v>
      </c>
      <c r="C1440" t="s">
        <v>387</v>
      </c>
      <c r="D1440" t="s">
        <v>1746</v>
      </c>
      <c r="E1440" t="str">
        <f>VLOOKUP(D1440,Product!$A$2:$I$101,3,FALSE)</f>
        <v>Home</v>
      </c>
      <c r="F1440" t="s">
        <v>1789</v>
      </c>
      <c r="G1440">
        <v>3</v>
      </c>
      <c r="H1440">
        <v>130.38999999999999</v>
      </c>
      <c r="I1440">
        <v>0.24</v>
      </c>
      <c r="J1440" t="s">
        <v>1826</v>
      </c>
      <c r="K1440">
        <v>297.28919999999999</v>
      </c>
      <c r="L1440" s="45">
        <f t="shared" si="90"/>
        <v>3</v>
      </c>
      <c r="M1440" s="42">
        <f t="shared" si="93"/>
        <v>130.38999999999999</v>
      </c>
      <c r="N1440" s="42">
        <f t="shared" si="91"/>
        <v>0.24</v>
      </c>
      <c r="O1440" s="42">
        <f t="shared" si="92"/>
        <v>297.28919999999999</v>
      </c>
    </row>
    <row r="1441" spans="1:15" x14ac:dyDescent="0.3">
      <c r="A1441" t="s">
        <v>3265</v>
      </c>
      <c r="B1441" s="2">
        <v>45322</v>
      </c>
      <c r="C1441" t="s">
        <v>923</v>
      </c>
      <c r="D1441" t="s">
        <v>1734</v>
      </c>
      <c r="E1441" t="str">
        <f>VLOOKUP(D1441,Product!$A$2:$I$101,3,FALSE)</f>
        <v>Electronics</v>
      </c>
      <c r="F1441" t="s">
        <v>1779</v>
      </c>
      <c r="G1441">
        <v>2</v>
      </c>
      <c r="H1441">
        <v>846.18</v>
      </c>
      <c r="I1441">
        <v>0.1</v>
      </c>
      <c r="J1441" t="s">
        <v>1829</v>
      </c>
      <c r="K1441">
        <v>1523.124</v>
      </c>
      <c r="L1441" s="45">
        <f t="shared" si="90"/>
        <v>2</v>
      </c>
      <c r="M1441" s="42">
        <f t="shared" si="93"/>
        <v>846.18</v>
      </c>
      <c r="N1441" s="42">
        <f t="shared" si="91"/>
        <v>0.1</v>
      </c>
      <c r="O1441" s="42">
        <f t="shared" si="92"/>
        <v>1523.124</v>
      </c>
    </row>
    <row r="1442" spans="1:15" x14ac:dyDescent="0.3">
      <c r="A1442" t="s">
        <v>3266</v>
      </c>
      <c r="B1442" s="2">
        <v>45829</v>
      </c>
      <c r="C1442" t="s">
        <v>1109</v>
      </c>
      <c r="D1442" t="s">
        <v>1688</v>
      </c>
      <c r="E1442" t="str">
        <f>VLOOKUP(D1442,Product!$A$2:$I$101,3,FALSE)</f>
        <v>Home</v>
      </c>
      <c r="F1442" t="s">
        <v>1799</v>
      </c>
      <c r="G1442">
        <v>2</v>
      </c>
      <c r="H1442">
        <v>424.53</v>
      </c>
      <c r="I1442">
        <v>0.14000000000000001</v>
      </c>
      <c r="J1442" t="s">
        <v>1829</v>
      </c>
      <c r="K1442">
        <v>730.19159999999999</v>
      </c>
      <c r="L1442" s="45">
        <f t="shared" si="90"/>
        <v>2</v>
      </c>
      <c r="M1442" s="42">
        <f t="shared" si="93"/>
        <v>424.53</v>
      </c>
      <c r="N1442" s="42">
        <f t="shared" si="91"/>
        <v>0.14000000000000001</v>
      </c>
      <c r="O1442" s="42">
        <f t="shared" si="92"/>
        <v>730.19159999999999</v>
      </c>
    </row>
    <row r="1443" spans="1:15" x14ac:dyDescent="0.3">
      <c r="A1443" t="s">
        <v>3267</v>
      </c>
      <c r="B1443" s="2">
        <v>45539</v>
      </c>
      <c r="C1443" t="s">
        <v>824</v>
      </c>
      <c r="D1443" t="s">
        <v>1724</v>
      </c>
      <c r="E1443" t="str">
        <f>VLOOKUP(D1443,Product!$A$2:$I$101,3,FALSE)</f>
        <v>Sports</v>
      </c>
      <c r="F1443" t="s">
        <v>1799</v>
      </c>
      <c r="G1443">
        <v>4</v>
      </c>
      <c r="H1443">
        <v>450.42</v>
      </c>
      <c r="I1443">
        <v>0.08</v>
      </c>
      <c r="J1443" t="s">
        <v>1829</v>
      </c>
      <c r="K1443">
        <v>1657.5455999999999</v>
      </c>
      <c r="L1443" s="45">
        <f t="shared" si="90"/>
        <v>4</v>
      </c>
      <c r="M1443" s="42">
        <f t="shared" si="93"/>
        <v>450.42</v>
      </c>
      <c r="N1443" s="42">
        <f t="shared" si="91"/>
        <v>0.08</v>
      </c>
      <c r="O1443" s="42">
        <f t="shared" si="92"/>
        <v>1657.5455999999999</v>
      </c>
    </row>
    <row r="1444" spans="1:15" x14ac:dyDescent="0.3">
      <c r="A1444" t="s">
        <v>3268</v>
      </c>
      <c r="B1444" s="2">
        <v>45893</v>
      </c>
      <c r="C1444" t="s">
        <v>523</v>
      </c>
      <c r="D1444" t="s">
        <v>1600</v>
      </c>
      <c r="E1444" t="str">
        <f>VLOOKUP(D1444,Product!$A$2:$I$101,3,FALSE)</f>
        <v>Electronics</v>
      </c>
      <c r="F1444" t="s">
        <v>1786</v>
      </c>
      <c r="G1444">
        <v>4</v>
      </c>
      <c r="H1444">
        <v>896.91</v>
      </c>
      <c r="I1444">
        <v>0.1</v>
      </c>
      <c r="J1444" t="s">
        <v>1824</v>
      </c>
      <c r="K1444">
        <v>3228.8760000000002</v>
      </c>
      <c r="L1444" s="45">
        <f t="shared" si="90"/>
        <v>4</v>
      </c>
      <c r="M1444" s="42">
        <f t="shared" si="93"/>
        <v>896.91</v>
      </c>
      <c r="N1444" s="42">
        <f t="shared" si="91"/>
        <v>0.1</v>
      </c>
      <c r="O1444" s="42">
        <f t="shared" si="92"/>
        <v>3228.8760000000002</v>
      </c>
    </row>
    <row r="1445" spans="1:15" x14ac:dyDescent="0.3">
      <c r="A1445" t="s">
        <v>3269</v>
      </c>
      <c r="B1445" s="2">
        <v>45814</v>
      </c>
      <c r="C1445" t="s">
        <v>1492</v>
      </c>
      <c r="D1445" t="s">
        <v>1742</v>
      </c>
      <c r="E1445" t="str">
        <f>VLOOKUP(D1445,Product!$A$2:$I$101,3,FALSE)</f>
        <v>Sports</v>
      </c>
      <c r="F1445" t="s">
        <v>1789</v>
      </c>
      <c r="G1445">
        <v>3</v>
      </c>
      <c r="H1445">
        <v>679.38</v>
      </c>
      <c r="I1445">
        <v>0.3</v>
      </c>
      <c r="J1445" t="s">
        <v>1829</v>
      </c>
      <c r="K1445">
        <v>1426.6980000000001</v>
      </c>
      <c r="L1445" s="45">
        <f t="shared" si="90"/>
        <v>3</v>
      </c>
      <c r="M1445" s="42">
        <f t="shared" si="93"/>
        <v>679.38</v>
      </c>
      <c r="N1445" s="42">
        <f t="shared" si="91"/>
        <v>0.3</v>
      </c>
      <c r="O1445" s="42">
        <f t="shared" si="92"/>
        <v>1426.6980000000001</v>
      </c>
    </row>
    <row r="1446" spans="1:15" x14ac:dyDescent="0.3">
      <c r="A1446" t="s">
        <v>3270</v>
      </c>
      <c r="B1446" s="2">
        <v>45571</v>
      </c>
      <c r="C1446" t="s">
        <v>75</v>
      </c>
      <c r="D1446" t="s">
        <v>1708</v>
      </c>
      <c r="E1446" t="str">
        <f>VLOOKUP(D1446,Product!$A$2:$I$101,3,FALSE)</f>
        <v>Home</v>
      </c>
      <c r="F1446" t="s">
        <v>1804</v>
      </c>
      <c r="G1446">
        <v>3</v>
      </c>
      <c r="H1446">
        <v>483.63</v>
      </c>
      <c r="I1446">
        <v>0</v>
      </c>
      <c r="J1446" t="s">
        <v>1824</v>
      </c>
      <c r="K1446">
        <v>1450.89</v>
      </c>
      <c r="L1446" s="45">
        <f t="shared" si="90"/>
        <v>3</v>
      </c>
      <c r="M1446" s="42">
        <f t="shared" si="93"/>
        <v>483.63</v>
      </c>
      <c r="N1446" s="42">
        <f t="shared" si="91"/>
        <v>0</v>
      </c>
      <c r="O1446" s="42">
        <f t="shared" si="92"/>
        <v>1450.89</v>
      </c>
    </row>
    <row r="1447" spans="1:15" x14ac:dyDescent="0.3">
      <c r="A1447" t="s">
        <v>3271</v>
      </c>
      <c r="B1447" s="2">
        <v>45542</v>
      </c>
      <c r="C1447" t="s">
        <v>124</v>
      </c>
      <c r="D1447" t="s">
        <v>1626</v>
      </c>
      <c r="E1447" t="str">
        <f>VLOOKUP(D1447,Product!$A$2:$I$101,3,FALSE)</f>
        <v>Electronics</v>
      </c>
      <c r="F1447" t="s">
        <v>1752</v>
      </c>
      <c r="G1447">
        <v>3</v>
      </c>
      <c r="H1447">
        <v>158.27000000000001</v>
      </c>
      <c r="I1447">
        <v>0.24</v>
      </c>
      <c r="J1447" t="s">
        <v>1829</v>
      </c>
      <c r="K1447">
        <v>360.85559999999998</v>
      </c>
      <c r="L1447" s="45">
        <f t="shared" si="90"/>
        <v>3</v>
      </c>
      <c r="M1447" s="42">
        <f t="shared" si="93"/>
        <v>158.27000000000001</v>
      </c>
      <c r="N1447" s="42">
        <f t="shared" si="91"/>
        <v>0.24</v>
      </c>
      <c r="O1447" s="42">
        <f t="shared" si="92"/>
        <v>360.85559999999998</v>
      </c>
    </row>
    <row r="1448" spans="1:15" x14ac:dyDescent="0.3">
      <c r="A1448" t="s">
        <v>3272</v>
      </c>
      <c r="B1448" s="2">
        <v>45758</v>
      </c>
      <c r="C1448" t="s">
        <v>402</v>
      </c>
      <c r="D1448" t="s">
        <v>1549</v>
      </c>
      <c r="E1448" t="str">
        <f>VLOOKUP(D1448,Product!$A$2:$I$101,3,FALSE)</f>
        <v>Clothing</v>
      </c>
      <c r="F1448" t="s">
        <v>1801</v>
      </c>
      <c r="G1448">
        <v>4</v>
      </c>
      <c r="H1448">
        <v>601.5</v>
      </c>
      <c r="I1448">
        <v>0.18</v>
      </c>
      <c r="J1448" t="s">
        <v>1824</v>
      </c>
      <c r="K1448">
        <v>1972.92</v>
      </c>
      <c r="L1448" s="45">
        <f t="shared" si="90"/>
        <v>4</v>
      </c>
      <c r="M1448" s="42">
        <f t="shared" si="93"/>
        <v>601.5</v>
      </c>
      <c r="N1448" s="42">
        <f t="shared" si="91"/>
        <v>0.18</v>
      </c>
      <c r="O1448" s="42">
        <f t="shared" si="92"/>
        <v>1972.92</v>
      </c>
    </row>
    <row r="1449" spans="1:15" x14ac:dyDescent="0.3">
      <c r="A1449" t="s">
        <v>3273</v>
      </c>
      <c r="B1449" s="2">
        <v>45709</v>
      </c>
      <c r="C1449" t="s">
        <v>255</v>
      </c>
      <c r="D1449" t="s">
        <v>1610</v>
      </c>
      <c r="E1449" t="str">
        <f>VLOOKUP(D1449,Product!$A$2:$I$101,3,FALSE)</f>
        <v>Sports</v>
      </c>
      <c r="F1449" t="s">
        <v>1810</v>
      </c>
      <c r="G1449">
        <v>2</v>
      </c>
      <c r="H1449">
        <v>46.39</v>
      </c>
      <c r="I1449">
        <v>7.0000000000000007E-2</v>
      </c>
      <c r="J1449" t="s">
        <v>1824</v>
      </c>
      <c r="K1449">
        <v>86.285399999999996</v>
      </c>
      <c r="L1449" s="45">
        <f t="shared" si="90"/>
        <v>2</v>
      </c>
      <c r="M1449" s="42">
        <f t="shared" si="93"/>
        <v>46.39</v>
      </c>
      <c r="N1449" s="42">
        <f t="shared" si="91"/>
        <v>7.0000000000000007E-2</v>
      </c>
      <c r="O1449" s="42">
        <f t="shared" si="92"/>
        <v>86.285399999999996</v>
      </c>
    </row>
    <row r="1450" spans="1:15" x14ac:dyDescent="0.3">
      <c r="A1450" t="s">
        <v>3274</v>
      </c>
      <c r="B1450" s="2">
        <v>45587</v>
      </c>
      <c r="C1450" t="s">
        <v>414</v>
      </c>
      <c r="D1450" t="s">
        <v>1712</v>
      </c>
      <c r="E1450" t="str">
        <f>VLOOKUP(D1450,Product!$A$2:$I$101,3,FALSE)</f>
        <v>Sports</v>
      </c>
      <c r="F1450" t="s">
        <v>1782</v>
      </c>
      <c r="G1450">
        <v>4</v>
      </c>
      <c r="H1450">
        <v>892.28</v>
      </c>
      <c r="I1450">
        <v>0.23</v>
      </c>
      <c r="J1450" t="s">
        <v>1824</v>
      </c>
      <c r="K1450">
        <v>2748.2224000000001</v>
      </c>
      <c r="L1450" s="45">
        <f t="shared" si="90"/>
        <v>4</v>
      </c>
      <c r="M1450" s="42">
        <f t="shared" si="93"/>
        <v>892.28</v>
      </c>
      <c r="N1450" s="42">
        <f t="shared" si="91"/>
        <v>0.23</v>
      </c>
      <c r="O1450" s="42">
        <f t="shared" si="92"/>
        <v>2748.2224000000001</v>
      </c>
    </row>
    <row r="1451" spans="1:15" x14ac:dyDescent="0.3">
      <c r="A1451" t="s">
        <v>3275</v>
      </c>
      <c r="B1451" s="2">
        <v>45494</v>
      </c>
      <c r="C1451" t="s">
        <v>716</v>
      </c>
      <c r="D1451" t="s">
        <v>1568</v>
      </c>
      <c r="E1451" t="str">
        <f>VLOOKUP(D1451,Product!$A$2:$I$101,3,FALSE)</f>
        <v>Home</v>
      </c>
      <c r="F1451" t="s">
        <v>1779</v>
      </c>
      <c r="G1451">
        <v>2</v>
      </c>
      <c r="H1451">
        <v>164.23</v>
      </c>
      <c r="I1451">
        <v>0.17</v>
      </c>
      <c r="J1451" t="s">
        <v>1824</v>
      </c>
      <c r="K1451">
        <v>272.62180000000001</v>
      </c>
      <c r="L1451" s="45">
        <f t="shared" si="90"/>
        <v>2</v>
      </c>
      <c r="M1451" s="42">
        <f t="shared" si="93"/>
        <v>164.23</v>
      </c>
      <c r="N1451" s="42">
        <f t="shared" si="91"/>
        <v>0.17</v>
      </c>
      <c r="O1451" s="42">
        <f t="shared" si="92"/>
        <v>272.62180000000001</v>
      </c>
    </row>
    <row r="1452" spans="1:15" x14ac:dyDescent="0.3">
      <c r="A1452" t="s">
        <v>3276</v>
      </c>
      <c r="B1452" s="2">
        <v>45305</v>
      </c>
      <c r="C1452" t="s">
        <v>1397</v>
      </c>
      <c r="D1452" t="s">
        <v>1565</v>
      </c>
      <c r="E1452" t="str">
        <f>VLOOKUP(D1452,Product!$A$2:$I$101,3,FALSE)</f>
        <v>Sports</v>
      </c>
      <c r="F1452" t="s">
        <v>1779</v>
      </c>
      <c r="G1452">
        <v>1</v>
      </c>
      <c r="H1452">
        <v>484.23</v>
      </c>
      <c r="I1452">
        <v>0.12</v>
      </c>
      <c r="J1452" t="s">
        <v>1829</v>
      </c>
      <c r="K1452">
        <v>426.12240000000003</v>
      </c>
      <c r="L1452" s="45">
        <f t="shared" si="90"/>
        <v>1</v>
      </c>
      <c r="M1452" s="42">
        <f t="shared" si="93"/>
        <v>484.23</v>
      </c>
      <c r="N1452" s="42">
        <f t="shared" si="91"/>
        <v>0.12</v>
      </c>
      <c r="O1452" s="42">
        <f t="shared" si="92"/>
        <v>426.12240000000003</v>
      </c>
    </row>
    <row r="1453" spans="1:15" x14ac:dyDescent="0.3">
      <c r="A1453" t="s">
        <v>3277</v>
      </c>
      <c r="B1453" s="2">
        <v>45383</v>
      </c>
      <c r="C1453" t="s">
        <v>32</v>
      </c>
      <c r="D1453" t="s">
        <v>1618</v>
      </c>
      <c r="E1453" t="str">
        <f>VLOOKUP(D1453,Product!$A$2:$I$101,3,FALSE)</f>
        <v>Home</v>
      </c>
      <c r="F1453" t="s">
        <v>1810</v>
      </c>
      <c r="G1453">
        <v>3</v>
      </c>
      <c r="H1453">
        <v>341.51</v>
      </c>
      <c r="I1453">
        <v>0.22</v>
      </c>
      <c r="J1453" t="s">
        <v>1829</v>
      </c>
      <c r="K1453">
        <v>799.13340000000005</v>
      </c>
      <c r="L1453" s="45">
        <f t="shared" si="90"/>
        <v>3</v>
      </c>
      <c r="M1453" s="42">
        <f t="shared" si="93"/>
        <v>341.51</v>
      </c>
      <c r="N1453" s="42">
        <f t="shared" si="91"/>
        <v>0.22</v>
      </c>
      <c r="O1453" s="42">
        <f t="shared" si="92"/>
        <v>799.13340000000005</v>
      </c>
    </row>
    <row r="1454" spans="1:15" x14ac:dyDescent="0.3">
      <c r="A1454" t="s">
        <v>3278</v>
      </c>
      <c r="B1454" s="2">
        <v>45788</v>
      </c>
      <c r="C1454" t="s">
        <v>384</v>
      </c>
      <c r="D1454" t="s">
        <v>1744</v>
      </c>
      <c r="E1454" t="str">
        <f>VLOOKUP(D1454,Product!$A$2:$I$101,3,FALSE)</f>
        <v>Electronics</v>
      </c>
      <c r="F1454" t="s">
        <v>1797</v>
      </c>
      <c r="G1454">
        <v>3</v>
      </c>
      <c r="H1454">
        <v>758.87</v>
      </c>
      <c r="I1454">
        <v>0.11</v>
      </c>
      <c r="J1454" t="s">
        <v>1826</v>
      </c>
      <c r="K1454">
        <v>2026.1829</v>
      </c>
      <c r="L1454" s="45">
        <f t="shared" si="90"/>
        <v>3</v>
      </c>
      <c r="M1454" s="42">
        <f t="shared" si="93"/>
        <v>758.87</v>
      </c>
      <c r="N1454" s="42">
        <f t="shared" si="91"/>
        <v>0.11</v>
      </c>
      <c r="O1454" s="42">
        <f t="shared" si="92"/>
        <v>2026.1829</v>
      </c>
    </row>
    <row r="1455" spans="1:15" x14ac:dyDescent="0.3">
      <c r="A1455" t="s">
        <v>3279</v>
      </c>
      <c r="B1455" s="2">
        <v>45855</v>
      </c>
      <c r="C1455" t="s">
        <v>1449</v>
      </c>
      <c r="D1455" t="s">
        <v>1660</v>
      </c>
      <c r="E1455" t="str">
        <f>VLOOKUP(D1455,Product!$A$2:$I$101,3,FALSE)</f>
        <v>Home</v>
      </c>
      <c r="F1455" t="s">
        <v>1794</v>
      </c>
      <c r="G1455">
        <v>3</v>
      </c>
      <c r="H1455">
        <v>560.52</v>
      </c>
      <c r="I1455">
        <v>0.17</v>
      </c>
      <c r="J1455" t="s">
        <v>1824</v>
      </c>
      <c r="K1455">
        <v>1395.6948</v>
      </c>
      <c r="L1455" s="45">
        <f t="shared" si="90"/>
        <v>3</v>
      </c>
      <c r="M1455" s="42">
        <f t="shared" si="93"/>
        <v>560.52</v>
      </c>
      <c r="N1455" s="42">
        <f t="shared" si="91"/>
        <v>0.17</v>
      </c>
      <c r="O1455" s="42">
        <f t="shared" si="92"/>
        <v>1395.6948</v>
      </c>
    </row>
    <row r="1456" spans="1:15" x14ac:dyDescent="0.3">
      <c r="A1456" t="s">
        <v>3280</v>
      </c>
      <c r="B1456" s="2">
        <v>45533</v>
      </c>
      <c r="C1456" t="s">
        <v>1101</v>
      </c>
      <c r="D1456" t="s">
        <v>1740</v>
      </c>
      <c r="E1456" t="str">
        <f>VLOOKUP(D1456,Product!$A$2:$I$101,3,FALSE)</f>
        <v>Clothing</v>
      </c>
      <c r="F1456" t="s">
        <v>1807</v>
      </c>
      <c r="G1456">
        <v>2</v>
      </c>
      <c r="H1456">
        <v>977.18</v>
      </c>
      <c r="I1456">
        <v>0.19</v>
      </c>
      <c r="J1456" t="s">
        <v>1824</v>
      </c>
      <c r="K1456">
        <v>1583.0316</v>
      </c>
      <c r="L1456" s="45">
        <f t="shared" si="90"/>
        <v>2</v>
      </c>
      <c r="M1456" s="42">
        <f t="shared" si="93"/>
        <v>977.18</v>
      </c>
      <c r="N1456" s="42">
        <f t="shared" si="91"/>
        <v>0.19</v>
      </c>
      <c r="O1456" s="42">
        <f t="shared" si="92"/>
        <v>1583.0316</v>
      </c>
    </row>
    <row r="1457" spans="1:15" x14ac:dyDescent="0.3">
      <c r="A1457" t="s">
        <v>3281</v>
      </c>
      <c r="B1457" s="2">
        <v>45763</v>
      </c>
      <c r="C1457" t="s">
        <v>758</v>
      </c>
      <c r="D1457" t="s">
        <v>1580</v>
      </c>
      <c r="E1457" t="str">
        <f>VLOOKUP(D1457,Product!$A$2:$I$101,3,FALSE)</f>
        <v>Beauty</v>
      </c>
      <c r="F1457" t="s">
        <v>1799</v>
      </c>
      <c r="G1457">
        <v>4</v>
      </c>
      <c r="H1457">
        <v>761.35</v>
      </c>
      <c r="I1457">
        <v>0.08</v>
      </c>
      <c r="J1457" t="s">
        <v>1824</v>
      </c>
      <c r="K1457">
        <v>2801.768</v>
      </c>
      <c r="L1457" s="45">
        <f t="shared" si="90"/>
        <v>4</v>
      </c>
      <c r="M1457" s="42">
        <f t="shared" si="93"/>
        <v>761.35</v>
      </c>
      <c r="N1457" s="42">
        <f t="shared" si="91"/>
        <v>0.08</v>
      </c>
      <c r="O1457" s="42">
        <f t="shared" si="92"/>
        <v>2801.768</v>
      </c>
    </row>
    <row r="1458" spans="1:15" x14ac:dyDescent="0.3">
      <c r="A1458" t="s">
        <v>3282</v>
      </c>
      <c r="B1458" s="2">
        <v>45900</v>
      </c>
      <c r="C1458" t="s">
        <v>592</v>
      </c>
      <c r="D1458" t="s">
        <v>1682</v>
      </c>
      <c r="E1458" t="str">
        <f>VLOOKUP(D1458,Product!$A$2:$I$101,3,FALSE)</f>
        <v>Electronics</v>
      </c>
      <c r="F1458" t="s">
        <v>1810</v>
      </c>
      <c r="G1458">
        <v>2</v>
      </c>
      <c r="H1458">
        <v>947.56</v>
      </c>
      <c r="I1458">
        <v>0.02</v>
      </c>
      <c r="J1458" t="s">
        <v>1829</v>
      </c>
      <c r="K1458">
        <v>1857.2175999999999</v>
      </c>
      <c r="L1458" s="45">
        <f t="shared" si="90"/>
        <v>2</v>
      </c>
      <c r="M1458" s="42">
        <f t="shared" si="93"/>
        <v>947.56</v>
      </c>
      <c r="N1458" s="42">
        <f t="shared" si="91"/>
        <v>0.02</v>
      </c>
      <c r="O1458" s="42">
        <f t="shared" si="92"/>
        <v>1857.2175999999999</v>
      </c>
    </row>
    <row r="1459" spans="1:15" x14ac:dyDescent="0.3">
      <c r="A1459" t="s">
        <v>3283</v>
      </c>
      <c r="B1459" s="2">
        <v>45943</v>
      </c>
      <c r="C1459" t="s">
        <v>764</v>
      </c>
      <c r="D1459" t="s">
        <v>1634</v>
      </c>
      <c r="E1459" t="str">
        <f>VLOOKUP(D1459,Product!$A$2:$I$101,3,FALSE)</f>
        <v>Electronics</v>
      </c>
      <c r="F1459" t="s">
        <v>1810</v>
      </c>
      <c r="G1459">
        <v>4</v>
      </c>
      <c r="H1459">
        <v>975.47</v>
      </c>
      <c r="I1459">
        <v>0.04</v>
      </c>
      <c r="J1459" t="s">
        <v>1824</v>
      </c>
      <c r="K1459">
        <v>3745.8047999999999</v>
      </c>
      <c r="L1459" s="45">
        <f t="shared" si="90"/>
        <v>4</v>
      </c>
      <c r="M1459" s="42">
        <f t="shared" si="93"/>
        <v>975.47</v>
      </c>
      <c r="N1459" s="42">
        <f t="shared" si="91"/>
        <v>0.04</v>
      </c>
      <c r="O1459" s="42">
        <f t="shared" si="92"/>
        <v>3745.8047999999999</v>
      </c>
    </row>
    <row r="1460" spans="1:15" x14ac:dyDescent="0.3">
      <c r="A1460" t="s">
        <v>3284</v>
      </c>
      <c r="B1460" s="2">
        <v>45448</v>
      </c>
      <c r="C1460" t="s">
        <v>1469</v>
      </c>
      <c r="D1460" t="s">
        <v>1574</v>
      </c>
      <c r="E1460" t="str">
        <f>VLOOKUP(D1460,Product!$A$2:$I$101,3,FALSE)</f>
        <v>Electronics</v>
      </c>
      <c r="F1460" t="s">
        <v>1786</v>
      </c>
      <c r="G1460">
        <v>3</v>
      </c>
      <c r="H1460">
        <v>769.06</v>
      </c>
      <c r="I1460">
        <v>0.23</v>
      </c>
      <c r="J1460" t="s">
        <v>1829</v>
      </c>
      <c r="K1460">
        <v>1776.5286000000001</v>
      </c>
      <c r="L1460" s="45">
        <f t="shared" si="90"/>
        <v>3</v>
      </c>
      <c r="M1460" s="42">
        <f t="shared" si="93"/>
        <v>769.06</v>
      </c>
      <c r="N1460" s="42">
        <f t="shared" si="91"/>
        <v>0.23</v>
      </c>
      <c r="O1460" s="42">
        <f t="shared" si="92"/>
        <v>1776.5286000000001</v>
      </c>
    </row>
    <row r="1461" spans="1:15" x14ac:dyDescent="0.3">
      <c r="A1461" t="s">
        <v>3285</v>
      </c>
      <c r="B1461" s="2">
        <v>45929</v>
      </c>
      <c r="C1461" t="s">
        <v>1495</v>
      </c>
      <c r="D1461" t="s">
        <v>1626</v>
      </c>
      <c r="E1461" t="str">
        <f>VLOOKUP(D1461,Product!$A$2:$I$101,3,FALSE)</f>
        <v>Electronics</v>
      </c>
      <c r="F1461" t="s">
        <v>1761</v>
      </c>
      <c r="G1461">
        <v>3</v>
      </c>
      <c r="H1461">
        <v>824.75</v>
      </c>
      <c r="I1461">
        <v>0.23</v>
      </c>
      <c r="J1461" t="s">
        <v>1824</v>
      </c>
      <c r="K1461">
        <v>1905.1724999999999</v>
      </c>
      <c r="L1461" s="45">
        <f t="shared" si="90"/>
        <v>3</v>
      </c>
      <c r="M1461" s="42">
        <f t="shared" si="93"/>
        <v>824.75</v>
      </c>
      <c r="N1461" s="42">
        <f t="shared" si="91"/>
        <v>0.23</v>
      </c>
      <c r="O1461" s="42">
        <f t="shared" si="92"/>
        <v>1905.1724999999999</v>
      </c>
    </row>
    <row r="1462" spans="1:15" x14ac:dyDescent="0.3">
      <c r="A1462" t="s">
        <v>3286</v>
      </c>
      <c r="B1462" s="2">
        <v>45478</v>
      </c>
      <c r="C1462" t="s">
        <v>1249</v>
      </c>
      <c r="D1462" t="s">
        <v>1684</v>
      </c>
      <c r="E1462" t="str">
        <f>VLOOKUP(D1462,Product!$A$2:$I$101,3,FALSE)</f>
        <v>Home</v>
      </c>
      <c r="F1462" t="s">
        <v>1769</v>
      </c>
      <c r="G1462">
        <v>2</v>
      </c>
      <c r="H1462">
        <v>821.35</v>
      </c>
      <c r="I1462">
        <v>0.11</v>
      </c>
      <c r="J1462" t="s">
        <v>1826</v>
      </c>
      <c r="K1462">
        <v>1462.0029999999999</v>
      </c>
      <c r="L1462" s="45">
        <f t="shared" si="90"/>
        <v>2</v>
      </c>
      <c r="M1462" s="42">
        <f t="shared" si="93"/>
        <v>821.35</v>
      </c>
      <c r="N1462" s="42">
        <f t="shared" si="91"/>
        <v>0.11</v>
      </c>
      <c r="O1462" s="42">
        <f t="shared" si="92"/>
        <v>1462.0029999999999</v>
      </c>
    </row>
    <row r="1463" spans="1:15" x14ac:dyDescent="0.3">
      <c r="A1463" t="s">
        <v>3287</v>
      </c>
      <c r="B1463" s="2">
        <v>45723</v>
      </c>
      <c r="C1463" t="s">
        <v>1260</v>
      </c>
      <c r="D1463" t="s">
        <v>1574</v>
      </c>
      <c r="E1463" t="str">
        <f>VLOOKUP(D1463,Product!$A$2:$I$101,3,FALSE)</f>
        <v>Electronics</v>
      </c>
      <c r="F1463" t="s">
        <v>1789</v>
      </c>
      <c r="G1463">
        <v>1</v>
      </c>
      <c r="H1463">
        <v>120.57</v>
      </c>
      <c r="I1463">
        <v>0.06</v>
      </c>
      <c r="J1463" t="s">
        <v>1826</v>
      </c>
      <c r="K1463">
        <v>113.33580000000001</v>
      </c>
      <c r="L1463" s="45">
        <f t="shared" si="90"/>
        <v>1</v>
      </c>
      <c r="M1463" s="42">
        <f t="shared" si="93"/>
        <v>120.57</v>
      </c>
      <c r="N1463" s="42">
        <f t="shared" si="91"/>
        <v>0.06</v>
      </c>
      <c r="O1463" s="42">
        <f t="shared" si="92"/>
        <v>113.33580000000001</v>
      </c>
    </row>
    <row r="1464" spans="1:15" x14ac:dyDescent="0.3">
      <c r="A1464" t="s">
        <v>3288</v>
      </c>
      <c r="B1464" s="2">
        <v>45240</v>
      </c>
      <c r="C1464" t="s">
        <v>1053</v>
      </c>
      <c r="D1464" t="s">
        <v>1726</v>
      </c>
      <c r="E1464" t="str">
        <f>VLOOKUP(D1464,Product!$A$2:$I$101,3,FALSE)</f>
        <v>Beauty</v>
      </c>
      <c r="F1464" t="s">
        <v>1757</v>
      </c>
      <c r="G1464">
        <v>1</v>
      </c>
      <c r="H1464">
        <v>122.27</v>
      </c>
      <c r="I1464">
        <v>0.26</v>
      </c>
      <c r="J1464" t="s">
        <v>1826</v>
      </c>
      <c r="K1464">
        <v>90.479799999999997</v>
      </c>
      <c r="L1464" s="45">
        <f t="shared" si="90"/>
        <v>1</v>
      </c>
      <c r="M1464" s="42">
        <f t="shared" si="93"/>
        <v>122.27</v>
      </c>
      <c r="N1464" s="42">
        <f t="shared" si="91"/>
        <v>0.26</v>
      </c>
      <c r="O1464" s="42">
        <f t="shared" si="92"/>
        <v>90.479799999999997</v>
      </c>
    </row>
    <row r="1465" spans="1:15" x14ac:dyDescent="0.3">
      <c r="A1465" t="s">
        <v>3289</v>
      </c>
      <c r="B1465" s="2">
        <v>45890</v>
      </c>
      <c r="C1465" t="s">
        <v>565</v>
      </c>
      <c r="D1465" t="s">
        <v>1600</v>
      </c>
      <c r="E1465" t="str">
        <f>VLOOKUP(D1465,Product!$A$2:$I$101,3,FALSE)</f>
        <v>Electronics</v>
      </c>
      <c r="F1465" t="s">
        <v>1761</v>
      </c>
      <c r="G1465">
        <v>2</v>
      </c>
      <c r="H1465">
        <v>182.89</v>
      </c>
      <c r="I1465">
        <v>0.11</v>
      </c>
      <c r="J1465" t="s">
        <v>1824</v>
      </c>
      <c r="K1465">
        <v>325.54419999999999</v>
      </c>
      <c r="L1465" s="45">
        <f t="shared" si="90"/>
        <v>2</v>
      </c>
      <c r="M1465" s="42">
        <f t="shared" si="93"/>
        <v>182.89</v>
      </c>
      <c r="N1465" s="42">
        <f t="shared" si="91"/>
        <v>0.11</v>
      </c>
      <c r="O1465" s="42">
        <f t="shared" si="92"/>
        <v>325.54419999999999</v>
      </c>
    </row>
    <row r="1466" spans="1:15" x14ac:dyDescent="0.3">
      <c r="A1466" t="s">
        <v>3290</v>
      </c>
      <c r="B1466" s="2">
        <v>45796</v>
      </c>
      <c r="C1466" t="s">
        <v>1160</v>
      </c>
      <c r="D1466" t="s">
        <v>1640</v>
      </c>
      <c r="E1466" t="str">
        <f>VLOOKUP(D1466,Product!$A$2:$I$101,3,FALSE)</f>
        <v>Clothing</v>
      </c>
      <c r="F1466" t="s">
        <v>1769</v>
      </c>
      <c r="G1466">
        <v>1</v>
      </c>
      <c r="H1466">
        <v>695.26</v>
      </c>
      <c r="I1466">
        <v>0.23</v>
      </c>
      <c r="J1466" t="s">
        <v>1826</v>
      </c>
      <c r="K1466">
        <v>535.35019999999997</v>
      </c>
      <c r="L1466" s="45">
        <f t="shared" si="90"/>
        <v>1</v>
      </c>
      <c r="M1466" s="42">
        <f t="shared" si="93"/>
        <v>695.26</v>
      </c>
      <c r="N1466" s="42">
        <f t="shared" si="91"/>
        <v>0.23</v>
      </c>
      <c r="O1466" s="42">
        <f t="shared" si="92"/>
        <v>535.35019999999997</v>
      </c>
    </row>
    <row r="1467" spans="1:15" x14ac:dyDescent="0.3">
      <c r="A1467" t="s">
        <v>3291</v>
      </c>
      <c r="B1467" s="2">
        <v>45895</v>
      </c>
      <c r="C1467" t="s">
        <v>114</v>
      </c>
      <c r="D1467" t="s">
        <v>1606</v>
      </c>
      <c r="E1467" t="str">
        <f>VLOOKUP(D1467,Product!$A$2:$I$101,3,FALSE)</f>
        <v>Home</v>
      </c>
      <c r="F1467" t="s">
        <v>1776</v>
      </c>
      <c r="G1467">
        <v>2</v>
      </c>
      <c r="H1467">
        <v>408.8</v>
      </c>
      <c r="I1467">
        <v>0.17</v>
      </c>
      <c r="J1467" t="s">
        <v>1829</v>
      </c>
      <c r="K1467">
        <v>678.60799999999995</v>
      </c>
      <c r="L1467" s="45">
        <f t="shared" si="90"/>
        <v>2</v>
      </c>
      <c r="M1467" s="42">
        <f t="shared" si="93"/>
        <v>408.8</v>
      </c>
      <c r="N1467" s="42">
        <f t="shared" si="91"/>
        <v>0.17</v>
      </c>
      <c r="O1467" s="42">
        <f t="shared" si="92"/>
        <v>678.60799999999995</v>
      </c>
    </row>
    <row r="1468" spans="1:15" x14ac:dyDescent="0.3">
      <c r="A1468" t="s">
        <v>3292</v>
      </c>
      <c r="B1468" s="2">
        <v>45676</v>
      </c>
      <c r="C1468" t="s">
        <v>730</v>
      </c>
      <c r="D1468" t="s">
        <v>1646</v>
      </c>
      <c r="E1468" t="str">
        <f>VLOOKUP(D1468,Product!$A$2:$I$101,3,FALSE)</f>
        <v>Beauty</v>
      </c>
      <c r="F1468" t="s">
        <v>1782</v>
      </c>
      <c r="G1468">
        <v>3</v>
      </c>
      <c r="H1468">
        <v>512.15</v>
      </c>
      <c r="I1468">
        <v>0.12</v>
      </c>
      <c r="J1468" t="s">
        <v>1824</v>
      </c>
      <c r="K1468">
        <v>1352.076</v>
      </c>
      <c r="L1468" s="45">
        <f t="shared" si="90"/>
        <v>3</v>
      </c>
      <c r="M1468" s="42">
        <f t="shared" si="93"/>
        <v>512.15</v>
      </c>
      <c r="N1468" s="42">
        <f t="shared" si="91"/>
        <v>0.12</v>
      </c>
      <c r="O1468" s="42">
        <f t="shared" si="92"/>
        <v>1352.076</v>
      </c>
    </row>
    <row r="1469" spans="1:15" x14ac:dyDescent="0.3">
      <c r="A1469" t="s">
        <v>3293</v>
      </c>
      <c r="B1469" s="2">
        <v>45568</v>
      </c>
      <c r="C1469" t="s">
        <v>1272</v>
      </c>
      <c r="D1469" t="s">
        <v>1565</v>
      </c>
      <c r="E1469" t="str">
        <f>VLOOKUP(D1469,Product!$A$2:$I$101,3,FALSE)</f>
        <v>Sports</v>
      </c>
      <c r="F1469" t="s">
        <v>1782</v>
      </c>
      <c r="G1469">
        <v>3</v>
      </c>
      <c r="H1469">
        <v>136.4</v>
      </c>
      <c r="I1469">
        <v>0.15</v>
      </c>
      <c r="J1469" t="s">
        <v>1826</v>
      </c>
      <c r="K1469">
        <v>347.82000000000011</v>
      </c>
      <c r="L1469" s="45">
        <f t="shared" si="90"/>
        <v>3</v>
      </c>
      <c r="M1469" s="42">
        <f t="shared" si="93"/>
        <v>136.4</v>
      </c>
      <c r="N1469" s="42">
        <f t="shared" si="91"/>
        <v>0.15</v>
      </c>
      <c r="O1469" s="42">
        <f t="shared" si="92"/>
        <v>347.82000000000011</v>
      </c>
    </row>
    <row r="1470" spans="1:15" x14ac:dyDescent="0.3">
      <c r="A1470" t="s">
        <v>3294</v>
      </c>
      <c r="B1470" s="2">
        <v>45272</v>
      </c>
      <c r="C1470" t="s">
        <v>579</v>
      </c>
      <c r="D1470" t="s">
        <v>1557</v>
      </c>
      <c r="E1470" t="str">
        <f>VLOOKUP(D1470,Product!$A$2:$I$101,3,FALSE)</f>
        <v>Beauty</v>
      </c>
      <c r="F1470" t="s">
        <v>1766</v>
      </c>
      <c r="G1470">
        <v>2</v>
      </c>
      <c r="H1470">
        <v>42.51</v>
      </c>
      <c r="I1470">
        <v>0.04</v>
      </c>
      <c r="J1470" t="s">
        <v>1829</v>
      </c>
      <c r="K1470">
        <v>81.619199999999992</v>
      </c>
      <c r="L1470" s="45">
        <f t="shared" si="90"/>
        <v>2</v>
      </c>
      <c r="M1470" s="42">
        <f t="shared" si="93"/>
        <v>42.51</v>
      </c>
      <c r="N1470" s="42">
        <f t="shared" si="91"/>
        <v>0.04</v>
      </c>
      <c r="O1470" s="42">
        <f t="shared" si="92"/>
        <v>81.619199999999992</v>
      </c>
    </row>
    <row r="1471" spans="1:15" x14ac:dyDescent="0.3">
      <c r="A1471" t="s">
        <v>3295</v>
      </c>
      <c r="B1471" s="2">
        <v>45718</v>
      </c>
      <c r="C1471" t="s">
        <v>1124</v>
      </c>
      <c r="D1471" t="s">
        <v>1698</v>
      </c>
      <c r="E1471" t="str">
        <f>VLOOKUP(D1471,Product!$A$2:$I$101,3,FALSE)</f>
        <v>Clothing</v>
      </c>
      <c r="F1471" t="s">
        <v>1779</v>
      </c>
      <c r="G1471">
        <v>3</v>
      </c>
      <c r="H1471">
        <v>582.1</v>
      </c>
      <c r="I1471">
        <v>0.12</v>
      </c>
      <c r="J1471" t="s">
        <v>1826</v>
      </c>
      <c r="K1471">
        <v>1536.7439999999999</v>
      </c>
      <c r="L1471" s="45">
        <f t="shared" si="90"/>
        <v>3</v>
      </c>
      <c r="M1471" s="42">
        <f t="shared" si="93"/>
        <v>582.1</v>
      </c>
      <c r="N1471" s="42">
        <f t="shared" si="91"/>
        <v>0.12</v>
      </c>
      <c r="O1471" s="42">
        <f t="shared" si="92"/>
        <v>1536.7439999999999</v>
      </c>
    </row>
    <row r="1472" spans="1:15" x14ac:dyDescent="0.3">
      <c r="A1472" t="s">
        <v>3296</v>
      </c>
      <c r="B1472" s="2">
        <v>45356</v>
      </c>
      <c r="C1472" t="s">
        <v>711</v>
      </c>
      <c r="D1472" t="s">
        <v>1712</v>
      </c>
      <c r="E1472" t="str">
        <f>VLOOKUP(D1472,Product!$A$2:$I$101,3,FALSE)</f>
        <v>Sports</v>
      </c>
      <c r="F1472" t="s">
        <v>1807</v>
      </c>
      <c r="G1472">
        <v>4</v>
      </c>
      <c r="H1472">
        <v>461.52</v>
      </c>
      <c r="I1472">
        <v>0</v>
      </c>
      <c r="J1472" t="s">
        <v>1829</v>
      </c>
      <c r="K1472">
        <v>1846.08</v>
      </c>
      <c r="L1472" s="45">
        <f t="shared" si="90"/>
        <v>4</v>
      </c>
      <c r="M1472" s="42">
        <f t="shared" si="93"/>
        <v>461.52</v>
      </c>
      <c r="N1472" s="42">
        <f t="shared" si="91"/>
        <v>0</v>
      </c>
      <c r="O1472" s="42">
        <f t="shared" si="92"/>
        <v>1846.08</v>
      </c>
    </row>
    <row r="1473" spans="1:15" x14ac:dyDescent="0.3">
      <c r="A1473" t="s">
        <v>3297</v>
      </c>
      <c r="B1473" s="2">
        <v>45552</v>
      </c>
      <c r="C1473" t="s">
        <v>1524</v>
      </c>
      <c r="D1473" t="s">
        <v>1580</v>
      </c>
      <c r="E1473" t="str">
        <f>VLOOKUP(D1473,Product!$A$2:$I$101,3,FALSE)</f>
        <v>Beauty</v>
      </c>
      <c r="F1473" t="s">
        <v>1792</v>
      </c>
      <c r="G1473">
        <v>1</v>
      </c>
      <c r="H1473">
        <v>558.41999999999996</v>
      </c>
      <c r="I1473">
        <v>0.03</v>
      </c>
      <c r="J1473" t="s">
        <v>1824</v>
      </c>
      <c r="K1473">
        <v>541.66739999999993</v>
      </c>
      <c r="L1473" s="45">
        <f t="shared" si="90"/>
        <v>1</v>
      </c>
      <c r="M1473" s="42">
        <f t="shared" si="93"/>
        <v>558.41999999999996</v>
      </c>
      <c r="N1473" s="42">
        <f t="shared" si="91"/>
        <v>0.03</v>
      </c>
      <c r="O1473" s="42">
        <f t="shared" si="92"/>
        <v>541.66739999999993</v>
      </c>
    </row>
    <row r="1474" spans="1:15" x14ac:dyDescent="0.3">
      <c r="A1474" t="s">
        <v>3298</v>
      </c>
      <c r="B1474" s="2">
        <v>45288</v>
      </c>
      <c r="C1474" t="s">
        <v>839</v>
      </c>
      <c r="D1474" t="s">
        <v>1572</v>
      </c>
      <c r="E1474" t="str">
        <f>VLOOKUP(D1474,Product!$A$2:$I$101,3,FALSE)</f>
        <v>Beauty</v>
      </c>
      <c r="F1474" t="s">
        <v>1810</v>
      </c>
      <c r="G1474">
        <v>4</v>
      </c>
      <c r="H1474">
        <v>700.98</v>
      </c>
      <c r="I1474">
        <v>0.12</v>
      </c>
      <c r="J1474" t="s">
        <v>1826</v>
      </c>
      <c r="K1474">
        <v>2467.4495999999999</v>
      </c>
      <c r="L1474" s="45">
        <f t="shared" si="90"/>
        <v>4</v>
      </c>
      <c r="M1474" s="42">
        <f t="shared" si="93"/>
        <v>700.98</v>
      </c>
      <c r="N1474" s="42">
        <f t="shared" si="91"/>
        <v>0.12</v>
      </c>
      <c r="O1474" s="42">
        <f t="shared" si="92"/>
        <v>2467.4495999999999</v>
      </c>
    </row>
    <row r="1475" spans="1:15" x14ac:dyDescent="0.3">
      <c r="A1475" t="s">
        <v>3299</v>
      </c>
      <c r="B1475" s="2">
        <v>45605</v>
      </c>
      <c r="C1475" t="s">
        <v>1260</v>
      </c>
      <c r="D1475" t="s">
        <v>1718</v>
      </c>
      <c r="E1475" t="str">
        <f>VLOOKUP(D1475,Product!$A$2:$I$101,3,FALSE)</f>
        <v>Clothing</v>
      </c>
      <c r="F1475" t="s">
        <v>1810</v>
      </c>
      <c r="G1475">
        <v>2</v>
      </c>
      <c r="H1475">
        <v>227.97</v>
      </c>
      <c r="I1475">
        <v>0.08</v>
      </c>
      <c r="J1475" t="s">
        <v>1829</v>
      </c>
      <c r="K1475">
        <v>419.46480000000003</v>
      </c>
      <c r="L1475" s="45">
        <f t="shared" ref="L1475:L1538" si="94">IF(G1475="", AVERAGEIF($E$2:$E$101, E1476, $G$2:$G$101), G1475)</f>
        <v>2</v>
      </c>
      <c r="M1475" s="42">
        <f t="shared" si="93"/>
        <v>227.97</v>
      </c>
      <c r="N1475" s="42">
        <f t="shared" ref="N1475:N1538" si="95">IF(I1475="", AVERAGEIF($E$2:$E$101, E1476, $I$2:$I$101), I1475)</f>
        <v>0.08</v>
      </c>
      <c r="O1475" s="42">
        <f t="shared" ref="O1475:O1538" si="96">IF(K1475="", AVERAGEIF($E$2:$E$101, E1476, $K$2:$K$101), K1475)</f>
        <v>419.46480000000003</v>
      </c>
    </row>
    <row r="1476" spans="1:15" x14ac:dyDescent="0.3">
      <c r="A1476" t="s">
        <v>3300</v>
      </c>
      <c r="B1476" s="2">
        <v>45516</v>
      </c>
      <c r="C1476" t="s">
        <v>1461</v>
      </c>
      <c r="D1476" t="s">
        <v>1626</v>
      </c>
      <c r="E1476" t="str">
        <f>VLOOKUP(D1476,Product!$A$2:$I$101,3,FALSE)</f>
        <v>Electronics</v>
      </c>
      <c r="F1476" t="s">
        <v>1792</v>
      </c>
      <c r="G1476">
        <v>4</v>
      </c>
      <c r="H1476">
        <v>278.70999999999998</v>
      </c>
      <c r="I1476">
        <v>0.2</v>
      </c>
      <c r="J1476" t="s">
        <v>1826</v>
      </c>
      <c r="K1476">
        <v>891.87199999999996</v>
      </c>
      <c r="L1476" s="45">
        <f t="shared" si="94"/>
        <v>4</v>
      </c>
      <c r="M1476" s="42">
        <f t="shared" si="93"/>
        <v>278.70999999999998</v>
      </c>
      <c r="N1476" s="42">
        <f t="shared" si="95"/>
        <v>0.2</v>
      </c>
      <c r="O1476" s="42">
        <f t="shared" si="96"/>
        <v>891.87199999999996</v>
      </c>
    </row>
    <row r="1477" spans="1:15" x14ac:dyDescent="0.3">
      <c r="A1477" t="s">
        <v>3301</v>
      </c>
      <c r="B1477" s="2">
        <v>45379</v>
      </c>
      <c r="C1477" t="s">
        <v>827</v>
      </c>
      <c r="D1477" t="s">
        <v>1746</v>
      </c>
      <c r="E1477" t="str">
        <f>VLOOKUP(D1477,Product!$A$2:$I$101,3,FALSE)</f>
        <v>Home</v>
      </c>
      <c r="F1477" t="s">
        <v>1782</v>
      </c>
      <c r="G1477">
        <v>2</v>
      </c>
      <c r="H1477">
        <v>916.12</v>
      </c>
      <c r="I1477">
        <v>0.05</v>
      </c>
      <c r="J1477" t="s">
        <v>1826</v>
      </c>
      <c r="K1477">
        <v>1740.6279999999999</v>
      </c>
      <c r="L1477" s="45">
        <f t="shared" si="94"/>
        <v>2</v>
      </c>
      <c r="M1477" s="42">
        <f t="shared" si="93"/>
        <v>916.12</v>
      </c>
      <c r="N1477" s="42">
        <f t="shared" si="95"/>
        <v>0.05</v>
      </c>
      <c r="O1477" s="42">
        <f t="shared" si="96"/>
        <v>1740.6279999999999</v>
      </c>
    </row>
    <row r="1478" spans="1:15" x14ac:dyDescent="0.3">
      <c r="A1478" t="s">
        <v>3302</v>
      </c>
      <c r="B1478" s="2">
        <v>45567</v>
      </c>
      <c r="C1478" t="s">
        <v>455</v>
      </c>
      <c r="D1478" t="s">
        <v>1568</v>
      </c>
      <c r="E1478" t="str">
        <f>VLOOKUP(D1478,Product!$A$2:$I$101,3,FALSE)</f>
        <v>Home</v>
      </c>
      <c r="F1478" t="s">
        <v>1794</v>
      </c>
      <c r="G1478">
        <v>4</v>
      </c>
      <c r="H1478">
        <v>228.98</v>
      </c>
      <c r="I1478">
        <v>0.22</v>
      </c>
      <c r="J1478" t="s">
        <v>1826</v>
      </c>
      <c r="K1478">
        <v>714.41759999999999</v>
      </c>
      <c r="L1478" s="45">
        <f t="shared" si="94"/>
        <v>4</v>
      </c>
      <c r="M1478" s="42">
        <f t="shared" si="93"/>
        <v>228.98</v>
      </c>
      <c r="N1478" s="42">
        <f t="shared" si="95"/>
        <v>0.22</v>
      </c>
      <c r="O1478" s="42">
        <f t="shared" si="96"/>
        <v>714.41759999999999</v>
      </c>
    </row>
    <row r="1479" spans="1:15" x14ac:dyDescent="0.3">
      <c r="A1479" t="s">
        <v>3303</v>
      </c>
      <c r="B1479" s="2">
        <v>45510</v>
      </c>
      <c r="C1479" t="s">
        <v>752</v>
      </c>
      <c r="D1479" t="s">
        <v>1726</v>
      </c>
      <c r="E1479" t="str">
        <f>VLOOKUP(D1479,Product!$A$2:$I$101,3,FALSE)</f>
        <v>Beauty</v>
      </c>
      <c r="F1479" t="s">
        <v>1801</v>
      </c>
      <c r="G1479">
        <v>4</v>
      </c>
      <c r="H1479">
        <v>904.82</v>
      </c>
      <c r="I1479">
        <v>0.09</v>
      </c>
      <c r="J1479" t="s">
        <v>1826</v>
      </c>
      <c r="K1479">
        <v>3293.5448000000001</v>
      </c>
      <c r="L1479" s="45">
        <f t="shared" si="94"/>
        <v>4</v>
      </c>
      <c r="M1479" s="42">
        <f t="shared" si="93"/>
        <v>904.82</v>
      </c>
      <c r="N1479" s="42">
        <f t="shared" si="95"/>
        <v>0.09</v>
      </c>
      <c r="O1479" s="42">
        <f t="shared" si="96"/>
        <v>3293.5448000000001</v>
      </c>
    </row>
    <row r="1480" spans="1:15" x14ac:dyDescent="0.3">
      <c r="A1480" t="s">
        <v>3304</v>
      </c>
      <c r="B1480" s="2">
        <v>45806</v>
      </c>
      <c r="C1480" t="s">
        <v>295</v>
      </c>
      <c r="D1480" t="s">
        <v>1594</v>
      </c>
      <c r="E1480" t="str">
        <f>VLOOKUP(D1480,Product!$A$2:$I$101,3,FALSE)</f>
        <v>Clothing</v>
      </c>
      <c r="F1480" t="s">
        <v>1792</v>
      </c>
      <c r="G1480">
        <v>1</v>
      </c>
      <c r="H1480">
        <v>588.61</v>
      </c>
      <c r="I1480">
        <v>0.1</v>
      </c>
      <c r="J1480" t="s">
        <v>1826</v>
      </c>
      <c r="K1480">
        <v>529.74900000000002</v>
      </c>
      <c r="L1480" s="45">
        <f t="shared" si="94"/>
        <v>1</v>
      </c>
      <c r="M1480" s="42">
        <f t="shared" si="93"/>
        <v>588.61</v>
      </c>
      <c r="N1480" s="42">
        <f t="shared" si="95"/>
        <v>0.1</v>
      </c>
      <c r="O1480" s="42">
        <f t="shared" si="96"/>
        <v>529.74900000000002</v>
      </c>
    </row>
    <row r="1481" spans="1:15" x14ac:dyDescent="0.3">
      <c r="A1481" t="s">
        <v>3305</v>
      </c>
      <c r="B1481" s="2">
        <v>45240</v>
      </c>
      <c r="C1481" t="s">
        <v>396</v>
      </c>
      <c r="D1481" t="s">
        <v>1614</v>
      </c>
      <c r="E1481" t="str">
        <f>VLOOKUP(D1481,Product!$A$2:$I$101,3,FALSE)</f>
        <v>Home</v>
      </c>
      <c r="F1481" t="s">
        <v>1766</v>
      </c>
      <c r="G1481">
        <v>4</v>
      </c>
      <c r="H1481">
        <v>695.97</v>
      </c>
      <c r="I1481">
        <v>0.02</v>
      </c>
      <c r="J1481" t="s">
        <v>1824</v>
      </c>
      <c r="K1481">
        <v>2728.2024000000001</v>
      </c>
      <c r="L1481" s="45">
        <f t="shared" si="94"/>
        <v>4</v>
      </c>
      <c r="M1481" s="42">
        <f t="shared" si="93"/>
        <v>695.97</v>
      </c>
      <c r="N1481" s="42">
        <f t="shared" si="95"/>
        <v>0.02</v>
      </c>
      <c r="O1481" s="42">
        <f t="shared" si="96"/>
        <v>2728.2024000000001</v>
      </c>
    </row>
    <row r="1482" spans="1:15" x14ac:dyDescent="0.3">
      <c r="A1482" t="s">
        <v>3306</v>
      </c>
      <c r="B1482" s="2">
        <v>45309</v>
      </c>
      <c r="C1482" t="s">
        <v>951</v>
      </c>
      <c r="D1482" t="s">
        <v>1742</v>
      </c>
      <c r="E1482" t="str">
        <f>VLOOKUP(D1482,Product!$A$2:$I$101,3,FALSE)</f>
        <v>Sports</v>
      </c>
      <c r="F1482" t="s">
        <v>1792</v>
      </c>
      <c r="G1482">
        <v>2</v>
      </c>
      <c r="H1482">
        <v>181.42</v>
      </c>
      <c r="I1482">
        <v>0.08</v>
      </c>
      <c r="J1482" t="s">
        <v>1826</v>
      </c>
      <c r="K1482">
        <v>333.81279999999998</v>
      </c>
      <c r="L1482" s="45">
        <f t="shared" si="94"/>
        <v>2</v>
      </c>
      <c r="M1482" s="42">
        <f t="shared" si="93"/>
        <v>181.42</v>
      </c>
      <c r="N1482" s="42">
        <f t="shared" si="95"/>
        <v>0.08</v>
      </c>
      <c r="O1482" s="42">
        <f t="shared" si="96"/>
        <v>333.81279999999998</v>
      </c>
    </row>
    <row r="1483" spans="1:15" x14ac:dyDescent="0.3">
      <c r="A1483" t="s">
        <v>3307</v>
      </c>
      <c r="B1483" s="2">
        <v>45375</v>
      </c>
      <c r="C1483" t="s">
        <v>100</v>
      </c>
      <c r="D1483" t="s">
        <v>1742</v>
      </c>
      <c r="E1483" t="str">
        <f>VLOOKUP(D1483,Product!$A$2:$I$101,3,FALSE)</f>
        <v>Sports</v>
      </c>
      <c r="F1483" t="s">
        <v>1797</v>
      </c>
      <c r="G1483">
        <v>1</v>
      </c>
      <c r="H1483">
        <v>439.55</v>
      </c>
      <c r="I1483">
        <v>0.28999999999999998</v>
      </c>
      <c r="J1483" t="s">
        <v>1829</v>
      </c>
      <c r="K1483">
        <v>312.08049999999997</v>
      </c>
      <c r="L1483" s="45">
        <f t="shared" si="94"/>
        <v>1</v>
      </c>
      <c r="M1483" s="42">
        <f t="shared" si="93"/>
        <v>439.55</v>
      </c>
      <c r="N1483" s="42">
        <f t="shared" si="95"/>
        <v>0.28999999999999998</v>
      </c>
      <c r="O1483" s="42">
        <f t="shared" si="96"/>
        <v>312.08049999999997</v>
      </c>
    </row>
    <row r="1484" spans="1:15" x14ac:dyDescent="0.3">
      <c r="A1484" t="s">
        <v>3308</v>
      </c>
      <c r="B1484" s="2">
        <v>45733</v>
      </c>
      <c r="C1484" t="s">
        <v>399</v>
      </c>
      <c r="D1484" t="s">
        <v>1658</v>
      </c>
      <c r="E1484" t="str">
        <f>VLOOKUP(D1484,Product!$A$2:$I$101,3,FALSE)</f>
        <v>Home</v>
      </c>
      <c r="F1484" t="s">
        <v>1810</v>
      </c>
      <c r="G1484">
        <v>3</v>
      </c>
      <c r="H1484">
        <v>471.27</v>
      </c>
      <c r="I1484">
        <v>0.27</v>
      </c>
      <c r="J1484" t="s">
        <v>1829</v>
      </c>
      <c r="K1484">
        <v>1032.0813000000001</v>
      </c>
      <c r="L1484" s="45">
        <f t="shared" si="94"/>
        <v>3</v>
      </c>
      <c r="M1484" s="42">
        <f t="shared" si="93"/>
        <v>471.27</v>
      </c>
      <c r="N1484" s="42">
        <f t="shared" si="95"/>
        <v>0.27</v>
      </c>
      <c r="O1484" s="42">
        <f t="shared" si="96"/>
        <v>1032.0813000000001</v>
      </c>
    </row>
    <row r="1485" spans="1:15" x14ac:dyDescent="0.3">
      <c r="A1485" t="s">
        <v>3309</v>
      </c>
      <c r="B1485" s="2">
        <v>45435</v>
      </c>
      <c r="C1485" t="s">
        <v>172</v>
      </c>
      <c r="D1485" t="s">
        <v>1666</v>
      </c>
      <c r="E1485" t="str">
        <f>VLOOKUP(D1485,Product!$A$2:$I$101,3,FALSE)</f>
        <v>Beauty</v>
      </c>
      <c r="F1485" t="s">
        <v>1794</v>
      </c>
      <c r="G1485">
        <v>1</v>
      </c>
      <c r="H1485">
        <v>758.89</v>
      </c>
      <c r="I1485">
        <v>0.1</v>
      </c>
      <c r="J1485" t="s">
        <v>1824</v>
      </c>
      <c r="K1485">
        <v>683.00099999999998</v>
      </c>
      <c r="L1485" s="45">
        <f t="shared" si="94"/>
        <v>1</v>
      </c>
      <c r="M1485" s="42">
        <f t="shared" si="93"/>
        <v>758.89</v>
      </c>
      <c r="N1485" s="42">
        <f t="shared" si="95"/>
        <v>0.1</v>
      </c>
      <c r="O1485" s="42">
        <f t="shared" si="96"/>
        <v>683.00099999999998</v>
      </c>
    </row>
    <row r="1486" spans="1:15" x14ac:dyDescent="0.3">
      <c r="A1486" t="s">
        <v>3310</v>
      </c>
      <c r="B1486" s="2">
        <v>45864</v>
      </c>
      <c r="C1486" t="s">
        <v>1492</v>
      </c>
      <c r="D1486" t="s">
        <v>1738</v>
      </c>
      <c r="E1486" t="str">
        <f>VLOOKUP(D1486,Product!$A$2:$I$101,3,FALSE)</f>
        <v>Sports</v>
      </c>
      <c r="F1486" t="s">
        <v>1801</v>
      </c>
      <c r="G1486">
        <v>4</v>
      </c>
      <c r="H1486">
        <v>918.1</v>
      </c>
      <c r="I1486">
        <v>0.19</v>
      </c>
      <c r="J1486" t="s">
        <v>1829</v>
      </c>
      <c r="K1486">
        <v>2974.6439999999998</v>
      </c>
      <c r="L1486" s="45">
        <f t="shared" si="94"/>
        <v>4</v>
      </c>
      <c r="M1486" s="42">
        <f t="shared" si="93"/>
        <v>918.1</v>
      </c>
      <c r="N1486" s="42">
        <f t="shared" si="95"/>
        <v>0.19</v>
      </c>
      <c r="O1486" s="42">
        <f t="shared" si="96"/>
        <v>2974.6439999999998</v>
      </c>
    </row>
    <row r="1487" spans="1:15" x14ac:dyDescent="0.3">
      <c r="A1487" t="s">
        <v>3311</v>
      </c>
      <c r="B1487" s="2">
        <v>45569</v>
      </c>
      <c r="C1487" t="s">
        <v>827</v>
      </c>
      <c r="D1487" t="s">
        <v>1736</v>
      </c>
      <c r="E1487" t="str">
        <f>VLOOKUP(D1487,Product!$A$2:$I$101,3,FALSE)</f>
        <v>Beauty</v>
      </c>
      <c r="F1487" t="s">
        <v>1792</v>
      </c>
      <c r="G1487">
        <v>1</v>
      </c>
      <c r="H1487">
        <v>861.5</v>
      </c>
      <c r="I1487">
        <v>0.05</v>
      </c>
      <c r="J1487" t="s">
        <v>1829</v>
      </c>
      <c r="K1487">
        <v>818.42499999999995</v>
      </c>
      <c r="L1487" s="45">
        <f t="shared" si="94"/>
        <v>1</v>
      </c>
      <c r="M1487" s="42">
        <f t="shared" ref="M1487:M1550" si="97">IF(H1487="", IFERROR(AVERAGEIF($E$2:$E$101, E1487, $H$2:$H$101), ""), H1487)</f>
        <v>861.5</v>
      </c>
      <c r="N1487" s="42">
        <f t="shared" si="95"/>
        <v>0.05</v>
      </c>
      <c r="O1487" s="42">
        <f t="shared" si="96"/>
        <v>818.42499999999995</v>
      </c>
    </row>
    <row r="1488" spans="1:15" x14ac:dyDescent="0.3">
      <c r="A1488" t="s">
        <v>3312</v>
      </c>
      <c r="B1488" s="2">
        <v>45664</v>
      </c>
      <c r="C1488" t="s">
        <v>1425</v>
      </c>
      <c r="D1488" t="s">
        <v>1592</v>
      </c>
      <c r="E1488" t="str">
        <f>VLOOKUP(D1488,Product!$A$2:$I$101,3,FALSE)</f>
        <v>Sports</v>
      </c>
      <c r="F1488" t="s">
        <v>1799</v>
      </c>
      <c r="G1488">
        <v>1</v>
      </c>
      <c r="H1488">
        <v>588.29999999999995</v>
      </c>
      <c r="I1488">
        <v>0.26</v>
      </c>
      <c r="J1488" t="s">
        <v>1829</v>
      </c>
      <c r="K1488">
        <v>435.34199999999998</v>
      </c>
      <c r="L1488" s="45">
        <f t="shared" si="94"/>
        <v>1</v>
      </c>
      <c r="M1488" s="42">
        <f t="shared" si="97"/>
        <v>588.29999999999995</v>
      </c>
      <c r="N1488" s="42">
        <f t="shared" si="95"/>
        <v>0.26</v>
      </c>
      <c r="O1488" s="42">
        <f t="shared" si="96"/>
        <v>435.34199999999998</v>
      </c>
    </row>
    <row r="1489" spans="1:15" x14ac:dyDescent="0.3">
      <c r="A1489" t="s">
        <v>3313</v>
      </c>
      <c r="B1489" s="2">
        <v>45645</v>
      </c>
      <c r="C1489" t="s">
        <v>1425</v>
      </c>
      <c r="D1489" t="s">
        <v>1658</v>
      </c>
      <c r="E1489" t="str">
        <f>VLOOKUP(D1489,Product!$A$2:$I$101,3,FALSE)</f>
        <v>Home</v>
      </c>
      <c r="F1489" t="s">
        <v>1779</v>
      </c>
      <c r="G1489">
        <v>1</v>
      </c>
      <c r="H1489">
        <v>917.26</v>
      </c>
      <c r="I1489">
        <v>0.05</v>
      </c>
      <c r="J1489" t="s">
        <v>1826</v>
      </c>
      <c r="K1489">
        <v>871.39699999999993</v>
      </c>
      <c r="L1489" s="45">
        <f t="shared" si="94"/>
        <v>1</v>
      </c>
      <c r="M1489" s="42">
        <f t="shared" si="97"/>
        <v>917.26</v>
      </c>
      <c r="N1489" s="42">
        <f t="shared" si="95"/>
        <v>0.05</v>
      </c>
      <c r="O1489" s="42">
        <f t="shared" si="96"/>
        <v>871.39699999999993</v>
      </c>
    </row>
    <row r="1490" spans="1:15" x14ac:dyDescent="0.3">
      <c r="A1490" t="s">
        <v>3314</v>
      </c>
      <c r="B1490" s="2">
        <v>45449</v>
      </c>
      <c r="C1490" t="s">
        <v>749</v>
      </c>
      <c r="D1490" t="s">
        <v>1557</v>
      </c>
      <c r="E1490" t="str">
        <f>VLOOKUP(D1490,Product!$A$2:$I$101,3,FALSE)</f>
        <v>Beauty</v>
      </c>
      <c r="F1490" t="s">
        <v>1810</v>
      </c>
      <c r="G1490">
        <v>4</v>
      </c>
      <c r="H1490">
        <v>96.78</v>
      </c>
      <c r="I1490">
        <v>0.11</v>
      </c>
      <c r="J1490" t="s">
        <v>1826</v>
      </c>
      <c r="K1490">
        <v>344.53680000000003</v>
      </c>
      <c r="L1490" s="45">
        <f t="shared" si="94"/>
        <v>4</v>
      </c>
      <c r="M1490" s="42">
        <f t="shared" si="97"/>
        <v>96.78</v>
      </c>
      <c r="N1490" s="42">
        <f t="shared" si="95"/>
        <v>0.11</v>
      </c>
      <c r="O1490" s="42">
        <f t="shared" si="96"/>
        <v>344.53680000000003</v>
      </c>
    </row>
    <row r="1491" spans="1:15" x14ac:dyDescent="0.3">
      <c r="A1491" t="s">
        <v>3315</v>
      </c>
      <c r="B1491" s="2">
        <v>45629</v>
      </c>
      <c r="C1491" t="s">
        <v>1472</v>
      </c>
      <c r="D1491" t="s">
        <v>1604</v>
      </c>
      <c r="E1491" t="str">
        <f>VLOOKUP(D1491,Product!$A$2:$I$101,3,FALSE)</f>
        <v>Sports</v>
      </c>
      <c r="F1491" t="s">
        <v>1769</v>
      </c>
      <c r="G1491">
        <v>3</v>
      </c>
      <c r="H1491">
        <v>199.41</v>
      </c>
      <c r="I1491">
        <v>0.16</v>
      </c>
      <c r="J1491" t="s">
        <v>1829</v>
      </c>
      <c r="K1491">
        <v>502.51319999999998</v>
      </c>
      <c r="L1491" s="45">
        <f t="shared" si="94"/>
        <v>3</v>
      </c>
      <c r="M1491" s="42">
        <f t="shared" si="97"/>
        <v>199.41</v>
      </c>
      <c r="N1491" s="42">
        <f t="shared" si="95"/>
        <v>0.16</v>
      </c>
      <c r="O1491" s="42">
        <f t="shared" si="96"/>
        <v>502.51319999999998</v>
      </c>
    </row>
    <row r="1492" spans="1:15" x14ac:dyDescent="0.3">
      <c r="A1492" t="s">
        <v>3316</v>
      </c>
      <c r="B1492" s="2">
        <v>45739</v>
      </c>
      <c r="C1492" t="s">
        <v>85</v>
      </c>
      <c r="D1492" t="s">
        <v>1656</v>
      </c>
      <c r="E1492" t="str">
        <f>VLOOKUP(D1492,Product!$A$2:$I$101,3,FALSE)</f>
        <v>Sports</v>
      </c>
      <c r="F1492" t="s">
        <v>1786</v>
      </c>
      <c r="G1492">
        <v>1</v>
      </c>
      <c r="H1492">
        <v>687.91</v>
      </c>
      <c r="I1492">
        <v>0.25</v>
      </c>
      <c r="J1492" t="s">
        <v>1824</v>
      </c>
      <c r="K1492">
        <v>515.9325</v>
      </c>
      <c r="L1492" s="45">
        <f t="shared" si="94"/>
        <v>1</v>
      </c>
      <c r="M1492" s="42">
        <f t="shared" si="97"/>
        <v>687.91</v>
      </c>
      <c r="N1492" s="42">
        <f t="shared" si="95"/>
        <v>0.25</v>
      </c>
      <c r="O1492" s="42">
        <f t="shared" si="96"/>
        <v>515.9325</v>
      </c>
    </row>
    <row r="1493" spans="1:15" x14ac:dyDescent="0.3">
      <c r="A1493" t="s">
        <v>3317</v>
      </c>
      <c r="B1493" s="2">
        <v>45849</v>
      </c>
      <c r="C1493" t="s">
        <v>153</v>
      </c>
      <c r="D1493" t="s">
        <v>1690</v>
      </c>
      <c r="E1493" t="str">
        <f>VLOOKUP(D1493,Product!$A$2:$I$101,3,FALSE)</f>
        <v>Beauty</v>
      </c>
      <c r="F1493" t="s">
        <v>1761</v>
      </c>
      <c r="G1493">
        <v>3</v>
      </c>
      <c r="H1493">
        <v>769.62</v>
      </c>
      <c r="I1493">
        <v>0.09</v>
      </c>
      <c r="J1493" t="s">
        <v>1826</v>
      </c>
      <c r="K1493">
        <v>2101.0626000000002</v>
      </c>
      <c r="L1493" s="45">
        <f t="shared" si="94"/>
        <v>3</v>
      </c>
      <c r="M1493" s="42">
        <f t="shared" si="97"/>
        <v>769.62</v>
      </c>
      <c r="N1493" s="42">
        <f t="shared" si="95"/>
        <v>0.09</v>
      </c>
      <c r="O1493" s="42">
        <f t="shared" si="96"/>
        <v>2101.0626000000002</v>
      </c>
    </row>
    <row r="1494" spans="1:15" x14ac:dyDescent="0.3">
      <c r="A1494" t="s">
        <v>3318</v>
      </c>
      <c r="B1494" s="2">
        <v>45230</v>
      </c>
      <c r="C1494" t="s">
        <v>713</v>
      </c>
      <c r="D1494" t="s">
        <v>1553</v>
      </c>
      <c r="E1494" t="str">
        <f>VLOOKUP(D1494,Product!$A$2:$I$101,3,FALSE)</f>
        <v>Clothing</v>
      </c>
      <c r="F1494" t="s">
        <v>1766</v>
      </c>
      <c r="G1494">
        <v>1</v>
      </c>
      <c r="H1494">
        <v>492.05</v>
      </c>
      <c r="I1494">
        <v>0.27</v>
      </c>
      <c r="J1494" t="s">
        <v>1824</v>
      </c>
      <c r="K1494">
        <v>359.19650000000001</v>
      </c>
      <c r="L1494" s="45">
        <f t="shared" si="94"/>
        <v>1</v>
      </c>
      <c r="M1494" s="42">
        <f t="shared" si="97"/>
        <v>492.05</v>
      </c>
      <c r="N1494" s="42">
        <f t="shared" si="95"/>
        <v>0.27</v>
      </c>
      <c r="O1494" s="42">
        <f t="shared" si="96"/>
        <v>359.19650000000001</v>
      </c>
    </row>
    <row r="1495" spans="1:15" x14ac:dyDescent="0.3">
      <c r="A1495" t="s">
        <v>3319</v>
      </c>
      <c r="B1495" s="2">
        <v>45292</v>
      </c>
      <c r="C1495" t="s">
        <v>369</v>
      </c>
      <c r="D1495" t="s">
        <v>1582</v>
      </c>
      <c r="E1495" t="str">
        <f>VLOOKUP(D1495,Product!$A$2:$I$101,3,FALSE)</f>
        <v>Sports</v>
      </c>
      <c r="F1495" t="s">
        <v>1794</v>
      </c>
      <c r="G1495">
        <v>2</v>
      </c>
      <c r="H1495">
        <v>428.55</v>
      </c>
      <c r="I1495">
        <v>0</v>
      </c>
      <c r="J1495" t="s">
        <v>1826</v>
      </c>
      <c r="K1495">
        <v>857.1</v>
      </c>
      <c r="L1495" s="45">
        <f t="shared" si="94"/>
        <v>2</v>
      </c>
      <c r="M1495" s="42">
        <f t="shared" si="97"/>
        <v>428.55</v>
      </c>
      <c r="N1495" s="42">
        <f t="shared" si="95"/>
        <v>0</v>
      </c>
      <c r="O1495" s="42">
        <f t="shared" si="96"/>
        <v>857.1</v>
      </c>
    </row>
    <row r="1496" spans="1:15" x14ac:dyDescent="0.3">
      <c r="A1496" t="s">
        <v>3320</v>
      </c>
      <c r="B1496" s="2">
        <v>45251</v>
      </c>
      <c r="C1496" t="s">
        <v>737</v>
      </c>
      <c r="D1496" t="s">
        <v>1568</v>
      </c>
      <c r="E1496" t="str">
        <f>VLOOKUP(D1496,Product!$A$2:$I$101,3,FALSE)</f>
        <v>Home</v>
      </c>
      <c r="F1496" t="s">
        <v>1801</v>
      </c>
      <c r="G1496">
        <v>4</v>
      </c>
      <c r="H1496">
        <v>316.18</v>
      </c>
      <c r="I1496">
        <v>0.12</v>
      </c>
      <c r="J1496" t="s">
        <v>1824</v>
      </c>
      <c r="K1496">
        <v>1112.9536000000001</v>
      </c>
      <c r="L1496" s="45">
        <f t="shared" si="94"/>
        <v>4</v>
      </c>
      <c r="M1496" s="42">
        <f t="shared" si="97"/>
        <v>316.18</v>
      </c>
      <c r="N1496" s="42">
        <f t="shared" si="95"/>
        <v>0.12</v>
      </c>
      <c r="O1496" s="42">
        <f t="shared" si="96"/>
        <v>1112.9536000000001</v>
      </c>
    </row>
    <row r="1497" spans="1:15" x14ac:dyDescent="0.3">
      <c r="A1497" t="s">
        <v>3321</v>
      </c>
      <c r="B1497" s="2">
        <v>45555</v>
      </c>
      <c r="C1497" t="s">
        <v>40</v>
      </c>
      <c r="D1497" t="s">
        <v>1574</v>
      </c>
      <c r="E1497" t="str">
        <f>VLOOKUP(D1497,Product!$A$2:$I$101,3,FALSE)</f>
        <v>Electronics</v>
      </c>
      <c r="F1497" t="s">
        <v>1766</v>
      </c>
      <c r="G1497">
        <v>3</v>
      </c>
      <c r="H1497">
        <v>162.16999999999999</v>
      </c>
      <c r="I1497">
        <v>0.15</v>
      </c>
      <c r="J1497" t="s">
        <v>1826</v>
      </c>
      <c r="K1497">
        <v>413.5335</v>
      </c>
      <c r="L1497" s="45">
        <f t="shared" si="94"/>
        <v>3</v>
      </c>
      <c r="M1497" s="42">
        <f t="shared" si="97"/>
        <v>162.16999999999999</v>
      </c>
      <c r="N1497" s="42">
        <f t="shared" si="95"/>
        <v>0.15</v>
      </c>
      <c r="O1497" s="42">
        <f t="shared" si="96"/>
        <v>413.5335</v>
      </c>
    </row>
    <row r="1498" spans="1:15" x14ac:dyDescent="0.3">
      <c r="A1498" t="s">
        <v>3322</v>
      </c>
      <c r="B1498" s="2">
        <v>45385</v>
      </c>
      <c r="C1498" t="s">
        <v>1041</v>
      </c>
      <c r="D1498" t="s">
        <v>1553</v>
      </c>
      <c r="E1498" t="str">
        <f>VLOOKUP(D1498,Product!$A$2:$I$101,3,FALSE)</f>
        <v>Clothing</v>
      </c>
      <c r="F1498" t="s">
        <v>1766</v>
      </c>
      <c r="G1498">
        <v>3</v>
      </c>
      <c r="H1498">
        <v>698.14</v>
      </c>
      <c r="I1498">
        <v>0.04</v>
      </c>
      <c r="J1498" t="s">
        <v>1826</v>
      </c>
      <c r="K1498">
        <v>2010.6432</v>
      </c>
      <c r="L1498" s="45">
        <f t="shared" si="94"/>
        <v>3</v>
      </c>
      <c r="M1498" s="42">
        <f t="shared" si="97"/>
        <v>698.14</v>
      </c>
      <c r="N1498" s="42">
        <f t="shared" si="95"/>
        <v>0.04</v>
      </c>
      <c r="O1498" s="42">
        <f t="shared" si="96"/>
        <v>2010.6432</v>
      </c>
    </row>
    <row r="1499" spans="1:15" x14ac:dyDescent="0.3">
      <c r="A1499" t="s">
        <v>3323</v>
      </c>
      <c r="B1499" s="2">
        <v>45787</v>
      </c>
      <c r="C1499" t="s">
        <v>978</v>
      </c>
      <c r="D1499" t="s">
        <v>1696</v>
      </c>
      <c r="E1499" t="str">
        <f>VLOOKUP(D1499,Product!$A$2:$I$101,3,FALSE)</f>
        <v>Electronics</v>
      </c>
      <c r="F1499" t="s">
        <v>1810</v>
      </c>
      <c r="G1499">
        <v>1</v>
      </c>
      <c r="H1499">
        <v>478.08</v>
      </c>
      <c r="I1499">
        <v>7.0000000000000007E-2</v>
      </c>
      <c r="J1499" t="s">
        <v>1829</v>
      </c>
      <c r="K1499">
        <v>444.61439999999988</v>
      </c>
      <c r="L1499" s="45">
        <f t="shared" si="94"/>
        <v>1</v>
      </c>
      <c r="M1499" s="42">
        <f t="shared" si="97"/>
        <v>478.08</v>
      </c>
      <c r="N1499" s="42">
        <f t="shared" si="95"/>
        <v>7.0000000000000007E-2</v>
      </c>
      <c r="O1499" s="42">
        <f t="shared" si="96"/>
        <v>444.61439999999988</v>
      </c>
    </row>
    <row r="1500" spans="1:15" x14ac:dyDescent="0.3">
      <c r="A1500" t="s">
        <v>3324</v>
      </c>
      <c r="B1500" s="2">
        <v>45822</v>
      </c>
      <c r="C1500" t="s">
        <v>678</v>
      </c>
      <c r="D1500" t="s">
        <v>1666</v>
      </c>
      <c r="E1500" t="str">
        <f>VLOOKUP(D1500,Product!$A$2:$I$101,3,FALSE)</f>
        <v>Beauty</v>
      </c>
      <c r="F1500" t="s">
        <v>1779</v>
      </c>
      <c r="G1500">
        <v>2</v>
      </c>
      <c r="H1500">
        <v>958.64</v>
      </c>
      <c r="I1500">
        <v>0.2</v>
      </c>
      <c r="J1500" t="s">
        <v>1826</v>
      </c>
      <c r="K1500">
        <v>1533.8240000000001</v>
      </c>
      <c r="L1500" s="45">
        <f t="shared" si="94"/>
        <v>2</v>
      </c>
      <c r="M1500" s="42">
        <f t="shared" si="97"/>
        <v>958.64</v>
      </c>
      <c r="N1500" s="42">
        <f t="shared" si="95"/>
        <v>0.2</v>
      </c>
      <c r="O1500" s="42">
        <f t="shared" si="96"/>
        <v>1533.8240000000001</v>
      </c>
    </row>
    <row r="1501" spans="1:15" x14ac:dyDescent="0.3">
      <c r="A1501" t="s">
        <v>3325</v>
      </c>
      <c r="B1501" s="2">
        <v>45590</v>
      </c>
      <c r="C1501" t="s">
        <v>1431</v>
      </c>
      <c r="D1501" t="s">
        <v>1630</v>
      </c>
      <c r="E1501" t="str">
        <f>VLOOKUP(D1501,Product!$A$2:$I$101,3,FALSE)</f>
        <v>Sports</v>
      </c>
      <c r="F1501" t="s">
        <v>1794</v>
      </c>
      <c r="G1501">
        <v>2</v>
      </c>
      <c r="H1501">
        <v>581.19000000000005</v>
      </c>
      <c r="I1501">
        <v>7.0000000000000007E-2</v>
      </c>
      <c r="J1501" t="s">
        <v>1829</v>
      </c>
      <c r="K1501">
        <v>1081.0134</v>
      </c>
      <c r="L1501" s="45">
        <f t="shared" si="94"/>
        <v>2</v>
      </c>
      <c r="M1501" s="42">
        <f t="shared" si="97"/>
        <v>581.19000000000005</v>
      </c>
      <c r="N1501" s="42">
        <f t="shared" si="95"/>
        <v>7.0000000000000007E-2</v>
      </c>
      <c r="O1501" s="42">
        <f t="shared" si="96"/>
        <v>1081.0134</v>
      </c>
    </row>
    <row r="1502" spans="1:15" x14ac:dyDescent="0.3">
      <c r="A1502" t="s">
        <v>3326</v>
      </c>
      <c r="B1502" s="2">
        <v>45618</v>
      </c>
      <c r="C1502" t="s">
        <v>393</v>
      </c>
      <c r="D1502" t="s">
        <v>1746</v>
      </c>
      <c r="E1502" t="str">
        <f>VLOOKUP(D1502,Product!$A$2:$I$101,3,FALSE)</f>
        <v>Home</v>
      </c>
      <c r="F1502" t="s">
        <v>1792</v>
      </c>
      <c r="G1502">
        <v>1</v>
      </c>
      <c r="H1502">
        <v>736.54</v>
      </c>
      <c r="I1502">
        <v>0.16</v>
      </c>
      <c r="J1502" t="s">
        <v>1826</v>
      </c>
      <c r="K1502">
        <v>618.69359999999995</v>
      </c>
      <c r="L1502" s="45">
        <f t="shared" si="94"/>
        <v>1</v>
      </c>
      <c r="M1502" s="42">
        <f t="shared" si="97"/>
        <v>736.54</v>
      </c>
      <c r="N1502" s="42">
        <f t="shared" si="95"/>
        <v>0.16</v>
      </c>
      <c r="O1502" s="42">
        <f t="shared" si="96"/>
        <v>618.69359999999995</v>
      </c>
    </row>
    <row r="1503" spans="1:15" x14ac:dyDescent="0.3">
      <c r="A1503" t="s">
        <v>3327</v>
      </c>
      <c r="B1503" s="2">
        <v>45586</v>
      </c>
      <c r="C1503" t="s">
        <v>1249</v>
      </c>
      <c r="D1503" t="s">
        <v>1678</v>
      </c>
      <c r="E1503" t="str">
        <f>VLOOKUP(D1503,Product!$A$2:$I$101,3,FALSE)</f>
        <v>Sports</v>
      </c>
      <c r="F1503" t="s">
        <v>1801</v>
      </c>
      <c r="G1503">
        <v>1</v>
      </c>
      <c r="H1503">
        <v>524</v>
      </c>
      <c r="I1503">
        <v>0.28000000000000003</v>
      </c>
      <c r="J1503" t="s">
        <v>1824</v>
      </c>
      <c r="K1503">
        <v>377.28</v>
      </c>
      <c r="L1503" s="45">
        <f t="shared" si="94"/>
        <v>1</v>
      </c>
      <c r="M1503" s="42">
        <f t="shared" si="97"/>
        <v>524</v>
      </c>
      <c r="N1503" s="42">
        <f t="shared" si="95"/>
        <v>0.28000000000000003</v>
      </c>
      <c r="O1503" s="42">
        <f t="shared" si="96"/>
        <v>377.28</v>
      </c>
    </row>
    <row r="1504" spans="1:15" x14ac:dyDescent="0.3">
      <c r="A1504" t="s">
        <v>3328</v>
      </c>
      <c r="B1504" s="2">
        <v>45548</v>
      </c>
      <c r="C1504" t="s">
        <v>178</v>
      </c>
      <c r="D1504" t="s">
        <v>1604</v>
      </c>
      <c r="E1504" t="str">
        <f>VLOOKUP(D1504,Product!$A$2:$I$101,3,FALSE)</f>
        <v>Sports</v>
      </c>
      <c r="F1504" t="s">
        <v>1766</v>
      </c>
      <c r="G1504">
        <v>4</v>
      </c>
      <c r="H1504">
        <v>566.09</v>
      </c>
      <c r="I1504">
        <v>0.28000000000000003</v>
      </c>
      <c r="J1504" t="s">
        <v>1829</v>
      </c>
      <c r="K1504">
        <v>1630.3391999999999</v>
      </c>
      <c r="L1504" s="45">
        <f t="shared" si="94"/>
        <v>4</v>
      </c>
      <c r="M1504" s="42">
        <f t="shared" si="97"/>
        <v>566.09</v>
      </c>
      <c r="N1504" s="42">
        <f t="shared" si="95"/>
        <v>0.28000000000000003</v>
      </c>
      <c r="O1504" s="42">
        <f t="shared" si="96"/>
        <v>1630.3391999999999</v>
      </c>
    </row>
    <row r="1505" spans="1:15" x14ac:dyDescent="0.3">
      <c r="A1505" t="s">
        <v>3329</v>
      </c>
      <c r="B1505" s="2">
        <v>45772</v>
      </c>
      <c r="C1505" t="s">
        <v>827</v>
      </c>
      <c r="D1505" t="s">
        <v>1590</v>
      </c>
      <c r="E1505" t="str">
        <f>VLOOKUP(D1505,Product!$A$2:$I$101,3,FALSE)</f>
        <v>Home</v>
      </c>
      <c r="F1505" t="s">
        <v>1789</v>
      </c>
      <c r="G1505">
        <v>1</v>
      </c>
      <c r="H1505">
        <v>251.99</v>
      </c>
      <c r="I1505">
        <v>0.09</v>
      </c>
      <c r="J1505" t="s">
        <v>1824</v>
      </c>
      <c r="K1505">
        <v>229.3109</v>
      </c>
      <c r="L1505" s="45">
        <f t="shared" si="94"/>
        <v>1</v>
      </c>
      <c r="M1505" s="42">
        <f t="shared" si="97"/>
        <v>251.99</v>
      </c>
      <c r="N1505" s="42">
        <f t="shared" si="95"/>
        <v>0.09</v>
      </c>
      <c r="O1505" s="42">
        <f t="shared" si="96"/>
        <v>229.3109</v>
      </c>
    </row>
    <row r="1506" spans="1:15" x14ac:dyDescent="0.3">
      <c r="A1506" t="s">
        <v>3330</v>
      </c>
      <c r="B1506" s="2">
        <v>45361</v>
      </c>
      <c r="C1506" t="s">
        <v>716</v>
      </c>
      <c r="D1506" t="s">
        <v>1582</v>
      </c>
      <c r="E1506" t="str">
        <f>VLOOKUP(D1506,Product!$A$2:$I$101,3,FALSE)</f>
        <v>Sports</v>
      </c>
      <c r="F1506" t="s">
        <v>1813</v>
      </c>
      <c r="G1506">
        <v>1</v>
      </c>
      <c r="H1506">
        <v>259.2</v>
      </c>
      <c r="I1506">
        <v>0.27</v>
      </c>
      <c r="J1506" t="s">
        <v>1829</v>
      </c>
      <c r="K1506">
        <v>189.21600000000001</v>
      </c>
      <c r="L1506" s="45">
        <f t="shared" si="94"/>
        <v>1</v>
      </c>
      <c r="M1506" s="42">
        <f t="shared" si="97"/>
        <v>259.2</v>
      </c>
      <c r="N1506" s="42">
        <f t="shared" si="95"/>
        <v>0.27</v>
      </c>
      <c r="O1506" s="42">
        <f t="shared" si="96"/>
        <v>189.21600000000001</v>
      </c>
    </row>
    <row r="1507" spans="1:15" x14ac:dyDescent="0.3">
      <c r="A1507" t="s">
        <v>3331</v>
      </c>
      <c r="B1507" s="2">
        <v>45235</v>
      </c>
      <c r="C1507" t="s">
        <v>1380</v>
      </c>
      <c r="D1507" t="s">
        <v>1666</v>
      </c>
      <c r="E1507" t="str">
        <f>VLOOKUP(D1507,Product!$A$2:$I$101,3,FALSE)</f>
        <v>Beauty</v>
      </c>
      <c r="F1507" t="s">
        <v>1801</v>
      </c>
      <c r="G1507">
        <v>1</v>
      </c>
      <c r="H1507">
        <v>935.66</v>
      </c>
      <c r="I1507">
        <v>0.26</v>
      </c>
      <c r="J1507" t="s">
        <v>1826</v>
      </c>
      <c r="K1507">
        <v>692.38839999999993</v>
      </c>
      <c r="L1507" s="45">
        <f t="shared" si="94"/>
        <v>1</v>
      </c>
      <c r="M1507" s="42">
        <f t="shared" si="97"/>
        <v>935.66</v>
      </c>
      <c r="N1507" s="42">
        <f t="shared" si="95"/>
        <v>0.26</v>
      </c>
      <c r="O1507" s="42">
        <f t="shared" si="96"/>
        <v>692.38839999999993</v>
      </c>
    </row>
    <row r="1508" spans="1:15" x14ac:dyDescent="0.3">
      <c r="A1508" t="s">
        <v>3332</v>
      </c>
      <c r="B1508" s="2">
        <v>45864</v>
      </c>
      <c r="C1508" t="s">
        <v>1446</v>
      </c>
      <c r="D1508" t="s">
        <v>1618</v>
      </c>
      <c r="E1508" t="str">
        <f>VLOOKUP(D1508,Product!$A$2:$I$101,3,FALSE)</f>
        <v>Home</v>
      </c>
      <c r="F1508" t="s">
        <v>1782</v>
      </c>
      <c r="G1508">
        <v>4</v>
      </c>
      <c r="H1508">
        <v>480.75</v>
      </c>
      <c r="I1508">
        <v>0.02</v>
      </c>
      <c r="J1508" t="s">
        <v>1824</v>
      </c>
      <c r="K1508">
        <v>1884.54</v>
      </c>
      <c r="L1508" s="45">
        <f t="shared" si="94"/>
        <v>4</v>
      </c>
      <c r="M1508" s="42">
        <f t="shared" si="97"/>
        <v>480.75</v>
      </c>
      <c r="N1508" s="42">
        <f t="shared" si="95"/>
        <v>0.02</v>
      </c>
      <c r="O1508" s="42">
        <f t="shared" si="96"/>
        <v>1884.54</v>
      </c>
    </row>
    <row r="1509" spans="1:15" x14ac:dyDescent="0.3">
      <c r="A1509" t="s">
        <v>3333</v>
      </c>
      <c r="B1509" s="2">
        <v>45681</v>
      </c>
      <c r="C1509" t="s">
        <v>1154</v>
      </c>
      <c r="D1509" t="s">
        <v>1710</v>
      </c>
      <c r="E1509" t="str">
        <f>VLOOKUP(D1509,Product!$A$2:$I$101,3,FALSE)</f>
        <v>Sports</v>
      </c>
      <c r="F1509" t="s">
        <v>1801</v>
      </c>
      <c r="G1509">
        <v>2</v>
      </c>
      <c r="H1509">
        <v>457.83</v>
      </c>
      <c r="I1509">
        <v>0.01</v>
      </c>
      <c r="J1509" t="s">
        <v>1829</v>
      </c>
      <c r="K1509">
        <v>906.50339999999994</v>
      </c>
      <c r="L1509" s="45">
        <f t="shared" si="94"/>
        <v>2</v>
      </c>
      <c r="M1509" s="42">
        <f t="shared" si="97"/>
        <v>457.83</v>
      </c>
      <c r="N1509" s="42">
        <f t="shared" si="95"/>
        <v>0.01</v>
      </c>
      <c r="O1509" s="42">
        <f t="shared" si="96"/>
        <v>906.50339999999994</v>
      </c>
    </row>
    <row r="1510" spans="1:15" x14ac:dyDescent="0.3">
      <c r="A1510" t="s">
        <v>3334</v>
      </c>
      <c r="B1510" s="2">
        <v>45905</v>
      </c>
      <c r="C1510" t="s">
        <v>547</v>
      </c>
      <c r="D1510" t="s">
        <v>1644</v>
      </c>
      <c r="E1510" t="str">
        <f>VLOOKUP(D1510,Product!$A$2:$I$101,3,FALSE)</f>
        <v>Electronics</v>
      </c>
      <c r="F1510" t="s">
        <v>1799</v>
      </c>
      <c r="G1510">
        <v>1</v>
      </c>
      <c r="H1510">
        <v>994.63</v>
      </c>
      <c r="I1510">
        <v>0.28000000000000003</v>
      </c>
      <c r="J1510" t="s">
        <v>1824</v>
      </c>
      <c r="K1510">
        <v>716.1336</v>
      </c>
      <c r="L1510" s="45">
        <f t="shared" si="94"/>
        <v>1</v>
      </c>
      <c r="M1510" s="42">
        <f t="shared" si="97"/>
        <v>994.63</v>
      </c>
      <c r="N1510" s="42">
        <f t="shared" si="95"/>
        <v>0.28000000000000003</v>
      </c>
      <c r="O1510" s="42">
        <f t="shared" si="96"/>
        <v>716.1336</v>
      </c>
    </row>
    <row r="1511" spans="1:15" x14ac:dyDescent="0.3">
      <c r="A1511" t="s">
        <v>3335</v>
      </c>
      <c r="B1511" s="2">
        <v>45765</v>
      </c>
      <c r="C1511" t="s">
        <v>785</v>
      </c>
      <c r="D1511" t="s">
        <v>1728</v>
      </c>
      <c r="E1511" t="str">
        <f>VLOOKUP(D1511,Product!$A$2:$I$101,3,FALSE)</f>
        <v>Electronics</v>
      </c>
      <c r="F1511" t="s">
        <v>1752</v>
      </c>
      <c r="G1511">
        <v>3</v>
      </c>
      <c r="H1511">
        <v>65.569999999999993</v>
      </c>
      <c r="I1511">
        <v>0.3</v>
      </c>
      <c r="J1511" t="s">
        <v>1829</v>
      </c>
      <c r="K1511">
        <v>137.697</v>
      </c>
      <c r="L1511" s="45">
        <f t="shared" si="94"/>
        <v>3</v>
      </c>
      <c r="M1511" s="42">
        <f t="shared" si="97"/>
        <v>65.569999999999993</v>
      </c>
      <c r="N1511" s="42">
        <f t="shared" si="95"/>
        <v>0.3</v>
      </c>
      <c r="O1511" s="42">
        <f t="shared" si="96"/>
        <v>137.697</v>
      </c>
    </row>
    <row r="1512" spans="1:15" x14ac:dyDescent="0.3">
      <c r="A1512" t="s">
        <v>3336</v>
      </c>
      <c r="B1512" s="2">
        <v>45821</v>
      </c>
      <c r="C1512" t="s">
        <v>535</v>
      </c>
      <c r="D1512" t="s">
        <v>1664</v>
      </c>
      <c r="E1512" t="str">
        <f>VLOOKUP(D1512,Product!$A$2:$I$101,3,FALSE)</f>
        <v>Clothing</v>
      </c>
      <c r="F1512" t="s">
        <v>1807</v>
      </c>
      <c r="G1512">
        <v>3</v>
      </c>
      <c r="H1512">
        <v>622.98</v>
      </c>
      <c r="I1512">
        <v>0.28000000000000003</v>
      </c>
      <c r="J1512" t="s">
        <v>1826</v>
      </c>
      <c r="K1512">
        <v>1345.6368</v>
      </c>
      <c r="L1512" s="45">
        <f t="shared" si="94"/>
        <v>3</v>
      </c>
      <c r="M1512" s="42">
        <f t="shared" si="97"/>
        <v>622.98</v>
      </c>
      <c r="N1512" s="42">
        <f t="shared" si="95"/>
        <v>0.28000000000000003</v>
      </c>
      <c r="O1512" s="42">
        <f t="shared" si="96"/>
        <v>1345.6368</v>
      </c>
    </row>
    <row r="1513" spans="1:15" x14ac:dyDescent="0.3">
      <c r="A1513" t="s">
        <v>3337</v>
      </c>
      <c r="B1513" s="2">
        <v>45691</v>
      </c>
      <c r="C1513" t="s">
        <v>800</v>
      </c>
      <c r="D1513" t="s">
        <v>1658</v>
      </c>
      <c r="E1513" t="str">
        <f>VLOOKUP(D1513,Product!$A$2:$I$101,3,FALSE)</f>
        <v>Home</v>
      </c>
      <c r="F1513" t="s">
        <v>1797</v>
      </c>
      <c r="G1513">
        <v>1</v>
      </c>
      <c r="H1513">
        <v>170.68</v>
      </c>
      <c r="I1513">
        <v>0.13</v>
      </c>
      <c r="J1513" t="s">
        <v>1826</v>
      </c>
      <c r="K1513">
        <v>148.49160000000001</v>
      </c>
      <c r="L1513" s="45">
        <f t="shared" si="94"/>
        <v>1</v>
      </c>
      <c r="M1513" s="42">
        <f t="shared" si="97"/>
        <v>170.68</v>
      </c>
      <c r="N1513" s="42">
        <f t="shared" si="95"/>
        <v>0.13</v>
      </c>
      <c r="O1513" s="42">
        <f t="shared" si="96"/>
        <v>148.49160000000001</v>
      </c>
    </row>
    <row r="1514" spans="1:15" x14ac:dyDescent="0.3">
      <c r="A1514" t="s">
        <v>3338</v>
      </c>
      <c r="B1514" s="2">
        <v>45860</v>
      </c>
      <c r="C1514" t="s">
        <v>344</v>
      </c>
      <c r="D1514" t="s">
        <v>1560</v>
      </c>
      <c r="E1514" t="str">
        <f>VLOOKUP(D1514,Product!$A$2:$I$101,3,FALSE)</f>
        <v>Home</v>
      </c>
      <c r="F1514" t="s">
        <v>1782</v>
      </c>
      <c r="G1514">
        <v>4</v>
      </c>
      <c r="H1514">
        <v>797.83</v>
      </c>
      <c r="I1514">
        <v>0.08</v>
      </c>
      <c r="J1514" t="s">
        <v>1824</v>
      </c>
      <c r="K1514">
        <v>2936.0144</v>
      </c>
      <c r="L1514" s="45">
        <f t="shared" si="94"/>
        <v>4</v>
      </c>
      <c r="M1514" s="42">
        <f t="shared" si="97"/>
        <v>797.83</v>
      </c>
      <c r="N1514" s="42">
        <f t="shared" si="95"/>
        <v>0.08</v>
      </c>
      <c r="O1514" s="42">
        <f t="shared" si="96"/>
        <v>2936.0144</v>
      </c>
    </row>
    <row r="1515" spans="1:15" x14ac:dyDescent="0.3">
      <c r="A1515" t="s">
        <v>3339</v>
      </c>
      <c r="B1515" s="2">
        <v>45922</v>
      </c>
      <c r="C1515" t="s">
        <v>350</v>
      </c>
      <c r="D1515" t="s">
        <v>1549</v>
      </c>
      <c r="E1515" t="str">
        <f>VLOOKUP(D1515,Product!$A$2:$I$101,3,FALSE)</f>
        <v>Clothing</v>
      </c>
      <c r="F1515" t="s">
        <v>1804</v>
      </c>
      <c r="G1515">
        <v>1</v>
      </c>
      <c r="H1515">
        <v>372.75</v>
      </c>
      <c r="I1515">
        <v>0.12</v>
      </c>
      <c r="J1515" t="s">
        <v>1824</v>
      </c>
      <c r="K1515">
        <v>328.02</v>
      </c>
      <c r="L1515" s="45">
        <f t="shared" si="94"/>
        <v>1</v>
      </c>
      <c r="M1515" s="42">
        <f t="shared" si="97"/>
        <v>372.75</v>
      </c>
      <c r="N1515" s="42">
        <f t="shared" si="95"/>
        <v>0.12</v>
      </c>
      <c r="O1515" s="42">
        <f t="shared" si="96"/>
        <v>328.02</v>
      </c>
    </row>
    <row r="1516" spans="1:15" x14ac:dyDescent="0.3">
      <c r="A1516" t="s">
        <v>3340</v>
      </c>
      <c r="B1516" s="2">
        <v>45477</v>
      </c>
      <c r="C1516" t="s">
        <v>1235</v>
      </c>
      <c r="D1516" t="s">
        <v>1670</v>
      </c>
      <c r="E1516" t="str">
        <f>VLOOKUP(D1516,Product!$A$2:$I$101,3,FALSE)</f>
        <v>Sports</v>
      </c>
      <c r="F1516" t="s">
        <v>1769</v>
      </c>
      <c r="G1516">
        <v>1</v>
      </c>
      <c r="H1516">
        <v>994.18</v>
      </c>
      <c r="I1516">
        <v>0.05</v>
      </c>
      <c r="J1516" t="s">
        <v>1826</v>
      </c>
      <c r="K1516">
        <v>944.47099999999989</v>
      </c>
      <c r="L1516" s="45">
        <f t="shared" si="94"/>
        <v>1</v>
      </c>
      <c r="M1516" s="42">
        <f t="shared" si="97"/>
        <v>994.18</v>
      </c>
      <c r="N1516" s="42">
        <f t="shared" si="95"/>
        <v>0.05</v>
      </c>
      <c r="O1516" s="42">
        <f t="shared" si="96"/>
        <v>944.47099999999989</v>
      </c>
    </row>
    <row r="1517" spans="1:15" x14ac:dyDescent="0.3">
      <c r="A1517" t="s">
        <v>3341</v>
      </c>
      <c r="B1517" s="2">
        <v>45504</v>
      </c>
      <c r="C1517" t="s">
        <v>1310</v>
      </c>
      <c r="D1517" t="s">
        <v>1588</v>
      </c>
      <c r="E1517" t="str">
        <f>VLOOKUP(D1517,Product!$A$2:$I$101,3,FALSE)</f>
        <v>Sports</v>
      </c>
      <c r="F1517" t="s">
        <v>1797</v>
      </c>
      <c r="G1517">
        <v>1</v>
      </c>
      <c r="H1517">
        <v>136.12</v>
      </c>
      <c r="I1517">
        <v>7.0000000000000007E-2</v>
      </c>
      <c r="J1517" t="s">
        <v>1824</v>
      </c>
      <c r="K1517">
        <v>126.5916</v>
      </c>
      <c r="L1517" s="45">
        <f t="shared" si="94"/>
        <v>1</v>
      </c>
      <c r="M1517" s="42">
        <f t="shared" si="97"/>
        <v>136.12</v>
      </c>
      <c r="N1517" s="42">
        <f t="shared" si="95"/>
        <v>7.0000000000000007E-2</v>
      </c>
      <c r="O1517" s="42">
        <f t="shared" si="96"/>
        <v>126.5916</v>
      </c>
    </row>
    <row r="1518" spans="1:15" x14ac:dyDescent="0.3">
      <c r="A1518" t="s">
        <v>3342</v>
      </c>
      <c r="B1518" s="2">
        <v>45862</v>
      </c>
      <c r="C1518" t="s">
        <v>124</v>
      </c>
      <c r="D1518" t="s">
        <v>1652</v>
      </c>
      <c r="E1518" t="str">
        <f>VLOOKUP(D1518,Product!$A$2:$I$101,3,FALSE)</f>
        <v>Sports</v>
      </c>
      <c r="F1518" t="s">
        <v>1810</v>
      </c>
      <c r="G1518">
        <v>3</v>
      </c>
      <c r="H1518">
        <v>634.45000000000005</v>
      </c>
      <c r="I1518">
        <v>0.17</v>
      </c>
      <c r="J1518" t="s">
        <v>1826</v>
      </c>
      <c r="K1518">
        <v>1579.7805000000001</v>
      </c>
      <c r="L1518" s="45">
        <f t="shared" si="94"/>
        <v>3</v>
      </c>
      <c r="M1518" s="42">
        <f t="shared" si="97"/>
        <v>634.45000000000005</v>
      </c>
      <c r="N1518" s="42">
        <f t="shared" si="95"/>
        <v>0.17</v>
      </c>
      <c r="O1518" s="42">
        <f t="shared" si="96"/>
        <v>1579.7805000000001</v>
      </c>
    </row>
    <row r="1519" spans="1:15" x14ac:dyDescent="0.3">
      <c r="A1519" t="s">
        <v>3343</v>
      </c>
      <c r="B1519" s="2">
        <v>45579</v>
      </c>
      <c r="C1519" t="s">
        <v>1035</v>
      </c>
      <c r="D1519" t="s">
        <v>1676</v>
      </c>
      <c r="E1519" t="str">
        <f>VLOOKUP(D1519,Product!$A$2:$I$101,3,FALSE)</f>
        <v>Beauty</v>
      </c>
      <c r="F1519" t="s">
        <v>1752</v>
      </c>
      <c r="G1519">
        <v>4</v>
      </c>
      <c r="H1519">
        <v>179.62</v>
      </c>
      <c r="I1519">
        <v>0.05</v>
      </c>
      <c r="J1519" t="s">
        <v>1824</v>
      </c>
      <c r="K1519">
        <v>682.55600000000004</v>
      </c>
      <c r="L1519" s="45">
        <f t="shared" si="94"/>
        <v>4</v>
      </c>
      <c r="M1519" s="42">
        <f t="shared" si="97"/>
        <v>179.62</v>
      </c>
      <c r="N1519" s="42">
        <f t="shared" si="95"/>
        <v>0.05</v>
      </c>
      <c r="O1519" s="42">
        <f t="shared" si="96"/>
        <v>682.55600000000004</v>
      </c>
    </row>
    <row r="1520" spans="1:15" x14ac:dyDescent="0.3">
      <c r="A1520" t="s">
        <v>3344</v>
      </c>
      <c r="B1520" s="2">
        <v>45658</v>
      </c>
      <c r="C1520" t="s">
        <v>932</v>
      </c>
      <c r="D1520" t="s">
        <v>1588</v>
      </c>
      <c r="E1520" t="str">
        <f>VLOOKUP(D1520,Product!$A$2:$I$101,3,FALSE)</f>
        <v>Sports</v>
      </c>
      <c r="F1520" t="s">
        <v>1810</v>
      </c>
      <c r="G1520">
        <v>4</v>
      </c>
      <c r="H1520">
        <v>558.83000000000004</v>
      </c>
      <c r="I1520">
        <v>0.16</v>
      </c>
      <c r="J1520" t="s">
        <v>1826</v>
      </c>
      <c r="K1520">
        <v>1877.6687999999999</v>
      </c>
      <c r="L1520" s="45">
        <f t="shared" si="94"/>
        <v>4</v>
      </c>
      <c r="M1520" s="42">
        <f t="shared" si="97"/>
        <v>558.83000000000004</v>
      </c>
      <c r="N1520" s="42">
        <f t="shared" si="95"/>
        <v>0.16</v>
      </c>
      <c r="O1520" s="42">
        <f t="shared" si="96"/>
        <v>1877.6687999999999</v>
      </c>
    </row>
    <row r="1521" spans="1:15" x14ac:dyDescent="0.3">
      <c r="A1521" t="s">
        <v>3345</v>
      </c>
      <c r="B1521" s="2">
        <v>45664</v>
      </c>
      <c r="C1521" t="s">
        <v>568</v>
      </c>
      <c r="D1521" t="s">
        <v>1736</v>
      </c>
      <c r="E1521" t="str">
        <f>VLOOKUP(D1521,Product!$A$2:$I$101,3,FALSE)</f>
        <v>Beauty</v>
      </c>
      <c r="F1521" t="s">
        <v>1776</v>
      </c>
      <c r="G1521">
        <v>2</v>
      </c>
      <c r="H1521">
        <v>859.74</v>
      </c>
      <c r="I1521">
        <v>0.25</v>
      </c>
      <c r="J1521" t="s">
        <v>1829</v>
      </c>
      <c r="K1521">
        <v>1289.6099999999999</v>
      </c>
      <c r="L1521" s="45">
        <f t="shared" si="94"/>
        <v>2</v>
      </c>
      <c r="M1521" s="42">
        <f t="shared" si="97"/>
        <v>859.74</v>
      </c>
      <c r="N1521" s="42">
        <f t="shared" si="95"/>
        <v>0.25</v>
      </c>
      <c r="O1521" s="42">
        <f t="shared" si="96"/>
        <v>1289.6099999999999</v>
      </c>
    </row>
    <row r="1522" spans="1:15" x14ac:dyDescent="0.3">
      <c r="A1522" t="s">
        <v>3346</v>
      </c>
      <c r="B1522" s="2">
        <v>45936</v>
      </c>
      <c r="C1522" t="s">
        <v>375</v>
      </c>
      <c r="D1522" t="s">
        <v>1678</v>
      </c>
      <c r="E1522" t="str">
        <f>VLOOKUP(D1522,Product!$A$2:$I$101,3,FALSE)</f>
        <v>Sports</v>
      </c>
      <c r="F1522" t="s">
        <v>1804</v>
      </c>
      <c r="G1522">
        <v>3</v>
      </c>
      <c r="H1522">
        <v>578.47</v>
      </c>
      <c r="I1522">
        <v>0.06</v>
      </c>
      <c r="J1522" t="s">
        <v>1829</v>
      </c>
      <c r="K1522">
        <v>1631.2854</v>
      </c>
      <c r="L1522" s="45">
        <f t="shared" si="94"/>
        <v>3</v>
      </c>
      <c r="M1522" s="42">
        <f t="shared" si="97"/>
        <v>578.47</v>
      </c>
      <c r="N1522" s="42">
        <f t="shared" si="95"/>
        <v>0.06</v>
      </c>
      <c r="O1522" s="42">
        <f t="shared" si="96"/>
        <v>1631.2854</v>
      </c>
    </row>
    <row r="1523" spans="1:15" x14ac:dyDescent="0.3">
      <c r="A1523" t="s">
        <v>3347</v>
      </c>
      <c r="B1523" s="2">
        <v>45344</v>
      </c>
      <c r="C1523" t="s">
        <v>208</v>
      </c>
      <c r="D1523" t="s">
        <v>1590</v>
      </c>
      <c r="E1523" t="str">
        <f>VLOOKUP(D1523,Product!$A$2:$I$101,3,FALSE)</f>
        <v>Home</v>
      </c>
      <c r="F1523" t="s">
        <v>1794</v>
      </c>
      <c r="G1523">
        <v>1</v>
      </c>
      <c r="H1523">
        <v>440.48</v>
      </c>
      <c r="I1523">
        <v>0.11</v>
      </c>
      <c r="J1523" t="s">
        <v>1829</v>
      </c>
      <c r="K1523">
        <v>392.02720000000011</v>
      </c>
      <c r="L1523" s="45">
        <f t="shared" si="94"/>
        <v>1</v>
      </c>
      <c r="M1523" s="42">
        <f t="shared" si="97"/>
        <v>440.48</v>
      </c>
      <c r="N1523" s="42">
        <f t="shared" si="95"/>
        <v>0.11</v>
      </c>
      <c r="O1523" s="42">
        <f t="shared" si="96"/>
        <v>392.02720000000011</v>
      </c>
    </row>
    <row r="1524" spans="1:15" x14ac:dyDescent="0.3">
      <c r="A1524" t="s">
        <v>3348</v>
      </c>
      <c r="B1524" s="2">
        <v>45329</v>
      </c>
      <c r="C1524" t="s">
        <v>75</v>
      </c>
      <c r="D1524" t="s">
        <v>1580</v>
      </c>
      <c r="E1524" t="str">
        <f>VLOOKUP(D1524,Product!$A$2:$I$101,3,FALSE)</f>
        <v>Beauty</v>
      </c>
      <c r="F1524" t="s">
        <v>1813</v>
      </c>
      <c r="G1524">
        <v>2</v>
      </c>
      <c r="H1524">
        <v>303.67</v>
      </c>
      <c r="I1524">
        <v>0.05</v>
      </c>
      <c r="J1524" t="s">
        <v>1826</v>
      </c>
      <c r="K1524">
        <v>576.97299999999996</v>
      </c>
      <c r="L1524" s="45">
        <f t="shared" si="94"/>
        <v>2</v>
      </c>
      <c r="M1524" s="42">
        <f t="shared" si="97"/>
        <v>303.67</v>
      </c>
      <c r="N1524" s="42">
        <f t="shared" si="95"/>
        <v>0.05</v>
      </c>
      <c r="O1524" s="42">
        <f t="shared" si="96"/>
        <v>576.97299999999996</v>
      </c>
    </row>
    <row r="1525" spans="1:15" x14ac:dyDescent="0.3">
      <c r="A1525" t="s">
        <v>3349</v>
      </c>
      <c r="B1525" s="2">
        <v>45895</v>
      </c>
      <c r="C1525" t="s">
        <v>1056</v>
      </c>
      <c r="D1525" t="s">
        <v>1696</v>
      </c>
      <c r="E1525" t="str">
        <f>VLOOKUP(D1525,Product!$A$2:$I$101,3,FALSE)</f>
        <v>Electronics</v>
      </c>
      <c r="F1525" t="s">
        <v>1799</v>
      </c>
      <c r="G1525">
        <v>2</v>
      </c>
      <c r="H1525">
        <v>611.21</v>
      </c>
      <c r="I1525">
        <v>0.22</v>
      </c>
      <c r="J1525" t="s">
        <v>1829</v>
      </c>
      <c r="K1525">
        <v>953.48760000000004</v>
      </c>
      <c r="L1525" s="45">
        <f t="shared" si="94"/>
        <v>2</v>
      </c>
      <c r="M1525" s="42">
        <f t="shared" si="97"/>
        <v>611.21</v>
      </c>
      <c r="N1525" s="42">
        <f t="shared" si="95"/>
        <v>0.22</v>
      </c>
      <c r="O1525" s="42">
        <f t="shared" si="96"/>
        <v>953.48760000000004</v>
      </c>
    </row>
    <row r="1526" spans="1:15" x14ac:dyDescent="0.3">
      <c r="A1526" t="s">
        <v>3350</v>
      </c>
      <c r="B1526" s="2">
        <v>45239</v>
      </c>
      <c r="C1526" t="s">
        <v>660</v>
      </c>
      <c r="D1526" t="s">
        <v>1626</v>
      </c>
      <c r="E1526" t="str">
        <f>VLOOKUP(D1526,Product!$A$2:$I$101,3,FALSE)</f>
        <v>Electronics</v>
      </c>
      <c r="F1526" t="s">
        <v>1801</v>
      </c>
      <c r="G1526">
        <v>2</v>
      </c>
      <c r="H1526">
        <v>768.08</v>
      </c>
      <c r="I1526">
        <v>0.26</v>
      </c>
      <c r="J1526" t="s">
        <v>1826</v>
      </c>
      <c r="K1526">
        <v>1136.7583999999999</v>
      </c>
      <c r="L1526" s="45">
        <f t="shared" si="94"/>
        <v>2</v>
      </c>
      <c r="M1526" s="42">
        <f t="shared" si="97"/>
        <v>768.08</v>
      </c>
      <c r="N1526" s="42">
        <f t="shared" si="95"/>
        <v>0.26</v>
      </c>
      <c r="O1526" s="42">
        <f t="shared" si="96"/>
        <v>1136.7583999999999</v>
      </c>
    </row>
    <row r="1527" spans="1:15" x14ac:dyDescent="0.3">
      <c r="A1527" t="s">
        <v>3351</v>
      </c>
      <c r="B1527" s="2">
        <v>45296</v>
      </c>
      <c r="C1527" t="s">
        <v>937</v>
      </c>
      <c r="D1527" t="s">
        <v>1594</v>
      </c>
      <c r="E1527" t="str">
        <f>VLOOKUP(D1527,Product!$A$2:$I$101,3,FALSE)</f>
        <v>Clothing</v>
      </c>
      <c r="F1527" t="s">
        <v>1810</v>
      </c>
      <c r="G1527">
        <v>1</v>
      </c>
      <c r="H1527">
        <v>616.82000000000005</v>
      </c>
      <c r="I1527">
        <v>0.24</v>
      </c>
      <c r="J1527" t="s">
        <v>1824</v>
      </c>
      <c r="K1527">
        <v>468.78320000000002</v>
      </c>
      <c r="L1527" s="45">
        <f t="shared" si="94"/>
        <v>1</v>
      </c>
      <c r="M1527" s="42">
        <f t="shared" si="97"/>
        <v>616.82000000000005</v>
      </c>
      <c r="N1527" s="42">
        <f t="shared" si="95"/>
        <v>0.24</v>
      </c>
      <c r="O1527" s="42">
        <f t="shared" si="96"/>
        <v>468.78320000000002</v>
      </c>
    </row>
    <row r="1528" spans="1:15" x14ac:dyDescent="0.3">
      <c r="A1528" t="s">
        <v>3352</v>
      </c>
      <c r="B1528" s="2">
        <v>45672</v>
      </c>
      <c r="C1528" t="s">
        <v>604</v>
      </c>
      <c r="D1528" t="s">
        <v>1628</v>
      </c>
      <c r="E1528" t="str">
        <f>VLOOKUP(D1528,Product!$A$2:$I$101,3,FALSE)</f>
        <v>Electronics</v>
      </c>
      <c r="F1528" t="s">
        <v>1810</v>
      </c>
      <c r="G1528">
        <v>1</v>
      </c>
      <c r="H1528">
        <v>470.34</v>
      </c>
      <c r="I1528">
        <v>0.18</v>
      </c>
      <c r="J1528" t="s">
        <v>1829</v>
      </c>
      <c r="K1528">
        <v>385.67880000000002</v>
      </c>
      <c r="L1528" s="45">
        <f t="shared" si="94"/>
        <v>1</v>
      </c>
      <c r="M1528" s="42">
        <f t="shared" si="97"/>
        <v>470.34</v>
      </c>
      <c r="N1528" s="42">
        <f t="shared" si="95"/>
        <v>0.18</v>
      </c>
      <c r="O1528" s="42">
        <f t="shared" si="96"/>
        <v>385.67880000000002</v>
      </c>
    </row>
    <row r="1529" spans="1:15" x14ac:dyDescent="0.3">
      <c r="A1529" t="s">
        <v>3353</v>
      </c>
      <c r="B1529" s="2">
        <v>45499</v>
      </c>
      <c r="C1529" t="s">
        <v>711</v>
      </c>
      <c r="D1529" t="s">
        <v>1654</v>
      </c>
      <c r="E1529" t="str">
        <f>VLOOKUP(D1529,Product!$A$2:$I$101,3,FALSE)</f>
        <v>Clothing</v>
      </c>
      <c r="F1529" t="s">
        <v>1782</v>
      </c>
      <c r="G1529">
        <v>2</v>
      </c>
      <c r="H1529">
        <v>616.36</v>
      </c>
      <c r="I1529">
        <v>0.12</v>
      </c>
      <c r="J1529" t="s">
        <v>1826</v>
      </c>
      <c r="K1529">
        <v>1084.7936</v>
      </c>
      <c r="L1529" s="45">
        <f t="shared" si="94"/>
        <v>2</v>
      </c>
      <c r="M1529" s="42">
        <f t="shared" si="97"/>
        <v>616.36</v>
      </c>
      <c r="N1529" s="42">
        <f t="shared" si="95"/>
        <v>0.12</v>
      </c>
      <c r="O1529" s="42">
        <f t="shared" si="96"/>
        <v>1084.7936</v>
      </c>
    </row>
    <row r="1530" spans="1:15" x14ac:dyDescent="0.3">
      <c r="A1530" t="s">
        <v>3354</v>
      </c>
      <c r="B1530" s="2">
        <v>45434</v>
      </c>
      <c r="C1530" t="s">
        <v>298</v>
      </c>
      <c r="D1530" t="s">
        <v>1551</v>
      </c>
      <c r="E1530" t="str">
        <f>VLOOKUP(D1530,Product!$A$2:$I$101,3,FALSE)</f>
        <v>Clothing</v>
      </c>
      <c r="F1530" t="s">
        <v>1786</v>
      </c>
      <c r="G1530">
        <v>3</v>
      </c>
      <c r="H1530">
        <v>657.24</v>
      </c>
      <c r="I1530">
        <v>0.18</v>
      </c>
      <c r="J1530" t="s">
        <v>1826</v>
      </c>
      <c r="K1530">
        <v>1616.8104000000001</v>
      </c>
      <c r="L1530" s="45">
        <f t="shared" si="94"/>
        <v>3</v>
      </c>
      <c r="M1530" s="42">
        <f t="shared" si="97"/>
        <v>657.24</v>
      </c>
      <c r="N1530" s="42">
        <f t="shared" si="95"/>
        <v>0.18</v>
      </c>
      <c r="O1530" s="42">
        <f t="shared" si="96"/>
        <v>1616.8104000000001</v>
      </c>
    </row>
    <row r="1531" spans="1:15" x14ac:dyDescent="0.3">
      <c r="A1531" t="s">
        <v>3355</v>
      </c>
      <c r="B1531" s="2">
        <v>45893</v>
      </c>
      <c r="C1531" t="s">
        <v>137</v>
      </c>
      <c r="D1531" t="s">
        <v>1630</v>
      </c>
      <c r="E1531" t="str">
        <f>VLOOKUP(D1531,Product!$A$2:$I$101,3,FALSE)</f>
        <v>Sports</v>
      </c>
      <c r="F1531" t="s">
        <v>1813</v>
      </c>
      <c r="G1531">
        <v>2</v>
      </c>
      <c r="H1531">
        <v>392.45</v>
      </c>
      <c r="I1531">
        <v>0.04</v>
      </c>
      <c r="J1531" t="s">
        <v>1826</v>
      </c>
      <c r="K1531">
        <v>753.50399999999991</v>
      </c>
      <c r="L1531" s="45">
        <f t="shared" si="94"/>
        <v>2</v>
      </c>
      <c r="M1531" s="42">
        <f t="shared" si="97"/>
        <v>392.45</v>
      </c>
      <c r="N1531" s="42">
        <f t="shared" si="95"/>
        <v>0.04</v>
      </c>
      <c r="O1531" s="42">
        <f t="shared" si="96"/>
        <v>753.50399999999991</v>
      </c>
    </row>
    <row r="1532" spans="1:15" x14ac:dyDescent="0.3">
      <c r="A1532" t="s">
        <v>3356</v>
      </c>
      <c r="B1532" s="2">
        <v>45346</v>
      </c>
      <c r="C1532" t="s">
        <v>785</v>
      </c>
      <c r="D1532" t="s">
        <v>1628</v>
      </c>
      <c r="E1532" t="str">
        <f>VLOOKUP(D1532,Product!$A$2:$I$101,3,FALSE)</f>
        <v>Electronics</v>
      </c>
      <c r="F1532" t="s">
        <v>1799</v>
      </c>
      <c r="G1532">
        <v>3</v>
      </c>
      <c r="H1532">
        <v>62.03</v>
      </c>
      <c r="I1532">
        <v>0.01</v>
      </c>
      <c r="J1532" t="s">
        <v>1829</v>
      </c>
      <c r="K1532">
        <v>184.22909999999999</v>
      </c>
      <c r="L1532" s="45">
        <f t="shared" si="94"/>
        <v>3</v>
      </c>
      <c r="M1532" s="42">
        <f t="shared" si="97"/>
        <v>62.03</v>
      </c>
      <c r="N1532" s="42">
        <f t="shared" si="95"/>
        <v>0.01</v>
      </c>
      <c r="O1532" s="42">
        <f t="shared" si="96"/>
        <v>184.22909999999999</v>
      </c>
    </row>
    <row r="1533" spans="1:15" x14ac:dyDescent="0.3">
      <c r="A1533" t="s">
        <v>3357</v>
      </c>
      <c r="B1533" s="2">
        <v>45613</v>
      </c>
      <c r="C1533" t="s">
        <v>332</v>
      </c>
      <c r="D1533" t="s">
        <v>1740</v>
      </c>
      <c r="E1533" t="str">
        <f>VLOOKUP(D1533,Product!$A$2:$I$101,3,FALSE)</f>
        <v>Clothing</v>
      </c>
      <c r="F1533" t="s">
        <v>1766</v>
      </c>
      <c r="G1533">
        <v>4</v>
      </c>
      <c r="H1533">
        <v>933.73</v>
      </c>
      <c r="I1533">
        <v>0.25</v>
      </c>
      <c r="J1533" t="s">
        <v>1826</v>
      </c>
      <c r="K1533">
        <v>2801.19</v>
      </c>
      <c r="L1533" s="45">
        <f t="shared" si="94"/>
        <v>4</v>
      </c>
      <c r="M1533" s="42">
        <f t="shared" si="97"/>
        <v>933.73</v>
      </c>
      <c r="N1533" s="42">
        <f t="shared" si="95"/>
        <v>0.25</v>
      </c>
      <c r="O1533" s="42">
        <f t="shared" si="96"/>
        <v>2801.19</v>
      </c>
    </row>
    <row r="1534" spans="1:15" x14ac:dyDescent="0.3">
      <c r="A1534" t="s">
        <v>3358</v>
      </c>
      <c r="B1534" s="2">
        <v>45928</v>
      </c>
      <c r="C1534" t="s">
        <v>520</v>
      </c>
      <c r="D1534" t="s">
        <v>1718</v>
      </c>
      <c r="E1534" t="str">
        <f>VLOOKUP(D1534,Product!$A$2:$I$101,3,FALSE)</f>
        <v>Clothing</v>
      </c>
      <c r="F1534" t="s">
        <v>1804</v>
      </c>
      <c r="G1534">
        <v>3</v>
      </c>
      <c r="H1534">
        <v>615.30999999999995</v>
      </c>
      <c r="I1534">
        <v>0.14000000000000001</v>
      </c>
      <c r="J1534" t="s">
        <v>1826</v>
      </c>
      <c r="K1534">
        <v>1587.4998000000001</v>
      </c>
      <c r="L1534" s="45">
        <f t="shared" si="94"/>
        <v>3</v>
      </c>
      <c r="M1534" s="42">
        <f t="shared" si="97"/>
        <v>615.30999999999995</v>
      </c>
      <c r="N1534" s="42">
        <f t="shared" si="95"/>
        <v>0.14000000000000001</v>
      </c>
      <c r="O1534" s="42">
        <f t="shared" si="96"/>
        <v>1587.4998000000001</v>
      </c>
    </row>
    <row r="1535" spans="1:15" x14ac:dyDescent="0.3">
      <c r="A1535" t="s">
        <v>3359</v>
      </c>
      <c r="B1535" s="2">
        <v>45619</v>
      </c>
      <c r="C1535" t="s">
        <v>1166</v>
      </c>
      <c r="D1535" t="s">
        <v>1666</v>
      </c>
      <c r="E1535" t="str">
        <f>VLOOKUP(D1535,Product!$A$2:$I$101,3,FALSE)</f>
        <v>Beauty</v>
      </c>
      <c r="F1535" t="s">
        <v>1810</v>
      </c>
      <c r="G1535">
        <v>4</v>
      </c>
      <c r="H1535">
        <v>790.38</v>
      </c>
      <c r="I1535">
        <v>0.22</v>
      </c>
      <c r="J1535" t="s">
        <v>1829</v>
      </c>
      <c r="K1535">
        <v>2465.9856</v>
      </c>
      <c r="L1535" s="45">
        <f t="shared" si="94"/>
        <v>4</v>
      </c>
      <c r="M1535" s="42">
        <f t="shared" si="97"/>
        <v>790.38</v>
      </c>
      <c r="N1535" s="42">
        <f t="shared" si="95"/>
        <v>0.22</v>
      </c>
      <c r="O1535" s="42">
        <f t="shared" si="96"/>
        <v>2465.9856</v>
      </c>
    </row>
    <row r="1536" spans="1:15" x14ac:dyDescent="0.3">
      <c r="A1536" t="s">
        <v>3360</v>
      </c>
      <c r="B1536" s="2">
        <v>45533</v>
      </c>
      <c r="C1536" t="s">
        <v>857</v>
      </c>
      <c r="D1536" t="s">
        <v>1666</v>
      </c>
      <c r="E1536" t="str">
        <f>VLOOKUP(D1536,Product!$A$2:$I$101,3,FALSE)</f>
        <v>Beauty</v>
      </c>
      <c r="F1536" t="s">
        <v>1807</v>
      </c>
      <c r="G1536">
        <v>2</v>
      </c>
      <c r="H1536">
        <v>102.85</v>
      </c>
      <c r="I1536">
        <v>0.08</v>
      </c>
      <c r="J1536" t="s">
        <v>1826</v>
      </c>
      <c r="K1536">
        <v>189.244</v>
      </c>
      <c r="L1536" s="45">
        <f t="shared" si="94"/>
        <v>2</v>
      </c>
      <c r="M1536" s="42">
        <f t="shared" si="97"/>
        <v>102.85</v>
      </c>
      <c r="N1536" s="42">
        <f t="shared" si="95"/>
        <v>0.08</v>
      </c>
      <c r="O1536" s="42">
        <f t="shared" si="96"/>
        <v>189.244</v>
      </c>
    </row>
    <row r="1537" spans="1:15" x14ac:dyDescent="0.3">
      <c r="A1537" t="s">
        <v>3361</v>
      </c>
      <c r="B1537" s="2">
        <v>45781</v>
      </c>
      <c r="C1537" t="s">
        <v>153</v>
      </c>
      <c r="D1537" t="s">
        <v>1570</v>
      </c>
      <c r="E1537" t="str">
        <f>VLOOKUP(D1537,Product!$A$2:$I$101,3,FALSE)</f>
        <v>Electronics</v>
      </c>
      <c r="F1537" t="s">
        <v>1804</v>
      </c>
      <c r="G1537">
        <v>3</v>
      </c>
      <c r="H1537">
        <v>866.78</v>
      </c>
      <c r="I1537">
        <v>0.27</v>
      </c>
      <c r="J1537" t="s">
        <v>1826</v>
      </c>
      <c r="K1537">
        <v>1898.2482</v>
      </c>
      <c r="L1537" s="45">
        <f t="shared" si="94"/>
        <v>3</v>
      </c>
      <c r="M1537" s="42">
        <f t="shared" si="97"/>
        <v>866.78</v>
      </c>
      <c r="N1537" s="42">
        <f t="shared" si="95"/>
        <v>0.27</v>
      </c>
      <c r="O1537" s="42">
        <f t="shared" si="96"/>
        <v>1898.2482</v>
      </c>
    </row>
    <row r="1538" spans="1:15" x14ac:dyDescent="0.3">
      <c r="A1538" t="s">
        <v>3362</v>
      </c>
      <c r="B1538" s="2">
        <v>45378</v>
      </c>
      <c r="C1538" t="s">
        <v>678</v>
      </c>
      <c r="D1538" t="s">
        <v>1704</v>
      </c>
      <c r="E1538" t="str">
        <f>VLOOKUP(D1538,Product!$A$2:$I$101,3,FALSE)</f>
        <v>Home</v>
      </c>
      <c r="F1538" t="s">
        <v>1804</v>
      </c>
      <c r="G1538">
        <v>3</v>
      </c>
      <c r="H1538">
        <v>392.84</v>
      </c>
      <c r="I1538">
        <v>0.27</v>
      </c>
      <c r="J1538" t="s">
        <v>1826</v>
      </c>
      <c r="K1538">
        <v>860.31959999999992</v>
      </c>
      <c r="L1538" s="45">
        <f t="shared" si="94"/>
        <v>3</v>
      </c>
      <c r="M1538" s="42">
        <f t="shared" si="97"/>
        <v>392.84</v>
      </c>
      <c r="N1538" s="42">
        <f t="shared" si="95"/>
        <v>0.27</v>
      </c>
      <c r="O1538" s="42">
        <f t="shared" si="96"/>
        <v>860.31959999999992</v>
      </c>
    </row>
    <row r="1539" spans="1:15" x14ac:dyDescent="0.3">
      <c r="A1539" t="s">
        <v>3363</v>
      </c>
      <c r="B1539" s="2">
        <v>45688</v>
      </c>
      <c r="C1539" t="s">
        <v>1017</v>
      </c>
      <c r="D1539" t="s">
        <v>1565</v>
      </c>
      <c r="E1539" t="str">
        <f>VLOOKUP(D1539,Product!$A$2:$I$101,3,FALSE)</f>
        <v>Sports</v>
      </c>
      <c r="F1539" t="s">
        <v>1773</v>
      </c>
      <c r="G1539">
        <v>2</v>
      </c>
      <c r="H1539">
        <v>753.1</v>
      </c>
      <c r="I1539">
        <v>0.19</v>
      </c>
      <c r="J1539" t="s">
        <v>1826</v>
      </c>
      <c r="K1539">
        <v>1220.0219999999999</v>
      </c>
      <c r="L1539" s="45">
        <f t="shared" ref="L1539:L1602" si="98">IF(G1539="", AVERAGEIF($E$2:$E$101, E1540, $G$2:$G$101), G1539)</f>
        <v>2</v>
      </c>
      <c r="M1539" s="42">
        <f t="shared" si="97"/>
        <v>753.1</v>
      </c>
      <c r="N1539" s="42">
        <f t="shared" ref="N1539:N1602" si="99">IF(I1539="", AVERAGEIF($E$2:$E$101, E1540, $I$2:$I$101), I1539)</f>
        <v>0.19</v>
      </c>
      <c r="O1539" s="42">
        <f t="shared" ref="O1539:O1602" si="100">IF(K1539="", AVERAGEIF($E$2:$E$101, E1540, $K$2:$K$101), K1539)</f>
        <v>1220.0219999999999</v>
      </c>
    </row>
    <row r="1540" spans="1:15" x14ac:dyDescent="0.3">
      <c r="A1540" t="s">
        <v>3364</v>
      </c>
      <c r="B1540" s="2">
        <v>45927</v>
      </c>
      <c r="C1540" t="s">
        <v>40</v>
      </c>
      <c r="D1540" t="s">
        <v>1656</v>
      </c>
      <c r="E1540" t="str">
        <f>VLOOKUP(D1540,Product!$A$2:$I$101,3,FALSE)</f>
        <v>Sports</v>
      </c>
      <c r="F1540" t="s">
        <v>1807</v>
      </c>
      <c r="G1540">
        <v>2</v>
      </c>
      <c r="H1540">
        <v>700.91</v>
      </c>
      <c r="I1540">
        <v>0.1</v>
      </c>
      <c r="J1540" t="s">
        <v>1826</v>
      </c>
      <c r="K1540">
        <v>1261.6379999999999</v>
      </c>
      <c r="L1540" s="45">
        <f t="shared" si="98"/>
        <v>2</v>
      </c>
      <c r="M1540" s="42">
        <f t="shared" si="97"/>
        <v>700.91</v>
      </c>
      <c r="N1540" s="42">
        <f t="shared" si="99"/>
        <v>0.1</v>
      </c>
      <c r="O1540" s="42">
        <f t="shared" si="100"/>
        <v>1261.6379999999999</v>
      </c>
    </row>
    <row r="1541" spans="1:15" x14ac:dyDescent="0.3">
      <c r="A1541" t="s">
        <v>3365</v>
      </c>
      <c r="B1541" s="2">
        <v>45775</v>
      </c>
      <c r="C1541" t="s">
        <v>264</v>
      </c>
      <c r="D1541" t="s">
        <v>1578</v>
      </c>
      <c r="E1541" t="str">
        <f>VLOOKUP(D1541,Product!$A$2:$I$101,3,FALSE)</f>
        <v>Electronics</v>
      </c>
      <c r="F1541" t="s">
        <v>1794</v>
      </c>
      <c r="G1541">
        <v>4</v>
      </c>
      <c r="H1541">
        <v>935.98</v>
      </c>
      <c r="I1541">
        <v>0.11</v>
      </c>
      <c r="J1541" t="s">
        <v>1826</v>
      </c>
      <c r="K1541">
        <v>3332.0888</v>
      </c>
      <c r="L1541" s="45">
        <f t="shared" si="98"/>
        <v>4</v>
      </c>
      <c r="M1541" s="42">
        <f t="shared" si="97"/>
        <v>935.98</v>
      </c>
      <c r="N1541" s="42">
        <f t="shared" si="99"/>
        <v>0.11</v>
      </c>
      <c r="O1541" s="42">
        <f t="shared" si="100"/>
        <v>3332.0888</v>
      </c>
    </row>
    <row r="1542" spans="1:15" x14ac:dyDescent="0.3">
      <c r="A1542" t="s">
        <v>3366</v>
      </c>
      <c r="B1542" s="2">
        <v>45849</v>
      </c>
      <c r="C1542" t="s">
        <v>1492</v>
      </c>
      <c r="D1542" t="s">
        <v>1700</v>
      </c>
      <c r="E1542" t="str">
        <f>VLOOKUP(D1542,Product!$A$2:$I$101,3,FALSE)</f>
        <v>Electronics</v>
      </c>
      <c r="F1542" t="s">
        <v>1804</v>
      </c>
      <c r="G1542">
        <v>1</v>
      </c>
      <c r="H1542">
        <v>539.9</v>
      </c>
      <c r="I1542">
        <v>7.0000000000000007E-2</v>
      </c>
      <c r="J1542" t="s">
        <v>1824</v>
      </c>
      <c r="K1542">
        <v>502.10700000000003</v>
      </c>
      <c r="L1542" s="45">
        <f t="shared" si="98"/>
        <v>1</v>
      </c>
      <c r="M1542" s="42">
        <f t="shared" si="97"/>
        <v>539.9</v>
      </c>
      <c r="N1542" s="42">
        <f t="shared" si="99"/>
        <v>7.0000000000000007E-2</v>
      </c>
      <c r="O1542" s="42">
        <f t="shared" si="100"/>
        <v>502.10700000000003</v>
      </c>
    </row>
    <row r="1543" spans="1:15" x14ac:dyDescent="0.3">
      <c r="A1543" t="s">
        <v>3367</v>
      </c>
      <c r="B1543" s="2">
        <v>45573</v>
      </c>
      <c r="C1543" t="s">
        <v>568</v>
      </c>
      <c r="D1543" t="s">
        <v>1628</v>
      </c>
      <c r="E1543" t="str">
        <f>VLOOKUP(D1543,Product!$A$2:$I$101,3,FALSE)</f>
        <v>Electronics</v>
      </c>
      <c r="F1543" t="s">
        <v>1776</v>
      </c>
      <c r="G1543">
        <v>1</v>
      </c>
      <c r="H1543">
        <v>312.81</v>
      </c>
      <c r="I1543">
        <v>0.14000000000000001</v>
      </c>
      <c r="J1543" t="s">
        <v>1826</v>
      </c>
      <c r="K1543">
        <v>269.01659999999998</v>
      </c>
      <c r="L1543" s="45">
        <f t="shared" si="98"/>
        <v>1</v>
      </c>
      <c r="M1543" s="42">
        <f t="shared" si="97"/>
        <v>312.81</v>
      </c>
      <c r="N1543" s="42">
        <f t="shared" si="99"/>
        <v>0.14000000000000001</v>
      </c>
      <c r="O1543" s="42">
        <f t="shared" si="100"/>
        <v>269.01659999999998</v>
      </c>
    </row>
    <row r="1544" spans="1:15" x14ac:dyDescent="0.3">
      <c r="A1544" t="s">
        <v>3368</v>
      </c>
      <c r="B1544" s="2">
        <v>45356</v>
      </c>
      <c r="C1544" t="s">
        <v>797</v>
      </c>
      <c r="D1544" t="s">
        <v>1644</v>
      </c>
      <c r="E1544" t="str">
        <f>VLOOKUP(D1544,Product!$A$2:$I$101,3,FALSE)</f>
        <v>Electronics</v>
      </c>
      <c r="F1544" t="s">
        <v>1779</v>
      </c>
      <c r="G1544">
        <v>3</v>
      </c>
      <c r="H1544">
        <v>855.96</v>
      </c>
      <c r="I1544">
        <v>0.28999999999999998</v>
      </c>
      <c r="J1544" t="s">
        <v>1829</v>
      </c>
      <c r="K1544">
        <v>1823.1948</v>
      </c>
      <c r="L1544" s="45">
        <f t="shared" si="98"/>
        <v>3</v>
      </c>
      <c r="M1544" s="42">
        <f t="shared" si="97"/>
        <v>855.96</v>
      </c>
      <c r="N1544" s="42">
        <f t="shared" si="99"/>
        <v>0.28999999999999998</v>
      </c>
      <c r="O1544" s="42">
        <f t="shared" si="100"/>
        <v>1823.1948</v>
      </c>
    </row>
    <row r="1545" spans="1:15" x14ac:dyDescent="0.3">
      <c r="A1545" t="s">
        <v>3369</v>
      </c>
      <c r="B1545" s="2">
        <v>45326</v>
      </c>
      <c r="C1545" t="s">
        <v>1112</v>
      </c>
      <c r="D1545" t="s">
        <v>1546</v>
      </c>
      <c r="E1545" t="str">
        <f>VLOOKUP(D1545,Product!$A$2:$I$101,3,FALSE)</f>
        <v>Clothing</v>
      </c>
      <c r="F1545" t="s">
        <v>1792</v>
      </c>
      <c r="G1545">
        <v>3</v>
      </c>
      <c r="H1545">
        <v>305</v>
      </c>
      <c r="I1545">
        <v>0.01</v>
      </c>
      <c r="J1545" t="s">
        <v>1829</v>
      </c>
      <c r="K1545">
        <v>905.85</v>
      </c>
      <c r="L1545" s="45">
        <f t="shared" si="98"/>
        <v>3</v>
      </c>
      <c r="M1545" s="42">
        <f t="shared" si="97"/>
        <v>305</v>
      </c>
      <c r="N1545" s="42">
        <f t="shared" si="99"/>
        <v>0.01</v>
      </c>
      <c r="O1545" s="42">
        <f t="shared" si="100"/>
        <v>905.85</v>
      </c>
    </row>
    <row r="1546" spans="1:15" x14ac:dyDescent="0.3">
      <c r="A1546" t="s">
        <v>3370</v>
      </c>
      <c r="B1546" s="2">
        <v>45361</v>
      </c>
      <c r="C1546" t="s">
        <v>1443</v>
      </c>
      <c r="D1546" t="s">
        <v>1746</v>
      </c>
      <c r="E1546" t="str">
        <f>VLOOKUP(D1546,Product!$A$2:$I$101,3,FALSE)</f>
        <v>Home</v>
      </c>
      <c r="F1546" t="s">
        <v>1794</v>
      </c>
      <c r="G1546">
        <v>3</v>
      </c>
      <c r="H1546">
        <v>831.15</v>
      </c>
      <c r="I1546">
        <v>0.19</v>
      </c>
      <c r="J1546" t="s">
        <v>1824</v>
      </c>
      <c r="K1546">
        <v>2019.6945000000001</v>
      </c>
      <c r="L1546" s="45">
        <f t="shared" si="98"/>
        <v>3</v>
      </c>
      <c r="M1546" s="42">
        <f t="shared" si="97"/>
        <v>831.15</v>
      </c>
      <c r="N1546" s="42">
        <f t="shared" si="99"/>
        <v>0.19</v>
      </c>
      <c r="O1546" s="42">
        <f t="shared" si="100"/>
        <v>2019.6945000000001</v>
      </c>
    </row>
    <row r="1547" spans="1:15" x14ac:dyDescent="0.3">
      <c r="A1547" t="s">
        <v>3371</v>
      </c>
      <c r="B1547" s="2">
        <v>45926</v>
      </c>
      <c r="C1547" t="s">
        <v>675</v>
      </c>
      <c r="D1547" t="s">
        <v>1740</v>
      </c>
      <c r="E1547" t="str">
        <f>VLOOKUP(D1547,Product!$A$2:$I$101,3,FALSE)</f>
        <v>Clothing</v>
      </c>
      <c r="F1547" t="s">
        <v>1766</v>
      </c>
      <c r="G1547">
        <v>2</v>
      </c>
      <c r="H1547">
        <v>644.97</v>
      </c>
      <c r="I1547">
        <v>0.24</v>
      </c>
      <c r="J1547" t="s">
        <v>1829</v>
      </c>
      <c r="K1547">
        <v>980.35440000000006</v>
      </c>
      <c r="L1547" s="45">
        <f t="shared" si="98"/>
        <v>2</v>
      </c>
      <c r="M1547" s="42">
        <f t="shared" si="97"/>
        <v>644.97</v>
      </c>
      <c r="N1547" s="42">
        <f t="shared" si="99"/>
        <v>0.24</v>
      </c>
      <c r="O1547" s="42">
        <f t="shared" si="100"/>
        <v>980.35440000000006</v>
      </c>
    </row>
    <row r="1548" spans="1:15" x14ac:dyDescent="0.3">
      <c r="A1548" t="s">
        <v>3372</v>
      </c>
      <c r="B1548" s="2">
        <v>45839</v>
      </c>
      <c r="C1548" t="s">
        <v>341</v>
      </c>
      <c r="D1548" t="s">
        <v>1724</v>
      </c>
      <c r="E1548" t="str">
        <f>VLOOKUP(D1548,Product!$A$2:$I$101,3,FALSE)</f>
        <v>Sports</v>
      </c>
      <c r="F1548" t="s">
        <v>1757</v>
      </c>
      <c r="G1548">
        <v>1</v>
      </c>
      <c r="H1548">
        <v>149.56</v>
      </c>
      <c r="I1548">
        <v>0.09</v>
      </c>
      <c r="J1548" t="s">
        <v>1824</v>
      </c>
      <c r="K1548">
        <v>136.09960000000001</v>
      </c>
      <c r="L1548" s="45">
        <f t="shared" si="98"/>
        <v>1</v>
      </c>
      <c r="M1548" s="42">
        <f t="shared" si="97"/>
        <v>149.56</v>
      </c>
      <c r="N1548" s="42">
        <f t="shared" si="99"/>
        <v>0.09</v>
      </c>
      <c r="O1548" s="42">
        <f t="shared" si="100"/>
        <v>136.09960000000001</v>
      </c>
    </row>
    <row r="1549" spans="1:15" x14ac:dyDescent="0.3">
      <c r="A1549" t="s">
        <v>3373</v>
      </c>
      <c r="B1549" s="2">
        <v>45434</v>
      </c>
      <c r="C1549" t="s">
        <v>705</v>
      </c>
      <c r="D1549" t="s">
        <v>1634</v>
      </c>
      <c r="E1549" t="str">
        <f>VLOOKUP(D1549,Product!$A$2:$I$101,3,FALSE)</f>
        <v>Electronics</v>
      </c>
      <c r="F1549" t="s">
        <v>1813</v>
      </c>
      <c r="G1549">
        <v>1</v>
      </c>
      <c r="H1549">
        <v>661.77</v>
      </c>
      <c r="I1549">
        <v>0.03</v>
      </c>
      <c r="J1549" t="s">
        <v>1826</v>
      </c>
      <c r="K1549">
        <v>641.91689999999994</v>
      </c>
      <c r="L1549" s="45">
        <f t="shared" si="98"/>
        <v>1</v>
      </c>
      <c r="M1549" s="42">
        <f t="shared" si="97"/>
        <v>661.77</v>
      </c>
      <c r="N1549" s="42">
        <f t="shared" si="99"/>
        <v>0.03</v>
      </c>
      <c r="O1549" s="42">
        <f t="shared" si="100"/>
        <v>641.91689999999994</v>
      </c>
    </row>
    <row r="1550" spans="1:15" x14ac:dyDescent="0.3">
      <c r="A1550" t="s">
        <v>3374</v>
      </c>
      <c r="B1550" s="2">
        <v>45819</v>
      </c>
      <c r="C1550" t="s">
        <v>381</v>
      </c>
      <c r="D1550" t="s">
        <v>1736</v>
      </c>
      <c r="E1550" t="str">
        <f>VLOOKUP(D1550,Product!$A$2:$I$101,3,FALSE)</f>
        <v>Beauty</v>
      </c>
      <c r="F1550" t="s">
        <v>1779</v>
      </c>
      <c r="G1550">
        <v>3</v>
      </c>
      <c r="H1550">
        <v>99.67</v>
      </c>
      <c r="I1550">
        <v>0.17</v>
      </c>
      <c r="J1550" t="s">
        <v>1824</v>
      </c>
      <c r="K1550">
        <v>248.17830000000001</v>
      </c>
      <c r="L1550" s="45">
        <f t="shared" si="98"/>
        <v>3</v>
      </c>
      <c r="M1550" s="42">
        <f t="shared" si="97"/>
        <v>99.67</v>
      </c>
      <c r="N1550" s="42">
        <f t="shared" si="99"/>
        <v>0.17</v>
      </c>
      <c r="O1550" s="42">
        <f t="shared" si="100"/>
        <v>248.17830000000001</v>
      </c>
    </row>
    <row r="1551" spans="1:15" x14ac:dyDescent="0.3">
      <c r="A1551" t="s">
        <v>3375</v>
      </c>
      <c r="B1551" s="2">
        <v>45553</v>
      </c>
      <c r="C1551" t="s">
        <v>716</v>
      </c>
      <c r="D1551" t="s">
        <v>1672</v>
      </c>
      <c r="E1551" t="str">
        <f>VLOOKUP(D1551,Product!$A$2:$I$101,3,FALSE)</f>
        <v>Electronics</v>
      </c>
      <c r="F1551" t="s">
        <v>1757</v>
      </c>
      <c r="G1551">
        <v>3</v>
      </c>
      <c r="H1551">
        <v>103.66</v>
      </c>
      <c r="I1551">
        <v>0.26</v>
      </c>
      <c r="J1551" t="s">
        <v>1829</v>
      </c>
      <c r="K1551">
        <v>230.12520000000001</v>
      </c>
      <c r="L1551" s="45">
        <f t="shared" si="98"/>
        <v>3</v>
      </c>
      <c r="M1551" s="42">
        <f t="shared" ref="M1551:M1614" si="101">IF(H1551="", IFERROR(AVERAGEIF($E$2:$E$101, E1551, $H$2:$H$101), ""), H1551)</f>
        <v>103.66</v>
      </c>
      <c r="N1551" s="42">
        <f t="shared" si="99"/>
        <v>0.26</v>
      </c>
      <c r="O1551" s="42">
        <f t="shared" si="100"/>
        <v>230.12520000000001</v>
      </c>
    </row>
    <row r="1552" spans="1:15" x14ac:dyDescent="0.3">
      <c r="A1552" t="s">
        <v>3376</v>
      </c>
      <c r="B1552" s="2">
        <v>45258</v>
      </c>
      <c r="C1552" t="s">
        <v>1352</v>
      </c>
      <c r="D1552" t="s">
        <v>1628</v>
      </c>
      <c r="E1552" t="str">
        <f>VLOOKUP(D1552,Product!$A$2:$I$101,3,FALSE)</f>
        <v>Electronics</v>
      </c>
      <c r="F1552" t="s">
        <v>1761</v>
      </c>
      <c r="G1552">
        <v>4</v>
      </c>
      <c r="H1552">
        <v>54.4</v>
      </c>
      <c r="I1552">
        <v>0.22</v>
      </c>
      <c r="J1552" t="s">
        <v>1824</v>
      </c>
      <c r="K1552">
        <v>169.72800000000001</v>
      </c>
      <c r="L1552" s="45">
        <f t="shared" si="98"/>
        <v>4</v>
      </c>
      <c r="M1552" s="42">
        <f t="shared" si="101"/>
        <v>54.4</v>
      </c>
      <c r="N1552" s="42">
        <f t="shared" si="99"/>
        <v>0.22</v>
      </c>
      <c r="O1552" s="42">
        <f t="shared" si="100"/>
        <v>169.72800000000001</v>
      </c>
    </row>
    <row r="1553" spans="1:15" x14ac:dyDescent="0.3">
      <c r="A1553" t="s">
        <v>3377</v>
      </c>
      <c r="B1553" s="2">
        <v>45435</v>
      </c>
      <c r="C1553" t="s">
        <v>1507</v>
      </c>
      <c r="D1553" t="s">
        <v>1716</v>
      </c>
      <c r="E1553" t="str">
        <f>VLOOKUP(D1553,Product!$A$2:$I$101,3,FALSE)</f>
        <v>Home</v>
      </c>
      <c r="F1553" t="s">
        <v>1799</v>
      </c>
      <c r="G1553">
        <v>1</v>
      </c>
      <c r="H1553">
        <v>46.66</v>
      </c>
      <c r="I1553">
        <v>0.2</v>
      </c>
      <c r="J1553" t="s">
        <v>1824</v>
      </c>
      <c r="K1553">
        <v>37.328000000000003</v>
      </c>
      <c r="L1553" s="45">
        <f t="shared" si="98"/>
        <v>1</v>
      </c>
      <c r="M1553" s="42">
        <f t="shared" si="101"/>
        <v>46.66</v>
      </c>
      <c r="N1553" s="42">
        <f t="shared" si="99"/>
        <v>0.2</v>
      </c>
      <c r="O1553" s="42">
        <f t="shared" si="100"/>
        <v>37.328000000000003</v>
      </c>
    </row>
    <row r="1554" spans="1:15" x14ac:dyDescent="0.3">
      <c r="A1554" t="s">
        <v>3378</v>
      </c>
      <c r="B1554" s="2">
        <v>45447</v>
      </c>
      <c r="C1554" t="s">
        <v>40</v>
      </c>
      <c r="D1554" t="s">
        <v>1694</v>
      </c>
      <c r="E1554" t="str">
        <f>VLOOKUP(D1554,Product!$A$2:$I$101,3,FALSE)</f>
        <v>Sports</v>
      </c>
      <c r="F1554" t="s">
        <v>1792</v>
      </c>
      <c r="G1554">
        <v>4</v>
      </c>
      <c r="H1554">
        <v>871.2</v>
      </c>
      <c r="I1554">
        <v>0.28999999999999998</v>
      </c>
      <c r="J1554" t="s">
        <v>1824</v>
      </c>
      <c r="K1554">
        <v>2474.2080000000001</v>
      </c>
      <c r="L1554" s="45">
        <f t="shared" si="98"/>
        <v>4</v>
      </c>
      <c r="M1554" s="42">
        <f t="shared" si="101"/>
        <v>871.2</v>
      </c>
      <c r="N1554" s="42">
        <f t="shared" si="99"/>
        <v>0.28999999999999998</v>
      </c>
      <c r="O1554" s="42">
        <f t="shared" si="100"/>
        <v>2474.2080000000001</v>
      </c>
    </row>
    <row r="1555" spans="1:15" x14ac:dyDescent="0.3">
      <c r="A1555" t="s">
        <v>3379</v>
      </c>
      <c r="B1555" s="2">
        <v>45724</v>
      </c>
      <c r="C1555" t="s">
        <v>1184</v>
      </c>
      <c r="D1555" t="s">
        <v>1584</v>
      </c>
      <c r="E1555" t="str">
        <f>VLOOKUP(D1555,Product!$A$2:$I$101,3,FALSE)</f>
        <v>Clothing</v>
      </c>
      <c r="F1555" t="s">
        <v>1799</v>
      </c>
      <c r="G1555">
        <v>4</v>
      </c>
      <c r="H1555">
        <v>317.11</v>
      </c>
      <c r="I1555">
        <v>0.16</v>
      </c>
      <c r="J1555" t="s">
        <v>1826</v>
      </c>
      <c r="K1555">
        <v>1065.4896000000001</v>
      </c>
      <c r="L1555" s="45">
        <f t="shared" si="98"/>
        <v>4</v>
      </c>
      <c r="M1555" s="42">
        <f t="shared" si="101"/>
        <v>317.11</v>
      </c>
      <c r="N1555" s="42">
        <f t="shared" si="99"/>
        <v>0.16</v>
      </c>
      <c r="O1555" s="42">
        <f t="shared" si="100"/>
        <v>1065.4896000000001</v>
      </c>
    </row>
    <row r="1556" spans="1:15" x14ac:dyDescent="0.3">
      <c r="A1556" t="s">
        <v>3380</v>
      </c>
      <c r="B1556" s="2">
        <v>45338</v>
      </c>
      <c r="C1556" t="s">
        <v>824</v>
      </c>
      <c r="D1556" t="s">
        <v>1598</v>
      </c>
      <c r="E1556" t="str">
        <f>VLOOKUP(D1556,Product!$A$2:$I$101,3,FALSE)</f>
        <v>Clothing</v>
      </c>
      <c r="F1556" t="s">
        <v>1797</v>
      </c>
      <c r="G1556">
        <v>2</v>
      </c>
      <c r="H1556">
        <v>388.34</v>
      </c>
      <c r="I1556">
        <v>0.09</v>
      </c>
      <c r="J1556" t="s">
        <v>1826</v>
      </c>
      <c r="K1556">
        <v>706.77879999999993</v>
      </c>
      <c r="L1556" s="45">
        <f t="shared" si="98"/>
        <v>2</v>
      </c>
      <c r="M1556" s="42">
        <f t="shared" si="101"/>
        <v>388.34</v>
      </c>
      <c r="N1556" s="42">
        <f t="shared" si="99"/>
        <v>0.09</v>
      </c>
      <c r="O1556" s="42">
        <f t="shared" si="100"/>
        <v>706.77879999999993</v>
      </c>
    </row>
    <row r="1557" spans="1:15" x14ac:dyDescent="0.3">
      <c r="A1557" t="s">
        <v>3381</v>
      </c>
      <c r="B1557" s="2">
        <v>45252</v>
      </c>
      <c r="C1557" t="s">
        <v>1005</v>
      </c>
      <c r="D1557" t="s">
        <v>1608</v>
      </c>
      <c r="E1557" t="str">
        <f>VLOOKUP(D1557,Product!$A$2:$I$101,3,FALSE)</f>
        <v>Home</v>
      </c>
      <c r="F1557" t="s">
        <v>1776</v>
      </c>
      <c r="G1557">
        <v>4</v>
      </c>
      <c r="H1557">
        <v>998.2</v>
      </c>
      <c r="I1557">
        <v>0.15</v>
      </c>
      <c r="J1557" t="s">
        <v>1824</v>
      </c>
      <c r="K1557">
        <v>3393.88</v>
      </c>
      <c r="L1557" s="45">
        <f t="shared" si="98"/>
        <v>4</v>
      </c>
      <c r="M1557" s="42">
        <f t="shared" si="101"/>
        <v>998.2</v>
      </c>
      <c r="N1557" s="42">
        <f t="shared" si="99"/>
        <v>0.15</v>
      </c>
      <c r="O1557" s="42">
        <f t="shared" si="100"/>
        <v>3393.88</v>
      </c>
    </row>
    <row r="1558" spans="1:15" x14ac:dyDescent="0.3">
      <c r="A1558" t="s">
        <v>3382</v>
      </c>
      <c r="B1558" s="2">
        <v>45606</v>
      </c>
      <c r="C1558" t="s">
        <v>1516</v>
      </c>
      <c r="D1558" t="s">
        <v>1620</v>
      </c>
      <c r="E1558" t="str">
        <f>VLOOKUP(D1558,Product!$A$2:$I$101,3,FALSE)</f>
        <v>Clothing</v>
      </c>
      <c r="F1558" t="s">
        <v>1752</v>
      </c>
      <c r="G1558">
        <v>1</v>
      </c>
      <c r="H1558">
        <v>887.38</v>
      </c>
      <c r="I1558">
        <v>0.01</v>
      </c>
      <c r="J1558" t="s">
        <v>1829</v>
      </c>
      <c r="K1558">
        <v>878.50620000000004</v>
      </c>
      <c r="L1558" s="45">
        <f t="shared" si="98"/>
        <v>1</v>
      </c>
      <c r="M1558" s="42">
        <f t="shared" si="101"/>
        <v>887.38</v>
      </c>
      <c r="N1558" s="42">
        <f t="shared" si="99"/>
        <v>0.01</v>
      </c>
      <c r="O1558" s="42">
        <f t="shared" si="100"/>
        <v>878.50620000000004</v>
      </c>
    </row>
    <row r="1559" spans="1:15" x14ac:dyDescent="0.3">
      <c r="A1559" t="s">
        <v>3383</v>
      </c>
      <c r="B1559" s="2">
        <v>45524</v>
      </c>
      <c r="C1559" t="s">
        <v>984</v>
      </c>
      <c r="D1559" t="s">
        <v>1622</v>
      </c>
      <c r="E1559" t="str">
        <f>VLOOKUP(D1559,Product!$A$2:$I$101,3,FALSE)</f>
        <v>Clothing</v>
      </c>
      <c r="F1559" t="s">
        <v>1794</v>
      </c>
      <c r="G1559">
        <v>4</v>
      </c>
      <c r="H1559">
        <v>332.97</v>
      </c>
      <c r="I1559">
        <v>0.28000000000000003</v>
      </c>
      <c r="J1559" t="s">
        <v>1824</v>
      </c>
      <c r="K1559">
        <v>958.95360000000005</v>
      </c>
      <c r="L1559" s="45">
        <f t="shared" si="98"/>
        <v>4</v>
      </c>
      <c r="M1559" s="42">
        <f t="shared" si="101"/>
        <v>332.97</v>
      </c>
      <c r="N1559" s="42">
        <f t="shared" si="99"/>
        <v>0.28000000000000003</v>
      </c>
      <c r="O1559" s="42">
        <f t="shared" si="100"/>
        <v>958.95360000000005</v>
      </c>
    </row>
    <row r="1560" spans="1:15" x14ac:dyDescent="0.3">
      <c r="A1560" t="s">
        <v>3384</v>
      </c>
      <c r="B1560" s="2">
        <v>45934</v>
      </c>
      <c r="C1560" t="s">
        <v>93</v>
      </c>
      <c r="D1560" t="s">
        <v>1640</v>
      </c>
      <c r="E1560" t="str">
        <f>VLOOKUP(D1560,Product!$A$2:$I$101,3,FALSE)</f>
        <v>Clothing</v>
      </c>
      <c r="F1560" t="s">
        <v>1752</v>
      </c>
      <c r="G1560">
        <v>2</v>
      </c>
      <c r="H1560">
        <v>157.91</v>
      </c>
      <c r="I1560">
        <v>0.09</v>
      </c>
      <c r="J1560" t="s">
        <v>1829</v>
      </c>
      <c r="K1560">
        <v>287.39620000000002</v>
      </c>
      <c r="L1560" s="45">
        <f t="shared" si="98"/>
        <v>2</v>
      </c>
      <c r="M1560" s="42">
        <f t="shared" si="101"/>
        <v>157.91</v>
      </c>
      <c r="N1560" s="42">
        <f t="shared" si="99"/>
        <v>0.09</v>
      </c>
      <c r="O1560" s="42">
        <f t="shared" si="100"/>
        <v>287.39620000000002</v>
      </c>
    </row>
    <row r="1561" spans="1:15" x14ac:dyDescent="0.3">
      <c r="A1561" t="s">
        <v>3385</v>
      </c>
      <c r="B1561" s="2">
        <v>45539</v>
      </c>
      <c r="C1561" t="s">
        <v>1115</v>
      </c>
      <c r="D1561" t="s">
        <v>1572</v>
      </c>
      <c r="E1561" t="str">
        <f>VLOOKUP(D1561,Product!$A$2:$I$101,3,FALSE)</f>
        <v>Beauty</v>
      </c>
      <c r="F1561" t="s">
        <v>1810</v>
      </c>
      <c r="G1561">
        <v>1</v>
      </c>
      <c r="H1561">
        <v>548.15</v>
      </c>
      <c r="I1561">
        <v>0.11</v>
      </c>
      <c r="J1561" t="s">
        <v>1824</v>
      </c>
      <c r="K1561">
        <v>487.8535</v>
      </c>
      <c r="L1561" s="45">
        <f t="shared" si="98"/>
        <v>1</v>
      </c>
      <c r="M1561" s="42">
        <f t="shared" si="101"/>
        <v>548.15</v>
      </c>
      <c r="N1561" s="42">
        <f t="shared" si="99"/>
        <v>0.11</v>
      </c>
      <c r="O1561" s="42">
        <f t="shared" si="100"/>
        <v>487.8535</v>
      </c>
    </row>
    <row r="1562" spans="1:15" x14ac:dyDescent="0.3">
      <c r="A1562" t="s">
        <v>3386</v>
      </c>
      <c r="B1562" s="2">
        <v>45555</v>
      </c>
      <c r="C1562" t="s">
        <v>681</v>
      </c>
      <c r="D1562" t="s">
        <v>1644</v>
      </c>
      <c r="E1562" t="str">
        <f>VLOOKUP(D1562,Product!$A$2:$I$101,3,FALSE)</f>
        <v>Electronics</v>
      </c>
      <c r="F1562" t="s">
        <v>1801</v>
      </c>
      <c r="G1562">
        <v>1</v>
      </c>
      <c r="H1562">
        <v>135.13</v>
      </c>
      <c r="I1562">
        <v>0.04</v>
      </c>
      <c r="J1562" t="s">
        <v>1824</v>
      </c>
      <c r="K1562">
        <v>129.72479999999999</v>
      </c>
      <c r="L1562" s="45">
        <f t="shared" si="98"/>
        <v>1</v>
      </c>
      <c r="M1562" s="42">
        <f t="shared" si="101"/>
        <v>135.13</v>
      </c>
      <c r="N1562" s="42">
        <f t="shared" si="99"/>
        <v>0.04</v>
      </c>
      <c r="O1562" s="42">
        <f t="shared" si="100"/>
        <v>129.72479999999999</v>
      </c>
    </row>
    <row r="1563" spans="1:15" x14ac:dyDescent="0.3">
      <c r="A1563" t="s">
        <v>3387</v>
      </c>
      <c r="B1563" s="2">
        <v>45281</v>
      </c>
      <c r="C1563" t="s">
        <v>711</v>
      </c>
      <c r="D1563" t="s">
        <v>1660</v>
      </c>
      <c r="E1563" t="str">
        <f>VLOOKUP(D1563,Product!$A$2:$I$101,3,FALSE)</f>
        <v>Home</v>
      </c>
      <c r="F1563" t="s">
        <v>1766</v>
      </c>
      <c r="G1563">
        <v>3</v>
      </c>
      <c r="H1563">
        <v>579.26</v>
      </c>
      <c r="I1563">
        <v>0.19</v>
      </c>
      <c r="J1563" t="s">
        <v>1824</v>
      </c>
      <c r="K1563">
        <v>1407.6017999999999</v>
      </c>
      <c r="L1563" s="45">
        <f t="shared" si="98"/>
        <v>3</v>
      </c>
      <c r="M1563" s="42">
        <f t="shared" si="101"/>
        <v>579.26</v>
      </c>
      <c r="N1563" s="42">
        <f t="shared" si="99"/>
        <v>0.19</v>
      </c>
      <c r="O1563" s="42">
        <f t="shared" si="100"/>
        <v>1407.6017999999999</v>
      </c>
    </row>
    <row r="1564" spans="1:15" x14ac:dyDescent="0.3">
      <c r="A1564" t="s">
        <v>3388</v>
      </c>
      <c r="B1564" s="2">
        <v>45582</v>
      </c>
      <c r="C1564" t="s">
        <v>1214</v>
      </c>
      <c r="D1564" t="s">
        <v>1582</v>
      </c>
      <c r="E1564" t="str">
        <f>VLOOKUP(D1564,Product!$A$2:$I$101,3,FALSE)</f>
        <v>Sports</v>
      </c>
      <c r="F1564" t="s">
        <v>1752</v>
      </c>
      <c r="G1564">
        <v>1</v>
      </c>
      <c r="H1564">
        <v>465.63</v>
      </c>
      <c r="I1564">
        <v>0.25</v>
      </c>
      <c r="J1564" t="s">
        <v>1824</v>
      </c>
      <c r="K1564">
        <v>349.22250000000003</v>
      </c>
      <c r="L1564" s="45">
        <f t="shared" si="98"/>
        <v>1</v>
      </c>
      <c r="M1564" s="42">
        <f t="shared" si="101"/>
        <v>465.63</v>
      </c>
      <c r="N1564" s="42">
        <f t="shared" si="99"/>
        <v>0.25</v>
      </c>
      <c r="O1564" s="42">
        <f t="shared" si="100"/>
        <v>349.22250000000003</v>
      </c>
    </row>
    <row r="1565" spans="1:15" x14ac:dyDescent="0.3">
      <c r="A1565" t="s">
        <v>3389</v>
      </c>
      <c r="B1565" s="2">
        <v>45372</v>
      </c>
      <c r="C1565" t="s">
        <v>181</v>
      </c>
      <c r="D1565" t="s">
        <v>1700</v>
      </c>
      <c r="E1565" t="str">
        <f>VLOOKUP(D1565,Product!$A$2:$I$101,3,FALSE)</f>
        <v>Electronics</v>
      </c>
      <c r="F1565" t="s">
        <v>1804</v>
      </c>
      <c r="G1565">
        <v>2</v>
      </c>
      <c r="H1565">
        <v>675.61</v>
      </c>
      <c r="I1565">
        <v>0.08</v>
      </c>
      <c r="J1565" t="s">
        <v>1829</v>
      </c>
      <c r="K1565">
        <v>1243.1224</v>
      </c>
      <c r="L1565" s="45">
        <f t="shared" si="98"/>
        <v>2</v>
      </c>
      <c r="M1565" s="42">
        <f t="shared" si="101"/>
        <v>675.61</v>
      </c>
      <c r="N1565" s="42">
        <f t="shared" si="99"/>
        <v>0.08</v>
      </c>
      <c r="O1565" s="42">
        <f t="shared" si="100"/>
        <v>1243.1224</v>
      </c>
    </row>
    <row r="1566" spans="1:15" x14ac:dyDescent="0.3">
      <c r="A1566" t="s">
        <v>3390</v>
      </c>
      <c r="B1566" s="2">
        <v>45458</v>
      </c>
      <c r="C1566" t="s">
        <v>1292</v>
      </c>
      <c r="D1566" t="s">
        <v>1614</v>
      </c>
      <c r="E1566" t="str">
        <f>VLOOKUP(D1566,Product!$A$2:$I$101,3,FALSE)</f>
        <v>Home</v>
      </c>
      <c r="F1566" t="s">
        <v>1776</v>
      </c>
      <c r="G1566">
        <v>1</v>
      </c>
      <c r="H1566">
        <v>718.99</v>
      </c>
      <c r="I1566">
        <v>0.08</v>
      </c>
      <c r="J1566" t="s">
        <v>1826</v>
      </c>
      <c r="K1566">
        <v>661.47080000000005</v>
      </c>
      <c r="L1566" s="45">
        <f t="shared" si="98"/>
        <v>1</v>
      </c>
      <c r="M1566" s="42">
        <f t="shared" si="101"/>
        <v>718.99</v>
      </c>
      <c r="N1566" s="42">
        <f t="shared" si="99"/>
        <v>0.08</v>
      </c>
      <c r="O1566" s="42">
        <f t="shared" si="100"/>
        <v>661.47080000000005</v>
      </c>
    </row>
    <row r="1567" spans="1:15" x14ac:dyDescent="0.3">
      <c r="A1567" t="s">
        <v>3391</v>
      </c>
      <c r="B1567" s="2">
        <v>45943</v>
      </c>
      <c r="C1567" t="s">
        <v>1175</v>
      </c>
      <c r="D1567" t="s">
        <v>1576</v>
      </c>
      <c r="E1567" t="str">
        <f>VLOOKUP(D1567,Product!$A$2:$I$101,3,FALSE)</f>
        <v>Home</v>
      </c>
      <c r="F1567" t="s">
        <v>1789</v>
      </c>
      <c r="G1567">
        <v>2</v>
      </c>
      <c r="H1567">
        <v>675.65</v>
      </c>
      <c r="I1567">
        <v>0.2</v>
      </c>
      <c r="J1567" t="s">
        <v>1829</v>
      </c>
      <c r="K1567">
        <v>1081.04</v>
      </c>
      <c r="L1567" s="45">
        <f t="shared" si="98"/>
        <v>2</v>
      </c>
      <c r="M1567" s="42">
        <f t="shared" si="101"/>
        <v>675.65</v>
      </c>
      <c r="N1567" s="42">
        <f t="shared" si="99"/>
        <v>0.2</v>
      </c>
      <c r="O1567" s="42">
        <f t="shared" si="100"/>
        <v>1081.04</v>
      </c>
    </row>
    <row r="1568" spans="1:15" x14ac:dyDescent="0.3">
      <c r="A1568" t="s">
        <v>3392</v>
      </c>
      <c r="B1568" s="2">
        <v>45374</v>
      </c>
      <c r="C1568" t="s">
        <v>1056</v>
      </c>
      <c r="D1568" t="s">
        <v>1738</v>
      </c>
      <c r="E1568" t="str">
        <f>VLOOKUP(D1568,Product!$A$2:$I$101,3,FALSE)</f>
        <v>Sports</v>
      </c>
      <c r="F1568" t="s">
        <v>1801</v>
      </c>
      <c r="G1568">
        <v>4</v>
      </c>
      <c r="H1568">
        <v>284.24</v>
      </c>
      <c r="I1568">
        <v>0.1</v>
      </c>
      <c r="J1568" t="s">
        <v>1824</v>
      </c>
      <c r="K1568">
        <v>1023.264</v>
      </c>
      <c r="L1568" s="45">
        <f t="shared" si="98"/>
        <v>4</v>
      </c>
      <c r="M1568" s="42">
        <f t="shared" si="101"/>
        <v>284.24</v>
      </c>
      <c r="N1568" s="42">
        <f t="shared" si="99"/>
        <v>0.1</v>
      </c>
      <c r="O1568" s="42">
        <f t="shared" si="100"/>
        <v>1023.264</v>
      </c>
    </row>
    <row r="1569" spans="1:15" x14ac:dyDescent="0.3">
      <c r="A1569" t="s">
        <v>3393</v>
      </c>
      <c r="B1569" s="2">
        <v>45374</v>
      </c>
      <c r="C1569" t="s">
        <v>693</v>
      </c>
      <c r="D1569" t="s">
        <v>1546</v>
      </c>
      <c r="E1569" t="str">
        <f>VLOOKUP(D1569,Product!$A$2:$I$101,3,FALSE)</f>
        <v>Clothing</v>
      </c>
      <c r="F1569" t="s">
        <v>1766</v>
      </c>
      <c r="G1569">
        <v>1</v>
      </c>
      <c r="H1569">
        <v>94.26</v>
      </c>
      <c r="I1569">
        <v>0.18</v>
      </c>
      <c r="J1569" t="s">
        <v>1826</v>
      </c>
      <c r="K1569">
        <v>77.293200000000013</v>
      </c>
      <c r="L1569" s="45">
        <f t="shared" si="98"/>
        <v>1</v>
      </c>
      <c r="M1569" s="42">
        <f t="shared" si="101"/>
        <v>94.26</v>
      </c>
      <c r="N1569" s="42">
        <f t="shared" si="99"/>
        <v>0.18</v>
      </c>
      <c r="O1569" s="42">
        <f t="shared" si="100"/>
        <v>77.293200000000013</v>
      </c>
    </row>
    <row r="1570" spans="1:15" x14ac:dyDescent="0.3">
      <c r="A1570" t="s">
        <v>3394</v>
      </c>
      <c r="B1570" s="2">
        <v>45789</v>
      </c>
      <c r="C1570" t="s">
        <v>1292</v>
      </c>
      <c r="D1570" t="s">
        <v>1557</v>
      </c>
      <c r="E1570" t="str">
        <f>VLOOKUP(D1570,Product!$A$2:$I$101,3,FALSE)</f>
        <v>Beauty</v>
      </c>
      <c r="F1570" t="s">
        <v>1789</v>
      </c>
      <c r="G1570">
        <v>4</v>
      </c>
      <c r="H1570">
        <v>458.58</v>
      </c>
      <c r="I1570">
        <v>0.28999999999999998</v>
      </c>
      <c r="J1570" t="s">
        <v>1829</v>
      </c>
      <c r="K1570">
        <v>1302.3671999999999</v>
      </c>
      <c r="L1570" s="45">
        <f t="shared" si="98"/>
        <v>4</v>
      </c>
      <c r="M1570" s="42">
        <f t="shared" si="101"/>
        <v>458.58</v>
      </c>
      <c r="N1570" s="42">
        <f t="shared" si="99"/>
        <v>0.28999999999999998</v>
      </c>
      <c r="O1570" s="42">
        <f t="shared" si="100"/>
        <v>1302.3671999999999</v>
      </c>
    </row>
    <row r="1571" spans="1:15" x14ac:dyDescent="0.3">
      <c r="A1571" t="s">
        <v>3395</v>
      </c>
      <c r="B1571" s="2">
        <v>45452</v>
      </c>
      <c r="C1571" t="s">
        <v>396</v>
      </c>
      <c r="D1571" t="s">
        <v>1678</v>
      </c>
      <c r="E1571" t="str">
        <f>VLOOKUP(D1571,Product!$A$2:$I$101,3,FALSE)</f>
        <v>Sports</v>
      </c>
      <c r="F1571" t="s">
        <v>1789</v>
      </c>
      <c r="G1571">
        <v>4</v>
      </c>
      <c r="H1571">
        <v>704.49</v>
      </c>
      <c r="I1571">
        <v>0.05</v>
      </c>
      <c r="J1571" t="s">
        <v>1829</v>
      </c>
      <c r="K1571">
        <v>2677.0619999999999</v>
      </c>
      <c r="L1571" s="45">
        <f t="shared" si="98"/>
        <v>4</v>
      </c>
      <c r="M1571" s="42">
        <f t="shared" si="101"/>
        <v>704.49</v>
      </c>
      <c r="N1571" s="42">
        <f t="shared" si="99"/>
        <v>0.05</v>
      </c>
      <c r="O1571" s="42">
        <f t="shared" si="100"/>
        <v>2677.0619999999999</v>
      </c>
    </row>
    <row r="1572" spans="1:15" x14ac:dyDescent="0.3">
      <c r="A1572" t="s">
        <v>3396</v>
      </c>
      <c r="B1572" s="2">
        <v>45284</v>
      </c>
      <c r="C1572" t="s">
        <v>130</v>
      </c>
      <c r="D1572" t="s">
        <v>1602</v>
      </c>
      <c r="E1572" t="str">
        <f>VLOOKUP(D1572,Product!$A$2:$I$101,3,FALSE)</f>
        <v>Home</v>
      </c>
      <c r="F1572" t="s">
        <v>1813</v>
      </c>
      <c r="G1572">
        <v>4</v>
      </c>
      <c r="H1572">
        <v>822.32</v>
      </c>
      <c r="I1572">
        <v>0.26</v>
      </c>
      <c r="J1572" t="s">
        <v>1826</v>
      </c>
      <c r="K1572">
        <v>2434.0672</v>
      </c>
      <c r="L1572" s="45">
        <f t="shared" si="98"/>
        <v>4</v>
      </c>
      <c r="M1572" s="42">
        <f t="shared" si="101"/>
        <v>822.32</v>
      </c>
      <c r="N1572" s="42">
        <f t="shared" si="99"/>
        <v>0.26</v>
      </c>
      <c r="O1572" s="42">
        <f t="shared" si="100"/>
        <v>2434.0672</v>
      </c>
    </row>
    <row r="1573" spans="1:15" x14ac:dyDescent="0.3">
      <c r="A1573" t="s">
        <v>3397</v>
      </c>
      <c r="B1573" s="2">
        <v>45325</v>
      </c>
      <c r="C1573" t="s">
        <v>785</v>
      </c>
      <c r="D1573" t="s">
        <v>1551</v>
      </c>
      <c r="E1573" t="str">
        <f>VLOOKUP(D1573,Product!$A$2:$I$101,3,FALSE)</f>
        <v>Clothing</v>
      </c>
      <c r="F1573" t="s">
        <v>1797</v>
      </c>
      <c r="G1573">
        <v>4</v>
      </c>
      <c r="H1573">
        <v>785.41</v>
      </c>
      <c r="I1573">
        <v>0.13</v>
      </c>
      <c r="J1573" t="s">
        <v>1829</v>
      </c>
      <c r="K1573">
        <v>2733.2267999999999</v>
      </c>
      <c r="L1573" s="45">
        <f t="shared" si="98"/>
        <v>4</v>
      </c>
      <c r="M1573" s="42">
        <f t="shared" si="101"/>
        <v>785.41</v>
      </c>
      <c r="N1573" s="42">
        <f t="shared" si="99"/>
        <v>0.13</v>
      </c>
      <c r="O1573" s="42">
        <f t="shared" si="100"/>
        <v>2733.2267999999999</v>
      </c>
    </row>
    <row r="1574" spans="1:15" x14ac:dyDescent="0.3">
      <c r="A1574" t="s">
        <v>3398</v>
      </c>
      <c r="B1574" s="2">
        <v>45465</v>
      </c>
      <c r="C1574" t="s">
        <v>127</v>
      </c>
      <c r="D1574" t="s">
        <v>1626</v>
      </c>
      <c r="E1574" t="str">
        <f>VLOOKUP(D1574,Product!$A$2:$I$101,3,FALSE)</f>
        <v>Electronics</v>
      </c>
      <c r="F1574" t="s">
        <v>1799</v>
      </c>
      <c r="G1574">
        <v>1</v>
      </c>
      <c r="H1574">
        <v>405.8</v>
      </c>
      <c r="I1574">
        <v>0.11</v>
      </c>
      <c r="J1574" t="s">
        <v>1826</v>
      </c>
      <c r="K1574">
        <v>361.16199999999998</v>
      </c>
      <c r="L1574" s="45">
        <f t="shared" si="98"/>
        <v>1</v>
      </c>
      <c r="M1574" s="42">
        <f t="shared" si="101"/>
        <v>405.8</v>
      </c>
      <c r="N1574" s="42">
        <f t="shared" si="99"/>
        <v>0.11</v>
      </c>
      <c r="O1574" s="42">
        <f t="shared" si="100"/>
        <v>361.16199999999998</v>
      </c>
    </row>
    <row r="1575" spans="1:15" x14ac:dyDescent="0.3">
      <c r="A1575" t="s">
        <v>3399</v>
      </c>
      <c r="B1575" s="2">
        <v>45612</v>
      </c>
      <c r="C1575" t="s">
        <v>1343</v>
      </c>
      <c r="D1575" t="s">
        <v>1730</v>
      </c>
      <c r="E1575" t="str">
        <f>VLOOKUP(D1575,Product!$A$2:$I$101,3,FALSE)</f>
        <v>Clothing</v>
      </c>
      <c r="F1575" t="s">
        <v>1786</v>
      </c>
      <c r="G1575">
        <v>2</v>
      </c>
      <c r="H1575">
        <v>976.83</v>
      </c>
      <c r="I1575">
        <v>0.1</v>
      </c>
      <c r="J1575" t="s">
        <v>1826</v>
      </c>
      <c r="K1575">
        <v>1758.2940000000001</v>
      </c>
      <c r="L1575" s="45">
        <f t="shared" si="98"/>
        <v>2</v>
      </c>
      <c r="M1575" s="42">
        <f t="shared" si="101"/>
        <v>976.83</v>
      </c>
      <c r="N1575" s="42">
        <f t="shared" si="99"/>
        <v>0.1</v>
      </c>
      <c r="O1575" s="42">
        <f t="shared" si="100"/>
        <v>1758.2940000000001</v>
      </c>
    </row>
    <row r="1576" spans="1:15" x14ac:dyDescent="0.3">
      <c r="A1576" t="s">
        <v>3400</v>
      </c>
      <c r="B1576" s="2">
        <v>45472</v>
      </c>
      <c r="C1576" t="s">
        <v>869</v>
      </c>
      <c r="D1576" t="s">
        <v>1676</v>
      </c>
      <c r="E1576" t="str">
        <f>VLOOKUP(D1576,Product!$A$2:$I$101,3,FALSE)</f>
        <v>Beauty</v>
      </c>
      <c r="F1576" t="s">
        <v>1761</v>
      </c>
      <c r="G1576">
        <v>1</v>
      </c>
      <c r="H1576">
        <v>644.15</v>
      </c>
      <c r="I1576">
        <v>0.06</v>
      </c>
      <c r="J1576" t="s">
        <v>1824</v>
      </c>
      <c r="K1576">
        <v>605.50099999999998</v>
      </c>
      <c r="L1576" s="45">
        <f t="shared" si="98"/>
        <v>1</v>
      </c>
      <c r="M1576" s="42">
        <f t="shared" si="101"/>
        <v>644.15</v>
      </c>
      <c r="N1576" s="42">
        <f t="shared" si="99"/>
        <v>0.06</v>
      </c>
      <c r="O1576" s="42">
        <f t="shared" si="100"/>
        <v>605.50099999999998</v>
      </c>
    </row>
    <row r="1577" spans="1:15" x14ac:dyDescent="0.3">
      <c r="A1577" t="s">
        <v>3401</v>
      </c>
      <c r="B1577" s="2">
        <v>45897</v>
      </c>
      <c r="C1577" t="s">
        <v>1059</v>
      </c>
      <c r="D1577" t="s">
        <v>1682</v>
      </c>
      <c r="E1577" t="str">
        <f>VLOOKUP(D1577,Product!$A$2:$I$101,3,FALSE)</f>
        <v>Electronics</v>
      </c>
      <c r="F1577" t="s">
        <v>1797</v>
      </c>
      <c r="G1577">
        <v>1</v>
      </c>
      <c r="H1577">
        <v>470.55</v>
      </c>
      <c r="I1577">
        <v>0.23</v>
      </c>
      <c r="J1577" t="s">
        <v>1826</v>
      </c>
      <c r="K1577">
        <v>362.32350000000002</v>
      </c>
      <c r="L1577" s="45">
        <f t="shared" si="98"/>
        <v>1</v>
      </c>
      <c r="M1577" s="42">
        <f t="shared" si="101"/>
        <v>470.55</v>
      </c>
      <c r="N1577" s="42">
        <f t="shared" si="99"/>
        <v>0.23</v>
      </c>
      <c r="O1577" s="42">
        <f t="shared" si="100"/>
        <v>362.32350000000002</v>
      </c>
    </row>
    <row r="1578" spans="1:15" x14ac:dyDescent="0.3">
      <c r="A1578" t="s">
        <v>3402</v>
      </c>
      <c r="B1578" s="2">
        <v>45241</v>
      </c>
      <c r="C1578" t="s">
        <v>1472</v>
      </c>
      <c r="D1578" t="s">
        <v>1560</v>
      </c>
      <c r="E1578" t="str">
        <f>VLOOKUP(D1578,Product!$A$2:$I$101,3,FALSE)</f>
        <v>Home</v>
      </c>
      <c r="F1578" t="s">
        <v>1776</v>
      </c>
      <c r="G1578">
        <v>3</v>
      </c>
      <c r="H1578">
        <v>598.82000000000005</v>
      </c>
      <c r="I1578">
        <v>0.19</v>
      </c>
      <c r="J1578" t="s">
        <v>1829</v>
      </c>
      <c r="K1578">
        <v>1455.1325999999999</v>
      </c>
      <c r="L1578" s="45">
        <f t="shared" si="98"/>
        <v>3</v>
      </c>
      <c r="M1578" s="42">
        <f t="shared" si="101"/>
        <v>598.82000000000005</v>
      </c>
      <c r="N1578" s="42">
        <f t="shared" si="99"/>
        <v>0.19</v>
      </c>
      <c r="O1578" s="42">
        <f t="shared" si="100"/>
        <v>1455.1325999999999</v>
      </c>
    </row>
    <row r="1579" spans="1:15" x14ac:dyDescent="0.3">
      <c r="A1579" t="s">
        <v>3403</v>
      </c>
      <c r="B1579" s="2">
        <v>45851</v>
      </c>
      <c r="C1579" t="s">
        <v>360</v>
      </c>
      <c r="D1579" t="s">
        <v>1588</v>
      </c>
      <c r="E1579" t="str">
        <f>VLOOKUP(D1579,Product!$A$2:$I$101,3,FALSE)</f>
        <v>Sports</v>
      </c>
      <c r="F1579" t="s">
        <v>1794</v>
      </c>
      <c r="G1579">
        <v>4</v>
      </c>
      <c r="H1579">
        <v>659.17</v>
      </c>
      <c r="I1579">
        <v>0.12</v>
      </c>
      <c r="J1579" t="s">
        <v>1824</v>
      </c>
      <c r="K1579">
        <v>2320.2784000000001</v>
      </c>
      <c r="L1579" s="45">
        <f t="shared" si="98"/>
        <v>4</v>
      </c>
      <c r="M1579" s="42">
        <f t="shared" si="101"/>
        <v>659.17</v>
      </c>
      <c r="N1579" s="42">
        <f t="shared" si="99"/>
        <v>0.12</v>
      </c>
      <c r="O1579" s="42">
        <f t="shared" si="100"/>
        <v>2320.2784000000001</v>
      </c>
    </row>
    <row r="1580" spans="1:15" x14ac:dyDescent="0.3">
      <c r="A1580" t="s">
        <v>3404</v>
      </c>
      <c r="B1580" s="2">
        <v>45572</v>
      </c>
      <c r="C1580" t="s">
        <v>369</v>
      </c>
      <c r="D1580" t="s">
        <v>1640</v>
      </c>
      <c r="E1580" t="str">
        <f>VLOOKUP(D1580,Product!$A$2:$I$101,3,FALSE)</f>
        <v>Clothing</v>
      </c>
      <c r="F1580" t="s">
        <v>1757</v>
      </c>
      <c r="G1580">
        <v>2</v>
      </c>
      <c r="H1580">
        <v>216.02</v>
      </c>
      <c r="I1580">
        <v>0.25</v>
      </c>
      <c r="J1580" t="s">
        <v>1824</v>
      </c>
      <c r="K1580">
        <v>324.02999999999997</v>
      </c>
      <c r="L1580" s="45">
        <f t="shared" si="98"/>
        <v>2</v>
      </c>
      <c r="M1580" s="42">
        <f t="shared" si="101"/>
        <v>216.02</v>
      </c>
      <c r="N1580" s="42">
        <f t="shared" si="99"/>
        <v>0.25</v>
      </c>
      <c r="O1580" s="42">
        <f t="shared" si="100"/>
        <v>324.02999999999997</v>
      </c>
    </row>
    <row r="1581" spans="1:15" x14ac:dyDescent="0.3">
      <c r="A1581" t="s">
        <v>3405</v>
      </c>
      <c r="B1581" s="2">
        <v>45774</v>
      </c>
      <c r="C1581" t="s">
        <v>124</v>
      </c>
      <c r="D1581" t="s">
        <v>1610</v>
      </c>
      <c r="E1581" t="str">
        <f>VLOOKUP(D1581,Product!$A$2:$I$101,3,FALSE)</f>
        <v>Sports</v>
      </c>
      <c r="F1581" t="s">
        <v>1789</v>
      </c>
      <c r="G1581">
        <v>2</v>
      </c>
      <c r="H1581">
        <v>613.47</v>
      </c>
      <c r="I1581">
        <v>0.02</v>
      </c>
      <c r="J1581" t="s">
        <v>1826</v>
      </c>
      <c r="K1581">
        <v>1202.4012</v>
      </c>
      <c r="L1581" s="45">
        <f t="shared" si="98"/>
        <v>2</v>
      </c>
      <c r="M1581" s="42">
        <f t="shared" si="101"/>
        <v>613.47</v>
      </c>
      <c r="N1581" s="42">
        <f t="shared" si="99"/>
        <v>0.02</v>
      </c>
      <c r="O1581" s="42">
        <f t="shared" si="100"/>
        <v>1202.4012</v>
      </c>
    </row>
    <row r="1582" spans="1:15" x14ac:dyDescent="0.3">
      <c r="A1582" t="s">
        <v>3406</v>
      </c>
      <c r="B1582" s="2">
        <v>45921</v>
      </c>
      <c r="C1582" t="s">
        <v>350</v>
      </c>
      <c r="D1582" t="s">
        <v>1664</v>
      </c>
      <c r="E1582" t="str">
        <f>VLOOKUP(D1582,Product!$A$2:$I$101,3,FALSE)</f>
        <v>Clothing</v>
      </c>
      <c r="F1582" t="s">
        <v>1794</v>
      </c>
      <c r="G1582">
        <v>2</v>
      </c>
      <c r="H1582">
        <v>485.17</v>
      </c>
      <c r="I1582">
        <v>0.11</v>
      </c>
      <c r="J1582" t="s">
        <v>1826</v>
      </c>
      <c r="K1582">
        <v>863.60260000000005</v>
      </c>
      <c r="L1582" s="45">
        <f t="shared" si="98"/>
        <v>2</v>
      </c>
      <c r="M1582" s="42">
        <f t="shared" si="101"/>
        <v>485.17</v>
      </c>
      <c r="N1582" s="42">
        <f t="shared" si="99"/>
        <v>0.11</v>
      </c>
      <c r="O1582" s="42">
        <f t="shared" si="100"/>
        <v>863.60260000000005</v>
      </c>
    </row>
    <row r="1583" spans="1:15" x14ac:dyDescent="0.3">
      <c r="A1583" t="s">
        <v>3407</v>
      </c>
      <c r="B1583" s="2">
        <v>45268</v>
      </c>
      <c r="C1583" t="s">
        <v>969</v>
      </c>
      <c r="D1583" t="s">
        <v>1640</v>
      </c>
      <c r="E1583" t="str">
        <f>VLOOKUP(D1583,Product!$A$2:$I$101,3,FALSE)</f>
        <v>Clothing</v>
      </c>
      <c r="F1583" t="s">
        <v>1789</v>
      </c>
      <c r="G1583">
        <v>1</v>
      </c>
      <c r="H1583">
        <v>209.7</v>
      </c>
      <c r="I1583">
        <v>0.2</v>
      </c>
      <c r="J1583" t="s">
        <v>1826</v>
      </c>
      <c r="K1583">
        <v>167.76</v>
      </c>
      <c r="L1583" s="45">
        <f t="shared" si="98"/>
        <v>1</v>
      </c>
      <c r="M1583" s="42">
        <f t="shared" si="101"/>
        <v>209.7</v>
      </c>
      <c r="N1583" s="42">
        <f t="shared" si="99"/>
        <v>0.2</v>
      </c>
      <c r="O1583" s="42">
        <f t="shared" si="100"/>
        <v>167.76</v>
      </c>
    </row>
    <row r="1584" spans="1:15" x14ac:dyDescent="0.3">
      <c r="A1584" t="s">
        <v>3408</v>
      </c>
      <c r="B1584" s="2">
        <v>45402</v>
      </c>
      <c r="C1584" t="s">
        <v>1026</v>
      </c>
      <c r="D1584" t="s">
        <v>1732</v>
      </c>
      <c r="E1584" t="str">
        <f>VLOOKUP(D1584,Product!$A$2:$I$101,3,FALSE)</f>
        <v>Home</v>
      </c>
      <c r="F1584" t="s">
        <v>1752</v>
      </c>
      <c r="G1584">
        <v>1</v>
      </c>
      <c r="H1584">
        <v>681.47</v>
      </c>
      <c r="I1584">
        <v>0.15</v>
      </c>
      <c r="J1584" t="s">
        <v>1824</v>
      </c>
      <c r="K1584">
        <v>579.24950000000001</v>
      </c>
      <c r="L1584" s="45">
        <f t="shared" si="98"/>
        <v>1</v>
      </c>
      <c r="M1584" s="42">
        <f t="shared" si="101"/>
        <v>681.47</v>
      </c>
      <c r="N1584" s="42">
        <f t="shared" si="99"/>
        <v>0.15</v>
      </c>
      <c r="O1584" s="42">
        <f t="shared" si="100"/>
        <v>579.24950000000001</v>
      </c>
    </row>
    <row r="1585" spans="1:15" x14ac:dyDescent="0.3">
      <c r="A1585" t="s">
        <v>3409</v>
      </c>
      <c r="B1585" s="2">
        <v>45667</v>
      </c>
      <c r="C1585" t="s">
        <v>1362</v>
      </c>
      <c r="D1585" t="s">
        <v>1700</v>
      </c>
      <c r="E1585" t="str">
        <f>VLOOKUP(D1585,Product!$A$2:$I$101,3,FALSE)</f>
        <v>Electronics</v>
      </c>
      <c r="F1585" t="s">
        <v>1807</v>
      </c>
      <c r="G1585">
        <v>2</v>
      </c>
      <c r="H1585">
        <v>877.21</v>
      </c>
      <c r="I1585">
        <v>0.1</v>
      </c>
      <c r="J1585" t="s">
        <v>1824</v>
      </c>
      <c r="K1585">
        <v>1578.9780000000001</v>
      </c>
      <c r="L1585" s="45">
        <f t="shared" si="98"/>
        <v>2</v>
      </c>
      <c r="M1585" s="42">
        <f t="shared" si="101"/>
        <v>877.21</v>
      </c>
      <c r="N1585" s="42">
        <f t="shared" si="99"/>
        <v>0.1</v>
      </c>
      <c r="O1585" s="42">
        <f t="shared" si="100"/>
        <v>1578.9780000000001</v>
      </c>
    </row>
    <row r="1586" spans="1:15" x14ac:dyDescent="0.3">
      <c r="A1586" t="s">
        <v>3410</v>
      </c>
      <c r="B1586" s="2">
        <v>45902</v>
      </c>
      <c r="C1586" t="s">
        <v>1002</v>
      </c>
      <c r="D1586" t="s">
        <v>1704</v>
      </c>
      <c r="E1586" t="str">
        <f>VLOOKUP(D1586,Product!$A$2:$I$101,3,FALSE)</f>
        <v>Home</v>
      </c>
      <c r="F1586" t="s">
        <v>1773</v>
      </c>
      <c r="G1586">
        <v>2</v>
      </c>
      <c r="H1586">
        <v>479.77</v>
      </c>
      <c r="I1586">
        <v>0.21</v>
      </c>
      <c r="J1586" t="s">
        <v>1826</v>
      </c>
      <c r="K1586">
        <v>758.03660000000002</v>
      </c>
      <c r="L1586" s="45">
        <f t="shared" si="98"/>
        <v>2</v>
      </c>
      <c r="M1586" s="42">
        <f t="shared" si="101"/>
        <v>479.77</v>
      </c>
      <c r="N1586" s="42">
        <f t="shared" si="99"/>
        <v>0.21</v>
      </c>
      <c r="O1586" s="42">
        <f t="shared" si="100"/>
        <v>758.03660000000002</v>
      </c>
    </row>
    <row r="1587" spans="1:15" x14ac:dyDescent="0.3">
      <c r="A1587" t="s">
        <v>3411</v>
      </c>
      <c r="B1587" s="2">
        <v>45589</v>
      </c>
      <c r="C1587" t="s">
        <v>1014</v>
      </c>
      <c r="D1587" t="s">
        <v>1714</v>
      </c>
      <c r="E1587" t="str">
        <f>VLOOKUP(D1587,Product!$A$2:$I$101,3,FALSE)</f>
        <v>Beauty</v>
      </c>
      <c r="F1587" t="s">
        <v>1801</v>
      </c>
      <c r="G1587">
        <v>1</v>
      </c>
      <c r="H1587">
        <v>140.72</v>
      </c>
      <c r="I1587">
        <v>0</v>
      </c>
      <c r="J1587" t="s">
        <v>1829</v>
      </c>
      <c r="K1587">
        <v>140.72</v>
      </c>
      <c r="L1587" s="45">
        <f t="shared" si="98"/>
        <v>1</v>
      </c>
      <c r="M1587" s="42">
        <f t="shared" si="101"/>
        <v>140.72</v>
      </c>
      <c r="N1587" s="42">
        <f t="shared" si="99"/>
        <v>0</v>
      </c>
      <c r="O1587" s="42">
        <f t="shared" si="100"/>
        <v>140.72</v>
      </c>
    </row>
    <row r="1588" spans="1:15" x14ac:dyDescent="0.3">
      <c r="A1588" t="s">
        <v>3412</v>
      </c>
      <c r="B1588" s="2">
        <v>45668</v>
      </c>
      <c r="C1588" t="s">
        <v>114</v>
      </c>
      <c r="D1588" t="s">
        <v>1586</v>
      </c>
      <c r="E1588" t="str">
        <f>VLOOKUP(D1588,Product!$A$2:$I$101,3,FALSE)</f>
        <v>Sports</v>
      </c>
      <c r="F1588" t="s">
        <v>1776</v>
      </c>
      <c r="G1588">
        <v>2</v>
      </c>
      <c r="H1588">
        <v>764.25</v>
      </c>
      <c r="I1588">
        <v>0.23</v>
      </c>
      <c r="J1588" t="s">
        <v>1826</v>
      </c>
      <c r="K1588">
        <v>1176.9449999999999</v>
      </c>
      <c r="L1588" s="45">
        <f t="shared" si="98"/>
        <v>2</v>
      </c>
      <c r="M1588" s="42">
        <f t="shared" si="101"/>
        <v>764.25</v>
      </c>
      <c r="N1588" s="42">
        <f t="shared" si="99"/>
        <v>0.23</v>
      </c>
      <c r="O1588" s="42">
        <f t="shared" si="100"/>
        <v>1176.9449999999999</v>
      </c>
    </row>
    <row r="1589" spans="1:15" x14ac:dyDescent="0.3">
      <c r="A1589" t="s">
        <v>3413</v>
      </c>
      <c r="B1589" s="2">
        <v>45300</v>
      </c>
      <c r="C1589" t="s">
        <v>719</v>
      </c>
      <c r="D1589" t="s">
        <v>1714</v>
      </c>
      <c r="E1589" t="str">
        <f>VLOOKUP(D1589,Product!$A$2:$I$101,3,FALSE)</f>
        <v>Beauty</v>
      </c>
      <c r="F1589" t="s">
        <v>1773</v>
      </c>
      <c r="G1589">
        <v>3</v>
      </c>
      <c r="H1589">
        <v>107.8</v>
      </c>
      <c r="I1589">
        <v>0.28999999999999998</v>
      </c>
      <c r="J1589" t="s">
        <v>1826</v>
      </c>
      <c r="K1589">
        <v>229.614</v>
      </c>
      <c r="L1589" s="45">
        <f t="shared" si="98"/>
        <v>3</v>
      </c>
      <c r="M1589" s="42">
        <f t="shared" si="101"/>
        <v>107.8</v>
      </c>
      <c r="N1589" s="42">
        <f t="shared" si="99"/>
        <v>0.28999999999999998</v>
      </c>
      <c r="O1589" s="42">
        <f t="shared" si="100"/>
        <v>229.614</v>
      </c>
    </row>
    <row r="1590" spans="1:15" x14ac:dyDescent="0.3">
      <c r="A1590" t="s">
        <v>3414</v>
      </c>
      <c r="B1590" s="2">
        <v>45757</v>
      </c>
      <c r="C1590" t="s">
        <v>496</v>
      </c>
      <c r="D1590" t="s">
        <v>1592</v>
      </c>
      <c r="E1590" t="str">
        <f>VLOOKUP(D1590,Product!$A$2:$I$101,3,FALSE)</f>
        <v>Sports</v>
      </c>
      <c r="F1590" t="s">
        <v>1782</v>
      </c>
      <c r="G1590">
        <v>4</v>
      </c>
      <c r="H1590">
        <v>565.37</v>
      </c>
      <c r="I1590">
        <v>7.0000000000000007E-2</v>
      </c>
      <c r="J1590" t="s">
        <v>1826</v>
      </c>
      <c r="K1590">
        <v>2103.1763999999998</v>
      </c>
      <c r="L1590" s="45">
        <f t="shared" si="98"/>
        <v>4</v>
      </c>
      <c r="M1590" s="42">
        <f t="shared" si="101"/>
        <v>565.37</v>
      </c>
      <c r="N1590" s="42">
        <f t="shared" si="99"/>
        <v>7.0000000000000007E-2</v>
      </c>
      <c r="O1590" s="42">
        <f t="shared" si="100"/>
        <v>2103.1763999999998</v>
      </c>
    </row>
    <row r="1591" spans="1:15" x14ac:dyDescent="0.3">
      <c r="A1591" t="s">
        <v>3415</v>
      </c>
      <c r="B1591" s="2">
        <v>45235</v>
      </c>
      <c r="C1591" t="s">
        <v>137</v>
      </c>
      <c r="D1591" t="s">
        <v>1620</v>
      </c>
      <c r="E1591" t="str">
        <f>VLOOKUP(D1591,Product!$A$2:$I$101,3,FALSE)</f>
        <v>Clothing</v>
      </c>
      <c r="F1591" t="s">
        <v>1769</v>
      </c>
      <c r="G1591">
        <v>3</v>
      </c>
      <c r="H1591">
        <v>811.45</v>
      </c>
      <c r="I1591">
        <v>0.26</v>
      </c>
      <c r="J1591" t="s">
        <v>1824</v>
      </c>
      <c r="K1591">
        <v>1801.4190000000001</v>
      </c>
      <c r="L1591" s="45">
        <f t="shared" si="98"/>
        <v>3</v>
      </c>
      <c r="M1591" s="42">
        <f t="shared" si="101"/>
        <v>811.45</v>
      </c>
      <c r="N1591" s="42">
        <f t="shared" si="99"/>
        <v>0.26</v>
      </c>
      <c r="O1591" s="42">
        <f t="shared" si="100"/>
        <v>1801.4190000000001</v>
      </c>
    </row>
    <row r="1592" spans="1:15" x14ac:dyDescent="0.3">
      <c r="A1592" t="s">
        <v>3416</v>
      </c>
      <c r="B1592" s="2">
        <v>45749</v>
      </c>
      <c r="C1592" t="s">
        <v>1275</v>
      </c>
      <c r="D1592" t="s">
        <v>1614</v>
      </c>
      <c r="E1592" t="str">
        <f>VLOOKUP(D1592,Product!$A$2:$I$101,3,FALSE)</f>
        <v>Home</v>
      </c>
      <c r="F1592" t="s">
        <v>1813</v>
      </c>
      <c r="G1592">
        <v>4</v>
      </c>
      <c r="H1592">
        <v>62.25</v>
      </c>
      <c r="I1592">
        <v>0.11</v>
      </c>
      <c r="J1592" t="s">
        <v>1826</v>
      </c>
      <c r="K1592">
        <v>221.61</v>
      </c>
      <c r="L1592" s="45">
        <f t="shared" si="98"/>
        <v>4</v>
      </c>
      <c r="M1592" s="42">
        <f t="shared" si="101"/>
        <v>62.25</v>
      </c>
      <c r="N1592" s="42">
        <f t="shared" si="99"/>
        <v>0.11</v>
      </c>
      <c r="O1592" s="42">
        <f t="shared" si="100"/>
        <v>221.61</v>
      </c>
    </row>
    <row r="1593" spans="1:15" x14ac:dyDescent="0.3">
      <c r="A1593" t="s">
        <v>3417</v>
      </c>
      <c r="B1593" s="2">
        <v>45807</v>
      </c>
      <c r="C1593" t="s">
        <v>107</v>
      </c>
      <c r="D1593" t="s">
        <v>1738</v>
      </c>
      <c r="E1593" t="str">
        <f>VLOOKUP(D1593,Product!$A$2:$I$101,3,FALSE)</f>
        <v>Sports</v>
      </c>
      <c r="F1593" t="s">
        <v>1789</v>
      </c>
      <c r="G1593">
        <v>1</v>
      </c>
      <c r="H1593">
        <v>749.78</v>
      </c>
      <c r="I1593">
        <v>0.03</v>
      </c>
      <c r="J1593" t="s">
        <v>1824</v>
      </c>
      <c r="K1593">
        <v>727.28659999999991</v>
      </c>
      <c r="L1593" s="45">
        <f t="shared" si="98"/>
        <v>1</v>
      </c>
      <c r="M1593" s="42">
        <f t="shared" si="101"/>
        <v>749.78</v>
      </c>
      <c r="N1593" s="42">
        <f t="shared" si="99"/>
        <v>0.03</v>
      </c>
      <c r="O1593" s="42">
        <f t="shared" si="100"/>
        <v>727.28659999999991</v>
      </c>
    </row>
    <row r="1594" spans="1:15" x14ac:dyDescent="0.3">
      <c r="A1594" t="s">
        <v>3418</v>
      </c>
      <c r="B1594" s="2">
        <v>45496</v>
      </c>
      <c r="C1594" t="s">
        <v>1098</v>
      </c>
      <c r="D1594" t="s">
        <v>1666</v>
      </c>
      <c r="E1594" t="str">
        <f>VLOOKUP(D1594,Product!$A$2:$I$101,3,FALSE)</f>
        <v>Beauty</v>
      </c>
      <c r="F1594" t="s">
        <v>1773</v>
      </c>
      <c r="G1594">
        <v>3</v>
      </c>
      <c r="H1594">
        <v>630.28</v>
      </c>
      <c r="I1594">
        <v>7.0000000000000007E-2</v>
      </c>
      <c r="J1594" t="s">
        <v>1829</v>
      </c>
      <c r="K1594">
        <v>1758.4811999999999</v>
      </c>
      <c r="L1594" s="45">
        <f t="shared" si="98"/>
        <v>3</v>
      </c>
      <c r="M1594" s="42">
        <f t="shared" si="101"/>
        <v>630.28</v>
      </c>
      <c r="N1594" s="42">
        <f t="shared" si="99"/>
        <v>7.0000000000000007E-2</v>
      </c>
      <c r="O1594" s="42">
        <f t="shared" si="100"/>
        <v>1758.4811999999999</v>
      </c>
    </row>
    <row r="1595" spans="1:15" x14ac:dyDescent="0.3">
      <c r="A1595" t="s">
        <v>3419</v>
      </c>
      <c r="B1595" s="2">
        <v>45355</v>
      </c>
      <c r="C1595" t="s">
        <v>484</v>
      </c>
      <c r="D1595" t="s">
        <v>1608</v>
      </c>
      <c r="E1595" t="str">
        <f>VLOOKUP(D1595,Product!$A$2:$I$101,3,FALSE)</f>
        <v>Home</v>
      </c>
      <c r="F1595" t="s">
        <v>1804</v>
      </c>
      <c r="G1595">
        <v>1</v>
      </c>
      <c r="H1595">
        <v>101.84</v>
      </c>
      <c r="I1595">
        <v>0.17</v>
      </c>
      <c r="J1595" t="s">
        <v>1824</v>
      </c>
      <c r="K1595">
        <v>84.527199999999993</v>
      </c>
      <c r="L1595" s="45">
        <f t="shared" si="98"/>
        <v>1</v>
      </c>
      <c r="M1595" s="42">
        <f t="shared" si="101"/>
        <v>101.84</v>
      </c>
      <c r="N1595" s="42">
        <f t="shared" si="99"/>
        <v>0.17</v>
      </c>
      <c r="O1595" s="42">
        <f t="shared" si="100"/>
        <v>84.527199999999993</v>
      </c>
    </row>
    <row r="1596" spans="1:15" x14ac:dyDescent="0.3">
      <c r="A1596" t="s">
        <v>3420</v>
      </c>
      <c r="B1596" s="2">
        <v>45256</v>
      </c>
      <c r="C1596" t="s">
        <v>208</v>
      </c>
      <c r="D1596" t="s">
        <v>1596</v>
      </c>
      <c r="E1596" t="str">
        <f>VLOOKUP(D1596,Product!$A$2:$I$101,3,FALSE)</f>
        <v>Sports</v>
      </c>
      <c r="F1596" t="s">
        <v>1810</v>
      </c>
      <c r="G1596">
        <v>4</v>
      </c>
      <c r="H1596">
        <v>641.45000000000005</v>
      </c>
      <c r="I1596">
        <v>0.16</v>
      </c>
      <c r="J1596" t="s">
        <v>1829</v>
      </c>
      <c r="K1596">
        <v>2155.2719999999999</v>
      </c>
      <c r="L1596" s="45">
        <f t="shared" si="98"/>
        <v>4</v>
      </c>
      <c r="M1596" s="42">
        <f t="shared" si="101"/>
        <v>641.45000000000005</v>
      </c>
      <c r="N1596" s="42">
        <f t="shared" si="99"/>
        <v>0.16</v>
      </c>
      <c r="O1596" s="42">
        <f t="shared" si="100"/>
        <v>2155.2719999999999</v>
      </c>
    </row>
    <row r="1597" spans="1:15" x14ac:dyDescent="0.3">
      <c r="A1597" t="s">
        <v>3421</v>
      </c>
      <c r="B1597" s="2">
        <v>45849</v>
      </c>
      <c r="C1597" t="s">
        <v>1452</v>
      </c>
      <c r="D1597" t="s">
        <v>1634</v>
      </c>
      <c r="E1597" t="str">
        <f>VLOOKUP(D1597,Product!$A$2:$I$101,3,FALSE)</f>
        <v>Electronics</v>
      </c>
      <c r="F1597" t="s">
        <v>1757</v>
      </c>
      <c r="G1597">
        <v>1</v>
      </c>
      <c r="H1597">
        <v>135.87</v>
      </c>
      <c r="I1597">
        <v>0.23</v>
      </c>
      <c r="J1597" t="s">
        <v>1826</v>
      </c>
      <c r="K1597">
        <v>104.6199</v>
      </c>
      <c r="L1597" s="45">
        <f t="shared" si="98"/>
        <v>1</v>
      </c>
      <c r="M1597" s="42">
        <f t="shared" si="101"/>
        <v>135.87</v>
      </c>
      <c r="N1597" s="42">
        <f t="shared" si="99"/>
        <v>0.23</v>
      </c>
      <c r="O1597" s="42">
        <f t="shared" si="100"/>
        <v>104.6199</v>
      </c>
    </row>
    <row r="1598" spans="1:15" x14ac:dyDescent="0.3">
      <c r="A1598" t="s">
        <v>3422</v>
      </c>
      <c r="B1598" s="2">
        <v>45344</v>
      </c>
      <c r="C1598" t="s">
        <v>341</v>
      </c>
      <c r="D1598" t="s">
        <v>1590</v>
      </c>
      <c r="E1598" t="str">
        <f>VLOOKUP(D1598,Product!$A$2:$I$101,3,FALSE)</f>
        <v>Home</v>
      </c>
      <c r="F1598" t="s">
        <v>1776</v>
      </c>
      <c r="G1598">
        <v>1</v>
      </c>
      <c r="H1598">
        <v>388.35</v>
      </c>
      <c r="I1598">
        <v>0.01</v>
      </c>
      <c r="J1598" t="s">
        <v>1826</v>
      </c>
      <c r="K1598">
        <v>384.4665</v>
      </c>
      <c r="L1598" s="45">
        <f t="shared" si="98"/>
        <v>1</v>
      </c>
      <c r="M1598" s="42">
        <f t="shared" si="101"/>
        <v>388.35</v>
      </c>
      <c r="N1598" s="42">
        <f t="shared" si="99"/>
        <v>0.01</v>
      </c>
      <c r="O1598" s="42">
        <f t="shared" si="100"/>
        <v>384.4665</v>
      </c>
    </row>
    <row r="1599" spans="1:15" x14ac:dyDescent="0.3">
      <c r="A1599" t="s">
        <v>3423</v>
      </c>
      <c r="B1599" s="2">
        <v>45367</v>
      </c>
      <c r="C1599" t="s">
        <v>1495</v>
      </c>
      <c r="D1599" t="s">
        <v>1624</v>
      </c>
      <c r="E1599" t="str">
        <f>VLOOKUP(D1599,Product!$A$2:$I$101,3,FALSE)</f>
        <v>Sports</v>
      </c>
      <c r="F1599" t="s">
        <v>1786</v>
      </c>
      <c r="G1599">
        <v>2</v>
      </c>
      <c r="H1599">
        <v>999.08</v>
      </c>
      <c r="I1599">
        <v>0.3</v>
      </c>
      <c r="J1599" t="s">
        <v>1826</v>
      </c>
      <c r="K1599">
        <v>1398.712</v>
      </c>
      <c r="L1599" s="45">
        <f t="shared" si="98"/>
        <v>2</v>
      </c>
      <c r="M1599" s="42">
        <f t="shared" si="101"/>
        <v>999.08</v>
      </c>
      <c r="N1599" s="42">
        <f t="shared" si="99"/>
        <v>0.3</v>
      </c>
      <c r="O1599" s="42">
        <f t="shared" si="100"/>
        <v>1398.712</v>
      </c>
    </row>
    <row r="1600" spans="1:15" x14ac:dyDescent="0.3">
      <c r="A1600" t="s">
        <v>3424</v>
      </c>
      <c r="B1600" s="2">
        <v>45887</v>
      </c>
      <c r="C1600" t="s">
        <v>565</v>
      </c>
      <c r="D1600" t="s">
        <v>1624</v>
      </c>
      <c r="E1600" t="str">
        <f>VLOOKUP(D1600,Product!$A$2:$I$101,3,FALSE)</f>
        <v>Sports</v>
      </c>
      <c r="F1600" t="s">
        <v>1807</v>
      </c>
      <c r="G1600">
        <v>3</v>
      </c>
      <c r="H1600">
        <v>453.19</v>
      </c>
      <c r="I1600">
        <v>0.08</v>
      </c>
      <c r="J1600" t="s">
        <v>1829</v>
      </c>
      <c r="K1600">
        <v>1250.8044</v>
      </c>
      <c r="L1600" s="45">
        <f t="shared" si="98"/>
        <v>3</v>
      </c>
      <c r="M1600" s="42">
        <f t="shared" si="101"/>
        <v>453.19</v>
      </c>
      <c r="N1600" s="42">
        <f t="shared" si="99"/>
        <v>0.08</v>
      </c>
      <c r="O1600" s="42">
        <f t="shared" si="100"/>
        <v>1250.8044</v>
      </c>
    </row>
    <row r="1601" spans="1:15" x14ac:dyDescent="0.3">
      <c r="A1601" t="s">
        <v>3425</v>
      </c>
      <c r="B1601" s="2">
        <v>45567</v>
      </c>
      <c r="C1601" t="s">
        <v>755</v>
      </c>
      <c r="D1601" t="s">
        <v>1708</v>
      </c>
      <c r="E1601" t="str">
        <f>VLOOKUP(D1601,Product!$A$2:$I$101,3,FALSE)</f>
        <v>Home</v>
      </c>
      <c r="F1601" t="s">
        <v>1789</v>
      </c>
      <c r="G1601">
        <v>2</v>
      </c>
      <c r="H1601">
        <v>61.31</v>
      </c>
      <c r="I1601">
        <v>0.15</v>
      </c>
      <c r="J1601" t="s">
        <v>1829</v>
      </c>
      <c r="K1601">
        <v>104.227</v>
      </c>
      <c r="L1601" s="45">
        <f t="shared" si="98"/>
        <v>2</v>
      </c>
      <c r="M1601" s="42">
        <f t="shared" si="101"/>
        <v>61.31</v>
      </c>
      <c r="N1601" s="42">
        <f t="shared" si="99"/>
        <v>0.15</v>
      </c>
      <c r="O1601" s="42">
        <f t="shared" si="100"/>
        <v>104.227</v>
      </c>
    </row>
    <row r="1602" spans="1:15" x14ac:dyDescent="0.3">
      <c r="A1602" t="s">
        <v>3426</v>
      </c>
      <c r="B1602" s="2">
        <v>45223</v>
      </c>
      <c r="C1602" t="s">
        <v>1074</v>
      </c>
      <c r="D1602" t="s">
        <v>1710</v>
      </c>
      <c r="E1602" t="str">
        <f>VLOOKUP(D1602,Product!$A$2:$I$101,3,FALSE)</f>
        <v>Sports</v>
      </c>
      <c r="F1602" t="s">
        <v>1789</v>
      </c>
      <c r="G1602">
        <v>2</v>
      </c>
      <c r="H1602">
        <v>870.13</v>
      </c>
      <c r="I1602">
        <v>0.23</v>
      </c>
      <c r="J1602" t="s">
        <v>1824</v>
      </c>
      <c r="K1602">
        <v>1340.0001999999999</v>
      </c>
      <c r="L1602" s="45">
        <f t="shared" si="98"/>
        <v>2</v>
      </c>
      <c r="M1602" s="42">
        <f t="shared" si="101"/>
        <v>870.13</v>
      </c>
      <c r="N1602" s="42">
        <f t="shared" si="99"/>
        <v>0.23</v>
      </c>
      <c r="O1602" s="42">
        <f t="shared" si="100"/>
        <v>1340.0001999999999</v>
      </c>
    </row>
    <row r="1603" spans="1:15" x14ac:dyDescent="0.3">
      <c r="A1603" t="s">
        <v>3427</v>
      </c>
      <c r="B1603" s="2">
        <v>45664</v>
      </c>
      <c r="C1603" t="s">
        <v>247</v>
      </c>
      <c r="D1603" t="s">
        <v>1578</v>
      </c>
      <c r="E1603" t="str">
        <f>VLOOKUP(D1603,Product!$A$2:$I$101,3,FALSE)</f>
        <v>Electronics</v>
      </c>
      <c r="F1603" t="s">
        <v>1813</v>
      </c>
      <c r="G1603">
        <v>1</v>
      </c>
      <c r="H1603">
        <v>336.51</v>
      </c>
      <c r="I1603">
        <v>0.11</v>
      </c>
      <c r="J1603" t="s">
        <v>1826</v>
      </c>
      <c r="K1603">
        <v>299.4939</v>
      </c>
      <c r="L1603" s="45">
        <f t="shared" ref="L1603:L1666" si="102">IF(G1603="", AVERAGEIF($E$2:$E$101, E1604, $G$2:$G$101), G1603)</f>
        <v>1</v>
      </c>
      <c r="M1603" s="42">
        <f t="shared" si="101"/>
        <v>336.51</v>
      </c>
      <c r="N1603" s="42">
        <f t="shared" ref="N1603:N1666" si="103">IF(I1603="", AVERAGEIF($E$2:$E$101, E1604, $I$2:$I$101), I1603)</f>
        <v>0.11</v>
      </c>
      <c r="O1603" s="42">
        <f t="shared" ref="O1603:O1666" si="104">IF(K1603="", AVERAGEIF($E$2:$E$101, E1604, $K$2:$K$101), K1603)</f>
        <v>299.4939</v>
      </c>
    </row>
    <row r="1604" spans="1:15" x14ac:dyDescent="0.3">
      <c r="A1604" t="s">
        <v>3428</v>
      </c>
      <c r="B1604" s="2">
        <v>45313</v>
      </c>
      <c r="C1604" t="s">
        <v>598</v>
      </c>
      <c r="D1604" t="s">
        <v>1682</v>
      </c>
      <c r="E1604" t="str">
        <f>VLOOKUP(D1604,Product!$A$2:$I$101,3,FALSE)</f>
        <v>Electronics</v>
      </c>
      <c r="F1604" t="s">
        <v>1752</v>
      </c>
      <c r="G1604">
        <v>1</v>
      </c>
      <c r="H1604">
        <v>305.70999999999998</v>
      </c>
      <c r="I1604">
        <v>0.26</v>
      </c>
      <c r="J1604" t="s">
        <v>1829</v>
      </c>
      <c r="K1604">
        <v>226.22540000000001</v>
      </c>
      <c r="L1604" s="45">
        <f t="shared" si="102"/>
        <v>1</v>
      </c>
      <c r="M1604" s="42">
        <f t="shared" si="101"/>
        <v>305.70999999999998</v>
      </c>
      <c r="N1604" s="42">
        <f t="shared" si="103"/>
        <v>0.26</v>
      </c>
      <c r="O1604" s="42">
        <f t="shared" si="104"/>
        <v>226.22540000000001</v>
      </c>
    </row>
    <row r="1605" spans="1:15" x14ac:dyDescent="0.3">
      <c r="A1605" t="s">
        <v>3429</v>
      </c>
      <c r="B1605" s="2">
        <v>45224</v>
      </c>
      <c r="C1605" t="s">
        <v>419</v>
      </c>
      <c r="D1605" t="s">
        <v>1568</v>
      </c>
      <c r="E1605" t="str">
        <f>VLOOKUP(D1605,Product!$A$2:$I$101,3,FALSE)</f>
        <v>Home</v>
      </c>
      <c r="F1605" t="s">
        <v>1810</v>
      </c>
      <c r="G1605">
        <v>2</v>
      </c>
      <c r="H1605">
        <v>635.39</v>
      </c>
      <c r="I1605">
        <v>0.28999999999999998</v>
      </c>
      <c r="J1605" t="s">
        <v>1829</v>
      </c>
      <c r="K1605">
        <v>902.25379999999996</v>
      </c>
      <c r="L1605" s="45">
        <f t="shared" si="102"/>
        <v>2</v>
      </c>
      <c r="M1605" s="42">
        <f t="shared" si="101"/>
        <v>635.39</v>
      </c>
      <c r="N1605" s="42">
        <f t="shared" si="103"/>
        <v>0.28999999999999998</v>
      </c>
      <c r="O1605" s="42">
        <f t="shared" si="104"/>
        <v>902.25379999999996</v>
      </c>
    </row>
    <row r="1606" spans="1:15" x14ac:dyDescent="0.3">
      <c r="A1606" t="s">
        <v>3430</v>
      </c>
      <c r="B1606" s="2">
        <v>45491</v>
      </c>
      <c r="C1606" t="s">
        <v>405</v>
      </c>
      <c r="D1606" t="s">
        <v>1732</v>
      </c>
      <c r="E1606" t="str">
        <f>VLOOKUP(D1606,Product!$A$2:$I$101,3,FALSE)</f>
        <v>Home</v>
      </c>
      <c r="F1606" t="s">
        <v>1813</v>
      </c>
      <c r="G1606">
        <v>2</v>
      </c>
      <c r="H1606">
        <v>253.87</v>
      </c>
      <c r="I1606">
        <v>0.23</v>
      </c>
      <c r="J1606" t="s">
        <v>1829</v>
      </c>
      <c r="K1606">
        <v>390.95979999999997</v>
      </c>
      <c r="L1606" s="45">
        <f t="shared" si="102"/>
        <v>2</v>
      </c>
      <c r="M1606" s="42">
        <f t="shared" si="101"/>
        <v>253.87</v>
      </c>
      <c r="N1606" s="42">
        <f t="shared" si="103"/>
        <v>0.23</v>
      </c>
      <c r="O1606" s="42">
        <f t="shared" si="104"/>
        <v>390.95979999999997</v>
      </c>
    </row>
    <row r="1607" spans="1:15" x14ac:dyDescent="0.3">
      <c r="A1607" t="s">
        <v>3431</v>
      </c>
      <c r="B1607" s="2">
        <v>45472</v>
      </c>
      <c r="C1607" t="s">
        <v>1489</v>
      </c>
      <c r="D1607" t="s">
        <v>1700</v>
      </c>
      <c r="E1607" t="str">
        <f>VLOOKUP(D1607,Product!$A$2:$I$101,3,FALSE)</f>
        <v>Electronics</v>
      </c>
      <c r="F1607" t="s">
        <v>1807</v>
      </c>
      <c r="G1607">
        <v>3</v>
      </c>
      <c r="H1607">
        <v>915.81</v>
      </c>
      <c r="I1607">
        <v>0.17</v>
      </c>
      <c r="J1607" t="s">
        <v>1829</v>
      </c>
      <c r="K1607">
        <v>2280.3669</v>
      </c>
      <c r="L1607" s="45">
        <f t="shared" si="102"/>
        <v>3</v>
      </c>
      <c r="M1607" s="42">
        <f t="shared" si="101"/>
        <v>915.81</v>
      </c>
      <c r="N1607" s="42">
        <f t="shared" si="103"/>
        <v>0.17</v>
      </c>
      <c r="O1607" s="42">
        <f t="shared" si="104"/>
        <v>2280.3669</v>
      </c>
    </row>
    <row r="1608" spans="1:15" x14ac:dyDescent="0.3">
      <c r="A1608" t="s">
        <v>3432</v>
      </c>
      <c r="B1608" s="2">
        <v>45795</v>
      </c>
      <c r="C1608" t="s">
        <v>681</v>
      </c>
      <c r="D1608" t="s">
        <v>1632</v>
      </c>
      <c r="E1608" t="str">
        <f>VLOOKUP(D1608,Product!$A$2:$I$101,3,FALSE)</f>
        <v>Electronics</v>
      </c>
      <c r="F1608" t="s">
        <v>1782</v>
      </c>
      <c r="G1608">
        <v>3</v>
      </c>
      <c r="H1608">
        <v>779.5</v>
      </c>
      <c r="I1608">
        <v>0.02</v>
      </c>
      <c r="J1608" t="s">
        <v>1824</v>
      </c>
      <c r="K1608">
        <v>2291.73</v>
      </c>
      <c r="L1608" s="45">
        <f t="shared" si="102"/>
        <v>3</v>
      </c>
      <c r="M1608" s="42">
        <f t="shared" si="101"/>
        <v>779.5</v>
      </c>
      <c r="N1608" s="42">
        <f t="shared" si="103"/>
        <v>0.02</v>
      </c>
      <c r="O1608" s="42">
        <f t="shared" si="104"/>
        <v>2291.73</v>
      </c>
    </row>
    <row r="1609" spans="1:15" x14ac:dyDescent="0.3">
      <c r="A1609" t="s">
        <v>3433</v>
      </c>
      <c r="B1609" s="2">
        <v>45470</v>
      </c>
      <c r="C1609" t="s">
        <v>1446</v>
      </c>
      <c r="D1609" t="s">
        <v>1670</v>
      </c>
      <c r="E1609" t="str">
        <f>VLOOKUP(D1609,Product!$A$2:$I$101,3,FALSE)</f>
        <v>Sports</v>
      </c>
      <c r="F1609" t="s">
        <v>1804</v>
      </c>
      <c r="G1609">
        <v>2</v>
      </c>
      <c r="H1609">
        <v>780.57</v>
      </c>
      <c r="I1609">
        <v>0.26</v>
      </c>
      <c r="J1609" t="s">
        <v>1824</v>
      </c>
      <c r="K1609">
        <v>1155.2436</v>
      </c>
      <c r="L1609" s="45">
        <f t="shared" si="102"/>
        <v>2</v>
      </c>
      <c r="M1609" s="42">
        <f t="shared" si="101"/>
        <v>780.57</v>
      </c>
      <c r="N1609" s="42">
        <f t="shared" si="103"/>
        <v>0.26</v>
      </c>
      <c r="O1609" s="42">
        <f t="shared" si="104"/>
        <v>1155.2436</v>
      </c>
    </row>
    <row r="1610" spans="1:15" x14ac:dyDescent="0.3">
      <c r="A1610" t="s">
        <v>3434</v>
      </c>
      <c r="B1610" s="2">
        <v>45390</v>
      </c>
      <c r="C1610" t="s">
        <v>1196</v>
      </c>
      <c r="D1610" t="s">
        <v>1738</v>
      </c>
      <c r="E1610" t="str">
        <f>VLOOKUP(D1610,Product!$A$2:$I$101,3,FALSE)</f>
        <v>Sports</v>
      </c>
      <c r="F1610" t="s">
        <v>1813</v>
      </c>
      <c r="G1610">
        <v>1</v>
      </c>
      <c r="H1610">
        <v>511.35</v>
      </c>
      <c r="I1610">
        <v>0</v>
      </c>
      <c r="J1610" t="s">
        <v>1824</v>
      </c>
      <c r="K1610">
        <v>511.35</v>
      </c>
      <c r="L1610" s="45">
        <f t="shared" si="102"/>
        <v>1</v>
      </c>
      <c r="M1610" s="42">
        <f t="shared" si="101"/>
        <v>511.35</v>
      </c>
      <c r="N1610" s="42">
        <f t="shared" si="103"/>
        <v>0</v>
      </c>
      <c r="O1610" s="42">
        <f t="shared" si="104"/>
        <v>511.35</v>
      </c>
    </row>
    <row r="1611" spans="1:15" x14ac:dyDescent="0.3">
      <c r="A1611" t="s">
        <v>3435</v>
      </c>
      <c r="B1611" s="2">
        <v>45803</v>
      </c>
      <c r="C1611" t="s">
        <v>75</v>
      </c>
      <c r="D1611" t="s">
        <v>1742</v>
      </c>
      <c r="E1611" t="str">
        <f>VLOOKUP(D1611,Product!$A$2:$I$101,3,FALSE)</f>
        <v>Sports</v>
      </c>
      <c r="F1611" t="s">
        <v>1766</v>
      </c>
      <c r="G1611">
        <v>4</v>
      </c>
      <c r="H1611">
        <v>44.07</v>
      </c>
      <c r="I1611">
        <v>0.28999999999999998</v>
      </c>
      <c r="J1611" t="s">
        <v>1829</v>
      </c>
      <c r="K1611">
        <v>125.1588</v>
      </c>
      <c r="L1611" s="45">
        <f t="shared" si="102"/>
        <v>4</v>
      </c>
      <c r="M1611" s="42">
        <f t="shared" si="101"/>
        <v>44.07</v>
      </c>
      <c r="N1611" s="42">
        <f t="shared" si="103"/>
        <v>0.28999999999999998</v>
      </c>
      <c r="O1611" s="42">
        <f t="shared" si="104"/>
        <v>125.1588</v>
      </c>
    </row>
    <row r="1612" spans="1:15" x14ac:dyDescent="0.3">
      <c r="A1612" t="s">
        <v>3436</v>
      </c>
      <c r="B1612" s="2">
        <v>45320</v>
      </c>
      <c r="C1612" t="s">
        <v>646</v>
      </c>
      <c r="D1612" t="s">
        <v>1686</v>
      </c>
      <c r="E1612" t="str">
        <f>VLOOKUP(D1612,Product!$A$2:$I$101,3,FALSE)</f>
        <v>Clothing</v>
      </c>
      <c r="F1612" t="s">
        <v>1792</v>
      </c>
      <c r="G1612">
        <v>2</v>
      </c>
      <c r="H1612">
        <v>895.92</v>
      </c>
      <c r="I1612">
        <v>0.15</v>
      </c>
      <c r="J1612" t="s">
        <v>1824</v>
      </c>
      <c r="K1612">
        <v>1523.0640000000001</v>
      </c>
      <c r="L1612" s="45">
        <f t="shared" si="102"/>
        <v>2</v>
      </c>
      <c r="M1612" s="42">
        <f t="shared" si="101"/>
        <v>895.92</v>
      </c>
      <c r="N1612" s="42">
        <f t="shared" si="103"/>
        <v>0.15</v>
      </c>
      <c r="O1612" s="42">
        <f t="shared" si="104"/>
        <v>1523.0640000000001</v>
      </c>
    </row>
    <row r="1613" spans="1:15" x14ac:dyDescent="0.3">
      <c r="A1613" t="s">
        <v>3437</v>
      </c>
      <c r="B1613" s="2">
        <v>45619</v>
      </c>
      <c r="C1613" t="s">
        <v>963</v>
      </c>
      <c r="D1613" t="s">
        <v>1654</v>
      </c>
      <c r="E1613" t="str">
        <f>VLOOKUP(D1613,Product!$A$2:$I$101,3,FALSE)</f>
        <v>Clothing</v>
      </c>
      <c r="F1613" t="s">
        <v>1761</v>
      </c>
      <c r="G1613">
        <v>4</v>
      </c>
      <c r="H1613">
        <v>456.32</v>
      </c>
      <c r="I1613">
        <v>0.22</v>
      </c>
      <c r="J1613" t="s">
        <v>1829</v>
      </c>
      <c r="K1613">
        <v>1423.7184</v>
      </c>
      <c r="L1613" s="45">
        <f t="shared" si="102"/>
        <v>4</v>
      </c>
      <c r="M1613" s="42">
        <f t="shared" si="101"/>
        <v>456.32</v>
      </c>
      <c r="N1613" s="42">
        <f t="shared" si="103"/>
        <v>0.22</v>
      </c>
      <c r="O1613" s="42">
        <f t="shared" si="104"/>
        <v>1423.7184</v>
      </c>
    </row>
    <row r="1614" spans="1:15" x14ac:dyDescent="0.3">
      <c r="A1614" t="s">
        <v>3438</v>
      </c>
      <c r="B1614" s="2">
        <v>45777</v>
      </c>
      <c r="C1614" t="s">
        <v>1304</v>
      </c>
      <c r="D1614" t="s">
        <v>1616</v>
      </c>
      <c r="E1614" t="str">
        <f>VLOOKUP(D1614,Product!$A$2:$I$101,3,FALSE)</f>
        <v>Electronics</v>
      </c>
      <c r="F1614" t="s">
        <v>1752</v>
      </c>
      <c r="G1614">
        <v>1</v>
      </c>
      <c r="H1614">
        <v>905.5</v>
      </c>
      <c r="I1614">
        <v>0.28999999999999998</v>
      </c>
      <c r="J1614" t="s">
        <v>1829</v>
      </c>
      <c r="K1614">
        <v>642.90499999999997</v>
      </c>
      <c r="L1614" s="45">
        <f t="shared" si="102"/>
        <v>1</v>
      </c>
      <c r="M1614" s="42">
        <f t="shared" si="101"/>
        <v>905.5</v>
      </c>
      <c r="N1614" s="42">
        <f t="shared" si="103"/>
        <v>0.28999999999999998</v>
      </c>
      <c r="O1614" s="42">
        <f t="shared" si="104"/>
        <v>642.90499999999997</v>
      </c>
    </row>
    <row r="1615" spans="1:15" x14ac:dyDescent="0.3">
      <c r="A1615" t="s">
        <v>3439</v>
      </c>
      <c r="B1615" s="2">
        <v>45523</v>
      </c>
      <c r="C1615" t="s">
        <v>666</v>
      </c>
      <c r="D1615" t="s">
        <v>1580</v>
      </c>
      <c r="E1615" t="str">
        <f>VLOOKUP(D1615,Product!$A$2:$I$101,3,FALSE)</f>
        <v>Beauty</v>
      </c>
      <c r="F1615" t="s">
        <v>1797</v>
      </c>
      <c r="G1615">
        <v>3</v>
      </c>
      <c r="H1615">
        <v>63.19</v>
      </c>
      <c r="I1615">
        <v>0.08</v>
      </c>
      <c r="J1615" t="s">
        <v>1824</v>
      </c>
      <c r="K1615">
        <v>174.40440000000001</v>
      </c>
      <c r="L1615" s="45">
        <f t="shared" si="102"/>
        <v>3</v>
      </c>
      <c r="M1615" s="42">
        <f t="shared" ref="M1615:M1678" si="105">IF(H1615="", IFERROR(AVERAGEIF($E$2:$E$101, E1615, $H$2:$H$101), ""), H1615)</f>
        <v>63.19</v>
      </c>
      <c r="N1615" s="42">
        <f t="shared" si="103"/>
        <v>0.08</v>
      </c>
      <c r="O1615" s="42">
        <f t="shared" si="104"/>
        <v>174.40440000000001</v>
      </c>
    </row>
    <row r="1616" spans="1:15" x14ac:dyDescent="0.3">
      <c r="A1616" t="s">
        <v>3440</v>
      </c>
      <c r="B1616" s="2">
        <v>45628</v>
      </c>
      <c r="C1616" t="s">
        <v>191</v>
      </c>
      <c r="D1616" t="s">
        <v>1688</v>
      </c>
      <c r="E1616" t="str">
        <f>VLOOKUP(D1616,Product!$A$2:$I$101,3,FALSE)</f>
        <v>Home</v>
      </c>
      <c r="F1616" t="s">
        <v>1779</v>
      </c>
      <c r="G1616">
        <v>3</v>
      </c>
      <c r="H1616">
        <v>687.66</v>
      </c>
      <c r="I1616">
        <v>0.06</v>
      </c>
      <c r="J1616" t="s">
        <v>1826</v>
      </c>
      <c r="K1616">
        <v>1939.2012</v>
      </c>
      <c r="L1616" s="45">
        <f t="shared" si="102"/>
        <v>3</v>
      </c>
      <c r="M1616" s="42">
        <f t="shared" si="105"/>
        <v>687.66</v>
      </c>
      <c r="N1616" s="42">
        <f t="shared" si="103"/>
        <v>0.06</v>
      </c>
      <c r="O1616" s="42">
        <f t="shared" si="104"/>
        <v>1939.2012</v>
      </c>
    </row>
    <row r="1617" spans="1:15" x14ac:dyDescent="0.3">
      <c r="A1617" t="s">
        <v>3441</v>
      </c>
      <c r="B1617" s="2">
        <v>45742</v>
      </c>
      <c r="C1617" t="s">
        <v>711</v>
      </c>
      <c r="D1617" t="s">
        <v>1634</v>
      </c>
      <c r="E1617" t="str">
        <f>VLOOKUP(D1617,Product!$A$2:$I$101,3,FALSE)</f>
        <v>Electronics</v>
      </c>
      <c r="F1617" t="s">
        <v>1786</v>
      </c>
      <c r="G1617">
        <v>4</v>
      </c>
      <c r="H1617">
        <v>639.05999999999995</v>
      </c>
      <c r="I1617">
        <v>0.12</v>
      </c>
      <c r="J1617" t="s">
        <v>1826</v>
      </c>
      <c r="K1617">
        <v>2249.4911999999999</v>
      </c>
      <c r="L1617" s="45">
        <f t="shared" si="102"/>
        <v>4</v>
      </c>
      <c r="M1617" s="42">
        <f t="shared" si="105"/>
        <v>639.05999999999995</v>
      </c>
      <c r="N1617" s="42">
        <f t="shared" si="103"/>
        <v>0.12</v>
      </c>
      <c r="O1617" s="42">
        <f t="shared" si="104"/>
        <v>2249.4911999999999</v>
      </c>
    </row>
    <row r="1618" spans="1:15" x14ac:dyDescent="0.3">
      <c r="A1618" t="s">
        <v>3442</v>
      </c>
      <c r="B1618" s="2">
        <v>45456</v>
      </c>
      <c r="C1618" t="s">
        <v>247</v>
      </c>
      <c r="D1618" t="s">
        <v>1690</v>
      </c>
      <c r="E1618" t="str">
        <f>VLOOKUP(D1618,Product!$A$2:$I$101,3,FALSE)</f>
        <v>Beauty</v>
      </c>
      <c r="F1618" t="s">
        <v>1779</v>
      </c>
      <c r="G1618">
        <v>1</v>
      </c>
      <c r="H1618">
        <v>475.15</v>
      </c>
      <c r="I1618">
        <v>0.04</v>
      </c>
      <c r="J1618" t="s">
        <v>1829</v>
      </c>
      <c r="K1618">
        <v>456.14399999999989</v>
      </c>
      <c r="L1618" s="45">
        <f t="shared" si="102"/>
        <v>1</v>
      </c>
      <c r="M1618" s="42">
        <f t="shared" si="105"/>
        <v>475.15</v>
      </c>
      <c r="N1618" s="42">
        <f t="shared" si="103"/>
        <v>0.04</v>
      </c>
      <c r="O1618" s="42">
        <f t="shared" si="104"/>
        <v>456.14399999999989</v>
      </c>
    </row>
    <row r="1619" spans="1:15" x14ac:dyDescent="0.3">
      <c r="A1619" t="s">
        <v>3443</v>
      </c>
      <c r="B1619" s="2">
        <v>45534</v>
      </c>
      <c r="C1619" t="s">
        <v>625</v>
      </c>
      <c r="D1619" t="s">
        <v>1636</v>
      </c>
      <c r="E1619" t="str">
        <f>VLOOKUP(D1619,Product!$A$2:$I$101,3,FALSE)</f>
        <v>Sports</v>
      </c>
      <c r="F1619" t="s">
        <v>1776</v>
      </c>
      <c r="G1619">
        <v>1</v>
      </c>
      <c r="H1619">
        <v>62.38</v>
      </c>
      <c r="I1619">
        <v>0.08</v>
      </c>
      <c r="J1619" t="s">
        <v>1829</v>
      </c>
      <c r="K1619">
        <v>57.389600000000002</v>
      </c>
      <c r="L1619" s="45">
        <f t="shared" si="102"/>
        <v>1</v>
      </c>
      <c r="M1619" s="42">
        <f t="shared" si="105"/>
        <v>62.38</v>
      </c>
      <c r="N1619" s="42">
        <f t="shared" si="103"/>
        <v>0.08</v>
      </c>
      <c r="O1619" s="42">
        <f t="shared" si="104"/>
        <v>57.389600000000002</v>
      </c>
    </row>
    <row r="1620" spans="1:15" x14ac:dyDescent="0.3">
      <c r="A1620" t="s">
        <v>3444</v>
      </c>
      <c r="B1620" s="2">
        <v>45375</v>
      </c>
      <c r="C1620" t="s">
        <v>1109</v>
      </c>
      <c r="D1620" t="s">
        <v>1578</v>
      </c>
      <c r="E1620" t="str">
        <f>VLOOKUP(D1620,Product!$A$2:$I$101,3,FALSE)</f>
        <v>Electronics</v>
      </c>
      <c r="F1620" t="s">
        <v>1779</v>
      </c>
      <c r="G1620">
        <v>1</v>
      </c>
      <c r="H1620">
        <v>977.02</v>
      </c>
      <c r="I1620">
        <v>0.2</v>
      </c>
      <c r="J1620" t="s">
        <v>1829</v>
      </c>
      <c r="K1620">
        <v>781.61599999999999</v>
      </c>
      <c r="L1620" s="45">
        <f t="shared" si="102"/>
        <v>1</v>
      </c>
      <c r="M1620" s="42">
        <f t="shared" si="105"/>
        <v>977.02</v>
      </c>
      <c r="N1620" s="42">
        <f t="shared" si="103"/>
        <v>0.2</v>
      </c>
      <c r="O1620" s="42">
        <f t="shared" si="104"/>
        <v>781.61599999999999</v>
      </c>
    </row>
    <row r="1621" spans="1:15" x14ac:dyDescent="0.3">
      <c r="A1621" t="s">
        <v>3445</v>
      </c>
      <c r="B1621" s="2">
        <v>45546</v>
      </c>
      <c r="C1621" t="s">
        <v>271</v>
      </c>
      <c r="D1621" t="s">
        <v>1714</v>
      </c>
      <c r="E1621" t="str">
        <f>VLOOKUP(D1621,Product!$A$2:$I$101,3,FALSE)</f>
        <v>Beauty</v>
      </c>
      <c r="F1621" t="s">
        <v>1769</v>
      </c>
      <c r="G1621">
        <v>2</v>
      </c>
      <c r="H1621">
        <v>898.81</v>
      </c>
      <c r="I1621">
        <v>0.25</v>
      </c>
      <c r="J1621" t="s">
        <v>1824</v>
      </c>
      <c r="K1621">
        <v>1348.2149999999999</v>
      </c>
      <c r="L1621" s="45">
        <f t="shared" si="102"/>
        <v>2</v>
      </c>
      <c r="M1621" s="42">
        <f t="shared" si="105"/>
        <v>898.81</v>
      </c>
      <c r="N1621" s="42">
        <f t="shared" si="103"/>
        <v>0.25</v>
      </c>
      <c r="O1621" s="42">
        <f t="shared" si="104"/>
        <v>1348.2149999999999</v>
      </c>
    </row>
    <row r="1622" spans="1:15" x14ac:dyDescent="0.3">
      <c r="A1622" t="s">
        <v>3446</v>
      </c>
      <c r="B1622" s="2">
        <v>45769</v>
      </c>
      <c r="C1622" t="s">
        <v>1101</v>
      </c>
      <c r="D1622" t="s">
        <v>1662</v>
      </c>
      <c r="E1622" t="str">
        <f>VLOOKUP(D1622,Product!$A$2:$I$101,3,FALSE)</f>
        <v>Sports</v>
      </c>
      <c r="F1622" t="s">
        <v>1766</v>
      </c>
      <c r="G1622">
        <v>2</v>
      </c>
      <c r="H1622">
        <v>422.13</v>
      </c>
      <c r="I1622">
        <v>0.28000000000000003</v>
      </c>
      <c r="J1622" t="s">
        <v>1824</v>
      </c>
      <c r="K1622">
        <v>607.86720000000003</v>
      </c>
      <c r="L1622" s="45">
        <f t="shared" si="102"/>
        <v>2</v>
      </c>
      <c r="M1622" s="42">
        <f t="shared" si="105"/>
        <v>422.13</v>
      </c>
      <c r="N1622" s="42">
        <f t="shared" si="103"/>
        <v>0.28000000000000003</v>
      </c>
      <c r="O1622" s="42">
        <f t="shared" si="104"/>
        <v>607.86720000000003</v>
      </c>
    </row>
    <row r="1623" spans="1:15" x14ac:dyDescent="0.3">
      <c r="A1623" t="s">
        <v>3447</v>
      </c>
      <c r="B1623" s="2">
        <v>45524</v>
      </c>
      <c r="C1623" t="s">
        <v>191</v>
      </c>
      <c r="D1623" t="s">
        <v>1616</v>
      </c>
      <c r="E1623" t="str">
        <f>VLOOKUP(D1623,Product!$A$2:$I$101,3,FALSE)</f>
        <v>Electronics</v>
      </c>
      <c r="F1623" t="s">
        <v>1792</v>
      </c>
      <c r="G1623">
        <v>1</v>
      </c>
      <c r="H1623">
        <v>324.56</v>
      </c>
      <c r="I1623">
        <v>0.03</v>
      </c>
      <c r="J1623" t="s">
        <v>1829</v>
      </c>
      <c r="K1623">
        <v>314.82319999999999</v>
      </c>
      <c r="L1623" s="45">
        <f t="shared" si="102"/>
        <v>1</v>
      </c>
      <c r="M1623" s="42">
        <f t="shared" si="105"/>
        <v>324.56</v>
      </c>
      <c r="N1623" s="42">
        <f t="shared" si="103"/>
        <v>0.03</v>
      </c>
      <c r="O1623" s="42">
        <f t="shared" si="104"/>
        <v>314.82319999999999</v>
      </c>
    </row>
    <row r="1624" spans="1:15" x14ac:dyDescent="0.3">
      <c r="A1624" t="s">
        <v>3448</v>
      </c>
      <c r="B1624" s="2">
        <v>45531</v>
      </c>
      <c r="C1624" t="s">
        <v>1443</v>
      </c>
      <c r="D1624" t="s">
        <v>1658</v>
      </c>
      <c r="E1624" t="str">
        <f>VLOOKUP(D1624,Product!$A$2:$I$101,3,FALSE)</f>
        <v>Home</v>
      </c>
      <c r="F1624" t="s">
        <v>1804</v>
      </c>
      <c r="G1624">
        <v>4</v>
      </c>
      <c r="H1624">
        <v>570.38</v>
      </c>
      <c r="I1624">
        <v>0.26</v>
      </c>
      <c r="J1624" t="s">
        <v>1826</v>
      </c>
      <c r="K1624">
        <v>1688.3248000000001</v>
      </c>
      <c r="L1624" s="45">
        <f t="shared" si="102"/>
        <v>4</v>
      </c>
      <c r="M1624" s="42">
        <f t="shared" si="105"/>
        <v>570.38</v>
      </c>
      <c r="N1624" s="42">
        <f t="shared" si="103"/>
        <v>0.26</v>
      </c>
      <c r="O1624" s="42">
        <f t="shared" si="104"/>
        <v>1688.3248000000001</v>
      </c>
    </row>
    <row r="1625" spans="1:15" x14ac:dyDescent="0.3">
      <c r="A1625" t="s">
        <v>3449</v>
      </c>
      <c r="B1625" s="2">
        <v>45479</v>
      </c>
      <c r="C1625" t="s">
        <v>1229</v>
      </c>
      <c r="D1625" t="s">
        <v>1616</v>
      </c>
      <c r="E1625" t="str">
        <f>VLOOKUP(D1625,Product!$A$2:$I$101,3,FALSE)</f>
        <v>Electronics</v>
      </c>
      <c r="F1625" t="s">
        <v>1801</v>
      </c>
      <c r="G1625">
        <v>2</v>
      </c>
      <c r="H1625">
        <v>223.73</v>
      </c>
      <c r="I1625">
        <v>0.11</v>
      </c>
      <c r="J1625" t="s">
        <v>1826</v>
      </c>
      <c r="K1625">
        <v>398.23939999999999</v>
      </c>
      <c r="L1625" s="45">
        <f t="shared" si="102"/>
        <v>2</v>
      </c>
      <c r="M1625" s="42">
        <f t="shared" si="105"/>
        <v>223.73</v>
      </c>
      <c r="N1625" s="42">
        <f t="shared" si="103"/>
        <v>0.11</v>
      </c>
      <c r="O1625" s="42">
        <f t="shared" si="104"/>
        <v>398.23939999999999</v>
      </c>
    </row>
    <row r="1626" spans="1:15" x14ac:dyDescent="0.3">
      <c r="A1626" t="s">
        <v>3450</v>
      </c>
      <c r="B1626" s="2">
        <v>45868</v>
      </c>
      <c r="C1626" t="s">
        <v>1101</v>
      </c>
      <c r="D1626" t="s">
        <v>1720</v>
      </c>
      <c r="E1626" t="str">
        <f>VLOOKUP(D1626,Product!$A$2:$I$101,3,FALSE)</f>
        <v>Home</v>
      </c>
      <c r="F1626" t="s">
        <v>1804</v>
      </c>
      <c r="G1626">
        <v>4</v>
      </c>
      <c r="H1626">
        <v>164.93</v>
      </c>
      <c r="I1626">
        <v>0.11</v>
      </c>
      <c r="J1626" t="s">
        <v>1824</v>
      </c>
      <c r="K1626">
        <v>587.1508</v>
      </c>
      <c r="L1626" s="45">
        <f t="shared" si="102"/>
        <v>4</v>
      </c>
      <c r="M1626" s="42">
        <f t="shared" si="105"/>
        <v>164.93</v>
      </c>
      <c r="N1626" s="42">
        <f t="shared" si="103"/>
        <v>0.11</v>
      </c>
      <c r="O1626" s="42">
        <f t="shared" si="104"/>
        <v>587.1508</v>
      </c>
    </row>
    <row r="1627" spans="1:15" x14ac:dyDescent="0.3">
      <c r="A1627" t="s">
        <v>3451</v>
      </c>
      <c r="B1627" s="2">
        <v>45569</v>
      </c>
      <c r="C1627" t="s">
        <v>797</v>
      </c>
      <c r="D1627" t="s">
        <v>1578</v>
      </c>
      <c r="E1627" t="str">
        <f>VLOOKUP(D1627,Product!$A$2:$I$101,3,FALSE)</f>
        <v>Electronics</v>
      </c>
      <c r="F1627" t="s">
        <v>1779</v>
      </c>
      <c r="G1627">
        <v>3</v>
      </c>
      <c r="H1627">
        <v>326.66000000000003</v>
      </c>
      <c r="I1627">
        <v>0.28000000000000003</v>
      </c>
      <c r="J1627" t="s">
        <v>1829</v>
      </c>
      <c r="K1627">
        <v>705.5856</v>
      </c>
      <c r="L1627" s="45">
        <f t="shared" si="102"/>
        <v>3</v>
      </c>
      <c r="M1627" s="42">
        <f t="shared" si="105"/>
        <v>326.66000000000003</v>
      </c>
      <c r="N1627" s="42">
        <f t="shared" si="103"/>
        <v>0.28000000000000003</v>
      </c>
      <c r="O1627" s="42">
        <f t="shared" si="104"/>
        <v>705.5856</v>
      </c>
    </row>
    <row r="1628" spans="1:15" x14ac:dyDescent="0.3">
      <c r="A1628" t="s">
        <v>3452</v>
      </c>
      <c r="B1628" s="2">
        <v>45382</v>
      </c>
      <c r="C1628" t="s">
        <v>601</v>
      </c>
      <c r="D1628" t="s">
        <v>1546</v>
      </c>
      <c r="E1628" t="str">
        <f>VLOOKUP(D1628,Product!$A$2:$I$101,3,FALSE)</f>
        <v>Clothing</v>
      </c>
      <c r="F1628" t="s">
        <v>1801</v>
      </c>
      <c r="G1628">
        <v>2</v>
      </c>
      <c r="H1628">
        <v>462.93</v>
      </c>
      <c r="I1628">
        <v>0.17</v>
      </c>
      <c r="J1628" t="s">
        <v>1826</v>
      </c>
      <c r="K1628">
        <v>768.46379999999999</v>
      </c>
      <c r="L1628" s="45">
        <f t="shared" si="102"/>
        <v>2</v>
      </c>
      <c r="M1628" s="42">
        <f t="shared" si="105"/>
        <v>462.93</v>
      </c>
      <c r="N1628" s="42">
        <f t="shared" si="103"/>
        <v>0.17</v>
      </c>
      <c r="O1628" s="42">
        <f t="shared" si="104"/>
        <v>768.46379999999999</v>
      </c>
    </row>
    <row r="1629" spans="1:15" x14ac:dyDescent="0.3">
      <c r="A1629" t="s">
        <v>3453</v>
      </c>
      <c r="B1629" s="2">
        <v>45885</v>
      </c>
      <c r="C1629" t="s">
        <v>496</v>
      </c>
      <c r="D1629" t="s">
        <v>1543</v>
      </c>
      <c r="E1629" t="str">
        <f>VLOOKUP(D1629,Product!$A$2:$I$101,3,FALSE)</f>
        <v>Electronics</v>
      </c>
      <c r="F1629" t="s">
        <v>1804</v>
      </c>
      <c r="G1629">
        <v>3</v>
      </c>
      <c r="H1629">
        <v>60.26</v>
      </c>
      <c r="I1629">
        <v>0.04</v>
      </c>
      <c r="J1629" t="s">
        <v>1824</v>
      </c>
      <c r="K1629">
        <v>173.5488</v>
      </c>
      <c r="L1629" s="45">
        <f t="shared" si="102"/>
        <v>3</v>
      </c>
      <c r="M1629" s="42">
        <f t="shared" si="105"/>
        <v>60.26</v>
      </c>
      <c r="N1629" s="42">
        <f t="shared" si="103"/>
        <v>0.04</v>
      </c>
      <c r="O1629" s="42">
        <f t="shared" si="104"/>
        <v>173.5488</v>
      </c>
    </row>
    <row r="1630" spans="1:15" x14ac:dyDescent="0.3">
      <c r="A1630" t="s">
        <v>3454</v>
      </c>
      <c r="B1630" s="2">
        <v>45829</v>
      </c>
      <c r="C1630" t="s">
        <v>261</v>
      </c>
      <c r="D1630" t="s">
        <v>1616</v>
      </c>
      <c r="E1630" t="str">
        <f>VLOOKUP(D1630,Product!$A$2:$I$101,3,FALSE)</f>
        <v>Electronics</v>
      </c>
      <c r="F1630" t="s">
        <v>1786</v>
      </c>
      <c r="G1630">
        <v>3</v>
      </c>
      <c r="H1630">
        <v>109.5</v>
      </c>
      <c r="I1630">
        <v>0.06</v>
      </c>
      <c r="J1630" t="s">
        <v>1829</v>
      </c>
      <c r="K1630">
        <v>308.79000000000002</v>
      </c>
      <c r="L1630" s="45">
        <f t="shared" si="102"/>
        <v>3</v>
      </c>
      <c r="M1630" s="42">
        <f t="shared" si="105"/>
        <v>109.5</v>
      </c>
      <c r="N1630" s="42">
        <f t="shared" si="103"/>
        <v>0.06</v>
      </c>
      <c r="O1630" s="42">
        <f t="shared" si="104"/>
        <v>308.79000000000002</v>
      </c>
    </row>
    <row r="1631" spans="1:15" x14ac:dyDescent="0.3">
      <c r="A1631" t="s">
        <v>3455</v>
      </c>
      <c r="B1631" s="2">
        <v>45721</v>
      </c>
      <c r="C1631" t="s">
        <v>1193</v>
      </c>
      <c r="D1631" t="s">
        <v>1688</v>
      </c>
      <c r="E1631" t="str">
        <f>VLOOKUP(D1631,Product!$A$2:$I$101,3,FALSE)</f>
        <v>Home</v>
      </c>
      <c r="F1631" t="s">
        <v>1804</v>
      </c>
      <c r="G1631">
        <v>1</v>
      </c>
      <c r="H1631">
        <v>505.83</v>
      </c>
      <c r="I1631">
        <v>0.14000000000000001</v>
      </c>
      <c r="J1631" t="s">
        <v>1829</v>
      </c>
      <c r="K1631">
        <v>435.0138</v>
      </c>
      <c r="L1631" s="45">
        <f t="shared" si="102"/>
        <v>1</v>
      </c>
      <c r="M1631" s="42">
        <f t="shared" si="105"/>
        <v>505.83</v>
      </c>
      <c r="N1631" s="42">
        <f t="shared" si="103"/>
        <v>0.14000000000000001</v>
      </c>
      <c r="O1631" s="42">
        <f t="shared" si="104"/>
        <v>435.0138</v>
      </c>
    </row>
    <row r="1632" spans="1:15" x14ac:dyDescent="0.3">
      <c r="A1632" t="s">
        <v>3456</v>
      </c>
      <c r="B1632" s="2">
        <v>45511</v>
      </c>
      <c r="C1632" t="s">
        <v>544</v>
      </c>
      <c r="D1632" t="s">
        <v>1744</v>
      </c>
      <c r="E1632" t="str">
        <f>VLOOKUP(D1632,Product!$A$2:$I$101,3,FALSE)</f>
        <v>Electronics</v>
      </c>
      <c r="F1632" t="s">
        <v>1789</v>
      </c>
      <c r="G1632">
        <v>2</v>
      </c>
      <c r="H1632">
        <v>443.15</v>
      </c>
      <c r="I1632">
        <v>0.27</v>
      </c>
      <c r="J1632" t="s">
        <v>1826</v>
      </c>
      <c r="K1632">
        <v>646.99899999999991</v>
      </c>
      <c r="L1632" s="45">
        <f t="shared" si="102"/>
        <v>2</v>
      </c>
      <c r="M1632" s="42">
        <f t="shared" si="105"/>
        <v>443.15</v>
      </c>
      <c r="N1632" s="42">
        <f t="shared" si="103"/>
        <v>0.27</v>
      </c>
      <c r="O1632" s="42">
        <f t="shared" si="104"/>
        <v>646.99899999999991</v>
      </c>
    </row>
    <row r="1633" spans="1:15" x14ac:dyDescent="0.3">
      <c r="A1633" t="s">
        <v>3457</v>
      </c>
      <c r="B1633" s="2">
        <v>45739</v>
      </c>
      <c r="C1633" t="s">
        <v>1527</v>
      </c>
      <c r="D1633" t="s">
        <v>1560</v>
      </c>
      <c r="E1633" t="str">
        <f>VLOOKUP(D1633,Product!$A$2:$I$101,3,FALSE)</f>
        <v>Home</v>
      </c>
      <c r="F1633" t="s">
        <v>1779</v>
      </c>
      <c r="G1633">
        <v>2</v>
      </c>
      <c r="H1633">
        <v>784.26</v>
      </c>
      <c r="I1633">
        <v>0.23</v>
      </c>
      <c r="J1633" t="s">
        <v>1826</v>
      </c>
      <c r="K1633">
        <v>1207.7603999999999</v>
      </c>
      <c r="L1633" s="45">
        <f t="shared" si="102"/>
        <v>2</v>
      </c>
      <c r="M1633" s="42">
        <f t="shared" si="105"/>
        <v>784.26</v>
      </c>
      <c r="N1633" s="42">
        <f t="shared" si="103"/>
        <v>0.23</v>
      </c>
      <c r="O1633" s="42">
        <f t="shared" si="104"/>
        <v>1207.7603999999999</v>
      </c>
    </row>
    <row r="1634" spans="1:15" x14ac:dyDescent="0.3">
      <c r="A1634" t="s">
        <v>3458</v>
      </c>
      <c r="B1634" s="2">
        <v>45533</v>
      </c>
      <c r="C1634" t="s">
        <v>1405</v>
      </c>
      <c r="D1634" t="s">
        <v>1626</v>
      </c>
      <c r="E1634" t="str">
        <f>VLOOKUP(D1634,Product!$A$2:$I$101,3,FALSE)</f>
        <v>Electronics</v>
      </c>
      <c r="F1634" t="s">
        <v>1792</v>
      </c>
      <c r="G1634">
        <v>3</v>
      </c>
      <c r="H1634">
        <v>590.30999999999995</v>
      </c>
      <c r="I1634">
        <v>0.17</v>
      </c>
      <c r="J1634" t="s">
        <v>1826</v>
      </c>
      <c r="K1634">
        <v>1469.8719000000001</v>
      </c>
      <c r="L1634" s="45">
        <f t="shared" si="102"/>
        <v>3</v>
      </c>
      <c r="M1634" s="42">
        <f t="shared" si="105"/>
        <v>590.30999999999995</v>
      </c>
      <c r="N1634" s="42">
        <f t="shared" si="103"/>
        <v>0.17</v>
      </c>
      <c r="O1634" s="42">
        <f t="shared" si="104"/>
        <v>1469.8719000000001</v>
      </c>
    </row>
    <row r="1635" spans="1:15" x14ac:dyDescent="0.3">
      <c r="A1635" t="s">
        <v>3459</v>
      </c>
      <c r="B1635" s="2">
        <v>45553</v>
      </c>
      <c r="C1635" t="s">
        <v>417</v>
      </c>
      <c r="D1635" t="s">
        <v>1686</v>
      </c>
      <c r="E1635" t="str">
        <f>VLOOKUP(D1635,Product!$A$2:$I$101,3,FALSE)</f>
        <v>Clothing</v>
      </c>
      <c r="F1635" t="s">
        <v>1804</v>
      </c>
      <c r="G1635">
        <v>1</v>
      </c>
      <c r="H1635">
        <v>696.13</v>
      </c>
      <c r="I1635">
        <v>0.06</v>
      </c>
      <c r="J1635" t="s">
        <v>1829</v>
      </c>
      <c r="K1635">
        <v>654.36219999999992</v>
      </c>
      <c r="L1635" s="45">
        <f t="shared" si="102"/>
        <v>1</v>
      </c>
      <c r="M1635" s="42">
        <f t="shared" si="105"/>
        <v>696.13</v>
      </c>
      <c r="N1635" s="42">
        <f t="shared" si="103"/>
        <v>0.06</v>
      </c>
      <c r="O1635" s="42">
        <f t="shared" si="104"/>
        <v>654.36219999999992</v>
      </c>
    </row>
    <row r="1636" spans="1:15" x14ac:dyDescent="0.3">
      <c r="A1636" t="s">
        <v>3460</v>
      </c>
      <c r="B1636" s="2">
        <v>45341</v>
      </c>
      <c r="C1636" t="s">
        <v>369</v>
      </c>
      <c r="D1636" t="s">
        <v>1650</v>
      </c>
      <c r="E1636" t="str">
        <f>VLOOKUP(D1636,Product!$A$2:$I$101,3,FALSE)</f>
        <v>Electronics</v>
      </c>
      <c r="F1636" t="s">
        <v>1776</v>
      </c>
      <c r="G1636">
        <v>4</v>
      </c>
      <c r="H1636">
        <v>194.39</v>
      </c>
      <c r="I1636">
        <v>0.25</v>
      </c>
      <c r="J1636" t="s">
        <v>1824</v>
      </c>
      <c r="K1636">
        <v>583.16999999999996</v>
      </c>
      <c r="L1636" s="45">
        <f t="shared" si="102"/>
        <v>4</v>
      </c>
      <c r="M1636" s="42">
        <f t="shared" si="105"/>
        <v>194.39</v>
      </c>
      <c r="N1636" s="42">
        <f t="shared" si="103"/>
        <v>0.25</v>
      </c>
      <c r="O1636" s="42">
        <f t="shared" si="104"/>
        <v>583.16999999999996</v>
      </c>
    </row>
    <row r="1637" spans="1:15" x14ac:dyDescent="0.3">
      <c r="A1637" t="s">
        <v>3461</v>
      </c>
      <c r="B1637" s="2">
        <v>45430</v>
      </c>
      <c r="C1637" t="s">
        <v>1038</v>
      </c>
      <c r="D1637" t="s">
        <v>1614</v>
      </c>
      <c r="E1637" t="str">
        <f>VLOOKUP(D1637,Product!$A$2:$I$101,3,FALSE)</f>
        <v>Home</v>
      </c>
      <c r="F1637" t="s">
        <v>1757</v>
      </c>
      <c r="G1637">
        <v>1</v>
      </c>
      <c r="H1637">
        <v>339.7</v>
      </c>
      <c r="I1637">
        <v>0.1</v>
      </c>
      <c r="J1637" t="s">
        <v>1824</v>
      </c>
      <c r="K1637">
        <v>305.73</v>
      </c>
      <c r="L1637" s="45">
        <f t="shared" si="102"/>
        <v>1</v>
      </c>
      <c r="M1637" s="42">
        <f t="shared" si="105"/>
        <v>339.7</v>
      </c>
      <c r="N1637" s="42">
        <f t="shared" si="103"/>
        <v>0.1</v>
      </c>
      <c r="O1637" s="42">
        <f t="shared" si="104"/>
        <v>305.73</v>
      </c>
    </row>
    <row r="1638" spans="1:15" x14ac:dyDescent="0.3">
      <c r="A1638" t="s">
        <v>3462</v>
      </c>
      <c r="B1638" s="2">
        <v>45912</v>
      </c>
      <c r="C1638" t="s">
        <v>185</v>
      </c>
      <c r="D1638" t="s">
        <v>1684</v>
      </c>
      <c r="E1638" t="str">
        <f>VLOOKUP(D1638,Product!$A$2:$I$101,3,FALSE)</f>
        <v>Home</v>
      </c>
      <c r="F1638" t="s">
        <v>1797</v>
      </c>
      <c r="G1638">
        <v>4</v>
      </c>
      <c r="H1638">
        <v>463.16</v>
      </c>
      <c r="I1638">
        <v>0.27</v>
      </c>
      <c r="J1638" t="s">
        <v>1826</v>
      </c>
      <c r="K1638">
        <v>1352.4272000000001</v>
      </c>
      <c r="L1638" s="45">
        <f t="shared" si="102"/>
        <v>4</v>
      </c>
      <c r="M1638" s="42">
        <f t="shared" si="105"/>
        <v>463.16</v>
      </c>
      <c r="N1638" s="42">
        <f t="shared" si="103"/>
        <v>0.27</v>
      </c>
      <c r="O1638" s="42">
        <f t="shared" si="104"/>
        <v>1352.4272000000001</v>
      </c>
    </row>
    <row r="1639" spans="1:15" x14ac:dyDescent="0.3">
      <c r="A1639" t="s">
        <v>3463</v>
      </c>
      <c r="B1639" s="2">
        <v>45709</v>
      </c>
      <c r="C1639" t="s">
        <v>378</v>
      </c>
      <c r="D1639" t="s">
        <v>1555</v>
      </c>
      <c r="E1639" t="str">
        <f>VLOOKUP(D1639,Product!$A$2:$I$101,3,FALSE)</f>
        <v>Clothing</v>
      </c>
      <c r="F1639" t="s">
        <v>1789</v>
      </c>
      <c r="G1639">
        <v>2</v>
      </c>
      <c r="H1639">
        <v>824.91</v>
      </c>
      <c r="I1639">
        <v>0.09</v>
      </c>
      <c r="J1639" t="s">
        <v>1824</v>
      </c>
      <c r="K1639">
        <v>1501.3362</v>
      </c>
      <c r="L1639" s="45">
        <f t="shared" si="102"/>
        <v>2</v>
      </c>
      <c r="M1639" s="42">
        <f t="shared" si="105"/>
        <v>824.91</v>
      </c>
      <c r="N1639" s="42">
        <f t="shared" si="103"/>
        <v>0.09</v>
      </c>
      <c r="O1639" s="42">
        <f t="shared" si="104"/>
        <v>1501.3362</v>
      </c>
    </row>
    <row r="1640" spans="1:15" x14ac:dyDescent="0.3">
      <c r="A1640" t="s">
        <v>3464</v>
      </c>
      <c r="B1640" s="2">
        <v>45520</v>
      </c>
      <c r="C1640" t="s">
        <v>258</v>
      </c>
      <c r="D1640" t="s">
        <v>1555</v>
      </c>
      <c r="E1640" t="str">
        <f>VLOOKUP(D1640,Product!$A$2:$I$101,3,FALSE)</f>
        <v>Clothing</v>
      </c>
      <c r="F1640" t="s">
        <v>1761</v>
      </c>
      <c r="G1640">
        <v>4</v>
      </c>
      <c r="H1640">
        <v>796.89</v>
      </c>
      <c r="I1640">
        <v>0.17</v>
      </c>
      <c r="J1640" t="s">
        <v>1824</v>
      </c>
      <c r="K1640">
        <v>2645.6747999999998</v>
      </c>
      <c r="L1640" s="45">
        <f t="shared" si="102"/>
        <v>4</v>
      </c>
      <c r="M1640" s="42">
        <f t="shared" si="105"/>
        <v>796.89</v>
      </c>
      <c r="N1640" s="42">
        <f t="shared" si="103"/>
        <v>0.17</v>
      </c>
      <c r="O1640" s="42">
        <f t="shared" si="104"/>
        <v>2645.6747999999998</v>
      </c>
    </row>
    <row r="1641" spans="1:15" x14ac:dyDescent="0.3">
      <c r="A1641" t="s">
        <v>3465</v>
      </c>
      <c r="B1641" s="2">
        <v>45478</v>
      </c>
      <c r="C1641" t="s">
        <v>770</v>
      </c>
      <c r="D1641" t="s">
        <v>1600</v>
      </c>
      <c r="E1641" t="str">
        <f>VLOOKUP(D1641,Product!$A$2:$I$101,3,FALSE)</f>
        <v>Electronics</v>
      </c>
      <c r="F1641" t="s">
        <v>1807</v>
      </c>
      <c r="G1641">
        <v>3</v>
      </c>
      <c r="H1641">
        <v>543.92999999999995</v>
      </c>
      <c r="I1641">
        <v>0.3</v>
      </c>
      <c r="J1641" t="s">
        <v>1829</v>
      </c>
      <c r="K1641">
        <v>1142.2529999999999</v>
      </c>
      <c r="L1641" s="45">
        <f t="shared" si="102"/>
        <v>3</v>
      </c>
      <c r="M1641" s="42">
        <f t="shared" si="105"/>
        <v>543.92999999999995</v>
      </c>
      <c r="N1641" s="42">
        <f t="shared" si="103"/>
        <v>0.3</v>
      </c>
      <c r="O1641" s="42">
        <f t="shared" si="104"/>
        <v>1142.2529999999999</v>
      </c>
    </row>
    <row r="1642" spans="1:15" x14ac:dyDescent="0.3">
      <c r="A1642" t="s">
        <v>3466</v>
      </c>
      <c r="B1642" s="2">
        <v>45496</v>
      </c>
      <c r="C1642" t="s">
        <v>574</v>
      </c>
      <c r="D1642" t="s">
        <v>1576</v>
      </c>
      <c r="E1642" t="str">
        <f>VLOOKUP(D1642,Product!$A$2:$I$101,3,FALSE)</f>
        <v>Home</v>
      </c>
      <c r="F1642" t="s">
        <v>1779</v>
      </c>
      <c r="G1642">
        <v>2</v>
      </c>
      <c r="H1642">
        <v>44.65</v>
      </c>
      <c r="I1642">
        <v>0.03</v>
      </c>
      <c r="J1642" t="s">
        <v>1826</v>
      </c>
      <c r="K1642">
        <v>86.620999999999995</v>
      </c>
      <c r="L1642" s="45">
        <f t="shared" si="102"/>
        <v>2</v>
      </c>
      <c r="M1642" s="42">
        <f t="shared" si="105"/>
        <v>44.65</v>
      </c>
      <c r="N1642" s="42">
        <f t="shared" si="103"/>
        <v>0.03</v>
      </c>
      <c r="O1642" s="42">
        <f t="shared" si="104"/>
        <v>86.620999999999995</v>
      </c>
    </row>
    <row r="1643" spans="1:15" x14ac:dyDescent="0.3">
      <c r="A1643" t="s">
        <v>3467</v>
      </c>
      <c r="B1643" s="2">
        <v>45742</v>
      </c>
      <c r="C1643" t="s">
        <v>800</v>
      </c>
      <c r="D1643" t="s">
        <v>1660</v>
      </c>
      <c r="E1643" t="str">
        <f>VLOOKUP(D1643,Product!$A$2:$I$101,3,FALSE)</f>
        <v>Home</v>
      </c>
      <c r="F1643" t="s">
        <v>1752</v>
      </c>
      <c r="G1643">
        <v>4</v>
      </c>
      <c r="H1643">
        <v>827.39</v>
      </c>
      <c r="I1643">
        <v>0.06</v>
      </c>
      <c r="J1643" t="s">
        <v>1829</v>
      </c>
      <c r="K1643">
        <v>3110.9863999999998</v>
      </c>
      <c r="L1643" s="45">
        <f t="shared" si="102"/>
        <v>4</v>
      </c>
      <c r="M1643" s="42">
        <f t="shared" si="105"/>
        <v>827.39</v>
      </c>
      <c r="N1643" s="42">
        <f t="shared" si="103"/>
        <v>0.06</v>
      </c>
      <c r="O1643" s="42">
        <f t="shared" si="104"/>
        <v>3110.9863999999998</v>
      </c>
    </row>
    <row r="1644" spans="1:15" x14ac:dyDescent="0.3">
      <c r="A1644" t="s">
        <v>3468</v>
      </c>
      <c r="B1644" s="2">
        <v>45301</v>
      </c>
      <c r="C1644" t="s">
        <v>972</v>
      </c>
      <c r="D1644" t="s">
        <v>1576</v>
      </c>
      <c r="E1644" t="str">
        <f>VLOOKUP(D1644,Product!$A$2:$I$101,3,FALSE)</f>
        <v>Home</v>
      </c>
      <c r="F1644" t="s">
        <v>1794</v>
      </c>
      <c r="G1644">
        <v>2</v>
      </c>
      <c r="H1644">
        <v>403.2</v>
      </c>
      <c r="I1644">
        <v>0.21</v>
      </c>
      <c r="J1644" t="s">
        <v>1826</v>
      </c>
      <c r="K1644">
        <v>637.05600000000004</v>
      </c>
      <c r="L1644" s="45">
        <f t="shared" si="102"/>
        <v>2</v>
      </c>
      <c r="M1644" s="42">
        <f t="shared" si="105"/>
        <v>403.2</v>
      </c>
      <c r="N1644" s="42">
        <f t="shared" si="103"/>
        <v>0.21</v>
      </c>
      <c r="O1644" s="42">
        <f t="shared" si="104"/>
        <v>637.05600000000004</v>
      </c>
    </row>
    <row r="1645" spans="1:15" x14ac:dyDescent="0.3">
      <c r="A1645" t="s">
        <v>3469</v>
      </c>
      <c r="B1645" s="2">
        <v>45547</v>
      </c>
      <c r="C1645" t="s">
        <v>78</v>
      </c>
      <c r="D1645" t="s">
        <v>1720</v>
      </c>
      <c r="E1645" t="str">
        <f>VLOOKUP(D1645,Product!$A$2:$I$101,3,FALSE)</f>
        <v>Home</v>
      </c>
      <c r="F1645" t="s">
        <v>1797</v>
      </c>
      <c r="G1645">
        <v>4</v>
      </c>
      <c r="H1645">
        <v>292.31</v>
      </c>
      <c r="I1645">
        <v>0.27</v>
      </c>
      <c r="J1645" t="s">
        <v>1826</v>
      </c>
      <c r="K1645">
        <v>853.54520000000002</v>
      </c>
      <c r="L1645" s="45">
        <f t="shared" si="102"/>
        <v>4</v>
      </c>
      <c r="M1645" s="42">
        <f t="shared" si="105"/>
        <v>292.31</v>
      </c>
      <c r="N1645" s="42">
        <f t="shared" si="103"/>
        <v>0.27</v>
      </c>
      <c r="O1645" s="42">
        <f t="shared" si="104"/>
        <v>853.54520000000002</v>
      </c>
    </row>
    <row r="1646" spans="1:15" x14ac:dyDescent="0.3">
      <c r="A1646" t="s">
        <v>3470</v>
      </c>
      <c r="B1646" s="2">
        <v>45806</v>
      </c>
      <c r="C1646" t="s">
        <v>1513</v>
      </c>
      <c r="D1646" t="s">
        <v>1549</v>
      </c>
      <c r="E1646" t="str">
        <f>VLOOKUP(D1646,Product!$A$2:$I$101,3,FALSE)</f>
        <v>Clothing</v>
      </c>
      <c r="F1646" t="s">
        <v>1789</v>
      </c>
      <c r="G1646">
        <v>1</v>
      </c>
      <c r="H1646">
        <v>948.33</v>
      </c>
      <c r="I1646">
        <v>0.11</v>
      </c>
      <c r="J1646" t="s">
        <v>1824</v>
      </c>
      <c r="K1646">
        <v>844.01370000000009</v>
      </c>
      <c r="L1646" s="45">
        <f t="shared" si="102"/>
        <v>1</v>
      </c>
      <c r="M1646" s="42">
        <f t="shared" si="105"/>
        <v>948.33</v>
      </c>
      <c r="N1646" s="42">
        <f t="shared" si="103"/>
        <v>0.11</v>
      </c>
      <c r="O1646" s="42">
        <f t="shared" si="104"/>
        <v>844.01370000000009</v>
      </c>
    </row>
    <row r="1647" spans="1:15" x14ac:dyDescent="0.3">
      <c r="A1647" t="s">
        <v>3471</v>
      </c>
      <c r="B1647" s="2">
        <v>45294</v>
      </c>
      <c r="C1647" t="s">
        <v>1077</v>
      </c>
      <c r="D1647" t="s">
        <v>1626</v>
      </c>
      <c r="E1647" t="str">
        <f>VLOOKUP(D1647,Product!$A$2:$I$101,3,FALSE)</f>
        <v>Electronics</v>
      </c>
      <c r="F1647" t="s">
        <v>1773</v>
      </c>
      <c r="G1647">
        <v>1</v>
      </c>
      <c r="H1647">
        <v>702.27</v>
      </c>
      <c r="I1647">
        <v>0.17</v>
      </c>
      <c r="J1647" t="s">
        <v>1829</v>
      </c>
      <c r="K1647">
        <v>582.88409999999999</v>
      </c>
      <c r="L1647" s="45">
        <f t="shared" si="102"/>
        <v>1</v>
      </c>
      <c r="M1647" s="42">
        <f t="shared" si="105"/>
        <v>702.27</v>
      </c>
      <c r="N1647" s="42">
        <f t="shared" si="103"/>
        <v>0.17</v>
      </c>
      <c r="O1647" s="42">
        <f t="shared" si="104"/>
        <v>582.88409999999999</v>
      </c>
    </row>
    <row r="1648" spans="1:15" x14ac:dyDescent="0.3">
      <c r="A1648" t="s">
        <v>3472</v>
      </c>
      <c r="B1648" s="2">
        <v>45875</v>
      </c>
      <c r="C1648" t="s">
        <v>160</v>
      </c>
      <c r="D1648" t="s">
        <v>1608</v>
      </c>
      <c r="E1648" t="str">
        <f>VLOOKUP(D1648,Product!$A$2:$I$101,3,FALSE)</f>
        <v>Home</v>
      </c>
      <c r="F1648" t="s">
        <v>1766</v>
      </c>
      <c r="G1648">
        <v>2</v>
      </c>
      <c r="H1648">
        <v>379.28</v>
      </c>
      <c r="I1648">
        <v>0.26</v>
      </c>
      <c r="J1648" t="s">
        <v>1824</v>
      </c>
      <c r="K1648">
        <v>561.33439999999996</v>
      </c>
      <c r="L1648" s="45">
        <f t="shared" si="102"/>
        <v>2</v>
      </c>
      <c r="M1648" s="42">
        <f t="shared" si="105"/>
        <v>379.28</v>
      </c>
      <c r="N1648" s="42">
        <f t="shared" si="103"/>
        <v>0.26</v>
      </c>
      <c r="O1648" s="42">
        <f t="shared" si="104"/>
        <v>561.33439999999996</v>
      </c>
    </row>
    <row r="1649" spans="1:15" x14ac:dyDescent="0.3">
      <c r="A1649" t="s">
        <v>3473</v>
      </c>
      <c r="B1649" s="2">
        <v>45669</v>
      </c>
      <c r="C1649" t="s">
        <v>452</v>
      </c>
      <c r="D1649" t="s">
        <v>1642</v>
      </c>
      <c r="E1649" t="str">
        <f>VLOOKUP(D1649,Product!$A$2:$I$101,3,FALSE)</f>
        <v>Beauty</v>
      </c>
      <c r="F1649" t="s">
        <v>1752</v>
      </c>
      <c r="G1649">
        <v>4</v>
      </c>
      <c r="H1649">
        <v>92.35</v>
      </c>
      <c r="I1649">
        <v>0.15</v>
      </c>
      <c r="J1649" t="s">
        <v>1824</v>
      </c>
      <c r="K1649">
        <v>313.99</v>
      </c>
      <c r="L1649" s="45">
        <f t="shared" si="102"/>
        <v>4</v>
      </c>
      <c r="M1649" s="42">
        <f t="shared" si="105"/>
        <v>92.35</v>
      </c>
      <c r="N1649" s="42">
        <f t="shared" si="103"/>
        <v>0.15</v>
      </c>
      <c r="O1649" s="42">
        <f t="shared" si="104"/>
        <v>313.99</v>
      </c>
    </row>
    <row r="1650" spans="1:15" x14ac:dyDescent="0.3">
      <c r="A1650" t="s">
        <v>3474</v>
      </c>
      <c r="B1650" s="2">
        <v>45606</v>
      </c>
      <c r="C1650" t="s">
        <v>711</v>
      </c>
      <c r="D1650" t="s">
        <v>1626</v>
      </c>
      <c r="E1650" t="str">
        <f>VLOOKUP(D1650,Product!$A$2:$I$101,3,FALSE)</f>
        <v>Electronics</v>
      </c>
      <c r="F1650" t="s">
        <v>1794</v>
      </c>
      <c r="G1650">
        <v>4</v>
      </c>
      <c r="H1650">
        <v>721.54</v>
      </c>
      <c r="I1650">
        <v>0.21</v>
      </c>
      <c r="J1650" t="s">
        <v>1824</v>
      </c>
      <c r="K1650">
        <v>2280.0664000000002</v>
      </c>
      <c r="L1650" s="45">
        <f t="shared" si="102"/>
        <v>4</v>
      </c>
      <c r="M1650" s="42">
        <f t="shared" si="105"/>
        <v>721.54</v>
      </c>
      <c r="N1650" s="42">
        <f t="shared" si="103"/>
        <v>0.21</v>
      </c>
      <c r="O1650" s="42">
        <f t="shared" si="104"/>
        <v>2280.0664000000002</v>
      </c>
    </row>
    <row r="1651" spans="1:15" x14ac:dyDescent="0.3">
      <c r="A1651" t="s">
        <v>3475</v>
      </c>
      <c r="B1651" s="2">
        <v>45787</v>
      </c>
      <c r="C1651" t="s">
        <v>202</v>
      </c>
      <c r="D1651" t="s">
        <v>1624</v>
      </c>
      <c r="E1651" t="str">
        <f>VLOOKUP(D1651,Product!$A$2:$I$101,3,FALSE)</f>
        <v>Sports</v>
      </c>
      <c r="F1651" t="s">
        <v>1786</v>
      </c>
      <c r="G1651">
        <v>1</v>
      </c>
      <c r="H1651">
        <v>228.69</v>
      </c>
      <c r="I1651">
        <v>0.14000000000000001</v>
      </c>
      <c r="J1651" t="s">
        <v>1824</v>
      </c>
      <c r="K1651">
        <v>196.67339999999999</v>
      </c>
      <c r="L1651" s="45">
        <f t="shared" si="102"/>
        <v>1</v>
      </c>
      <c r="M1651" s="42">
        <f t="shared" si="105"/>
        <v>228.69</v>
      </c>
      <c r="N1651" s="42">
        <f t="shared" si="103"/>
        <v>0.14000000000000001</v>
      </c>
      <c r="O1651" s="42">
        <f t="shared" si="104"/>
        <v>196.67339999999999</v>
      </c>
    </row>
    <row r="1652" spans="1:15" x14ac:dyDescent="0.3">
      <c r="A1652" t="s">
        <v>3476</v>
      </c>
      <c r="B1652" s="2">
        <v>45929</v>
      </c>
      <c r="C1652" t="s">
        <v>1112</v>
      </c>
      <c r="D1652" t="s">
        <v>1654</v>
      </c>
      <c r="E1652" t="str">
        <f>VLOOKUP(D1652,Product!$A$2:$I$101,3,FALSE)</f>
        <v>Clothing</v>
      </c>
      <c r="F1652" t="s">
        <v>1789</v>
      </c>
      <c r="G1652">
        <v>1</v>
      </c>
      <c r="H1652">
        <v>899.09</v>
      </c>
      <c r="I1652">
        <v>0.2</v>
      </c>
      <c r="J1652" t="s">
        <v>1826</v>
      </c>
      <c r="K1652">
        <v>719.27200000000005</v>
      </c>
      <c r="L1652" s="45">
        <f t="shared" si="102"/>
        <v>1</v>
      </c>
      <c r="M1652" s="42">
        <f t="shared" si="105"/>
        <v>899.09</v>
      </c>
      <c r="N1652" s="42">
        <f t="shared" si="103"/>
        <v>0.2</v>
      </c>
      <c r="O1652" s="42">
        <f t="shared" si="104"/>
        <v>719.27200000000005</v>
      </c>
    </row>
    <row r="1653" spans="1:15" x14ac:dyDescent="0.3">
      <c r="A1653" t="s">
        <v>3477</v>
      </c>
      <c r="B1653" s="2">
        <v>45379</v>
      </c>
      <c r="C1653" t="s">
        <v>1199</v>
      </c>
      <c r="D1653" t="s">
        <v>1562</v>
      </c>
      <c r="E1653" t="str">
        <f>VLOOKUP(D1653,Product!$A$2:$I$101,3,FALSE)</f>
        <v>Electronics</v>
      </c>
      <c r="F1653" t="s">
        <v>1782</v>
      </c>
      <c r="G1653">
        <v>4</v>
      </c>
      <c r="H1653">
        <v>195.75</v>
      </c>
      <c r="I1653">
        <v>0.17</v>
      </c>
      <c r="J1653" t="s">
        <v>1824</v>
      </c>
      <c r="K1653">
        <v>649.89</v>
      </c>
      <c r="L1653" s="45">
        <f t="shared" si="102"/>
        <v>4</v>
      </c>
      <c r="M1653" s="42">
        <f t="shared" si="105"/>
        <v>195.75</v>
      </c>
      <c r="N1653" s="42">
        <f t="shared" si="103"/>
        <v>0.17</v>
      </c>
      <c r="O1653" s="42">
        <f t="shared" si="104"/>
        <v>649.89</v>
      </c>
    </row>
    <row r="1654" spans="1:15" x14ac:dyDescent="0.3">
      <c r="A1654" t="s">
        <v>3478</v>
      </c>
      <c r="B1654" s="2">
        <v>45532</v>
      </c>
      <c r="C1654" t="s">
        <v>1322</v>
      </c>
      <c r="D1654" t="s">
        <v>1734</v>
      </c>
      <c r="E1654" t="str">
        <f>VLOOKUP(D1654,Product!$A$2:$I$101,3,FALSE)</f>
        <v>Electronics</v>
      </c>
      <c r="F1654" t="s">
        <v>1801</v>
      </c>
      <c r="G1654">
        <v>3</v>
      </c>
      <c r="H1654">
        <v>199.13</v>
      </c>
      <c r="I1654">
        <v>0.24</v>
      </c>
      <c r="J1654" t="s">
        <v>1824</v>
      </c>
      <c r="K1654">
        <v>454.01639999999998</v>
      </c>
      <c r="L1654" s="45">
        <f t="shared" si="102"/>
        <v>3</v>
      </c>
      <c r="M1654" s="42">
        <f t="shared" si="105"/>
        <v>199.13</v>
      </c>
      <c r="N1654" s="42">
        <f t="shared" si="103"/>
        <v>0.24</v>
      </c>
      <c r="O1654" s="42">
        <f t="shared" si="104"/>
        <v>454.01639999999998</v>
      </c>
    </row>
    <row r="1655" spans="1:15" x14ac:dyDescent="0.3">
      <c r="A1655" t="s">
        <v>3479</v>
      </c>
      <c r="B1655" s="2">
        <v>45466</v>
      </c>
      <c r="C1655" t="s">
        <v>535</v>
      </c>
      <c r="D1655" t="s">
        <v>1592</v>
      </c>
      <c r="E1655" t="str">
        <f>VLOOKUP(D1655,Product!$A$2:$I$101,3,FALSE)</f>
        <v>Sports</v>
      </c>
      <c r="F1655" t="s">
        <v>1799</v>
      </c>
      <c r="G1655">
        <v>2</v>
      </c>
      <c r="H1655">
        <v>833.62</v>
      </c>
      <c r="I1655">
        <v>0.18</v>
      </c>
      <c r="J1655" t="s">
        <v>1824</v>
      </c>
      <c r="K1655">
        <v>1367.1368</v>
      </c>
      <c r="L1655" s="45">
        <f t="shared" si="102"/>
        <v>2</v>
      </c>
      <c r="M1655" s="42">
        <f t="shared" si="105"/>
        <v>833.62</v>
      </c>
      <c r="N1655" s="42">
        <f t="shared" si="103"/>
        <v>0.18</v>
      </c>
      <c r="O1655" s="42">
        <f t="shared" si="104"/>
        <v>1367.1368</v>
      </c>
    </row>
    <row r="1656" spans="1:15" x14ac:dyDescent="0.3">
      <c r="A1656" t="s">
        <v>3480</v>
      </c>
      <c r="B1656" s="2">
        <v>45395</v>
      </c>
      <c r="C1656" t="s">
        <v>1489</v>
      </c>
      <c r="D1656" t="s">
        <v>1698</v>
      </c>
      <c r="E1656" t="str">
        <f>VLOOKUP(D1656,Product!$A$2:$I$101,3,FALSE)</f>
        <v>Clothing</v>
      </c>
      <c r="F1656" t="s">
        <v>1752</v>
      </c>
      <c r="G1656">
        <v>1</v>
      </c>
      <c r="H1656">
        <v>676.26</v>
      </c>
      <c r="I1656">
        <v>0.14000000000000001</v>
      </c>
      <c r="J1656" t="s">
        <v>1824</v>
      </c>
      <c r="K1656">
        <v>581.58359999999993</v>
      </c>
      <c r="L1656" s="45">
        <f t="shared" si="102"/>
        <v>1</v>
      </c>
      <c r="M1656" s="42">
        <f t="shared" si="105"/>
        <v>676.26</v>
      </c>
      <c r="N1656" s="42">
        <f t="shared" si="103"/>
        <v>0.14000000000000001</v>
      </c>
      <c r="O1656" s="42">
        <f t="shared" si="104"/>
        <v>581.58359999999993</v>
      </c>
    </row>
    <row r="1657" spans="1:15" x14ac:dyDescent="0.3">
      <c r="A1657" t="s">
        <v>3481</v>
      </c>
      <c r="B1657" s="2">
        <v>45708</v>
      </c>
      <c r="C1657" t="s">
        <v>130</v>
      </c>
      <c r="D1657" t="s">
        <v>1668</v>
      </c>
      <c r="E1657" t="str">
        <f>VLOOKUP(D1657,Product!$A$2:$I$101,3,FALSE)</f>
        <v>Beauty</v>
      </c>
      <c r="F1657" t="s">
        <v>1786</v>
      </c>
      <c r="G1657">
        <v>2</v>
      </c>
      <c r="H1657">
        <v>666.49</v>
      </c>
      <c r="I1657">
        <v>0.06</v>
      </c>
      <c r="J1657" t="s">
        <v>1824</v>
      </c>
      <c r="K1657">
        <v>1253.0011999999999</v>
      </c>
      <c r="L1657" s="45">
        <f t="shared" si="102"/>
        <v>2</v>
      </c>
      <c r="M1657" s="42">
        <f t="shared" si="105"/>
        <v>666.49</v>
      </c>
      <c r="N1657" s="42">
        <f t="shared" si="103"/>
        <v>0.06</v>
      </c>
      <c r="O1657" s="42">
        <f t="shared" si="104"/>
        <v>1253.0011999999999</v>
      </c>
    </row>
    <row r="1658" spans="1:15" x14ac:dyDescent="0.3">
      <c r="A1658" t="s">
        <v>3482</v>
      </c>
      <c r="B1658" s="2">
        <v>45735</v>
      </c>
      <c r="C1658" t="s">
        <v>1419</v>
      </c>
      <c r="D1658" t="s">
        <v>1578</v>
      </c>
      <c r="E1658" t="str">
        <f>VLOOKUP(D1658,Product!$A$2:$I$101,3,FALSE)</f>
        <v>Electronics</v>
      </c>
      <c r="F1658" t="s">
        <v>1769</v>
      </c>
      <c r="G1658">
        <v>3</v>
      </c>
      <c r="H1658">
        <v>471.19</v>
      </c>
      <c r="I1658">
        <v>0.28000000000000003</v>
      </c>
      <c r="J1658" t="s">
        <v>1829</v>
      </c>
      <c r="K1658">
        <v>1017.7704</v>
      </c>
      <c r="L1658" s="45">
        <f t="shared" si="102"/>
        <v>3</v>
      </c>
      <c r="M1658" s="42">
        <f t="shared" si="105"/>
        <v>471.19</v>
      </c>
      <c r="N1658" s="42">
        <f t="shared" si="103"/>
        <v>0.28000000000000003</v>
      </c>
      <c r="O1658" s="42">
        <f t="shared" si="104"/>
        <v>1017.7704</v>
      </c>
    </row>
    <row r="1659" spans="1:15" x14ac:dyDescent="0.3">
      <c r="A1659" t="s">
        <v>3483</v>
      </c>
      <c r="B1659" s="2">
        <v>45237</v>
      </c>
      <c r="C1659" t="s">
        <v>414</v>
      </c>
      <c r="D1659" t="s">
        <v>1562</v>
      </c>
      <c r="E1659" t="str">
        <f>VLOOKUP(D1659,Product!$A$2:$I$101,3,FALSE)</f>
        <v>Electronics</v>
      </c>
      <c r="F1659" t="s">
        <v>1766</v>
      </c>
      <c r="G1659">
        <v>4</v>
      </c>
      <c r="H1659">
        <v>555.65</v>
      </c>
      <c r="I1659">
        <v>0.25</v>
      </c>
      <c r="J1659" t="s">
        <v>1829</v>
      </c>
      <c r="K1659">
        <v>1666.95</v>
      </c>
      <c r="L1659" s="45">
        <f t="shared" si="102"/>
        <v>4</v>
      </c>
      <c r="M1659" s="42">
        <f t="shared" si="105"/>
        <v>555.65</v>
      </c>
      <c r="N1659" s="42">
        <f t="shared" si="103"/>
        <v>0.25</v>
      </c>
      <c r="O1659" s="42">
        <f t="shared" si="104"/>
        <v>1666.95</v>
      </c>
    </row>
    <row r="1660" spans="1:15" x14ac:dyDescent="0.3">
      <c r="A1660" t="s">
        <v>3484</v>
      </c>
      <c r="B1660" s="2">
        <v>45282</v>
      </c>
      <c r="C1660" t="s">
        <v>141</v>
      </c>
      <c r="D1660" t="s">
        <v>1738</v>
      </c>
      <c r="E1660" t="str">
        <f>VLOOKUP(D1660,Product!$A$2:$I$101,3,FALSE)</f>
        <v>Sports</v>
      </c>
      <c r="F1660" t="s">
        <v>1799</v>
      </c>
      <c r="G1660">
        <v>2</v>
      </c>
      <c r="H1660">
        <v>100.42</v>
      </c>
      <c r="I1660">
        <v>0.06</v>
      </c>
      <c r="J1660" t="s">
        <v>1824</v>
      </c>
      <c r="K1660">
        <v>188.78960000000001</v>
      </c>
      <c r="L1660" s="45">
        <f t="shared" si="102"/>
        <v>2</v>
      </c>
      <c r="M1660" s="42">
        <f t="shared" si="105"/>
        <v>100.42</v>
      </c>
      <c r="N1660" s="42">
        <f t="shared" si="103"/>
        <v>0.06</v>
      </c>
      <c r="O1660" s="42">
        <f t="shared" si="104"/>
        <v>188.78960000000001</v>
      </c>
    </row>
    <row r="1661" spans="1:15" x14ac:dyDescent="0.3">
      <c r="A1661" t="s">
        <v>3485</v>
      </c>
      <c r="B1661" s="2">
        <v>45337</v>
      </c>
      <c r="C1661" t="s">
        <v>191</v>
      </c>
      <c r="D1661" t="s">
        <v>1744</v>
      </c>
      <c r="E1661" t="str">
        <f>VLOOKUP(D1661,Product!$A$2:$I$101,3,FALSE)</f>
        <v>Electronics</v>
      </c>
      <c r="F1661" t="s">
        <v>1810</v>
      </c>
      <c r="G1661">
        <v>3</v>
      </c>
      <c r="H1661">
        <v>981.69</v>
      </c>
      <c r="I1661">
        <v>0.05</v>
      </c>
      <c r="J1661" t="s">
        <v>1829</v>
      </c>
      <c r="K1661">
        <v>2797.8164999999999</v>
      </c>
      <c r="L1661" s="45">
        <f t="shared" si="102"/>
        <v>3</v>
      </c>
      <c r="M1661" s="42">
        <f t="shared" si="105"/>
        <v>981.69</v>
      </c>
      <c r="N1661" s="42">
        <f t="shared" si="103"/>
        <v>0.05</v>
      </c>
      <c r="O1661" s="42">
        <f t="shared" si="104"/>
        <v>2797.8164999999999</v>
      </c>
    </row>
    <row r="1662" spans="1:15" x14ac:dyDescent="0.3">
      <c r="A1662" t="s">
        <v>3486</v>
      </c>
      <c r="B1662" s="2">
        <v>45310</v>
      </c>
      <c r="C1662" t="s">
        <v>1029</v>
      </c>
      <c r="D1662" t="s">
        <v>1568</v>
      </c>
      <c r="E1662" t="str">
        <f>VLOOKUP(D1662,Product!$A$2:$I$101,3,FALSE)</f>
        <v>Home</v>
      </c>
      <c r="F1662" t="s">
        <v>1804</v>
      </c>
      <c r="G1662">
        <v>2</v>
      </c>
      <c r="H1662">
        <v>848.87</v>
      </c>
      <c r="I1662">
        <v>0.09</v>
      </c>
      <c r="J1662" t="s">
        <v>1829</v>
      </c>
      <c r="K1662">
        <v>1544.9434000000001</v>
      </c>
      <c r="L1662" s="45">
        <f t="shared" si="102"/>
        <v>2</v>
      </c>
      <c r="M1662" s="42">
        <f t="shared" si="105"/>
        <v>848.87</v>
      </c>
      <c r="N1662" s="42">
        <f t="shared" si="103"/>
        <v>0.09</v>
      </c>
      <c r="O1662" s="42">
        <f t="shared" si="104"/>
        <v>1544.9434000000001</v>
      </c>
    </row>
    <row r="1663" spans="1:15" x14ac:dyDescent="0.3">
      <c r="A1663" t="s">
        <v>3487</v>
      </c>
      <c r="B1663" s="2">
        <v>45230</v>
      </c>
      <c r="C1663" t="s">
        <v>1172</v>
      </c>
      <c r="D1663" t="s">
        <v>1740</v>
      </c>
      <c r="E1663" t="str">
        <f>VLOOKUP(D1663,Product!$A$2:$I$101,3,FALSE)</f>
        <v>Clothing</v>
      </c>
      <c r="F1663" t="s">
        <v>1789</v>
      </c>
      <c r="G1663">
        <v>3</v>
      </c>
      <c r="H1663">
        <v>582.32000000000005</v>
      </c>
      <c r="I1663">
        <v>0</v>
      </c>
      <c r="J1663" t="s">
        <v>1826</v>
      </c>
      <c r="K1663">
        <v>1746.96</v>
      </c>
      <c r="L1663" s="45">
        <f t="shared" si="102"/>
        <v>3</v>
      </c>
      <c r="M1663" s="42">
        <f t="shared" si="105"/>
        <v>582.32000000000005</v>
      </c>
      <c r="N1663" s="42">
        <f t="shared" si="103"/>
        <v>0</v>
      </c>
      <c r="O1663" s="42">
        <f t="shared" si="104"/>
        <v>1746.96</v>
      </c>
    </row>
    <row r="1664" spans="1:15" x14ac:dyDescent="0.3">
      <c r="A1664" t="s">
        <v>3488</v>
      </c>
      <c r="B1664" s="2">
        <v>45341</v>
      </c>
      <c r="C1664" t="s">
        <v>568</v>
      </c>
      <c r="D1664" t="s">
        <v>1646</v>
      </c>
      <c r="E1664" t="str">
        <f>VLOOKUP(D1664,Product!$A$2:$I$101,3,FALSE)</f>
        <v>Beauty</v>
      </c>
      <c r="F1664" t="s">
        <v>1807</v>
      </c>
      <c r="G1664">
        <v>2</v>
      </c>
      <c r="H1664">
        <v>869.43</v>
      </c>
      <c r="I1664">
        <v>0.24</v>
      </c>
      <c r="J1664" t="s">
        <v>1829</v>
      </c>
      <c r="K1664">
        <v>1321.5336</v>
      </c>
      <c r="L1664" s="45">
        <f t="shared" si="102"/>
        <v>2</v>
      </c>
      <c r="M1664" s="42">
        <f t="shared" si="105"/>
        <v>869.43</v>
      </c>
      <c r="N1664" s="42">
        <f t="shared" si="103"/>
        <v>0.24</v>
      </c>
      <c r="O1664" s="42">
        <f t="shared" si="104"/>
        <v>1321.5336</v>
      </c>
    </row>
    <row r="1665" spans="1:15" x14ac:dyDescent="0.3">
      <c r="A1665" t="s">
        <v>3489</v>
      </c>
      <c r="B1665" s="2">
        <v>45440</v>
      </c>
      <c r="C1665" t="s">
        <v>93</v>
      </c>
      <c r="D1665" t="s">
        <v>1656</v>
      </c>
      <c r="E1665" t="str">
        <f>VLOOKUP(D1665,Product!$A$2:$I$101,3,FALSE)</f>
        <v>Sports</v>
      </c>
      <c r="F1665" t="s">
        <v>1769</v>
      </c>
      <c r="G1665">
        <v>1</v>
      </c>
      <c r="H1665">
        <v>62.26</v>
      </c>
      <c r="I1665">
        <v>0.03</v>
      </c>
      <c r="J1665" t="s">
        <v>1829</v>
      </c>
      <c r="K1665">
        <v>60.392200000000003</v>
      </c>
      <c r="L1665" s="45">
        <f t="shared" si="102"/>
        <v>1</v>
      </c>
      <c r="M1665" s="42">
        <f t="shared" si="105"/>
        <v>62.26</v>
      </c>
      <c r="N1665" s="42">
        <f t="shared" si="103"/>
        <v>0.03</v>
      </c>
      <c r="O1665" s="42">
        <f t="shared" si="104"/>
        <v>60.392200000000003</v>
      </c>
    </row>
    <row r="1666" spans="1:15" x14ac:dyDescent="0.3">
      <c r="A1666" t="s">
        <v>3490</v>
      </c>
      <c r="B1666" s="2">
        <v>45798</v>
      </c>
      <c r="C1666" t="s">
        <v>511</v>
      </c>
      <c r="D1666" t="s">
        <v>1626</v>
      </c>
      <c r="E1666" t="str">
        <f>VLOOKUP(D1666,Product!$A$2:$I$101,3,FALSE)</f>
        <v>Electronics</v>
      </c>
      <c r="F1666" t="s">
        <v>1799</v>
      </c>
      <c r="G1666">
        <v>3</v>
      </c>
      <c r="H1666">
        <v>343.97</v>
      </c>
      <c r="I1666">
        <v>0.04</v>
      </c>
      <c r="J1666" t="s">
        <v>1829</v>
      </c>
      <c r="K1666">
        <v>990.6336</v>
      </c>
      <c r="L1666" s="45">
        <f t="shared" si="102"/>
        <v>3</v>
      </c>
      <c r="M1666" s="42">
        <f t="shared" si="105"/>
        <v>343.97</v>
      </c>
      <c r="N1666" s="42">
        <f t="shared" si="103"/>
        <v>0.04</v>
      </c>
      <c r="O1666" s="42">
        <f t="shared" si="104"/>
        <v>990.6336</v>
      </c>
    </row>
    <row r="1667" spans="1:15" x14ac:dyDescent="0.3">
      <c r="A1667" t="s">
        <v>3491</v>
      </c>
      <c r="B1667" s="2">
        <v>45293</v>
      </c>
      <c r="C1667" t="s">
        <v>957</v>
      </c>
      <c r="D1667" t="s">
        <v>1596</v>
      </c>
      <c r="E1667" t="str">
        <f>VLOOKUP(D1667,Product!$A$2:$I$101,3,FALSE)</f>
        <v>Sports</v>
      </c>
      <c r="F1667" t="s">
        <v>1794</v>
      </c>
      <c r="G1667">
        <v>3</v>
      </c>
      <c r="H1667">
        <v>304.67</v>
      </c>
      <c r="I1667">
        <v>0.11</v>
      </c>
      <c r="J1667" t="s">
        <v>1824</v>
      </c>
      <c r="K1667">
        <v>813.46889999999996</v>
      </c>
      <c r="L1667" s="45">
        <f t="shared" ref="L1667:L1730" si="106">IF(G1667="", AVERAGEIF($E$2:$E$101, E1668, $G$2:$G$101), G1667)</f>
        <v>3</v>
      </c>
      <c r="M1667" s="42">
        <f t="shared" si="105"/>
        <v>304.67</v>
      </c>
      <c r="N1667" s="42">
        <f t="shared" ref="N1667:N1730" si="107">IF(I1667="", AVERAGEIF($E$2:$E$101, E1668, $I$2:$I$101), I1667)</f>
        <v>0.11</v>
      </c>
      <c r="O1667" s="42">
        <f t="shared" ref="O1667:O1730" si="108">IF(K1667="", AVERAGEIF($E$2:$E$101, E1668, $K$2:$K$101), K1667)</f>
        <v>813.46889999999996</v>
      </c>
    </row>
    <row r="1668" spans="1:15" x14ac:dyDescent="0.3">
      <c r="A1668" t="s">
        <v>3492</v>
      </c>
      <c r="B1668" s="2">
        <v>45296</v>
      </c>
      <c r="C1668" t="s">
        <v>1142</v>
      </c>
      <c r="D1668" t="s">
        <v>1602</v>
      </c>
      <c r="E1668" t="str">
        <f>VLOOKUP(D1668,Product!$A$2:$I$101,3,FALSE)</f>
        <v>Home</v>
      </c>
      <c r="F1668" t="s">
        <v>1786</v>
      </c>
      <c r="G1668">
        <v>4</v>
      </c>
      <c r="H1668">
        <v>208.34</v>
      </c>
      <c r="I1668">
        <v>0.01</v>
      </c>
      <c r="J1668" t="s">
        <v>1826</v>
      </c>
      <c r="K1668">
        <v>825.02639999999997</v>
      </c>
      <c r="L1668" s="45">
        <f t="shared" si="106"/>
        <v>4</v>
      </c>
      <c r="M1668" s="42">
        <f t="shared" si="105"/>
        <v>208.34</v>
      </c>
      <c r="N1668" s="42">
        <f t="shared" si="107"/>
        <v>0.01</v>
      </c>
      <c r="O1668" s="42">
        <f t="shared" si="108"/>
        <v>825.02639999999997</v>
      </c>
    </row>
    <row r="1669" spans="1:15" x14ac:dyDescent="0.3">
      <c r="A1669" t="s">
        <v>3493</v>
      </c>
      <c r="B1669" s="2">
        <v>45860</v>
      </c>
      <c r="C1669" t="s">
        <v>984</v>
      </c>
      <c r="D1669" t="s">
        <v>1720</v>
      </c>
      <c r="E1669" t="str">
        <f>VLOOKUP(D1669,Product!$A$2:$I$101,3,FALSE)</f>
        <v>Home</v>
      </c>
      <c r="F1669" t="s">
        <v>1757</v>
      </c>
      <c r="G1669">
        <v>1</v>
      </c>
      <c r="H1669">
        <v>119.04</v>
      </c>
      <c r="I1669">
        <v>0.13</v>
      </c>
      <c r="J1669" t="s">
        <v>1829</v>
      </c>
      <c r="K1669">
        <v>103.56480000000001</v>
      </c>
      <c r="L1669" s="45">
        <f t="shared" si="106"/>
        <v>1</v>
      </c>
      <c r="M1669" s="42">
        <f t="shared" si="105"/>
        <v>119.04</v>
      </c>
      <c r="N1669" s="42">
        <f t="shared" si="107"/>
        <v>0.13</v>
      </c>
      <c r="O1669" s="42">
        <f t="shared" si="108"/>
        <v>103.56480000000001</v>
      </c>
    </row>
    <row r="1670" spans="1:15" x14ac:dyDescent="0.3">
      <c r="A1670" t="s">
        <v>3494</v>
      </c>
      <c r="B1670" s="2">
        <v>45843</v>
      </c>
      <c r="C1670" t="s">
        <v>1011</v>
      </c>
      <c r="D1670" t="s">
        <v>1636</v>
      </c>
      <c r="E1670" t="str">
        <f>VLOOKUP(D1670,Product!$A$2:$I$101,3,FALSE)</f>
        <v>Sports</v>
      </c>
      <c r="F1670" t="s">
        <v>1786</v>
      </c>
      <c r="G1670">
        <v>4</v>
      </c>
      <c r="H1670">
        <v>791.65</v>
      </c>
      <c r="I1670">
        <v>0.06</v>
      </c>
      <c r="J1670" t="s">
        <v>1829</v>
      </c>
      <c r="K1670">
        <v>2976.6039999999998</v>
      </c>
      <c r="L1670" s="45">
        <f t="shared" si="106"/>
        <v>4</v>
      </c>
      <c r="M1670" s="42">
        <f t="shared" si="105"/>
        <v>791.65</v>
      </c>
      <c r="N1670" s="42">
        <f t="shared" si="107"/>
        <v>0.06</v>
      </c>
      <c r="O1670" s="42">
        <f t="shared" si="108"/>
        <v>2976.6039999999998</v>
      </c>
    </row>
    <row r="1671" spans="1:15" x14ac:dyDescent="0.3">
      <c r="A1671" t="s">
        <v>3495</v>
      </c>
      <c r="B1671" s="2">
        <v>45862</v>
      </c>
      <c r="C1671" t="s">
        <v>198</v>
      </c>
      <c r="D1671" t="s">
        <v>1576</v>
      </c>
      <c r="E1671" t="str">
        <f>VLOOKUP(D1671,Product!$A$2:$I$101,3,FALSE)</f>
        <v>Home</v>
      </c>
      <c r="F1671" t="s">
        <v>1761</v>
      </c>
      <c r="G1671">
        <v>2</v>
      </c>
      <c r="H1671">
        <v>414.86</v>
      </c>
      <c r="I1671">
        <v>0.23</v>
      </c>
      <c r="J1671" t="s">
        <v>1824</v>
      </c>
      <c r="K1671">
        <v>638.88440000000003</v>
      </c>
      <c r="L1671" s="45">
        <f t="shared" si="106"/>
        <v>2</v>
      </c>
      <c r="M1671" s="42">
        <f t="shared" si="105"/>
        <v>414.86</v>
      </c>
      <c r="N1671" s="42">
        <f t="shared" si="107"/>
        <v>0.23</v>
      </c>
      <c r="O1671" s="42">
        <f t="shared" si="108"/>
        <v>638.88440000000003</v>
      </c>
    </row>
    <row r="1672" spans="1:15" x14ac:dyDescent="0.3">
      <c r="A1672" t="s">
        <v>3496</v>
      </c>
      <c r="B1672" s="2">
        <v>45385</v>
      </c>
      <c r="C1672" t="s">
        <v>1472</v>
      </c>
      <c r="D1672" t="s">
        <v>1624</v>
      </c>
      <c r="E1672" t="str">
        <f>VLOOKUP(D1672,Product!$A$2:$I$101,3,FALSE)</f>
        <v>Sports</v>
      </c>
      <c r="F1672" t="s">
        <v>1794</v>
      </c>
      <c r="G1672">
        <v>2</v>
      </c>
      <c r="H1672">
        <v>960.81</v>
      </c>
      <c r="I1672">
        <v>0.28000000000000003</v>
      </c>
      <c r="J1672" t="s">
        <v>1826</v>
      </c>
      <c r="K1672">
        <v>1383.5663999999999</v>
      </c>
      <c r="L1672" s="45">
        <f t="shared" si="106"/>
        <v>2</v>
      </c>
      <c r="M1672" s="42">
        <f t="shared" si="105"/>
        <v>960.81</v>
      </c>
      <c r="N1672" s="42">
        <f t="shared" si="107"/>
        <v>0.28000000000000003</v>
      </c>
      <c r="O1672" s="42">
        <f t="shared" si="108"/>
        <v>1383.5663999999999</v>
      </c>
    </row>
    <row r="1673" spans="1:15" x14ac:dyDescent="0.3">
      <c r="A1673" t="s">
        <v>3497</v>
      </c>
      <c r="B1673" s="2">
        <v>45668</v>
      </c>
      <c r="C1673" t="s">
        <v>690</v>
      </c>
      <c r="D1673" t="s">
        <v>1648</v>
      </c>
      <c r="E1673" t="str">
        <f>VLOOKUP(D1673,Product!$A$2:$I$101,3,FALSE)</f>
        <v>Sports</v>
      </c>
      <c r="F1673" t="s">
        <v>1769</v>
      </c>
      <c r="G1673">
        <v>4</v>
      </c>
      <c r="H1673">
        <v>943.36</v>
      </c>
      <c r="I1673">
        <v>0.18</v>
      </c>
      <c r="J1673" t="s">
        <v>1826</v>
      </c>
      <c r="K1673">
        <v>3094.2208000000001</v>
      </c>
      <c r="L1673" s="45">
        <f t="shared" si="106"/>
        <v>4</v>
      </c>
      <c r="M1673" s="42">
        <f t="shared" si="105"/>
        <v>943.36</v>
      </c>
      <c r="N1673" s="42">
        <f t="shared" si="107"/>
        <v>0.18</v>
      </c>
      <c r="O1673" s="42">
        <f t="shared" si="108"/>
        <v>3094.2208000000001</v>
      </c>
    </row>
    <row r="1674" spans="1:15" x14ac:dyDescent="0.3">
      <c r="A1674" t="s">
        <v>3498</v>
      </c>
      <c r="B1674" s="2">
        <v>45561</v>
      </c>
      <c r="C1674" t="s">
        <v>693</v>
      </c>
      <c r="D1674" t="s">
        <v>1551</v>
      </c>
      <c r="E1674" t="str">
        <f>VLOOKUP(D1674,Product!$A$2:$I$101,3,FALSE)</f>
        <v>Clothing</v>
      </c>
      <c r="F1674" t="s">
        <v>1797</v>
      </c>
      <c r="G1674">
        <v>1</v>
      </c>
      <c r="H1674">
        <v>830.42</v>
      </c>
      <c r="I1674">
        <v>0.26</v>
      </c>
      <c r="J1674" t="s">
        <v>1829</v>
      </c>
      <c r="K1674">
        <v>614.51080000000002</v>
      </c>
      <c r="L1674" s="45">
        <f t="shared" si="106"/>
        <v>1</v>
      </c>
      <c r="M1674" s="42">
        <f t="shared" si="105"/>
        <v>830.42</v>
      </c>
      <c r="N1674" s="42">
        <f t="shared" si="107"/>
        <v>0.26</v>
      </c>
      <c r="O1674" s="42">
        <f t="shared" si="108"/>
        <v>614.51080000000002</v>
      </c>
    </row>
    <row r="1675" spans="1:15" x14ac:dyDescent="0.3">
      <c r="A1675" t="s">
        <v>3499</v>
      </c>
      <c r="B1675" s="2">
        <v>45637</v>
      </c>
      <c r="C1675" t="s">
        <v>1107</v>
      </c>
      <c r="D1675" t="s">
        <v>1682</v>
      </c>
      <c r="E1675" t="str">
        <f>VLOOKUP(D1675,Product!$A$2:$I$101,3,FALSE)</f>
        <v>Electronics</v>
      </c>
      <c r="F1675" t="s">
        <v>1807</v>
      </c>
      <c r="G1675">
        <v>1</v>
      </c>
      <c r="H1675">
        <v>762.55</v>
      </c>
      <c r="I1675">
        <v>0.19</v>
      </c>
      <c r="J1675" t="s">
        <v>1824</v>
      </c>
      <c r="K1675">
        <v>617.66549999999995</v>
      </c>
      <c r="L1675" s="45">
        <f t="shared" si="106"/>
        <v>1</v>
      </c>
      <c r="M1675" s="42">
        <f t="shared" si="105"/>
        <v>762.55</v>
      </c>
      <c r="N1675" s="42">
        <f t="shared" si="107"/>
        <v>0.19</v>
      </c>
      <c r="O1675" s="42">
        <f t="shared" si="108"/>
        <v>617.66549999999995</v>
      </c>
    </row>
    <row r="1676" spans="1:15" x14ac:dyDescent="0.3">
      <c r="A1676" t="s">
        <v>3500</v>
      </c>
      <c r="B1676" s="2">
        <v>45839</v>
      </c>
      <c r="C1676" t="s">
        <v>1077</v>
      </c>
      <c r="D1676" t="s">
        <v>1696</v>
      </c>
      <c r="E1676" t="str">
        <f>VLOOKUP(D1676,Product!$A$2:$I$101,3,FALSE)</f>
        <v>Electronics</v>
      </c>
      <c r="F1676" t="s">
        <v>1810</v>
      </c>
      <c r="G1676">
        <v>2</v>
      </c>
      <c r="H1676">
        <v>464.43</v>
      </c>
      <c r="I1676">
        <v>0.24</v>
      </c>
      <c r="J1676" t="s">
        <v>1829</v>
      </c>
      <c r="K1676">
        <v>705.93360000000007</v>
      </c>
      <c r="L1676" s="45">
        <f t="shared" si="106"/>
        <v>2</v>
      </c>
      <c r="M1676" s="42">
        <f t="shared" si="105"/>
        <v>464.43</v>
      </c>
      <c r="N1676" s="42">
        <f t="shared" si="107"/>
        <v>0.24</v>
      </c>
      <c r="O1676" s="42">
        <f t="shared" si="108"/>
        <v>705.93360000000007</v>
      </c>
    </row>
    <row r="1677" spans="1:15" x14ac:dyDescent="0.3">
      <c r="A1677" t="s">
        <v>3501</v>
      </c>
      <c r="B1677" s="2">
        <v>45851</v>
      </c>
      <c r="C1677" t="s">
        <v>75</v>
      </c>
      <c r="D1677" t="s">
        <v>1676</v>
      </c>
      <c r="E1677" t="str">
        <f>VLOOKUP(D1677,Product!$A$2:$I$101,3,FALSE)</f>
        <v>Beauty</v>
      </c>
      <c r="F1677" t="s">
        <v>1810</v>
      </c>
      <c r="G1677">
        <v>1</v>
      </c>
      <c r="H1677">
        <v>711.08</v>
      </c>
      <c r="I1677">
        <v>0.24</v>
      </c>
      <c r="J1677" t="s">
        <v>1826</v>
      </c>
      <c r="K1677">
        <v>540.42079999999999</v>
      </c>
      <c r="L1677" s="45">
        <f t="shared" si="106"/>
        <v>1</v>
      </c>
      <c r="M1677" s="42">
        <f t="shared" si="105"/>
        <v>711.08</v>
      </c>
      <c r="N1677" s="42">
        <f t="shared" si="107"/>
        <v>0.24</v>
      </c>
      <c r="O1677" s="42">
        <f t="shared" si="108"/>
        <v>540.42079999999999</v>
      </c>
    </row>
    <row r="1678" spans="1:15" x14ac:dyDescent="0.3">
      <c r="A1678" t="s">
        <v>3502</v>
      </c>
      <c r="B1678" s="2">
        <v>45656</v>
      </c>
      <c r="C1678" t="s">
        <v>803</v>
      </c>
      <c r="D1678" t="s">
        <v>1638</v>
      </c>
      <c r="E1678" t="str">
        <f>VLOOKUP(D1678,Product!$A$2:$I$101,3,FALSE)</f>
        <v>Sports</v>
      </c>
      <c r="F1678" t="s">
        <v>1799</v>
      </c>
      <c r="G1678">
        <v>2</v>
      </c>
      <c r="H1678">
        <v>984.96</v>
      </c>
      <c r="I1678">
        <v>0.16</v>
      </c>
      <c r="J1678" t="s">
        <v>1826</v>
      </c>
      <c r="K1678">
        <v>1654.7328</v>
      </c>
      <c r="L1678" s="45">
        <f t="shared" si="106"/>
        <v>2</v>
      </c>
      <c r="M1678" s="42">
        <f t="shared" si="105"/>
        <v>984.96</v>
      </c>
      <c r="N1678" s="42">
        <f t="shared" si="107"/>
        <v>0.16</v>
      </c>
      <c r="O1678" s="42">
        <f t="shared" si="108"/>
        <v>1654.7328</v>
      </c>
    </row>
    <row r="1679" spans="1:15" x14ac:dyDescent="0.3">
      <c r="A1679" t="s">
        <v>3503</v>
      </c>
      <c r="B1679" s="2">
        <v>45759</v>
      </c>
      <c r="C1679" t="s">
        <v>1077</v>
      </c>
      <c r="D1679" t="s">
        <v>1624</v>
      </c>
      <c r="E1679" t="str">
        <f>VLOOKUP(D1679,Product!$A$2:$I$101,3,FALSE)</f>
        <v>Sports</v>
      </c>
      <c r="F1679" t="s">
        <v>1794</v>
      </c>
      <c r="G1679">
        <v>1</v>
      </c>
      <c r="H1679">
        <v>21.14</v>
      </c>
      <c r="I1679">
        <v>0.06</v>
      </c>
      <c r="J1679" t="s">
        <v>1829</v>
      </c>
      <c r="K1679">
        <v>19.871600000000001</v>
      </c>
      <c r="L1679" s="45">
        <f t="shared" si="106"/>
        <v>1</v>
      </c>
      <c r="M1679" s="42">
        <f t="shared" ref="M1679:M1742" si="109">IF(H1679="", IFERROR(AVERAGEIF($E$2:$E$101, E1679, $H$2:$H$101), ""), H1679)</f>
        <v>21.14</v>
      </c>
      <c r="N1679" s="42">
        <f t="shared" si="107"/>
        <v>0.06</v>
      </c>
      <c r="O1679" s="42">
        <f t="shared" si="108"/>
        <v>19.871600000000001</v>
      </c>
    </row>
    <row r="1680" spans="1:15" x14ac:dyDescent="0.3">
      <c r="A1680" t="s">
        <v>3504</v>
      </c>
      <c r="B1680" s="2">
        <v>45679</v>
      </c>
      <c r="C1680" t="s">
        <v>375</v>
      </c>
      <c r="D1680" t="s">
        <v>1744</v>
      </c>
      <c r="E1680" t="str">
        <f>VLOOKUP(D1680,Product!$A$2:$I$101,3,FALSE)</f>
        <v>Electronics</v>
      </c>
      <c r="F1680" t="s">
        <v>1782</v>
      </c>
      <c r="G1680">
        <v>1</v>
      </c>
      <c r="H1680">
        <v>343.03</v>
      </c>
      <c r="I1680">
        <v>0.16</v>
      </c>
      <c r="J1680" t="s">
        <v>1824</v>
      </c>
      <c r="K1680">
        <v>288.14519999999999</v>
      </c>
      <c r="L1680" s="45">
        <f t="shared" si="106"/>
        <v>1</v>
      </c>
      <c r="M1680" s="42">
        <f t="shared" si="109"/>
        <v>343.03</v>
      </c>
      <c r="N1680" s="42">
        <f t="shared" si="107"/>
        <v>0.16</v>
      </c>
      <c r="O1680" s="42">
        <f t="shared" si="108"/>
        <v>288.14519999999999</v>
      </c>
    </row>
    <row r="1681" spans="1:15" x14ac:dyDescent="0.3">
      <c r="A1681" t="s">
        <v>3505</v>
      </c>
      <c r="B1681" s="2">
        <v>45237</v>
      </c>
      <c r="C1681" t="s">
        <v>791</v>
      </c>
      <c r="D1681" t="s">
        <v>1588</v>
      </c>
      <c r="E1681" t="str">
        <f>VLOOKUP(D1681,Product!$A$2:$I$101,3,FALSE)</f>
        <v>Sports</v>
      </c>
      <c r="F1681" t="s">
        <v>1810</v>
      </c>
      <c r="G1681">
        <v>3</v>
      </c>
      <c r="H1681">
        <v>94.83</v>
      </c>
      <c r="I1681">
        <v>0.16</v>
      </c>
      <c r="J1681" t="s">
        <v>1829</v>
      </c>
      <c r="K1681">
        <v>238.9716</v>
      </c>
      <c r="L1681" s="45">
        <f t="shared" si="106"/>
        <v>3</v>
      </c>
      <c r="M1681" s="42">
        <f t="shared" si="109"/>
        <v>94.83</v>
      </c>
      <c r="N1681" s="42">
        <f t="shared" si="107"/>
        <v>0.16</v>
      </c>
      <c r="O1681" s="42">
        <f t="shared" si="108"/>
        <v>238.9716</v>
      </c>
    </row>
    <row r="1682" spans="1:15" x14ac:dyDescent="0.3">
      <c r="A1682" t="s">
        <v>3506</v>
      </c>
      <c r="B1682" s="2">
        <v>45790</v>
      </c>
      <c r="C1682" t="s">
        <v>82</v>
      </c>
      <c r="D1682" t="s">
        <v>1686</v>
      </c>
      <c r="E1682" t="str">
        <f>VLOOKUP(D1682,Product!$A$2:$I$101,3,FALSE)</f>
        <v>Clothing</v>
      </c>
      <c r="F1682" t="s">
        <v>1813</v>
      </c>
      <c r="G1682">
        <v>3</v>
      </c>
      <c r="H1682">
        <v>74.66</v>
      </c>
      <c r="I1682">
        <v>0.03</v>
      </c>
      <c r="J1682" t="s">
        <v>1826</v>
      </c>
      <c r="K1682">
        <v>217.26060000000001</v>
      </c>
      <c r="L1682" s="45">
        <f t="shared" si="106"/>
        <v>3</v>
      </c>
      <c r="M1682" s="42">
        <f t="shared" si="109"/>
        <v>74.66</v>
      </c>
      <c r="N1682" s="42">
        <f t="shared" si="107"/>
        <v>0.03</v>
      </c>
      <c r="O1682" s="42">
        <f t="shared" si="108"/>
        <v>217.26060000000001</v>
      </c>
    </row>
    <row r="1683" spans="1:15" x14ac:dyDescent="0.3">
      <c r="A1683" t="s">
        <v>3507</v>
      </c>
      <c r="B1683" s="2">
        <v>45268</v>
      </c>
      <c r="C1683" t="s">
        <v>464</v>
      </c>
      <c r="D1683" t="s">
        <v>1622</v>
      </c>
      <c r="E1683" t="str">
        <f>VLOOKUP(D1683,Product!$A$2:$I$101,3,FALSE)</f>
        <v>Clothing</v>
      </c>
      <c r="F1683" t="s">
        <v>1801</v>
      </c>
      <c r="G1683">
        <v>3</v>
      </c>
      <c r="H1683">
        <v>281.95999999999998</v>
      </c>
      <c r="I1683">
        <v>0.01</v>
      </c>
      <c r="J1683" t="s">
        <v>1829</v>
      </c>
      <c r="K1683">
        <v>837.42119999999989</v>
      </c>
      <c r="L1683" s="45">
        <f t="shared" si="106"/>
        <v>3</v>
      </c>
      <c r="M1683" s="42">
        <f t="shared" si="109"/>
        <v>281.95999999999998</v>
      </c>
      <c r="N1683" s="42">
        <f t="shared" si="107"/>
        <v>0.01</v>
      </c>
      <c r="O1683" s="42">
        <f t="shared" si="108"/>
        <v>837.42119999999989</v>
      </c>
    </row>
    <row r="1684" spans="1:15" x14ac:dyDescent="0.3">
      <c r="A1684" t="s">
        <v>3508</v>
      </c>
      <c r="B1684" s="2">
        <v>45664</v>
      </c>
      <c r="C1684" t="s">
        <v>758</v>
      </c>
      <c r="D1684" t="s">
        <v>1690</v>
      </c>
      <c r="E1684" t="str">
        <f>VLOOKUP(D1684,Product!$A$2:$I$101,3,FALSE)</f>
        <v>Beauty</v>
      </c>
      <c r="F1684" t="s">
        <v>1810</v>
      </c>
      <c r="G1684">
        <v>4</v>
      </c>
      <c r="H1684">
        <v>622.27</v>
      </c>
      <c r="I1684">
        <v>0.02</v>
      </c>
      <c r="J1684" t="s">
        <v>1826</v>
      </c>
      <c r="K1684">
        <v>2439.2984000000001</v>
      </c>
      <c r="L1684" s="45">
        <f t="shared" si="106"/>
        <v>4</v>
      </c>
      <c r="M1684" s="42">
        <f t="shared" si="109"/>
        <v>622.27</v>
      </c>
      <c r="N1684" s="42">
        <f t="shared" si="107"/>
        <v>0.02</v>
      </c>
      <c r="O1684" s="42">
        <f t="shared" si="108"/>
        <v>2439.2984000000001</v>
      </c>
    </row>
    <row r="1685" spans="1:15" x14ac:dyDescent="0.3">
      <c r="A1685" t="s">
        <v>3509</v>
      </c>
      <c r="B1685" s="2">
        <v>45475</v>
      </c>
      <c r="C1685" t="s">
        <v>363</v>
      </c>
      <c r="D1685" t="s">
        <v>1622</v>
      </c>
      <c r="E1685" t="str">
        <f>VLOOKUP(D1685,Product!$A$2:$I$101,3,FALSE)</f>
        <v>Clothing</v>
      </c>
      <c r="F1685" t="s">
        <v>1779</v>
      </c>
      <c r="G1685">
        <v>2</v>
      </c>
      <c r="H1685">
        <v>78.27</v>
      </c>
      <c r="I1685">
        <v>0.28999999999999998</v>
      </c>
      <c r="J1685" t="s">
        <v>1829</v>
      </c>
      <c r="K1685">
        <v>111.1434</v>
      </c>
      <c r="L1685" s="45">
        <f t="shared" si="106"/>
        <v>2</v>
      </c>
      <c r="M1685" s="42">
        <f t="shared" si="109"/>
        <v>78.27</v>
      </c>
      <c r="N1685" s="42">
        <f t="shared" si="107"/>
        <v>0.28999999999999998</v>
      </c>
      <c r="O1685" s="42">
        <f t="shared" si="108"/>
        <v>111.1434</v>
      </c>
    </row>
    <row r="1686" spans="1:15" x14ac:dyDescent="0.3">
      <c r="A1686" t="s">
        <v>3510</v>
      </c>
      <c r="B1686" s="2">
        <v>45845</v>
      </c>
      <c r="C1686" t="s">
        <v>59</v>
      </c>
      <c r="D1686" t="s">
        <v>1672</v>
      </c>
      <c r="E1686" t="str">
        <f>VLOOKUP(D1686,Product!$A$2:$I$101,3,FALSE)</f>
        <v>Electronics</v>
      </c>
      <c r="F1686" t="s">
        <v>1797</v>
      </c>
      <c r="G1686">
        <v>4</v>
      </c>
      <c r="H1686">
        <v>676.58</v>
      </c>
      <c r="I1686">
        <v>0.23</v>
      </c>
      <c r="J1686" t="s">
        <v>1829</v>
      </c>
      <c r="K1686">
        <v>2083.8663999999999</v>
      </c>
      <c r="L1686" s="45">
        <f t="shared" si="106"/>
        <v>4</v>
      </c>
      <c r="M1686" s="42">
        <f t="shared" si="109"/>
        <v>676.58</v>
      </c>
      <c r="N1686" s="42">
        <f t="shared" si="107"/>
        <v>0.23</v>
      </c>
      <c r="O1686" s="42">
        <f t="shared" si="108"/>
        <v>2083.8663999999999</v>
      </c>
    </row>
    <row r="1687" spans="1:15" x14ac:dyDescent="0.3">
      <c r="A1687" t="s">
        <v>3511</v>
      </c>
      <c r="B1687" s="2">
        <v>45446</v>
      </c>
      <c r="C1687" t="s">
        <v>1495</v>
      </c>
      <c r="D1687" t="s">
        <v>1610</v>
      </c>
      <c r="E1687" t="str">
        <f>VLOOKUP(D1687,Product!$A$2:$I$101,3,FALSE)</f>
        <v>Sports</v>
      </c>
      <c r="F1687" t="s">
        <v>1757</v>
      </c>
      <c r="G1687">
        <v>2</v>
      </c>
      <c r="H1687">
        <v>938.6</v>
      </c>
      <c r="I1687">
        <v>0.04</v>
      </c>
      <c r="J1687" t="s">
        <v>1826</v>
      </c>
      <c r="K1687">
        <v>1802.1120000000001</v>
      </c>
      <c r="L1687" s="45">
        <f t="shared" si="106"/>
        <v>2</v>
      </c>
      <c r="M1687" s="42">
        <f t="shared" si="109"/>
        <v>938.6</v>
      </c>
      <c r="N1687" s="42">
        <f t="shared" si="107"/>
        <v>0.04</v>
      </c>
      <c r="O1687" s="42">
        <f t="shared" si="108"/>
        <v>1802.1120000000001</v>
      </c>
    </row>
    <row r="1688" spans="1:15" x14ac:dyDescent="0.3">
      <c r="A1688" t="s">
        <v>3512</v>
      </c>
      <c r="B1688" s="2">
        <v>45761</v>
      </c>
      <c r="C1688" t="s">
        <v>1112</v>
      </c>
      <c r="D1688" t="s">
        <v>1574</v>
      </c>
      <c r="E1688" t="str">
        <f>VLOOKUP(D1688,Product!$A$2:$I$101,3,FALSE)</f>
        <v>Electronics</v>
      </c>
      <c r="F1688" t="s">
        <v>1799</v>
      </c>
      <c r="G1688">
        <v>2</v>
      </c>
      <c r="H1688">
        <v>859.47</v>
      </c>
      <c r="I1688">
        <v>0.01</v>
      </c>
      <c r="J1688" t="s">
        <v>1824</v>
      </c>
      <c r="K1688">
        <v>1701.7506000000001</v>
      </c>
      <c r="L1688" s="45">
        <f t="shared" si="106"/>
        <v>2</v>
      </c>
      <c r="M1688" s="42">
        <f t="shared" si="109"/>
        <v>859.47</v>
      </c>
      <c r="N1688" s="42">
        <f t="shared" si="107"/>
        <v>0.01</v>
      </c>
      <c r="O1688" s="42">
        <f t="shared" si="108"/>
        <v>1701.7506000000001</v>
      </c>
    </row>
    <row r="1689" spans="1:15" x14ac:dyDescent="0.3">
      <c r="A1689" t="s">
        <v>3513</v>
      </c>
      <c r="B1689" s="2">
        <v>45363</v>
      </c>
      <c r="C1689" t="s">
        <v>214</v>
      </c>
      <c r="D1689" t="s">
        <v>1602</v>
      </c>
      <c r="E1689" t="str">
        <f>VLOOKUP(D1689,Product!$A$2:$I$101,3,FALSE)</f>
        <v>Home</v>
      </c>
      <c r="F1689" t="s">
        <v>1799</v>
      </c>
      <c r="G1689">
        <v>3</v>
      </c>
      <c r="H1689">
        <v>672.98</v>
      </c>
      <c r="I1689">
        <v>0.23</v>
      </c>
      <c r="J1689" t="s">
        <v>1826</v>
      </c>
      <c r="K1689">
        <v>1554.5838000000001</v>
      </c>
      <c r="L1689" s="45">
        <f t="shared" si="106"/>
        <v>3</v>
      </c>
      <c r="M1689" s="42">
        <f t="shared" si="109"/>
        <v>672.98</v>
      </c>
      <c r="N1689" s="42">
        <f t="shared" si="107"/>
        <v>0.23</v>
      </c>
      <c r="O1689" s="42">
        <f t="shared" si="108"/>
        <v>1554.5838000000001</v>
      </c>
    </row>
    <row r="1690" spans="1:15" x14ac:dyDescent="0.3">
      <c r="A1690" t="s">
        <v>3514</v>
      </c>
      <c r="B1690" s="2">
        <v>45420</v>
      </c>
      <c r="C1690" t="s">
        <v>672</v>
      </c>
      <c r="D1690" t="s">
        <v>1660</v>
      </c>
      <c r="E1690" t="str">
        <f>VLOOKUP(D1690,Product!$A$2:$I$101,3,FALSE)</f>
        <v>Home</v>
      </c>
      <c r="F1690" t="s">
        <v>1810</v>
      </c>
      <c r="G1690">
        <v>1</v>
      </c>
      <c r="H1690">
        <v>75.8</v>
      </c>
      <c r="I1690">
        <v>0.28999999999999998</v>
      </c>
      <c r="J1690" t="s">
        <v>1826</v>
      </c>
      <c r="K1690">
        <v>53.817999999999998</v>
      </c>
      <c r="L1690" s="45">
        <f t="shared" si="106"/>
        <v>1</v>
      </c>
      <c r="M1690" s="42">
        <f t="shared" si="109"/>
        <v>75.8</v>
      </c>
      <c r="N1690" s="42">
        <f t="shared" si="107"/>
        <v>0.28999999999999998</v>
      </c>
      <c r="O1690" s="42">
        <f t="shared" si="108"/>
        <v>53.817999999999998</v>
      </c>
    </row>
    <row r="1691" spans="1:15" x14ac:dyDescent="0.3">
      <c r="A1691" t="s">
        <v>3515</v>
      </c>
      <c r="B1691" s="2">
        <v>45536</v>
      </c>
      <c r="C1691" t="s">
        <v>137</v>
      </c>
      <c r="D1691" t="s">
        <v>1582</v>
      </c>
      <c r="E1691" t="str">
        <f>VLOOKUP(D1691,Product!$A$2:$I$101,3,FALSE)</f>
        <v>Sports</v>
      </c>
      <c r="F1691" t="s">
        <v>1801</v>
      </c>
      <c r="G1691">
        <v>4</v>
      </c>
      <c r="H1691">
        <v>742.15</v>
      </c>
      <c r="I1691">
        <v>0.1</v>
      </c>
      <c r="J1691" t="s">
        <v>1829</v>
      </c>
      <c r="K1691">
        <v>2671.74</v>
      </c>
      <c r="L1691" s="45">
        <f t="shared" si="106"/>
        <v>4</v>
      </c>
      <c r="M1691" s="42">
        <f t="shared" si="109"/>
        <v>742.15</v>
      </c>
      <c r="N1691" s="42">
        <f t="shared" si="107"/>
        <v>0.1</v>
      </c>
      <c r="O1691" s="42">
        <f t="shared" si="108"/>
        <v>2671.74</v>
      </c>
    </row>
    <row r="1692" spans="1:15" x14ac:dyDescent="0.3">
      <c r="A1692" t="s">
        <v>3516</v>
      </c>
      <c r="B1692" s="2">
        <v>45445</v>
      </c>
      <c r="C1692" t="s">
        <v>264</v>
      </c>
      <c r="D1692" t="s">
        <v>1608</v>
      </c>
      <c r="E1692" t="str">
        <f>VLOOKUP(D1692,Product!$A$2:$I$101,3,FALSE)</f>
        <v>Home</v>
      </c>
      <c r="F1692" t="s">
        <v>1779</v>
      </c>
      <c r="G1692">
        <v>1</v>
      </c>
      <c r="H1692">
        <v>637.39</v>
      </c>
      <c r="I1692">
        <v>0.22</v>
      </c>
      <c r="J1692" t="s">
        <v>1826</v>
      </c>
      <c r="K1692">
        <v>497.16419999999999</v>
      </c>
      <c r="L1692" s="45">
        <f t="shared" si="106"/>
        <v>1</v>
      </c>
      <c r="M1692" s="42">
        <f t="shared" si="109"/>
        <v>637.39</v>
      </c>
      <c r="N1692" s="42">
        <f t="shared" si="107"/>
        <v>0.22</v>
      </c>
      <c r="O1692" s="42">
        <f t="shared" si="108"/>
        <v>497.16419999999999</v>
      </c>
    </row>
    <row r="1693" spans="1:15" x14ac:dyDescent="0.3">
      <c r="A1693" t="s">
        <v>3517</v>
      </c>
      <c r="B1693" s="2">
        <v>45230</v>
      </c>
      <c r="C1693" t="s">
        <v>1220</v>
      </c>
      <c r="D1693" t="s">
        <v>1557</v>
      </c>
      <c r="E1693" t="str">
        <f>VLOOKUP(D1693,Product!$A$2:$I$101,3,FALSE)</f>
        <v>Beauty</v>
      </c>
      <c r="F1693" t="s">
        <v>1807</v>
      </c>
      <c r="G1693">
        <v>1</v>
      </c>
      <c r="H1693">
        <v>631</v>
      </c>
      <c r="I1693">
        <v>0.04</v>
      </c>
      <c r="J1693" t="s">
        <v>1824</v>
      </c>
      <c r="K1693">
        <v>605.76</v>
      </c>
      <c r="L1693" s="45">
        <f t="shared" si="106"/>
        <v>1</v>
      </c>
      <c r="M1693" s="42">
        <f t="shared" si="109"/>
        <v>631</v>
      </c>
      <c r="N1693" s="42">
        <f t="shared" si="107"/>
        <v>0.04</v>
      </c>
      <c r="O1693" s="42">
        <f t="shared" si="108"/>
        <v>605.76</v>
      </c>
    </row>
    <row r="1694" spans="1:15" x14ac:dyDescent="0.3">
      <c r="A1694" t="s">
        <v>3518</v>
      </c>
      <c r="B1694" s="2">
        <v>45916</v>
      </c>
      <c r="C1694" t="s">
        <v>1226</v>
      </c>
      <c r="D1694" t="s">
        <v>1708</v>
      </c>
      <c r="E1694" t="str">
        <f>VLOOKUP(D1694,Product!$A$2:$I$101,3,FALSE)</f>
        <v>Home</v>
      </c>
      <c r="F1694" t="s">
        <v>1766</v>
      </c>
      <c r="G1694">
        <v>4</v>
      </c>
      <c r="H1694">
        <v>983.98</v>
      </c>
      <c r="I1694">
        <v>0.11</v>
      </c>
      <c r="J1694" t="s">
        <v>1829</v>
      </c>
      <c r="K1694">
        <v>3502.9688000000001</v>
      </c>
      <c r="L1694" s="45">
        <f t="shared" si="106"/>
        <v>4</v>
      </c>
      <c r="M1694" s="42">
        <f t="shared" si="109"/>
        <v>983.98</v>
      </c>
      <c r="N1694" s="42">
        <f t="shared" si="107"/>
        <v>0.11</v>
      </c>
      <c r="O1694" s="42">
        <f t="shared" si="108"/>
        <v>3502.9688000000001</v>
      </c>
    </row>
    <row r="1695" spans="1:15" x14ac:dyDescent="0.3">
      <c r="A1695" t="s">
        <v>3519</v>
      </c>
      <c r="B1695" s="2">
        <v>45353</v>
      </c>
      <c r="C1695" t="s">
        <v>205</v>
      </c>
      <c r="D1695" t="s">
        <v>1658</v>
      </c>
      <c r="E1695" t="str">
        <f>VLOOKUP(D1695,Product!$A$2:$I$101,3,FALSE)</f>
        <v>Home</v>
      </c>
      <c r="F1695" t="s">
        <v>1792</v>
      </c>
      <c r="G1695">
        <v>4</v>
      </c>
      <c r="H1695">
        <v>73.69</v>
      </c>
      <c r="I1695">
        <v>0.08</v>
      </c>
      <c r="J1695" t="s">
        <v>1824</v>
      </c>
      <c r="K1695">
        <v>271.17919999999998</v>
      </c>
      <c r="L1695" s="45">
        <f t="shared" si="106"/>
        <v>4</v>
      </c>
      <c r="M1695" s="42">
        <f t="shared" si="109"/>
        <v>73.69</v>
      </c>
      <c r="N1695" s="42">
        <f t="shared" si="107"/>
        <v>0.08</v>
      </c>
      <c r="O1695" s="42">
        <f t="shared" si="108"/>
        <v>271.17919999999998</v>
      </c>
    </row>
    <row r="1696" spans="1:15" x14ac:dyDescent="0.3">
      <c r="A1696" t="s">
        <v>3520</v>
      </c>
      <c r="B1696" s="2">
        <v>45490</v>
      </c>
      <c r="C1696" t="s">
        <v>1343</v>
      </c>
      <c r="D1696" t="s">
        <v>1570</v>
      </c>
      <c r="E1696" t="str">
        <f>VLOOKUP(D1696,Product!$A$2:$I$101,3,FALSE)</f>
        <v>Electronics</v>
      </c>
      <c r="F1696" t="s">
        <v>1779</v>
      </c>
      <c r="G1696">
        <v>3</v>
      </c>
      <c r="H1696">
        <v>110.99</v>
      </c>
      <c r="I1696">
        <v>0.21</v>
      </c>
      <c r="J1696" t="s">
        <v>1824</v>
      </c>
      <c r="K1696">
        <v>263.04629999999997</v>
      </c>
      <c r="L1696" s="45">
        <f t="shared" si="106"/>
        <v>3</v>
      </c>
      <c r="M1696" s="42">
        <f t="shared" si="109"/>
        <v>110.99</v>
      </c>
      <c r="N1696" s="42">
        <f t="shared" si="107"/>
        <v>0.21</v>
      </c>
      <c r="O1696" s="42">
        <f t="shared" si="108"/>
        <v>263.04629999999997</v>
      </c>
    </row>
    <row r="1697" spans="1:15" x14ac:dyDescent="0.3">
      <c r="A1697" t="s">
        <v>3521</v>
      </c>
      <c r="B1697" s="2">
        <v>45850</v>
      </c>
      <c r="C1697" t="s">
        <v>301</v>
      </c>
      <c r="D1697" t="s">
        <v>1568</v>
      </c>
      <c r="E1697" t="str">
        <f>VLOOKUP(D1697,Product!$A$2:$I$101,3,FALSE)</f>
        <v>Home</v>
      </c>
      <c r="F1697" t="s">
        <v>1779</v>
      </c>
      <c r="G1697">
        <v>1</v>
      </c>
      <c r="H1697">
        <v>66.86</v>
      </c>
      <c r="I1697">
        <v>0.22</v>
      </c>
      <c r="J1697" t="s">
        <v>1829</v>
      </c>
      <c r="K1697">
        <v>52.150799999999997</v>
      </c>
      <c r="L1697" s="45">
        <f t="shared" si="106"/>
        <v>1</v>
      </c>
      <c r="M1697" s="42">
        <f t="shared" si="109"/>
        <v>66.86</v>
      </c>
      <c r="N1697" s="42">
        <f t="shared" si="107"/>
        <v>0.22</v>
      </c>
      <c r="O1697" s="42">
        <f t="shared" si="108"/>
        <v>52.150799999999997</v>
      </c>
    </row>
    <row r="1698" spans="1:15" x14ac:dyDescent="0.3">
      <c r="A1698" t="s">
        <v>3522</v>
      </c>
      <c r="B1698" s="2">
        <v>45515</v>
      </c>
      <c r="C1698" t="s">
        <v>1295</v>
      </c>
      <c r="D1698" t="s">
        <v>1682</v>
      </c>
      <c r="E1698" t="str">
        <f>VLOOKUP(D1698,Product!$A$2:$I$101,3,FALSE)</f>
        <v>Electronics</v>
      </c>
      <c r="F1698" t="s">
        <v>1810</v>
      </c>
      <c r="G1698">
        <v>1</v>
      </c>
      <c r="H1698">
        <v>980.26</v>
      </c>
      <c r="I1698">
        <v>0.14000000000000001</v>
      </c>
      <c r="J1698" t="s">
        <v>1826</v>
      </c>
      <c r="K1698">
        <v>843.02359999999999</v>
      </c>
      <c r="L1698" s="45">
        <f t="shared" si="106"/>
        <v>1</v>
      </c>
      <c r="M1698" s="42">
        <f t="shared" si="109"/>
        <v>980.26</v>
      </c>
      <c r="N1698" s="42">
        <f t="shared" si="107"/>
        <v>0.14000000000000001</v>
      </c>
      <c r="O1698" s="42">
        <f t="shared" si="108"/>
        <v>843.02359999999999</v>
      </c>
    </row>
    <row r="1699" spans="1:15" x14ac:dyDescent="0.3">
      <c r="A1699" t="s">
        <v>3523</v>
      </c>
      <c r="B1699" s="2">
        <v>45322</v>
      </c>
      <c r="C1699" t="s">
        <v>147</v>
      </c>
      <c r="D1699" t="s">
        <v>1584</v>
      </c>
      <c r="E1699" t="str">
        <f>VLOOKUP(D1699,Product!$A$2:$I$101,3,FALSE)</f>
        <v>Clothing</v>
      </c>
      <c r="F1699" t="s">
        <v>1810</v>
      </c>
      <c r="G1699">
        <v>1</v>
      </c>
      <c r="H1699">
        <v>235.28</v>
      </c>
      <c r="I1699">
        <v>0.05</v>
      </c>
      <c r="J1699" t="s">
        <v>1826</v>
      </c>
      <c r="K1699">
        <v>223.51599999999999</v>
      </c>
      <c r="L1699" s="45">
        <f t="shared" si="106"/>
        <v>1</v>
      </c>
      <c r="M1699" s="42">
        <f t="shared" si="109"/>
        <v>235.28</v>
      </c>
      <c r="N1699" s="42">
        <f t="shared" si="107"/>
        <v>0.05</v>
      </c>
      <c r="O1699" s="42">
        <f t="shared" si="108"/>
        <v>223.51599999999999</v>
      </c>
    </row>
    <row r="1700" spans="1:15" x14ac:dyDescent="0.3">
      <c r="A1700" t="s">
        <v>3524</v>
      </c>
      <c r="B1700" s="2">
        <v>45542</v>
      </c>
      <c r="C1700" t="s">
        <v>1292</v>
      </c>
      <c r="D1700" t="s">
        <v>1543</v>
      </c>
      <c r="E1700" t="str">
        <f>VLOOKUP(D1700,Product!$A$2:$I$101,3,FALSE)</f>
        <v>Electronics</v>
      </c>
      <c r="F1700" t="s">
        <v>1801</v>
      </c>
      <c r="G1700">
        <v>3</v>
      </c>
      <c r="H1700">
        <v>407.39</v>
      </c>
      <c r="I1700">
        <v>0.08</v>
      </c>
      <c r="J1700" t="s">
        <v>1826</v>
      </c>
      <c r="K1700">
        <v>1124.3964000000001</v>
      </c>
      <c r="L1700" s="45">
        <f t="shared" si="106"/>
        <v>3</v>
      </c>
      <c r="M1700" s="42">
        <f t="shared" si="109"/>
        <v>407.39</v>
      </c>
      <c r="N1700" s="42">
        <f t="shared" si="107"/>
        <v>0.08</v>
      </c>
      <c r="O1700" s="42">
        <f t="shared" si="108"/>
        <v>1124.3964000000001</v>
      </c>
    </row>
    <row r="1701" spans="1:15" x14ac:dyDescent="0.3">
      <c r="A1701" t="s">
        <v>3525</v>
      </c>
      <c r="B1701" s="2">
        <v>45675</v>
      </c>
      <c r="C1701" t="s">
        <v>251</v>
      </c>
      <c r="D1701" t="s">
        <v>1602</v>
      </c>
      <c r="E1701" t="str">
        <f>VLOOKUP(D1701,Product!$A$2:$I$101,3,FALSE)</f>
        <v>Home</v>
      </c>
      <c r="F1701" t="s">
        <v>1799</v>
      </c>
      <c r="G1701">
        <v>4</v>
      </c>
      <c r="H1701">
        <v>459.83</v>
      </c>
      <c r="I1701">
        <v>0.12</v>
      </c>
      <c r="J1701" t="s">
        <v>1829</v>
      </c>
      <c r="K1701">
        <v>1618.6016</v>
      </c>
      <c r="L1701" s="45">
        <f t="shared" si="106"/>
        <v>4</v>
      </c>
      <c r="M1701" s="42">
        <f t="shared" si="109"/>
        <v>459.83</v>
      </c>
      <c r="N1701" s="42">
        <f t="shared" si="107"/>
        <v>0.12</v>
      </c>
      <c r="O1701" s="42">
        <f t="shared" si="108"/>
        <v>1618.6016</v>
      </c>
    </row>
    <row r="1702" spans="1:15" x14ac:dyDescent="0.3">
      <c r="A1702" t="s">
        <v>3526</v>
      </c>
      <c r="B1702" s="2">
        <v>45333</v>
      </c>
      <c r="C1702" t="s">
        <v>496</v>
      </c>
      <c r="D1702" t="s">
        <v>1734</v>
      </c>
      <c r="E1702" t="str">
        <f>VLOOKUP(D1702,Product!$A$2:$I$101,3,FALSE)</f>
        <v>Electronics</v>
      </c>
      <c r="F1702" t="s">
        <v>1769</v>
      </c>
      <c r="G1702">
        <v>3</v>
      </c>
      <c r="H1702">
        <v>706.6</v>
      </c>
      <c r="I1702">
        <v>0.17</v>
      </c>
      <c r="J1702" t="s">
        <v>1826</v>
      </c>
      <c r="K1702">
        <v>1759.434</v>
      </c>
      <c r="L1702" s="45">
        <f t="shared" si="106"/>
        <v>3</v>
      </c>
      <c r="M1702" s="42">
        <f t="shared" si="109"/>
        <v>706.6</v>
      </c>
      <c r="N1702" s="42">
        <f t="shared" si="107"/>
        <v>0.17</v>
      </c>
      <c r="O1702" s="42">
        <f t="shared" si="108"/>
        <v>1759.434</v>
      </c>
    </row>
    <row r="1703" spans="1:15" x14ac:dyDescent="0.3">
      <c r="A1703" t="s">
        <v>3527</v>
      </c>
      <c r="B1703" s="2">
        <v>45819</v>
      </c>
      <c r="C1703" t="s">
        <v>1425</v>
      </c>
      <c r="D1703" t="s">
        <v>1730</v>
      </c>
      <c r="E1703" t="str">
        <f>VLOOKUP(D1703,Product!$A$2:$I$101,3,FALSE)</f>
        <v>Clothing</v>
      </c>
      <c r="F1703" t="s">
        <v>1813</v>
      </c>
      <c r="G1703">
        <v>3</v>
      </c>
      <c r="H1703">
        <v>811.16</v>
      </c>
      <c r="I1703">
        <v>0.1</v>
      </c>
      <c r="J1703" t="s">
        <v>1829</v>
      </c>
      <c r="K1703">
        <v>2190.1320000000001</v>
      </c>
      <c r="L1703" s="45">
        <f t="shared" si="106"/>
        <v>3</v>
      </c>
      <c r="M1703" s="42">
        <f t="shared" si="109"/>
        <v>811.16</v>
      </c>
      <c r="N1703" s="42">
        <f t="shared" si="107"/>
        <v>0.1</v>
      </c>
      <c r="O1703" s="42">
        <f t="shared" si="108"/>
        <v>2190.1320000000001</v>
      </c>
    </row>
    <row r="1704" spans="1:15" x14ac:dyDescent="0.3">
      <c r="A1704" t="s">
        <v>3528</v>
      </c>
      <c r="B1704" s="2">
        <v>45268</v>
      </c>
      <c r="C1704" t="s">
        <v>705</v>
      </c>
      <c r="D1704" t="s">
        <v>1622</v>
      </c>
      <c r="E1704" t="str">
        <f>VLOOKUP(D1704,Product!$A$2:$I$101,3,FALSE)</f>
        <v>Clothing</v>
      </c>
      <c r="F1704" t="s">
        <v>1779</v>
      </c>
      <c r="G1704">
        <v>2</v>
      </c>
      <c r="H1704">
        <v>985.79</v>
      </c>
      <c r="I1704">
        <v>0.04</v>
      </c>
      <c r="J1704" t="s">
        <v>1826</v>
      </c>
      <c r="K1704">
        <v>1892.7167999999999</v>
      </c>
      <c r="L1704" s="45">
        <f t="shared" si="106"/>
        <v>2</v>
      </c>
      <c r="M1704" s="42">
        <f t="shared" si="109"/>
        <v>985.79</v>
      </c>
      <c r="N1704" s="42">
        <f t="shared" si="107"/>
        <v>0.04</v>
      </c>
      <c r="O1704" s="42">
        <f t="shared" si="108"/>
        <v>1892.7167999999999</v>
      </c>
    </row>
    <row r="1705" spans="1:15" x14ac:dyDescent="0.3">
      <c r="A1705" t="s">
        <v>3529</v>
      </c>
      <c r="B1705" s="2">
        <v>45521</v>
      </c>
      <c r="C1705" t="s">
        <v>616</v>
      </c>
      <c r="D1705" t="s">
        <v>1614</v>
      </c>
      <c r="E1705" t="str">
        <f>VLOOKUP(D1705,Product!$A$2:$I$101,3,FALSE)</f>
        <v>Home</v>
      </c>
      <c r="F1705" t="s">
        <v>1799</v>
      </c>
      <c r="G1705">
        <v>1</v>
      </c>
      <c r="H1705">
        <v>255.02</v>
      </c>
      <c r="I1705">
        <v>0.3</v>
      </c>
      <c r="J1705" t="s">
        <v>1824</v>
      </c>
      <c r="K1705">
        <v>178.51400000000001</v>
      </c>
      <c r="L1705" s="45">
        <f t="shared" si="106"/>
        <v>1</v>
      </c>
      <c r="M1705" s="42">
        <f t="shared" si="109"/>
        <v>255.02</v>
      </c>
      <c r="N1705" s="42">
        <f t="shared" si="107"/>
        <v>0.3</v>
      </c>
      <c r="O1705" s="42">
        <f t="shared" si="108"/>
        <v>178.51400000000001</v>
      </c>
    </row>
    <row r="1706" spans="1:15" x14ac:dyDescent="0.3">
      <c r="A1706" t="s">
        <v>3530</v>
      </c>
      <c r="B1706" s="2">
        <v>45693</v>
      </c>
      <c r="C1706" t="s">
        <v>341</v>
      </c>
      <c r="D1706" t="s">
        <v>1586</v>
      </c>
      <c r="E1706" t="str">
        <f>VLOOKUP(D1706,Product!$A$2:$I$101,3,FALSE)</f>
        <v>Sports</v>
      </c>
      <c r="F1706" t="s">
        <v>1782</v>
      </c>
      <c r="G1706">
        <v>1</v>
      </c>
      <c r="H1706">
        <v>153.57</v>
      </c>
      <c r="I1706">
        <v>0.01</v>
      </c>
      <c r="J1706" t="s">
        <v>1826</v>
      </c>
      <c r="K1706">
        <v>152.0343</v>
      </c>
      <c r="L1706" s="45">
        <f t="shared" si="106"/>
        <v>1</v>
      </c>
      <c r="M1706" s="42">
        <f t="shared" si="109"/>
        <v>153.57</v>
      </c>
      <c r="N1706" s="42">
        <f t="shared" si="107"/>
        <v>0.01</v>
      </c>
      <c r="O1706" s="42">
        <f t="shared" si="108"/>
        <v>152.0343</v>
      </c>
    </row>
    <row r="1707" spans="1:15" x14ac:dyDescent="0.3">
      <c r="A1707" t="s">
        <v>3531</v>
      </c>
      <c r="B1707" s="2">
        <v>45734</v>
      </c>
      <c r="C1707" t="s">
        <v>809</v>
      </c>
      <c r="D1707" t="s">
        <v>1634</v>
      </c>
      <c r="E1707" t="str">
        <f>VLOOKUP(D1707,Product!$A$2:$I$101,3,FALSE)</f>
        <v>Electronics</v>
      </c>
      <c r="F1707" t="s">
        <v>1810</v>
      </c>
      <c r="G1707">
        <v>3</v>
      </c>
      <c r="H1707">
        <v>962.98</v>
      </c>
      <c r="I1707">
        <v>0.21</v>
      </c>
      <c r="J1707" t="s">
        <v>1824</v>
      </c>
      <c r="K1707">
        <v>2282.2626</v>
      </c>
      <c r="L1707" s="45">
        <f t="shared" si="106"/>
        <v>3</v>
      </c>
      <c r="M1707" s="42">
        <f t="shared" si="109"/>
        <v>962.98</v>
      </c>
      <c r="N1707" s="42">
        <f t="shared" si="107"/>
        <v>0.21</v>
      </c>
      <c r="O1707" s="42">
        <f t="shared" si="108"/>
        <v>2282.2626</v>
      </c>
    </row>
    <row r="1708" spans="1:15" x14ac:dyDescent="0.3">
      <c r="A1708" t="s">
        <v>3532</v>
      </c>
      <c r="B1708" s="2">
        <v>45377</v>
      </c>
      <c r="C1708" t="s">
        <v>214</v>
      </c>
      <c r="D1708" t="s">
        <v>1636</v>
      </c>
      <c r="E1708" t="str">
        <f>VLOOKUP(D1708,Product!$A$2:$I$101,3,FALSE)</f>
        <v>Sports</v>
      </c>
      <c r="F1708" t="s">
        <v>1782</v>
      </c>
      <c r="G1708">
        <v>3</v>
      </c>
      <c r="H1708">
        <v>884.46</v>
      </c>
      <c r="I1708">
        <v>0.25</v>
      </c>
      <c r="J1708" t="s">
        <v>1824</v>
      </c>
      <c r="K1708">
        <v>1990.0350000000001</v>
      </c>
      <c r="L1708" s="45">
        <f t="shared" si="106"/>
        <v>3</v>
      </c>
      <c r="M1708" s="42">
        <f t="shared" si="109"/>
        <v>884.46</v>
      </c>
      <c r="N1708" s="42">
        <f t="shared" si="107"/>
        <v>0.25</v>
      </c>
      <c r="O1708" s="42">
        <f t="shared" si="108"/>
        <v>1990.0350000000001</v>
      </c>
    </row>
    <row r="1709" spans="1:15" x14ac:dyDescent="0.3">
      <c r="A1709" t="s">
        <v>3533</v>
      </c>
      <c r="B1709" s="2">
        <v>45778</v>
      </c>
      <c r="C1709" t="s">
        <v>1355</v>
      </c>
      <c r="D1709" t="s">
        <v>1682</v>
      </c>
      <c r="E1709" t="str">
        <f>VLOOKUP(D1709,Product!$A$2:$I$101,3,FALSE)</f>
        <v>Electronics</v>
      </c>
      <c r="F1709" t="s">
        <v>1789</v>
      </c>
      <c r="G1709">
        <v>4</v>
      </c>
      <c r="H1709">
        <v>359.71</v>
      </c>
      <c r="I1709">
        <v>0.05</v>
      </c>
      <c r="J1709" t="s">
        <v>1826</v>
      </c>
      <c r="K1709">
        <v>1366.8979999999999</v>
      </c>
      <c r="L1709" s="45">
        <f t="shared" si="106"/>
        <v>4</v>
      </c>
      <c r="M1709" s="42">
        <f t="shared" si="109"/>
        <v>359.71</v>
      </c>
      <c r="N1709" s="42">
        <f t="shared" si="107"/>
        <v>0.05</v>
      </c>
      <c r="O1709" s="42">
        <f t="shared" si="108"/>
        <v>1366.8979999999999</v>
      </c>
    </row>
    <row r="1710" spans="1:15" x14ac:dyDescent="0.3">
      <c r="A1710" t="s">
        <v>3534</v>
      </c>
      <c r="B1710" s="2">
        <v>45715</v>
      </c>
      <c r="C1710" t="s">
        <v>195</v>
      </c>
      <c r="D1710" t="s">
        <v>1648</v>
      </c>
      <c r="E1710" t="str">
        <f>VLOOKUP(D1710,Product!$A$2:$I$101,3,FALSE)</f>
        <v>Sports</v>
      </c>
      <c r="F1710" t="s">
        <v>1769</v>
      </c>
      <c r="G1710">
        <v>3</v>
      </c>
      <c r="H1710">
        <v>766.47</v>
      </c>
      <c r="I1710">
        <v>0.18</v>
      </c>
      <c r="J1710" t="s">
        <v>1824</v>
      </c>
      <c r="K1710">
        <v>1885.5162</v>
      </c>
      <c r="L1710" s="45">
        <f t="shared" si="106"/>
        <v>3</v>
      </c>
      <c r="M1710" s="42">
        <f t="shared" si="109"/>
        <v>766.47</v>
      </c>
      <c r="N1710" s="42">
        <f t="shared" si="107"/>
        <v>0.18</v>
      </c>
      <c r="O1710" s="42">
        <f t="shared" si="108"/>
        <v>1885.5162</v>
      </c>
    </row>
    <row r="1711" spans="1:15" x14ac:dyDescent="0.3">
      <c r="A1711" t="s">
        <v>3535</v>
      </c>
      <c r="B1711" s="2">
        <v>45492</v>
      </c>
      <c r="C1711" t="s">
        <v>722</v>
      </c>
      <c r="D1711" t="s">
        <v>1660</v>
      </c>
      <c r="E1711" t="str">
        <f>VLOOKUP(D1711,Product!$A$2:$I$101,3,FALSE)</f>
        <v>Home</v>
      </c>
      <c r="F1711" t="s">
        <v>1810</v>
      </c>
      <c r="G1711">
        <v>1</v>
      </c>
      <c r="H1711">
        <v>772.07</v>
      </c>
      <c r="I1711">
        <v>0.26</v>
      </c>
      <c r="J1711" t="s">
        <v>1826</v>
      </c>
      <c r="K1711">
        <v>571.33180000000004</v>
      </c>
      <c r="L1711" s="45">
        <f t="shared" si="106"/>
        <v>1</v>
      </c>
      <c r="M1711" s="42">
        <f t="shared" si="109"/>
        <v>772.07</v>
      </c>
      <c r="N1711" s="42">
        <f t="shared" si="107"/>
        <v>0.26</v>
      </c>
      <c r="O1711" s="42">
        <f t="shared" si="108"/>
        <v>571.33180000000004</v>
      </c>
    </row>
    <row r="1712" spans="1:15" x14ac:dyDescent="0.3">
      <c r="A1712" t="s">
        <v>3536</v>
      </c>
      <c r="B1712" s="2">
        <v>45292</v>
      </c>
      <c r="C1712" t="s">
        <v>881</v>
      </c>
      <c r="D1712" t="s">
        <v>1586</v>
      </c>
      <c r="E1712" t="str">
        <f>VLOOKUP(D1712,Product!$A$2:$I$101,3,FALSE)</f>
        <v>Sports</v>
      </c>
      <c r="F1712" t="s">
        <v>1773</v>
      </c>
      <c r="G1712">
        <v>3</v>
      </c>
      <c r="H1712">
        <v>108.31</v>
      </c>
      <c r="I1712">
        <v>0.26</v>
      </c>
      <c r="J1712" t="s">
        <v>1829</v>
      </c>
      <c r="K1712">
        <v>240.44820000000001</v>
      </c>
      <c r="L1712" s="45">
        <f t="shared" si="106"/>
        <v>3</v>
      </c>
      <c r="M1712" s="42">
        <f t="shared" si="109"/>
        <v>108.31</v>
      </c>
      <c r="N1712" s="42">
        <f t="shared" si="107"/>
        <v>0.26</v>
      </c>
      <c r="O1712" s="42">
        <f t="shared" si="108"/>
        <v>240.44820000000001</v>
      </c>
    </row>
    <row r="1713" spans="1:15" x14ac:dyDescent="0.3">
      <c r="A1713" t="s">
        <v>3537</v>
      </c>
      <c r="B1713" s="2">
        <v>45316</v>
      </c>
      <c r="C1713" t="s">
        <v>708</v>
      </c>
      <c r="D1713" t="s">
        <v>1706</v>
      </c>
      <c r="E1713" t="str">
        <f>VLOOKUP(D1713,Product!$A$2:$I$101,3,FALSE)</f>
        <v>Home</v>
      </c>
      <c r="F1713" t="s">
        <v>1776</v>
      </c>
      <c r="G1713">
        <v>1</v>
      </c>
      <c r="H1713">
        <v>502.53</v>
      </c>
      <c r="I1713">
        <v>0</v>
      </c>
      <c r="J1713" t="s">
        <v>1826</v>
      </c>
      <c r="K1713">
        <v>502.53</v>
      </c>
      <c r="L1713" s="45">
        <f t="shared" si="106"/>
        <v>1</v>
      </c>
      <c r="M1713" s="42">
        <f t="shared" si="109"/>
        <v>502.53</v>
      </c>
      <c r="N1713" s="42">
        <f t="shared" si="107"/>
        <v>0</v>
      </c>
      <c r="O1713" s="42">
        <f t="shared" si="108"/>
        <v>502.53</v>
      </c>
    </row>
    <row r="1714" spans="1:15" x14ac:dyDescent="0.3">
      <c r="A1714" t="s">
        <v>3538</v>
      </c>
      <c r="B1714" s="2">
        <v>45548</v>
      </c>
      <c r="C1714" t="s">
        <v>278</v>
      </c>
      <c r="D1714" t="s">
        <v>1546</v>
      </c>
      <c r="E1714" t="str">
        <f>VLOOKUP(D1714,Product!$A$2:$I$101,3,FALSE)</f>
        <v>Clothing</v>
      </c>
      <c r="F1714" t="s">
        <v>1804</v>
      </c>
      <c r="G1714">
        <v>2</v>
      </c>
      <c r="H1714">
        <v>508.52</v>
      </c>
      <c r="I1714">
        <v>0.11</v>
      </c>
      <c r="J1714" t="s">
        <v>1829</v>
      </c>
      <c r="K1714">
        <v>905.16559999999993</v>
      </c>
      <c r="L1714" s="45">
        <f t="shared" si="106"/>
        <v>2</v>
      </c>
      <c r="M1714" s="42">
        <f t="shared" si="109"/>
        <v>508.52</v>
      </c>
      <c r="N1714" s="42">
        <f t="shared" si="107"/>
        <v>0.11</v>
      </c>
      <c r="O1714" s="42">
        <f t="shared" si="108"/>
        <v>905.16559999999993</v>
      </c>
    </row>
    <row r="1715" spans="1:15" x14ac:dyDescent="0.3">
      <c r="A1715" t="s">
        <v>3539</v>
      </c>
      <c r="B1715" s="2">
        <v>45572</v>
      </c>
      <c r="C1715" t="s">
        <v>1443</v>
      </c>
      <c r="D1715" t="s">
        <v>1696</v>
      </c>
      <c r="E1715" t="str">
        <f>VLOOKUP(D1715,Product!$A$2:$I$101,3,FALSE)</f>
        <v>Electronics</v>
      </c>
      <c r="F1715" t="s">
        <v>1766</v>
      </c>
      <c r="G1715">
        <v>1</v>
      </c>
      <c r="H1715">
        <v>492</v>
      </c>
      <c r="I1715">
        <v>0.26</v>
      </c>
      <c r="J1715" t="s">
        <v>1826</v>
      </c>
      <c r="K1715">
        <v>364.08</v>
      </c>
      <c r="L1715" s="45">
        <f t="shared" si="106"/>
        <v>1</v>
      </c>
      <c r="M1715" s="42">
        <f t="shared" si="109"/>
        <v>492</v>
      </c>
      <c r="N1715" s="42">
        <f t="shared" si="107"/>
        <v>0.26</v>
      </c>
      <c r="O1715" s="42">
        <f t="shared" si="108"/>
        <v>364.08</v>
      </c>
    </row>
    <row r="1716" spans="1:15" x14ac:dyDescent="0.3">
      <c r="A1716" t="s">
        <v>3540</v>
      </c>
      <c r="B1716" s="2">
        <v>45347</v>
      </c>
      <c r="C1716" t="s">
        <v>1492</v>
      </c>
      <c r="D1716" t="s">
        <v>1622</v>
      </c>
      <c r="E1716" t="str">
        <f>VLOOKUP(D1716,Product!$A$2:$I$101,3,FALSE)</f>
        <v>Clothing</v>
      </c>
      <c r="F1716" t="s">
        <v>1799</v>
      </c>
      <c r="G1716">
        <v>4</v>
      </c>
      <c r="H1716">
        <v>746.36</v>
      </c>
      <c r="I1716">
        <v>0.02</v>
      </c>
      <c r="J1716" t="s">
        <v>1824</v>
      </c>
      <c r="K1716">
        <v>2925.7312000000002</v>
      </c>
      <c r="L1716" s="45">
        <f t="shared" si="106"/>
        <v>4</v>
      </c>
      <c r="M1716" s="42">
        <f t="shared" si="109"/>
        <v>746.36</v>
      </c>
      <c r="N1716" s="42">
        <f t="shared" si="107"/>
        <v>0.02</v>
      </c>
      <c r="O1716" s="42">
        <f t="shared" si="108"/>
        <v>2925.7312000000002</v>
      </c>
    </row>
    <row r="1717" spans="1:15" x14ac:dyDescent="0.3">
      <c r="A1717" t="s">
        <v>3541</v>
      </c>
      <c r="B1717" s="2">
        <v>45823</v>
      </c>
      <c r="C1717" t="s">
        <v>1343</v>
      </c>
      <c r="D1717" t="s">
        <v>1572</v>
      </c>
      <c r="E1717" t="str">
        <f>VLOOKUP(D1717,Product!$A$2:$I$101,3,FALSE)</f>
        <v>Beauty</v>
      </c>
      <c r="F1717" t="s">
        <v>1757</v>
      </c>
      <c r="G1717">
        <v>1</v>
      </c>
      <c r="H1717">
        <v>120.83</v>
      </c>
      <c r="I1717">
        <v>0.08</v>
      </c>
      <c r="J1717" t="s">
        <v>1824</v>
      </c>
      <c r="K1717">
        <v>111.1636</v>
      </c>
      <c r="L1717" s="45">
        <f t="shared" si="106"/>
        <v>1</v>
      </c>
      <c r="M1717" s="42">
        <f t="shared" si="109"/>
        <v>120.83</v>
      </c>
      <c r="N1717" s="42">
        <f t="shared" si="107"/>
        <v>0.08</v>
      </c>
      <c r="O1717" s="42">
        <f t="shared" si="108"/>
        <v>111.1636</v>
      </c>
    </row>
    <row r="1718" spans="1:15" x14ac:dyDescent="0.3">
      <c r="A1718" t="s">
        <v>3542</v>
      </c>
      <c r="B1718" s="2">
        <v>45394</v>
      </c>
      <c r="C1718" t="s">
        <v>1243</v>
      </c>
      <c r="D1718" t="s">
        <v>1702</v>
      </c>
      <c r="E1718" t="str">
        <f>VLOOKUP(D1718,Product!$A$2:$I$101,3,FALSE)</f>
        <v>Electronics</v>
      </c>
      <c r="F1718" t="s">
        <v>1810</v>
      </c>
      <c r="G1718">
        <v>2</v>
      </c>
      <c r="H1718">
        <v>68.31</v>
      </c>
      <c r="I1718">
        <v>0.28999999999999998</v>
      </c>
      <c r="J1718" t="s">
        <v>1829</v>
      </c>
      <c r="K1718">
        <v>97.000199999999992</v>
      </c>
      <c r="L1718" s="45">
        <f t="shared" si="106"/>
        <v>2</v>
      </c>
      <c r="M1718" s="42">
        <f t="shared" si="109"/>
        <v>68.31</v>
      </c>
      <c r="N1718" s="42">
        <f t="shared" si="107"/>
        <v>0.28999999999999998</v>
      </c>
      <c r="O1718" s="42">
        <f t="shared" si="108"/>
        <v>97.000199999999992</v>
      </c>
    </row>
    <row r="1719" spans="1:15" x14ac:dyDescent="0.3">
      <c r="A1719" t="s">
        <v>3543</v>
      </c>
      <c r="B1719" s="2">
        <v>45265</v>
      </c>
      <c r="C1719" t="s">
        <v>230</v>
      </c>
      <c r="D1719" t="s">
        <v>1592</v>
      </c>
      <c r="E1719" t="str">
        <f>VLOOKUP(D1719,Product!$A$2:$I$101,3,FALSE)</f>
        <v>Sports</v>
      </c>
      <c r="F1719" t="s">
        <v>1810</v>
      </c>
      <c r="G1719">
        <v>2</v>
      </c>
      <c r="H1719">
        <v>761.71</v>
      </c>
      <c r="I1719">
        <v>0.02</v>
      </c>
      <c r="J1719" t="s">
        <v>1826</v>
      </c>
      <c r="K1719">
        <v>1492.9516000000001</v>
      </c>
      <c r="L1719" s="45">
        <f t="shared" si="106"/>
        <v>2</v>
      </c>
      <c r="M1719" s="42">
        <f t="shared" si="109"/>
        <v>761.71</v>
      </c>
      <c r="N1719" s="42">
        <f t="shared" si="107"/>
        <v>0.02</v>
      </c>
      <c r="O1719" s="42">
        <f t="shared" si="108"/>
        <v>1492.9516000000001</v>
      </c>
    </row>
    <row r="1720" spans="1:15" x14ac:dyDescent="0.3">
      <c r="A1720" t="s">
        <v>3544</v>
      </c>
      <c r="B1720" s="2">
        <v>45261</v>
      </c>
      <c r="C1720" t="s">
        <v>244</v>
      </c>
      <c r="D1720" t="s">
        <v>1704</v>
      </c>
      <c r="E1720" t="str">
        <f>VLOOKUP(D1720,Product!$A$2:$I$101,3,FALSE)</f>
        <v>Home</v>
      </c>
      <c r="F1720" t="s">
        <v>1766</v>
      </c>
      <c r="G1720">
        <v>4</v>
      </c>
      <c r="H1720">
        <v>346.37</v>
      </c>
      <c r="I1720">
        <v>0.18</v>
      </c>
      <c r="J1720" t="s">
        <v>1829</v>
      </c>
      <c r="K1720">
        <v>1136.0935999999999</v>
      </c>
      <c r="L1720" s="45">
        <f t="shared" si="106"/>
        <v>4</v>
      </c>
      <c r="M1720" s="42">
        <f t="shared" si="109"/>
        <v>346.37</v>
      </c>
      <c r="N1720" s="42">
        <f t="shared" si="107"/>
        <v>0.18</v>
      </c>
      <c r="O1720" s="42">
        <f t="shared" si="108"/>
        <v>1136.0935999999999</v>
      </c>
    </row>
    <row r="1721" spans="1:15" x14ac:dyDescent="0.3">
      <c r="A1721" t="s">
        <v>3545</v>
      </c>
      <c r="B1721" s="2">
        <v>45702</v>
      </c>
      <c r="C1721" t="s">
        <v>40</v>
      </c>
      <c r="D1721" t="s">
        <v>1658</v>
      </c>
      <c r="E1721" t="str">
        <f>VLOOKUP(D1721,Product!$A$2:$I$101,3,FALSE)</f>
        <v>Home</v>
      </c>
      <c r="F1721" t="s">
        <v>1794</v>
      </c>
      <c r="G1721">
        <v>1</v>
      </c>
      <c r="H1721">
        <v>846.3</v>
      </c>
      <c r="I1721">
        <v>0.14000000000000001</v>
      </c>
      <c r="J1721" t="s">
        <v>1826</v>
      </c>
      <c r="K1721">
        <v>727.81799999999998</v>
      </c>
      <c r="L1721" s="45">
        <f t="shared" si="106"/>
        <v>1</v>
      </c>
      <c r="M1721" s="42">
        <f t="shared" si="109"/>
        <v>846.3</v>
      </c>
      <c r="N1721" s="42">
        <f t="shared" si="107"/>
        <v>0.14000000000000001</v>
      </c>
      <c r="O1721" s="42">
        <f t="shared" si="108"/>
        <v>727.81799999999998</v>
      </c>
    </row>
    <row r="1722" spans="1:15" x14ac:dyDescent="0.3">
      <c r="A1722" t="s">
        <v>3546</v>
      </c>
      <c r="B1722" s="2">
        <v>45624</v>
      </c>
      <c r="C1722" t="s">
        <v>1340</v>
      </c>
      <c r="D1722" t="s">
        <v>1543</v>
      </c>
      <c r="E1722" t="str">
        <f>VLOOKUP(D1722,Product!$A$2:$I$101,3,FALSE)</f>
        <v>Electronics</v>
      </c>
      <c r="F1722" t="s">
        <v>1813</v>
      </c>
      <c r="G1722">
        <v>1</v>
      </c>
      <c r="H1722">
        <v>458.97</v>
      </c>
      <c r="I1722">
        <v>0.1</v>
      </c>
      <c r="J1722" t="s">
        <v>1826</v>
      </c>
      <c r="K1722">
        <v>413.07299999999998</v>
      </c>
      <c r="L1722" s="45">
        <f t="shared" si="106"/>
        <v>1</v>
      </c>
      <c r="M1722" s="42">
        <f t="shared" si="109"/>
        <v>458.97</v>
      </c>
      <c r="N1722" s="42">
        <f t="shared" si="107"/>
        <v>0.1</v>
      </c>
      <c r="O1722" s="42">
        <f t="shared" si="108"/>
        <v>413.07299999999998</v>
      </c>
    </row>
    <row r="1723" spans="1:15" x14ac:dyDescent="0.3">
      <c r="A1723" t="s">
        <v>3547</v>
      </c>
      <c r="B1723" s="2">
        <v>45736</v>
      </c>
      <c r="C1723" t="s">
        <v>917</v>
      </c>
      <c r="D1723" t="s">
        <v>1634</v>
      </c>
      <c r="E1723" t="str">
        <f>VLOOKUP(D1723,Product!$A$2:$I$101,3,FALSE)</f>
        <v>Electronics</v>
      </c>
      <c r="F1723" t="s">
        <v>1779</v>
      </c>
      <c r="G1723">
        <v>2</v>
      </c>
      <c r="H1723">
        <v>536.61</v>
      </c>
      <c r="I1723">
        <v>0.14000000000000001</v>
      </c>
      <c r="J1723" t="s">
        <v>1824</v>
      </c>
      <c r="K1723">
        <v>922.9692</v>
      </c>
      <c r="L1723" s="45">
        <f t="shared" si="106"/>
        <v>2</v>
      </c>
      <c r="M1723" s="42">
        <f t="shared" si="109"/>
        <v>536.61</v>
      </c>
      <c r="N1723" s="42">
        <f t="shared" si="107"/>
        <v>0.14000000000000001</v>
      </c>
      <c r="O1723" s="42">
        <f t="shared" si="108"/>
        <v>922.9692</v>
      </c>
    </row>
    <row r="1724" spans="1:15" x14ac:dyDescent="0.3">
      <c r="A1724" t="s">
        <v>3548</v>
      </c>
      <c r="B1724" s="2">
        <v>45709</v>
      </c>
      <c r="C1724" t="s">
        <v>1304</v>
      </c>
      <c r="D1724" t="s">
        <v>1664</v>
      </c>
      <c r="E1724" t="str">
        <f>VLOOKUP(D1724,Product!$A$2:$I$101,3,FALSE)</f>
        <v>Clothing</v>
      </c>
      <c r="F1724" t="s">
        <v>1752</v>
      </c>
      <c r="G1724">
        <v>3</v>
      </c>
      <c r="H1724">
        <v>130.41</v>
      </c>
      <c r="I1724">
        <v>0.14000000000000001</v>
      </c>
      <c r="J1724" t="s">
        <v>1826</v>
      </c>
      <c r="K1724">
        <v>336.45780000000002</v>
      </c>
      <c r="L1724" s="45">
        <f t="shared" si="106"/>
        <v>3</v>
      </c>
      <c r="M1724" s="42">
        <f t="shared" si="109"/>
        <v>130.41</v>
      </c>
      <c r="N1724" s="42">
        <f t="shared" si="107"/>
        <v>0.14000000000000001</v>
      </c>
      <c r="O1724" s="42">
        <f t="shared" si="108"/>
        <v>336.45780000000002</v>
      </c>
    </row>
    <row r="1725" spans="1:15" x14ac:dyDescent="0.3">
      <c r="A1725" t="s">
        <v>3549</v>
      </c>
      <c r="B1725" s="2">
        <v>45738</v>
      </c>
      <c r="C1725" t="s">
        <v>1524</v>
      </c>
      <c r="D1725" t="s">
        <v>1726</v>
      </c>
      <c r="E1725" t="str">
        <f>VLOOKUP(D1725,Product!$A$2:$I$101,3,FALSE)</f>
        <v>Beauty</v>
      </c>
      <c r="F1725" t="s">
        <v>1794</v>
      </c>
      <c r="G1725">
        <v>4</v>
      </c>
      <c r="H1725">
        <v>706.67</v>
      </c>
      <c r="I1725">
        <v>0.01</v>
      </c>
      <c r="J1725" t="s">
        <v>1824</v>
      </c>
      <c r="K1725">
        <v>2798.4132</v>
      </c>
      <c r="L1725" s="45">
        <f t="shared" si="106"/>
        <v>4</v>
      </c>
      <c r="M1725" s="42">
        <f t="shared" si="109"/>
        <v>706.67</v>
      </c>
      <c r="N1725" s="42">
        <f t="shared" si="107"/>
        <v>0.01</v>
      </c>
      <c r="O1725" s="42">
        <f t="shared" si="108"/>
        <v>2798.4132</v>
      </c>
    </row>
    <row r="1726" spans="1:15" x14ac:dyDescent="0.3">
      <c r="A1726" t="s">
        <v>3550</v>
      </c>
      <c r="B1726" s="2">
        <v>45685</v>
      </c>
      <c r="C1726" t="s">
        <v>1223</v>
      </c>
      <c r="D1726" t="s">
        <v>1602</v>
      </c>
      <c r="E1726" t="str">
        <f>VLOOKUP(D1726,Product!$A$2:$I$101,3,FALSE)</f>
        <v>Home</v>
      </c>
      <c r="F1726" t="s">
        <v>1766</v>
      </c>
      <c r="G1726">
        <v>3</v>
      </c>
      <c r="H1726">
        <v>523.45000000000005</v>
      </c>
      <c r="I1726">
        <v>0.17</v>
      </c>
      <c r="J1726" t="s">
        <v>1824</v>
      </c>
      <c r="K1726">
        <v>1303.3905</v>
      </c>
      <c r="L1726" s="45">
        <f t="shared" si="106"/>
        <v>3</v>
      </c>
      <c r="M1726" s="42">
        <f t="shared" si="109"/>
        <v>523.45000000000005</v>
      </c>
      <c r="N1726" s="42">
        <f t="shared" si="107"/>
        <v>0.17</v>
      </c>
      <c r="O1726" s="42">
        <f t="shared" si="108"/>
        <v>1303.3905</v>
      </c>
    </row>
    <row r="1727" spans="1:15" x14ac:dyDescent="0.3">
      <c r="A1727" t="s">
        <v>3551</v>
      </c>
      <c r="B1727" s="2">
        <v>45701</v>
      </c>
      <c r="C1727" t="s">
        <v>48</v>
      </c>
      <c r="D1727" t="s">
        <v>1730</v>
      </c>
      <c r="E1727" t="str">
        <f>VLOOKUP(D1727,Product!$A$2:$I$101,3,FALSE)</f>
        <v>Clothing</v>
      </c>
      <c r="F1727" t="s">
        <v>1810</v>
      </c>
      <c r="G1727">
        <v>3</v>
      </c>
      <c r="H1727">
        <v>482.2</v>
      </c>
      <c r="I1727">
        <v>0.23</v>
      </c>
      <c r="J1727" t="s">
        <v>1829</v>
      </c>
      <c r="K1727">
        <v>1113.8820000000001</v>
      </c>
      <c r="L1727" s="45">
        <f t="shared" si="106"/>
        <v>3</v>
      </c>
      <c r="M1727" s="42">
        <f t="shared" si="109"/>
        <v>482.2</v>
      </c>
      <c r="N1727" s="42">
        <f t="shared" si="107"/>
        <v>0.23</v>
      </c>
      <c r="O1727" s="42">
        <f t="shared" si="108"/>
        <v>1113.8820000000001</v>
      </c>
    </row>
    <row r="1728" spans="1:15" x14ac:dyDescent="0.3">
      <c r="A1728" t="s">
        <v>3552</v>
      </c>
      <c r="B1728" s="2">
        <v>45745</v>
      </c>
      <c r="C1728" t="s">
        <v>428</v>
      </c>
      <c r="D1728" t="s">
        <v>1674</v>
      </c>
      <c r="E1728" t="str">
        <f>VLOOKUP(D1728,Product!$A$2:$I$101,3,FALSE)</f>
        <v>Beauty</v>
      </c>
      <c r="F1728" t="s">
        <v>1773</v>
      </c>
      <c r="G1728">
        <v>4</v>
      </c>
      <c r="H1728">
        <v>688.86</v>
      </c>
      <c r="I1728">
        <v>0.02</v>
      </c>
      <c r="J1728" t="s">
        <v>1829</v>
      </c>
      <c r="K1728">
        <v>2700.3312000000001</v>
      </c>
      <c r="L1728" s="45">
        <f t="shared" si="106"/>
        <v>4</v>
      </c>
      <c r="M1728" s="42">
        <f t="shared" si="109"/>
        <v>688.86</v>
      </c>
      <c r="N1728" s="42">
        <f t="shared" si="107"/>
        <v>0.02</v>
      </c>
      <c r="O1728" s="42">
        <f t="shared" si="108"/>
        <v>2700.3312000000001</v>
      </c>
    </row>
    <row r="1729" spans="1:15" x14ac:dyDescent="0.3">
      <c r="A1729" t="s">
        <v>3553</v>
      </c>
      <c r="B1729" s="2">
        <v>45214</v>
      </c>
      <c r="C1729" t="s">
        <v>100</v>
      </c>
      <c r="D1729" t="s">
        <v>1572</v>
      </c>
      <c r="E1729" t="str">
        <f>VLOOKUP(D1729,Product!$A$2:$I$101,3,FALSE)</f>
        <v>Beauty</v>
      </c>
      <c r="F1729" t="s">
        <v>1752</v>
      </c>
      <c r="G1729">
        <v>1</v>
      </c>
      <c r="H1729">
        <v>145.47999999999999</v>
      </c>
      <c r="I1729">
        <v>0.1</v>
      </c>
      <c r="J1729" t="s">
        <v>1829</v>
      </c>
      <c r="K1729">
        <v>130.93199999999999</v>
      </c>
      <c r="L1729" s="45">
        <f t="shared" si="106"/>
        <v>1</v>
      </c>
      <c r="M1729" s="42">
        <f t="shared" si="109"/>
        <v>145.47999999999999</v>
      </c>
      <c r="N1729" s="42">
        <f t="shared" si="107"/>
        <v>0.1</v>
      </c>
      <c r="O1729" s="42">
        <f t="shared" si="108"/>
        <v>130.93199999999999</v>
      </c>
    </row>
    <row r="1730" spans="1:15" x14ac:dyDescent="0.3">
      <c r="A1730" t="s">
        <v>3554</v>
      </c>
      <c r="B1730" s="2">
        <v>45547</v>
      </c>
      <c r="C1730" t="s">
        <v>198</v>
      </c>
      <c r="D1730" t="s">
        <v>1610</v>
      </c>
      <c r="E1730" t="str">
        <f>VLOOKUP(D1730,Product!$A$2:$I$101,3,FALSE)</f>
        <v>Sports</v>
      </c>
      <c r="F1730" t="s">
        <v>1792</v>
      </c>
      <c r="G1730">
        <v>4</v>
      </c>
      <c r="H1730">
        <v>862.25</v>
      </c>
      <c r="I1730">
        <v>0.28000000000000003</v>
      </c>
      <c r="J1730" t="s">
        <v>1826</v>
      </c>
      <c r="K1730">
        <v>2483.2800000000002</v>
      </c>
      <c r="L1730" s="45">
        <f t="shared" si="106"/>
        <v>4</v>
      </c>
      <c r="M1730" s="42">
        <f t="shared" si="109"/>
        <v>862.25</v>
      </c>
      <c r="N1730" s="42">
        <f t="shared" si="107"/>
        <v>0.28000000000000003</v>
      </c>
      <c r="O1730" s="42">
        <f t="shared" si="108"/>
        <v>2483.2800000000002</v>
      </c>
    </row>
    <row r="1731" spans="1:15" x14ac:dyDescent="0.3">
      <c r="A1731" t="s">
        <v>3555</v>
      </c>
      <c r="B1731" s="2">
        <v>45296</v>
      </c>
      <c r="C1731" t="s">
        <v>926</v>
      </c>
      <c r="D1731" t="s">
        <v>1546</v>
      </c>
      <c r="E1731" t="str">
        <f>VLOOKUP(D1731,Product!$A$2:$I$101,3,FALSE)</f>
        <v>Clothing</v>
      </c>
      <c r="F1731" t="s">
        <v>1799</v>
      </c>
      <c r="G1731">
        <v>4</v>
      </c>
      <c r="H1731">
        <v>146.12</v>
      </c>
      <c r="I1731">
        <v>0.12</v>
      </c>
      <c r="J1731" t="s">
        <v>1829</v>
      </c>
      <c r="K1731">
        <v>514.3424</v>
      </c>
      <c r="L1731" s="45">
        <f t="shared" ref="L1731:L1794" si="110">IF(G1731="", AVERAGEIF($E$2:$E$101, E1732, $G$2:$G$101), G1731)</f>
        <v>4</v>
      </c>
      <c r="M1731" s="42">
        <f t="shared" si="109"/>
        <v>146.12</v>
      </c>
      <c r="N1731" s="42">
        <f t="shared" ref="N1731:N1794" si="111">IF(I1731="", AVERAGEIF($E$2:$E$101, E1732, $I$2:$I$101), I1731)</f>
        <v>0.12</v>
      </c>
      <c r="O1731" s="42">
        <f t="shared" ref="O1731:O1794" si="112">IF(K1731="", AVERAGEIF($E$2:$E$101, E1732, $K$2:$K$101), K1731)</f>
        <v>514.3424</v>
      </c>
    </row>
    <row r="1732" spans="1:15" x14ac:dyDescent="0.3">
      <c r="A1732" t="s">
        <v>3556</v>
      </c>
      <c r="B1732" s="2">
        <v>45549</v>
      </c>
      <c r="C1732" t="s">
        <v>1472</v>
      </c>
      <c r="D1732" t="s">
        <v>1610</v>
      </c>
      <c r="E1732" t="str">
        <f>VLOOKUP(D1732,Product!$A$2:$I$101,3,FALSE)</f>
        <v>Sports</v>
      </c>
      <c r="F1732" t="s">
        <v>1810</v>
      </c>
      <c r="G1732">
        <v>2</v>
      </c>
      <c r="H1732">
        <v>695.02</v>
      </c>
      <c r="I1732">
        <v>0.3</v>
      </c>
      <c r="J1732" t="s">
        <v>1829</v>
      </c>
      <c r="K1732">
        <v>973.02799999999991</v>
      </c>
      <c r="L1732" s="45">
        <f t="shared" si="110"/>
        <v>2</v>
      </c>
      <c r="M1732" s="42">
        <f t="shared" si="109"/>
        <v>695.02</v>
      </c>
      <c r="N1732" s="42">
        <f t="shared" si="111"/>
        <v>0.3</v>
      </c>
      <c r="O1732" s="42">
        <f t="shared" si="112"/>
        <v>973.02799999999991</v>
      </c>
    </row>
    <row r="1733" spans="1:15" x14ac:dyDescent="0.3">
      <c r="A1733" t="s">
        <v>3557</v>
      </c>
      <c r="B1733" s="2">
        <v>45231</v>
      </c>
      <c r="C1733" t="s">
        <v>711</v>
      </c>
      <c r="D1733" t="s">
        <v>1736</v>
      </c>
      <c r="E1733" t="str">
        <f>VLOOKUP(D1733,Product!$A$2:$I$101,3,FALSE)</f>
        <v>Beauty</v>
      </c>
      <c r="F1733" t="s">
        <v>1789</v>
      </c>
      <c r="G1733">
        <v>2</v>
      </c>
      <c r="H1733">
        <v>886.67</v>
      </c>
      <c r="I1733">
        <v>0.24</v>
      </c>
      <c r="J1733" t="s">
        <v>1826</v>
      </c>
      <c r="K1733">
        <v>1347.7384</v>
      </c>
      <c r="L1733" s="45">
        <f t="shared" si="110"/>
        <v>2</v>
      </c>
      <c r="M1733" s="42">
        <f t="shared" si="109"/>
        <v>886.67</v>
      </c>
      <c r="N1733" s="42">
        <f t="shared" si="111"/>
        <v>0.24</v>
      </c>
      <c r="O1733" s="42">
        <f t="shared" si="112"/>
        <v>1347.7384</v>
      </c>
    </row>
    <row r="1734" spans="1:15" x14ac:dyDescent="0.3">
      <c r="A1734" t="s">
        <v>3558</v>
      </c>
      <c r="B1734" s="2">
        <v>45628</v>
      </c>
      <c r="C1734" t="s">
        <v>205</v>
      </c>
      <c r="D1734" t="s">
        <v>1680</v>
      </c>
      <c r="E1734" t="str">
        <f>VLOOKUP(D1734,Product!$A$2:$I$101,3,FALSE)</f>
        <v>Beauty</v>
      </c>
      <c r="F1734" t="s">
        <v>1810</v>
      </c>
      <c r="G1734">
        <v>2</v>
      </c>
      <c r="H1734">
        <v>864.09</v>
      </c>
      <c r="I1734">
        <v>0.06</v>
      </c>
      <c r="J1734" t="s">
        <v>1829</v>
      </c>
      <c r="K1734">
        <v>1624.4892</v>
      </c>
      <c r="L1734" s="45">
        <f t="shared" si="110"/>
        <v>2</v>
      </c>
      <c r="M1734" s="42">
        <f t="shared" si="109"/>
        <v>864.09</v>
      </c>
      <c r="N1734" s="42">
        <f t="shared" si="111"/>
        <v>0.06</v>
      </c>
      <c r="O1734" s="42">
        <f t="shared" si="112"/>
        <v>1624.4892</v>
      </c>
    </row>
    <row r="1735" spans="1:15" x14ac:dyDescent="0.3">
      <c r="A1735" t="s">
        <v>3559</v>
      </c>
      <c r="B1735" s="2">
        <v>45862</v>
      </c>
      <c r="C1735" t="s">
        <v>23</v>
      </c>
      <c r="D1735" t="s">
        <v>1572</v>
      </c>
      <c r="E1735" t="str">
        <f>VLOOKUP(D1735,Product!$A$2:$I$101,3,FALSE)</f>
        <v>Beauty</v>
      </c>
      <c r="F1735" t="s">
        <v>1786</v>
      </c>
      <c r="G1735">
        <v>1</v>
      </c>
      <c r="H1735">
        <v>437.65</v>
      </c>
      <c r="I1735">
        <v>0.02</v>
      </c>
      <c r="J1735" t="s">
        <v>1826</v>
      </c>
      <c r="K1735">
        <v>428.89699999999999</v>
      </c>
      <c r="L1735" s="45">
        <f t="shared" si="110"/>
        <v>1</v>
      </c>
      <c r="M1735" s="42">
        <f t="shared" si="109"/>
        <v>437.65</v>
      </c>
      <c r="N1735" s="42">
        <f t="shared" si="111"/>
        <v>0.02</v>
      </c>
      <c r="O1735" s="42">
        <f t="shared" si="112"/>
        <v>428.89699999999999</v>
      </c>
    </row>
    <row r="1736" spans="1:15" x14ac:dyDescent="0.3">
      <c r="A1736" t="s">
        <v>3560</v>
      </c>
      <c r="B1736" s="2">
        <v>45843</v>
      </c>
      <c r="C1736" t="s">
        <v>660</v>
      </c>
      <c r="D1736" t="s">
        <v>1620</v>
      </c>
      <c r="E1736" t="str">
        <f>VLOOKUP(D1736,Product!$A$2:$I$101,3,FALSE)</f>
        <v>Clothing</v>
      </c>
      <c r="F1736" t="s">
        <v>1797</v>
      </c>
      <c r="G1736">
        <v>2</v>
      </c>
      <c r="H1736">
        <v>208.09</v>
      </c>
      <c r="I1736">
        <v>0.27</v>
      </c>
      <c r="J1736" t="s">
        <v>1824</v>
      </c>
      <c r="K1736">
        <v>303.81139999999999</v>
      </c>
      <c r="L1736" s="45">
        <f t="shared" si="110"/>
        <v>2</v>
      </c>
      <c r="M1736" s="42">
        <f t="shared" si="109"/>
        <v>208.09</v>
      </c>
      <c r="N1736" s="42">
        <f t="shared" si="111"/>
        <v>0.27</v>
      </c>
      <c r="O1736" s="42">
        <f t="shared" si="112"/>
        <v>303.81139999999999</v>
      </c>
    </row>
    <row r="1737" spans="1:15" x14ac:dyDescent="0.3">
      <c r="A1737" t="s">
        <v>3561</v>
      </c>
      <c r="B1737" s="2">
        <v>45482</v>
      </c>
      <c r="C1737" t="s">
        <v>205</v>
      </c>
      <c r="D1737" t="s">
        <v>1734</v>
      </c>
      <c r="E1737" t="str">
        <f>VLOOKUP(D1737,Product!$A$2:$I$101,3,FALSE)</f>
        <v>Electronics</v>
      </c>
      <c r="F1737" t="s">
        <v>1807</v>
      </c>
      <c r="G1737">
        <v>4</v>
      </c>
      <c r="H1737">
        <v>825.78</v>
      </c>
      <c r="I1737">
        <v>0.02</v>
      </c>
      <c r="J1737" t="s">
        <v>1824</v>
      </c>
      <c r="K1737">
        <v>3237.0576000000001</v>
      </c>
      <c r="L1737" s="45">
        <f t="shared" si="110"/>
        <v>4</v>
      </c>
      <c r="M1737" s="42">
        <f t="shared" si="109"/>
        <v>825.78</v>
      </c>
      <c r="N1737" s="42">
        <f t="shared" si="111"/>
        <v>0.02</v>
      </c>
      <c r="O1737" s="42">
        <f t="shared" si="112"/>
        <v>3237.0576000000001</v>
      </c>
    </row>
    <row r="1738" spans="1:15" x14ac:dyDescent="0.3">
      <c r="A1738" t="s">
        <v>3562</v>
      </c>
      <c r="B1738" s="2">
        <v>45313</v>
      </c>
      <c r="C1738" t="s">
        <v>405</v>
      </c>
      <c r="D1738" t="s">
        <v>1598</v>
      </c>
      <c r="E1738" t="str">
        <f>VLOOKUP(D1738,Product!$A$2:$I$101,3,FALSE)</f>
        <v>Clothing</v>
      </c>
      <c r="F1738" t="s">
        <v>1807</v>
      </c>
      <c r="G1738">
        <v>3</v>
      </c>
      <c r="H1738">
        <v>849.77</v>
      </c>
      <c r="I1738">
        <v>0.12</v>
      </c>
      <c r="J1738" t="s">
        <v>1826</v>
      </c>
      <c r="K1738">
        <v>2243.3928000000001</v>
      </c>
      <c r="L1738" s="45">
        <f t="shared" si="110"/>
        <v>3</v>
      </c>
      <c r="M1738" s="42">
        <f t="shared" si="109"/>
        <v>849.77</v>
      </c>
      <c r="N1738" s="42">
        <f t="shared" si="111"/>
        <v>0.12</v>
      </c>
      <c r="O1738" s="42">
        <f t="shared" si="112"/>
        <v>2243.3928000000001</v>
      </c>
    </row>
    <row r="1739" spans="1:15" x14ac:dyDescent="0.3">
      <c r="A1739" t="s">
        <v>3563</v>
      </c>
      <c r="B1739" s="2">
        <v>45314</v>
      </c>
      <c r="C1739" t="s">
        <v>1080</v>
      </c>
      <c r="D1739" t="s">
        <v>1668</v>
      </c>
      <c r="E1739" t="str">
        <f>VLOOKUP(D1739,Product!$A$2:$I$101,3,FALSE)</f>
        <v>Beauty</v>
      </c>
      <c r="F1739" t="s">
        <v>1769</v>
      </c>
      <c r="G1739">
        <v>1</v>
      </c>
      <c r="H1739">
        <v>88.78</v>
      </c>
      <c r="I1739">
        <v>0.18</v>
      </c>
      <c r="J1739" t="s">
        <v>1824</v>
      </c>
      <c r="K1739">
        <v>72.799600000000012</v>
      </c>
      <c r="L1739" s="45">
        <f t="shared" si="110"/>
        <v>1</v>
      </c>
      <c r="M1739" s="42">
        <f t="shared" si="109"/>
        <v>88.78</v>
      </c>
      <c r="N1739" s="42">
        <f t="shared" si="111"/>
        <v>0.18</v>
      </c>
      <c r="O1739" s="42">
        <f t="shared" si="112"/>
        <v>72.799600000000012</v>
      </c>
    </row>
    <row r="1740" spans="1:15" x14ac:dyDescent="0.3">
      <c r="A1740" t="s">
        <v>3564</v>
      </c>
      <c r="B1740" s="2">
        <v>45526</v>
      </c>
      <c r="C1740" t="s">
        <v>628</v>
      </c>
      <c r="D1740" t="s">
        <v>1704</v>
      </c>
      <c r="E1740" t="str">
        <f>VLOOKUP(D1740,Product!$A$2:$I$101,3,FALSE)</f>
        <v>Home</v>
      </c>
      <c r="F1740" t="s">
        <v>1769</v>
      </c>
      <c r="G1740">
        <v>4</v>
      </c>
      <c r="H1740">
        <v>507.22</v>
      </c>
      <c r="I1740">
        <v>0.14000000000000001</v>
      </c>
      <c r="J1740" t="s">
        <v>1826</v>
      </c>
      <c r="K1740">
        <v>1744.8368</v>
      </c>
      <c r="L1740" s="45">
        <f t="shared" si="110"/>
        <v>4</v>
      </c>
      <c r="M1740" s="42">
        <f t="shared" si="109"/>
        <v>507.22</v>
      </c>
      <c r="N1740" s="42">
        <f t="shared" si="111"/>
        <v>0.14000000000000001</v>
      </c>
      <c r="O1740" s="42">
        <f t="shared" si="112"/>
        <v>1744.8368</v>
      </c>
    </row>
    <row r="1741" spans="1:15" x14ac:dyDescent="0.3">
      <c r="A1741" t="s">
        <v>3565</v>
      </c>
      <c r="B1741" s="2">
        <v>45887</v>
      </c>
      <c r="C1741" t="s">
        <v>996</v>
      </c>
      <c r="D1741" t="s">
        <v>1740</v>
      </c>
      <c r="E1741" t="str">
        <f>VLOOKUP(D1741,Product!$A$2:$I$101,3,FALSE)</f>
        <v>Clothing</v>
      </c>
      <c r="F1741" t="s">
        <v>1752</v>
      </c>
      <c r="G1741">
        <v>3</v>
      </c>
      <c r="H1741">
        <v>330.98</v>
      </c>
      <c r="I1741">
        <v>0.11</v>
      </c>
      <c r="J1741" t="s">
        <v>1824</v>
      </c>
      <c r="K1741">
        <v>883.71660000000008</v>
      </c>
      <c r="L1741" s="45">
        <f t="shared" si="110"/>
        <v>3</v>
      </c>
      <c r="M1741" s="42">
        <f t="shared" si="109"/>
        <v>330.98</v>
      </c>
      <c r="N1741" s="42">
        <f t="shared" si="111"/>
        <v>0.11</v>
      </c>
      <c r="O1741" s="42">
        <f t="shared" si="112"/>
        <v>883.71660000000008</v>
      </c>
    </row>
    <row r="1742" spans="1:15" x14ac:dyDescent="0.3">
      <c r="A1742" t="s">
        <v>3566</v>
      </c>
      <c r="B1742" s="2">
        <v>45562</v>
      </c>
      <c r="C1742" t="s">
        <v>195</v>
      </c>
      <c r="D1742" t="s">
        <v>1622</v>
      </c>
      <c r="E1742" t="str">
        <f>VLOOKUP(D1742,Product!$A$2:$I$101,3,FALSE)</f>
        <v>Clothing</v>
      </c>
      <c r="F1742" t="s">
        <v>1813</v>
      </c>
      <c r="G1742">
        <v>4</v>
      </c>
      <c r="H1742">
        <v>442.87</v>
      </c>
      <c r="I1742">
        <v>0.08</v>
      </c>
      <c r="J1742" t="s">
        <v>1824</v>
      </c>
      <c r="K1742">
        <v>1629.7616</v>
      </c>
      <c r="L1742" s="45">
        <f t="shared" si="110"/>
        <v>4</v>
      </c>
      <c r="M1742" s="42">
        <f t="shared" si="109"/>
        <v>442.87</v>
      </c>
      <c r="N1742" s="42">
        <f t="shared" si="111"/>
        <v>0.08</v>
      </c>
      <c r="O1742" s="42">
        <f t="shared" si="112"/>
        <v>1629.7616</v>
      </c>
    </row>
    <row r="1743" spans="1:15" x14ac:dyDescent="0.3">
      <c r="A1743" t="s">
        <v>3567</v>
      </c>
      <c r="B1743" s="2">
        <v>45880</v>
      </c>
      <c r="C1743" t="s">
        <v>48</v>
      </c>
      <c r="D1743" t="s">
        <v>1740</v>
      </c>
      <c r="E1743" t="str">
        <f>VLOOKUP(D1743,Product!$A$2:$I$101,3,FALSE)</f>
        <v>Clothing</v>
      </c>
      <c r="F1743" t="s">
        <v>1761</v>
      </c>
      <c r="G1743">
        <v>2</v>
      </c>
      <c r="H1743">
        <v>939.66</v>
      </c>
      <c r="I1743">
        <v>0.14000000000000001</v>
      </c>
      <c r="J1743" t="s">
        <v>1826</v>
      </c>
      <c r="K1743">
        <v>1616.2152000000001</v>
      </c>
      <c r="L1743" s="45">
        <f t="shared" si="110"/>
        <v>2</v>
      </c>
      <c r="M1743" s="42">
        <f t="shared" ref="M1743:M1806" si="113">IF(H1743="", IFERROR(AVERAGEIF($E$2:$E$101, E1743, $H$2:$H$101), ""), H1743)</f>
        <v>939.66</v>
      </c>
      <c r="N1743" s="42">
        <f t="shared" si="111"/>
        <v>0.14000000000000001</v>
      </c>
      <c r="O1743" s="42">
        <f t="shared" si="112"/>
        <v>1616.2152000000001</v>
      </c>
    </row>
    <row r="1744" spans="1:15" x14ac:dyDescent="0.3">
      <c r="A1744" t="s">
        <v>3568</v>
      </c>
      <c r="B1744" s="2">
        <v>45556</v>
      </c>
      <c r="C1744" t="s">
        <v>929</v>
      </c>
      <c r="D1744" t="s">
        <v>1694</v>
      </c>
      <c r="E1744" t="str">
        <f>VLOOKUP(D1744,Product!$A$2:$I$101,3,FALSE)</f>
        <v>Sports</v>
      </c>
      <c r="F1744" t="s">
        <v>1766</v>
      </c>
      <c r="G1744">
        <v>1</v>
      </c>
      <c r="H1744">
        <v>24.13</v>
      </c>
      <c r="I1744">
        <v>0</v>
      </c>
      <c r="J1744" t="s">
        <v>1824</v>
      </c>
      <c r="K1744">
        <v>24.13</v>
      </c>
      <c r="L1744" s="45">
        <f t="shared" si="110"/>
        <v>1</v>
      </c>
      <c r="M1744" s="42">
        <f t="shared" si="113"/>
        <v>24.13</v>
      </c>
      <c r="N1744" s="42">
        <f t="shared" si="111"/>
        <v>0</v>
      </c>
      <c r="O1744" s="42">
        <f t="shared" si="112"/>
        <v>24.13</v>
      </c>
    </row>
    <row r="1745" spans="1:15" x14ac:dyDescent="0.3">
      <c r="A1745" t="s">
        <v>3569</v>
      </c>
      <c r="B1745" s="2">
        <v>45355</v>
      </c>
      <c r="C1745" t="s">
        <v>1139</v>
      </c>
      <c r="D1745" t="s">
        <v>1630</v>
      </c>
      <c r="E1745" t="str">
        <f>VLOOKUP(D1745,Product!$A$2:$I$101,3,FALSE)</f>
        <v>Sports</v>
      </c>
      <c r="F1745" t="s">
        <v>1766</v>
      </c>
      <c r="G1745">
        <v>3</v>
      </c>
      <c r="H1745">
        <v>239.54</v>
      </c>
      <c r="I1745">
        <v>0.28999999999999998</v>
      </c>
      <c r="J1745" t="s">
        <v>1829</v>
      </c>
      <c r="K1745">
        <v>510.22019999999998</v>
      </c>
      <c r="L1745" s="45">
        <f t="shared" si="110"/>
        <v>3</v>
      </c>
      <c r="M1745" s="42">
        <f t="shared" si="113"/>
        <v>239.54</v>
      </c>
      <c r="N1745" s="42">
        <f t="shared" si="111"/>
        <v>0.28999999999999998</v>
      </c>
      <c r="O1745" s="42">
        <f t="shared" si="112"/>
        <v>510.22019999999998</v>
      </c>
    </row>
    <row r="1746" spans="1:15" x14ac:dyDescent="0.3">
      <c r="A1746" t="s">
        <v>3570</v>
      </c>
      <c r="B1746" s="2">
        <v>45244</v>
      </c>
      <c r="C1746" t="s">
        <v>1484</v>
      </c>
      <c r="D1746" t="s">
        <v>1640</v>
      </c>
      <c r="E1746" t="str">
        <f>VLOOKUP(D1746,Product!$A$2:$I$101,3,FALSE)</f>
        <v>Clothing</v>
      </c>
      <c r="F1746" t="s">
        <v>1799</v>
      </c>
      <c r="G1746">
        <v>1</v>
      </c>
      <c r="H1746">
        <v>588.53</v>
      </c>
      <c r="I1746">
        <v>0.1</v>
      </c>
      <c r="J1746" t="s">
        <v>1824</v>
      </c>
      <c r="K1746">
        <v>529.67700000000002</v>
      </c>
      <c r="L1746" s="45">
        <f t="shared" si="110"/>
        <v>1</v>
      </c>
      <c r="M1746" s="42">
        <f t="shared" si="113"/>
        <v>588.53</v>
      </c>
      <c r="N1746" s="42">
        <f t="shared" si="111"/>
        <v>0.1</v>
      </c>
      <c r="O1746" s="42">
        <f t="shared" si="112"/>
        <v>529.67700000000002</v>
      </c>
    </row>
    <row r="1747" spans="1:15" x14ac:dyDescent="0.3">
      <c r="A1747" t="s">
        <v>3571</v>
      </c>
      <c r="B1747" s="2">
        <v>45863</v>
      </c>
      <c r="C1747" t="s">
        <v>914</v>
      </c>
      <c r="D1747" t="s">
        <v>1668</v>
      </c>
      <c r="E1747" t="str">
        <f>VLOOKUP(D1747,Product!$A$2:$I$101,3,FALSE)</f>
        <v>Beauty</v>
      </c>
      <c r="F1747" t="s">
        <v>1801</v>
      </c>
      <c r="G1747">
        <v>1</v>
      </c>
      <c r="H1747">
        <v>145.96</v>
      </c>
      <c r="I1747">
        <v>0.3</v>
      </c>
      <c r="J1747" t="s">
        <v>1824</v>
      </c>
      <c r="K1747">
        <v>102.172</v>
      </c>
      <c r="L1747" s="45">
        <f t="shared" si="110"/>
        <v>1</v>
      </c>
      <c r="M1747" s="42">
        <f t="shared" si="113"/>
        <v>145.96</v>
      </c>
      <c r="N1747" s="42">
        <f t="shared" si="111"/>
        <v>0.3</v>
      </c>
      <c r="O1747" s="42">
        <f t="shared" si="112"/>
        <v>102.172</v>
      </c>
    </row>
    <row r="1748" spans="1:15" x14ac:dyDescent="0.3">
      <c r="A1748" t="s">
        <v>3572</v>
      </c>
      <c r="B1748" s="2">
        <v>45573</v>
      </c>
      <c r="C1748" t="s">
        <v>360</v>
      </c>
      <c r="D1748" t="s">
        <v>1688</v>
      </c>
      <c r="E1748" t="str">
        <f>VLOOKUP(D1748,Product!$A$2:$I$101,3,FALSE)</f>
        <v>Home</v>
      </c>
      <c r="F1748" t="s">
        <v>1769</v>
      </c>
      <c r="G1748">
        <v>4</v>
      </c>
      <c r="H1748">
        <v>640.91</v>
      </c>
      <c r="I1748">
        <v>0.06</v>
      </c>
      <c r="J1748" t="s">
        <v>1824</v>
      </c>
      <c r="K1748">
        <v>2409.8216000000002</v>
      </c>
      <c r="L1748" s="45">
        <f t="shared" si="110"/>
        <v>4</v>
      </c>
      <c r="M1748" s="42">
        <f t="shared" si="113"/>
        <v>640.91</v>
      </c>
      <c r="N1748" s="42">
        <f t="shared" si="111"/>
        <v>0.06</v>
      </c>
      <c r="O1748" s="42">
        <f t="shared" si="112"/>
        <v>2409.8216000000002</v>
      </c>
    </row>
    <row r="1749" spans="1:15" x14ac:dyDescent="0.3">
      <c r="A1749" t="s">
        <v>3573</v>
      </c>
      <c r="B1749" s="2">
        <v>45792</v>
      </c>
      <c r="C1749" t="s">
        <v>164</v>
      </c>
      <c r="D1749" t="s">
        <v>1676</v>
      </c>
      <c r="E1749" t="str">
        <f>VLOOKUP(D1749,Product!$A$2:$I$101,3,FALSE)</f>
        <v>Beauty</v>
      </c>
      <c r="F1749" t="s">
        <v>1792</v>
      </c>
      <c r="G1749">
        <v>3</v>
      </c>
      <c r="H1749">
        <v>773.86</v>
      </c>
      <c r="I1749">
        <v>0.22</v>
      </c>
      <c r="J1749" t="s">
        <v>1824</v>
      </c>
      <c r="K1749">
        <v>1810.8324</v>
      </c>
      <c r="L1749" s="45">
        <f t="shared" si="110"/>
        <v>3</v>
      </c>
      <c r="M1749" s="42">
        <f t="shared" si="113"/>
        <v>773.86</v>
      </c>
      <c r="N1749" s="42">
        <f t="shared" si="111"/>
        <v>0.22</v>
      </c>
      <c r="O1749" s="42">
        <f t="shared" si="112"/>
        <v>1810.8324</v>
      </c>
    </row>
    <row r="1750" spans="1:15" x14ac:dyDescent="0.3">
      <c r="A1750" t="s">
        <v>3574</v>
      </c>
      <c r="B1750" s="2">
        <v>45744</v>
      </c>
      <c r="C1750" t="s">
        <v>1428</v>
      </c>
      <c r="D1750" t="s">
        <v>1610</v>
      </c>
      <c r="E1750" t="str">
        <f>VLOOKUP(D1750,Product!$A$2:$I$101,3,FALSE)</f>
        <v>Sports</v>
      </c>
      <c r="F1750" t="s">
        <v>1801</v>
      </c>
      <c r="G1750">
        <v>2</v>
      </c>
      <c r="H1750">
        <v>31.28</v>
      </c>
      <c r="I1750">
        <v>0.2</v>
      </c>
      <c r="J1750" t="s">
        <v>1829</v>
      </c>
      <c r="K1750">
        <v>50.048000000000002</v>
      </c>
      <c r="L1750" s="45">
        <f t="shared" si="110"/>
        <v>2</v>
      </c>
      <c r="M1750" s="42">
        <f t="shared" si="113"/>
        <v>31.28</v>
      </c>
      <c r="N1750" s="42">
        <f t="shared" si="111"/>
        <v>0.2</v>
      </c>
      <c r="O1750" s="42">
        <f t="shared" si="112"/>
        <v>50.048000000000002</v>
      </c>
    </row>
    <row r="1751" spans="1:15" x14ac:dyDescent="0.3">
      <c r="A1751" t="s">
        <v>3575</v>
      </c>
      <c r="B1751" s="2">
        <v>45842</v>
      </c>
      <c r="C1751" t="s">
        <v>1166</v>
      </c>
      <c r="D1751" t="s">
        <v>1712</v>
      </c>
      <c r="E1751" t="str">
        <f>VLOOKUP(D1751,Product!$A$2:$I$101,3,FALSE)</f>
        <v>Sports</v>
      </c>
      <c r="F1751" t="s">
        <v>1776</v>
      </c>
      <c r="G1751">
        <v>4</v>
      </c>
      <c r="H1751">
        <v>389.22</v>
      </c>
      <c r="I1751">
        <v>0.18</v>
      </c>
      <c r="J1751" t="s">
        <v>1824</v>
      </c>
      <c r="K1751">
        <v>1276.6415999999999</v>
      </c>
      <c r="L1751" s="45">
        <f t="shared" si="110"/>
        <v>4</v>
      </c>
      <c r="M1751" s="42">
        <f t="shared" si="113"/>
        <v>389.22</v>
      </c>
      <c r="N1751" s="42">
        <f t="shared" si="111"/>
        <v>0.18</v>
      </c>
      <c r="O1751" s="42">
        <f t="shared" si="112"/>
        <v>1276.6415999999999</v>
      </c>
    </row>
    <row r="1752" spans="1:15" x14ac:dyDescent="0.3">
      <c r="A1752" t="s">
        <v>3576</v>
      </c>
      <c r="B1752" s="2">
        <v>45502</v>
      </c>
      <c r="C1752" t="s">
        <v>71</v>
      </c>
      <c r="D1752" t="s">
        <v>1676</v>
      </c>
      <c r="E1752" t="str">
        <f>VLOOKUP(D1752,Product!$A$2:$I$101,3,FALSE)</f>
        <v>Beauty</v>
      </c>
      <c r="F1752" t="s">
        <v>1801</v>
      </c>
      <c r="G1752">
        <v>3</v>
      </c>
      <c r="H1752">
        <v>543.44000000000005</v>
      </c>
      <c r="I1752">
        <v>0.13</v>
      </c>
      <c r="J1752" t="s">
        <v>1826</v>
      </c>
      <c r="K1752">
        <v>1418.3784000000001</v>
      </c>
      <c r="L1752" s="45">
        <f t="shared" si="110"/>
        <v>3</v>
      </c>
      <c r="M1752" s="42">
        <f t="shared" si="113"/>
        <v>543.44000000000005</v>
      </c>
      <c r="N1752" s="42">
        <f t="shared" si="111"/>
        <v>0.13</v>
      </c>
      <c r="O1752" s="42">
        <f t="shared" si="112"/>
        <v>1418.3784000000001</v>
      </c>
    </row>
    <row r="1753" spans="1:15" x14ac:dyDescent="0.3">
      <c r="A1753" t="s">
        <v>3577</v>
      </c>
      <c r="B1753" s="2">
        <v>45296</v>
      </c>
      <c r="C1753" t="s">
        <v>821</v>
      </c>
      <c r="D1753" t="s">
        <v>1742</v>
      </c>
      <c r="E1753" t="str">
        <f>VLOOKUP(D1753,Product!$A$2:$I$101,3,FALSE)</f>
        <v>Sports</v>
      </c>
      <c r="F1753" t="s">
        <v>1813</v>
      </c>
      <c r="G1753">
        <v>4</v>
      </c>
      <c r="H1753">
        <v>715.42</v>
      </c>
      <c r="I1753">
        <v>0.28999999999999998</v>
      </c>
      <c r="J1753" t="s">
        <v>1826</v>
      </c>
      <c r="K1753">
        <v>2031.7927999999999</v>
      </c>
      <c r="L1753" s="45">
        <f t="shared" si="110"/>
        <v>4</v>
      </c>
      <c r="M1753" s="42">
        <f t="shared" si="113"/>
        <v>715.42</v>
      </c>
      <c r="N1753" s="42">
        <f t="shared" si="111"/>
        <v>0.28999999999999998</v>
      </c>
      <c r="O1753" s="42">
        <f t="shared" si="112"/>
        <v>2031.7927999999999</v>
      </c>
    </row>
    <row r="1754" spans="1:15" x14ac:dyDescent="0.3">
      <c r="A1754" t="s">
        <v>3578</v>
      </c>
      <c r="B1754" s="2">
        <v>45886</v>
      </c>
      <c r="C1754" t="s">
        <v>195</v>
      </c>
      <c r="D1754" t="s">
        <v>1572</v>
      </c>
      <c r="E1754" t="str">
        <f>VLOOKUP(D1754,Product!$A$2:$I$101,3,FALSE)</f>
        <v>Beauty</v>
      </c>
      <c r="F1754" t="s">
        <v>1769</v>
      </c>
      <c r="G1754">
        <v>4</v>
      </c>
      <c r="H1754">
        <v>676.14</v>
      </c>
      <c r="I1754">
        <v>0.11</v>
      </c>
      <c r="J1754" t="s">
        <v>1829</v>
      </c>
      <c r="K1754">
        <v>2407.0583999999999</v>
      </c>
      <c r="L1754" s="45">
        <f t="shared" si="110"/>
        <v>4</v>
      </c>
      <c r="M1754" s="42">
        <f t="shared" si="113"/>
        <v>676.14</v>
      </c>
      <c r="N1754" s="42">
        <f t="shared" si="111"/>
        <v>0.11</v>
      </c>
      <c r="O1754" s="42">
        <f t="shared" si="112"/>
        <v>2407.0583999999999</v>
      </c>
    </row>
    <row r="1755" spans="1:15" x14ac:dyDescent="0.3">
      <c r="A1755" t="s">
        <v>3579</v>
      </c>
      <c r="B1755" s="2">
        <v>45425</v>
      </c>
      <c r="C1755" t="s">
        <v>321</v>
      </c>
      <c r="D1755" t="s">
        <v>1626</v>
      </c>
      <c r="E1755" t="str">
        <f>VLOOKUP(D1755,Product!$A$2:$I$101,3,FALSE)</f>
        <v>Electronics</v>
      </c>
      <c r="F1755" t="s">
        <v>1757</v>
      </c>
      <c r="G1755">
        <v>4</v>
      </c>
      <c r="H1755">
        <v>352.72</v>
      </c>
      <c r="I1755">
        <v>0.25</v>
      </c>
      <c r="J1755" t="s">
        <v>1824</v>
      </c>
      <c r="K1755">
        <v>1058.1600000000001</v>
      </c>
      <c r="L1755" s="45">
        <f t="shared" si="110"/>
        <v>4</v>
      </c>
      <c r="M1755" s="42">
        <f t="shared" si="113"/>
        <v>352.72</v>
      </c>
      <c r="N1755" s="42">
        <f t="shared" si="111"/>
        <v>0.25</v>
      </c>
      <c r="O1755" s="42">
        <f t="shared" si="112"/>
        <v>1058.1600000000001</v>
      </c>
    </row>
    <row r="1756" spans="1:15" x14ac:dyDescent="0.3">
      <c r="A1756" t="s">
        <v>3580</v>
      </c>
      <c r="B1756" s="2">
        <v>45797</v>
      </c>
      <c r="C1756" t="s">
        <v>574</v>
      </c>
      <c r="D1756" t="s">
        <v>1570</v>
      </c>
      <c r="E1756" t="str">
        <f>VLOOKUP(D1756,Product!$A$2:$I$101,3,FALSE)</f>
        <v>Electronics</v>
      </c>
      <c r="F1756" t="s">
        <v>1794</v>
      </c>
      <c r="G1756">
        <v>1</v>
      </c>
      <c r="H1756">
        <v>470.18</v>
      </c>
      <c r="I1756">
        <v>0.19</v>
      </c>
      <c r="J1756" t="s">
        <v>1826</v>
      </c>
      <c r="K1756">
        <v>380.84580000000011</v>
      </c>
      <c r="L1756" s="45">
        <f t="shared" si="110"/>
        <v>1</v>
      </c>
      <c r="M1756" s="42">
        <f t="shared" si="113"/>
        <v>470.18</v>
      </c>
      <c r="N1756" s="42">
        <f t="shared" si="111"/>
        <v>0.19</v>
      </c>
      <c r="O1756" s="42">
        <f t="shared" si="112"/>
        <v>380.84580000000011</v>
      </c>
    </row>
    <row r="1757" spans="1:15" x14ac:dyDescent="0.3">
      <c r="A1757" t="s">
        <v>3581</v>
      </c>
      <c r="B1757" s="2">
        <v>45898</v>
      </c>
      <c r="C1757" t="s">
        <v>740</v>
      </c>
      <c r="D1757" t="s">
        <v>1680</v>
      </c>
      <c r="E1757" t="str">
        <f>VLOOKUP(D1757,Product!$A$2:$I$101,3,FALSE)</f>
        <v>Beauty</v>
      </c>
      <c r="F1757" t="s">
        <v>1792</v>
      </c>
      <c r="G1757">
        <v>1</v>
      </c>
      <c r="H1757">
        <v>891.79</v>
      </c>
      <c r="I1757">
        <v>0.03</v>
      </c>
      <c r="J1757" t="s">
        <v>1824</v>
      </c>
      <c r="K1757">
        <v>865.03629999999998</v>
      </c>
      <c r="L1757" s="45">
        <f t="shared" si="110"/>
        <v>1</v>
      </c>
      <c r="M1757" s="42">
        <f t="shared" si="113"/>
        <v>891.79</v>
      </c>
      <c r="N1757" s="42">
        <f t="shared" si="111"/>
        <v>0.03</v>
      </c>
      <c r="O1757" s="42">
        <f t="shared" si="112"/>
        <v>865.03629999999998</v>
      </c>
    </row>
    <row r="1758" spans="1:15" x14ac:dyDescent="0.3">
      <c r="A1758" t="s">
        <v>3582</v>
      </c>
      <c r="B1758" s="2">
        <v>45390</v>
      </c>
      <c r="C1758" t="s">
        <v>1092</v>
      </c>
      <c r="D1758" t="s">
        <v>1726</v>
      </c>
      <c r="E1758" t="str">
        <f>VLOOKUP(D1758,Product!$A$2:$I$101,3,FALSE)</f>
        <v>Beauty</v>
      </c>
      <c r="F1758" t="s">
        <v>1807</v>
      </c>
      <c r="G1758">
        <v>2</v>
      </c>
      <c r="H1758">
        <v>433.07</v>
      </c>
      <c r="I1758">
        <v>0.25</v>
      </c>
      <c r="J1758" t="s">
        <v>1829</v>
      </c>
      <c r="K1758">
        <v>649.60500000000002</v>
      </c>
      <c r="L1758" s="45">
        <f t="shared" si="110"/>
        <v>2</v>
      </c>
      <c r="M1758" s="42">
        <f t="shared" si="113"/>
        <v>433.07</v>
      </c>
      <c r="N1758" s="42">
        <f t="shared" si="111"/>
        <v>0.25</v>
      </c>
      <c r="O1758" s="42">
        <f t="shared" si="112"/>
        <v>649.60500000000002</v>
      </c>
    </row>
    <row r="1759" spans="1:15" x14ac:dyDescent="0.3">
      <c r="A1759" t="s">
        <v>3583</v>
      </c>
      <c r="B1759" s="2">
        <v>45355</v>
      </c>
      <c r="C1759" t="s">
        <v>59</v>
      </c>
      <c r="D1759" t="s">
        <v>1680</v>
      </c>
      <c r="E1759" t="str">
        <f>VLOOKUP(D1759,Product!$A$2:$I$101,3,FALSE)</f>
        <v>Beauty</v>
      </c>
      <c r="F1759" t="s">
        <v>1813</v>
      </c>
      <c r="G1759">
        <v>3</v>
      </c>
      <c r="H1759">
        <v>626.71</v>
      </c>
      <c r="I1759">
        <v>7.0000000000000007E-2</v>
      </c>
      <c r="J1759" t="s">
        <v>1829</v>
      </c>
      <c r="K1759">
        <v>1748.5209</v>
      </c>
      <c r="L1759" s="45">
        <f t="shared" si="110"/>
        <v>3</v>
      </c>
      <c r="M1759" s="42">
        <f t="shared" si="113"/>
        <v>626.71</v>
      </c>
      <c r="N1759" s="42">
        <f t="shared" si="111"/>
        <v>7.0000000000000007E-2</v>
      </c>
      <c r="O1759" s="42">
        <f t="shared" si="112"/>
        <v>1748.5209</v>
      </c>
    </row>
    <row r="1760" spans="1:15" x14ac:dyDescent="0.3">
      <c r="A1760" t="s">
        <v>3584</v>
      </c>
      <c r="B1760" s="2">
        <v>45916</v>
      </c>
      <c r="C1760" t="s">
        <v>278</v>
      </c>
      <c r="D1760" t="s">
        <v>1620</v>
      </c>
      <c r="E1760" t="str">
        <f>VLOOKUP(D1760,Product!$A$2:$I$101,3,FALSE)</f>
        <v>Clothing</v>
      </c>
      <c r="F1760" t="s">
        <v>1752</v>
      </c>
      <c r="G1760">
        <v>2</v>
      </c>
      <c r="H1760">
        <v>324.18</v>
      </c>
      <c r="I1760">
        <v>0.06</v>
      </c>
      <c r="J1760" t="s">
        <v>1829</v>
      </c>
      <c r="K1760">
        <v>609.45839999999998</v>
      </c>
      <c r="L1760" s="45">
        <f t="shared" si="110"/>
        <v>2</v>
      </c>
      <c r="M1760" s="42">
        <f t="shared" si="113"/>
        <v>324.18</v>
      </c>
      <c r="N1760" s="42">
        <f t="shared" si="111"/>
        <v>0.06</v>
      </c>
      <c r="O1760" s="42">
        <f t="shared" si="112"/>
        <v>609.45839999999998</v>
      </c>
    </row>
    <row r="1761" spans="1:15" x14ac:dyDescent="0.3">
      <c r="A1761" t="s">
        <v>3585</v>
      </c>
      <c r="B1761" s="2">
        <v>45448</v>
      </c>
      <c r="C1761" t="s">
        <v>63</v>
      </c>
      <c r="D1761" t="s">
        <v>1576</v>
      </c>
      <c r="E1761" t="str">
        <f>VLOOKUP(D1761,Product!$A$2:$I$101,3,FALSE)</f>
        <v>Home</v>
      </c>
      <c r="F1761" t="s">
        <v>1807</v>
      </c>
      <c r="G1761">
        <v>4</v>
      </c>
      <c r="H1761">
        <v>839.74</v>
      </c>
      <c r="I1761">
        <v>0.13</v>
      </c>
      <c r="J1761" t="s">
        <v>1826</v>
      </c>
      <c r="K1761">
        <v>2922.2952</v>
      </c>
      <c r="L1761" s="45">
        <f t="shared" si="110"/>
        <v>4</v>
      </c>
      <c r="M1761" s="42">
        <f t="shared" si="113"/>
        <v>839.74</v>
      </c>
      <c r="N1761" s="42">
        <f t="shared" si="111"/>
        <v>0.13</v>
      </c>
      <c r="O1761" s="42">
        <f t="shared" si="112"/>
        <v>2922.2952</v>
      </c>
    </row>
    <row r="1762" spans="1:15" x14ac:dyDescent="0.3">
      <c r="A1762" t="s">
        <v>3586</v>
      </c>
      <c r="B1762" s="2">
        <v>45402</v>
      </c>
      <c r="C1762" t="s">
        <v>523</v>
      </c>
      <c r="D1762" t="s">
        <v>1672</v>
      </c>
      <c r="E1762" t="str">
        <f>VLOOKUP(D1762,Product!$A$2:$I$101,3,FALSE)</f>
        <v>Electronics</v>
      </c>
      <c r="F1762" t="s">
        <v>1801</v>
      </c>
      <c r="G1762">
        <v>3</v>
      </c>
      <c r="H1762">
        <v>252.63</v>
      </c>
      <c r="I1762">
        <v>0.28000000000000003</v>
      </c>
      <c r="J1762" t="s">
        <v>1824</v>
      </c>
      <c r="K1762">
        <v>545.68079999999998</v>
      </c>
      <c r="L1762" s="45">
        <f t="shared" si="110"/>
        <v>3</v>
      </c>
      <c r="M1762" s="42">
        <f t="shared" si="113"/>
        <v>252.63</v>
      </c>
      <c r="N1762" s="42">
        <f t="shared" si="111"/>
        <v>0.28000000000000003</v>
      </c>
      <c r="O1762" s="42">
        <f t="shared" si="112"/>
        <v>545.68079999999998</v>
      </c>
    </row>
    <row r="1763" spans="1:15" x14ac:dyDescent="0.3">
      <c r="A1763" t="s">
        <v>3587</v>
      </c>
      <c r="B1763" s="2">
        <v>45581</v>
      </c>
      <c r="C1763" t="s">
        <v>815</v>
      </c>
      <c r="D1763" t="s">
        <v>1706</v>
      </c>
      <c r="E1763" t="str">
        <f>VLOOKUP(D1763,Product!$A$2:$I$101,3,FALSE)</f>
        <v>Home</v>
      </c>
      <c r="F1763" t="s">
        <v>1813</v>
      </c>
      <c r="G1763">
        <v>2</v>
      </c>
      <c r="H1763">
        <v>60.53</v>
      </c>
      <c r="I1763">
        <v>0.18</v>
      </c>
      <c r="J1763" t="s">
        <v>1824</v>
      </c>
      <c r="K1763">
        <v>99.269200000000012</v>
      </c>
      <c r="L1763" s="45">
        <f t="shared" si="110"/>
        <v>2</v>
      </c>
      <c r="M1763" s="42">
        <f t="shared" si="113"/>
        <v>60.53</v>
      </c>
      <c r="N1763" s="42">
        <f t="shared" si="111"/>
        <v>0.18</v>
      </c>
      <c r="O1763" s="42">
        <f t="shared" si="112"/>
        <v>99.269200000000012</v>
      </c>
    </row>
    <row r="1764" spans="1:15" x14ac:dyDescent="0.3">
      <c r="A1764" t="s">
        <v>3588</v>
      </c>
      <c r="B1764" s="2">
        <v>45610</v>
      </c>
      <c r="C1764" t="s">
        <v>205</v>
      </c>
      <c r="D1764" t="s">
        <v>1716</v>
      </c>
      <c r="E1764" t="str">
        <f>VLOOKUP(D1764,Product!$A$2:$I$101,3,FALSE)</f>
        <v>Home</v>
      </c>
      <c r="F1764" t="s">
        <v>1797</v>
      </c>
      <c r="G1764">
        <v>4</v>
      </c>
      <c r="H1764">
        <v>341.95</v>
      </c>
      <c r="I1764">
        <v>0.25</v>
      </c>
      <c r="J1764" t="s">
        <v>1824</v>
      </c>
      <c r="K1764">
        <v>1025.8499999999999</v>
      </c>
      <c r="L1764" s="45">
        <f t="shared" si="110"/>
        <v>4</v>
      </c>
      <c r="M1764" s="42">
        <f t="shared" si="113"/>
        <v>341.95</v>
      </c>
      <c r="N1764" s="42">
        <f t="shared" si="111"/>
        <v>0.25</v>
      </c>
      <c r="O1764" s="42">
        <f t="shared" si="112"/>
        <v>1025.8499999999999</v>
      </c>
    </row>
    <row r="1765" spans="1:15" x14ac:dyDescent="0.3">
      <c r="A1765" t="s">
        <v>3589</v>
      </c>
      <c r="B1765" s="2">
        <v>45438</v>
      </c>
      <c r="C1765" t="s">
        <v>899</v>
      </c>
      <c r="D1765" t="s">
        <v>1592</v>
      </c>
      <c r="E1765" t="str">
        <f>VLOOKUP(D1765,Product!$A$2:$I$101,3,FALSE)</f>
        <v>Sports</v>
      </c>
      <c r="F1765" t="s">
        <v>1804</v>
      </c>
      <c r="G1765">
        <v>4</v>
      </c>
      <c r="H1765">
        <v>300.12</v>
      </c>
      <c r="I1765">
        <v>0.05</v>
      </c>
      <c r="J1765" t="s">
        <v>1826</v>
      </c>
      <c r="K1765">
        <v>1140.4559999999999</v>
      </c>
      <c r="L1765" s="45">
        <f t="shared" si="110"/>
        <v>4</v>
      </c>
      <c r="M1765" s="42">
        <f t="shared" si="113"/>
        <v>300.12</v>
      </c>
      <c r="N1765" s="42">
        <f t="shared" si="111"/>
        <v>0.05</v>
      </c>
      <c r="O1765" s="42">
        <f t="shared" si="112"/>
        <v>1140.4559999999999</v>
      </c>
    </row>
    <row r="1766" spans="1:15" x14ac:dyDescent="0.3">
      <c r="A1766" t="s">
        <v>3590</v>
      </c>
      <c r="B1766" s="2">
        <v>45705</v>
      </c>
      <c r="C1766" t="s">
        <v>402</v>
      </c>
      <c r="D1766" t="s">
        <v>1604</v>
      </c>
      <c r="E1766" t="str">
        <f>VLOOKUP(D1766,Product!$A$2:$I$101,3,FALSE)</f>
        <v>Sports</v>
      </c>
      <c r="F1766" t="s">
        <v>1807</v>
      </c>
      <c r="G1766">
        <v>2</v>
      </c>
      <c r="H1766">
        <v>289.14</v>
      </c>
      <c r="I1766">
        <v>0.12</v>
      </c>
      <c r="J1766" t="s">
        <v>1829</v>
      </c>
      <c r="K1766">
        <v>508.88639999999998</v>
      </c>
      <c r="L1766" s="45">
        <f t="shared" si="110"/>
        <v>2</v>
      </c>
      <c r="M1766" s="42">
        <f t="shared" si="113"/>
        <v>289.14</v>
      </c>
      <c r="N1766" s="42">
        <f t="shared" si="111"/>
        <v>0.12</v>
      </c>
      <c r="O1766" s="42">
        <f t="shared" si="112"/>
        <v>508.88639999999998</v>
      </c>
    </row>
    <row r="1767" spans="1:15" x14ac:dyDescent="0.3">
      <c r="A1767" t="s">
        <v>3591</v>
      </c>
      <c r="B1767" s="2">
        <v>45695</v>
      </c>
      <c r="C1767" t="s">
        <v>175</v>
      </c>
      <c r="D1767" t="s">
        <v>1598</v>
      </c>
      <c r="E1767" t="str">
        <f>VLOOKUP(D1767,Product!$A$2:$I$101,3,FALSE)</f>
        <v>Clothing</v>
      </c>
      <c r="F1767" t="s">
        <v>1752</v>
      </c>
      <c r="G1767">
        <v>2</v>
      </c>
      <c r="H1767">
        <v>596.84</v>
      </c>
      <c r="I1767">
        <v>0.01</v>
      </c>
      <c r="J1767" t="s">
        <v>1826</v>
      </c>
      <c r="K1767">
        <v>1181.7431999999999</v>
      </c>
      <c r="L1767" s="45">
        <f t="shared" si="110"/>
        <v>2</v>
      </c>
      <c r="M1767" s="42">
        <f t="shared" si="113"/>
        <v>596.84</v>
      </c>
      <c r="N1767" s="42">
        <f t="shared" si="111"/>
        <v>0.01</v>
      </c>
      <c r="O1767" s="42">
        <f t="shared" si="112"/>
        <v>1181.7431999999999</v>
      </c>
    </row>
    <row r="1768" spans="1:15" x14ac:dyDescent="0.3">
      <c r="A1768" t="s">
        <v>3592</v>
      </c>
      <c r="B1768" s="2">
        <v>45571</v>
      </c>
      <c r="C1768" t="s">
        <v>1352</v>
      </c>
      <c r="D1768" t="s">
        <v>1586</v>
      </c>
      <c r="E1768" t="str">
        <f>VLOOKUP(D1768,Product!$A$2:$I$101,3,FALSE)</f>
        <v>Sports</v>
      </c>
      <c r="F1768" t="s">
        <v>1782</v>
      </c>
      <c r="G1768">
        <v>4</v>
      </c>
      <c r="H1768">
        <v>466.24</v>
      </c>
      <c r="I1768">
        <v>0.16</v>
      </c>
      <c r="J1768" t="s">
        <v>1824</v>
      </c>
      <c r="K1768">
        <v>1566.5663999999999</v>
      </c>
      <c r="L1768" s="45">
        <f t="shared" si="110"/>
        <v>4</v>
      </c>
      <c r="M1768" s="42">
        <f t="shared" si="113"/>
        <v>466.24</v>
      </c>
      <c r="N1768" s="42">
        <f t="shared" si="111"/>
        <v>0.16</v>
      </c>
      <c r="O1768" s="42">
        <f t="shared" si="112"/>
        <v>1566.5663999999999</v>
      </c>
    </row>
    <row r="1769" spans="1:15" x14ac:dyDescent="0.3">
      <c r="A1769" t="s">
        <v>3593</v>
      </c>
      <c r="B1769" s="2">
        <v>45544</v>
      </c>
      <c r="C1769" t="s">
        <v>806</v>
      </c>
      <c r="D1769" t="s">
        <v>1574</v>
      </c>
      <c r="E1769" t="str">
        <f>VLOOKUP(D1769,Product!$A$2:$I$101,3,FALSE)</f>
        <v>Electronics</v>
      </c>
      <c r="F1769" t="s">
        <v>1804</v>
      </c>
      <c r="G1769">
        <v>2</v>
      </c>
      <c r="H1769">
        <v>330.59</v>
      </c>
      <c r="I1769">
        <v>0.14000000000000001</v>
      </c>
      <c r="J1769" t="s">
        <v>1824</v>
      </c>
      <c r="K1769">
        <v>568.61479999999995</v>
      </c>
      <c r="L1769" s="45">
        <f t="shared" si="110"/>
        <v>2</v>
      </c>
      <c r="M1769" s="42">
        <f t="shared" si="113"/>
        <v>330.59</v>
      </c>
      <c r="N1769" s="42">
        <f t="shared" si="111"/>
        <v>0.14000000000000001</v>
      </c>
      <c r="O1769" s="42">
        <f t="shared" si="112"/>
        <v>568.61479999999995</v>
      </c>
    </row>
    <row r="1770" spans="1:15" x14ac:dyDescent="0.3">
      <c r="A1770" t="s">
        <v>3594</v>
      </c>
      <c r="B1770" s="2">
        <v>45654</v>
      </c>
      <c r="C1770" t="s">
        <v>1516</v>
      </c>
      <c r="D1770" t="s">
        <v>1592</v>
      </c>
      <c r="E1770" t="str">
        <f>VLOOKUP(D1770,Product!$A$2:$I$101,3,FALSE)</f>
        <v>Sports</v>
      </c>
      <c r="F1770" t="s">
        <v>1776</v>
      </c>
      <c r="G1770">
        <v>2</v>
      </c>
      <c r="H1770">
        <v>616.42999999999995</v>
      </c>
      <c r="I1770">
        <v>0.02</v>
      </c>
      <c r="J1770" t="s">
        <v>1829</v>
      </c>
      <c r="K1770">
        <v>1208.2028</v>
      </c>
      <c r="L1770" s="45">
        <f t="shared" si="110"/>
        <v>2</v>
      </c>
      <c r="M1770" s="42">
        <f t="shared" si="113"/>
        <v>616.42999999999995</v>
      </c>
      <c r="N1770" s="42">
        <f t="shared" si="111"/>
        <v>0.02</v>
      </c>
      <c r="O1770" s="42">
        <f t="shared" si="112"/>
        <v>1208.2028</v>
      </c>
    </row>
    <row r="1771" spans="1:15" x14ac:dyDescent="0.3">
      <c r="A1771" t="s">
        <v>3595</v>
      </c>
      <c r="B1771" s="2">
        <v>45589</v>
      </c>
      <c r="C1771" t="s">
        <v>1254</v>
      </c>
      <c r="D1771" t="s">
        <v>1674</v>
      </c>
      <c r="E1771" t="str">
        <f>VLOOKUP(D1771,Product!$A$2:$I$101,3,FALSE)</f>
        <v>Beauty</v>
      </c>
      <c r="F1771" t="s">
        <v>1776</v>
      </c>
      <c r="G1771">
        <v>3</v>
      </c>
      <c r="H1771">
        <v>195.89</v>
      </c>
      <c r="I1771">
        <v>0.16</v>
      </c>
      <c r="J1771" t="s">
        <v>1826</v>
      </c>
      <c r="K1771">
        <v>493.64280000000002</v>
      </c>
      <c r="L1771" s="45">
        <f t="shared" si="110"/>
        <v>3</v>
      </c>
      <c r="M1771" s="42">
        <f t="shared" si="113"/>
        <v>195.89</v>
      </c>
      <c r="N1771" s="42">
        <f t="shared" si="111"/>
        <v>0.16</v>
      </c>
      <c r="O1771" s="42">
        <f t="shared" si="112"/>
        <v>493.64280000000002</v>
      </c>
    </row>
    <row r="1772" spans="1:15" x14ac:dyDescent="0.3">
      <c r="A1772" t="s">
        <v>3596</v>
      </c>
      <c r="B1772" s="2">
        <v>45487</v>
      </c>
      <c r="C1772" t="s">
        <v>1077</v>
      </c>
      <c r="D1772" t="s">
        <v>1560</v>
      </c>
      <c r="E1772" t="str">
        <f>VLOOKUP(D1772,Product!$A$2:$I$101,3,FALSE)</f>
        <v>Home</v>
      </c>
      <c r="F1772" t="s">
        <v>1789</v>
      </c>
      <c r="G1772">
        <v>4</v>
      </c>
      <c r="H1772">
        <v>614.76</v>
      </c>
      <c r="I1772">
        <v>0.16</v>
      </c>
      <c r="J1772" t="s">
        <v>1824</v>
      </c>
      <c r="K1772">
        <v>2065.5936000000002</v>
      </c>
      <c r="L1772" s="45">
        <f t="shared" si="110"/>
        <v>4</v>
      </c>
      <c r="M1772" s="42">
        <f t="shared" si="113"/>
        <v>614.76</v>
      </c>
      <c r="N1772" s="42">
        <f t="shared" si="111"/>
        <v>0.16</v>
      </c>
      <c r="O1772" s="42">
        <f t="shared" si="112"/>
        <v>2065.5936000000002</v>
      </c>
    </row>
    <row r="1773" spans="1:15" x14ac:dyDescent="0.3">
      <c r="A1773" t="s">
        <v>3597</v>
      </c>
      <c r="B1773" s="2">
        <v>45418</v>
      </c>
      <c r="C1773" t="s">
        <v>1257</v>
      </c>
      <c r="D1773" t="s">
        <v>1706</v>
      </c>
      <c r="E1773" t="str">
        <f>VLOOKUP(D1773,Product!$A$2:$I$101,3,FALSE)</f>
        <v>Home</v>
      </c>
      <c r="F1773" t="s">
        <v>1779</v>
      </c>
      <c r="G1773">
        <v>1</v>
      </c>
      <c r="H1773">
        <v>224.49</v>
      </c>
      <c r="I1773">
        <v>0.11</v>
      </c>
      <c r="J1773" t="s">
        <v>1826</v>
      </c>
      <c r="K1773">
        <v>199.7961</v>
      </c>
      <c r="L1773" s="45">
        <f t="shared" si="110"/>
        <v>1</v>
      </c>
      <c r="M1773" s="42">
        <f t="shared" si="113"/>
        <v>224.49</v>
      </c>
      <c r="N1773" s="42">
        <f t="shared" si="111"/>
        <v>0.11</v>
      </c>
      <c r="O1773" s="42">
        <f t="shared" si="112"/>
        <v>199.7961</v>
      </c>
    </row>
    <row r="1774" spans="1:15" x14ac:dyDescent="0.3">
      <c r="A1774" t="s">
        <v>3598</v>
      </c>
      <c r="B1774" s="2">
        <v>45338</v>
      </c>
      <c r="C1774" t="s">
        <v>1115</v>
      </c>
      <c r="D1774" t="s">
        <v>1658</v>
      </c>
      <c r="E1774" t="str">
        <f>VLOOKUP(D1774,Product!$A$2:$I$101,3,FALSE)</f>
        <v>Home</v>
      </c>
      <c r="F1774" t="s">
        <v>1794</v>
      </c>
      <c r="G1774">
        <v>1</v>
      </c>
      <c r="H1774">
        <v>967.76</v>
      </c>
      <c r="I1774">
        <v>0.09</v>
      </c>
      <c r="J1774" t="s">
        <v>1824</v>
      </c>
      <c r="K1774">
        <v>880.66160000000002</v>
      </c>
      <c r="L1774" s="45">
        <f t="shared" si="110"/>
        <v>1</v>
      </c>
      <c r="M1774" s="42">
        <f t="shared" si="113"/>
        <v>967.76</v>
      </c>
      <c r="N1774" s="42">
        <f t="shared" si="111"/>
        <v>0.09</v>
      </c>
      <c r="O1774" s="42">
        <f t="shared" si="112"/>
        <v>880.66160000000002</v>
      </c>
    </row>
    <row r="1775" spans="1:15" x14ac:dyDescent="0.3">
      <c r="A1775" t="s">
        <v>3599</v>
      </c>
      <c r="B1775" s="2">
        <v>45507</v>
      </c>
      <c r="C1775" t="s">
        <v>247</v>
      </c>
      <c r="D1775" t="s">
        <v>1630</v>
      </c>
      <c r="E1775" t="str">
        <f>VLOOKUP(D1775,Product!$A$2:$I$101,3,FALSE)</f>
        <v>Sports</v>
      </c>
      <c r="F1775" t="s">
        <v>1813</v>
      </c>
      <c r="G1775">
        <v>2</v>
      </c>
      <c r="H1775">
        <v>56.52</v>
      </c>
      <c r="I1775">
        <v>0.17</v>
      </c>
      <c r="J1775" t="s">
        <v>1826</v>
      </c>
      <c r="K1775">
        <v>93.8232</v>
      </c>
      <c r="L1775" s="45">
        <f t="shared" si="110"/>
        <v>2</v>
      </c>
      <c r="M1775" s="42">
        <f t="shared" si="113"/>
        <v>56.52</v>
      </c>
      <c r="N1775" s="42">
        <f t="shared" si="111"/>
        <v>0.17</v>
      </c>
      <c r="O1775" s="42">
        <f t="shared" si="112"/>
        <v>93.8232</v>
      </c>
    </row>
    <row r="1776" spans="1:15" x14ac:dyDescent="0.3">
      <c r="A1776" t="s">
        <v>3600</v>
      </c>
      <c r="B1776" s="2">
        <v>45275</v>
      </c>
      <c r="C1776" t="s">
        <v>1507</v>
      </c>
      <c r="D1776" t="s">
        <v>1682</v>
      </c>
      <c r="E1776" t="str">
        <f>VLOOKUP(D1776,Product!$A$2:$I$101,3,FALSE)</f>
        <v>Electronics</v>
      </c>
      <c r="F1776" t="s">
        <v>1757</v>
      </c>
      <c r="G1776">
        <v>4</v>
      </c>
      <c r="H1776">
        <v>921.84</v>
      </c>
      <c r="I1776">
        <v>0.04</v>
      </c>
      <c r="J1776" t="s">
        <v>1824</v>
      </c>
      <c r="K1776">
        <v>3539.8656000000001</v>
      </c>
      <c r="L1776" s="45">
        <f t="shared" si="110"/>
        <v>4</v>
      </c>
      <c r="M1776" s="42">
        <f t="shared" si="113"/>
        <v>921.84</v>
      </c>
      <c r="N1776" s="42">
        <f t="shared" si="111"/>
        <v>0.04</v>
      </c>
      <c r="O1776" s="42">
        <f t="shared" si="112"/>
        <v>3539.8656000000001</v>
      </c>
    </row>
    <row r="1777" spans="1:15" x14ac:dyDescent="0.3">
      <c r="A1777" t="s">
        <v>3601</v>
      </c>
      <c r="B1777" s="2">
        <v>45319</v>
      </c>
      <c r="C1777" t="s">
        <v>1032</v>
      </c>
      <c r="D1777" t="s">
        <v>1720</v>
      </c>
      <c r="E1777" t="str">
        <f>VLOOKUP(D1777,Product!$A$2:$I$101,3,FALSE)</f>
        <v>Home</v>
      </c>
      <c r="F1777" t="s">
        <v>1804</v>
      </c>
      <c r="G1777">
        <v>3</v>
      </c>
      <c r="H1777">
        <v>738.47</v>
      </c>
      <c r="I1777">
        <v>0.28000000000000003</v>
      </c>
      <c r="J1777" t="s">
        <v>1824</v>
      </c>
      <c r="K1777">
        <v>1595.0952</v>
      </c>
      <c r="L1777" s="45">
        <f t="shared" si="110"/>
        <v>3</v>
      </c>
      <c r="M1777" s="42">
        <f t="shared" si="113"/>
        <v>738.47</v>
      </c>
      <c r="N1777" s="42">
        <f t="shared" si="111"/>
        <v>0.28000000000000003</v>
      </c>
      <c r="O1777" s="42">
        <f t="shared" si="112"/>
        <v>1595.0952</v>
      </c>
    </row>
    <row r="1778" spans="1:15" x14ac:dyDescent="0.3">
      <c r="A1778" t="s">
        <v>3602</v>
      </c>
      <c r="B1778" s="2">
        <v>45620</v>
      </c>
      <c r="C1778" t="s">
        <v>1032</v>
      </c>
      <c r="D1778" t="s">
        <v>1555</v>
      </c>
      <c r="E1778" t="str">
        <f>VLOOKUP(D1778,Product!$A$2:$I$101,3,FALSE)</f>
        <v>Clothing</v>
      </c>
      <c r="F1778" t="s">
        <v>1752</v>
      </c>
      <c r="G1778">
        <v>4</v>
      </c>
      <c r="H1778">
        <v>477.83</v>
      </c>
      <c r="I1778">
        <v>0.05</v>
      </c>
      <c r="J1778" t="s">
        <v>1829</v>
      </c>
      <c r="K1778">
        <v>1815.7539999999999</v>
      </c>
      <c r="L1778" s="45">
        <f t="shared" si="110"/>
        <v>4</v>
      </c>
      <c r="M1778" s="42">
        <f t="shared" si="113"/>
        <v>477.83</v>
      </c>
      <c r="N1778" s="42">
        <f t="shared" si="111"/>
        <v>0.05</v>
      </c>
      <c r="O1778" s="42">
        <f t="shared" si="112"/>
        <v>1815.7539999999999</v>
      </c>
    </row>
    <row r="1779" spans="1:15" x14ac:dyDescent="0.3">
      <c r="A1779" t="s">
        <v>3603</v>
      </c>
      <c r="B1779" s="2">
        <v>45831</v>
      </c>
      <c r="C1779" t="s">
        <v>559</v>
      </c>
      <c r="D1779" t="s">
        <v>1632</v>
      </c>
      <c r="E1779" t="str">
        <f>VLOOKUP(D1779,Product!$A$2:$I$101,3,FALSE)</f>
        <v>Electronics</v>
      </c>
      <c r="F1779" t="s">
        <v>1794</v>
      </c>
      <c r="G1779">
        <v>3</v>
      </c>
      <c r="H1779">
        <v>605.83000000000004</v>
      </c>
      <c r="I1779">
        <v>0.28000000000000003</v>
      </c>
      <c r="J1779" t="s">
        <v>1829</v>
      </c>
      <c r="K1779">
        <v>1308.5927999999999</v>
      </c>
      <c r="L1779" s="45">
        <f t="shared" si="110"/>
        <v>3</v>
      </c>
      <c r="M1779" s="42">
        <f t="shared" si="113"/>
        <v>605.83000000000004</v>
      </c>
      <c r="N1779" s="42">
        <f t="shared" si="111"/>
        <v>0.28000000000000003</v>
      </c>
      <c r="O1779" s="42">
        <f t="shared" si="112"/>
        <v>1308.5927999999999</v>
      </c>
    </row>
    <row r="1780" spans="1:15" x14ac:dyDescent="0.3">
      <c r="A1780" t="s">
        <v>3604</v>
      </c>
      <c r="B1780" s="2">
        <v>45373</v>
      </c>
      <c r="C1780" t="s">
        <v>247</v>
      </c>
      <c r="D1780" t="s">
        <v>1634</v>
      </c>
      <c r="E1780" t="str">
        <f>VLOOKUP(D1780,Product!$A$2:$I$101,3,FALSE)</f>
        <v>Electronics</v>
      </c>
      <c r="F1780" t="s">
        <v>1766</v>
      </c>
      <c r="G1780">
        <v>2</v>
      </c>
      <c r="H1780">
        <v>521.44000000000005</v>
      </c>
      <c r="I1780">
        <v>0.25</v>
      </c>
      <c r="J1780" t="s">
        <v>1829</v>
      </c>
      <c r="K1780">
        <v>782.16000000000008</v>
      </c>
      <c r="L1780" s="45">
        <f t="shared" si="110"/>
        <v>2</v>
      </c>
      <c r="M1780" s="42">
        <f t="shared" si="113"/>
        <v>521.44000000000005</v>
      </c>
      <c r="N1780" s="42">
        <f t="shared" si="111"/>
        <v>0.25</v>
      </c>
      <c r="O1780" s="42">
        <f t="shared" si="112"/>
        <v>782.16000000000008</v>
      </c>
    </row>
    <row r="1781" spans="1:15" x14ac:dyDescent="0.3">
      <c r="A1781" t="s">
        <v>3605</v>
      </c>
      <c r="B1781" s="2">
        <v>45863</v>
      </c>
      <c r="C1781" t="s">
        <v>1166</v>
      </c>
      <c r="D1781" t="s">
        <v>1568</v>
      </c>
      <c r="E1781" t="str">
        <f>VLOOKUP(D1781,Product!$A$2:$I$101,3,FALSE)</f>
        <v>Home</v>
      </c>
      <c r="F1781" t="s">
        <v>1779</v>
      </c>
      <c r="G1781">
        <v>4</v>
      </c>
      <c r="H1781">
        <v>499.02</v>
      </c>
      <c r="I1781">
        <v>0.06</v>
      </c>
      <c r="J1781" t="s">
        <v>1824</v>
      </c>
      <c r="K1781">
        <v>1876.3152</v>
      </c>
      <c r="L1781" s="45">
        <f t="shared" si="110"/>
        <v>4</v>
      </c>
      <c r="M1781" s="42">
        <f t="shared" si="113"/>
        <v>499.02</v>
      </c>
      <c r="N1781" s="42">
        <f t="shared" si="111"/>
        <v>0.06</v>
      </c>
      <c r="O1781" s="42">
        <f t="shared" si="112"/>
        <v>1876.3152</v>
      </c>
    </row>
    <row r="1782" spans="1:15" x14ac:dyDescent="0.3">
      <c r="A1782" t="s">
        <v>3606</v>
      </c>
      <c r="B1782" s="2">
        <v>45758</v>
      </c>
      <c r="C1782" t="s">
        <v>514</v>
      </c>
      <c r="D1782" t="s">
        <v>1553</v>
      </c>
      <c r="E1782" t="str">
        <f>VLOOKUP(D1782,Product!$A$2:$I$101,3,FALSE)</f>
        <v>Clothing</v>
      </c>
      <c r="F1782" t="s">
        <v>1810</v>
      </c>
      <c r="G1782">
        <v>4</v>
      </c>
      <c r="H1782">
        <v>299.45999999999998</v>
      </c>
      <c r="I1782">
        <v>0.18</v>
      </c>
      <c r="J1782" t="s">
        <v>1829</v>
      </c>
      <c r="K1782">
        <v>982.22879999999998</v>
      </c>
      <c r="L1782" s="45">
        <f t="shared" si="110"/>
        <v>4</v>
      </c>
      <c r="M1782" s="42">
        <f t="shared" si="113"/>
        <v>299.45999999999998</v>
      </c>
      <c r="N1782" s="42">
        <f t="shared" si="111"/>
        <v>0.18</v>
      </c>
      <c r="O1782" s="42">
        <f t="shared" si="112"/>
        <v>982.22879999999998</v>
      </c>
    </row>
    <row r="1783" spans="1:15" x14ac:dyDescent="0.3">
      <c r="A1783" t="s">
        <v>3607</v>
      </c>
      <c r="B1783" s="2">
        <v>45285</v>
      </c>
      <c r="C1783" t="s">
        <v>1411</v>
      </c>
      <c r="D1783" t="s">
        <v>1626</v>
      </c>
      <c r="E1783" t="str">
        <f>VLOOKUP(D1783,Product!$A$2:$I$101,3,FALSE)</f>
        <v>Electronics</v>
      </c>
      <c r="F1783" t="s">
        <v>1752</v>
      </c>
      <c r="G1783">
        <v>1</v>
      </c>
      <c r="H1783">
        <v>609.29</v>
      </c>
      <c r="I1783">
        <v>0.15</v>
      </c>
      <c r="J1783" t="s">
        <v>1824</v>
      </c>
      <c r="K1783">
        <v>517.89649999999995</v>
      </c>
      <c r="L1783" s="45">
        <f t="shared" si="110"/>
        <v>1</v>
      </c>
      <c r="M1783" s="42">
        <f t="shared" si="113"/>
        <v>609.29</v>
      </c>
      <c r="N1783" s="42">
        <f t="shared" si="111"/>
        <v>0.15</v>
      </c>
      <c r="O1783" s="42">
        <f t="shared" si="112"/>
        <v>517.89649999999995</v>
      </c>
    </row>
    <row r="1784" spans="1:15" x14ac:dyDescent="0.3">
      <c r="A1784" t="s">
        <v>3608</v>
      </c>
      <c r="B1784" s="2">
        <v>45656</v>
      </c>
      <c r="C1784" t="s">
        <v>360</v>
      </c>
      <c r="D1784" t="s">
        <v>1549</v>
      </c>
      <c r="E1784" t="str">
        <f>VLOOKUP(D1784,Product!$A$2:$I$101,3,FALSE)</f>
        <v>Clothing</v>
      </c>
      <c r="F1784" t="s">
        <v>1782</v>
      </c>
      <c r="G1784">
        <v>1</v>
      </c>
      <c r="H1784">
        <v>213.74</v>
      </c>
      <c r="I1784">
        <v>7.0000000000000007E-2</v>
      </c>
      <c r="J1784" t="s">
        <v>1829</v>
      </c>
      <c r="K1784">
        <v>198.7782</v>
      </c>
      <c r="L1784" s="45">
        <f t="shared" si="110"/>
        <v>1</v>
      </c>
      <c r="M1784" s="42">
        <f t="shared" si="113"/>
        <v>213.74</v>
      </c>
      <c r="N1784" s="42">
        <f t="shared" si="111"/>
        <v>7.0000000000000007E-2</v>
      </c>
      <c r="O1784" s="42">
        <f t="shared" si="112"/>
        <v>198.7782</v>
      </c>
    </row>
    <row r="1785" spans="1:15" x14ac:dyDescent="0.3">
      <c r="A1785" t="s">
        <v>3609</v>
      </c>
      <c r="B1785" s="2">
        <v>45718</v>
      </c>
      <c r="C1785" t="s">
        <v>514</v>
      </c>
      <c r="D1785" t="s">
        <v>1658</v>
      </c>
      <c r="E1785" t="str">
        <f>VLOOKUP(D1785,Product!$A$2:$I$101,3,FALSE)</f>
        <v>Home</v>
      </c>
      <c r="F1785" t="s">
        <v>1804</v>
      </c>
      <c r="G1785">
        <v>4</v>
      </c>
      <c r="H1785">
        <v>613.16999999999996</v>
      </c>
      <c r="I1785">
        <v>0.26</v>
      </c>
      <c r="J1785" t="s">
        <v>1824</v>
      </c>
      <c r="K1785">
        <v>1814.9831999999999</v>
      </c>
      <c r="L1785" s="45">
        <f t="shared" si="110"/>
        <v>4</v>
      </c>
      <c r="M1785" s="42">
        <f t="shared" si="113"/>
        <v>613.16999999999996</v>
      </c>
      <c r="N1785" s="42">
        <f t="shared" si="111"/>
        <v>0.26</v>
      </c>
      <c r="O1785" s="42">
        <f t="shared" si="112"/>
        <v>1814.9831999999999</v>
      </c>
    </row>
    <row r="1786" spans="1:15" x14ac:dyDescent="0.3">
      <c r="A1786" t="s">
        <v>3610</v>
      </c>
      <c r="B1786" s="2">
        <v>45293</v>
      </c>
      <c r="C1786" t="s">
        <v>1118</v>
      </c>
      <c r="D1786" t="s">
        <v>1666</v>
      </c>
      <c r="E1786" t="str">
        <f>VLOOKUP(D1786,Product!$A$2:$I$101,3,FALSE)</f>
        <v>Beauty</v>
      </c>
      <c r="F1786" t="s">
        <v>1792</v>
      </c>
      <c r="G1786">
        <v>2</v>
      </c>
      <c r="H1786">
        <v>687.36</v>
      </c>
      <c r="I1786">
        <v>7.0000000000000007E-2</v>
      </c>
      <c r="J1786" t="s">
        <v>1829</v>
      </c>
      <c r="K1786">
        <v>1278.4896000000001</v>
      </c>
      <c r="L1786" s="45">
        <f t="shared" si="110"/>
        <v>2</v>
      </c>
      <c r="M1786" s="42">
        <f t="shared" si="113"/>
        <v>687.36</v>
      </c>
      <c r="N1786" s="42">
        <f t="shared" si="111"/>
        <v>7.0000000000000007E-2</v>
      </c>
      <c r="O1786" s="42">
        <f t="shared" si="112"/>
        <v>1278.4896000000001</v>
      </c>
    </row>
    <row r="1787" spans="1:15" x14ac:dyDescent="0.3">
      <c r="A1787" t="s">
        <v>3611</v>
      </c>
      <c r="B1787" s="2">
        <v>45915</v>
      </c>
      <c r="C1787" t="s">
        <v>1026</v>
      </c>
      <c r="D1787" t="s">
        <v>1682</v>
      </c>
      <c r="E1787" t="str">
        <f>VLOOKUP(D1787,Product!$A$2:$I$101,3,FALSE)</f>
        <v>Electronics</v>
      </c>
      <c r="F1787" t="s">
        <v>1797</v>
      </c>
      <c r="G1787">
        <v>3</v>
      </c>
      <c r="H1787">
        <v>115.39</v>
      </c>
      <c r="I1787">
        <v>0.02</v>
      </c>
      <c r="J1787" t="s">
        <v>1826</v>
      </c>
      <c r="K1787">
        <v>339.2466</v>
      </c>
      <c r="L1787" s="45">
        <f t="shared" si="110"/>
        <v>3</v>
      </c>
      <c r="M1787" s="42">
        <f t="shared" si="113"/>
        <v>115.39</v>
      </c>
      <c r="N1787" s="42">
        <f t="shared" si="111"/>
        <v>0.02</v>
      </c>
      <c r="O1787" s="42">
        <f t="shared" si="112"/>
        <v>339.2466</v>
      </c>
    </row>
    <row r="1788" spans="1:15" x14ac:dyDescent="0.3">
      <c r="A1788" t="s">
        <v>3612</v>
      </c>
      <c r="B1788" s="2">
        <v>45359</v>
      </c>
      <c r="C1788" t="s">
        <v>592</v>
      </c>
      <c r="D1788" t="s">
        <v>1596</v>
      </c>
      <c r="E1788" t="str">
        <f>VLOOKUP(D1788,Product!$A$2:$I$101,3,FALSE)</f>
        <v>Sports</v>
      </c>
      <c r="F1788" t="s">
        <v>1794</v>
      </c>
      <c r="G1788">
        <v>2</v>
      </c>
      <c r="H1788">
        <v>722.06</v>
      </c>
      <c r="I1788">
        <v>7.0000000000000007E-2</v>
      </c>
      <c r="J1788" t="s">
        <v>1824</v>
      </c>
      <c r="K1788">
        <v>1343.0316</v>
      </c>
      <c r="L1788" s="45">
        <f t="shared" si="110"/>
        <v>2</v>
      </c>
      <c r="M1788" s="42">
        <f t="shared" si="113"/>
        <v>722.06</v>
      </c>
      <c r="N1788" s="42">
        <f t="shared" si="111"/>
        <v>7.0000000000000007E-2</v>
      </c>
      <c r="O1788" s="42">
        <f t="shared" si="112"/>
        <v>1343.0316</v>
      </c>
    </row>
    <row r="1789" spans="1:15" x14ac:dyDescent="0.3">
      <c r="A1789" t="s">
        <v>3613</v>
      </c>
      <c r="B1789" s="2">
        <v>45652</v>
      </c>
      <c r="C1789" t="s">
        <v>1319</v>
      </c>
      <c r="D1789" t="s">
        <v>1560</v>
      </c>
      <c r="E1789" t="str">
        <f>VLOOKUP(D1789,Product!$A$2:$I$101,3,FALSE)</f>
        <v>Home</v>
      </c>
      <c r="F1789" t="s">
        <v>1801</v>
      </c>
      <c r="G1789">
        <v>1</v>
      </c>
      <c r="H1789">
        <v>384.57</v>
      </c>
      <c r="I1789">
        <v>0.06</v>
      </c>
      <c r="J1789" t="s">
        <v>1826</v>
      </c>
      <c r="K1789">
        <v>361.49579999999997</v>
      </c>
      <c r="L1789" s="45">
        <f t="shared" si="110"/>
        <v>1</v>
      </c>
      <c r="M1789" s="42">
        <f t="shared" si="113"/>
        <v>384.57</v>
      </c>
      <c r="N1789" s="42">
        <f t="shared" si="111"/>
        <v>0.06</v>
      </c>
      <c r="O1789" s="42">
        <f t="shared" si="112"/>
        <v>361.49579999999997</v>
      </c>
    </row>
    <row r="1790" spans="1:15" x14ac:dyDescent="0.3">
      <c r="A1790" t="s">
        <v>3614</v>
      </c>
      <c r="B1790" s="2">
        <v>45735</v>
      </c>
      <c r="C1790" t="s">
        <v>684</v>
      </c>
      <c r="D1790" t="s">
        <v>1562</v>
      </c>
      <c r="E1790" t="str">
        <f>VLOOKUP(D1790,Product!$A$2:$I$101,3,FALSE)</f>
        <v>Electronics</v>
      </c>
      <c r="F1790" t="s">
        <v>1797</v>
      </c>
      <c r="G1790">
        <v>2</v>
      </c>
      <c r="H1790">
        <v>194.09</v>
      </c>
      <c r="I1790">
        <v>0.18</v>
      </c>
      <c r="J1790" t="s">
        <v>1826</v>
      </c>
      <c r="K1790">
        <v>318.30759999999998</v>
      </c>
      <c r="L1790" s="45">
        <f t="shared" si="110"/>
        <v>2</v>
      </c>
      <c r="M1790" s="42">
        <f t="shared" si="113"/>
        <v>194.09</v>
      </c>
      <c r="N1790" s="42">
        <f t="shared" si="111"/>
        <v>0.18</v>
      </c>
      <c r="O1790" s="42">
        <f t="shared" si="112"/>
        <v>318.30759999999998</v>
      </c>
    </row>
    <row r="1791" spans="1:15" x14ac:dyDescent="0.3">
      <c r="A1791" t="s">
        <v>3615</v>
      </c>
      <c r="B1791" s="2">
        <v>45579</v>
      </c>
      <c r="C1791" t="s">
        <v>571</v>
      </c>
      <c r="D1791" t="s">
        <v>1724</v>
      </c>
      <c r="E1791" t="str">
        <f>VLOOKUP(D1791,Product!$A$2:$I$101,3,FALSE)</f>
        <v>Sports</v>
      </c>
      <c r="F1791" t="s">
        <v>1766</v>
      </c>
      <c r="G1791">
        <v>2</v>
      </c>
      <c r="H1791">
        <v>403.91</v>
      </c>
      <c r="I1791">
        <v>7.0000000000000007E-2</v>
      </c>
      <c r="J1791" t="s">
        <v>1824</v>
      </c>
      <c r="K1791">
        <v>751.27260000000001</v>
      </c>
      <c r="L1791" s="45">
        <f t="shared" si="110"/>
        <v>2</v>
      </c>
      <c r="M1791" s="42">
        <f t="shared" si="113"/>
        <v>403.91</v>
      </c>
      <c r="N1791" s="42">
        <f t="shared" si="111"/>
        <v>7.0000000000000007E-2</v>
      </c>
      <c r="O1791" s="42">
        <f t="shared" si="112"/>
        <v>751.27260000000001</v>
      </c>
    </row>
    <row r="1792" spans="1:15" x14ac:dyDescent="0.3">
      <c r="A1792" t="s">
        <v>3616</v>
      </c>
      <c r="B1792" s="2">
        <v>45721</v>
      </c>
      <c r="C1792" t="s">
        <v>278</v>
      </c>
      <c r="D1792" t="s">
        <v>1582</v>
      </c>
      <c r="E1792" t="str">
        <f>VLOOKUP(D1792,Product!$A$2:$I$101,3,FALSE)</f>
        <v>Sports</v>
      </c>
      <c r="F1792" t="s">
        <v>1799</v>
      </c>
      <c r="G1792">
        <v>1</v>
      </c>
      <c r="H1792">
        <v>878.69</v>
      </c>
      <c r="I1792">
        <v>0.3</v>
      </c>
      <c r="J1792" t="s">
        <v>1826</v>
      </c>
      <c r="K1792">
        <v>615.08299999999997</v>
      </c>
      <c r="L1792" s="45">
        <f t="shared" si="110"/>
        <v>1</v>
      </c>
      <c r="M1792" s="42">
        <f t="shared" si="113"/>
        <v>878.69</v>
      </c>
      <c r="N1792" s="42">
        <f t="shared" si="111"/>
        <v>0.3</v>
      </c>
      <c r="O1792" s="42">
        <f t="shared" si="112"/>
        <v>615.08299999999997</v>
      </c>
    </row>
    <row r="1793" spans="1:15" x14ac:dyDescent="0.3">
      <c r="A1793" t="s">
        <v>3617</v>
      </c>
      <c r="B1793" s="2">
        <v>45446</v>
      </c>
      <c r="C1793" t="s">
        <v>1190</v>
      </c>
      <c r="D1793" t="s">
        <v>1614</v>
      </c>
      <c r="E1793" t="str">
        <f>VLOOKUP(D1793,Product!$A$2:$I$101,3,FALSE)</f>
        <v>Home</v>
      </c>
      <c r="F1793" t="s">
        <v>1801</v>
      </c>
      <c r="G1793">
        <v>1</v>
      </c>
      <c r="H1793">
        <v>161.16999999999999</v>
      </c>
      <c r="I1793">
        <v>0.05</v>
      </c>
      <c r="J1793" t="s">
        <v>1824</v>
      </c>
      <c r="K1793">
        <v>153.11150000000001</v>
      </c>
      <c r="L1793" s="45">
        <f t="shared" si="110"/>
        <v>1</v>
      </c>
      <c r="M1793" s="42">
        <f t="shared" si="113"/>
        <v>161.16999999999999</v>
      </c>
      <c r="N1793" s="42">
        <f t="shared" si="111"/>
        <v>0.05</v>
      </c>
      <c r="O1793" s="42">
        <f t="shared" si="112"/>
        <v>153.11150000000001</v>
      </c>
    </row>
    <row r="1794" spans="1:15" x14ac:dyDescent="0.3">
      <c r="A1794" t="s">
        <v>3618</v>
      </c>
      <c r="B1794" s="2">
        <v>45387</v>
      </c>
      <c r="C1794" t="s">
        <v>696</v>
      </c>
      <c r="D1794" t="s">
        <v>1694</v>
      </c>
      <c r="E1794" t="str">
        <f>VLOOKUP(D1794,Product!$A$2:$I$101,3,FALSE)</f>
        <v>Sports</v>
      </c>
      <c r="F1794" t="s">
        <v>1799</v>
      </c>
      <c r="G1794">
        <v>2</v>
      </c>
      <c r="H1794">
        <v>720.15</v>
      </c>
      <c r="I1794">
        <v>0.22</v>
      </c>
      <c r="J1794" t="s">
        <v>1829</v>
      </c>
      <c r="K1794">
        <v>1123.434</v>
      </c>
      <c r="L1794" s="45">
        <f t="shared" si="110"/>
        <v>2</v>
      </c>
      <c r="M1794" s="42">
        <f t="shared" si="113"/>
        <v>720.15</v>
      </c>
      <c r="N1794" s="42">
        <f t="shared" si="111"/>
        <v>0.22</v>
      </c>
      <c r="O1794" s="42">
        <f t="shared" si="112"/>
        <v>1123.434</v>
      </c>
    </row>
    <row r="1795" spans="1:15" x14ac:dyDescent="0.3">
      <c r="A1795" t="s">
        <v>3619</v>
      </c>
      <c r="B1795" s="2">
        <v>45222</v>
      </c>
      <c r="C1795" t="s">
        <v>1089</v>
      </c>
      <c r="D1795" t="s">
        <v>1600</v>
      </c>
      <c r="E1795" t="str">
        <f>VLOOKUP(D1795,Product!$A$2:$I$101,3,FALSE)</f>
        <v>Electronics</v>
      </c>
      <c r="F1795" t="s">
        <v>1782</v>
      </c>
      <c r="G1795">
        <v>1</v>
      </c>
      <c r="H1795">
        <v>361.8</v>
      </c>
      <c r="I1795">
        <v>0.02</v>
      </c>
      <c r="J1795" t="s">
        <v>1829</v>
      </c>
      <c r="K1795">
        <v>354.56400000000002</v>
      </c>
      <c r="L1795" s="45">
        <f t="shared" ref="L1795:L1858" si="114">IF(G1795="", AVERAGEIF($E$2:$E$101, E1796, $G$2:$G$101), G1795)</f>
        <v>1</v>
      </c>
      <c r="M1795" s="42">
        <f t="shared" si="113"/>
        <v>361.8</v>
      </c>
      <c r="N1795" s="42">
        <f t="shared" ref="N1795:N1858" si="115">IF(I1795="", AVERAGEIF($E$2:$E$101, E1796, $I$2:$I$101), I1795)</f>
        <v>0.02</v>
      </c>
      <c r="O1795" s="42">
        <f t="shared" ref="O1795:O1858" si="116">IF(K1795="", AVERAGEIF($E$2:$E$101, E1796, $K$2:$K$101), K1795)</f>
        <v>354.56400000000002</v>
      </c>
    </row>
    <row r="1796" spans="1:15" x14ac:dyDescent="0.3">
      <c r="A1796" t="s">
        <v>3620</v>
      </c>
      <c r="B1796" s="2">
        <v>45402</v>
      </c>
      <c r="C1796" t="s">
        <v>740</v>
      </c>
      <c r="D1796" t="s">
        <v>1738</v>
      </c>
      <c r="E1796" t="str">
        <f>VLOOKUP(D1796,Product!$A$2:$I$101,3,FALSE)</f>
        <v>Sports</v>
      </c>
      <c r="F1796" t="s">
        <v>1776</v>
      </c>
      <c r="G1796">
        <v>1</v>
      </c>
      <c r="H1796">
        <v>779.84</v>
      </c>
      <c r="I1796">
        <v>0.28999999999999998</v>
      </c>
      <c r="J1796" t="s">
        <v>1826</v>
      </c>
      <c r="K1796">
        <v>553.68640000000005</v>
      </c>
      <c r="L1796" s="45">
        <f t="shared" si="114"/>
        <v>1</v>
      </c>
      <c r="M1796" s="42">
        <f t="shared" si="113"/>
        <v>779.84</v>
      </c>
      <c r="N1796" s="42">
        <f t="shared" si="115"/>
        <v>0.28999999999999998</v>
      </c>
      <c r="O1796" s="42">
        <f t="shared" si="116"/>
        <v>553.68640000000005</v>
      </c>
    </row>
    <row r="1797" spans="1:15" x14ac:dyDescent="0.3">
      <c r="A1797" t="s">
        <v>3621</v>
      </c>
      <c r="B1797" s="2">
        <v>45455</v>
      </c>
      <c r="C1797" t="s">
        <v>27</v>
      </c>
      <c r="D1797" t="s">
        <v>1740</v>
      </c>
      <c r="E1797" t="str">
        <f>VLOOKUP(D1797,Product!$A$2:$I$101,3,FALSE)</f>
        <v>Clothing</v>
      </c>
      <c r="F1797" t="s">
        <v>1769</v>
      </c>
      <c r="G1797">
        <v>2</v>
      </c>
      <c r="H1797">
        <v>649.89</v>
      </c>
      <c r="I1797">
        <v>0.17</v>
      </c>
      <c r="J1797" t="s">
        <v>1829</v>
      </c>
      <c r="K1797">
        <v>1078.8173999999999</v>
      </c>
      <c r="L1797" s="45">
        <f t="shared" si="114"/>
        <v>2</v>
      </c>
      <c r="M1797" s="42">
        <f t="shared" si="113"/>
        <v>649.89</v>
      </c>
      <c r="N1797" s="42">
        <f t="shared" si="115"/>
        <v>0.17</v>
      </c>
      <c r="O1797" s="42">
        <f t="shared" si="116"/>
        <v>1078.8173999999999</v>
      </c>
    </row>
    <row r="1798" spans="1:15" x14ac:dyDescent="0.3">
      <c r="A1798" t="s">
        <v>3622</v>
      </c>
      <c r="B1798" s="2">
        <v>45877</v>
      </c>
      <c r="C1798" t="s">
        <v>666</v>
      </c>
      <c r="D1798" t="s">
        <v>1654</v>
      </c>
      <c r="E1798" t="str">
        <f>VLOOKUP(D1798,Product!$A$2:$I$101,3,FALSE)</f>
        <v>Clothing</v>
      </c>
      <c r="F1798" t="s">
        <v>1776</v>
      </c>
      <c r="G1798">
        <v>1</v>
      </c>
      <c r="H1798">
        <v>952.73</v>
      </c>
      <c r="I1798">
        <v>0.17</v>
      </c>
      <c r="J1798" t="s">
        <v>1824</v>
      </c>
      <c r="K1798">
        <v>790.76589999999999</v>
      </c>
      <c r="L1798" s="45">
        <f t="shared" si="114"/>
        <v>1</v>
      </c>
      <c r="M1798" s="42">
        <f t="shared" si="113"/>
        <v>952.73</v>
      </c>
      <c r="N1798" s="42">
        <f t="shared" si="115"/>
        <v>0.17</v>
      </c>
      <c r="O1798" s="42">
        <f t="shared" si="116"/>
        <v>790.76589999999999</v>
      </c>
    </row>
    <row r="1799" spans="1:15" x14ac:dyDescent="0.3">
      <c r="A1799" t="s">
        <v>3623</v>
      </c>
      <c r="B1799" s="2">
        <v>45875</v>
      </c>
      <c r="C1799" t="s">
        <v>304</v>
      </c>
      <c r="D1799" t="s">
        <v>1746</v>
      </c>
      <c r="E1799" t="str">
        <f>VLOOKUP(D1799,Product!$A$2:$I$101,3,FALSE)</f>
        <v>Home</v>
      </c>
      <c r="F1799" t="s">
        <v>1804</v>
      </c>
      <c r="G1799">
        <v>4</v>
      </c>
      <c r="H1799">
        <v>820.78</v>
      </c>
      <c r="I1799">
        <v>0.25</v>
      </c>
      <c r="J1799" t="s">
        <v>1824</v>
      </c>
      <c r="K1799">
        <v>2462.34</v>
      </c>
      <c r="L1799" s="45">
        <f t="shared" si="114"/>
        <v>4</v>
      </c>
      <c r="M1799" s="42">
        <f t="shared" si="113"/>
        <v>820.78</v>
      </c>
      <c r="N1799" s="42">
        <f t="shared" si="115"/>
        <v>0.25</v>
      </c>
      <c r="O1799" s="42">
        <f t="shared" si="116"/>
        <v>2462.34</v>
      </c>
    </row>
    <row r="1800" spans="1:15" x14ac:dyDescent="0.3">
      <c r="A1800" t="s">
        <v>3624</v>
      </c>
      <c r="B1800" s="2">
        <v>45592</v>
      </c>
      <c r="C1800" t="s">
        <v>1074</v>
      </c>
      <c r="D1800" t="s">
        <v>1624</v>
      </c>
      <c r="E1800" t="str">
        <f>VLOOKUP(D1800,Product!$A$2:$I$101,3,FALSE)</f>
        <v>Sports</v>
      </c>
      <c r="F1800" t="s">
        <v>1766</v>
      </c>
      <c r="G1800">
        <v>4</v>
      </c>
      <c r="H1800">
        <v>247.55</v>
      </c>
      <c r="I1800">
        <v>0.05</v>
      </c>
      <c r="J1800" t="s">
        <v>1824</v>
      </c>
      <c r="K1800">
        <v>940.69</v>
      </c>
      <c r="L1800" s="45">
        <f t="shared" si="114"/>
        <v>4</v>
      </c>
      <c r="M1800" s="42">
        <f t="shared" si="113"/>
        <v>247.55</v>
      </c>
      <c r="N1800" s="42">
        <f t="shared" si="115"/>
        <v>0.05</v>
      </c>
      <c r="O1800" s="42">
        <f t="shared" si="116"/>
        <v>940.69</v>
      </c>
    </row>
    <row r="1801" spans="1:15" x14ac:dyDescent="0.3">
      <c r="A1801" t="s">
        <v>3625</v>
      </c>
      <c r="B1801" s="2">
        <v>45369</v>
      </c>
      <c r="C1801" t="s">
        <v>732</v>
      </c>
      <c r="D1801" t="s">
        <v>1746</v>
      </c>
      <c r="E1801" t="str">
        <f>VLOOKUP(D1801,Product!$A$2:$I$101,3,FALSE)</f>
        <v>Home</v>
      </c>
      <c r="F1801" t="s">
        <v>1782</v>
      </c>
      <c r="G1801">
        <v>3</v>
      </c>
      <c r="H1801">
        <v>561.44000000000005</v>
      </c>
      <c r="I1801">
        <v>0.2</v>
      </c>
      <c r="J1801" t="s">
        <v>1829</v>
      </c>
      <c r="K1801">
        <v>1347.4559999999999</v>
      </c>
      <c r="L1801" s="45">
        <f t="shared" si="114"/>
        <v>3</v>
      </c>
      <c r="M1801" s="42">
        <f t="shared" si="113"/>
        <v>561.44000000000005</v>
      </c>
      <c r="N1801" s="42">
        <f t="shared" si="115"/>
        <v>0.2</v>
      </c>
      <c r="O1801" s="42">
        <f t="shared" si="116"/>
        <v>1347.4559999999999</v>
      </c>
    </row>
    <row r="1802" spans="1:15" x14ac:dyDescent="0.3">
      <c r="A1802" t="s">
        <v>3626</v>
      </c>
      <c r="B1802" s="2">
        <v>45249</v>
      </c>
      <c r="C1802" t="s">
        <v>893</v>
      </c>
      <c r="D1802" t="s">
        <v>1692</v>
      </c>
      <c r="E1802" t="str">
        <f>VLOOKUP(D1802,Product!$A$2:$I$101,3,FALSE)</f>
        <v>Sports</v>
      </c>
      <c r="F1802" t="s">
        <v>1782</v>
      </c>
      <c r="G1802">
        <v>4</v>
      </c>
      <c r="H1802">
        <v>214.37</v>
      </c>
      <c r="I1802">
        <v>0.11</v>
      </c>
      <c r="J1802" t="s">
        <v>1829</v>
      </c>
      <c r="K1802">
        <v>763.15719999999999</v>
      </c>
      <c r="L1802" s="45">
        <f t="shared" si="114"/>
        <v>4</v>
      </c>
      <c r="M1802" s="42">
        <f t="shared" si="113"/>
        <v>214.37</v>
      </c>
      <c r="N1802" s="42">
        <f t="shared" si="115"/>
        <v>0.11</v>
      </c>
      <c r="O1802" s="42">
        <f t="shared" si="116"/>
        <v>763.15719999999999</v>
      </c>
    </row>
    <row r="1803" spans="1:15" x14ac:dyDescent="0.3">
      <c r="A1803" t="s">
        <v>3627</v>
      </c>
      <c r="B1803" s="2">
        <v>45741</v>
      </c>
      <c r="C1803" t="s">
        <v>1295</v>
      </c>
      <c r="D1803" t="s">
        <v>1582</v>
      </c>
      <c r="E1803" t="str">
        <f>VLOOKUP(D1803,Product!$A$2:$I$101,3,FALSE)</f>
        <v>Sports</v>
      </c>
      <c r="F1803" t="s">
        <v>1804</v>
      </c>
      <c r="G1803">
        <v>3</v>
      </c>
      <c r="H1803">
        <v>123.74</v>
      </c>
      <c r="I1803">
        <v>0.23</v>
      </c>
      <c r="J1803" t="s">
        <v>1826</v>
      </c>
      <c r="K1803">
        <v>285.83940000000001</v>
      </c>
      <c r="L1803" s="45">
        <f t="shared" si="114"/>
        <v>3</v>
      </c>
      <c r="M1803" s="42">
        <f t="shared" si="113"/>
        <v>123.74</v>
      </c>
      <c r="N1803" s="42">
        <f t="shared" si="115"/>
        <v>0.23</v>
      </c>
      <c r="O1803" s="42">
        <f t="shared" si="116"/>
        <v>285.83940000000001</v>
      </c>
    </row>
    <row r="1804" spans="1:15" x14ac:dyDescent="0.3">
      <c r="A1804" t="s">
        <v>3628</v>
      </c>
      <c r="B1804" s="2">
        <v>45427</v>
      </c>
      <c r="C1804" t="s">
        <v>63</v>
      </c>
      <c r="D1804" t="s">
        <v>1682</v>
      </c>
      <c r="E1804" t="str">
        <f>VLOOKUP(D1804,Product!$A$2:$I$101,3,FALSE)</f>
        <v>Electronics</v>
      </c>
      <c r="F1804" t="s">
        <v>1792</v>
      </c>
      <c r="G1804">
        <v>4</v>
      </c>
      <c r="H1804">
        <v>645.71</v>
      </c>
      <c r="I1804">
        <v>0.1</v>
      </c>
      <c r="J1804" t="s">
        <v>1826</v>
      </c>
      <c r="K1804">
        <v>2324.556</v>
      </c>
      <c r="L1804" s="45">
        <f t="shared" si="114"/>
        <v>4</v>
      </c>
      <c r="M1804" s="42">
        <f t="shared" si="113"/>
        <v>645.71</v>
      </c>
      <c r="N1804" s="42">
        <f t="shared" si="115"/>
        <v>0.1</v>
      </c>
      <c r="O1804" s="42">
        <f t="shared" si="116"/>
        <v>2324.556</v>
      </c>
    </row>
    <row r="1805" spans="1:15" x14ac:dyDescent="0.3">
      <c r="A1805" t="s">
        <v>3629</v>
      </c>
      <c r="B1805" s="2">
        <v>45736</v>
      </c>
      <c r="C1805" t="s">
        <v>134</v>
      </c>
      <c r="D1805" t="s">
        <v>1590</v>
      </c>
      <c r="E1805" t="str">
        <f>VLOOKUP(D1805,Product!$A$2:$I$101,3,FALSE)</f>
        <v>Home</v>
      </c>
      <c r="F1805" t="s">
        <v>1794</v>
      </c>
      <c r="G1805">
        <v>3</v>
      </c>
      <c r="H1805">
        <v>587.12</v>
      </c>
      <c r="I1805">
        <v>0.3</v>
      </c>
      <c r="J1805" t="s">
        <v>1824</v>
      </c>
      <c r="K1805">
        <v>1232.952</v>
      </c>
      <c r="L1805" s="45">
        <f t="shared" si="114"/>
        <v>3</v>
      </c>
      <c r="M1805" s="42">
        <f t="shared" si="113"/>
        <v>587.12</v>
      </c>
      <c r="N1805" s="42">
        <f t="shared" si="115"/>
        <v>0.3</v>
      </c>
      <c r="O1805" s="42">
        <f t="shared" si="116"/>
        <v>1232.952</v>
      </c>
    </row>
    <row r="1806" spans="1:15" x14ac:dyDescent="0.3">
      <c r="A1806" t="s">
        <v>3630</v>
      </c>
      <c r="B1806" s="2">
        <v>45941</v>
      </c>
      <c r="C1806" t="s">
        <v>773</v>
      </c>
      <c r="D1806" t="s">
        <v>1598</v>
      </c>
      <c r="E1806" t="str">
        <f>VLOOKUP(D1806,Product!$A$2:$I$101,3,FALSE)</f>
        <v>Clothing</v>
      </c>
      <c r="F1806" t="s">
        <v>1810</v>
      </c>
      <c r="G1806">
        <v>1</v>
      </c>
      <c r="H1806">
        <v>401.18</v>
      </c>
      <c r="I1806">
        <v>0.15</v>
      </c>
      <c r="J1806" t="s">
        <v>1829</v>
      </c>
      <c r="K1806">
        <v>341.00299999999999</v>
      </c>
      <c r="L1806" s="45">
        <f t="shared" si="114"/>
        <v>1</v>
      </c>
      <c r="M1806" s="42">
        <f t="shared" si="113"/>
        <v>401.18</v>
      </c>
      <c r="N1806" s="42">
        <f t="shared" si="115"/>
        <v>0.15</v>
      </c>
      <c r="O1806" s="42">
        <f t="shared" si="116"/>
        <v>341.00299999999999</v>
      </c>
    </row>
    <row r="1807" spans="1:15" x14ac:dyDescent="0.3">
      <c r="A1807" t="s">
        <v>3631</v>
      </c>
      <c r="B1807" s="2">
        <v>45486</v>
      </c>
      <c r="C1807" t="s">
        <v>1145</v>
      </c>
      <c r="D1807" t="s">
        <v>1664</v>
      </c>
      <c r="E1807" t="str">
        <f>VLOOKUP(D1807,Product!$A$2:$I$101,3,FALSE)</f>
        <v>Clothing</v>
      </c>
      <c r="F1807" t="s">
        <v>1810</v>
      </c>
      <c r="G1807">
        <v>3</v>
      </c>
      <c r="H1807">
        <v>658.33</v>
      </c>
      <c r="I1807">
        <v>0.12</v>
      </c>
      <c r="J1807" t="s">
        <v>1829</v>
      </c>
      <c r="K1807">
        <v>1737.9911999999999</v>
      </c>
      <c r="L1807" s="45">
        <f t="shared" si="114"/>
        <v>3</v>
      </c>
      <c r="M1807" s="42">
        <f t="shared" ref="M1807:M1870" si="117">IF(H1807="", IFERROR(AVERAGEIF($E$2:$E$101, E1807, $H$2:$H$101), ""), H1807)</f>
        <v>658.33</v>
      </c>
      <c r="N1807" s="42">
        <f t="shared" si="115"/>
        <v>0.12</v>
      </c>
      <c r="O1807" s="42">
        <f t="shared" si="116"/>
        <v>1737.9911999999999</v>
      </c>
    </row>
    <row r="1808" spans="1:15" x14ac:dyDescent="0.3">
      <c r="A1808" t="s">
        <v>3632</v>
      </c>
      <c r="B1808" s="2">
        <v>45474</v>
      </c>
      <c r="C1808" t="s">
        <v>657</v>
      </c>
      <c r="D1808" t="s">
        <v>1646</v>
      </c>
      <c r="E1808" t="str">
        <f>VLOOKUP(D1808,Product!$A$2:$I$101,3,FALSE)</f>
        <v>Beauty</v>
      </c>
      <c r="F1808" t="s">
        <v>1792</v>
      </c>
      <c r="G1808">
        <v>4</v>
      </c>
      <c r="H1808">
        <v>450.3</v>
      </c>
      <c r="I1808">
        <v>0.02</v>
      </c>
      <c r="J1808" t="s">
        <v>1824</v>
      </c>
      <c r="K1808">
        <v>1765.1759999999999</v>
      </c>
      <c r="L1808" s="45">
        <f t="shared" si="114"/>
        <v>4</v>
      </c>
      <c r="M1808" s="42">
        <f t="shared" si="117"/>
        <v>450.3</v>
      </c>
      <c r="N1808" s="42">
        <f t="shared" si="115"/>
        <v>0.02</v>
      </c>
      <c r="O1808" s="42">
        <f t="shared" si="116"/>
        <v>1765.1759999999999</v>
      </c>
    </row>
    <row r="1809" spans="1:15" x14ac:dyDescent="0.3">
      <c r="A1809" t="s">
        <v>3633</v>
      </c>
      <c r="B1809" s="2">
        <v>45757</v>
      </c>
      <c r="C1809" t="s">
        <v>490</v>
      </c>
      <c r="D1809" t="s">
        <v>1736</v>
      </c>
      <c r="E1809" t="str">
        <f>VLOOKUP(D1809,Product!$A$2:$I$101,3,FALSE)</f>
        <v>Beauty</v>
      </c>
      <c r="F1809" t="s">
        <v>1789</v>
      </c>
      <c r="G1809">
        <v>4</v>
      </c>
      <c r="H1809">
        <v>33.630000000000003</v>
      </c>
      <c r="I1809">
        <v>0.05</v>
      </c>
      <c r="J1809" t="s">
        <v>1824</v>
      </c>
      <c r="K1809">
        <v>127.794</v>
      </c>
      <c r="L1809" s="45">
        <f t="shared" si="114"/>
        <v>4</v>
      </c>
      <c r="M1809" s="42">
        <f t="shared" si="117"/>
        <v>33.630000000000003</v>
      </c>
      <c r="N1809" s="42">
        <f t="shared" si="115"/>
        <v>0.05</v>
      </c>
      <c r="O1809" s="42">
        <f t="shared" si="116"/>
        <v>127.794</v>
      </c>
    </row>
    <row r="1810" spans="1:15" x14ac:dyDescent="0.3">
      <c r="A1810" t="s">
        <v>3634</v>
      </c>
      <c r="B1810" s="2">
        <v>45475</v>
      </c>
      <c r="C1810" t="s">
        <v>141</v>
      </c>
      <c r="D1810" t="s">
        <v>1580</v>
      </c>
      <c r="E1810" t="str">
        <f>VLOOKUP(D1810,Product!$A$2:$I$101,3,FALSE)</f>
        <v>Beauty</v>
      </c>
      <c r="F1810" t="s">
        <v>1752</v>
      </c>
      <c r="G1810">
        <v>3</v>
      </c>
      <c r="H1810">
        <v>168.89</v>
      </c>
      <c r="I1810">
        <v>0.03</v>
      </c>
      <c r="J1810" t="s">
        <v>1829</v>
      </c>
      <c r="K1810">
        <v>491.46989999999988</v>
      </c>
      <c r="L1810" s="45">
        <f t="shared" si="114"/>
        <v>3</v>
      </c>
      <c r="M1810" s="42">
        <f t="shared" si="117"/>
        <v>168.89</v>
      </c>
      <c r="N1810" s="42">
        <f t="shared" si="115"/>
        <v>0.03</v>
      </c>
      <c r="O1810" s="42">
        <f t="shared" si="116"/>
        <v>491.46989999999988</v>
      </c>
    </row>
    <row r="1811" spans="1:15" x14ac:dyDescent="0.3">
      <c r="A1811" t="s">
        <v>3635</v>
      </c>
      <c r="B1811" s="2">
        <v>45546</v>
      </c>
      <c r="C1811" t="s">
        <v>341</v>
      </c>
      <c r="D1811" t="s">
        <v>1668</v>
      </c>
      <c r="E1811" t="str">
        <f>VLOOKUP(D1811,Product!$A$2:$I$101,3,FALSE)</f>
        <v>Beauty</v>
      </c>
      <c r="F1811" t="s">
        <v>1792</v>
      </c>
      <c r="G1811">
        <v>1</v>
      </c>
      <c r="H1811">
        <v>141.85</v>
      </c>
      <c r="I1811">
        <v>0.06</v>
      </c>
      <c r="J1811" t="s">
        <v>1826</v>
      </c>
      <c r="K1811">
        <v>133.339</v>
      </c>
      <c r="L1811" s="45">
        <f t="shared" si="114"/>
        <v>1</v>
      </c>
      <c r="M1811" s="42">
        <f t="shared" si="117"/>
        <v>141.85</v>
      </c>
      <c r="N1811" s="42">
        <f t="shared" si="115"/>
        <v>0.06</v>
      </c>
      <c r="O1811" s="42">
        <f t="shared" si="116"/>
        <v>133.339</v>
      </c>
    </row>
    <row r="1812" spans="1:15" x14ac:dyDescent="0.3">
      <c r="A1812" t="s">
        <v>3636</v>
      </c>
      <c r="B1812" s="2">
        <v>45520</v>
      </c>
      <c r="C1812" t="s">
        <v>966</v>
      </c>
      <c r="D1812" t="s">
        <v>1618</v>
      </c>
      <c r="E1812" t="str">
        <f>VLOOKUP(D1812,Product!$A$2:$I$101,3,FALSE)</f>
        <v>Home</v>
      </c>
      <c r="F1812" t="s">
        <v>1779</v>
      </c>
      <c r="G1812">
        <v>1</v>
      </c>
      <c r="H1812">
        <v>617.4</v>
      </c>
      <c r="I1812">
        <v>0.21</v>
      </c>
      <c r="J1812" t="s">
        <v>1824</v>
      </c>
      <c r="K1812">
        <v>487.74599999999998</v>
      </c>
      <c r="L1812" s="45">
        <f t="shared" si="114"/>
        <v>1</v>
      </c>
      <c r="M1812" s="42">
        <f t="shared" si="117"/>
        <v>617.4</v>
      </c>
      <c r="N1812" s="42">
        <f t="shared" si="115"/>
        <v>0.21</v>
      </c>
      <c r="O1812" s="42">
        <f t="shared" si="116"/>
        <v>487.74599999999998</v>
      </c>
    </row>
    <row r="1813" spans="1:15" x14ac:dyDescent="0.3">
      <c r="A1813" t="s">
        <v>3637</v>
      </c>
      <c r="B1813" s="2">
        <v>45534</v>
      </c>
      <c r="C1813" t="s">
        <v>496</v>
      </c>
      <c r="D1813" t="s">
        <v>1654</v>
      </c>
      <c r="E1813" t="str">
        <f>VLOOKUP(D1813,Product!$A$2:$I$101,3,FALSE)</f>
        <v>Clothing</v>
      </c>
      <c r="F1813" t="s">
        <v>1757</v>
      </c>
      <c r="G1813">
        <v>3</v>
      </c>
      <c r="H1813">
        <v>841.47</v>
      </c>
      <c r="I1813">
        <v>0.15</v>
      </c>
      <c r="J1813" t="s">
        <v>1829</v>
      </c>
      <c r="K1813">
        <v>2145.7485000000001</v>
      </c>
      <c r="L1813" s="45">
        <f t="shared" si="114"/>
        <v>3</v>
      </c>
      <c r="M1813" s="42">
        <f t="shared" si="117"/>
        <v>841.47</v>
      </c>
      <c r="N1813" s="42">
        <f t="shared" si="115"/>
        <v>0.15</v>
      </c>
      <c r="O1813" s="42">
        <f t="shared" si="116"/>
        <v>2145.7485000000001</v>
      </c>
    </row>
    <row r="1814" spans="1:15" x14ac:dyDescent="0.3">
      <c r="A1814" t="s">
        <v>3638</v>
      </c>
      <c r="B1814" s="2">
        <v>45334</v>
      </c>
      <c r="C1814" t="s">
        <v>221</v>
      </c>
      <c r="D1814" t="s">
        <v>1590</v>
      </c>
      <c r="E1814" t="str">
        <f>VLOOKUP(D1814,Product!$A$2:$I$101,3,FALSE)</f>
        <v>Home</v>
      </c>
      <c r="F1814" t="s">
        <v>1797</v>
      </c>
      <c r="G1814">
        <v>2</v>
      </c>
      <c r="H1814">
        <v>960.41</v>
      </c>
      <c r="I1814">
        <v>0.18</v>
      </c>
      <c r="J1814" t="s">
        <v>1824</v>
      </c>
      <c r="K1814">
        <v>1575.0724</v>
      </c>
      <c r="L1814" s="45">
        <f t="shared" si="114"/>
        <v>2</v>
      </c>
      <c r="M1814" s="42">
        <f t="shared" si="117"/>
        <v>960.41</v>
      </c>
      <c r="N1814" s="42">
        <f t="shared" si="115"/>
        <v>0.18</v>
      </c>
      <c r="O1814" s="42">
        <f t="shared" si="116"/>
        <v>1575.0724</v>
      </c>
    </row>
    <row r="1815" spans="1:15" x14ac:dyDescent="0.3">
      <c r="A1815" t="s">
        <v>3639</v>
      </c>
      <c r="B1815" s="2">
        <v>45289</v>
      </c>
      <c r="C1815" t="s">
        <v>1395</v>
      </c>
      <c r="D1815" t="s">
        <v>1698</v>
      </c>
      <c r="E1815" t="str">
        <f>VLOOKUP(D1815,Product!$A$2:$I$101,3,FALSE)</f>
        <v>Clothing</v>
      </c>
      <c r="F1815" t="s">
        <v>1810</v>
      </c>
      <c r="G1815">
        <v>3</v>
      </c>
      <c r="H1815">
        <v>717.22</v>
      </c>
      <c r="I1815">
        <v>0.24</v>
      </c>
      <c r="J1815" t="s">
        <v>1826</v>
      </c>
      <c r="K1815">
        <v>1635.2616</v>
      </c>
      <c r="L1815" s="45">
        <f t="shared" si="114"/>
        <v>3</v>
      </c>
      <c r="M1815" s="42">
        <f t="shared" si="117"/>
        <v>717.22</v>
      </c>
      <c r="N1815" s="42">
        <f t="shared" si="115"/>
        <v>0.24</v>
      </c>
      <c r="O1815" s="42">
        <f t="shared" si="116"/>
        <v>1635.2616</v>
      </c>
    </row>
    <row r="1816" spans="1:15" x14ac:dyDescent="0.3">
      <c r="A1816" t="s">
        <v>3640</v>
      </c>
      <c r="B1816" s="2">
        <v>45832</v>
      </c>
      <c r="C1816" t="s">
        <v>402</v>
      </c>
      <c r="D1816" t="s">
        <v>1572</v>
      </c>
      <c r="E1816" t="str">
        <f>VLOOKUP(D1816,Product!$A$2:$I$101,3,FALSE)</f>
        <v>Beauty</v>
      </c>
      <c r="F1816" t="s">
        <v>1752</v>
      </c>
      <c r="G1816">
        <v>1</v>
      </c>
      <c r="H1816">
        <v>281.83</v>
      </c>
      <c r="I1816">
        <v>0.16</v>
      </c>
      <c r="J1816" t="s">
        <v>1829</v>
      </c>
      <c r="K1816">
        <v>236.7372</v>
      </c>
      <c r="L1816" s="45">
        <f t="shared" si="114"/>
        <v>1</v>
      </c>
      <c r="M1816" s="42">
        <f t="shared" si="117"/>
        <v>281.83</v>
      </c>
      <c r="N1816" s="42">
        <f t="shared" si="115"/>
        <v>0.16</v>
      </c>
      <c r="O1816" s="42">
        <f t="shared" si="116"/>
        <v>236.7372</v>
      </c>
    </row>
    <row r="1817" spans="1:15" x14ac:dyDescent="0.3">
      <c r="A1817" t="s">
        <v>3641</v>
      </c>
      <c r="B1817" s="2">
        <v>45400</v>
      </c>
      <c r="C1817" t="s">
        <v>666</v>
      </c>
      <c r="D1817" t="s">
        <v>1666</v>
      </c>
      <c r="E1817" t="str">
        <f>VLOOKUP(D1817,Product!$A$2:$I$101,3,FALSE)</f>
        <v>Beauty</v>
      </c>
      <c r="F1817" t="s">
        <v>1799</v>
      </c>
      <c r="G1817">
        <v>1</v>
      </c>
      <c r="H1817">
        <v>509.08</v>
      </c>
      <c r="I1817">
        <v>0.04</v>
      </c>
      <c r="J1817" t="s">
        <v>1826</v>
      </c>
      <c r="K1817">
        <v>488.71679999999998</v>
      </c>
      <c r="L1817" s="45">
        <f t="shared" si="114"/>
        <v>1</v>
      </c>
      <c r="M1817" s="42">
        <f t="shared" si="117"/>
        <v>509.08</v>
      </c>
      <c r="N1817" s="42">
        <f t="shared" si="115"/>
        <v>0.04</v>
      </c>
      <c r="O1817" s="42">
        <f t="shared" si="116"/>
        <v>488.71679999999998</v>
      </c>
    </row>
    <row r="1818" spans="1:15" x14ac:dyDescent="0.3">
      <c r="A1818" t="s">
        <v>3642</v>
      </c>
      <c r="B1818" s="2">
        <v>45930</v>
      </c>
      <c r="C1818" t="s">
        <v>1246</v>
      </c>
      <c r="D1818" t="s">
        <v>1740</v>
      </c>
      <c r="E1818" t="str">
        <f>VLOOKUP(D1818,Product!$A$2:$I$101,3,FALSE)</f>
        <v>Clothing</v>
      </c>
      <c r="F1818" t="s">
        <v>1761</v>
      </c>
      <c r="G1818">
        <v>4</v>
      </c>
      <c r="H1818">
        <v>827.09</v>
      </c>
      <c r="I1818">
        <v>0.3</v>
      </c>
      <c r="J1818" t="s">
        <v>1824</v>
      </c>
      <c r="K1818">
        <v>2315.8519999999999</v>
      </c>
      <c r="L1818" s="45">
        <f t="shared" si="114"/>
        <v>4</v>
      </c>
      <c r="M1818" s="42">
        <f t="shared" si="117"/>
        <v>827.09</v>
      </c>
      <c r="N1818" s="42">
        <f t="shared" si="115"/>
        <v>0.3</v>
      </c>
      <c r="O1818" s="42">
        <f t="shared" si="116"/>
        <v>2315.8519999999999</v>
      </c>
    </row>
    <row r="1819" spans="1:15" x14ac:dyDescent="0.3">
      <c r="A1819" t="s">
        <v>3643</v>
      </c>
      <c r="B1819" s="2">
        <v>45935</v>
      </c>
      <c r="C1819" t="s">
        <v>684</v>
      </c>
      <c r="D1819" t="s">
        <v>1606</v>
      </c>
      <c r="E1819" t="str">
        <f>VLOOKUP(D1819,Product!$A$2:$I$101,3,FALSE)</f>
        <v>Home</v>
      </c>
      <c r="F1819" t="s">
        <v>1769</v>
      </c>
      <c r="G1819">
        <v>2</v>
      </c>
      <c r="H1819">
        <v>823.36</v>
      </c>
      <c r="I1819">
        <v>0.23</v>
      </c>
      <c r="J1819" t="s">
        <v>1824</v>
      </c>
      <c r="K1819">
        <v>1267.9744000000001</v>
      </c>
      <c r="L1819" s="45">
        <f t="shared" si="114"/>
        <v>2</v>
      </c>
      <c r="M1819" s="42">
        <f t="shared" si="117"/>
        <v>823.36</v>
      </c>
      <c r="N1819" s="42">
        <f t="shared" si="115"/>
        <v>0.23</v>
      </c>
      <c r="O1819" s="42">
        <f t="shared" si="116"/>
        <v>1267.9744000000001</v>
      </c>
    </row>
    <row r="1820" spans="1:15" x14ac:dyDescent="0.3">
      <c r="A1820" t="s">
        <v>3644</v>
      </c>
      <c r="B1820" s="2">
        <v>45814</v>
      </c>
      <c r="C1820" t="s">
        <v>467</v>
      </c>
      <c r="D1820" t="s">
        <v>1600</v>
      </c>
      <c r="E1820" t="str">
        <f>VLOOKUP(D1820,Product!$A$2:$I$101,3,FALSE)</f>
        <v>Electronics</v>
      </c>
      <c r="F1820" t="s">
        <v>1773</v>
      </c>
      <c r="G1820">
        <v>4</v>
      </c>
      <c r="H1820">
        <v>282.18</v>
      </c>
      <c r="I1820">
        <v>0.13</v>
      </c>
      <c r="J1820" t="s">
        <v>1829</v>
      </c>
      <c r="K1820">
        <v>981.9864</v>
      </c>
      <c r="L1820" s="45">
        <f t="shared" si="114"/>
        <v>4</v>
      </c>
      <c r="M1820" s="42">
        <f t="shared" si="117"/>
        <v>282.18</v>
      </c>
      <c r="N1820" s="42">
        <f t="shared" si="115"/>
        <v>0.13</v>
      </c>
      <c r="O1820" s="42">
        <f t="shared" si="116"/>
        <v>981.9864</v>
      </c>
    </row>
    <row r="1821" spans="1:15" x14ac:dyDescent="0.3">
      <c r="A1821" t="s">
        <v>3645</v>
      </c>
      <c r="B1821" s="2">
        <v>45323</v>
      </c>
      <c r="C1821" t="s">
        <v>571</v>
      </c>
      <c r="D1821" t="s">
        <v>1590</v>
      </c>
      <c r="E1821" t="str">
        <f>VLOOKUP(D1821,Product!$A$2:$I$101,3,FALSE)</f>
        <v>Home</v>
      </c>
      <c r="F1821" t="s">
        <v>1757</v>
      </c>
      <c r="G1821">
        <v>1</v>
      </c>
      <c r="H1821">
        <v>486.39</v>
      </c>
      <c r="I1821">
        <v>0.09</v>
      </c>
      <c r="J1821" t="s">
        <v>1829</v>
      </c>
      <c r="K1821">
        <v>442.61489999999998</v>
      </c>
      <c r="L1821" s="45">
        <f t="shared" si="114"/>
        <v>1</v>
      </c>
      <c r="M1821" s="42">
        <f t="shared" si="117"/>
        <v>486.39</v>
      </c>
      <c r="N1821" s="42">
        <f t="shared" si="115"/>
        <v>0.09</v>
      </c>
      <c r="O1821" s="42">
        <f t="shared" si="116"/>
        <v>442.61489999999998</v>
      </c>
    </row>
    <row r="1822" spans="1:15" x14ac:dyDescent="0.3">
      <c r="A1822" t="s">
        <v>3646</v>
      </c>
      <c r="B1822" s="2">
        <v>45312</v>
      </c>
      <c r="C1822" t="s">
        <v>172</v>
      </c>
      <c r="D1822" t="s">
        <v>1584</v>
      </c>
      <c r="E1822" t="str">
        <f>VLOOKUP(D1822,Product!$A$2:$I$101,3,FALSE)</f>
        <v>Clothing</v>
      </c>
      <c r="F1822" t="s">
        <v>1766</v>
      </c>
      <c r="G1822">
        <v>2</v>
      </c>
      <c r="H1822">
        <v>603.62</v>
      </c>
      <c r="I1822">
        <v>0.18</v>
      </c>
      <c r="J1822" t="s">
        <v>1829</v>
      </c>
      <c r="K1822">
        <v>989.93680000000006</v>
      </c>
      <c r="L1822" s="45">
        <f t="shared" si="114"/>
        <v>2</v>
      </c>
      <c r="M1822" s="42">
        <f t="shared" si="117"/>
        <v>603.62</v>
      </c>
      <c r="N1822" s="42">
        <f t="shared" si="115"/>
        <v>0.18</v>
      </c>
      <c r="O1822" s="42">
        <f t="shared" si="116"/>
        <v>989.93680000000006</v>
      </c>
    </row>
    <row r="1823" spans="1:15" x14ac:dyDescent="0.3">
      <c r="A1823" t="s">
        <v>3647</v>
      </c>
      <c r="B1823" s="2">
        <v>45554</v>
      </c>
      <c r="C1823" t="s">
        <v>496</v>
      </c>
      <c r="D1823" t="s">
        <v>1622</v>
      </c>
      <c r="E1823" t="str">
        <f>VLOOKUP(D1823,Product!$A$2:$I$101,3,FALSE)</f>
        <v>Clothing</v>
      </c>
      <c r="F1823" t="s">
        <v>1782</v>
      </c>
      <c r="G1823">
        <v>3</v>
      </c>
      <c r="H1823">
        <v>204.17</v>
      </c>
      <c r="I1823">
        <v>0.1</v>
      </c>
      <c r="J1823" t="s">
        <v>1826</v>
      </c>
      <c r="K1823">
        <v>551.25900000000001</v>
      </c>
      <c r="L1823" s="45">
        <f t="shared" si="114"/>
        <v>3</v>
      </c>
      <c r="M1823" s="42">
        <f t="shared" si="117"/>
        <v>204.17</v>
      </c>
      <c r="N1823" s="42">
        <f t="shared" si="115"/>
        <v>0.1</v>
      </c>
      <c r="O1823" s="42">
        <f t="shared" si="116"/>
        <v>551.25900000000001</v>
      </c>
    </row>
    <row r="1824" spans="1:15" x14ac:dyDescent="0.3">
      <c r="A1824" t="s">
        <v>3648</v>
      </c>
      <c r="B1824" s="2">
        <v>45310</v>
      </c>
      <c r="C1824" t="s">
        <v>467</v>
      </c>
      <c r="D1824" t="s">
        <v>1562</v>
      </c>
      <c r="E1824" t="str">
        <f>VLOOKUP(D1824,Product!$A$2:$I$101,3,FALSE)</f>
        <v>Electronics</v>
      </c>
      <c r="F1824" t="s">
        <v>1801</v>
      </c>
      <c r="G1824">
        <v>1</v>
      </c>
      <c r="H1824">
        <v>43.58</v>
      </c>
      <c r="I1824">
        <v>0.01</v>
      </c>
      <c r="J1824" t="s">
        <v>1829</v>
      </c>
      <c r="K1824">
        <v>43.144199999999998</v>
      </c>
      <c r="L1824" s="45">
        <f t="shared" si="114"/>
        <v>1</v>
      </c>
      <c r="M1824" s="42">
        <f t="shared" si="117"/>
        <v>43.58</v>
      </c>
      <c r="N1824" s="42">
        <f t="shared" si="115"/>
        <v>0.01</v>
      </c>
      <c r="O1824" s="42">
        <f t="shared" si="116"/>
        <v>43.144199999999998</v>
      </c>
    </row>
    <row r="1825" spans="1:15" x14ac:dyDescent="0.3">
      <c r="A1825" t="s">
        <v>3649</v>
      </c>
      <c r="B1825" s="2">
        <v>45594</v>
      </c>
      <c r="C1825" t="s">
        <v>1044</v>
      </c>
      <c r="D1825" t="s">
        <v>1642</v>
      </c>
      <c r="E1825" t="str">
        <f>VLOOKUP(D1825,Product!$A$2:$I$101,3,FALSE)</f>
        <v>Beauty</v>
      </c>
      <c r="F1825" t="s">
        <v>1761</v>
      </c>
      <c r="G1825">
        <v>3</v>
      </c>
      <c r="H1825">
        <v>469.33</v>
      </c>
      <c r="I1825">
        <v>0.14000000000000001</v>
      </c>
      <c r="J1825" t="s">
        <v>1826</v>
      </c>
      <c r="K1825">
        <v>1210.8714</v>
      </c>
      <c r="L1825" s="45">
        <f t="shared" si="114"/>
        <v>3</v>
      </c>
      <c r="M1825" s="42">
        <f t="shared" si="117"/>
        <v>469.33</v>
      </c>
      <c r="N1825" s="42">
        <f t="shared" si="115"/>
        <v>0.14000000000000001</v>
      </c>
      <c r="O1825" s="42">
        <f t="shared" si="116"/>
        <v>1210.8714</v>
      </c>
    </row>
    <row r="1826" spans="1:15" x14ac:dyDescent="0.3">
      <c r="A1826" t="s">
        <v>3650</v>
      </c>
      <c r="B1826" s="2">
        <v>45840</v>
      </c>
      <c r="C1826" t="s">
        <v>681</v>
      </c>
      <c r="D1826" t="s">
        <v>1562</v>
      </c>
      <c r="E1826" t="str">
        <f>VLOOKUP(D1826,Product!$A$2:$I$101,3,FALSE)</f>
        <v>Electronics</v>
      </c>
      <c r="F1826" t="s">
        <v>1782</v>
      </c>
      <c r="G1826">
        <v>4</v>
      </c>
      <c r="H1826">
        <v>836.23</v>
      </c>
      <c r="I1826">
        <v>0.12</v>
      </c>
      <c r="J1826" t="s">
        <v>1824</v>
      </c>
      <c r="K1826">
        <v>2943.5295999999998</v>
      </c>
      <c r="L1826" s="45">
        <f t="shared" si="114"/>
        <v>4</v>
      </c>
      <c r="M1826" s="42">
        <f t="shared" si="117"/>
        <v>836.23</v>
      </c>
      <c r="N1826" s="42">
        <f t="shared" si="115"/>
        <v>0.12</v>
      </c>
      <c r="O1826" s="42">
        <f t="shared" si="116"/>
        <v>2943.5295999999998</v>
      </c>
    </row>
    <row r="1827" spans="1:15" x14ac:dyDescent="0.3">
      <c r="A1827" t="s">
        <v>3651</v>
      </c>
      <c r="B1827" s="2">
        <v>45549</v>
      </c>
      <c r="C1827" t="s">
        <v>589</v>
      </c>
      <c r="D1827" t="s">
        <v>1682</v>
      </c>
      <c r="E1827" t="str">
        <f>VLOOKUP(D1827,Product!$A$2:$I$101,3,FALSE)</f>
        <v>Electronics</v>
      </c>
      <c r="F1827" t="s">
        <v>1813</v>
      </c>
      <c r="G1827">
        <v>2</v>
      </c>
      <c r="H1827">
        <v>661.53</v>
      </c>
      <c r="I1827">
        <v>0.2</v>
      </c>
      <c r="J1827" t="s">
        <v>1826</v>
      </c>
      <c r="K1827">
        <v>1058.4480000000001</v>
      </c>
      <c r="L1827" s="45">
        <f t="shared" si="114"/>
        <v>2</v>
      </c>
      <c r="M1827" s="42">
        <f t="shared" si="117"/>
        <v>661.53</v>
      </c>
      <c r="N1827" s="42">
        <f t="shared" si="115"/>
        <v>0.2</v>
      </c>
      <c r="O1827" s="42">
        <f t="shared" si="116"/>
        <v>1058.4480000000001</v>
      </c>
    </row>
    <row r="1828" spans="1:15" x14ac:dyDescent="0.3">
      <c r="A1828" t="s">
        <v>3652</v>
      </c>
      <c r="B1828" s="2">
        <v>45903</v>
      </c>
      <c r="C1828" t="s">
        <v>411</v>
      </c>
      <c r="D1828" t="s">
        <v>1660</v>
      </c>
      <c r="E1828" t="str">
        <f>VLOOKUP(D1828,Product!$A$2:$I$101,3,FALSE)</f>
        <v>Home</v>
      </c>
      <c r="F1828" t="s">
        <v>1804</v>
      </c>
      <c r="G1828">
        <v>3</v>
      </c>
      <c r="H1828">
        <v>753.47</v>
      </c>
      <c r="I1828">
        <v>0.25</v>
      </c>
      <c r="J1828" t="s">
        <v>1826</v>
      </c>
      <c r="K1828">
        <v>1695.3074999999999</v>
      </c>
      <c r="L1828" s="45">
        <f t="shared" si="114"/>
        <v>3</v>
      </c>
      <c r="M1828" s="42">
        <f t="shared" si="117"/>
        <v>753.47</v>
      </c>
      <c r="N1828" s="42">
        <f t="shared" si="115"/>
        <v>0.25</v>
      </c>
      <c r="O1828" s="42">
        <f t="shared" si="116"/>
        <v>1695.3074999999999</v>
      </c>
    </row>
    <row r="1829" spans="1:15" x14ac:dyDescent="0.3">
      <c r="A1829" t="s">
        <v>3653</v>
      </c>
      <c r="B1829" s="2">
        <v>45673</v>
      </c>
      <c r="C1829" t="s">
        <v>523</v>
      </c>
      <c r="D1829" t="s">
        <v>1676</v>
      </c>
      <c r="E1829" t="str">
        <f>VLOOKUP(D1829,Product!$A$2:$I$101,3,FALSE)</f>
        <v>Beauty</v>
      </c>
      <c r="F1829" t="s">
        <v>1752</v>
      </c>
      <c r="G1829">
        <v>3</v>
      </c>
      <c r="H1829">
        <v>713.95</v>
      </c>
      <c r="I1829">
        <v>0</v>
      </c>
      <c r="J1829" t="s">
        <v>1824</v>
      </c>
      <c r="K1829">
        <v>2141.85</v>
      </c>
      <c r="L1829" s="45">
        <f t="shared" si="114"/>
        <v>3</v>
      </c>
      <c r="M1829" s="42">
        <f t="shared" si="117"/>
        <v>713.95</v>
      </c>
      <c r="N1829" s="42">
        <f t="shared" si="115"/>
        <v>0</v>
      </c>
      <c r="O1829" s="42">
        <f t="shared" si="116"/>
        <v>2141.85</v>
      </c>
    </row>
    <row r="1830" spans="1:15" x14ac:dyDescent="0.3">
      <c r="A1830" t="s">
        <v>3654</v>
      </c>
      <c r="B1830" s="2">
        <v>45395</v>
      </c>
      <c r="C1830" t="s">
        <v>353</v>
      </c>
      <c r="D1830" t="s">
        <v>1570</v>
      </c>
      <c r="E1830" t="str">
        <f>VLOOKUP(D1830,Product!$A$2:$I$101,3,FALSE)</f>
        <v>Electronics</v>
      </c>
      <c r="F1830" t="s">
        <v>1773</v>
      </c>
      <c r="G1830">
        <v>3</v>
      </c>
      <c r="H1830">
        <v>596</v>
      </c>
      <c r="I1830">
        <v>0.28000000000000003</v>
      </c>
      <c r="J1830" t="s">
        <v>1829</v>
      </c>
      <c r="K1830">
        <v>1287.3599999999999</v>
      </c>
      <c r="L1830" s="45">
        <f t="shared" si="114"/>
        <v>3</v>
      </c>
      <c r="M1830" s="42">
        <f t="shared" si="117"/>
        <v>596</v>
      </c>
      <c r="N1830" s="42">
        <f t="shared" si="115"/>
        <v>0.28000000000000003</v>
      </c>
      <c r="O1830" s="42">
        <f t="shared" si="116"/>
        <v>1287.3599999999999</v>
      </c>
    </row>
    <row r="1831" spans="1:15" x14ac:dyDescent="0.3">
      <c r="A1831" t="s">
        <v>3655</v>
      </c>
      <c r="B1831" s="2">
        <v>45379</v>
      </c>
      <c r="C1831" t="s">
        <v>1050</v>
      </c>
      <c r="D1831" t="s">
        <v>1565</v>
      </c>
      <c r="E1831" t="str">
        <f>VLOOKUP(D1831,Product!$A$2:$I$101,3,FALSE)</f>
        <v>Sports</v>
      </c>
      <c r="F1831" t="s">
        <v>1786</v>
      </c>
      <c r="G1831">
        <v>2</v>
      </c>
      <c r="H1831">
        <v>169.46</v>
      </c>
      <c r="I1831">
        <v>0.03</v>
      </c>
      <c r="J1831" t="s">
        <v>1826</v>
      </c>
      <c r="K1831">
        <v>328.75240000000002</v>
      </c>
      <c r="L1831" s="45">
        <f t="shared" si="114"/>
        <v>2</v>
      </c>
      <c r="M1831" s="42">
        <f t="shared" si="117"/>
        <v>169.46</v>
      </c>
      <c r="N1831" s="42">
        <f t="shared" si="115"/>
        <v>0.03</v>
      </c>
      <c r="O1831" s="42">
        <f t="shared" si="116"/>
        <v>328.75240000000002</v>
      </c>
    </row>
    <row r="1832" spans="1:15" x14ac:dyDescent="0.3">
      <c r="A1832" t="s">
        <v>3656</v>
      </c>
      <c r="B1832" s="2">
        <v>45860</v>
      </c>
      <c r="C1832" t="s">
        <v>948</v>
      </c>
      <c r="D1832" t="s">
        <v>1678</v>
      </c>
      <c r="E1832" t="str">
        <f>VLOOKUP(D1832,Product!$A$2:$I$101,3,FALSE)</f>
        <v>Sports</v>
      </c>
      <c r="F1832" t="s">
        <v>1799</v>
      </c>
      <c r="G1832">
        <v>4</v>
      </c>
      <c r="H1832">
        <v>611.91999999999996</v>
      </c>
      <c r="I1832">
        <v>0.2</v>
      </c>
      <c r="J1832" t="s">
        <v>1826</v>
      </c>
      <c r="K1832">
        <v>1958.144</v>
      </c>
      <c r="L1832" s="45">
        <f t="shared" si="114"/>
        <v>4</v>
      </c>
      <c r="M1832" s="42">
        <f t="shared" si="117"/>
        <v>611.91999999999996</v>
      </c>
      <c r="N1832" s="42">
        <f t="shared" si="115"/>
        <v>0.2</v>
      </c>
      <c r="O1832" s="42">
        <f t="shared" si="116"/>
        <v>1958.144</v>
      </c>
    </row>
    <row r="1833" spans="1:15" x14ac:dyDescent="0.3">
      <c r="A1833" t="s">
        <v>3657</v>
      </c>
      <c r="B1833" s="2">
        <v>45704</v>
      </c>
      <c r="C1833" t="s">
        <v>23</v>
      </c>
      <c r="D1833" t="s">
        <v>1696</v>
      </c>
      <c r="E1833" t="str">
        <f>VLOOKUP(D1833,Product!$A$2:$I$101,3,FALSE)</f>
        <v>Electronics</v>
      </c>
      <c r="F1833" t="s">
        <v>1801</v>
      </c>
      <c r="G1833">
        <v>2</v>
      </c>
      <c r="H1833">
        <v>25.3</v>
      </c>
      <c r="I1833">
        <v>0.21</v>
      </c>
      <c r="J1833" t="s">
        <v>1824</v>
      </c>
      <c r="K1833">
        <v>39.973999999999997</v>
      </c>
      <c r="L1833" s="45">
        <f t="shared" si="114"/>
        <v>2</v>
      </c>
      <c r="M1833" s="42">
        <f t="shared" si="117"/>
        <v>25.3</v>
      </c>
      <c r="N1833" s="42">
        <f t="shared" si="115"/>
        <v>0.21</v>
      </c>
      <c r="O1833" s="42">
        <f t="shared" si="116"/>
        <v>39.973999999999997</v>
      </c>
    </row>
    <row r="1834" spans="1:15" x14ac:dyDescent="0.3">
      <c r="A1834" t="s">
        <v>3658</v>
      </c>
      <c r="B1834" s="2">
        <v>45327</v>
      </c>
      <c r="C1834" t="s">
        <v>1343</v>
      </c>
      <c r="D1834" t="s">
        <v>1694</v>
      </c>
      <c r="E1834" t="str">
        <f>VLOOKUP(D1834,Product!$A$2:$I$101,3,FALSE)</f>
        <v>Sports</v>
      </c>
      <c r="F1834" t="s">
        <v>1789</v>
      </c>
      <c r="G1834">
        <v>4</v>
      </c>
      <c r="H1834">
        <v>166.93</v>
      </c>
      <c r="I1834">
        <v>0.02</v>
      </c>
      <c r="J1834" t="s">
        <v>1826</v>
      </c>
      <c r="K1834">
        <v>654.36559999999997</v>
      </c>
      <c r="L1834" s="45">
        <f t="shared" si="114"/>
        <v>4</v>
      </c>
      <c r="M1834" s="42">
        <f t="shared" si="117"/>
        <v>166.93</v>
      </c>
      <c r="N1834" s="42">
        <f t="shared" si="115"/>
        <v>0.02</v>
      </c>
      <c r="O1834" s="42">
        <f t="shared" si="116"/>
        <v>654.36559999999997</v>
      </c>
    </row>
    <row r="1835" spans="1:15" x14ac:dyDescent="0.3">
      <c r="A1835" t="s">
        <v>3659</v>
      </c>
      <c r="B1835" s="2">
        <v>45721</v>
      </c>
      <c r="C1835" t="s">
        <v>890</v>
      </c>
      <c r="D1835" t="s">
        <v>1668</v>
      </c>
      <c r="E1835" t="str">
        <f>VLOOKUP(D1835,Product!$A$2:$I$101,3,FALSE)</f>
        <v>Beauty</v>
      </c>
      <c r="F1835" t="s">
        <v>1792</v>
      </c>
      <c r="G1835">
        <v>4</v>
      </c>
      <c r="H1835">
        <v>861.55</v>
      </c>
      <c r="I1835">
        <v>0.12</v>
      </c>
      <c r="J1835" t="s">
        <v>1824</v>
      </c>
      <c r="K1835">
        <v>3032.6559999999999</v>
      </c>
      <c r="L1835" s="45">
        <f t="shared" si="114"/>
        <v>4</v>
      </c>
      <c r="M1835" s="42">
        <f t="shared" si="117"/>
        <v>861.55</v>
      </c>
      <c r="N1835" s="42">
        <f t="shared" si="115"/>
        <v>0.12</v>
      </c>
      <c r="O1835" s="42">
        <f t="shared" si="116"/>
        <v>3032.6559999999999</v>
      </c>
    </row>
    <row r="1836" spans="1:15" x14ac:dyDescent="0.3">
      <c r="A1836" t="s">
        <v>3660</v>
      </c>
      <c r="B1836" s="2">
        <v>45842</v>
      </c>
      <c r="C1836" t="s">
        <v>1127</v>
      </c>
      <c r="D1836" t="s">
        <v>1634</v>
      </c>
      <c r="E1836" t="str">
        <f>VLOOKUP(D1836,Product!$A$2:$I$101,3,FALSE)</f>
        <v>Electronics</v>
      </c>
      <c r="F1836" t="s">
        <v>1773</v>
      </c>
      <c r="G1836">
        <v>3</v>
      </c>
      <c r="H1836">
        <v>56.17</v>
      </c>
      <c r="I1836">
        <v>0.01</v>
      </c>
      <c r="J1836" t="s">
        <v>1829</v>
      </c>
      <c r="K1836">
        <v>166.82490000000001</v>
      </c>
      <c r="L1836" s="45">
        <f t="shared" si="114"/>
        <v>3</v>
      </c>
      <c r="M1836" s="42">
        <f t="shared" si="117"/>
        <v>56.17</v>
      </c>
      <c r="N1836" s="42">
        <f t="shared" si="115"/>
        <v>0.01</v>
      </c>
      <c r="O1836" s="42">
        <f t="shared" si="116"/>
        <v>166.82490000000001</v>
      </c>
    </row>
    <row r="1837" spans="1:15" x14ac:dyDescent="0.3">
      <c r="A1837" t="s">
        <v>3661</v>
      </c>
      <c r="B1837" s="2">
        <v>45862</v>
      </c>
      <c r="C1837" t="s">
        <v>849</v>
      </c>
      <c r="D1837" t="s">
        <v>1578</v>
      </c>
      <c r="E1837" t="str">
        <f>VLOOKUP(D1837,Product!$A$2:$I$101,3,FALSE)</f>
        <v>Electronics</v>
      </c>
      <c r="F1837" t="s">
        <v>1813</v>
      </c>
      <c r="G1837">
        <v>1</v>
      </c>
      <c r="H1837">
        <v>582.29</v>
      </c>
      <c r="I1837">
        <v>0.2</v>
      </c>
      <c r="J1837" t="s">
        <v>1824</v>
      </c>
      <c r="K1837">
        <v>465.83199999999999</v>
      </c>
      <c r="L1837" s="45">
        <f t="shared" si="114"/>
        <v>1</v>
      </c>
      <c r="M1837" s="42">
        <f t="shared" si="117"/>
        <v>582.29</v>
      </c>
      <c r="N1837" s="42">
        <f t="shared" si="115"/>
        <v>0.2</v>
      </c>
      <c r="O1837" s="42">
        <f t="shared" si="116"/>
        <v>465.83199999999999</v>
      </c>
    </row>
    <row r="1838" spans="1:15" x14ac:dyDescent="0.3">
      <c r="A1838" t="s">
        <v>3662</v>
      </c>
      <c r="B1838" s="2">
        <v>45681</v>
      </c>
      <c r="C1838" t="s">
        <v>833</v>
      </c>
      <c r="D1838" t="s">
        <v>1714</v>
      </c>
      <c r="E1838" t="str">
        <f>VLOOKUP(D1838,Product!$A$2:$I$101,3,FALSE)</f>
        <v>Beauty</v>
      </c>
      <c r="F1838" t="s">
        <v>1752</v>
      </c>
      <c r="G1838">
        <v>3</v>
      </c>
      <c r="H1838">
        <v>63.96</v>
      </c>
      <c r="I1838">
        <v>0.02</v>
      </c>
      <c r="J1838" t="s">
        <v>1824</v>
      </c>
      <c r="K1838">
        <v>188.04239999999999</v>
      </c>
      <c r="L1838" s="45">
        <f t="shared" si="114"/>
        <v>3</v>
      </c>
      <c r="M1838" s="42">
        <f t="shared" si="117"/>
        <v>63.96</v>
      </c>
      <c r="N1838" s="42">
        <f t="shared" si="115"/>
        <v>0.02</v>
      </c>
      <c r="O1838" s="42">
        <f t="shared" si="116"/>
        <v>188.04239999999999</v>
      </c>
    </row>
    <row r="1839" spans="1:15" x14ac:dyDescent="0.3">
      <c r="A1839" t="s">
        <v>3663</v>
      </c>
      <c r="B1839" s="2">
        <v>45392</v>
      </c>
      <c r="C1839" t="s">
        <v>241</v>
      </c>
      <c r="D1839" t="s">
        <v>1565</v>
      </c>
      <c r="E1839" t="str">
        <f>VLOOKUP(D1839,Product!$A$2:$I$101,3,FALSE)</f>
        <v>Sports</v>
      </c>
      <c r="F1839" t="s">
        <v>1794</v>
      </c>
      <c r="G1839">
        <v>1</v>
      </c>
      <c r="H1839">
        <v>829.83</v>
      </c>
      <c r="I1839">
        <v>0.26</v>
      </c>
      <c r="J1839" t="s">
        <v>1829</v>
      </c>
      <c r="K1839">
        <v>614.07420000000002</v>
      </c>
      <c r="L1839" s="45">
        <f t="shared" si="114"/>
        <v>1</v>
      </c>
      <c r="M1839" s="42">
        <f t="shared" si="117"/>
        <v>829.83</v>
      </c>
      <c r="N1839" s="42">
        <f t="shared" si="115"/>
        <v>0.26</v>
      </c>
      <c r="O1839" s="42">
        <f t="shared" si="116"/>
        <v>614.07420000000002</v>
      </c>
    </row>
    <row r="1840" spans="1:15" x14ac:dyDescent="0.3">
      <c r="A1840" t="s">
        <v>3664</v>
      </c>
      <c r="B1840" s="2">
        <v>45586</v>
      </c>
      <c r="C1840" t="s">
        <v>1157</v>
      </c>
      <c r="D1840" t="s">
        <v>1616</v>
      </c>
      <c r="E1840" t="str">
        <f>VLOOKUP(D1840,Product!$A$2:$I$101,3,FALSE)</f>
        <v>Electronics</v>
      </c>
      <c r="F1840" t="s">
        <v>1804</v>
      </c>
      <c r="G1840">
        <v>2</v>
      </c>
      <c r="H1840">
        <v>858.15</v>
      </c>
      <c r="I1840">
        <v>0.03</v>
      </c>
      <c r="J1840" t="s">
        <v>1824</v>
      </c>
      <c r="K1840">
        <v>1664.8109999999999</v>
      </c>
      <c r="L1840" s="45">
        <f t="shared" si="114"/>
        <v>2</v>
      </c>
      <c r="M1840" s="42">
        <f t="shared" si="117"/>
        <v>858.15</v>
      </c>
      <c r="N1840" s="42">
        <f t="shared" si="115"/>
        <v>0.03</v>
      </c>
      <c r="O1840" s="42">
        <f t="shared" si="116"/>
        <v>1664.8109999999999</v>
      </c>
    </row>
    <row r="1841" spans="1:15" x14ac:dyDescent="0.3">
      <c r="A1841" t="s">
        <v>3665</v>
      </c>
      <c r="B1841" s="2">
        <v>45340</v>
      </c>
      <c r="C1841" t="s">
        <v>1124</v>
      </c>
      <c r="D1841" t="s">
        <v>1694</v>
      </c>
      <c r="E1841" t="str">
        <f>VLOOKUP(D1841,Product!$A$2:$I$101,3,FALSE)</f>
        <v>Sports</v>
      </c>
      <c r="F1841" t="s">
        <v>1797</v>
      </c>
      <c r="G1841">
        <v>3</v>
      </c>
      <c r="H1841">
        <v>717.32</v>
      </c>
      <c r="I1841">
        <v>0.23</v>
      </c>
      <c r="J1841" t="s">
        <v>1829</v>
      </c>
      <c r="K1841">
        <v>1657.0092</v>
      </c>
      <c r="L1841" s="45">
        <f t="shared" si="114"/>
        <v>3</v>
      </c>
      <c r="M1841" s="42">
        <f t="shared" si="117"/>
        <v>717.32</v>
      </c>
      <c r="N1841" s="42">
        <f t="shared" si="115"/>
        <v>0.23</v>
      </c>
      <c r="O1841" s="42">
        <f t="shared" si="116"/>
        <v>1657.0092</v>
      </c>
    </row>
    <row r="1842" spans="1:15" x14ac:dyDescent="0.3">
      <c r="A1842" t="s">
        <v>3666</v>
      </c>
      <c r="B1842" s="2">
        <v>45853</v>
      </c>
      <c r="C1842" t="s">
        <v>1328</v>
      </c>
      <c r="D1842" t="s">
        <v>1714</v>
      </c>
      <c r="E1842" t="str">
        <f>VLOOKUP(D1842,Product!$A$2:$I$101,3,FALSE)</f>
        <v>Beauty</v>
      </c>
      <c r="F1842" t="s">
        <v>1794</v>
      </c>
      <c r="G1842">
        <v>1</v>
      </c>
      <c r="H1842">
        <v>163.19999999999999</v>
      </c>
      <c r="I1842">
        <v>0.22</v>
      </c>
      <c r="J1842" t="s">
        <v>1826</v>
      </c>
      <c r="K1842">
        <v>127.29600000000001</v>
      </c>
      <c r="L1842" s="45">
        <f t="shared" si="114"/>
        <v>1</v>
      </c>
      <c r="M1842" s="42">
        <f t="shared" si="117"/>
        <v>163.19999999999999</v>
      </c>
      <c r="N1842" s="42">
        <f t="shared" si="115"/>
        <v>0.22</v>
      </c>
      <c r="O1842" s="42">
        <f t="shared" si="116"/>
        <v>127.29600000000001</v>
      </c>
    </row>
    <row r="1843" spans="1:15" x14ac:dyDescent="0.3">
      <c r="A1843" t="s">
        <v>3667</v>
      </c>
      <c r="B1843" s="2">
        <v>45489</v>
      </c>
      <c r="C1843" t="s">
        <v>435</v>
      </c>
      <c r="D1843" t="s">
        <v>1710</v>
      </c>
      <c r="E1843" t="str">
        <f>VLOOKUP(D1843,Product!$A$2:$I$101,3,FALSE)</f>
        <v>Sports</v>
      </c>
      <c r="F1843" t="s">
        <v>1794</v>
      </c>
      <c r="G1843">
        <v>2</v>
      </c>
      <c r="H1843">
        <v>966.71</v>
      </c>
      <c r="I1843">
        <v>0.11</v>
      </c>
      <c r="J1843" t="s">
        <v>1824</v>
      </c>
      <c r="K1843">
        <v>1720.7438</v>
      </c>
      <c r="L1843" s="45">
        <f t="shared" si="114"/>
        <v>2</v>
      </c>
      <c r="M1843" s="42">
        <f t="shared" si="117"/>
        <v>966.71</v>
      </c>
      <c r="N1843" s="42">
        <f t="shared" si="115"/>
        <v>0.11</v>
      </c>
      <c r="O1843" s="42">
        <f t="shared" si="116"/>
        <v>1720.7438</v>
      </c>
    </row>
    <row r="1844" spans="1:15" x14ac:dyDescent="0.3">
      <c r="A1844" t="s">
        <v>3668</v>
      </c>
      <c r="B1844" s="2">
        <v>45761</v>
      </c>
      <c r="C1844" t="s">
        <v>1092</v>
      </c>
      <c r="D1844" t="s">
        <v>1618</v>
      </c>
      <c r="E1844" t="str">
        <f>VLOOKUP(D1844,Product!$A$2:$I$101,3,FALSE)</f>
        <v>Home</v>
      </c>
      <c r="F1844" t="s">
        <v>1797</v>
      </c>
      <c r="G1844">
        <v>2</v>
      </c>
      <c r="H1844">
        <v>873.94</v>
      </c>
      <c r="I1844">
        <v>0.14000000000000001</v>
      </c>
      <c r="J1844" t="s">
        <v>1829</v>
      </c>
      <c r="K1844">
        <v>1503.1768</v>
      </c>
      <c r="L1844" s="45">
        <f t="shared" si="114"/>
        <v>2</v>
      </c>
      <c r="M1844" s="42">
        <f t="shared" si="117"/>
        <v>873.94</v>
      </c>
      <c r="N1844" s="42">
        <f t="shared" si="115"/>
        <v>0.14000000000000001</v>
      </c>
      <c r="O1844" s="42">
        <f t="shared" si="116"/>
        <v>1503.1768</v>
      </c>
    </row>
    <row r="1845" spans="1:15" x14ac:dyDescent="0.3">
      <c r="A1845" t="s">
        <v>3669</v>
      </c>
      <c r="B1845" s="2">
        <v>45379</v>
      </c>
      <c r="C1845" t="s">
        <v>502</v>
      </c>
      <c r="D1845" t="s">
        <v>1543</v>
      </c>
      <c r="E1845" t="str">
        <f>VLOOKUP(D1845,Product!$A$2:$I$101,3,FALSE)</f>
        <v>Electronics</v>
      </c>
      <c r="F1845" t="s">
        <v>1766</v>
      </c>
      <c r="G1845">
        <v>1</v>
      </c>
      <c r="H1845">
        <v>140.24</v>
      </c>
      <c r="I1845">
        <v>0.27</v>
      </c>
      <c r="J1845" t="s">
        <v>1824</v>
      </c>
      <c r="K1845">
        <v>102.37520000000001</v>
      </c>
      <c r="L1845" s="45">
        <f t="shared" si="114"/>
        <v>1</v>
      </c>
      <c r="M1845" s="42">
        <f t="shared" si="117"/>
        <v>140.24</v>
      </c>
      <c r="N1845" s="42">
        <f t="shared" si="115"/>
        <v>0.27</v>
      </c>
      <c r="O1845" s="42">
        <f t="shared" si="116"/>
        <v>102.37520000000001</v>
      </c>
    </row>
    <row r="1846" spans="1:15" x14ac:dyDescent="0.3">
      <c r="A1846" t="s">
        <v>3670</v>
      </c>
      <c r="B1846" s="2">
        <v>45716</v>
      </c>
      <c r="C1846" t="s">
        <v>657</v>
      </c>
      <c r="D1846" t="s">
        <v>1634</v>
      </c>
      <c r="E1846" t="str">
        <f>VLOOKUP(D1846,Product!$A$2:$I$101,3,FALSE)</f>
        <v>Electronics</v>
      </c>
      <c r="F1846" t="s">
        <v>1773</v>
      </c>
      <c r="G1846">
        <v>2</v>
      </c>
      <c r="H1846">
        <v>549.91999999999996</v>
      </c>
      <c r="I1846">
        <v>0.28000000000000003</v>
      </c>
      <c r="J1846" t="s">
        <v>1824</v>
      </c>
      <c r="K1846">
        <v>791.88479999999993</v>
      </c>
      <c r="L1846" s="45">
        <f t="shared" si="114"/>
        <v>2</v>
      </c>
      <c r="M1846" s="42">
        <f t="shared" si="117"/>
        <v>549.91999999999996</v>
      </c>
      <c r="N1846" s="42">
        <f t="shared" si="115"/>
        <v>0.28000000000000003</v>
      </c>
      <c r="O1846" s="42">
        <f t="shared" si="116"/>
        <v>791.88479999999993</v>
      </c>
    </row>
    <row r="1847" spans="1:15" x14ac:dyDescent="0.3">
      <c r="A1847" t="s">
        <v>3671</v>
      </c>
      <c r="B1847" s="2">
        <v>45364</v>
      </c>
      <c r="C1847" t="s">
        <v>390</v>
      </c>
      <c r="D1847" t="s">
        <v>1582</v>
      </c>
      <c r="E1847" t="str">
        <f>VLOOKUP(D1847,Product!$A$2:$I$101,3,FALSE)</f>
        <v>Sports</v>
      </c>
      <c r="F1847" t="s">
        <v>1773</v>
      </c>
      <c r="G1847">
        <v>4</v>
      </c>
      <c r="H1847">
        <v>715.88</v>
      </c>
      <c r="I1847">
        <v>0.19</v>
      </c>
      <c r="J1847" t="s">
        <v>1826</v>
      </c>
      <c r="K1847">
        <v>2319.4512</v>
      </c>
      <c r="L1847" s="45">
        <f t="shared" si="114"/>
        <v>4</v>
      </c>
      <c r="M1847" s="42">
        <f t="shared" si="117"/>
        <v>715.88</v>
      </c>
      <c r="N1847" s="42">
        <f t="shared" si="115"/>
        <v>0.19</v>
      </c>
      <c r="O1847" s="42">
        <f t="shared" si="116"/>
        <v>2319.4512</v>
      </c>
    </row>
    <row r="1848" spans="1:15" x14ac:dyDescent="0.3">
      <c r="A1848" t="s">
        <v>3672</v>
      </c>
      <c r="B1848" s="2">
        <v>45752</v>
      </c>
      <c r="C1848" t="s">
        <v>1160</v>
      </c>
      <c r="D1848" t="s">
        <v>1549</v>
      </c>
      <c r="E1848" t="str">
        <f>VLOOKUP(D1848,Product!$A$2:$I$101,3,FALSE)</f>
        <v>Clothing</v>
      </c>
      <c r="F1848" t="s">
        <v>1782</v>
      </c>
      <c r="G1848">
        <v>3</v>
      </c>
      <c r="H1848">
        <v>591.9</v>
      </c>
      <c r="I1848">
        <v>0.27</v>
      </c>
      <c r="J1848" t="s">
        <v>1824</v>
      </c>
      <c r="K1848">
        <v>1296.261</v>
      </c>
      <c r="L1848" s="45">
        <f t="shared" si="114"/>
        <v>3</v>
      </c>
      <c r="M1848" s="42">
        <f t="shared" si="117"/>
        <v>591.9</v>
      </c>
      <c r="N1848" s="42">
        <f t="shared" si="115"/>
        <v>0.27</v>
      </c>
      <c r="O1848" s="42">
        <f t="shared" si="116"/>
        <v>1296.261</v>
      </c>
    </row>
    <row r="1849" spans="1:15" x14ac:dyDescent="0.3">
      <c r="A1849" t="s">
        <v>3673</v>
      </c>
      <c r="B1849" s="2">
        <v>45883</v>
      </c>
      <c r="C1849" t="s">
        <v>1172</v>
      </c>
      <c r="D1849" t="s">
        <v>1592</v>
      </c>
      <c r="E1849" t="str">
        <f>VLOOKUP(D1849,Product!$A$2:$I$101,3,FALSE)</f>
        <v>Sports</v>
      </c>
      <c r="F1849" t="s">
        <v>1789</v>
      </c>
      <c r="G1849">
        <v>2</v>
      </c>
      <c r="H1849">
        <v>523.14</v>
      </c>
      <c r="I1849">
        <v>0.13</v>
      </c>
      <c r="J1849" t="s">
        <v>1826</v>
      </c>
      <c r="K1849">
        <v>910.2636</v>
      </c>
      <c r="L1849" s="45">
        <f t="shared" si="114"/>
        <v>2</v>
      </c>
      <c r="M1849" s="42">
        <f t="shared" si="117"/>
        <v>523.14</v>
      </c>
      <c r="N1849" s="42">
        <f t="shared" si="115"/>
        <v>0.13</v>
      </c>
      <c r="O1849" s="42">
        <f t="shared" si="116"/>
        <v>910.2636</v>
      </c>
    </row>
    <row r="1850" spans="1:15" x14ac:dyDescent="0.3">
      <c r="A1850" t="s">
        <v>3674</v>
      </c>
      <c r="B1850" s="2">
        <v>45477</v>
      </c>
      <c r="C1850" t="s">
        <v>730</v>
      </c>
      <c r="D1850" t="s">
        <v>1686</v>
      </c>
      <c r="E1850" t="str">
        <f>VLOOKUP(D1850,Product!$A$2:$I$101,3,FALSE)</f>
        <v>Clothing</v>
      </c>
      <c r="F1850" t="s">
        <v>1799</v>
      </c>
      <c r="G1850">
        <v>2</v>
      </c>
      <c r="H1850">
        <v>478.62</v>
      </c>
      <c r="I1850">
        <v>0.17</v>
      </c>
      <c r="J1850" t="s">
        <v>1829</v>
      </c>
      <c r="K1850">
        <v>794.50919999999996</v>
      </c>
      <c r="L1850" s="45">
        <f t="shared" si="114"/>
        <v>2</v>
      </c>
      <c r="M1850" s="42">
        <f t="shared" si="117"/>
        <v>478.62</v>
      </c>
      <c r="N1850" s="42">
        <f t="shared" si="115"/>
        <v>0.17</v>
      </c>
      <c r="O1850" s="42">
        <f t="shared" si="116"/>
        <v>794.50919999999996</v>
      </c>
    </row>
    <row r="1851" spans="1:15" x14ac:dyDescent="0.3">
      <c r="A1851" t="s">
        <v>3675</v>
      </c>
      <c r="B1851" s="2">
        <v>45556</v>
      </c>
      <c r="C1851" t="s">
        <v>945</v>
      </c>
      <c r="D1851" t="s">
        <v>1712</v>
      </c>
      <c r="E1851" t="str">
        <f>VLOOKUP(D1851,Product!$A$2:$I$101,3,FALSE)</f>
        <v>Sports</v>
      </c>
      <c r="F1851" t="s">
        <v>1757</v>
      </c>
      <c r="G1851">
        <v>4</v>
      </c>
      <c r="H1851">
        <v>740.5</v>
      </c>
      <c r="I1851">
        <v>0.17</v>
      </c>
      <c r="J1851" t="s">
        <v>1826</v>
      </c>
      <c r="K1851">
        <v>2458.46</v>
      </c>
      <c r="L1851" s="45">
        <f t="shared" si="114"/>
        <v>4</v>
      </c>
      <c r="M1851" s="42">
        <f t="shared" si="117"/>
        <v>740.5</v>
      </c>
      <c r="N1851" s="42">
        <f t="shared" si="115"/>
        <v>0.17</v>
      </c>
      <c r="O1851" s="42">
        <f t="shared" si="116"/>
        <v>2458.46</v>
      </c>
    </row>
    <row r="1852" spans="1:15" x14ac:dyDescent="0.3">
      <c r="A1852" t="s">
        <v>3676</v>
      </c>
      <c r="B1852" s="2">
        <v>45465</v>
      </c>
      <c r="C1852" t="s">
        <v>393</v>
      </c>
      <c r="D1852" t="s">
        <v>1640</v>
      </c>
      <c r="E1852" t="str">
        <f>VLOOKUP(D1852,Product!$A$2:$I$101,3,FALSE)</f>
        <v>Clothing</v>
      </c>
      <c r="F1852" t="s">
        <v>1761</v>
      </c>
      <c r="G1852">
        <v>1</v>
      </c>
      <c r="H1852">
        <v>780.24</v>
      </c>
      <c r="I1852">
        <v>0.04</v>
      </c>
      <c r="J1852" t="s">
        <v>1829</v>
      </c>
      <c r="K1852">
        <v>749.03039999999999</v>
      </c>
      <c r="L1852" s="45">
        <f t="shared" si="114"/>
        <v>1</v>
      </c>
      <c r="M1852" s="42">
        <f t="shared" si="117"/>
        <v>780.24</v>
      </c>
      <c r="N1852" s="42">
        <f t="shared" si="115"/>
        <v>0.04</v>
      </c>
      <c r="O1852" s="42">
        <f t="shared" si="116"/>
        <v>749.03039999999999</v>
      </c>
    </row>
    <row r="1853" spans="1:15" x14ac:dyDescent="0.3">
      <c r="A1853" t="s">
        <v>3677</v>
      </c>
      <c r="B1853" s="2">
        <v>45552</v>
      </c>
      <c r="C1853" t="s">
        <v>378</v>
      </c>
      <c r="D1853" t="s">
        <v>1688</v>
      </c>
      <c r="E1853" t="str">
        <f>VLOOKUP(D1853,Product!$A$2:$I$101,3,FALSE)</f>
        <v>Home</v>
      </c>
      <c r="F1853" t="s">
        <v>1804</v>
      </c>
      <c r="G1853">
        <v>4</v>
      </c>
      <c r="H1853">
        <v>579.24</v>
      </c>
      <c r="I1853">
        <v>0.04</v>
      </c>
      <c r="J1853" t="s">
        <v>1829</v>
      </c>
      <c r="K1853">
        <v>2224.2815999999998</v>
      </c>
      <c r="L1853" s="45">
        <f t="shared" si="114"/>
        <v>4</v>
      </c>
      <c r="M1853" s="42">
        <f t="shared" si="117"/>
        <v>579.24</v>
      </c>
      <c r="N1853" s="42">
        <f t="shared" si="115"/>
        <v>0.04</v>
      </c>
      <c r="O1853" s="42">
        <f t="shared" si="116"/>
        <v>2224.2815999999998</v>
      </c>
    </row>
    <row r="1854" spans="1:15" x14ac:dyDescent="0.3">
      <c r="A1854" t="s">
        <v>3678</v>
      </c>
      <c r="B1854" s="2">
        <v>45635</v>
      </c>
      <c r="C1854" t="s">
        <v>1160</v>
      </c>
      <c r="D1854" t="s">
        <v>1546</v>
      </c>
      <c r="E1854" t="str">
        <f>VLOOKUP(D1854,Product!$A$2:$I$101,3,FALSE)</f>
        <v>Clothing</v>
      </c>
      <c r="F1854" t="s">
        <v>1761</v>
      </c>
      <c r="G1854">
        <v>3</v>
      </c>
      <c r="H1854">
        <v>268.95</v>
      </c>
      <c r="I1854">
        <v>0.04</v>
      </c>
      <c r="J1854" t="s">
        <v>1826</v>
      </c>
      <c r="K1854">
        <v>774.57599999999991</v>
      </c>
      <c r="L1854" s="45">
        <f t="shared" si="114"/>
        <v>3</v>
      </c>
      <c r="M1854" s="42">
        <f t="shared" si="117"/>
        <v>268.95</v>
      </c>
      <c r="N1854" s="42">
        <f t="shared" si="115"/>
        <v>0.04</v>
      </c>
      <c r="O1854" s="42">
        <f t="shared" si="116"/>
        <v>774.57599999999991</v>
      </c>
    </row>
    <row r="1855" spans="1:15" x14ac:dyDescent="0.3">
      <c r="A1855" t="s">
        <v>3679</v>
      </c>
      <c r="B1855" s="2">
        <v>45740</v>
      </c>
      <c r="C1855" t="s">
        <v>963</v>
      </c>
      <c r="D1855" t="s">
        <v>1555</v>
      </c>
      <c r="E1855" t="str">
        <f>VLOOKUP(D1855,Product!$A$2:$I$101,3,FALSE)</f>
        <v>Clothing</v>
      </c>
      <c r="F1855" t="s">
        <v>1769</v>
      </c>
      <c r="G1855">
        <v>1</v>
      </c>
      <c r="H1855">
        <v>47.47</v>
      </c>
      <c r="I1855">
        <v>0.28000000000000003</v>
      </c>
      <c r="J1855" t="s">
        <v>1824</v>
      </c>
      <c r="K1855">
        <v>34.178400000000003</v>
      </c>
      <c r="L1855" s="45">
        <f t="shared" si="114"/>
        <v>1</v>
      </c>
      <c r="M1855" s="42">
        <f t="shared" si="117"/>
        <v>47.47</v>
      </c>
      <c r="N1855" s="42">
        <f t="shared" si="115"/>
        <v>0.28000000000000003</v>
      </c>
      <c r="O1855" s="42">
        <f t="shared" si="116"/>
        <v>34.178400000000003</v>
      </c>
    </row>
    <row r="1856" spans="1:15" x14ac:dyDescent="0.3">
      <c r="A1856" t="s">
        <v>3680</v>
      </c>
      <c r="B1856" s="2">
        <v>45796</v>
      </c>
      <c r="C1856" t="s">
        <v>821</v>
      </c>
      <c r="D1856" t="s">
        <v>1614</v>
      </c>
      <c r="E1856" t="str">
        <f>VLOOKUP(D1856,Product!$A$2:$I$101,3,FALSE)</f>
        <v>Home</v>
      </c>
      <c r="F1856" t="s">
        <v>1807</v>
      </c>
      <c r="G1856">
        <v>3</v>
      </c>
      <c r="H1856">
        <v>858.81</v>
      </c>
      <c r="I1856">
        <v>7.0000000000000007E-2</v>
      </c>
      <c r="J1856" t="s">
        <v>1824</v>
      </c>
      <c r="K1856">
        <v>2396.0799000000002</v>
      </c>
      <c r="L1856" s="45">
        <f t="shared" si="114"/>
        <v>3</v>
      </c>
      <c r="M1856" s="42">
        <f t="shared" si="117"/>
        <v>858.81</v>
      </c>
      <c r="N1856" s="42">
        <f t="shared" si="115"/>
        <v>7.0000000000000007E-2</v>
      </c>
      <c r="O1856" s="42">
        <f t="shared" si="116"/>
        <v>2396.0799000000002</v>
      </c>
    </row>
    <row r="1857" spans="1:15" x14ac:dyDescent="0.3">
      <c r="A1857" t="s">
        <v>3681</v>
      </c>
      <c r="B1857" s="2">
        <v>45710</v>
      </c>
      <c r="C1857" t="s">
        <v>978</v>
      </c>
      <c r="D1857" t="s">
        <v>1586</v>
      </c>
      <c r="E1857" t="str">
        <f>VLOOKUP(D1857,Product!$A$2:$I$101,3,FALSE)</f>
        <v>Sports</v>
      </c>
      <c r="F1857" t="s">
        <v>1789</v>
      </c>
      <c r="G1857">
        <v>3</v>
      </c>
      <c r="H1857">
        <v>569.98</v>
      </c>
      <c r="I1857">
        <v>0.05</v>
      </c>
      <c r="J1857" t="s">
        <v>1824</v>
      </c>
      <c r="K1857">
        <v>1624.443</v>
      </c>
      <c r="L1857" s="45">
        <f t="shared" si="114"/>
        <v>3</v>
      </c>
      <c r="M1857" s="42">
        <f t="shared" si="117"/>
        <v>569.98</v>
      </c>
      <c r="N1857" s="42">
        <f t="shared" si="115"/>
        <v>0.05</v>
      </c>
      <c r="O1857" s="42">
        <f t="shared" si="116"/>
        <v>1624.443</v>
      </c>
    </row>
    <row r="1858" spans="1:15" x14ac:dyDescent="0.3">
      <c r="A1858" t="s">
        <v>3682</v>
      </c>
      <c r="B1858" s="2">
        <v>45596</v>
      </c>
      <c r="C1858" t="s">
        <v>1029</v>
      </c>
      <c r="D1858" t="s">
        <v>1696</v>
      </c>
      <c r="E1858" t="str">
        <f>VLOOKUP(D1858,Product!$A$2:$I$101,3,FALSE)</f>
        <v>Electronics</v>
      </c>
      <c r="F1858" t="s">
        <v>1794</v>
      </c>
      <c r="G1858">
        <v>3</v>
      </c>
      <c r="H1858">
        <v>306.52</v>
      </c>
      <c r="I1858">
        <v>0.01</v>
      </c>
      <c r="J1858" t="s">
        <v>1829</v>
      </c>
      <c r="K1858">
        <v>910.36439999999993</v>
      </c>
      <c r="L1858" s="45">
        <f t="shared" si="114"/>
        <v>3</v>
      </c>
      <c r="M1858" s="42">
        <f t="shared" si="117"/>
        <v>306.52</v>
      </c>
      <c r="N1858" s="42">
        <f t="shared" si="115"/>
        <v>0.01</v>
      </c>
      <c r="O1858" s="42">
        <f t="shared" si="116"/>
        <v>910.36439999999993</v>
      </c>
    </row>
    <row r="1859" spans="1:15" x14ac:dyDescent="0.3">
      <c r="A1859" t="s">
        <v>3683</v>
      </c>
      <c r="B1859" s="2">
        <v>45354</v>
      </c>
      <c r="C1859" t="s">
        <v>238</v>
      </c>
      <c r="D1859" t="s">
        <v>1660</v>
      </c>
      <c r="E1859" t="str">
        <f>VLOOKUP(D1859,Product!$A$2:$I$101,3,FALSE)</f>
        <v>Home</v>
      </c>
      <c r="F1859" t="s">
        <v>1797</v>
      </c>
      <c r="G1859">
        <v>3</v>
      </c>
      <c r="H1859">
        <v>184.67</v>
      </c>
      <c r="I1859">
        <v>0.03</v>
      </c>
      <c r="J1859" t="s">
        <v>1829</v>
      </c>
      <c r="K1859">
        <v>537.38969999999995</v>
      </c>
      <c r="L1859" s="45">
        <f t="shared" ref="L1859:L1922" si="118">IF(G1859="", AVERAGEIF($E$2:$E$101, E1860, $G$2:$G$101), G1859)</f>
        <v>3</v>
      </c>
      <c r="M1859" s="42">
        <f t="shared" si="117"/>
        <v>184.67</v>
      </c>
      <c r="N1859" s="42">
        <f t="shared" ref="N1859:N1922" si="119">IF(I1859="", AVERAGEIF($E$2:$E$101, E1860, $I$2:$I$101), I1859)</f>
        <v>0.03</v>
      </c>
      <c r="O1859" s="42">
        <f t="shared" ref="O1859:O1922" si="120">IF(K1859="", AVERAGEIF($E$2:$E$101, E1860, $K$2:$K$101), K1859)</f>
        <v>537.38969999999995</v>
      </c>
    </row>
    <row r="1860" spans="1:15" x14ac:dyDescent="0.3">
      <c r="A1860" t="s">
        <v>3684</v>
      </c>
      <c r="B1860" s="2">
        <v>45428</v>
      </c>
      <c r="C1860" t="s">
        <v>1484</v>
      </c>
      <c r="D1860" t="s">
        <v>1600</v>
      </c>
      <c r="E1860" t="str">
        <f>VLOOKUP(D1860,Product!$A$2:$I$101,3,FALSE)</f>
        <v>Electronics</v>
      </c>
      <c r="F1860" t="s">
        <v>1773</v>
      </c>
      <c r="G1860">
        <v>4</v>
      </c>
      <c r="H1860">
        <v>189.56</v>
      </c>
      <c r="I1860">
        <v>0</v>
      </c>
      <c r="J1860" t="s">
        <v>1829</v>
      </c>
      <c r="K1860">
        <v>758.24</v>
      </c>
      <c r="L1860" s="45">
        <f t="shared" si="118"/>
        <v>4</v>
      </c>
      <c r="M1860" s="42">
        <f t="shared" si="117"/>
        <v>189.56</v>
      </c>
      <c r="N1860" s="42">
        <f t="shared" si="119"/>
        <v>0</v>
      </c>
      <c r="O1860" s="42">
        <f t="shared" si="120"/>
        <v>758.24</v>
      </c>
    </row>
    <row r="1861" spans="1:15" x14ac:dyDescent="0.3">
      <c r="A1861" t="s">
        <v>3685</v>
      </c>
      <c r="B1861" s="2">
        <v>45511</v>
      </c>
      <c r="C1861" t="s">
        <v>678</v>
      </c>
      <c r="D1861" t="s">
        <v>1698</v>
      </c>
      <c r="E1861" t="str">
        <f>VLOOKUP(D1861,Product!$A$2:$I$101,3,FALSE)</f>
        <v>Clothing</v>
      </c>
      <c r="F1861" t="s">
        <v>1773</v>
      </c>
      <c r="G1861">
        <v>1</v>
      </c>
      <c r="H1861">
        <v>805.24</v>
      </c>
      <c r="I1861">
        <v>0.04</v>
      </c>
      <c r="J1861" t="s">
        <v>1826</v>
      </c>
      <c r="K1861">
        <v>773.03039999999999</v>
      </c>
      <c r="L1861" s="45">
        <f t="shared" si="118"/>
        <v>1</v>
      </c>
      <c r="M1861" s="42">
        <f t="shared" si="117"/>
        <v>805.24</v>
      </c>
      <c r="N1861" s="42">
        <f t="shared" si="119"/>
        <v>0.04</v>
      </c>
      <c r="O1861" s="42">
        <f t="shared" si="120"/>
        <v>773.03039999999999</v>
      </c>
    </row>
    <row r="1862" spans="1:15" x14ac:dyDescent="0.3">
      <c r="A1862" t="s">
        <v>3686</v>
      </c>
      <c r="B1862" s="2">
        <v>45549</v>
      </c>
      <c r="C1862" t="s">
        <v>619</v>
      </c>
      <c r="D1862" t="s">
        <v>1656</v>
      </c>
      <c r="E1862" t="str">
        <f>VLOOKUP(D1862,Product!$A$2:$I$101,3,FALSE)</f>
        <v>Sports</v>
      </c>
      <c r="F1862" t="s">
        <v>1807</v>
      </c>
      <c r="G1862">
        <v>3</v>
      </c>
      <c r="H1862">
        <v>683.74</v>
      </c>
      <c r="I1862">
        <v>0.24</v>
      </c>
      <c r="J1862" t="s">
        <v>1824</v>
      </c>
      <c r="K1862">
        <v>1558.9272000000001</v>
      </c>
      <c r="L1862" s="45">
        <f t="shared" si="118"/>
        <v>3</v>
      </c>
      <c r="M1862" s="42">
        <f t="shared" si="117"/>
        <v>683.74</v>
      </c>
      <c r="N1862" s="42">
        <f t="shared" si="119"/>
        <v>0.24</v>
      </c>
      <c r="O1862" s="42">
        <f t="shared" si="120"/>
        <v>1558.9272000000001</v>
      </c>
    </row>
    <row r="1863" spans="1:15" x14ac:dyDescent="0.3">
      <c r="A1863" t="s">
        <v>3687</v>
      </c>
      <c r="B1863" s="2">
        <v>45573</v>
      </c>
      <c r="C1863" t="s">
        <v>684</v>
      </c>
      <c r="D1863" t="s">
        <v>1660</v>
      </c>
      <c r="E1863" t="str">
        <f>VLOOKUP(D1863,Product!$A$2:$I$101,3,FALSE)</f>
        <v>Home</v>
      </c>
      <c r="F1863" t="s">
        <v>1810</v>
      </c>
      <c r="G1863">
        <v>3</v>
      </c>
      <c r="H1863">
        <v>439.21</v>
      </c>
      <c r="I1863">
        <v>0.28000000000000003</v>
      </c>
      <c r="J1863" t="s">
        <v>1829</v>
      </c>
      <c r="K1863">
        <v>948.69359999999983</v>
      </c>
      <c r="L1863" s="45">
        <f t="shared" si="118"/>
        <v>3</v>
      </c>
      <c r="M1863" s="42">
        <f t="shared" si="117"/>
        <v>439.21</v>
      </c>
      <c r="N1863" s="42">
        <f t="shared" si="119"/>
        <v>0.28000000000000003</v>
      </c>
      <c r="O1863" s="42">
        <f t="shared" si="120"/>
        <v>948.69359999999983</v>
      </c>
    </row>
    <row r="1864" spans="1:15" x14ac:dyDescent="0.3">
      <c r="A1864" t="s">
        <v>3688</v>
      </c>
      <c r="B1864" s="2">
        <v>45904</v>
      </c>
      <c r="C1864" t="s">
        <v>414</v>
      </c>
      <c r="D1864" t="s">
        <v>1680</v>
      </c>
      <c r="E1864" t="str">
        <f>VLOOKUP(D1864,Product!$A$2:$I$101,3,FALSE)</f>
        <v>Beauty</v>
      </c>
      <c r="F1864" t="s">
        <v>1776</v>
      </c>
      <c r="G1864">
        <v>1</v>
      </c>
      <c r="H1864">
        <v>126.92</v>
      </c>
      <c r="I1864">
        <v>0.24</v>
      </c>
      <c r="J1864" t="s">
        <v>1829</v>
      </c>
      <c r="K1864">
        <v>96.459199999999996</v>
      </c>
      <c r="L1864" s="45">
        <f t="shared" si="118"/>
        <v>1</v>
      </c>
      <c r="M1864" s="42">
        <f t="shared" si="117"/>
        <v>126.92</v>
      </c>
      <c r="N1864" s="42">
        <f t="shared" si="119"/>
        <v>0.24</v>
      </c>
      <c r="O1864" s="42">
        <f t="shared" si="120"/>
        <v>96.459199999999996</v>
      </c>
    </row>
    <row r="1865" spans="1:15" x14ac:dyDescent="0.3">
      <c r="A1865" t="s">
        <v>3689</v>
      </c>
      <c r="B1865" s="2">
        <v>45489</v>
      </c>
      <c r="C1865" t="s">
        <v>27</v>
      </c>
      <c r="D1865" t="s">
        <v>1694</v>
      </c>
      <c r="E1865" t="str">
        <f>VLOOKUP(D1865,Product!$A$2:$I$101,3,FALSE)</f>
        <v>Sports</v>
      </c>
      <c r="F1865" t="s">
        <v>1769</v>
      </c>
      <c r="G1865">
        <v>4</v>
      </c>
      <c r="H1865">
        <v>834.7</v>
      </c>
      <c r="I1865">
        <v>0.14000000000000001</v>
      </c>
      <c r="J1865" t="s">
        <v>1824</v>
      </c>
      <c r="K1865">
        <v>2871.3679999999999</v>
      </c>
      <c r="L1865" s="45">
        <f t="shared" si="118"/>
        <v>4</v>
      </c>
      <c r="M1865" s="42">
        <f t="shared" si="117"/>
        <v>834.7</v>
      </c>
      <c r="N1865" s="42">
        <f t="shared" si="119"/>
        <v>0.14000000000000001</v>
      </c>
      <c r="O1865" s="42">
        <f t="shared" si="120"/>
        <v>2871.3679999999999</v>
      </c>
    </row>
    <row r="1866" spans="1:15" x14ac:dyDescent="0.3">
      <c r="A1866" t="s">
        <v>3690</v>
      </c>
      <c r="B1866" s="2">
        <v>45909</v>
      </c>
      <c r="C1866" t="s">
        <v>1071</v>
      </c>
      <c r="D1866" t="s">
        <v>1632</v>
      </c>
      <c r="E1866" t="str">
        <f>VLOOKUP(D1866,Product!$A$2:$I$101,3,FALSE)</f>
        <v>Electronics</v>
      </c>
      <c r="F1866" t="s">
        <v>1792</v>
      </c>
      <c r="G1866">
        <v>2</v>
      </c>
      <c r="H1866">
        <v>271.88</v>
      </c>
      <c r="I1866">
        <v>0.11</v>
      </c>
      <c r="J1866" t="s">
        <v>1829</v>
      </c>
      <c r="K1866">
        <v>483.94639999999998</v>
      </c>
      <c r="L1866" s="45">
        <f t="shared" si="118"/>
        <v>2</v>
      </c>
      <c r="M1866" s="42">
        <f t="shared" si="117"/>
        <v>271.88</v>
      </c>
      <c r="N1866" s="42">
        <f t="shared" si="119"/>
        <v>0.11</v>
      </c>
      <c r="O1866" s="42">
        <f t="shared" si="120"/>
        <v>483.94639999999998</v>
      </c>
    </row>
    <row r="1867" spans="1:15" x14ac:dyDescent="0.3">
      <c r="A1867" t="s">
        <v>3691</v>
      </c>
      <c r="B1867" s="2">
        <v>45720</v>
      </c>
      <c r="C1867" t="s">
        <v>1478</v>
      </c>
      <c r="D1867" t="s">
        <v>1570</v>
      </c>
      <c r="E1867" t="str">
        <f>VLOOKUP(D1867,Product!$A$2:$I$101,3,FALSE)</f>
        <v>Electronics</v>
      </c>
      <c r="F1867" t="s">
        <v>1757</v>
      </c>
      <c r="G1867">
        <v>4</v>
      </c>
      <c r="H1867">
        <v>972.14</v>
      </c>
      <c r="I1867">
        <v>0.25</v>
      </c>
      <c r="J1867" t="s">
        <v>1824</v>
      </c>
      <c r="K1867">
        <v>2916.42</v>
      </c>
      <c r="L1867" s="45">
        <f t="shared" si="118"/>
        <v>4</v>
      </c>
      <c r="M1867" s="42">
        <f t="shared" si="117"/>
        <v>972.14</v>
      </c>
      <c r="N1867" s="42">
        <f t="shared" si="119"/>
        <v>0.25</v>
      </c>
      <c r="O1867" s="42">
        <f t="shared" si="120"/>
        <v>2916.42</v>
      </c>
    </row>
    <row r="1868" spans="1:15" x14ac:dyDescent="0.3">
      <c r="A1868" t="s">
        <v>3692</v>
      </c>
      <c r="B1868" s="2">
        <v>45831</v>
      </c>
      <c r="C1868" t="s">
        <v>335</v>
      </c>
      <c r="D1868" t="s">
        <v>1634</v>
      </c>
      <c r="E1868" t="str">
        <f>VLOOKUP(D1868,Product!$A$2:$I$101,3,FALSE)</f>
        <v>Electronics</v>
      </c>
      <c r="F1868" t="s">
        <v>1769</v>
      </c>
      <c r="G1868">
        <v>3</v>
      </c>
      <c r="H1868">
        <v>523.66</v>
      </c>
      <c r="I1868">
        <v>0.27</v>
      </c>
      <c r="J1868" t="s">
        <v>1826</v>
      </c>
      <c r="K1868">
        <v>1146.8154</v>
      </c>
      <c r="L1868" s="45">
        <f t="shared" si="118"/>
        <v>3</v>
      </c>
      <c r="M1868" s="42">
        <f t="shared" si="117"/>
        <v>523.66</v>
      </c>
      <c r="N1868" s="42">
        <f t="shared" si="119"/>
        <v>0.27</v>
      </c>
      <c r="O1868" s="42">
        <f t="shared" si="120"/>
        <v>1146.8154</v>
      </c>
    </row>
    <row r="1869" spans="1:15" x14ac:dyDescent="0.3">
      <c r="A1869" t="s">
        <v>3693</v>
      </c>
      <c r="B1869" s="2">
        <v>45602</v>
      </c>
      <c r="C1869" t="s">
        <v>499</v>
      </c>
      <c r="D1869" t="s">
        <v>1676</v>
      </c>
      <c r="E1869" t="str">
        <f>VLOOKUP(D1869,Product!$A$2:$I$101,3,FALSE)</f>
        <v>Beauty</v>
      </c>
      <c r="F1869" t="s">
        <v>1761</v>
      </c>
      <c r="G1869">
        <v>4</v>
      </c>
      <c r="H1869">
        <v>838.99</v>
      </c>
      <c r="I1869">
        <v>0.16</v>
      </c>
      <c r="J1869" t="s">
        <v>1824</v>
      </c>
      <c r="K1869">
        <v>2819.0064000000002</v>
      </c>
      <c r="L1869" s="45">
        <f t="shared" si="118"/>
        <v>4</v>
      </c>
      <c r="M1869" s="42">
        <f t="shared" si="117"/>
        <v>838.99</v>
      </c>
      <c r="N1869" s="42">
        <f t="shared" si="119"/>
        <v>0.16</v>
      </c>
      <c r="O1869" s="42">
        <f t="shared" si="120"/>
        <v>2819.0064000000002</v>
      </c>
    </row>
    <row r="1870" spans="1:15" x14ac:dyDescent="0.3">
      <c r="A1870" t="s">
        <v>3694</v>
      </c>
      <c r="B1870" s="2">
        <v>45722</v>
      </c>
      <c r="C1870" t="s">
        <v>461</v>
      </c>
      <c r="D1870" t="s">
        <v>1570</v>
      </c>
      <c r="E1870" t="str">
        <f>VLOOKUP(D1870,Product!$A$2:$I$101,3,FALSE)</f>
        <v>Electronics</v>
      </c>
      <c r="F1870" t="s">
        <v>1807</v>
      </c>
      <c r="G1870">
        <v>4</v>
      </c>
      <c r="H1870">
        <v>838.7</v>
      </c>
      <c r="I1870">
        <v>0.21</v>
      </c>
      <c r="J1870" t="s">
        <v>1829</v>
      </c>
      <c r="K1870">
        <v>2650.2919999999999</v>
      </c>
      <c r="L1870" s="45">
        <f t="shared" si="118"/>
        <v>4</v>
      </c>
      <c r="M1870" s="42">
        <f t="shared" si="117"/>
        <v>838.7</v>
      </c>
      <c r="N1870" s="42">
        <f t="shared" si="119"/>
        <v>0.21</v>
      </c>
      <c r="O1870" s="42">
        <f t="shared" si="120"/>
        <v>2650.2919999999999</v>
      </c>
    </row>
    <row r="1871" spans="1:15" x14ac:dyDescent="0.3">
      <c r="A1871" t="s">
        <v>3695</v>
      </c>
      <c r="B1871" s="2">
        <v>45794</v>
      </c>
      <c r="C1871" t="s">
        <v>1304</v>
      </c>
      <c r="D1871" t="s">
        <v>1696</v>
      </c>
      <c r="E1871" t="str">
        <f>VLOOKUP(D1871,Product!$A$2:$I$101,3,FALSE)</f>
        <v>Electronics</v>
      </c>
      <c r="F1871" t="s">
        <v>1782</v>
      </c>
      <c r="G1871">
        <v>3</v>
      </c>
      <c r="H1871">
        <v>943.24</v>
      </c>
      <c r="I1871">
        <v>0.21</v>
      </c>
      <c r="J1871" t="s">
        <v>1824</v>
      </c>
      <c r="K1871">
        <v>2235.4787999999999</v>
      </c>
      <c r="L1871" s="45">
        <f t="shared" si="118"/>
        <v>3</v>
      </c>
      <c r="M1871" s="42">
        <f t="shared" ref="M1871:M1934" si="121">IF(H1871="", IFERROR(AVERAGEIF($E$2:$E$101, E1871, $H$2:$H$101), ""), H1871)</f>
        <v>943.24</v>
      </c>
      <c r="N1871" s="42">
        <f t="shared" si="119"/>
        <v>0.21</v>
      </c>
      <c r="O1871" s="42">
        <f t="shared" si="120"/>
        <v>2235.4787999999999</v>
      </c>
    </row>
    <row r="1872" spans="1:15" x14ac:dyDescent="0.3">
      <c r="A1872" t="s">
        <v>3696</v>
      </c>
      <c r="B1872" s="2">
        <v>45659</v>
      </c>
      <c r="C1872" t="s">
        <v>945</v>
      </c>
      <c r="D1872" t="s">
        <v>1543</v>
      </c>
      <c r="E1872" t="str">
        <f>VLOOKUP(D1872,Product!$A$2:$I$101,3,FALSE)</f>
        <v>Electronics</v>
      </c>
      <c r="F1872" t="s">
        <v>1807</v>
      </c>
      <c r="G1872">
        <v>2</v>
      </c>
      <c r="H1872">
        <v>310.33</v>
      </c>
      <c r="I1872">
        <v>0.26</v>
      </c>
      <c r="J1872" t="s">
        <v>1824</v>
      </c>
      <c r="K1872">
        <v>459.28840000000002</v>
      </c>
      <c r="L1872" s="45">
        <f t="shared" si="118"/>
        <v>2</v>
      </c>
      <c r="M1872" s="42">
        <f t="shared" si="121"/>
        <v>310.33</v>
      </c>
      <c r="N1872" s="42">
        <f t="shared" si="119"/>
        <v>0.26</v>
      </c>
      <c r="O1872" s="42">
        <f t="shared" si="120"/>
        <v>459.28840000000002</v>
      </c>
    </row>
    <row r="1873" spans="1:15" x14ac:dyDescent="0.3">
      <c r="A1873" t="s">
        <v>3697</v>
      </c>
      <c r="B1873" s="2">
        <v>45501</v>
      </c>
      <c r="C1873" t="s">
        <v>1086</v>
      </c>
      <c r="D1873" t="s">
        <v>1638</v>
      </c>
      <c r="E1873" t="str">
        <f>VLOOKUP(D1873,Product!$A$2:$I$101,3,FALSE)</f>
        <v>Sports</v>
      </c>
      <c r="F1873" t="s">
        <v>1752</v>
      </c>
      <c r="G1873">
        <v>3</v>
      </c>
      <c r="H1873">
        <v>201.05</v>
      </c>
      <c r="I1873">
        <v>0.23</v>
      </c>
      <c r="J1873" t="s">
        <v>1826</v>
      </c>
      <c r="K1873">
        <v>464.42550000000011</v>
      </c>
      <c r="L1873" s="45">
        <f t="shared" si="118"/>
        <v>3</v>
      </c>
      <c r="M1873" s="42">
        <f t="shared" si="121"/>
        <v>201.05</v>
      </c>
      <c r="N1873" s="42">
        <f t="shared" si="119"/>
        <v>0.23</v>
      </c>
      <c r="O1873" s="42">
        <f t="shared" si="120"/>
        <v>464.42550000000011</v>
      </c>
    </row>
    <row r="1874" spans="1:15" x14ac:dyDescent="0.3">
      <c r="A1874" t="s">
        <v>3698</v>
      </c>
      <c r="B1874" s="2">
        <v>45408</v>
      </c>
      <c r="C1874" t="s">
        <v>806</v>
      </c>
      <c r="D1874" t="s">
        <v>1664</v>
      </c>
      <c r="E1874" t="str">
        <f>VLOOKUP(D1874,Product!$A$2:$I$101,3,FALSE)</f>
        <v>Clothing</v>
      </c>
      <c r="F1874" t="s">
        <v>1807</v>
      </c>
      <c r="G1874">
        <v>1</v>
      </c>
      <c r="H1874">
        <v>803.37</v>
      </c>
      <c r="I1874">
        <v>0.3</v>
      </c>
      <c r="J1874" t="s">
        <v>1826</v>
      </c>
      <c r="K1874">
        <v>562.35899999999992</v>
      </c>
      <c r="L1874" s="45">
        <f t="shared" si="118"/>
        <v>1</v>
      </c>
      <c r="M1874" s="42">
        <f t="shared" si="121"/>
        <v>803.37</v>
      </c>
      <c r="N1874" s="42">
        <f t="shared" si="119"/>
        <v>0.3</v>
      </c>
      <c r="O1874" s="42">
        <f t="shared" si="120"/>
        <v>562.35899999999992</v>
      </c>
    </row>
    <row r="1875" spans="1:15" x14ac:dyDescent="0.3">
      <c r="A1875" t="s">
        <v>3699</v>
      </c>
      <c r="B1875" s="2">
        <v>45886</v>
      </c>
      <c r="C1875" t="s">
        <v>144</v>
      </c>
      <c r="D1875" t="s">
        <v>1670</v>
      </c>
      <c r="E1875" t="str">
        <f>VLOOKUP(D1875,Product!$A$2:$I$101,3,FALSE)</f>
        <v>Sports</v>
      </c>
      <c r="F1875" t="s">
        <v>1801</v>
      </c>
      <c r="G1875">
        <v>3</v>
      </c>
      <c r="H1875">
        <v>259.98</v>
      </c>
      <c r="I1875">
        <v>7.0000000000000007E-2</v>
      </c>
      <c r="J1875" t="s">
        <v>1829</v>
      </c>
      <c r="K1875">
        <v>725.3442</v>
      </c>
      <c r="L1875" s="45">
        <f t="shared" si="118"/>
        <v>3</v>
      </c>
      <c r="M1875" s="42">
        <f t="shared" si="121"/>
        <v>259.98</v>
      </c>
      <c r="N1875" s="42">
        <f t="shared" si="119"/>
        <v>7.0000000000000007E-2</v>
      </c>
      <c r="O1875" s="42">
        <f t="shared" si="120"/>
        <v>725.3442</v>
      </c>
    </row>
    <row r="1876" spans="1:15" x14ac:dyDescent="0.3">
      <c r="A1876" t="s">
        <v>3700</v>
      </c>
      <c r="B1876" s="2">
        <v>45426</v>
      </c>
      <c r="C1876" t="s">
        <v>428</v>
      </c>
      <c r="D1876" t="s">
        <v>1549</v>
      </c>
      <c r="E1876" t="str">
        <f>VLOOKUP(D1876,Product!$A$2:$I$101,3,FALSE)</f>
        <v>Clothing</v>
      </c>
      <c r="F1876" t="s">
        <v>1766</v>
      </c>
      <c r="G1876">
        <v>4</v>
      </c>
      <c r="H1876">
        <v>591.9</v>
      </c>
      <c r="I1876">
        <v>0.2</v>
      </c>
      <c r="J1876" t="s">
        <v>1826</v>
      </c>
      <c r="K1876">
        <v>1894.08</v>
      </c>
      <c r="L1876" s="45">
        <f t="shared" si="118"/>
        <v>4</v>
      </c>
      <c r="M1876" s="42">
        <f t="shared" si="121"/>
        <v>591.9</v>
      </c>
      <c r="N1876" s="42">
        <f t="shared" si="119"/>
        <v>0.2</v>
      </c>
      <c r="O1876" s="42">
        <f t="shared" si="120"/>
        <v>1894.08</v>
      </c>
    </row>
    <row r="1877" spans="1:15" x14ac:dyDescent="0.3">
      <c r="A1877" t="s">
        <v>3701</v>
      </c>
      <c r="B1877" s="2">
        <v>45730</v>
      </c>
      <c r="C1877" t="s">
        <v>127</v>
      </c>
      <c r="D1877" t="s">
        <v>1668</v>
      </c>
      <c r="E1877" t="str">
        <f>VLOOKUP(D1877,Product!$A$2:$I$101,3,FALSE)</f>
        <v>Beauty</v>
      </c>
      <c r="F1877" t="s">
        <v>1794</v>
      </c>
      <c r="G1877">
        <v>2</v>
      </c>
      <c r="H1877">
        <v>396.9</v>
      </c>
      <c r="I1877">
        <v>0.18</v>
      </c>
      <c r="J1877" t="s">
        <v>1826</v>
      </c>
      <c r="K1877">
        <v>650.91600000000005</v>
      </c>
      <c r="L1877" s="45">
        <f t="shared" si="118"/>
        <v>2</v>
      </c>
      <c r="M1877" s="42">
        <f t="shared" si="121"/>
        <v>396.9</v>
      </c>
      <c r="N1877" s="42">
        <f t="shared" si="119"/>
        <v>0.18</v>
      </c>
      <c r="O1877" s="42">
        <f t="shared" si="120"/>
        <v>650.91600000000005</v>
      </c>
    </row>
    <row r="1878" spans="1:15" x14ac:dyDescent="0.3">
      <c r="A1878" t="s">
        <v>3702</v>
      </c>
      <c r="B1878" s="2">
        <v>45731</v>
      </c>
      <c r="C1878" t="s">
        <v>1400</v>
      </c>
      <c r="D1878" t="s">
        <v>1744</v>
      </c>
      <c r="E1878" t="str">
        <f>VLOOKUP(D1878,Product!$A$2:$I$101,3,FALSE)</f>
        <v>Electronics</v>
      </c>
      <c r="F1878" t="s">
        <v>1761</v>
      </c>
      <c r="G1878">
        <v>1</v>
      </c>
      <c r="H1878">
        <v>176.84</v>
      </c>
      <c r="I1878">
        <v>0.19</v>
      </c>
      <c r="J1878" t="s">
        <v>1824</v>
      </c>
      <c r="K1878">
        <v>143.24039999999999</v>
      </c>
      <c r="L1878" s="45">
        <f t="shared" si="118"/>
        <v>1</v>
      </c>
      <c r="M1878" s="42">
        <f t="shared" si="121"/>
        <v>176.84</v>
      </c>
      <c r="N1878" s="42">
        <f t="shared" si="119"/>
        <v>0.19</v>
      </c>
      <c r="O1878" s="42">
        <f t="shared" si="120"/>
        <v>143.24039999999999</v>
      </c>
    </row>
    <row r="1879" spans="1:15" x14ac:dyDescent="0.3">
      <c r="A1879" t="s">
        <v>3703</v>
      </c>
      <c r="B1879" s="2">
        <v>45272</v>
      </c>
      <c r="C1879" t="s">
        <v>812</v>
      </c>
      <c r="D1879" t="s">
        <v>1600</v>
      </c>
      <c r="E1879" t="str">
        <f>VLOOKUP(D1879,Product!$A$2:$I$101,3,FALSE)</f>
        <v>Electronics</v>
      </c>
      <c r="F1879" t="s">
        <v>1752</v>
      </c>
      <c r="G1879">
        <v>2</v>
      </c>
      <c r="H1879">
        <v>614.21</v>
      </c>
      <c r="I1879">
        <v>0.11</v>
      </c>
      <c r="J1879" t="s">
        <v>1826</v>
      </c>
      <c r="K1879">
        <v>1093.2937999999999</v>
      </c>
      <c r="L1879" s="45">
        <f t="shared" si="118"/>
        <v>2</v>
      </c>
      <c r="M1879" s="42">
        <f t="shared" si="121"/>
        <v>614.21</v>
      </c>
      <c r="N1879" s="42">
        <f t="shared" si="119"/>
        <v>0.11</v>
      </c>
      <c r="O1879" s="42">
        <f t="shared" si="120"/>
        <v>1093.2937999999999</v>
      </c>
    </row>
    <row r="1880" spans="1:15" x14ac:dyDescent="0.3">
      <c r="A1880" t="s">
        <v>3704</v>
      </c>
      <c r="B1880" s="2">
        <v>45584</v>
      </c>
      <c r="C1880" t="s">
        <v>381</v>
      </c>
      <c r="D1880" t="s">
        <v>1551</v>
      </c>
      <c r="E1880" t="str">
        <f>VLOOKUP(D1880,Product!$A$2:$I$101,3,FALSE)</f>
        <v>Clothing</v>
      </c>
      <c r="F1880" t="s">
        <v>1779</v>
      </c>
      <c r="G1880">
        <v>3</v>
      </c>
      <c r="H1880">
        <v>604.66</v>
      </c>
      <c r="I1880">
        <v>0.18</v>
      </c>
      <c r="J1880" t="s">
        <v>1829</v>
      </c>
      <c r="K1880">
        <v>1487.4636</v>
      </c>
      <c r="L1880" s="45">
        <f t="shared" si="118"/>
        <v>3</v>
      </c>
      <c r="M1880" s="42">
        <f t="shared" si="121"/>
        <v>604.66</v>
      </c>
      <c r="N1880" s="42">
        <f t="shared" si="119"/>
        <v>0.18</v>
      </c>
      <c r="O1880" s="42">
        <f t="shared" si="120"/>
        <v>1487.4636</v>
      </c>
    </row>
    <row r="1881" spans="1:15" x14ac:dyDescent="0.3">
      <c r="A1881" t="s">
        <v>3705</v>
      </c>
      <c r="B1881" s="2">
        <v>45534</v>
      </c>
      <c r="C1881" t="s">
        <v>1530</v>
      </c>
      <c r="D1881" t="s">
        <v>1549</v>
      </c>
      <c r="E1881" t="str">
        <f>VLOOKUP(D1881,Product!$A$2:$I$101,3,FALSE)</f>
        <v>Clothing</v>
      </c>
      <c r="F1881" t="s">
        <v>1794</v>
      </c>
      <c r="G1881">
        <v>3</v>
      </c>
      <c r="H1881">
        <v>24.29</v>
      </c>
      <c r="I1881">
        <v>0.12</v>
      </c>
      <c r="J1881" t="s">
        <v>1826</v>
      </c>
      <c r="K1881">
        <v>64.125600000000006</v>
      </c>
      <c r="L1881" s="45">
        <f t="shared" si="118"/>
        <v>3</v>
      </c>
      <c r="M1881" s="42">
        <f t="shared" si="121"/>
        <v>24.29</v>
      </c>
      <c r="N1881" s="42">
        <f t="shared" si="119"/>
        <v>0.12</v>
      </c>
      <c r="O1881" s="42">
        <f t="shared" si="120"/>
        <v>64.125600000000006</v>
      </c>
    </row>
    <row r="1882" spans="1:15" x14ac:dyDescent="0.3">
      <c r="A1882" t="s">
        <v>3706</v>
      </c>
      <c r="B1882" s="2">
        <v>45482</v>
      </c>
      <c r="C1882" t="s">
        <v>419</v>
      </c>
      <c r="D1882" t="s">
        <v>1674</v>
      </c>
      <c r="E1882" t="str">
        <f>VLOOKUP(D1882,Product!$A$2:$I$101,3,FALSE)</f>
        <v>Beauty</v>
      </c>
      <c r="F1882" t="s">
        <v>1792</v>
      </c>
      <c r="G1882">
        <v>1</v>
      </c>
      <c r="H1882">
        <v>503.95</v>
      </c>
      <c r="I1882">
        <v>0.24</v>
      </c>
      <c r="J1882" t="s">
        <v>1826</v>
      </c>
      <c r="K1882">
        <v>383.00200000000001</v>
      </c>
      <c r="L1882" s="45">
        <f t="shared" si="118"/>
        <v>1</v>
      </c>
      <c r="M1882" s="42">
        <f t="shared" si="121"/>
        <v>503.95</v>
      </c>
      <c r="N1882" s="42">
        <f t="shared" si="119"/>
        <v>0.24</v>
      </c>
      <c r="O1882" s="42">
        <f t="shared" si="120"/>
        <v>383.00200000000001</v>
      </c>
    </row>
    <row r="1883" spans="1:15" x14ac:dyDescent="0.3">
      <c r="A1883" t="s">
        <v>3707</v>
      </c>
      <c r="B1883" s="2">
        <v>45475</v>
      </c>
      <c r="C1883" t="s">
        <v>1005</v>
      </c>
      <c r="D1883" t="s">
        <v>1650</v>
      </c>
      <c r="E1883" t="str">
        <f>VLOOKUP(D1883,Product!$A$2:$I$101,3,FALSE)</f>
        <v>Electronics</v>
      </c>
      <c r="F1883" t="s">
        <v>1799</v>
      </c>
      <c r="G1883">
        <v>4</v>
      </c>
      <c r="H1883">
        <v>860.78</v>
      </c>
      <c r="I1883">
        <v>0.03</v>
      </c>
      <c r="J1883" t="s">
        <v>1824</v>
      </c>
      <c r="K1883">
        <v>3339.8263999999999</v>
      </c>
      <c r="L1883" s="45">
        <f t="shared" si="118"/>
        <v>4</v>
      </c>
      <c r="M1883" s="42">
        <f t="shared" si="121"/>
        <v>860.78</v>
      </c>
      <c r="N1883" s="42">
        <f t="shared" si="119"/>
        <v>0.03</v>
      </c>
      <c r="O1883" s="42">
        <f t="shared" si="120"/>
        <v>3339.8263999999999</v>
      </c>
    </row>
    <row r="1884" spans="1:15" x14ac:dyDescent="0.3">
      <c r="A1884" t="s">
        <v>3708</v>
      </c>
      <c r="B1884" s="2">
        <v>45234</v>
      </c>
      <c r="C1884" t="s">
        <v>646</v>
      </c>
      <c r="D1884" t="s">
        <v>1632</v>
      </c>
      <c r="E1884" t="str">
        <f>VLOOKUP(D1884,Product!$A$2:$I$101,3,FALSE)</f>
        <v>Electronics</v>
      </c>
      <c r="F1884" t="s">
        <v>1766</v>
      </c>
      <c r="G1884">
        <v>3</v>
      </c>
      <c r="H1884">
        <v>41.97</v>
      </c>
      <c r="I1884">
        <v>0.03</v>
      </c>
      <c r="J1884" t="s">
        <v>1829</v>
      </c>
      <c r="K1884">
        <v>122.1327</v>
      </c>
      <c r="L1884" s="45">
        <f t="shared" si="118"/>
        <v>3</v>
      </c>
      <c r="M1884" s="42">
        <f t="shared" si="121"/>
        <v>41.97</v>
      </c>
      <c r="N1884" s="42">
        <f t="shared" si="119"/>
        <v>0.03</v>
      </c>
      <c r="O1884" s="42">
        <f t="shared" si="120"/>
        <v>122.1327</v>
      </c>
    </row>
    <row r="1885" spans="1:15" x14ac:dyDescent="0.3">
      <c r="A1885" t="s">
        <v>3709</v>
      </c>
      <c r="B1885" s="2">
        <v>45397</v>
      </c>
      <c r="C1885" t="s">
        <v>134</v>
      </c>
      <c r="D1885" t="s">
        <v>1578</v>
      </c>
      <c r="E1885" t="str">
        <f>VLOOKUP(D1885,Product!$A$2:$I$101,3,FALSE)</f>
        <v>Electronics</v>
      </c>
      <c r="F1885" t="s">
        <v>1773</v>
      </c>
      <c r="G1885">
        <v>1</v>
      </c>
      <c r="H1885">
        <v>649.59</v>
      </c>
      <c r="I1885">
        <v>0.12</v>
      </c>
      <c r="J1885" t="s">
        <v>1829</v>
      </c>
      <c r="K1885">
        <v>571.63920000000007</v>
      </c>
      <c r="L1885" s="45">
        <f t="shared" si="118"/>
        <v>1</v>
      </c>
      <c r="M1885" s="42">
        <f t="shared" si="121"/>
        <v>649.59</v>
      </c>
      <c r="N1885" s="42">
        <f t="shared" si="119"/>
        <v>0.12</v>
      </c>
      <c r="O1885" s="42">
        <f t="shared" si="120"/>
        <v>571.63920000000007</v>
      </c>
    </row>
    <row r="1886" spans="1:15" x14ac:dyDescent="0.3">
      <c r="A1886" t="s">
        <v>3710</v>
      </c>
      <c r="B1886" s="2">
        <v>45502</v>
      </c>
      <c r="C1886" t="s">
        <v>202</v>
      </c>
      <c r="D1886" t="s">
        <v>1674</v>
      </c>
      <c r="E1886" t="str">
        <f>VLOOKUP(D1886,Product!$A$2:$I$101,3,FALSE)</f>
        <v>Beauty</v>
      </c>
      <c r="F1886" t="s">
        <v>1786</v>
      </c>
      <c r="G1886">
        <v>2</v>
      </c>
      <c r="H1886">
        <v>386.09</v>
      </c>
      <c r="I1886">
        <v>0.19</v>
      </c>
      <c r="J1886" t="s">
        <v>1826</v>
      </c>
      <c r="K1886">
        <v>625.46579999999994</v>
      </c>
      <c r="L1886" s="45">
        <f t="shared" si="118"/>
        <v>2</v>
      </c>
      <c r="M1886" s="42">
        <f t="shared" si="121"/>
        <v>386.09</v>
      </c>
      <c r="N1886" s="42">
        <f t="shared" si="119"/>
        <v>0.19</v>
      </c>
      <c r="O1886" s="42">
        <f t="shared" si="120"/>
        <v>625.46579999999994</v>
      </c>
    </row>
    <row r="1887" spans="1:15" x14ac:dyDescent="0.3">
      <c r="A1887" t="s">
        <v>3711</v>
      </c>
      <c r="B1887" s="2">
        <v>45644</v>
      </c>
      <c r="C1887" t="s">
        <v>353</v>
      </c>
      <c r="D1887" t="s">
        <v>1650</v>
      </c>
      <c r="E1887" t="str">
        <f>VLOOKUP(D1887,Product!$A$2:$I$101,3,FALSE)</f>
        <v>Electronics</v>
      </c>
      <c r="F1887" t="s">
        <v>1794</v>
      </c>
      <c r="G1887">
        <v>1</v>
      </c>
      <c r="H1887">
        <v>891.62</v>
      </c>
      <c r="I1887">
        <v>0.06</v>
      </c>
      <c r="J1887" t="s">
        <v>1826</v>
      </c>
      <c r="K1887">
        <v>838.12279999999998</v>
      </c>
      <c r="L1887" s="45">
        <f t="shared" si="118"/>
        <v>1</v>
      </c>
      <c r="M1887" s="42">
        <f t="shared" si="121"/>
        <v>891.62</v>
      </c>
      <c r="N1887" s="42">
        <f t="shared" si="119"/>
        <v>0.06</v>
      </c>
      <c r="O1887" s="42">
        <f t="shared" si="120"/>
        <v>838.12279999999998</v>
      </c>
    </row>
    <row r="1888" spans="1:15" x14ac:dyDescent="0.3">
      <c r="A1888" t="s">
        <v>3712</v>
      </c>
      <c r="B1888" s="2">
        <v>45617</v>
      </c>
      <c r="C1888" t="s">
        <v>1190</v>
      </c>
      <c r="D1888" t="s">
        <v>1676</v>
      </c>
      <c r="E1888" t="str">
        <f>VLOOKUP(D1888,Product!$A$2:$I$101,3,FALSE)</f>
        <v>Beauty</v>
      </c>
      <c r="F1888" t="s">
        <v>1801</v>
      </c>
      <c r="G1888">
        <v>2</v>
      </c>
      <c r="H1888">
        <v>558.9</v>
      </c>
      <c r="I1888">
        <v>0.05</v>
      </c>
      <c r="J1888" t="s">
        <v>1829</v>
      </c>
      <c r="K1888">
        <v>1061.9100000000001</v>
      </c>
      <c r="L1888" s="45">
        <f t="shared" si="118"/>
        <v>2</v>
      </c>
      <c r="M1888" s="42">
        <f t="shared" si="121"/>
        <v>558.9</v>
      </c>
      <c r="N1888" s="42">
        <f t="shared" si="119"/>
        <v>0.05</v>
      </c>
      <c r="O1888" s="42">
        <f t="shared" si="120"/>
        <v>1061.9100000000001</v>
      </c>
    </row>
    <row r="1889" spans="1:15" x14ac:dyDescent="0.3">
      <c r="A1889" t="s">
        <v>3713</v>
      </c>
      <c r="B1889" s="2">
        <v>45797</v>
      </c>
      <c r="C1889" t="s">
        <v>1104</v>
      </c>
      <c r="D1889" t="s">
        <v>1546</v>
      </c>
      <c r="E1889" t="str">
        <f>VLOOKUP(D1889,Product!$A$2:$I$101,3,FALSE)</f>
        <v>Clothing</v>
      </c>
      <c r="F1889" t="s">
        <v>1766</v>
      </c>
      <c r="G1889">
        <v>2</v>
      </c>
      <c r="H1889">
        <v>99.04</v>
      </c>
      <c r="I1889">
        <v>0.26</v>
      </c>
      <c r="J1889" t="s">
        <v>1829</v>
      </c>
      <c r="K1889">
        <v>146.57919999999999</v>
      </c>
      <c r="L1889" s="45">
        <f t="shared" si="118"/>
        <v>2</v>
      </c>
      <c r="M1889" s="42">
        <f t="shared" si="121"/>
        <v>99.04</v>
      </c>
      <c r="N1889" s="42">
        <f t="shared" si="119"/>
        <v>0.26</v>
      </c>
      <c r="O1889" s="42">
        <f t="shared" si="120"/>
        <v>146.57919999999999</v>
      </c>
    </row>
    <row r="1890" spans="1:15" x14ac:dyDescent="0.3">
      <c r="A1890" t="s">
        <v>3714</v>
      </c>
      <c r="B1890" s="2">
        <v>45740</v>
      </c>
      <c r="C1890" t="s">
        <v>923</v>
      </c>
      <c r="D1890" t="s">
        <v>1551</v>
      </c>
      <c r="E1890" t="str">
        <f>VLOOKUP(D1890,Product!$A$2:$I$101,3,FALSE)</f>
        <v>Clothing</v>
      </c>
      <c r="F1890" t="s">
        <v>1782</v>
      </c>
      <c r="G1890">
        <v>4</v>
      </c>
      <c r="H1890">
        <v>625.13</v>
      </c>
      <c r="I1890">
        <v>0.06</v>
      </c>
      <c r="J1890" t="s">
        <v>1824</v>
      </c>
      <c r="K1890">
        <v>2350.4888000000001</v>
      </c>
      <c r="L1890" s="45">
        <f t="shared" si="118"/>
        <v>4</v>
      </c>
      <c r="M1890" s="42">
        <f t="shared" si="121"/>
        <v>625.13</v>
      </c>
      <c r="N1890" s="42">
        <f t="shared" si="119"/>
        <v>0.06</v>
      </c>
      <c r="O1890" s="42">
        <f t="shared" si="120"/>
        <v>2350.4888000000001</v>
      </c>
    </row>
    <row r="1891" spans="1:15" x14ac:dyDescent="0.3">
      <c r="A1891" t="s">
        <v>3715</v>
      </c>
      <c r="B1891" s="2">
        <v>45824</v>
      </c>
      <c r="C1891" t="s">
        <v>144</v>
      </c>
      <c r="D1891" t="s">
        <v>1628</v>
      </c>
      <c r="E1891" t="str">
        <f>VLOOKUP(D1891,Product!$A$2:$I$101,3,FALSE)</f>
        <v>Electronics</v>
      </c>
      <c r="F1891" t="s">
        <v>1810</v>
      </c>
      <c r="G1891">
        <v>4</v>
      </c>
      <c r="H1891">
        <v>38.380000000000003</v>
      </c>
      <c r="I1891">
        <v>0.16</v>
      </c>
      <c r="J1891" t="s">
        <v>1829</v>
      </c>
      <c r="K1891">
        <v>128.95679999999999</v>
      </c>
      <c r="L1891" s="45">
        <f t="shared" si="118"/>
        <v>4</v>
      </c>
      <c r="M1891" s="42">
        <f t="shared" si="121"/>
        <v>38.380000000000003</v>
      </c>
      <c r="N1891" s="42">
        <f t="shared" si="119"/>
        <v>0.16</v>
      </c>
      <c r="O1891" s="42">
        <f t="shared" si="120"/>
        <v>128.95679999999999</v>
      </c>
    </row>
    <row r="1892" spans="1:15" x14ac:dyDescent="0.3">
      <c r="A1892" t="s">
        <v>3716</v>
      </c>
      <c r="B1892" s="2">
        <v>45404</v>
      </c>
      <c r="C1892" t="s">
        <v>1513</v>
      </c>
      <c r="D1892" t="s">
        <v>1736</v>
      </c>
      <c r="E1892" t="str">
        <f>VLOOKUP(D1892,Product!$A$2:$I$101,3,FALSE)</f>
        <v>Beauty</v>
      </c>
      <c r="F1892" t="s">
        <v>1789</v>
      </c>
      <c r="G1892">
        <v>4</v>
      </c>
      <c r="H1892">
        <v>731.72</v>
      </c>
      <c r="I1892">
        <v>0.22</v>
      </c>
      <c r="J1892" t="s">
        <v>1829</v>
      </c>
      <c r="K1892">
        <v>2282.9663999999998</v>
      </c>
      <c r="L1892" s="45">
        <f t="shared" si="118"/>
        <v>4</v>
      </c>
      <c r="M1892" s="42">
        <f t="shared" si="121"/>
        <v>731.72</v>
      </c>
      <c r="N1892" s="42">
        <f t="shared" si="119"/>
        <v>0.22</v>
      </c>
      <c r="O1892" s="42">
        <f t="shared" si="120"/>
        <v>2282.9663999999998</v>
      </c>
    </row>
    <row r="1893" spans="1:15" x14ac:dyDescent="0.3">
      <c r="A1893" t="s">
        <v>3717</v>
      </c>
      <c r="B1893" s="2">
        <v>45916</v>
      </c>
      <c r="C1893" t="s">
        <v>1411</v>
      </c>
      <c r="D1893" t="s">
        <v>1710</v>
      </c>
      <c r="E1893" t="str">
        <f>VLOOKUP(D1893,Product!$A$2:$I$101,3,FALSE)</f>
        <v>Sports</v>
      </c>
      <c r="F1893" t="s">
        <v>1813</v>
      </c>
      <c r="G1893">
        <v>3</v>
      </c>
      <c r="H1893">
        <v>825.33</v>
      </c>
      <c r="I1893">
        <v>0.21</v>
      </c>
      <c r="J1893" t="s">
        <v>1824</v>
      </c>
      <c r="K1893">
        <v>1956.0320999999999</v>
      </c>
      <c r="L1893" s="45">
        <f t="shared" si="118"/>
        <v>3</v>
      </c>
      <c r="M1893" s="42">
        <f t="shared" si="121"/>
        <v>825.33</v>
      </c>
      <c r="N1893" s="42">
        <f t="shared" si="119"/>
        <v>0.21</v>
      </c>
      <c r="O1893" s="42">
        <f t="shared" si="120"/>
        <v>1956.0320999999999</v>
      </c>
    </row>
    <row r="1894" spans="1:15" x14ac:dyDescent="0.3">
      <c r="A1894" t="s">
        <v>3718</v>
      </c>
      <c r="B1894" s="2">
        <v>45269</v>
      </c>
      <c r="C1894" t="s">
        <v>221</v>
      </c>
      <c r="D1894" t="s">
        <v>1688</v>
      </c>
      <c r="E1894" t="str">
        <f>VLOOKUP(D1894,Product!$A$2:$I$101,3,FALSE)</f>
        <v>Home</v>
      </c>
      <c r="F1894" t="s">
        <v>1799</v>
      </c>
      <c r="G1894">
        <v>2</v>
      </c>
      <c r="H1894">
        <v>47.3</v>
      </c>
      <c r="I1894">
        <v>0.01</v>
      </c>
      <c r="J1894" t="s">
        <v>1826</v>
      </c>
      <c r="K1894">
        <v>93.653999999999996</v>
      </c>
      <c r="L1894" s="45">
        <f t="shared" si="118"/>
        <v>2</v>
      </c>
      <c r="M1894" s="42">
        <f t="shared" si="121"/>
        <v>47.3</v>
      </c>
      <c r="N1894" s="42">
        <f t="shared" si="119"/>
        <v>0.01</v>
      </c>
      <c r="O1894" s="42">
        <f t="shared" si="120"/>
        <v>93.653999999999996</v>
      </c>
    </row>
    <row r="1895" spans="1:15" x14ac:dyDescent="0.3">
      <c r="A1895" t="s">
        <v>3719</v>
      </c>
      <c r="B1895" s="2">
        <v>45493</v>
      </c>
      <c r="C1895" t="s">
        <v>568</v>
      </c>
      <c r="D1895" t="s">
        <v>1692</v>
      </c>
      <c r="E1895" t="str">
        <f>VLOOKUP(D1895,Product!$A$2:$I$101,3,FALSE)</f>
        <v>Sports</v>
      </c>
      <c r="F1895" t="s">
        <v>1807</v>
      </c>
      <c r="G1895">
        <v>1</v>
      </c>
      <c r="H1895">
        <v>389.12</v>
      </c>
      <c r="I1895">
        <v>0.18</v>
      </c>
      <c r="J1895" t="s">
        <v>1826</v>
      </c>
      <c r="K1895">
        <v>319.07839999999999</v>
      </c>
      <c r="L1895" s="45">
        <f t="shared" si="118"/>
        <v>1</v>
      </c>
      <c r="M1895" s="42">
        <f t="shared" si="121"/>
        <v>389.12</v>
      </c>
      <c r="N1895" s="42">
        <f t="shared" si="119"/>
        <v>0.18</v>
      </c>
      <c r="O1895" s="42">
        <f t="shared" si="120"/>
        <v>319.07839999999999</v>
      </c>
    </row>
    <row r="1896" spans="1:15" x14ac:dyDescent="0.3">
      <c r="A1896" t="s">
        <v>3720</v>
      </c>
      <c r="B1896" s="2">
        <v>45558</v>
      </c>
      <c r="C1896" t="s">
        <v>1414</v>
      </c>
      <c r="D1896" t="s">
        <v>1712</v>
      </c>
      <c r="E1896" t="str">
        <f>VLOOKUP(D1896,Product!$A$2:$I$101,3,FALSE)</f>
        <v>Sports</v>
      </c>
      <c r="F1896" t="s">
        <v>1810</v>
      </c>
      <c r="G1896">
        <v>3</v>
      </c>
      <c r="H1896">
        <v>543.83000000000004</v>
      </c>
      <c r="I1896">
        <v>0.05</v>
      </c>
      <c r="J1896" t="s">
        <v>1824</v>
      </c>
      <c r="K1896">
        <v>1549.9155000000001</v>
      </c>
      <c r="L1896" s="45">
        <f t="shared" si="118"/>
        <v>3</v>
      </c>
      <c r="M1896" s="42">
        <f t="shared" si="121"/>
        <v>543.83000000000004</v>
      </c>
      <c r="N1896" s="42">
        <f t="shared" si="119"/>
        <v>0.05</v>
      </c>
      <c r="O1896" s="42">
        <f t="shared" si="120"/>
        <v>1549.9155000000001</v>
      </c>
    </row>
    <row r="1897" spans="1:15" x14ac:dyDescent="0.3">
      <c r="A1897" t="s">
        <v>3721</v>
      </c>
      <c r="B1897" s="2">
        <v>45423</v>
      </c>
      <c r="C1897" t="s">
        <v>103</v>
      </c>
      <c r="D1897" t="s">
        <v>1576</v>
      </c>
      <c r="E1897" t="str">
        <f>VLOOKUP(D1897,Product!$A$2:$I$101,3,FALSE)</f>
        <v>Home</v>
      </c>
      <c r="F1897" t="s">
        <v>1757</v>
      </c>
      <c r="G1897">
        <v>2</v>
      </c>
      <c r="H1897">
        <v>660.27</v>
      </c>
      <c r="I1897">
        <v>0.01</v>
      </c>
      <c r="J1897" t="s">
        <v>1826</v>
      </c>
      <c r="K1897">
        <v>1307.3345999999999</v>
      </c>
      <c r="L1897" s="45">
        <f t="shared" si="118"/>
        <v>2</v>
      </c>
      <c r="M1897" s="42">
        <f t="shared" si="121"/>
        <v>660.27</v>
      </c>
      <c r="N1897" s="42">
        <f t="shared" si="119"/>
        <v>0.01</v>
      </c>
      <c r="O1897" s="42">
        <f t="shared" si="120"/>
        <v>1307.3345999999999</v>
      </c>
    </row>
    <row r="1898" spans="1:15" x14ac:dyDescent="0.3">
      <c r="A1898" t="s">
        <v>3722</v>
      </c>
      <c r="B1898" s="2">
        <v>45780</v>
      </c>
      <c r="C1898" t="s">
        <v>1346</v>
      </c>
      <c r="D1898" t="s">
        <v>1574</v>
      </c>
      <c r="E1898" t="str">
        <f>VLOOKUP(D1898,Product!$A$2:$I$101,3,FALSE)</f>
        <v>Electronics</v>
      </c>
      <c r="F1898" t="s">
        <v>1782</v>
      </c>
      <c r="G1898">
        <v>4</v>
      </c>
      <c r="H1898">
        <v>729.31</v>
      </c>
      <c r="I1898">
        <v>0.03</v>
      </c>
      <c r="J1898" t="s">
        <v>1824</v>
      </c>
      <c r="K1898">
        <v>2829.7228</v>
      </c>
      <c r="L1898" s="45">
        <f t="shared" si="118"/>
        <v>4</v>
      </c>
      <c r="M1898" s="42">
        <f t="shared" si="121"/>
        <v>729.31</v>
      </c>
      <c r="N1898" s="42">
        <f t="shared" si="119"/>
        <v>0.03</v>
      </c>
      <c r="O1898" s="42">
        <f t="shared" si="120"/>
        <v>2829.7228</v>
      </c>
    </row>
    <row r="1899" spans="1:15" x14ac:dyDescent="0.3">
      <c r="A1899" t="s">
        <v>3723</v>
      </c>
      <c r="B1899" s="2">
        <v>45345</v>
      </c>
      <c r="C1899" t="s">
        <v>1307</v>
      </c>
      <c r="D1899" t="s">
        <v>1722</v>
      </c>
      <c r="E1899" t="str">
        <f>VLOOKUP(D1899,Product!$A$2:$I$101,3,FALSE)</f>
        <v>Home</v>
      </c>
      <c r="F1899" t="s">
        <v>1776</v>
      </c>
      <c r="G1899">
        <v>2</v>
      </c>
      <c r="H1899">
        <v>152.91</v>
      </c>
      <c r="I1899">
        <v>0.24</v>
      </c>
      <c r="J1899" t="s">
        <v>1826</v>
      </c>
      <c r="K1899">
        <v>232.42320000000001</v>
      </c>
      <c r="L1899" s="45">
        <f t="shared" si="118"/>
        <v>2</v>
      </c>
      <c r="M1899" s="42">
        <f t="shared" si="121"/>
        <v>152.91</v>
      </c>
      <c r="N1899" s="42">
        <f t="shared" si="119"/>
        <v>0.24</v>
      </c>
      <c r="O1899" s="42">
        <f t="shared" si="120"/>
        <v>232.42320000000001</v>
      </c>
    </row>
    <row r="1900" spans="1:15" x14ac:dyDescent="0.3">
      <c r="A1900" t="s">
        <v>3724</v>
      </c>
      <c r="B1900" s="2">
        <v>45344</v>
      </c>
      <c r="C1900" t="s">
        <v>1422</v>
      </c>
      <c r="D1900" t="s">
        <v>1696</v>
      </c>
      <c r="E1900" t="str">
        <f>VLOOKUP(D1900,Product!$A$2:$I$101,3,FALSE)</f>
        <v>Electronics</v>
      </c>
      <c r="F1900" t="s">
        <v>1801</v>
      </c>
      <c r="G1900">
        <v>4</v>
      </c>
      <c r="H1900">
        <v>592.14</v>
      </c>
      <c r="I1900">
        <v>0.12</v>
      </c>
      <c r="J1900" t="s">
        <v>1829</v>
      </c>
      <c r="K1900">
        <v>2084.3328000000001</v>
      </c>
      <c r="L1900" s="45">
        <f t="shared" si="118"/>
        <v>4</v>
      </c>
      <c r="M1900" s="42">
        <f t="shared" si="121"/>
        <v>592.14</v>
      </c>
      <c r="N1900" s="42">
        <f t="shared" si="119"/>
        <v>0.12</v>
      </c>
      <c r="O1900" s="42">
        <f t="shared" si="120"/>
        <v>2084.3328000000001</v>
      </c>
    </row>
    <row r="1901" spans="1:15" x14ac:dyDescent="0.3">
      <c r="A1901" t="s">
        <v>3725</v>
      </c>
      <c r="B1901" s="2">
        <v>45525</v>
      </c>
      <c r="C1901" t="s">
        <v>230</v>
      </c>
      <c r="D1901" t="s">
        <v>1704</v>
      </c>
      <c r="E1901" t="str">
        <f>VLOOKUP(D1901,Product!$A$2:$I$101,3,FALSE)</f>
        <v>Home</v>
      </c>
      <c r="F1901" t="s">
        <v>1794</v>
      </c>
      <c r="G1901">
        <v>1</v>
      </c>
      <c r="H1901">
        <v>984.37</v>
      </c>
      <c r="I1901">
        <v>0</v>
      </c>
      <c r="J1901" t="s">
        <v>1826</v>
      </c>
      <c r="K1901">
        <v>984.37</v>
      </c>
      <c r="L1901" s="45">
        <f t="shared" si="118"/>
        <v>1</v>
      </c>
      <c r="M1901" s="42">
        <f t="shared" si="121"/>
        <v>984.37</v>
      </c>
      <c r="N1901" s="42">
        <f t="shared" si="119"/>
        <v>0</v>
      </c>
      <c r="O1901" s="42">
        <f t="shared" si="120"/>
        <v>984.37</v>
      </c>
    </row>
    <row r="1902" spans="1:15" x14ac:dyDescent="0.3">
      <c r="A1902" t="s">
        <v>3726</v>
      </c>
      <c r="B1902" s="2">
        <v>45329</v>
      </c>
      <c r="C1902" t="s">
        <v>926</v>
      </c>
      <c r="D1902" t="s">
        <v>1546</v>
      </c>
      <c r="E1902" t="str">
        <f>VLOOKUP(D1902,Product!$A$2:$I$101,3,FALSE)</f>
        <v>Clothing</v>
      </c>
      <c r="F1902" t="s">
        <v>1794</v>
      </c>
      <c r="G1902">
        <v>2</v>
      </c>
      <c r="H1902">
        <v>237.59</v>
      </c>
      <c r="I1902">
        <v>0.12</v>
      </c>
      <c r="J1902" t="s">
        <v>1824</v>
      </c>
      <c r="K1902">
        <v>418.15839999999997</v>
      </c>
      <c r="L1902" s="45">
        <f t="shared" si="118"/>
        <v>2</v>
      </c>
      <c r="M1902" s="42">
        <f t="shared" si="121"/>
        <v>237.59</v>
      </c>
      <c r="N1902" s="42">
        <f t="shared" si="119"/>
        <v>0.12</v>
      </c>
      <c r="O1902" s="42">
        <f t="shared" si="120"/>
        <v>418.15839999999997</v>
      </c>
    </row>
    <row r="1903" spans="1:15" x14ac:dyDescent="0.3">
      <c r="A1903" t="s">
        <v>3727</v>
      </c>
      <c r="B1903" s="2">
        <v>45250</v>
      </c>
      <c r="C1903" t="s">
        <v>1337</v>
      </c>
      <c r="D1903" t="s">
        <v>1598</v>
      </c>
      <c r="E1903" t="str">
        <f>VLOOKUP(D1903,Product!$A$2:$I$101,3,FALSE)</f>
        <v>Clothing</v>
      </c>
      <c r="F1903" t="s">
        <v>1782</v>
      </c>
      <c r="G1903">
        <v>1</v>
      </c>
      <c r="H1903">
        <v>52.06</v>
      </c>
      <c r="I1903">
        <v>0.27</v>
      </c>
      <c r="J1903" t="s">
        <v>1829</v>
      </c>
      <c r="K1903">
        <v>38.003799999999998</v>
      </c>
      <c r="L1903" s="45">
        <f t="shared" si="118"/>
        <v>1</v>
      </c>
      <c r="M1903" s="42">
        <f t="shared" si="121"/>
        <v>52.06</v>
      </c>
      <c r="N1903" s="42">
        <f t="shared" si="119"/>
        <v>0.27</v>
      </c>
      <c r="O1903" s="42">
        <f t="shared" si="120"/>
        <v>38.003799999999998</v>
      </c>
    </row>
    <row r="1904" spans="1:15" x14ac:dyDescent="0.3">
      <c r="A1904" t="s">
        <v>3728</v>
      </c>
      <c r="B1904" s="2">
        <v>45691</v>
      </c>
      <c r="C1904" t="s">
        <v>1405</v>
      </c>
      <c r="D1904" t="s">
        <v>1551</v>
      </c>
      <c r="E1904" t="str">
        <f>VLOOKUP(D1904,Product!$A$2:$I$101,3,FALSE)</f>
        <v>Clothing</v>
      </c>
      <c r="F1904" t="s">
        <v>1757</v>
      </c>
      <c r="G1904">
        <v>2</v>
      </c>
      <c r="H1904">
        <v>594.63</v>
      </c>
      <c r="I1904">
        <v>0.12</v>
      </c>
      <c r="J1904" t="s">
        <v>1824</v>
      </c>
      <c r="K1904">
        <v>1046.5488</v>
      </c>
      <c r="L1904" s="45">
        <f t="shared" si="118"/>
        <v>2</v>
      </c>
      <c r="M1904" s="42">
        <f t="shared" si="121"/>
        <v>594.63</v>
      </c>
      <c r="N1904" s="42">
        <f t="shared" si="119"/>
        <v>0.12</v>
      </c>
      <c r="O1904" s="42">
        <f t="shared" si="120"/>
        <v>1046.5488</v>
      </c>
    </row>
    <row r="1905" spans="1:15" x14ac:dyDescent="0.3">
      <c r="A1905" t="s">
        <v>3729</v>
      </c>
      <c r="B1905" s="2">
        <v>45644</v>
      </c>
      <c r="C1905" t="s">
        <v>556</v>
      </c>
      <c r="D1905" t="s">
        <v>1551</v>
      </c>
      <c r="E1905" t="str">
        <f>VLOOKUP(D1905,Product!$A$2:$I$101,3,FALSE)</f>
        <v>Clothing</v>
      </c>
      <c r="F1905" t="s">
        <v>1752</v>
      </c>
      <c r="G1905">
        <v>3</v>
      </c>
      <c r="H1905">
        <v>476.1</v>
      </c>
      <c r="I1905">
        <v>0.05</v>
      </c>
      <c r="J1905" t="s">
        <v>1829</v>
      </c>
      <c r="K1905">
        <v>1356.885</v>
      </c>
      <c r="L1905" s="45">
        <f t="shared" si="118"/>
        <v>3</v>
      </c>
      <c r="M1905" s="42">
        <f t="shared" si="121"/>
        <v>476.1</v>
      </c>
      <c r="N1905" s="42">
        <f t="shared" si="119"/>
        <v>0.05</v>
      </c>
      <c r="O1905" s="42">
        <f t="shared" si="120"/>
        <v>1356.885</v>
      </c>
    </row>
    <row r="1906" spans="1:15" x14ac:dyDescent="0.3">
      <c r="A1906" t="s">
        <v>3730</v>
      </c>
      <c r="B1906" s="2">
        <v>45514</v>
      </c>
      <c r="C1906" t="s">
        <v>227</v>
      </c>
      <c r="D1906" t="s">
        <v>1670</v>
      </c>
      <c r="E1906" t="str">
        <f>VLOOKUP(D1906,Product!$A$2:$I$101,3,FALSE)</f>
        <v>Sports</v>
      </c>
      <c r="F1906" t="s">
        <v>1776</v>
      </c>
      <c r="G1906">
        <v>1</v>
      </c>
      <c r="H1906">
        <v>546.47</v>
      </c>
      <c r="I1906">
        <v>0.08</v>
      </c>
      <c r="J1906" t="s">
        <v>1829</v>
      </c>
      <c r="K1906">
        <v>502.75240000000002</v>
      </c>
      <c r="L1906" s="45">
        <f t="shared" si="118"/>
        <v>1</v>
      </c>
      <c r="M1906" s="42">
        <f t="shared" si="121"/>
        <v>546.47</v>
      </c>
      <c r="N1906" s="42">
        <f t="shared" si="119"/>
        <v>0.08</v>
      </c>
      <c r="O1906" s="42">
        <f t="shared" si="120"/>
        <v>502.75240000000002</v>
      </c>
    </row>
    <row r="1907" spans="1:15" x14ac:dyDescent="0.3">
      <c r="A1907" t="s">
        <v>3731</v>
      </c>
      <c r="B1907" s="2">
        <v>45760</v>
      </c>
      <c r="C1907" t="s">
        <v>582</v>
      </c>
      <c r="D1907" t="s">
        <v>1698</v>
      </c>
      <c r="E1907" t="str">
        <f>VLOOKUP(D1907,Product!$A$2:$I$101,3,FALSE)</f>
        <v>Clothing</v>
      </c>
      <c r="F1907" t="s">
        <v>1794</v>
      </c>
      <c r="G1907">
        <v>1</v>
      </c>
      <c r="H1907">
        <v>979.49</v>
      </c>
      <c r="I1907">
        <v>0.19</v>
      </c>
      <c r="J1907" t="s">
        <v>1829</v>
      </c>
      <c r="K1907">
        <v>793.38690000000008</v>
      </c>
      <c r="L1907" s="45">
        <f t="shared" si="118"/>
        <v>1</v>
      </c>
      <c r="M1907" s="42">
        <f t="shared" si="121"/>
        <v>979.49</v>
      </c>
      <c r="N1907" s="42">
        <f t="shared" si="119"/>
        <v>0.19</v>
      </c>
      <c r="O1907" s="42">
        <f t="shared" si="120"/>
        <v>793.38690000000008</v>
      </c>
    </row>
    <row r="1908" spans="1:15" x14ac:dyDescent="0.3">
      <c r="A1908" t="s">
        <v>3732</v>
      </c>
      <c r="B1908" s="2">
        <v>45289</v>
      </c>
      <c r="C1908" t="s">
        <v>634</v>
      </c>
      <c r="D1908" t="s">
        <v>1582</v>
      </c>
      <c r="E1908" t="str">
        <f>VLOOKUP(D1908,Product!$A$2:$I$101,3,FALSE)</f>
        <v>Sports</v>
      </c>
      <c r="F1908" t="s">
        <v>1761</v>
      </c>
      <c r="G1908">
        <v>3</v>
      </c>
      <c r="H1908">
        <v>988.53</v>
      </c>
      <c r="I1908">
        <v>0.3</v>
      </c>
      <c r="J1908" t="s">
        <v>1829</v>
      </c>
      <c r="K1908">
        <v>2075.913</v>
      </c>
      <c r="L1908" s="45">
        <f t="shared" si="118"/>
        <v>3</v>
      </c>
      <c r="M1908" s="42">
        <f t="shared" si="121"/>
        <v>988.53</v>
      </c>
      <c r="N1908" s="42">
        <f t="shared" si="119"/>
        <v>0.3</v>
      </c>
      <c r="O1908" s="42">
        <f t="shared" si="120"/>
        <v>2075.913</v>
      </c>
    </row>
    <row r="1909" spans="1:15" x14ac:dyDescent="0.3">
      <c r="A1909" t="s">
        <v>3733</v>
      </c>
      <c r="B1909" s="2">
        <v>45704</v>
      </c>
      <c r="C1909" t="s">
        <v>815</v>
      </c>
      <c r="D1909" t="s">
        <v>1700</v>
      </c>
      <c r="E1909" t="str">
        <f>VLOOKUP(D1909,Product!$A$2:$I$101,3,FALSE)</f>
        <v>Electronics</v>
      </c>
      <c r="F1909" t="s">
        <v>1766</v>
      </c>
      <c r="G1909">
        <v>4</v>
      </c>
      <c r="H1909">
        <v>849.29</v>
      </c>
      <c r="I1909">
        <v>0.26</v>
      </c>
      <c r="J1909" t="s">
        <v>1824</v>
      </c>
      <c r="K1909">
        <v>2513.8984</v>
      </c>
      <c r="L1909" s="45">
        <f t="shared" si="118"/>
        <v>4</v>
      </c>
      <c r="M1909" s="42">
        <f t="shared" si="121"/>
        <v>849.29</v>
      </c>
      <c r="N1909" s="42">
        <f t="shared" si="119"/>
        <v>0.26</v>
      </c>
      <c r="O1909" s="42">
        <f t="shared" si="120"/>
        <v>2513.8984</v>
      </c>
    </row>
    <row r="1910" spans="1:15" x14ac:dyDescent="0.3">
      <c r="A1910" t="s">
        <v>3734</v>
      </c>
      <c r="B1910" s="2">
        <v>45318</v>
      </c>
      <c r="C1910" t="s">
        <v>1077</v>
      </c>
      <c r="D1910" t="s">
        <v>1738</v>
      </c>
      <c r="E1910" t="str">
        <f>VLOOKUP(D1910,Product!$A$2:$I$101,3,FALSE)</f>
        <v>Sports</v>
      </c>
      <c r="F1910" t="s">
        <v>1799</v>
      </c>
      <c r="G1910">
        <v>2</v>
      </c>
      <c r="H1910">
        <v>452.29</v>
      </c>
      <c r="I1910">
        <v>0.01</v>
      </c>
      <c r="J1910" t="s">
        <v>1829</v>
      </c>
      <c r="K1910">
        <v>895.53420000000006</v>
      </c>
      <c r="L1910" s="45">
        <f t="shared" si="118"/>
        <v>2</v>
      </c>
      <c r="M1910" s="42">
        <f t="shared" si="121"/>
        <v>452.29</v>
      </c>
      <c r="N1910" s="42">
        <f t="shared" si="119"/>
        <v>0.01</v>
      </c>
      <c r="O1910" s="42">
        <f t="shared" si="120"/>
        <v>895.53420000000006</v>
      </c>
    </row>
    <row r="1911" spans="1:15" x14ac:dyDescent="0.3">
      <c r="A1911" t="s">
        <v>3735</v>
      </c>
      <c r="B1911" s="2">
        <v>45495</v>
      </c>
      <c r="C1911" t="s">
        <v>1377</v>
      </c>
      <c r="D1911" t="s">
        <v>1656</v>
      </c>
      <c r="E1911" t="str">
        <f>VLOOKUP(D1911,Product!$A$2:$I$101,3,FALSE)</f>
        <v>Sports</v>
      </c>
      <c r="F1911" t="s">
        <v>1810</v>
      </c>
      <c r="G1911">
        <v>2</v>
      </c>
      <c r="H1911">
        <v>810.81</v>
      </c>
      <c r="I1911">
        <v>0.11</v>
      </c>
      <c r="J1911" t="s">
        <v>1829</v>
      </c>
      <c r="K1911">
        <v>1443.2418</v>
      </c>
      <c r="L1911" s="45">
        <f t="shared" si="118"/>
        <v>2</v>
      </c>
      <c r="M1911" s="42">
        <f t="shared" si="121"/>
        <v>810.81</v>
      </c>
      <c r="N1911" s="42">
        <f t="shared" si="119"/>
        <v>0.11</v>
      </c>
      <c r="O1911" s="42">
        <f t="shared" si="120"/>
        <v>1443.2418</v>
      </c>
    </row>
    <row r="1912" spans="1:15" x14ac:dyDescent="0.3">
      <c r="A1912" t="s">
        <v>3736</v>
      </c>
      <c r="B1912" s="2">
        <v>45560</v>
      </c>
      <c r="C1912" t="s">
        <v>127</v>
      </c>
      <c r="D1912" t="s">
        <v>1670</v>
      </c>
      <c r="E1912" t="str">
        <f>VLOOKUP(D1912,Product!$A$2:$I$101,3,FALSE)</f>
        <v>Sports</v>
      </c>
      <c r="F1912" t="s">
        <v>1782</v>
      </c>
      <c r="G1912">
        <v>1</v>
      </c>
      <c r="H1912">
        <v>846.67</v>
      </c>
      <c r="I1912">
        <v>0.1</v>
      </c>
      <c r="J1912" t="s">
        <v>1829</v>
      </c>
      <c r="K1912">
        <v>762.00299999999993</v>
      </c>
      <c r="L1912" s="45">
        <f t="shared" si="118"/>
        <v>1</v>
      </c>
      <c r="M1912" s="42">
        <f t="shared" si="121"/>
        <v>846.67</v>
      </c>
      <c r="N1912" s="42">
        <f t="shared" si="119"/>
        <v>0.1</v>
      </c>
      <c r="O1912" s="42">
        <f t="shared" si="120"/>
        <v>762.00299999999993</v>
      </c>
    </row>
    <row r="1913" spans="1:15" x14ac:dyDescent="0.3">
      <c r="A1913" t="s">
        <v>3737</v>
      </c>
      <c r="B1913" s="2">
        <v>45367</v>
      </c>
      <c r="C1913" t="s">
        <v>78</v>
      </c>
      <c r="D1913" t="s">
        <v>1596</v>
      </c>
      <c r="E1913" t="str">
        <f>VLOOKUP(D1913,Product!$A$2:$I$101,3,FALSE)</f>
        <v>Sports</v>
      </c>
      <c r="F1913" t="s">
        <v>1776</v>
      </c>
      <c r="G1913">
        <v>4</v>
      </c>
      <c r="H1913">
        <v>73.55</v>
      </c>
      <c r="I1913">
        <v>0.24</v>
      </c>
      <c r="J1913" t="s">
        <v>1829</v>
      </c>
      <c r="K1913">
        <v>223.59200000000001</v>
      </c>
      <c r="L1913" s="45">
        <f t="shared" si="118"/>
        <v>4</v>
      </c>
      <c r="M1913" s="42">
        <f t="shared" si="121"/>
        <v>73.55</v>
      </c>
      <c r="N1913" s="42">
        <f t="shared" si="119"/>
        <v>0.24</v>
      </c>
      <c r="O1913" s="42">
        <f t="shared" si="120"/>
        <v>223.59200000000001</v>
      </c>
    </row>
    <row r="1914" spans="1:15" x14ac:dyDescent="0.3">
      <c r="A1914" t="s">
        <v>3738</v>
      </c>
      <c r="B1914" s="2">
        <v>45861</v>
      </c>
      <c r="C1914" t="s">
        <v>884</v>
      </c>
      <c r="D1914" t="s">
        <v>1732</v>
      </c>
      <c r="E1914" t="str">
        <f>VLOOKUP(D1914,Product!$A$2:$I$101,3,FALSE)</f>
        <v>Home</v>
      </c>
      <c r="F1914" t="s">
        <v>1776</v>
      </c>
      <c r="G1914">
        <v>1</v>
      </c>
      <c r="H1914">
        <v>882.03</v>
      </c>
      <c r="I1914">
        <v>0.04</v>
      </c>
      <c r="J1914" t="s">
        <v>1829</v>
      </c>
      <c r="K1914">
        <v>846.74879999999996</v>
      </c>
      <c r="L1914" s="45">
        <f t="shared" si="118"/>
        <v>1</v>
      </c>
      <c r="M1914" s="42">
        <f t="shared" si="121"/>
        <v>882.03</v>
      </c>
      <c r="N1914" s="42">
        <f t="shared" si="119"/>
        <v>0.04</v>
      </c>
      <c r="O1914" s="42">
        <f t="shared" si="120"/>
        <v>846.74879999999996</v>
      </c>
    </row>
    <row r="1915" spans="1:15" x14ac:dyDescent="0.3">
      <c r="A1915" t="s">
        <v>3739</v>
      </c>
      <c r="B1915" s="2">
        <v>45589</v>
      </c>
      <c r="C1915" t="s">
        <v>44</v>
      </c>
      <c r="D1915" t="s">
        <v>1592</v>
      </c>
      <c r="E1915" t="str">
        <f>VLOOKUP(D1915,Product!$A$2:$I$101,3,FALSE)</f>
        <v>Sports</v>
      </c>
      <c r="F1915" t="s">
        <v>1799</v>
      </c>
      <c r="G1915">
        <v>1</v>
      </c>
      <c r="H1915">
        <v>958.44</v>
      </c>
      <c r="I1915">
        <v>0.21</v>
      </c>
      <c r="J1915" t="s">
        <v>1824</v>
      </c>
      <c r="K1915">
        <v>757.16760000000011</v>
      </c>
      <c r="L1915" s="45">
        <f t="shared" si="118"/>
        <v>1</v>
      </c>
      <c r="M1915" s="42">
        <f t="shared" si="121"/>
        <v>958.44</v>
      </c>
      <c r="N1915" s="42">
        <f t="shared" si="119"/>
        <v>0.21</v>
      </c>
      <c r="O1915" s="42">
        <f t="shared" si="120"/>
        <v>757.16760000000011</v>
      </c>
    </row>
    <row r="1916" spans="1:15" x14ac:dyDescent="0.3">
      <c r="A1916" t="s">
        <v>3740</v>
      </c>
      <c r="B1916" s="2">
        <v>45560</v>
      </c>
      <c r="C1916" t="s">
        <v>44</v>
      </c>
      <c r="D1916" t="s">
        <v>1746</v>
      </c>
      <c r="E1916" t="str">
        <f>VLOOKUP(D1916,Product!$A$2:$I$101,3,FALSE)</f>
        <v>Home</v>
      </c>
      <c r="F1916" t="s">
        <v>1761</v>
      </c>
      <c r="G1916">
        <v>1</v>
      </c>
      <c r="H1916">
        <v>716.29</v>
      </c>
      <c r="I1916">
        <v>0.01</v>
      </c>
      <c r="J1916" t="s">
        <v>1826</v>
      </c>
      <c r="K1916">
        <v>709.12709999999993</v>
      </c>
      <c r="L1916" s="45">
        <f t="shared" si="118"/>
        <v>1</v>
      </c>
      <c r="M1916" s="42">
        <f t="shared" si="121"/>
        <v>716.29</v>
      </c>
      <c r="N1916" s="42">
        <f t="shared" si="119"/>
        <v>0.01</v>
      </c>
      <c r="O1916" s="42">
        <f t="shared" si="120"/>
        <v>709.12709999999993</v>
      </c>
    </row>
    <row r="1917" spans="1:15" x14ac:dyDescent="0.3">
      <c r="A1917" t="s">
        <v>3741</v>
      </c>
      <c r="B1917" s="2">
        <v>45408</v>
      </c>
      <c r="C1917" t="s">
        <v>1017</v>
      </c>
      <c r="D1917" t="s">
        <v>1565</v>
      </c>
      <c r="E1917" t="str">
        <f>VLOOKUP(D1917,Product!$A$2:$I$101,3,FALSE)</f>
        <v>Sports</v>
      </c>
      <c r="F1917" t="s">
        <v>1804</v>
      </c>
      <c r="G1917">
        <v>2</v>
      </c>
      <c r="H1917">
        <v>409.14</v>
      </c>
      <c r="I1917">
        <v>0.01</v>
      </c>
      <c r="J1917" t="s">
        <v>1826</v>
      </c>
      <c r="K1917">
        <v>810.09719999999993</v>
      </c>
      <c r="L1917" s="45">
        <f t="shared" si="118"/>
        <v>2</v>
      </c>
      <c r="M1917" s="42">
        <f t="shared" si="121"/>
        <v>409.14</v>
      </c>
      <c r="N1917" s="42">
        <f t="shared" si="119"/>
        <v>0.01</v>
      </c>
      <c r="O1917" s="42">
        <f t="shared" si="120"/>
        <v>810.09719999999993</v>
      </c>
    </row>
    <row r="1918" spans="1:15" x14ac:dyDescent="0.3">
      <c r="A1918" t="s">
        <v>3742</v>
      </c>
      <c r="B1918" s="2">
        <v>45714</v>
      </c>
      <c r="C1918" t="s">
        <v>304</v>
      </c>
      <c r="D1918" t="s">
        <v>1746</v>
      </c>
      <c r="E1918" t="str">
        <f>VLOOKUP(D1918,Product!$A$2:$I$101,3,FALSE)</f>
        <v>Home</v>
      </c>
      <c r="F1918" t="s">
        <v>1786</v>
      </c>
      <c r="G1918">
        <v>4</v>
      </c>
      <c r="H1918">
        <v>261.73</v>
      </c>
      <c r="I1918">
        <v>0.1</v>
      </c>
      <c r="J1918" t="s">
        <v>1826</v>
      </c>
      <c r="K1918">
        <v>942.22800000000007</v>
      </c>
      <c r="L1918" s="45">
        <f t="shared" si="118"/>
        <v>4</v>
      </c>
      <c r="M1918" s="42">
        <f t="shared" si="121"/>
        <v>261.73</v>
      </c>
      <c r="N1918" s="42">
        <f t="shared" si="119"/>
        <v>0.1</v>
      </c>
      <c r="O1918" s="42">
        <f t="shared" si="120"/>
        <v>942.22800000000007</v>
      </c>
    </row>
    <row r="1919" spans="1:15" x14ac:dyDescent="0.3">
      <c r="A1919" t="s">
        <v>3743</v>
      </c>
      <c r="B1919" s="2">
        <v>45661</v>
      </c>
      <c r="C1919" t="s">
        <v>1437</v>
      </c>
      <c r="D1919" t="s">
        <v>1572</v>
      </c>
      <c r="E1919" t="str">
        <f>VLOOKUP(D1919,Product!$A$2:$I$101,3,FALSE)</f>
        <v>Beauty</v>
      </c>
      <c r="F1919" t="s">
        <v>1752</v>
      </c>
      <c r="G1919">
        <v>2</v>
      </c>
      <c r="H1919">
        <v>687.35</v>
      </c>
      <c r="I1919">
        <v>0.2</v>
      </c>
      <c r="J1919" t="s">
        <v>1829</v>
      </c>
      <c r="K1919">
        <v>1099.76</v>
      </c>
      <c r="L1919" s="45">
        <f t="shared" si="118"/>
        <v>2</v>
      </c>
      <c r="M1919" s="42">
        <f t="shared" si="121"/>
        <v>687.35</v>
      </c>
      <c r="N1919" s="42">
        <f t="shared" si="119"/>
        <v>0.2</v>
      </c>
      <c r="O1919" s="42">
        <f t="shared" si="120"/>
        <v>1099.76</v>
      </c>
    </row>
    <row r="1920" spans="1:15" x14ac:dyDescent="0.3">
      <c r="A1920" t="s">
        <v>3744</v>
      </c>
      <c r="B1920" s="2">
        <v>45921</v>
      </c>
      <c r="C1920" t="s">
        <v>675</v>
      </c>
      <c r="D1920" t="s">
        <v>1716</v>
      </c>
      <c r="E1920" t="str">
        <f>VLOOKUP(D1920,Product!$A$2:$I$101,3,FALSE)</f>
        <v>Home</v>
      </c>
      <c r="F1920" t="s">
        <v>1782</v>
      </c>
      <c r="G1920">
        <v>2</v>
      </c>
      <c r="H1920">
        <v>30.14</v>
      </c>
      <c r="I1920">
        <v>0.21</v>
      </c>
      <c r="J1920" t="s">
        <v>1824</v>
      </c>
      <c r="K1920">
        <v>47.621200000000002</v>
      </c>
      <c r="L1920" s="45">
        <f t="shared" si="118"/>
        <v>2</v>
      </c>
      <c r="M1920" s="42">
        <f t="shared" si="121"/>
        <v>30.14</v>
      </c>
      <c r="N1920" s="42">
        <f t="shared" si="119"/>
        <v>0.21</v>
      </c>
      <c r="O1920" s="42">
        <f t="shared" si="120"/>
        <v>47.621200000000002</v>
      </c>
    </row>
    <row r="1921" spans="1:15" x14ac:dyDescent="0.3">
      <c r="A1921" t="s">
        <v>3745</v>
      </c>
      <c r="B1921" s="2">
        <v>45651</v>
      </c>
      <c r="C1921" t="s">
        <v>353</v>
      </c>
      <c r="D1921" t="s">
        <v>1616</v>
      </c>
      <c r="E1921" t="str">
        <f>VLOOKUP(D1921,Product!$A$2:$I$101,3,FALSE)</f>
        <v>Electronics</v>
      </c>
      <c r="F1921" t="s">
        <v>1782</v>
      </c>
      <c r="G1921">
        <v>3</v>
      </c>
      <c r="H1921">
        <v>570.12</v>
      </c>
      <c r="I1921">
        <v>0.12</v>
      </c>
      <c r="J1921" t="s">
        <v>1826</v>
      </c>
      <c r="K1921">
        <v>1505.1168</v>
      </c>
      <c r="L1921" s="45">
        <f t="shared" si="118"/>
        <v>3</v>
      </c>
      <c r="M1921" s="42">
        <f t="shared" si="121"/>
        <v>570.12</v>
      </c>
      <c r="N1921" s="42">
        <f t="shared" si="119"/>
        <v>0.12</v>
      </c>
      <c r="O1921" s="42">
        <f t="shared" si="120"/>
        <v>1505.1168</v>
      </c>
    </row>
    <row r="1922" spans="1:15" x14ac:dyDescent="0.3">
      <c r="A1922" t="s">
        <v>3746</v>
      </c>
      <c r="B1922" s="2">
        <v>45883</v>
      </c>
      <c r="C1922" t="s">
        <v>893</v>
      </c>
      <c r="D1922" t="s">
        <v>1702</v>
      </c>
      <c r="E1922" t="str">
        <f>VLOOKUP(D1922,Product!$A$2:$I$101,3,FALSE)</f>
        <v>Electronics</v>
      </c>
      <c r="F1922" t="s">
        <v>1813</v>
      </c>
      <c r="G1922">
        <v>3</v>
      </c>
      <c r="H1922">
        <v>401.87</v>
      </c>
      <c r="I1922">
        <v>0.28999999999999998</v>
      </c>
      <c r="J1922" t="s">
        <v>1829</v>
      </c>
      <c r="K1922">
        <v>855.98310000000004</v>
      </c>
      <c r="L1922" s="45">
        <f t="shared" si="118"/>
        <v>3</v>
      </c>
      <c r="M1922" s="42">
        <f t="shared" si="121"/>
        <v>401.87</v>
      </c>
      <c r="N1922" s="42">
        <f t="shared" si="119"/>
        <v>0.28999999999999998</v>
      </c>
      <c r="O1922" s="42">
        <f t="shared" si="120"/>
        <v>855.98310000000004</v>
      </c>
    </row>
    <row r="1923" spans="1:15" x14ac:dyDescent="0.3">
      <c r="A1923" t="s">
        <v>3747</v>
      </c>
      <c r="B1923" s="2">
        <v>45624</v>
      </c>
      <c r="C1923" t="s">
        <v>1524</v>
      </c>
      <c r="D1923" t="s">
        <v>1706</v>
      </c>
      <c r="E1923" t="str">
        <f>VLOOKUP(D1923,Product!$A$2:$I$101,3,FALSE)</f>
        <v>Home</v>
      </c>
      <c r="F1923" t="s">
        <v>1794</v>
      </c>
      <c r="G1923">
        <v>4</v>
      </c>
      <c r="H1923">
        <v>619.35</v>
      </c>
      <c r="I1923">
        <v>0.3</v>
      </c>
      <c r="J1923" t="s">
        <v>1824</v>
      </c>
      <c r="K1923">
        <v>1734.18</v>
      </c>
      <c r="L1923" s="45">
        <f t="shared" ref="L1923:L1986" si="122">IF(G1923="", AVERAGEIF($E$2:$E$101, E1924, $G$2:$G$101), G1923)</f>
        <v>4</v>
      </c>
      <c r="M1923" s="42">
        <f t="shared" si="121"/>
        <v>619.35</v>
      </c>
      <c r="N1923" s="42">
        <f t="shared" ref="N1923:N1986" si="123">IF(I1923="", AVERAGEIF($E$2:$E$101, E1924, $I$2:$I$101), I1923)</f>
        <v>0.3</v>
      </c>
      <c r="O1923" s="42">
        <f t="shared" ref="O1923:O1986" si="124">IF(K1923="", AVERAGEIF($E$2:$E$101, E1924, $K$2:$K$101), K1923)</f>
        <v>1734.18</v>
      </c>
    </row>
    <row r="1924" spans="1:15" x14ac:dyDescent="0.3">
      <c r="A1924" t="s">
        <v>3748</v>
      </c>
      <c r="B1924" s="2">
        <v>45276</v>
      </c>
      <c r="C1924" t="s">
        <v>791</v>
      </c>
      <c r="D1924" t="s">
        <v>1640</v>
      </c>
      <c r="E1924" t="str">
        <f>VLOOKUP(D1924,Product!$A$2:$I$101,3,FALSE)</f>
        <v>Clothing</v>
      </c>
      <c r="F1924" t="s">
        <v>1807</v>
      </c>
      <c r="G1924">
        <v>4</v>
      </c>
      <c r="H1924">
        <v>569.36</v>
      </c>
      <c r="I1924">
        <v>0.27</v>
      </c>
      <c r="J1924" t="s">
        <v>1826</v>
      </c>
      <c r="K1924">
        <v>1662.5311999999999</v>
      </c>
      <c r="L1924" s="45">
        <f t="shared" si="122"/>
        <v>4</v>
      </c>
      <c r="M1924" s="42">
        <f t="shared" si="121"/>
        <v>569.36</v>
      </c>
      <c r="N1924" s="42">
        <f t="shared" si="123"/>
        <v>0.27</v>
      </c>
      <c r="O1924" s="42">
        <f t="shared" si="124"/>
        <v>1662.5311999999999</v>
      </c>
    </row>
    <row r="1925" spans="1:15" x14ac:dyDescent="0.3">
      <c r="A1925" t="s">
        <v>3749</v>
      </c>
      <c r="B1925" s="2">
        <v>45344</v>
      </c>
      <c r="C1925" t="s">
        <v>1466</v>
      </c>
      <c r="D1925" t="s">
        <v>1602</v>
      </c>
      <c r="E1925" t="str">
        <f>VLOOKUP(D1925,Product!$A$2:$I$101,3,FALSE)</f>
        <v>Home</v>
      </c>
      <c r="F1925" t="s">
        <v>1769</v>
      </c>
      <c r="G1925">
        <v>2</v>
      </c>
      <c r="H1925">
        <v>846.35</v>
      </c>
      <c r="I1925">
        <v>0.3</v>
      </c>
      <c r="J1925" t="s">
        <v>1829</v>
      </c>
      <c r="K1925">
        <v>1184.8900000000001</v>
      </c>
      <c r="L1925" s="45">
        <f t="shared" si="122"/>
        <v>2</v>
      </c>
      <c r="M1925" s="42">
        <f t="shared" si="121"/>
        <v>846.35</v>
      </c>
      <c r="N1925" s="42">
        <f t="shared" si="123"/>
        <v>0.3</v>
      </c>
      <c r="O1925" s="42">
        <f t="shared" si="124"/>
        <v>1184.8900000000001</v>
      </c>
    </row>
    <row r="1926" spans="1:15" x14ac:dyDescent="0.3">
      <c r="A1926" t="s">
        <v>3750</v>
      </c>
      <c r="B1926" s="2">
        <v>45849</v>
      </c>
      <c r="C1926" t="s">
        <v>1346</v>
      </c>
      <c r="D1926" t="s">
        <v>1608</v>
      </c>
      <c r="E1926" t="str">
        <f>VLOOKUP(D1926,Product!$A$2:$I$101,3,FALSE)</f>
        <v>Home</v>
      </c>
      <c r="F1926" t="s">
        <v>1761</v>
      </c>
      <c r="G1926">
        <v>1</v>
      </c>
      <c r="H1926">
        <v>788.45</v>
      </c>
      <c r="I1926">
        <v>0.28999999999999998</v>
      </c>
      <c r="J1926" t="s">
        <v>1826</v>
      </c>
      <c r="K1926">
        <v>559.79949999999997</v>
      </c>
      <c r="L1926" s="45">
        <f t="shared" si="122"/>
        <v>1</v>
      </c>
      <c r="M1926" s="42">
        <f t="shared" si="121"/>
        <v>788.45</v>
      </c>
      <c r="N1926" s="42">
        <f t="shared" si="123"/>
        <v>0.28999999999999998</v>
      </c>
      <c r="O1926" s="42">
        <f t="shared" si="124"/>
        <v>559.79949999999997</v>
      </c>
    </row>
    <row r="1927" spans="1:15" x14ac:dyDescent="0.3">
      <c r="A1927" t="s">
        <v>3751</v>
      </c>
      <c r="B1927" s="2">
        <v>45880</v>
      </c>
      <c r="C1927" t="s">
        <v>1127</v>
      </c>
      <c r="D1927" t="s">
        <v>1618</v>
      </c>
      <c r="E1927" t="str">
        <f>VLOOKUP(D1927,Product!$A$2:$I$101,3,FALSE)</f>
        <v>Home</v>
      </c>
      <c r="F1927" t="s">
        <v>1794</v>
      </c>
      <c r="G1927">
        <v>2</v>
      </c>
      <c r="H1927">
        <v>338.81</v>
      </c>
      <c r="I1927">
        <v>7.0000000000000007E-2</v>
      </c>
      <c r="J1927" t="s">
        <v>1829</v>
      </c>
      <c r="K1927">
        <v>630.1866</v>
      </c>
      <c r="L1927" s="45">
        <f t="shared" si="122"/>
        <v>2</v>
      </c>
      <c r="M1927" s="42">
        <f t="shared" si="121"/>
        <v>338.81</v>
      </c>
      <c r="N1927" s="42">
        <f t="shared" si="123"/>
        <v>7.0000000000000007E-2</v>
      </c>
      <c r="O1927" s="42">
        <f t="shared" si="124"/>
        <v>630.1866</v>
      </c>
    </row>
    <row r="1928" spans="1:15" x14ac:dyDescent="0.3">
      <c r="A1928" t="s">
        <v>3752</v>
      </c>
      <c r="B1928" s="2">
        <v>45907</v>
      </c>
      <c r="C1928" t="s">
        <v>110</v>
      </c>
      <c r="D1928" t="s">
        <v>1576</v>
      </c>
      <c r="E1928" t="str">
        <f>VLOOKUP(D1928,Product!$A$2:$I$101,3,FALSE)</f>
        <v>Home</v>
      </c>
      <c r="F1928" t="s">
        <v>1773</v>
      </c>
      <c r="G1928">
        <v>4</v>
      </c>
      <c r="H1928">
        <v>94.48</v>
      </c>
      <c r="I1928">
        <v>0.06</v>
      </c>
      <c r="J1928" t="s">
        <v>1829</v>
      </c>
      <c r="K1928">
        <v>355.2448</v>
      </c>
      <c r="L1928" s="45">
        <f t="shared" si="122"/>
        <v>4</v>
      </c>
      <c r="M1928" s="42">
        <f t="shared" si="121"/>
        <v>94.48</v>
      </c>
      <c r="N1928" s="42">
        <f t="shared" si="123"/>
        <v>0.06</v>
      </c>
      <c r="O1928" s="42">
        <f t="shared" si="124"/>
        <v>355.2448</v>
      </c>
    </row>
    <row r="1929" spans="1:15" x14ac:dyDescent="0.3">
      <c r="A1929" t="s">
        <v>3753</v>
      </c>
      <c r="B1929" s="2">
        <v>45545</v>
      </c>
      <c r="C1929" t="s">
        <v>1469</v>
      </c>
      <c r="D1929" t="s">
        <v>1586</v>
      </c>
      <c r="E1929" t="str">
        <f>VLOOKUP(D1929,Product!$A$2:$I$101,3,FALSE)</f>
        <v>Sports</v>
      </c>
      <c r="F1929" t="s">
        <v>1797</v>
      </c>
      <c r="G1929">
        <v>3</v>
      </c>
      <c r="H1929">
        <v>941.85</v>
      </c>
      <c r="I1929">
        <v>0.16</v>
      </c>
      <c r="J1929" t="s">
        <v>1826</v>
      </c>
      <c r="K1929">
        <v>2373.462</v>
      </c>
      <c r="L1929" s="45">
        <f t="shared" si="122"/>
        <v>3</v>
      </c>
      <c r="M1929" s="42">
        <f t="shared" si="121"/>
        <v>941.85</v>
      </c>
      <c r="N1929" s="42">
        <f t="shared" si="123"/>
        <v>0.16</v>
      </c>
      <c r="O1929" s="42">
        <f t="shared" si="124"/>
        <v>2373.462</v>
      </c>
    </row>
    <row r="1930" spans="1:15" x14ac:dyDescent="0.3">
      <c r="A1930" t="s">
        <v>3754</v>
      </c>
      <c r="B1930" s="2">
        <v>45257</v>
      </c>
      <c r="C1930" t="s">
        <v>538</v>
      </c>
      <c r="D1930" t="s">
        <v>1638</v>
      </c>
      <c r="E1930" t="str">
        <f>VLOOKUP(D1930,Product!$A$2:$I$101,3,FALSE)</f>
        <v>Sports</v>
      </c>
      <c r="F1930" t="s">
        <v>1773</v>
      </c>
      <c r="G1930">
        <v>2</v>
      </c>
      <c r="H1930">
        <v>336.97</v>
      </c>
      <c r="I1930">
        <v>0.14000000000000001</v>
      </c>
      <c r="J1930" t="s">
        <v>1826</v>
      </c>
      <c r="K1930">
        <v>579.58840000000009</v>
      </c>
      <c r="L1930" s="45">
        <f t="shared" si="122"/>
        <v>2</v>
      </c>
      <c r="M1930" s="42">
        <f t="shared" si="121"/>
        <v>336.97</v>
      </c>
      <c r="N1930" s="42">
        <f t="shared" si="123"/>
        <v>0.14000000000000001</v>
      </c>
      <c r="O1930" s="42">
        <f t="shared" si="124"/>
        <v>579.58840000000009</v>
      </c>
    </row>
    <row r="1931" spans="1:15" x14ac:dyDescent="0.3">
      <c r="A1931" t="s">
        <v>3755</v>
      </c>
      <c r="B1931" s="2">
        <v>45466</v>
      </c>
      <c r="C1931" t="s">
        <v>978</v>
      </c>
      <c r="D1931" t="s">
        <v>1555</v>
      </c>
      <c r="E1931" t="str">
        <f>VLOOKUP(D1931,Product!$A$2:$I$101,3,FALSE)</f>
        <v>Clothing</v>
      </c>
      <c r="F1931" t="s">
        <v>1773</v>
      </c>
      <c r="G1931">
        <v>2</v>
      </c>
      <c r="H1931">
        <v>344.16</v>
      </c>
      <c r="I1931">
        <v>0.09</v>
      </c>
      <c r="J1931" t="s">
        <v>1826</v>
      </c>
      <c r="K1931">
        <v>626.37120000000004</v>
      </c>
      <c r="L1931" s="45">
        <f t="shared" si="122"/>
        <v>2</v>
      </c>
      <c r="M1931" s="42">
        <f t="shared" si="121"/>
        <v>344.16</v>
      </c>
      <c r="N1931" s="42">
        <f t="shared" si="123"/>
        <v>0.09</v>
      </c>
      <c r="O1931" s="42">
        <f t="shared" si="124"/>
        <v>626.37120000000004</v>
      </c>
    </row>
    <row r="1932" spans="1:15" x14ac:dyDescent="0.3">
      <c r="A1932" t="s">
        <v>3756</v>
      </c>
      <c r="B1932" s="2">
        <v>45847</v>
      </c>
      <c r="C1932" t="s">
        <v>948</v>
      </c>
      <c r="D1932" t="s">
        <v>1644</v>
      </c>
      <c r="E1932" t="str">
        <f>VLOOKUP(D1932,Product!$A$2:$I$101,3,FALSE)</f>
        <v>Electronics</v>
      </c>
      <c r="F1932" t="s">
        <v>1786</v>
      </c>
      <c r="G1932">
        <v>1</v>
      </c>
      <c r="H1932">
        <v>841.53</v>
      </c>
      <c r="I1932">
        <v>0.15</v>
      </c>
      <c r="J1932" t="s">
        <v>1824</v>
      </c>
      <c r="K1932">
        <v>715.30049999999994</v>
      </c>
      <c r="L1932" s="45">
        <f t="shared" si="122"/>
        <v>1</v>
      </c>
      <c r="M1932" s="42">
        <f t="shared" si="121"/>
        <v>841.53</v>
      </c>
      <c r="N1932" s="42">
        <f t="shared" si="123"/>
        <v>0.15</v>
      </c>
      <c r="O1932" s="42">
        <f t="shared" si="124"/>
        <v>715.30049999999994</v>
      </c>
    </row>
    <row r="1933" spans="1:15" x14ac:dyDescent="0.3">
      <c r="A1933" t="s">
        <v>3757</v>
      </c>
      <c r="B1933" s="2">
        <v>45825</v>
      </c>
      <c r="C1933" t="s">
        <v>1316</v>
      </c>
      <c r="D1933" t="s">
        <v>1714</v>
      </c>
      <c r="E1933" t="str">
        <f>VLOOKUP(D1933,Product!$A$2:$I$101,3,FALSE)</f>
        <v>Beauty</v>
      </c>
      <c r="F1933" t="s">
        <v>1807</v>
      </c>
      <c r="G1933">
        <v>3</v>
      </c>
      <c r="H1933">
        <v>63.36</v>
      </c>
      <c r="I1933">
        <v>0.28999999999999998</v>
      </c>
      <c r="J1933" t="s">
        <v>1829</v>
      </c>
      <c r="K1933">
        <v>134.95679999999999</v>
      </c>
      <c r="L1933" s="45">
        <f t="shared" si="122"/>
        <v>3</v>
      </c>
      <c r="M1933" s="42">
        <f t="shared" si="121"/>
        <v>63.36</v>
      </c>
      <c r="N1933" s="42">
        <f t="shared" si="123"/>
        <v>0.28999999999999998</v>
      </c>
      <c r="O1933" s="42">
        <f t="shared" si="124"/>
        <v>134.95679999999999</v>
      </c>
    </row>
    <row r="1934" spans="1:15" x14ac:dyDescent="0.3">
      <c r="A1934" t="s">
        <v>3758</v>
      </c>
      <c r="B1934" s="2">
        <v>45839</v>
      </c>
      <c r="C1934" t="s">
        <v>1524</v>
      </c>
      <c r="D1934" t="s">
        <v>1704</v>
      </c>
      <c r="E1934" t="str">
        <f>VLOOKUP(D1934,Product!$A$2:$I$101,3,FALSE)</f>
        <v>Home</v>
      </c>
      <c r="F1934" t="s">
        <v>1782</v>
      </c>
      <c r="G1934">
        <v>2</v>
      </c>
      <c r="H1934">
        <v>552.49</v>
      </c>
      <c r="I1934">
        <v>0.1</v>
      </c>
      <c r="J1934" t="s">
        <v>1824</v>
      </c>
      <c r="K1934">
        <v>994.48200000000008</v>
      </c>
      <c r="L1934" s="45">
        <f t="shared" si="122"/>
        <v>2</v>
      </c>
      <c r="M1934" s="42">
        <f t="shared" si="121"/>
        <v>552.49</v>
      </c>
      <c r="N1934" s="42">
        <f t="shared" si="123"/>
        <v>0.1</v>
      </c>
      <c r="O1934" s="42">
        <f t="shared" si="124"/>
        <v>994.48200000000008</v>
      </c>
    </row>
    <row r="1935" spans="1:15" x14ac:dyDescent="0.3">
      <c r="A1935" t="s">
        <v>3759</v>
      </c>
      <c r="B1935" s="2">
        <v>45720</v>
      </c>
      <c r="C1935" t="s">
        <v>758</v>
      </c>
      <c r="D1935" t="s">
        <v>1596</v>
      </c>
      <c r="E1935" t="str">
        <f>VLOOKUP(D1935,Product!$A$2:$I$101,3,FALSE)</f>
        <v>Sports</v>
      </c>
      <c r="F1935" t="s">
        <v>1776</v>
      </c>
      <c r="G1935">
        <v>3</v>
      </c>
      <c r="H1935">
        <v>447.38</v>
      </c>
      <c r="I1935">
        <v>0.03</v>
      </c>
      <c r="J1935" t="s">
        <v>1824</v>
      </c>
      <c r="K1935">
        <v>1301.8758</v>
      </c>
      <c r="L1935" s="45">
        <f t="shared" si="122"/>
        <v>3</v>
      </c>
      <c r="M1935" s="42">
        <f t="shared" ref="M1935:M1998" si="125">IF(H1935="", IFERROR(AVERAGEIF($E$2:$E$101, E1935, $H$2:$H$101), ""), H1935)</f>
        <v>447.38</v>
      </c>
      <c r="N1935" s="42">
        <f t="shared" si="123"/>
        <v>0.03</v>
      </c>
      <c r="O1935" s="42">
        <f t="shared" si="124"/>
        <v>1301.8758</v>
      </c>
    </row>
    <row r="1936" spans="1:15" x14ac:dyDescent="0.3">
      <c r="A1936" t="s">
        <v>3760</v>
      </c>
      <c r="B1936" s="2">
        <v>45250</v>
      </c>
      <c r="C1936" t="s">
        <v>1392</v>
      </c>
      <c r="D1936" t="s">
        <v>1694</v>
      </c>
      <c r="E1936" t="str">
        <f>VLOOKUP(D1936,Product!$A$2:$I$101,3,FALSE)</f>
        <v>Sports</v>
      </c>
      <c r="F1936" t="s">
        <v>1813</v>
      </c>
      <c r="G1936">
        <v>1</v>
      </c>
      <c r="H1936">
        <v>727.7</v>
      </c>
      <c r="I1936">
        <v>0.21</v>
      </c>
      <c r="J1936" t="s">
        <v>1829</v>
      </c>
      <c r="K1936">
        <v>574.88300000000004</v>
      </c>
      <c r="L1936" s="45">
        <f t="shared" si="122"/>
        <v>1</v>
      </c>
      <c r="M1936" s="42">
        <f t="shared" si="125"/>
        <v>727.7</v>
      </c>
      <c r="N1936" s="42">
        <f t="shared" si="123"/>
        <v>0.21</v>
      </c>
      <c r="O1936" s="42">
        <f t="shared" si="124"/>
        <v>574.88300000000004</v>
      </c>
    </row>
    <row r="1937" spans="1:15" x14ac:dyDescent="0.3">
      <c r="A1937" t="s">
        <v>3761</v>
      </c>
      <c r="B1937" s="2">
        <v>45258</v>
      </c>
      <c r="C1937" t="s">
        <v>1352</v>
      </c>
      <c r="D1937" t="s">
        <v>1650</v>
      </c>
      <c r="E1937" t="str">
        <f>VLOOKUP(D1937,Product!$A$2:$I$101,3,FALSE)</f>
        <v>Electronics</v>
      </c>
      <c r="F1937" t="s">
        <v>1779</v>
      </c>
      <c r="G1937">
        <v>4</v>
      </c>
      <c r="H1937">
        <v>581.34</v>
      </c>
      <c r="I1937">
        <v>0.08</v>
      </c>
      <c r="J1937" t="s">
        <v>1824</v>
      </c>
      <c r="K1937">
        <v>2139.3312000000001</v>
      </c>
      <c r="L1937" s="45">
        <f t="shared" si="122"/>
        <v>4</v>
      </c>
      <c r="M1937" s="42">
        <f t="shared" si="125"/>
        <v>581.34</v>
      </c>
      <c r="N1937" s="42">
        <f t="shared" si="123"/>
        <v>0.08</v>
      </c>
      <c r="O1937" s="42">
        <f t="shared" si="124"/>
        <v>2139.3312000000001</v>
      </c>
    </row>
    <row r="1938" spans="1:15" x14ac:dyDescent="0.3">
      <c r="A1938" t="s">
        <v>3762</v>
      </c>
      <c r="B1938" s="2">
        <v>45793</v>
      </c>
      <c r="C1938" t="s">
        <v>344</v>
      </c>
      <c r="D1938" t="s">
        <v>1680</v>
      </c>
      <c r="E1938" t="str">
        <f>VLOOKUP(D1938,Product!$A$2:$I$101,3,FALSE)</f>
        <v>Beauty</v>
      </c>
      <c r="F1938" t="s">
        <v>1757</v>
      </c>
      <c r="G1938">
        <v>1</v>
      </c>
      <c r="H1938">
        <v>338.83</v>
      </c>
      <c r="I1938">
        <v>0.19</v>
      </c>
      <c r="J1938" t="s">
        <v>1826</v>
      </c>
      <c r="K1938">
        <v>274.45229999999998</v>
      </c>
      <c r="L1938" s="45">
        <f t="shared" si="122"/>
        <v>1</v>
      </c>
      <c r="M1938" s="42">
        <f t="shared" si="125"/>
        <v>338.83</v>
      </c>
      <c r="N1938" s="42">
        <f t="shared" si="123"/>
        <v>0.19</v>
      </c>
      <c r="O1938" s="42">
        <f t="shared" si="124"/>
        <v>274.45229999999998</v>
      </c>
    </row>
    <row r="1939" spans="1:15" x14ac:dyDescent="0.3">
      <c r="A1939" t="s">
        <v>3763</v>
      </c>
      <c r="B1939" s="2">
        <v>45265</v>
      </c>
      <c r="C1939" t="s">
        <v>905</v>
      </c>
      <c r="D1939" t="s">
        <v>1646</v>
      </c>
      <c r="E1939" t="str">
        <f>VLOOKUP(D1939,Product!$A$2:$I$101,3,FALSE)</f>
        <v>Beauty</v>
      </c>
      <c r="F1939" t="s">
        <v>1797</v>
      </c>
      <c r="G1939">
        <v>4</v>
      </c>
      <c r="H1939">
        <v>568.80999999999995</v>
      </c>
      <c r="I1939">
        <v>0.25</v>
      </c>
      <c r="J1939" t="s">
        <v>1824</v>
      </c>
      <c r="K1939">
        <v>1706.43</v>
      </c>
      <c r="L1939" s="45">
        <f t="shared" si="122"/>
        <v>4</v>
      </c>
      <c r="M1939" s="42">
        <f t="shared" si="125"/>
        <v>568.80999999999995</v>
      </c>
      <c r="N1939" s="42">
        <f t="shared" si="123"/>
        <v>0.25</v>
      </c>
      <c r="O1939" s="42">
        <f t="shared" si="124"/>
        <v>1706.43</v>
      </c>
    </row>
    <row r="1940" spans="1:15" x14ac:dyDescent="0.3">
      <c r="A1940" t="s">
        <v>3764</v>
      </c>
      <c r="B1940" s="2">
        <v>45607</v>
      </c>
      <c r="C1940" t="s">
        <v>1172</v>
      </c>
      <c r="D1940" t="s">
        <v>1670</v>
      </c>
      <c r="E1940" t="str">
        <f>VLOOKUP(D1940,Product!$A$2:$I$101,3,FALSE)</f>
        <v>Sports</v>
      </c>
      <c r="F1940" t="s">
        <v>1807</v>
      </c>
      <c r="G1940">
        <v>2</v>
      </c>
      <c r="H1940">
        <v>352.63</v>
      </c>
      <c r="I1940">
        <v>0.15</v>
      </c>
      <c r="J1940" t="s">
        <v>1826</v>
      </c>
      <c r="K1940">
        <v>599.471</v>
      </c>
      <c r="L1940" s="45">
        <f t="shared" si="122"/>
        <v>2</v>
      </c>
      <c r="M1940" s="42">
        <f t="shared" si="125"/>
        <v>352.63</v>
      </c>
      <c r="N1940" s="42">
        <f t="shared" si="123"/>
        <v>0.15</v>
      </c>
      <c r="O1940" s="42">
        <f t="shared" si="124"/>
        <v>599.471</v>
      </c>
    </row>
    <row r="1941" spans="1:15" x14ac:dyDescent="0.3">
      <c r="A1941" t="s">
        <v>3765</v>
      </c>
      <c r="B1941" s="2">
        <v>45382</v>
      </c>
      <c r="C1941" t="s">
        <v>523</v>
      </c>
      <c r="D1941" t="s">
        <v>1740</v>
      </c>
      <c r="E1941" t="str">
        <f>VLOOKUP(D1941,Product!$A$2:$I$101,3,FALSE)</f>
        <v>Clothing</v>
      </c>
      <c r="F1941" t="s">
        <v>1797</v>
      </c>
      <c r="G1941">
        <v>2</v>
      </c>
      <c r="H1941">
        <v>629.86</v>
      </c>
      <c r="I1941">
        <v>0.15</v>
      </c>
      <c r="J1941" t="s">
        <v>1826</v>
      </c>
      <c r="K1941">
        <v>1070.7619999999999</v>
      </c>
      <c r="L1941" s="45">
        <f t="shared" si="122"/>
        <v>2</v>
      </c>
      <c r="M1941" s="42">
        <f t="shared" si="125"/>
        <v>629.86</v>
      </c>
      <c r="N1941" s="42">
        <f t="shared" si="123"/>
        <v>0.15</v>
      </c>
      <c r="O1941" s="42">
        <f t="shared" si="124"/>
        <v>1070.7619999999999</v>
      </c>
    </row>
    <row r="1942" spans="1:15" x14ac:dyDescent="0.3">
      <c r="A1942" t="s">
        <v>3766</v>
      </c>
      <c r="B1942" s="2">
        <v>45793</v>
      </c>
      <c r="C1942" t="s">
        <v>1516</v>
      </c>
      <c r="D1942" t="s">
        <v>1744</v>
      </c>
      <c r="E1942" t="str">
        <f>VLOOKUP(D1942,Product!$A$2:$I$101,3,FALSE)</f>
        <v>Electronics</v>
      </c>
      <c r="F1942" t="s">
        <v>1766</v>
      </c>
      <c r="G1942">
        <v>3</v>
      </c>
      <c r="H1942">
        <v>212.08</v>
      </c>
      <c r="I1942">
        <v>7.0000000000000007E-2</v>
      </c>
      <c r="J1942" t="s">
        <v>1824</v>
      </c>
      <c r="K1942">
        <v>591.70319999999992</v>
      </c>
      <c r="L1942" s="45">
        <f t="shared" si="122"/>
        <v>3</v>
      </c>
      <c r="M1942" s="42">
        <f t="shared" si="125"/>
        <v>212.08</v>
      </c>
      <c r="N1942" s="42">
        <f t="shared" si="123"/>
        <v>7.0000000000000007E-2</v>
      </c>
      <c r="O1942" s="42">
        <f t="shared" si="124"/>
        <v>591.70319999999992</v>
      </c>
    </row>
    <row r="1943" spans="1:15" x14ac:dyDescent="0.3">
      <c r="A1943" t="s">
        <v>3767</v>
      </c>
      <c r="B1943" s="2">
        <v>45590</v>
      </c>
      <c r="C1943" t="s">
        <v>538</v>
      </c>
      <c r="D1943" t="s">
        <v>1662</v>
      </c>
      <c r="E1943" t="str">
        <f>VLOOKUP(D1943,Product!$A$2:$I$101,3,FALSE)</f>
        <v>Sports</v>
      </c>
      <c r="F1943" t="s">
        <v>1761</v>
      </c>
      <c r="G1943">
        <v>3</v>
      </c>
      <c r="H1943">
        <v>878.62</v>
      </c>
      <c r="I1943">
        <v>0.05</v>
      </c>
      <c r="J1943" t="s">
        <v>1826</v>
      </c>
      <c r="K1943">
        <v>2504.067</v>
      </c>
      <c r="L1943" s="45">
        <f t="shared" si="122"/>
        <v>3</v>
      </c>
      <c r="M1943" s="42">
        <f t="shared" si="125"/>
        <v>878.62</v>
      </c>
      <c r="N1943" s="42">
        <f t="shared" si="123"/>
        <v>0.05</v>
      </c>
      <c r="O1943" s="42">
        <f t="shared" si="124"/>
        <v>2504.067</v>
      </c>
    </row>
    <row r="1944" spans="1:15" x14ac:dyDescent="0.3">
      <c r="A1944" t="s">
        <v>3768</v>
      </c>
      <c r="B1944" s="2">
        <v>45679</v>
      </c>
      <c r="C1944" t="s">
        <v>833</v>
      </c>
      <c r="D1944" t="s">
        <v>1708</v>
      </c>
      <c r="E1944" t="str">
        <f>VLOOKUP(D1944,Product!$A$2:$I$101,3,FALSE)</f>
        <v>Home</v>
      </c>
      <c r="F1944" t="s">
        <v>1789</v>
      </c>
      <c r="G1944">
        <v>4</v>
      </c>
      <c r="H1944">
        <v>87.83</v>
      </c>
      <c r="I1944">
        <v>0.23</v>
      </c>
      <c r="J1944" t="s">
        <v>1826</v>
      </c>
      <c r="K1944">
        <v>270.51639999999998</v>
      </c>
      <c r="L1944" s="45">
        <f t="shared" si="122"/>
        <v>4</v>
      </c>
      <c r="M1944" s="42">
        <f t="shared" si="125"/>
        <v>87.83</v>
      </c>
      <c r="N1944" s="42">
        <f t="shared" si="123"/>
        <v>0.23</v>
      </c>
      <c r="O1944" s="42">
        <f t="shared" si="124"/>
        <v>270.51639999999998</v>
      </c>
    </row>
    <row r="1945" spans="1:15" x14ac:dyDescent="0.3">
      <c r="A1945" t="s">
        <v>3769</v>
      </c>
      <c r="B1945" s="2">
        <v>45814</v>
      </c>
      <c r="C1945" t="s">
        <v>875</v>
      </c>
      <c r="D1945" t="s">
        <v>1660</v>
      </c>
      <c r="E1945" t="str">
        <f>VLOOKUP(D1945,Product!$A$2:$I$101,3,FALSE)</f>
        <v>Home</v>
      </c>
      <c r="F1945" t="s">
        <v>1786</v>
      </c>
      <c r="G1945">
        <v>3</v>
      </c>
      <c r="H1945">
        <v>442.64</v>
      </c>
      <c r="I1945">
        <v>0.15</v>
      </c>
      <c r="J1945" t="s">
        <v>1829</v>
      </c>
      <c r="K1945">
        <v>1128.732</v>
      </c>
      <c r="L1945" s="45">
        <f t="shared" si="122"/>
        <v>3</v>
      </c>
      <c r="M1945" s="42">
        <f t="shared" si="125"/>
        <v>442.64</v>
      </c>
      <c r="N1945" s="42">
        <f t="shared" si="123"/>
        <v>0.15</v>
      </c>
      <c r="O1945" s="42">
        <f t="shared" si="124"/>
        <v>1128.732</v>
      </c>
    </row>
    <row r="1946" spans="1:15" x14ac:dyDescent="0.3">
      <c r="A1946" t="s">
        <v>3770</v>
      </c>
      <c r="B1946" s="2">
        <v>45795</v>
      </c>
      <c r="C1946" t="s">
        <v>335</v>
      </c>
      <c r="D1946" t="s">
        <v>1624</v>
      </c>
      <c r="E1946" t="str">
        <f>VLOOKUP(D1946,Product!$A$2:$I$101,3,FALSE)</f>
        <v>Sports</v>
      </c>
      <c r="F1946" t="s">
        <v>1761</v>
      </c>
      <c r="G1946">
        <v>3</v>
      </c>
      <c r="H1946">
        <v>410.04</v>
      </c>
      <c r="I1946">
        <v>0.09</v>
      </c>
      <c r="J1946" t="s">
        <v>1829</v>
      </c>
      <c r="K1946">
        <v>1119.4092000000001</v>
      </c>
      <c r="L1946" s="45">
        <f t="shared" si="122"/>
        <v>3</v>
      </c>
      <c r="M1946" s="42">
        <f t="shared" si="125"/>
        <v>410.04</v>
      </c>
      <c r="N1946" s="42">
        <f t="shared" si="123"/>
        <v>0.09</v>
      </c>
      <c r="O1946" s="42">
        <f t="shared" si="124"/>
        <v>1119.4092000000001</v>
      </c>
    </row>
    <row r="1947" spans="1:15" x14ac:dyDescent="0.3">
      <c r="A1947" t="s">
        <v>3771</v>
      </c>
      <c r="B1947" s="2">
        <v>45797</v>
      </c>
      <c r="C1947" t="s">
        <v>455</v>
      </c>
      <c r="D1947" t="s">
        <v>1736</v>
      </c>
      <c r="E1947" t="str">
        <f>VLOOKUP(D1947,Product!$A$2:$I$101,3,FALSE)</f>
        <v>Beauty</v>
      </c>
      <c r="F1947" t="s">
        <v>1807</v>
      </c>
      <c r="G1947">
        <v>1</v>
      </c>
      <c r="H1947">
        <v>355.31</v>
      </c>
      <c r="I1947">
        <v>0.27</v>
      </c>
      <c r="J1947" t="s">
        <v>1824</v>
      </c>
      <c r="K1947">
        <v>259.37630000000001</v>
      </c>
      <c r="L1947" s="45">
        <f t="shared" si="122"/>
        <v>1</v>
      </c>
      <c r="M1947" s="42">
        <f t="shared" si="125"/>
        <v>355.31</v>
      </c>
      <c r="N1947" s="42">
        <f t="shared" si="123"/>
        <v>0.27</v>
      </c>
      <c r="O1947" s="42">
        <f t="shared" si="124"/>
        <v>259.37630000000001</v>
      </c>
    </row>
    <row r="1948" spans="1:15" x14ac:dyDescent="0.3">
      <c r="A1948" t="s">
        <v>3772</v>
      </c>
      <c r="B1948" s="2">
        <v>45607</v>
      </c>
      <c r="C1948" t="s">
        <v>1175</v>
      </c>
      <c r="D1948" t="s">
        <v>1565</v>
      </c>
      <c r="E1948" t="str">
        <f>VLOOKUP(D1948,Product!$A$2:$I$101,3,FALSE)</f>
        <v>Sports</v>
      </c>
      <c r="F1948" t="s">
        <v>1797</v>
      </c>
      <c r="G1948">
        <v>4</v>
      </c>
      <c r="H1948">
        <v>243.13</v>
      </c>
      <c r="I1948">
        <v>0.25</v>
      </c>
      <c r="J1948" t="s">
        <v>1829</v>
      </c>
      <c r="K1948">
        <v>729.39</v>
      </c>
      <c r="L1948" s="45">
        <f t="shared" si="122"/>
        <v>4</v>
      </c>
      <c r="M1948" s="42">
        <f t="shared" si="125"/>
        <v>243.13</v>
      </c>
      <c r="N1948" s="42">
        <f t="shared" si="123"/>
        <v>0.25</v>
      </c>
      <c r="O1948" s="42">
        <f t="shared" si="124"/>
        <v>729.39</v>
      </c>
    </row>
    <row r="1949" spans="1:15" x14ac:dyDescent="0.3">
      <c r="A1949" t="s">
        <v>3773</v>
      </c>
      <c r="B1949" s="2">
        <v>45614</v>
      </c>
      <c r="C1949" t="s">
        <v>737</v>
      </c>
      <c r="D1949" t="s">
        <v>1666</v>
      </c>
      <c r="E1949" t="str">
        <f>VLOOKUP(D1949,Product!$A$2:$I$101,3,FALSE)</f>
        <v>Beauty</v>
      </c>
      <c r="F1949" t="s">
        <v>1792</v>
      </c>
      <c r="G1949">
        <v>2</v>
      </c>
      <c r="H1949">
        <v>410.63</v>
      </c>
      <c r="I1949">
        <v>0.28000000000000003</v>
      </c>
      <c r="J1949" t="s">
        <v>1829</v>
      </c>
      <c r="K1949">
        <v>591.30719999999997</v>
      </c>
      <c r="L1949" s="45">
        <f t="shared" si="122"/>
        <v>2</v>
      </c>
      <c r="M1949" s="42">
        <f t="shared" si="125"/>
        <v>410.63</v>
      </c>
      <c r="N1949" s="42">
        <f t="shared" si="123"/>
        <v>0.28000000000000003</v>
      </c>
      <c r="O1949" s="42">
        <f t="shared" si="124"/>
        <v>591.30719999999997</v>
      </c>
    </row>
    <row r="1950" spans="1:15" x14ac:dyDescent="0.3">
      <c r="A1950" t="s">
        <v>3774</v>
      </c>
      <c r="B1950" s="2">
        <v>45293</v>
      </c>
      <c r="C1950" t="s">
        <v>1319</v>
      </c>
      <c r="D1950" t="s">
        <v>1736</v>
      </c>
      <c r="E1950" t="str">
        <f>VLOOKUP(D1950,Product!$A$2:$I$101,3,FALSE)</f>
        <v>Beauty</v>
      </c>
      <c r="F1950" t="s">
        <v>1789</v>
      </c>
      <c r="G1950">
        <v>4</v>
      </c>
      <c r="H1950">
        <v>101.25</v>
      </c>
      <c r="I1950">
        <v>0.16</v>
      </c>
      <c r="J1950" t="s">
        <v>1826</v>
      </c>
      <c r="K1950">
        <v>340.2</v>
      </c>
      <c r="L1950" s="45">
        <f t="shared" si="122"/>
        <v>4</v>
      </c>
      <c r="M1950" s="42">
        <f t="shared" si="125"/>
        <v>101.25</v>
      </c>
      <c r="N1950" s="42">
        <f t="shared" si="123"/>
        <v>0.16</v>
      </c>
      <c r="O1950" s="42">
        <f t="shared" si="124"/>
        <v>340.2</v>
      </c>
    </row>
    <row r="1951" spans="1:15" x14ac:dyDescent="0.3">
      <c r="A1951" t="s">
        <v>3775</v>
      </c>
      <c r="B1951" s="2">
        <v>45301</v>
      </c>
      <c r="C1951" t="s">
        <v>730</v>
      </c>
      <c r="D1951" t="s">
        <v>1560</v>
      </c>
      <c r="E1951" t="str">
        <f>VLOOKUP(D1951,Product!$A$2:$I$101,3,FALSE)</f>
        <v>Home</v>
      </c>
      <c r="F1951" t="s">
        <v>1807</v>
      </c>
      <c r="G1951">
        <v>4</v>
      </c>
      <c r="H1951">
        <v>716.39</v>
      </c>
      <c r="I1951">
        <v>0.03</v>
      </c>
      <c r="J1951" t="s">
        <v>1826</v>
      </c>
      <c r="K1951">
        <v>2779.5931999999998</v>
      </c>
      <c r="L1951" s="45">
        <f t="shared" si="122"/>
        <v>4</v>
      </c>
      <c r="M1951" s="42">
        <f t="shared" si="125"/>
        <v>716.39</v>
      </c>
      <c r="N1951" s="42">
        <f t="shared" si="123"/>
        <v>0.03</v>
      </c>
      <c r="O1951" s="42">
        <f t="shared" si="124"/>
        <v>2779.5931999999998</v>
      </c>
    </row>
    <row r="1952" spans="1:15" x14ac:dyDescent="0.3">
      <c r="A1952" t="s">
        <v>3776</v>
      </c>
      <c r="B1952" s="2">
        <v>45311</v>
      </c>
      <c r="C1952" t="s">
        <v>338</v>
      </c>
      <c r="D1952" t="s">
        <v>1694</v>
      </c>
      <c r="E1952" t="str">
        <f>VLOOKUP(D1952,Product!$A$2:$I$101,3,FALSE)</f>
        <v>Sports</v>
      </c>
      <c r="F1952" t="s">
        <v>1757</v>
      </c>
      <c r="G1952">
        <v>1</v>
      </c>
      <c r="H1952">
        <v>721.74</v>
      </c>
      <c r="I1952">
        <v>0.24</v>
      </c>
      <c r="J1952" t="s">
        <v>1826</v>
      </c>
      <c r="K1952">
        <v>548.52240000000006</v>
      </c>
      <c r="L1952" s="45">
        <f t="shared" si="122"/>
        <v>1</v>
      </c>
      <c r="M1952" s="42">
        <f t="shared" si="125"/>
        <v>721.74</v>
      </c>
      <c r="N1952" s="42">
        <f t="shared" si="123"/>
        <v>0.24</v>
      </c>
      <c r="O1952" s="42">
        <f t="shared" si="124"/>
        <v>548.52240000000006</v>
      </c>
    </row>
    <row r="1953" spans="1:15" x14ac:dyDescent="0.3">
      <c r="A1953" t="s">
        <v>3777</v>
      </c>
      <c r="B1953" s="2">
        <v>45702</v>
      </c>
      <c r="C1953" t="s">
        <v>205</v>
      </c>
      <c r="D1953" t="s">
        <v>1672</v>
      </c>
      <c r="E1953" t="str">
        <f>VLOOKUP(D1953,Product!$A$2:$I$101,3,FALSE)</f>
        <v>Electronics</v>
      </c>
      <c r="F1953" t="s">
        <v>1792</v>
      </c>
      <c r="G1953">
        <v>2</v>
      </c>
      <c r="H1953">
        <v>527.91</v>
      </c>
      <c r="I1953">
        <v>0.02</v>
      </c>
      <c r="J1953" t="s">
        <v>1824</v>
      </c>
      <c r="K1953">
        <v>1034.7036000000001</v>
      </c>
      <c r="L1953" s="45">
        <f t="shared" si="122"/>
        <v>2</v>
      </c>
      <c r="M1953" s="42">
        <f t="shared" si="125"/>
        <v>527.91</v>
      </c>
      <c r="N1953" s="42">
        <f t="shared" si="123"/>
        <v>0.02</v>
      </c>
      <c r="O1953" s="42">
        <f t="shared" si="124"/>
        <v>1034.7036000000001</v>
      </c>
    </row>
    <row r="1954" spans="1:15" x14ac:dyDescent="0.3">
      <c r="A1954" t="s">
        <v>3778</v>
      </c>
      <c r="B1954" s="2">
        <v>45525</v>
      </c>
      <c r="C1954" t="s">
        <v>1005</v>
      </c>
      <c r="D1954" t="s">
        <v>1652</v>
      </c>
      <c r="E1954" t="str">
        <f>VLOOKUP(D1954,Product!$A$2:$I$101,3,FALSE)</f>
        <v>Sports</v>
      </c>
      <c r="F1954" t="s">
        <v>1797</v>
      </c>
      <c r="G1954">
        <v>2</v>
      </c>
      <c r="H1954">
        <v>945.92</v>
      </c>
      <c r="I1954">
        <v>0.19</v>
      </c>
      <c r="J1954" t="s">
        <v>1829</v>
      </c>
      <c r="K1954">
        <v>1532.3904</v>
      </c>
      <c r="L1954" s="45">
        <f t="shared" si="122"/>
        <v>2</v>
      </c>
      <c r="M1954" s="42">
        <f t="shared" si="125"/>
        <v>945.92</v>
      </c>
      <c r="N1954" s="42">
        <f t="shared" si="123"/>
        <v>0.19</v>
      </c>
      <c r="O1954" s="42">
        <f t="shared" si="124"/>
        <v>1532.3904</v>
      </c>
    </row>
    <row r="1955" spans="1:15" x14ac:dyDescent="0.3">
      <c r="A1955" t="s">
        <v>3779</v>
      </c>
      <c r="B1955" s="2">
        <v>45780</v>
      </c>
      <c r="C1955" t="s">
        <v>295</v>
      </c>
      <c r="D1955" t="s">
        <v>1660</v>
      </c>
      <c r="E1955" t="str">
        <f>VLOOKUP(D1955,Product!$A$2:$I$101,3,FALSE)</f>
        <v>Home</v>
      </c>
      <c r="F1955" t="s">
        <v>1807</v>
      </c>
      <c r="G1955">
        <v>2</v>
      </c>
      <c r="H1955">
        <v>981.35</v>
      </c>
      <c r="I1955">
        <v>0.16</v>
      </c>
      <c r="J1955" t="s">
        <v>1826</v>
      </c>
      <c r="K1955">
        <v>1648.6679999999999</v>
      </c>
      <c r="L1955" s="45">
        <f t="shared" si="122"/>
        <v>2</v>
      </c>
      <c r="M1955" s="42">
        <f t="shared" si="125"/>
        <v>981.35</v>
      </c>
      <c r="N1955" s="42">
        <f t="shared" si="123"/>
        <v>0.16</v>
      </c>
      <c r="O1955" s="42">
        <f t="shared" si="124"/>
        <v>1648.6679999999999</v>
      </c>
    </row>
    <row r="1956" spans="1:15" x14ac:dyDescent="0.3">
      <c r="A1956" t="s">
        <v>3780</v>
      </c>
      <c r="B1956" s="2">
        <v>45819</v>
      </c>
      <c r="C1956" t="s">
        <v>722</v>
      </c>
      <c r="D1956" t="s">
        <v>1666</v>
      </c>
      <c r="E1956" t="str">
        <f>VLOOKUP(D1956,Product!$A$2:$I$101,3,FALSE)</f>
        <v>Beauty</v>
      </c>
      <c r="F1956" t="s">
        <v>1766</v>
      </c>
      <c r="G1956">
        <v>1</v>
      </c>
      <c r="H1956">
        <v>913.99</v>
      </c>
      <c r="I1956">
        <v>0.14000000000000001</v>
      </c>
      <c r="J1956" t="s">
        <v>1824</v>
      </c>
      <c r="K1956">
        <v>786.03139999999996</v>
      </c>
      <c r="L1956" s="45">
        <f t="shared" si="122"/>
        <v>1</v>
      </c>
      <c r="M1956" s="42">
        <f t="shared" si="125"/>
        <v>913.99</v>
      </c>
      <c r="N1956" s="42">
        <f t="shared" si="123"/>
        <v>0.14000000000000001</v>
      </c>
      <c r="O1956" s="42">
        <f t="shared" si="124"/>
        <v>786.03139999999996</v>
      </c>
    </row>
    <row r="1957" spans="1:15" x14ac:dyDescent="0.3">
      <c r="A1957" t="s">
        <v>3781</v>
      </c>
      <c r="B1957" s="2">
        <v>45863</v>
      </c>
      <c r="C1957" t="s">
        <v>55</v>
      </c>
      <c r="D1957" t="s">
        <v>1680</v>
      </c>
      <c r="E1957" t="str">
        <f>VLOOKUP(D1957,Product!$A$2:$I$101,3,FALSE)</f>
        <v>Beauty</v>
      </c>
      <c r="F1957" t="s">
        <v>1782</v>
      </c>
      <c r="G1957">
        <v>4</v>
      </c>
      <c r="H1957">
        <v>270.69</v>
      </c>
      <c r="I1957">
        <v>0.18</v>
      </c>
      <c r="J1957" t="s">
        <v>1826</v>
      </c>
      <c r="K1957">
        <v>887.86320000000001</v>
      </c>
      <c r="L1957" s="45">
        <f t="shared" si="122"/>
        <v>4</v>
      </c>
      <c r="M1957" s="42">
        <f t="shared" si="125"/>
        <v>270.69</v>
      </c>
      <c r="N1957" s="42">
        <f t="shared" si="123"/>
        <v>0.18</v>
      </c>
      <c r="O1957" s="42">
        <f t="shared" si="124"/>
        <v>887.86320000000001</v>
      </c>
    </row>
    <row r="1958" spans="1:15" x14ac:dyDescent="0.3">
      <c r="A1958" t="s">
        <v>3782</v>
      </c>
      <c r="B1958" s="2">
        <v>45687</v>
      </c>
      <c r="C1958" t="s">
        <v>538</v>
      </c>
      <c r="D1958" t="s">
        <v>1702</v>
      </c>
      <c r="E1958" t="str">
        <f>VLOOKUP(D1958,Product!$A$2:$I$101,3,FALSE)</f>
        <v>Electronics</v>
      </c>
      <c r="F1958" t="s">
        <v>1776</v>
      </c>
      <c r="G1958">
        <v>3</v>
      </c>
      <c r="H1958">
        <v>998.58</v>
      </c>
      <c r="I1958">
        <v>0.02</v>
      </c>
      <c r="J1958" t="s">
        <v>1824</v>
      </c>
      <c r="K1958">
        <v>2935.8252000000002</v>
      </c>
      <c r="L1958" s="45">
        <f t="shared" si="122"/>
        <v>3</v>
      </c>
      <c r="M1958" s="42">
        <f t="shared" si="125"/>
        <v>998.58</v>
      </c>
      <c r="N1958" s="42">
        <f t="shared" si="123"/>
        <v>0.02</v>
      </c>
      <c r="O1958" s="42">
        <f t="shared" si="124"/>
        <v>2935.8252000000002</v>
      </c>
    </row>
    <row r="1959" spans="1:15" x14ac:dyDescent="0.3">
      <c r="A1959" t="s">
        <v>3783</v>
      </c>
      <c r="B1959" s="2">
        <v>45806</v>
      </c>
      <c r="C1959" t="s">
        <v>1408</v>
      </c>
      <c r="D1959" t="s">
        <v>1622</v>
      </c>
      <c r="E1959" t="str">
        <f>VLOOKUP(D1959,Product!$A$2:$I$101,3,FALSE)</f>
        <v>Clothing</v>
      </c>
      <c r="F1959" t="s">
        <v>1786</v>
      </c>
      <c r="G1959">
        <v>3</v>
      </c>
      <c r="H1959">
        <v>765.12</v>
      </c>
      <c r="I1959">
        <v>0.18</v>
      </c>
      <c r="J1959" t="s">
        <v>1824</v>
      </c>
      <c r="K1959">
        <v>1882.1952000000001</v>
      </c>
      <c r="L1959" s="45">
        <f t="shared" si="122"/>
        <v>3</v>
      </c>
      <c r="M1959" s="42">
        <f t="shared" si="125"/>
        <v>765.12</v>
      </c>
      <c r="N1959" s="42">
        <f t="shared" si="123"/>
        <v>0.18</v>
      </c>
      <c r="O1959" s="42">
        <f t="shared" si="124"/>
        <v>1882.1952000000001</v>
      </c>
    </row>
    <row r="1960" spans="1:15" x14ac:dyDescent="0.3">
      <c r="A1960" t="s">
        <v>3784</v>
      </c>
      <c r="B1960" s="2">
        <v>45216</v>
      </c>
      <c r="C1960" t="s">
        <v>264</v>
      </c>
      <c r="D1960" t="s">
        <v>1676</v>
      </c>
      <c r="E1960" t="str">
        <f>VLOOKUP(D1960,Product!$A$2:$I$101,3,FALSE)</f>
        <v>Beauty</v>
      </c>
      <c r="F1960" t="s">
        <v>1813</v>
      </c>
      <c r="G1960">
        <v>3</v>
      </c>
      <c r="H1960">
        <v>449.99</v>
      </c>
      <c r="I1960">
        <v>0.17</v>
      </c>
      <c r="J1960" t="s">
        <v>1829</v>
      </c>
      <c r="K1960">
        <v>1120.4751000000001</v>
      </c>
      <c r="L1960" s="45">
        <f t="shared" si="122"/>
        <v>3</v>
      </c>
      <c r="M1960" s="42">
        <f t="shared" si="125"/>
        <v>449.99</v>
      </c>
      <c r="N1960" s="42">
        <f t="shared" si="123"/>
        <v>0.17</v>
      </c>
      <c r="O1960" s="42">
        <f t="shared" si="124"/>
        <v>1120.4751000000001</v>
      </c>
    </row>
    <row r="1961" spans="1:15" x14ac:dyDescent="0.3">
      <c r="A1961" t="s">
        <v>3785</v>
      </c>
      <c r="B1961" s="2">
        <v>45639</v>
      </c>
      <c r="C1961" t="s">
        <v>806</v>
      </c>
      <c r="D1961" t="s">
        <v>1634</v>
      </c>
      <c r="E1961" t="str">
        <f>VLOOKUP(D1961,Product!$A$2:$I$101,3,FALSE)</f>
        <v>Electronics</v>
      </c>
      <c r="F1961" t="s">
        <v>1792</v>
      </c>
      <c r="G1961">
        <v>2</v>
      </c>
      <c r="H1961">
        <v>249.02</v>
      </c>
      <c r="I1961">
        <v>0.01</v>
      </c>
      <c r="J1961" t="s">
        <v>1829</v>
      </c>
      <c r="K1961">
        <v>493.05959999999999</v>
      </c>
      <c r="L1961" s="45">
        <f t="shared" si="122"/>
        <v>2</v>
      </c>
      <c r="M1961" s="42">
        <f t="shared" si="125"/>
        <v>249.02</v>
      </c>
      <c r="N1961" s="42">
        <f t="shared" si="123"/>
        <v>0.01</v>
      </c>
      <c r="O1961" s="42">
        <f t="shared" si="124"/>
        <v>493.05959999999999</v>
      </c>
    </row>
    <row r="1962" spans="1:15" x14ac:dyDescent="0.3">
      <c r="A1962" t="s">
        <v>3786</v>
      </c>
      <c r="B1962" s="2">
        <v>45454</v>
      </c>
      <c r="C1962" t="s">
        <v>467</v>
      </c>
      <c r="D1962" t="s">
        <v>1662</v>
      </c>
      <c r="E1962" t="str">
        <f>VLOOKUP(D1962,Product!$A$2:$I$101,3,FALSE)</f>
        <v>Sports</v>
      </c>
      <c r="F1962" t="s">
        <v>1813</v>
      </c>
      <c r="G1962">
        <v>3</v>
      </c>
      <c r="H1962">
        <v>223.64</v>
      </c>
      <c r="I1962">
        <v>0.05</v>
      </c>
      <c r="J1962" t="s">
        <v>1824</v>
      </c>
      <c r="K1962">
        <v>637.37399999999991</v>
      </c>
      <c r="L1962" s="45">
        <f t="shared" si="122"/>
        <v>3</v>
      </c>
      <c r="M1962" s="42">
        <f t="shared" si="125"/>
        <v>223.64</v>
      </c>
      <c r="N1962" s="42">
        <f t="shared" si="123"/>
        <v>0.05</v>
      </c>
      <c r="O1962" s="42">
        <f t="shared" si="124"/>
        <v>637.37399999999991</v>
      </c>
    </row>
    <row r="1963" spans="1:15" x14ac:dyDescent="0.3">
      <c r="A1963" t="s">
        <v>3787</v>
      </c>
      <c r="B1963" s="2">
        <v>45934</v>
      </c>
      <c r="C1963" t="s">
        <v>375</v>
      </c>
      <c r="D1963" t="s">
        <v>1596</v>
      </c>
      <c r="E1963" t="str">
        <f>VLOOKUP(D1963,Product!$A$2:$I$101,3,FALSE)</f>
        <v>Sports</v>
      </c>
      <c r="F1963" t="s">
        <v>1769</v>
      </c>
      <c r="G1963">
        <v>2</v>
      </c>
      <c r="H1963">
        <v>92.94</v>
      </c>
      <c r="I1963">
        <v>0.12</v>
      </c>
      <c r="J1963" t="s">
        <v>1824</v>
      </c>
      <c r="K1963">
        <v>163.5744</v>
      </c>
      <c r="L1963" s="45">
        <f t="shared" si="122"/>
        <v>2</v>
      </c>
      <c r="M1963" s="42">
        <f t="shared" si="125"/>
        <v>92.94</v>
      </c>
      <c r="N1963" s="42">
        <f t="shared" si="123"/>
        <v>0.12</v>
      </c>
      <c r="O1963" s="42">
        <f t="shared" si="124"/>
        <v>163.5744</v>
      </c>
    </row>
    <row r="1964" spans="1:15" x14ac:dyDescent="0.3">
      <c r="A1964" t="s">
        <v>3788</v>
      </c>
      <c r="B1964" s="2">
        <v>45401</v>
      </c>
      <c r="C1964" t="s">
        <v>1130</v>
      </c>
      <c r="D1964" t="s">
        <v>1580</v>
      </c>
      <c r="E1964" t="str">
        <f>VLOOKUP(D1964,Product!$A$2:$I$101,3,FALSE)</f>
        <v>Beauty</v>
      </c>
      <c r="F1964" t="s">
        <v>1761</v>
      </c>
      <c r="G1964">
        <v>4</v>
      </c>
      <c r="H1964">
        <v>268.3</v>
      </c>
      <c r="I1964">
        <v>0.02</v>
      </c>
      <c r="J1964" t="s">
        <v>1829</v>
      </c>
      <c r="K1964">
        <v>1051.7360000000001</v>
      </c>
      <c r="L1964" s="45">
        <f t="shared" si="122"/>
        <v>4</v>
      </c>
      <c r="M1964" s="42">
        <f t="shared" si="125"/>
        <v>268.3</v>
      </c>
      <c r="N1964" s="42">
        <f t="shared" si="123"/>
        <v>0.02</v>
      </c>
      <c r="O1964" s="42">
        <f t="shared" si="124"/>
        <v>1051.7360000000001</v>
      </c>
    </row>
    <row r="1965" spans="1:15" x14ac:dyDescent="0.3">
      <c r="A1965" t="s">
        <v>3789</v>
      </c>
      <c r="B1965" s="2">
        <v>45770</v>
      </c>
      <c r="C1965" t="s">
        <v>1368</v>
      </c>
      <c r="D1965" t="s">
        <v>1666</v>
      </c>
      <c r="E1965" t="str">
        <f>VLOOKUP(D1965,Product!$A$2:$I$101,3,FALSE)</f>
        <v>Beauty</v>
      </c>
      <c r="F1965" t="s">
        <v>1813</v>
      </c>
      <c r="G1965">
        <v>4</v>
      </c>
      <c r="H1965">
        <v>835.61</v>
      </c>
      <c r="I1965">
        <v>0.03</v>
      </c>
      <c r="J1965" t="s">
        <v>1824</v>
      </c>
      <c r="K1965">
        <v>3242.1668</v>
      </c>
      <c r="L1965" s="45">
        <f t="shared" si="122"/>
        <v>4</v>
      </c>
      <c r="M1965" s="42">
        <f t="shared" si="125"/>
        <v>835.61</v>
      </c>
      <c r="N1965" s="42">
        <f t="shared" si="123"/>
        <v>0.03</v>
      </c>
      <c r="O1965" s="42">
        <f t="shared" si="124"/>
        <v>3242.1668</v>
      </c>
    </row>
    <row r="1966" spans="1:15" x14ac:dyDescent="0.3">
      <c r="A1966" t="s">
        <v>3790</v>
      </c>
      <c r="B1966" s="2">
        <v>45405</v>
      </c>
      <c r="C1966" t="s">
        <v>1193</v>
      </c>
      <c r="D1966" t="s">
        <v>1684</v>
      </c>
      <c r="E1966" t="str">
        <f>VLOOKUP(D1966,Product!$A$2:$I$101,3,FALSE)</f>
        <v>Home</v>
      </c>
      <c r="F1966" t="s">
        <v>1773</v>
      </c>
      <c r="G1966">
        <v>3</v>
      </c>
      <c r="H1966">
        <v>120.97</v>
      </c>
      <c r="I1966">
        <v>0.11</v>
      </c>
      <c r="J1966" t="s">
        <v>1824</v>
      </c>
      <c r="K1966">
        <v>322.98989999999998</v>
      </c>
      <c r="L1966" s="45">
        <f t="shared" si="122"/>
        <v>3</v>
      </c>
      <c r="M1966" s="42">
        <f t="shared" si="125"/>
        <v>120.97</v>
      </c>
      <c r="N1966" s="42">
        <f t="shared" si="123"/>
        <v>0.11</v>
      </c>
      <c r="O1966" s="42">
        <f t="shared" si="124"/>
        <v>322.98989999999998</v>
      </c>
    </row>
    <row r="1967" spans="1:15" x14ac:dyDescent="0.3">
      <c r="A1967" t="s">
        <v>3791</v>
      </c>
      <c r="B1967" s="2">
        <v>45424</v>
      </c>
      <c r="C1967" t="s">
        <v>124</v>
      </c>
      <c r="D1967" t="s">
        <v>1628</v>
      </c>
      <c r="E1967" t="str">
        <f>VLOOKUP(D1967,Product!$A$2:$I$101,3,FALSE)</f>
        <v>Electronics</v>
      </c>
      <c r="F1967" t="s">
        <v>1786</v>
      </c>
      <c r="G1967">
        <v>2</v>
      </c>
      <c r="H1967">
        <v>26.36</v>
      </c>
      <c r="I1967">
        <v>0.03</v>
      </c>
      <c r="J1967" t="s">
        <v>1829</v>
      </c>
      <c r="K1967">
        <v>51.138399999999997</v>
      </c>
      <c r="L1967" s="45">
        <f t="shared" si="122"/>
        <v>2</v>
      </c>
      <c r="M1967" s="42">
        <f t="shared" si="125"/>
        <v>26.36</v>
      </c>
      <c r="N1967" s="42">
        <f t="shared" si="123"/>
        <v>0.03</v>
      </c>
      <c r="O1967" s="42">
        <f t="shared" si="124"/>
        <v>51.138399999999997</v>
      </c>
    </row>
    <row r="1968" spans="1:15" x14ac:dyDescent="0.3">
      <c r="A1968" t="s">
        <v>3792</v>
      </c>
      <c r="B1968" s="2">
        <v>45881</v>
      </c>
      <c r="C1968" t="s">
        <v>134</v>
      </c>
      <c r="D1968" t="s">
        <v>1702</v>
      </c>
      <c r="E1968" t="str">
        <f>VLOOKUP(D1968,Product!$A$2:$I$101,3,FALSE)</f>
        <v>Electronics</v>
      </c>
      <c r="F1968" t="s">
        <v>1776</v>
      </c>
      <c r="G1968">
        <v>1</v>
      </c>
      <c r="H1968">
        <v>918.87</v>
      </c>
      <c r="I1968">
        <v>0.11</v>
      </c>
      <c r="J1968" t="s">
        <v>1826</v>
      </c>
      <c r="K1968">
        <v>817.79430000000002</v>
      </c>
      <c r="L1968" s="45">
        <f t="shared" si="122"/>
        <v>1</v>
      </c>
      <c r="M1968" s="42">
        <f t="shared" si="125"/>
        <v>918.87</v>
      </c>
      <c r="N1968" s="42">
        <f t="shared" si="123"/>
        <v>0.11</v>
      </c>
      <c r="O1968" s="42">
        <f t="shared" si="124"/>
        <v>817.79430000000002</v>
      </c>
    </row>
    <row r="1969" spans="1:15" x14ac:dyDescent="0.3">
      <c r="A1969" t="s">
        <v>3793</v>
      </c>
      <c r="B1969" s="2">
        <v>45794</v>
      </c>
      <c r="C1969" t="s">
        <v>127</v>
      </c>
      <c r="D1969" t="s">
        <v>1682</v>
      </c>
      <c r="E1969" t="str">
        <f>VLOOKUP(D1969,Product!$A$2:$I$101,3,FALSE)</f>
        <v>Electronics</v>
      </c>
      <c r="F1969" t="s">
        <v>1792</v>
      </c>
      <c r="G1969">
        <v>2</v>
      </c>
      <c r="H1969">
        <v>924.73</v>
      </c>
      <c r="I1969">
        <v>0.28999999999999998</v>
      </c>
      <c r="J1969" t="s">
        <v>1826</v>
      </c>
      <c r="K1969">
        <v>1313.1166000000001</v>
      </c>
      <c r="L1969" s="45">
        <f t="shared" si="122"/>
        <v>2</v>
      </c>
      <c r="M1969" s="42">
        <f t="shared" si="125"/>
        <v>924.73</v>
      </c>
      <c r="N1969" s="42">
        <f t="shared" si="123"/>
        <v>0.28999999999999998</v>
      </c>
      <c r="O1969" s="42">
        <f t="shared" si="124"/>
        <v>1313.1166000000001</v>
      </c>
    </row>
    <row r="1970" spans="1:15" x14ac:dyDescent="0.3">
      <c r="A1970" t="s">
        <v>3794</v>
      </c>
      <c r="B1970" s="2">
        <v>45665</v>
      </c>
      <c r="C1970" t="s">
        <v>93</v>
      </c>
      <c r="D1970" t="s">
        <v>1572</v>
      </c>
      <c r="E1970" t="str">
        <f>VLOOKUP(D1970,Product!$A$2:$I$101,3,FALSE)</f>
        <v>Beauty</v>
      </c>
      <c r="F1970" t="s">
        <v>1789</v>
      </c>
      <c r="G1970">
        <v>3</v>
      </c>
      <c r="H1970">
        <v>195.31</v>
      </c>
      <c r="I1970">
        <v>0.13</v>
      </c>
      <c r="J1970" t="s">
        <v>1829</v>
      </c>
      <c r="K1970">
        <v>509.75909999999999</v>
      </c>
      <c r="L1970" s="45">
        <f t="shared" si="122"/>
        <v>3</v>
      </c>
      <c r="M1970" s="42">
        <f t="shared" si="125"/>
        <v>195.31</v>
      </c>
      <c r="N1970" s="42">
        <f t="shared" si="123"/>
        <v>0.13</v>
      </c>
      <c r="O1970" s="42">
        <f t="shared" si="124"/>
        <v>509.75909999999999</v>
      </c>
    </row>
    <row r="1971" spans="1:15" x14ac:dyDescent="0.3">
      <c r="A1971" t="s">
        <v>3795</v>
      </c>
      <c r="B1971" s="2">
        <v>45793</v>
      </c>
      <c r="C1971" t="s">
        <v>481</v>
      </c>
      <c r="D1971" t="s">
        <v>1624</v>
      </c>
      <c r="E1971" t="str">
        <f>VLOOKUP(D1971,Product!$A$2:$I$101,3,FALSE)</f>
        <v>Sports</v>
      </c>
      <c r="F1971" t="s">
        <v>1782</v>
      </c>
      <c r="G1971">
        <v>1</v>
      </c>
      <c r="H1971">
        <v>91.38</v>
      </c>
      <c r="I1971">
        <v>0.14000000000000001</v>
      </c>
      <c r="J1971" t="s">
        <v>1824</v>
      </c>
      <c r="K1971">
        <v>78.586799999999997</v>
      </c>
      <c r="L1971" s="45">
        <f t="shared" si="122"/>
        <v>1</v>
      </c>
      <c r="M1971" s="42">
        <f t="shared" si="125"/>
        <v>91.38</v>
      </c>
      <c r="N1971" s="42">
        <f t="shared" si="123"/>
        <v>0.14000000000000001</v>
      </c>
      <c r="O1971" s="42">
        <f t="shared" si="124"/>
        <v>78.586799999999997</v>
      </c>
    </row>
    <row r="1972" spans="1:15" x14ac:dyDescent="0.3">
      <c r="A1972" t="s">
        <v>3796</v>
      </c>
      <c r="B1972" s="2">
        <v>45563</v>
      </c>
      <c r="C1972" t="s">
        <v>1487</v>
      </c>
      <c r="D1972" t="s">
        <v>1720</v>
      </c>
      <c r="E1972" t="str">
        <f>VLOOKUP(D1972,Product!$A$2:$I$101,3,FALSE)</f>
        <v>Home</v>
      </c>
      <c r="F1972" t="s">
        <v>1792</v>
      </c>
      <c r="G1972">
        <v>2</v>
      </c>
      <c r="H1972">
        <v>494.35</v>
      </c>
      <c r="I1972">
        <v>0.1</v>
      </c>
      <c r="J1972" t="s">
        <v>1824</v>
      </c>
      <c r="K1972">
        <v>889.83</v>
      </c>
      <c r="L1972" s="45">
        <f t="shared" si="122"/>
        <v>2</v>
      </c>
      <c r="M1972" s="42">
        <f t="shared" si="125"/>
        <v>494.35</v>
      </c>
      <c r="N1972" s="42">
        <f t="shared" si="123"/>
        <v>0.1</v>
      </c>
      <c r="O1972" s="42">
        <f t="shared" si="124"/>
        <v>889.83</v>
      </c>
    </row>
    <row r="1973" spans="1:15" x14ac:dyDescent="0.3">
      <c r="A1973" t="s">
        <v>3797</v>
      </c>
      <c r="B1973" s="2">
        <v>45577</v>
      </c>
      <c r="C1973" t="s">
        <v>815</v>
      </c>
      <c r="D1973" t="s">
        <v>1596</v>
      </c>
      <c r="E1973" t="str">
        <f>VLOOKUP(D1973,Product!$A$2:$I$101,3,FALSE)</f>
        <v>Sports</v>
      </c>
      <c r="F1973" t="s">
        <v>1789</v>
      </c>
      <c r="G1973">
        <v>1</v>
      </c>
      <c r="H1973">
        <v>412.2</v>
      </c>
      <c r="I1973">
        <v>0.11</v>
      </c>
      <c r="J1973" t="s">
        <v>1824</v>
      </c>
      <c r="K1973">
        <v>366.858</v>
      </c>
      <c r="L1973" s="45">
        <f t="shared" si="122"/>
        <v>1</v>
      </c>
      <c r="M1973" s="42">
        <f t="shared" si="125"/>
        <v>412.2</v>
      </c>
      <c r="N1973" s="42">
        <f t="shared" si="123"/>
        <v>0.11</v>
      </c>
      <c r="O1973" s="42">
        <f t="shared" si="124"/>
        <v>366.858</v>
      </c>
    </row>
    <row r="1974" spans="1:15" x14ac:dyDescent="0.3">
      <c r="A1974" t="s">
        <v>3798</v>
      </c>
      <c r="B1974" s="2">
        <v>45466</v>
      </c>
      <c r="C1974" t="s">
        <v>1229</v>
      </c>
      <c r="D1974" t="s">
        <v>1706</v>
      </c>
      <c r="E1974" t="str">
        <f>VLOOKUP(D1974,Product!$A$2:$I$101,3,FALSE)</f>
        <v>Home</v>
      </c>
      <c r="F1974" t="s">
        <v>1804</v>
      </c>
      <c r="G1974">
        <v>1</v>
      </c>
      <c r="H1974">
        <v>650.47</v>
      </c>
      <c r="I1974">
        <v>0.13</v>
      </c>
      <c r="J1974" t="s">
        <v>1826</v>
      </c>
      <c r="K1974">
        <v>565.90890000000002</v>
      </c>
      <c r="L1974" s="45">
        <f t="shared" si="122"/>
        <v>1</v>
      </c>
      <c r="M1974" s="42">
        <f t="shared" si="125"/>
        <v>650.47</v>
      </c>
      <c r="N1974" s="42">
        <f t="shared" si="123"/>
        <v>0.13</v>
      </c>
      <c r="O1974" s="42">
        <f t="shared" si="124"/>
        <v>565.90890000000002</v>
      </c>
    </row>
    <row r="1975" spans="1:15" x14ac:dyDescent="0.3">
      <c r="A1975" t="s">
        <v>3799</v>
      </c>
      <c r="B1975" s="2">
        <v>45256</v>
      </c>
      <c r="C1975" t="s">
        <v>520</v>
      </c>
      <c r="D1975" t="s">
        <v>1576</v>
      </c>
      <c r="E1975" t="str">
        <f>VLOOKUP(D1975,Product!$A$2:$I$101,3,FALSE)</f>
        <v>Home</v>
      </c>
      <c r="F1975" t="s">
        <v>1794</v>
      </c>
      <c r="G1975">
        <v>1</v>
      </c>
      <c r="H1975">
        <v>68.209999999999994</v>
      </c>
      <c r="I1975">
        <v>0.05</v>
      </c>
      <c r="J1975" t="s">
        <v>1826</v>
      </c>
      <c r="K1975">
        <v>64.799499999999995</v>
      </c>
      <c r="L1975" s="45">
        <f t="shared" si="122"/>
        <v>1</v>
      </c>
      <c r="M1975" s="42">
        <f t="shared" si="125"/>
        <v>68.209999999999994</v>
      </c>
      <c r="N1975" s="42">
        <f t="shared" si="123"/>
        <v>0.05</v>
      </c>
      <c r="O1975" s="42">
        <f t="shared" si="124"/>
        <v>64.799499999999995</v>
      </c>
    </row>
    <row r="1976" spans="1:15" x14ac:dyDescent="0.3">
      <c r="A1976" t="s">
        <v>3800</v>
      </c>
      <c r="B1976" s="2">
        <v>45886</v>
      </c>
      <c r="C1976" t="s">
        <v>461</v>
      </c>
      <c r="D1976" t="s">
        <v>1654</v>
      </c>
      <c r="E1976" t="str">
        <f>VLOOKUP(D1976,Product!$A$2:$I$101,3,FALSE)</f>
        <v>Clothing</v>
      </c>
      <c r="F1976" t="s">
        <v>1779</v>
      </c>
      <c r="G1976">
        <v>2</v>
      </c>
      <c r="H1976">
        <v>842.89</v>
      </c>
      <c r="I1976">
        <v>0.25</v>
      </c>
      <c r="J1976" t="s">
        <v>1829</v>
      </c>
      <c r="K1976">
        <v>1264.335</v>
      </c>
      <c r="L1976" s="45">
        <f t="shared" si="122"/>
        <v>2</v>
      </c>
      <c r="M1976" s="42">
        <f t="shared" si="125"/>
        <v>842.89</v>
      </c>
      <c r="N1976" s="42">
        <f t="shared" si="123"/>
        <v>0.25</v>
      </c>
      <c r="O1976" s="42">
        <f t="shared" si="124"/>
        <v>1264.335</v>
      </c>
    </row>
    <row r="1977" spans="1:15" x14ac:dyDescent="0.3">
      <c r="A1977" t="s">
        <v>3801</v>
      </c>
      <c r="B1977" s="2">
        <v>45390</v>
      </c>
      <c r="C1977" t="s">
        <v>948</v>
      </c>
      <c r="D1977" t="s">
        <v>1555</v>
      </c>
      <c r="E1977" t="str">
        <f>VLOOKUP(D1977,Product!$A$2:$I$101,3,FALSE)</f>
        <v>Clothing</v>
      </c>
      <c r="F1977" t="s">
        <v>1769</v>
      </c>
      <c r="G1977">
        <v>2</v>
      </c>
      <c r="H1977">
        <v>227.95</v>
      </c>
      <c r="I1977">
        <v>0.24</v>
      </c>
      <c r="J1977" t="s">
        <v>1829</v>
      </c>
      <c r="K1977">
        <v>346.48399999999998</v>
      </c>
      <c r="L1977" s="45">
        <f t="shared" si="122"/>
        <v>2</v>
      </c>
      <c r="M1977" s="42">
        <f t="shared" si="125"/>
        <v>227.95</v>
      </c>
      <c r="N1977" s="42">
        <f t="shared" si="123"/>
        <v>0.24</v>
      </c>
      <c r="O1977" s="42">
        <f t="shared" si="124"/>
        <v>346.48399999999998</v>
      </c>
    </row>
    <row r="1978" spans="1:15" x14ac:dyDescent="0.3">
      <c r="A1978" t="s">
        <v>3802</v>
      </c>
      <c r="B1978" s="2">
        <v>45388</v>
      </c>
      <c r="C1978" t="s">
        <v>631</v>
      </c>
      <c r="D1978" t="s">
        <v>1680</v>
      </c>
      <c r="E1978" t="str">
        <f>VLOOKUP(D1978,Product!$A$2:$I$101,3,FALSE)</f>
        <v>Beauty</v>
      </c>
      <c r="F1978" t="s">
        <v>1794</v>
      </c>
      <c r="G1978">
        <v>3</v>
      </c>
      <c r="H1978">
        <v>685.97</v>
      </c>
      <c r="I1978">
        <v>0.24</v>
      </c>
      <c r="J1978" t="s">
        <v>1826</v>
      </c>
      <c r="K1978">
        <v>1564.0116</v>
      </c>
      <c r="L1978" s="45">
        <f t="shared" si="122"/>
        <v>3</v>
      </c>
      <c r="M1978" s="42">
        <f t="shared" si="125"/>
        <v>685.97</v>
      </c>
      <c r="N1978" s="42">
        <f t="shared" si="123"/>
        <v>0.24</v>
      </c>
      <c r="O1978" s="42">
        <f t="shared" si="124"/>
        <v>1564.0116</v>
      </c>
    </row>
    <row r="1979" spans="1:15" x14ac:dyDescent="0.3">
      <c r="A1979" t="s">
        <v>3803</v>
      </c>
      <c r="B1979" s="2">
        <v>45793</v>
      </c>
      <c r="C1979" t="s">
        <v>1142</v>
      </c>
      <c r="D1979" t="s">
        <v>1606</v>
      </c>
      <c r="E1979" t="str">
        <f>VLOOKUP(D1979,Product!$A$2:$I$101,3,FALSE)</f>
        <v>Home</v>
      </c>
      <c r="F1979" t="s">
        <v>1761</v>
      </c>
      <c r="G1979">
        <v>1</v>
      </c>
      <c r="H1979">
        <v>722.57</v>
      </c>
      <c r="I1979">
        <v>0.18</v>
      </c>
      <c r="J1979" t="s">
        <v>1824</v>
      </c>
      <c r="K1979">
        <v>592.50740000000008</v>
      </c>
      <c r="L1979" s="45">
        <f t="shared" si="122"/>
        <v>1</v>
      </c>
      <c r="M1979" s="42">
        <f t="shared" si="125"/>
        <v>722.57</v>
      </c>
      <c r="N1979" s="42">
        <f t="shared" si="123"/>
        <v>0.18</v>
      </c>
      <c r="O1979" s="42">
        <f t="shared" si="124"/>
        <v>592.50740000000008</v>
      </c>
    </row>
    <row r="1980" spans="1:15" x14ac:dyDescent="0.3">
      <c r="A1980" t="s">
        <v>3804</v>
      </c>
      <c r="B1980" s="2">
        <v>45615</v>
      </c>
      <c r="C1980" t="s">
        <v>475</v>
      </c>
      <c r="D1980" t="s">
        <v>1618</v>
      </c>
      <c r="E1980" t="str">
        <f>VLOOKUP(D1980,Product!$A$2:$I$101,3,FALSE)</f>
        <v>Home</v>
      </c>
      <c r="F1980" t="s">
        <v>1773</v>
      </c>
      <c r="G1980">
        <v>3</v>
      </c>
      <c r="H1980">
        <v>585.54999999999995</v>
      </c>
      <c r="I1980">
        <v>0.14000000000000001</v>
      </c>
      <c r="J1980" t="s">
        <v>1829</v>
      </c>
      <c r="K1980">
        <v>1510.7190000000001</v>
      </c>
      <c r="L1980" s="45">
        <f t="shared" si="122"/>
        <v>3</v>
      </c>
      <c r="M1980" s="42">
        <f t="shared" si="125"/>
        <v>585.54999999999995</v>
      </c>
      <c r="N1980" s="42">
        <f t="shared" si="123"/>
        <v>0.14000000000000001</v>
      </c>
      <c r="O1980" s="42">
        <f t="shared" si="124"/>
        <v>1510.7190000000001</v>
      </c>
    </row>
    <row r="1981" spans="1:15" x14ac:dyDescent="0.3">
      <c r="A1981" t="s">
        <v>3805</v>
      </c>
      <c r="B1981" s="2">
        <v>45666</v>
      </c>
      <c r="C1981" t="s">
        <v>975</v>
      </c>
      <c r="D1981" t="s">
        <v>1640</v>
      </c>
      <c r="E1981" t="str">
        <f>VLOOKUP(D1981,Product!$A$2:$I$101,3,FALSE)</f>
        <v>Clothing</v>
      </c>
      <c r="F1981" t="s">
        <v>1797</v>
      </c>
      <c r="G1981">
        <v>2</v>
      </c>
      <c r="H1981">
        <v>635.80999999999995</v>
      </c>
      <c r="I1981">
        <v>0.13</v>
      </c>
      <c r="J1981" t="s">
        <v>1826</v>
      </c>
      <c r="K1981">
        <v>1106.3094000000001</v>
      </c>
      <c r="L1981" s="45">
        <f t="shared" si="122"/>
        <v>2</v>
      </c>
      <c r="M1981" s="42">
        <f t="shared" si="125"/>
        <v>635.80999999999995</v>
      </c>
      <c r="N1981" s="42">
        <f t="shared" si="123"/>
        <v>0.13</v>
      </c>
      <c r="O1981" s="42">
        <f t="shared" si="124"/>
        <v>1106.3094000000001</v>
      </c>
    </row>
    <row r="1982" spans="1:15" x14ac:dyDescent="0.3">
      <c r="A1982" t="s">
        <v>3806</v>
      </c>
      <c r="B1982" s="2">
        <v>45644</v>
      </c>
      <c r="C1982" t="s">
        <v>881</v>
      </c>
      <c r="D1982" t="s">
        <v>1576</v>
      </c>
      <c r="E1982" t="str">
        <f>VLOOKUP(D1982,Product!$A$2:$I$101,3,FALSE)</f>
        <v>Home</v>
      </c>
      <c r="F1982" t="s">
        <v>1769</v>
      </c>
      <c r="G1982">
        <v>2</v>
      </c>
      <c r="H1982">
        <v>353.74</v>
      </c>
      <c r="I1982">
        <v>0.01</v>
      </c>
      <c r="J1982" t="s">
        <v>1824</v>
      </c>
      <c r="K1982">
        <v>700.40520000000004</v>
      </c>
      <c r="L1982" s="45">
        <f t="shared" si="122"/>
        <v>2</v>
      </c>
      <c r="M1982" s="42">
        <f t="shared" si="125"/>
        <v>353.74</v>
      </c>
      <c r="N1982" s="42">
        <f t="shared" si="123"/>
        <v>0.01</v>
      </c>
      <c r="O1982" s="42">
        <f t="shared" si="124"/>
        <v>700.40520000000004</v>
      </c>
    </row>
    <row r="1983" spans="1:15" x14ac:dyDescent="0.3">
      <c r="A1983" t="s">
        <v>3807</v>
      </c>
      <c r="B1983" s="2">
        <v>45648</v>
      </c>
      <c r="C1983" t="s">
        <v>842</v>
      </c>
      <c r="D1983" t="s">
        <v>1620</v>
      </c>
      <c r="E1983" t="str">
        <f>VLOOKUP(D1983,Product!$A$2:$I$101,3,FALSE)</f>
        <v>Clothing</v>
      </c>
      <c r="F1983" t="s">
        <v>1779</v>
      </c>
      <c r="G1983">
        <v>1</v>
      </c>
      <c r="H1983">
        <v>377.52</v>
      </c>
      <c r="I1983">
        <v>0.15</v>
      </c>
      <c r="J1983" t="s">
        <v>1824</v>
      </c>
      <c r="K1983">
        <v>320.892</v>
      </c>
      <c r="L1983" s="45">
        <f t="shared" si="122"/>
        <v>1</v>
      </c>
      <c r="M1983" s="42">
        <f t="shared" si="125"/>
        <v>377.52</v>
      </c>
      <c r="N1983" s="42">
        <f t="shared" si="123"/>
        <v>0.15</v>
      </c>
      <c r="O1983" s="42">
        <f t="shared" si="124"/>
        <v>320.892</v>
      </c>
    </row>
    <row r="1984" spans="1:15" x14ac:dyDescent="0.3">
      <c r="A1984" t="s">
        <v>3808</v>
      </c>
      <c r="B1984" s="2">
        <v>45500</v>
      </c>
      <c r="C1984" t="s">
        <v>669</v>
      </c>
      <c r="D1984" t="s">
        <v>1684</v>
      </c>
      <c r="E1984" t="str">
        <f>VLOOKUP(D1984,Product!$A$2:$I$101,3,FALSE)</f>
        <v>Home</v>
      </c>
      <c r="F1984" t="s">
        <v>1761</v>
      </c>
      <c r="G1984">
        <v>3</v>
      </c>
      <c r="H1984">
        <v>901.49</v>
      </c>
      <c r="I1984">
        <v>0</v>
      </c>
      <c r="J1984" t="s">
        <v>1824</v>
      </c>
      <c r="K1984">
        <v>2704.47</v>
      </c>
      <c r="L1984" s="45">
        <f t="shared" si="122"/>
        <v>3</v>
      </c>
      <c r="M1984" s="42">
        <f t="shared" si="125"/>
        <v>901.49</v>
      </c>
      <c r="N1984" s="42">
        <f t="shared" si="123"/>
        <v>0</v>
      </c>
      <c r="O1984" s="42">
        <f t="shared" si="124"/>
        <v>2704.47</v>
      </c>
    </row>
    <row r="1985" spans="1:15" x14ac:dyDescent="0.3">
      <c r="A1985" t="s">
        <v>3809</v>
      </c>
      <c r="B1985" s="2">
        <v>45806</v>
      </c>
      <c r="C1985" t="s">
        <v>654</v>
      </c>
      <c r="D1985" t="s">
        <v>1608</v>
      </c>
      <c r="E1985" t="str">
        <f>VLOOKUP(D1985,Product!$A$2:$I$101,3,FALSE)</f>
        <v>Home</v>
      </c>
      <c r="F1985" t="s">
        <v>1773</v>
      </c>
      <c r="G1985">
        <v>1</v>
      </c>
      <c r="H1985">
        <v>563.01</v>
      </c>
      <c r="I1985">
        <v>0.1</v>
      </c>
      <c r="J1985" t="s">
        <v>1824</v>
      </c>
      <c r="K1985">
        <v>506.709</v>
      </c>
      <c r="L1985" s="45">
        <f t="shared" si="122"/>
        <v>1</v>
      </c>
      <c r="M1985" s="42">
        <f t="shared" si="125"/>
        <v>563.01</v>
      </c>
      <c r="N1985" s="42">
        <f t="shared" si="123"/>
        <v>0.1</v>
      </c>
      <c r="O1985" s="42">
        <f t="shared" si="124"/>
        <v>506.709</v>
      </c>
    </row>
    <row r="1986" spans="1:15" x14ac:dyDescent="0.3">
      <c r="A1986" t="s">
        <v>3810</v>
      </c>
      <c r="B1986" s="2">
        <v>45365</v>
      </c>
      <c r="C1986" t="s">
        <v>198</v>
      </c>
      <c r="D1986" t="s">
        <v>1688</v>
      </c>
      <c r="E1986" t="str">
        <f>VLOOKUP(D1986,Product!$A$2:$I$101,3,FALSE)</f>
        <v>Home</v>
      </c>
      <c r="F1986" t="s">
        <v>1776</v>
      </c>
      <c r="G1986">
        <v>4</v>
      </c>
      <c r="H1986">
        <v>167.25</v>
      </c>
      <c r="I1986">
        <v>0.11</v>
      </c>
      <c r="J1986" t="s">
        <v>1824</v>
      </c>
      <c r="K1986">
        <v>595.41</v>
      </c>
      <c r="L1986" s="45">
        <f t="shared" si="122"/>
        <v>4</v>
      </c>
      <c r="M1986" s="42">
        <f t="shared" si="125"/>
        <v>167.25</v>
      </c>
      <c r="N1986" s="42">
        <f t="shared" si="123"/>
        <v>0.11</v>
      </c>
      <c r="O1986" s="42">
        <f t="shared" si="124"/>
        <v>595.41</v>
      </c>
    </row>
    <row r="1987" spans="1:15" x14ac:dyDescent="0.3">
      <c r="A1987" t="s">
        <v>3811</v>
      </c>
      <c r="B1987" s="2">
        <v>45229</v>
      </c>
      <c r="C1987" t="s">
        <v>1403</v>
      </c>
      <c r="D1987" t="s">
        <v>1668</v>
      </c>
      <c r="E1987" t="str">
        <f>VLOOKUP(D1987,Product!$A$2:$I$101,3,FALSE)</f>
        <v>Beauty</v>
      </c>
      <c r="F1987" t="s">
        <v>1810</v>
      </c>
      <c r="G1987">
        <v>3</v>
      </c>
      <c r="H1987">
        <v>345.43</v>
      </c>
      <c r="I1987">
        <v>0.08</v>
      </c>
      <c r="J1987" t="s">
        <v>1829</v>
      </c>
      <c r="K1987">
        <v>953.38679999999999</v>
      </c>
      <c r="L1987" s="45">
        <f t="shared" ref="L1987:L2001" si="126">IF(G1987="", AVERAGEIF($E$2:$E$101, E1988, $G$2:$G$101), G1987)</f>
        <v>3</v>
      </c>
      <c r="M1987" s="42">
        <f t="shared" si="125"/>
        <v>345.43</v>
      </c>
      <c r="N1987" s="42">
        <f t="shared" ref="N1987:N2001" si="127">IF(I1987="", AVERAGEIF($E$2:$E$101, E1988, $I$2:$I$101), I1987)</f>
        <v>0.08</v>
      </c>
      <c r="O1987" s="42">
        <f t="shared" ref="O1987:O2001" si="128">IF(K1987="", AVERAGEIF($E$2:$E$101, E1988, $K$2:$K$101), K1987)</f>
        <v>953.38679999999999</v>
      </c>
    </row>
    <row r="1988" spans="1:15" x14ac:dyDescent="0.3">
      <c r="A1988" t="s">
        <v>3812</v>
      </c>
      <c r="B1988" s="2">
        <v>45349</v>
      </c>
      <c r="C1988" t="s">
        <v>972</v>
      </c>
      <c r="D1988" t="s">
        <v>1712</v>
      </c>
      <c r="E1988" t="str">
        <f>VLOOKUP(D1988,Product!$A$2:$I$101,3,FALSE)</f>
        <v>Sports</v>
      </c>
      <c r="F1988" t="s">
        <v>1786</v>
      </c>
      <c r="G1988">
        <v>4</v>
      </c>
      <c r="H1988">
        <v>752.48</v>
      </c>
      <c r="I1988">
        <v>0.23</v>
      </c>
      <c r="J1988" t="s">
        <v>1824</v>
      </c>
      <c r="K1988">
        <v>2317.6383999999998</v>
      </c>
      <c r="L1988" s="45">
        <f t="shared" si="126"/>
        <v>4</v>
      </c>
      <c r="M1988" s="42">
        <f t="shared" si="125"/>
        <v>752.48</v>
      </c>
      <c r="N1988" s="42">
        <f t="shared" si="127"/>
        <v>0.23</v>
      </c>
      <c r="O1988" s="42">
        <f t="shared" si="128"/>
        <v>2317.6383999999998</v>
      </c>
    </row>
    <row r="1989" spans="1:15" x14ac:dyDescent="0.3">
      <c r="A1989" t="s">
        <v>3813</v>
      </c>
      <c r="B1989" s="2">
        <v>45886</v>
      </c>
      <c r="C1989" t="s">
        <v>1389</v>
      </c>
      <c r="D1989" t="s">
        <v>1662</v>
      </c>
      <c r="E1989" t="str">
        <f>VLOOKUP(D1989,Product!$A$2:$I$101,3,FALSE)</f>
        <v>Sports</v>
      </c>
      <c r="F1989" t="s">
        <v>1813</v>
      </c>
      <c r="G1989">
        <v>1</v>
      </c>
      <c r="H1989">
        <v>120.02</v>
      </c>
      <c r="I1989">
        <v>0.26</v>
      </c>
      <c r="J1989" t="s">
        <v>1824</v>
      </c>
      <c r="K1989">
        <v>88.814799999999991</v>
      </c>
      <c r="L1989" s="45">
        <f t="shared" si="126"/>
        <v>1</v>
      </c>
      <c r="M1989" s="42">
        <f t="shared" si="125"/>
        <v>120.02</v>
      </c>
      <c r="N1989" s="42">
        <f t="shared" si="127"/>
        <v>0.26</v>
      </c>
      <c r="O1989" s="42">
        <f t="shared" si="128"/>
        <v>88.814799999999991</v>
      </c>
    </row>
    <row r="1990" spans="1:15" x14ac:dyDescent="0.3">
      <c r="A1990" t="s">
        <v>3814</v>
      </c>
      <c r="B1990" s="2">
        <v>45359</v>
      </c>
      <c r="C1990" t="s">
        <v>1017</v>
      </c>
      <c r="D1990" t="s">
        <v>1630</v>
      </c>
      <c r="E1990" t="str">
        <f>VLOOKUP(D1990,Product!$A$2:$I$101,3,FALSE)</f>
        <v>Sports</v>
      </c>
      <c r="F1990" t="s">
        <v>1782</v>
      </c>
      <c r="G1990">
        <v>3</v>
      </c>
      <c r="H1990">
        <v>146.71</v>
      </c>
      <c r="I1990">
        <v>0.28000000000000003</v>
      </c>
      <c r="J1990" t="s">
        <v>1824</v>
      </c>
      <c r="K1990">
        <v>316.89359999999999</v>
      </c>
      <c r="L1990" s="45">
        <f t="shared" si="126"/>
        <v>3</v>
      </c>
      <c r="M1990" s="42">
        <f t="shared" si="125"/>
        <v>146.71</v>
      </c>
      <c r="N1990" s="42">
        <f t="shared" si="127"/>
        <v>0.28000000000000003</v>
      </c>
      <c r="O1990" s="42">
        <f t="shared" si="128"/>
        <v>316.89359999999999</v>
      </c>
    </row>
    <row r="1991" spans="1:15" x14ac:dyDescent="0.3">
      <c r="A1991" t="s">
        <v>3815</v>
      </c>
      <c r="B1991" s="2">
        <v>45730</v>
      </c>
      <c r="C1991" t="s">
        <v>298</v>
      </c>
      <c r="D1991" t="s">
        <v>1676</v>
      </c>
      <c r="E1991" t="str">
        <f>VLOOKUP(D1991,Product!$A$2:$I$101,3,FALSE)</f>
        <v>Beauty</v>
      </c>
      <c r="F1991" t="s">
        <v>1752</v>
      </c>
      <c r="G1991">
        <v>2</v>
      </c>
      <c r="H1991">
        <v>358.87</v>
      </c>
      <c r="I1991">
        <v>0.24</v>
      </c>
      <c r="J1991" t="s">
        <v>1824</v>
      </c>
      <c r="K1991">
        <v>545.48239999999998</v>
      </c>
      <c r="L1991" s="45">
        <f t="shared" si="126"/>
        <v>2</v>
      </c>
      <c r="M1991" s="42">
        <f t="shared" si="125"/>
        <v>358.87</v>
      </c>
      <c r="N1991" s="42">
        <f t="shared" si="127"/>
        <v>0.24</v>
      </c>
      <c r="O1991" s="42">
        <f t="shared" si="128"/>
        <v>545.48239999999998</v>
      </c>
    </row>
    <row r="1992" spans="1:15" x14ac:dyDescent="0.3">
      <c r="A1992" t="s">
        <v>3816</v>
      </c>
      <c r="B1992" s="2">
        <v>45456</v>
      </c>
      <c r="C1992" t="s">
        <v>773</v>
      </c>
      <c r="D1992" t="s">
        <v>1652</v>
      </c>
      <c r="E1992" t="str">
        <f>VLOOKUP(D1992,Product!$A$2:$I$101,3,FALSE)</f>
        <v>Sports</v>
      </c>
      <c r="F1992" t="s">
        <v>1766</v>
      </c>
      <c r="G1992">
        <v>4</v>
      </c>
      <c r="H1992">
        <v>212.75</v>
      </c>
      <c r="I1992">
        <v>0.11</v>
      </c>
      <c r="J1992" t="s">
        <v>1829</v>
      </c>
      <c r="K1992">
        <v>757.39</v>
      </c>
      <c r="L1992" s="45">
        <f t="shared" si="126"/>
        <v>4</v>
      </c>
      <c r="M1992" s="42">
        <f t="shared" si="125"/>
        <v>212.75</v>
      </c>
      <c r="N1992" s="42">
        <f t="shared" si="127"/>
        <v>0.11</v>
      </c>
      <c r="O1992" s="42">
        <f t="shared" si="128"/>
        <v>757.39</v>
      </c>
    </row>
    <row r="1993" spans="1:15" x14ac:dyDescent="0.3">
      <c r="A1993" t="s">
        <v>3817</v>
      </c>
      <c r="B1993" s="2">
        <v>45450</v>
      </c>
      <c r="C1993" t="s">
        <v>1029</v>
      </c>
      <c r="D1993" t="s">
        <v>1638</v>
      </c>
      <c r="E1993" t="str">
        <f>VLOOKUP(D1993,Product!$A$2:$I$101,3,FALSE)</f>
        <v>Sports</v>
      </c>
      <c r="F1993" t="s">
        <v>1792</v>
      </c>
      <c r="G1993">
        <v>1</v>
      </c>
      <c r="H1993">
        <v>183.47</v>
      </c>
      <c r="I1993">
        <v>0.17</v>
      </c>
      <c r="J1993" t="s">
        <v>1826</v>
      </c>
      <c r="K1993">
        <v>152.2801</v>
      </c>
      <c r="L1993" s="45">
        <f t="shared" si="126"/>
        <v>1</v>
      </c>
      <c r="M1993" s="42">
        <f t="shared" si="125"/>
        <v>183.47</v>
      </c>
      <c r="N1993" s="42">
        <f t="shared" si="127"/>
        <v>0.17</v>
      </c>
      <c r="O1993" s="42">
        <f t="shared" si="128"/>
        <v>152.2801</v>
      </c>
    </row>
    <row r="1994" spans="1:15" x14ac:dyDescent="0.3">
      <c r="A1994" t="s">
        <v>3818</v>
      </c>
      <c r="B1994" s="2">
        <v>45493</v>
      </c>
      <c r="C1994" t="s">
        <v>251</v>
      </c>
      <c r="D1994" t="s">
        <v>1726</v>
      </c>
      <c r="E1994" t="str">
        <f>VLOOKUP(D1994,Product!$A$2:$I$101,3,FALSE)</f>
        <v>Beauty</v>
      </c>
      <c r="F1994" t="s">
        <v>1801</v>
      </c>
      <c r="G1994">
        <v>4</v>
      </c>
      <c r="H1994">
        <v>569.98</v>
      </c>
      <c r="I1994">
        <v>0.23</v>
      </c>
      <c r="J1994" t="s">
        <v>1824</v>
      </c>
      <c r="K1994">
        <v>1755.5383999999999</v>
      </c>
      <c r="L1994" s="45">
        <f t="shared" si="126"/>
        <v>4</v>
      </c>
      <c r="M1994" s="42">
        <f t="shared" si="125"/>
        <v>569.98</v>
      </c>
      <c r="N1994" s="42">
        <f t="shared" si="127"/>
        <v>0.23</v>
      </c>
      <c r="O1994" s="42">
        <f t="shared" si="128"/>
        <v>1755.5383999999999</v>
      </c>
    </row>
    <row r="1995" spans="1:15" x14ac:dyDescent="0.3">
      <c r="A1995" t="s">
        <v>3819</v>
      </c>
      <c r="B1995" s="2">
        <v>45274</v>
      </c>
      <c r="C1995" t="s">
        <v>1455</v>
      </c>
      <c r="D1995" t="s">
        <v>1590</v>
      </c>
      <c r="E1995" t="str">
        <f>VLOOKUP(D1995,Product!$A$2:$I$101,3,FALSE)</f>
        <v>Home</v>
      </c>
      <c r="F1995" t="s">
        <v>1794</v>
      </c>
      <c r="G1995">
        <v>3</v>
      </c>
      <c r="H1995">
        <v>984.12</v>
      </c>
      <c r="I1995">
        <v>0.27</v>
      </c>
      <c r="J1995" t="s">
        <v>1824</v>
      </c>
      <c r="K1995">
        <v>2155.2228</v>
      </c>
      <c r="L1995" s="45">
        <f t="shared" si="126"/>
        <v>3</v>
      </c>
      <c r="M1995" s="42">
        <f t="shared" si="125"/>
        <v>984.12</v>
      </c>
      <c r="N1995" s="42">
        <f t="shared" si="127"/>
        <v>0.27</v>
      </c>
      <c r="O1995" s="42">
        <f t="shared" si="128"/>
        <v>2155.2228</v>
      </c>
    </row>
    <row r="1996" spans="1:15" x14ac:dyDescent="0.3">
      <c r="A1996" t="s">
        <v>3820</v>
      </c>
      <c r="B1996" s="2">
        <v>45844</v>
      </c>
      <c r="C1996" t="s">
        <v>1458</v>
      </c>
      <c r="D1996" t="s">
        <v>1716</v>
      </c>
      <c r="E1996" t="str">
        <f>VLOOKUP(D1996,Product!$A$2:$I$101,3,FALSE)</f>
        <v>Home</v>
      </c>
      <c r="F1996" t="s">
        <v>1782</v>
      </c>
      <c r="G1996">
        <v>1</v>
      </c>
      <c r="H1996">
        <v>905.23</v>
      </c>
      <c r="I1996">
        <v>0</v>
      </c>
      <c r="J1996" t="s">
        <v>1824</v>
      </c>
      <c r="K1996">
        <v>905.23</v>
      </c>
      <c r="L1996" s="45">
        <f t="shared" si="126"/>
        <v>1</v>
      </c>
      <c r="M1996" s="42">
        <f t="shared" si="125"/>
        <v>905.23</v>
      </c>
      <c r="N1996" s="42">
        <f t="shared" si="127"/>
        <v>0</v>
      </c>
      <c r="O1996" s="42">
        <f t="shared" si="128"/>
        <v>905.23</v>
      </c>
    </row>
    <row r="1997" spans="1:15" x14ac:dyDescent="0.3">
      <c r="A1997" t="s">
        <v>3821</v>
      </c>
      <c r="B1997" s="2">
        <v>45264</v>
      </c>
      <c r="C1997" t="s">
        <v>613</v>
      </c>
      <c r="D1997" t="s">
        <v>1746</v>
      </c>
      <c r="E1997" t="str">
        <f>VLOOKUP(D1997,Product!$A$2:$I$101,3,FALSE)</f>
        <v>Home</v>
      </c>
      <c r="F1997" t="s">
        <v>1813</v>
      </c>
      <c r="G1997">
        <v>3</v>
      </c>
      <c r="H1997">
        <v>112.77</v>
      </c>
      <c r="I1997">
        <v>0.19</v>
      </c>
      <c r="J1997" t="s">
        <v>1824</v>
      </c>
      <c r="K1997">
        <v>274.03109999999998</v>
      </c>
      <c r="L1997" s="45">
        <f t="shared" si="126"/>
        <v>3</v>
      </c>
      <c r="M1997" s="42">
        <f t="shared" si="125"/>
        <v>112.77</v>
      </c>
      <c r="N1997" s="42">
        <f t="shared" si="127"/>
        <v>0.19</v>
      </c>
      <c r="O1997" s="42">
        <f t="shared" si="128"/>
        <v>274.03109999999998</v>
      </c>
    </row>
    <row r="1998" spans="1:15" x14ac:dyDescent="0.3">
      <c r="A1998" t="s">
        <v>3822</v>
      </c>
      <c r="B1998" s="2">
        <v>45773</v>
      </c>
      <c r="C1998" t="s">
        <v>538</v>
      </c>
      <c r="D1998" t="s">
        <v>1618</v>
      </c>
      <c r="E1998" t="str">
        <f>VLOOKUP(D1998,Product!$A$2:$I$101,3,FALSE)</f>
        <v>Home</v>
      </c>
      <c r="F1998" t="s">
        <v>1782</v>
      </c>
      <c r="G1998">
        <v>3</v>
      </c>
      <c r="H1998">
        <v>875.99</v>
      </c>
      <c r="I1998">
        <v>0.09</v>
      </c>
      <c r="J1998" t="s">
        <v>1826</v>
      </c>
      <c r="K1998">
        <v>2391.4526999999998</v>
      </c>
      <c r="L1998" s="45">
        <f t="shared" si="126"/>
        <v>3</v>
      </c>
      <c r="M1998" s="42">
        <f t="shared" si="125"/>
        <v>875.99</v>
      </c>
      <c r="N1998" s="42">
        <f t="shared" si="127"/>
        <v>0.09</v>
      </c>
      <c r="O1998" s="42">
        <f t="shared" si="128"/>
        <v>2391.4526999999998</v>
      </c>
    </row>
    <row r="1999" spans="1:15" x14ac:dyDescent="0.3">
      <c r="A1999" t="s">
        <v>3823</v>
      </c>
      <c r="B1999" s="2">
        <v>45460</v>
      </c>
      <c r="C1999" t="s">
        <v>441</v>
      </c>
      <c r="D1999" t="s">
        <v>1726</v>
      </c>
      <c r="E1999" t="str">
        <f>VLOOKUP(D1999,Product!$A$2:$I$101,3,FALSE)</f>
        <v>Beauty</v>
      </c>
      <c r="F1999" t="s">
        <v>1789</v>
      </c>
      <c r="G1999">
        <v>2</v>
      </c>
      <c r="H1999">
        <v>685.31</v>
      </c>
      <c r="I1999">
        <v>0.26</v>
      </c>
      <c r="J1999" t="s">
        <v>1826</v>
      </c>
      <c r="K1999">
        <v>1014.2588</v>
      </c>
      <c r="L1999" s="45">
        <f t="shared" si="126"/>
        <v>2</v>
      </c>
      <c r="M1999" s="42">
        <f>IF(H1999="", IFERROR(AVERAGEIF($E$2:$E$101, E1999, $H$2:$H$101), ""), H1999)</f>
        <v>685.31</v>
      </c>
      <c r="N1999" s="42">
        <f t="shared" si="127"/>
        <v>0.26</v>
      </c>
      <c r="O1999" s="42">
        <f t="shared" si="128"/>
        <v>1014.2588</v>
      </c>
    </row>
    <row r="2000" spans="1:15" x14ac:dyDescent="0.3">
      <c r="A2000" t="s">
        <v>3824</v>
      </c>
      <c r="B2000" s="2">
        <v>45607</v>
      </c>
      <c r="C2000" t="s">
        <v>198</v>
      </c>
      <c r="D2000" t="s">
        <v>1670</v>
      </c>
      <c r="E2000" t="str">
        <f>VLOOKUP(D2000,Product!$A$2:$I$101,3,FALSE)</f>
        <v>Sports</v>
      </c>
      <c r="F2000" t="s">
        <v>1792</v>
      </c>
      <c r="G2000">
        <v>3</v>
      </c>
      <c r="H2000">
        <v>945.37</v>
      </c>
      <c r="I2000">
        <v>0.05</v>
      </c>
      <c r="J2000" t="s">
        <v>1824</v>
      </c>
      <c r="K2000">
        <v>2694.3045000000002</v>
      </c>
      <c r="L2000" s="45">
        <f t="shared" si="126"/>
        <v>3</v>
      </c>
      <c r="M2000" s="42">
        <f>IF(H2000="", IFERROR(AVERAGEIF($E$2:$E$101, E2000, $H$2:$H$101), ""), H2000)</f>
        <v>945.37</v>
      </c>
      <c r="N2000" s="42">
        <f t="shared" si="127"/>
        <v>0.05</v>
      </c>
      <c r="O2000" s="42">
        <f t="shared" si="128"/>
        <v>2694.3045000000002</v>
      </c>
    </row>
    <row r="2001" spans="1:15" x14ac:dyDescent="0.3">
      <c r="A2001" t="s">
        <v>3825</v>
      </c>
      <c r="B2001" s="2">
        <v>45267</v>
      </c>
      <c r="C2001" t="s">
        <v>100</v>
      </c>
      <c r="D2001" t="s">
        <v>1700</v>
      </c>
      <c r="E2001" t="str">
        <f>VLOOKUP(D2001,Product!$A$2:$I$101,3,FALSE)</f>
        <v>Electronics</v>
      </c>
      <c r="F2001" t="s">
        <v>1813</v>
      </c>
      <c r="G2001">
        <v>3</v>
      </c>
      <c r="H2001">
        <v>68.45</v>
      </c>
      <c r="I2001">
        <v>0.17</v>
      </c>
      <c r="J2001" t="s">
        <v>1826</v>
      </c>
      <c r="K2001">
        <v>170.44049999999999</v>
      </c>
      <c r="L2001" s="45">
        <f t="shared" si="126"/>
        <v>3</v>
      </c>
      <c r="M2001" s="42">
        <f>IF(H2001="", IFERROR(AVERAGEIF($E$2:$E$101, E2001, $H$2:$H$101), ""), H2001)</f>
        <v>68.45</v>
      </c>
      <c r="N2001" s="42">
        <f t="shared" si="127"/>
        <v>0.17</v>
      </c>
      <c r="O2001" s="42">
        <f t="shared" si="128"/>
        <v>170.44049999999999</v>
      </c>
    </row>
  </sheetData>
  <autoFilter ref="A1:O2001" xr:uid="{B191183B-09AA-4CBC-9005-408F0924070C}">
    <filterColumn colId="7">
      <customFilters>
        <customFilter operator="notEqual" val=" "/>
      </customFilters>
    </filterColumn>
  </autoFilter>
  <pageMargins left="0.75" right="0.75" top="1" bottom="1" header="0.5" footer="0.5"/>
  <ignoredErrors>
    <ignoredError sqref="E2:E2001 L3:L2001 L2:O2 M3:O2001" emptyCellReferenc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E63A-52A9-4D48-B2AD-33D4AC767095}">
  <dimension ref="A1:H19"/>
  <sheetViews>
    <sheetView workbookViewId="0">
      <selection activeCell="A19" sqref="A19:D19"/>
    </sheetView>
  </sheetViews>
  <sheetFormatPr defaultRowHeight="14.4" x14ac:dyDescent="0.3"/>
  <cols>
    <col min="1" max="1" width="18.109375" bestFit="1" customWidth="1"/>
    <col min="2" max="2" width="12.44140625" bestFit="1" customWidth="1"/>
    <col min="4" max="4" width="18.109375" bestFit="1" customWidth="1"/>
    <col min="5" max="5" width="13" bestFit="1" customWidth="1"/>
    <col min="7" max="7" width="18.109375" bestFit="1" customWidth="1"/>
    <col min="8" max="8" width="13" bestFit="1" customWidth="1"/>
  </cols>
  <sheetData>
    <row r="1" spans="1:8" ht="18" x14ac:dyDescent="0.35">
      <c r="A1" s="20" t="s">
        <v>3989</v>
      </c>
      <c r="B1" s="20"/>
      <c r="C1" s="21"/>
      <c r="D1" s="20" t="s">
        <v>1541</v>
      </c>
      <c r="E1" s="20"/>
      <c r="F1" s="22"/>
      <c r="G1" s="20" t="s">
        <v>1542</v>
      </c>
      <c r="H1" s="20"/>
    </row>
    <row r="3" spans="1:8" x14ac:dyDescent="0.3">
      <c r="A3" t="s">
        <v>3976</v>
      </c>
      <c r="B3" s="23">
        <v>1087.7408396506983</v>
      </c>
      <c r="D3" t="s">
        <v>3976</v>
      </c>
      <c r="E3" s="23">
        <v>256.44308220777043</v>
      </c>
      <c r="G3" t="s">
        <v>3976</v>
      </c>
      <c r="H3" s="23">
        <v>273.42239453059852</v>
      </c>
    </row>
    <row r="4" spans="1:8" x14ac:dyDescent="0.3">
      <c r="A4" t="s">
        <v>3977</v>
      </c>
      <c r="B4" s="23">
        <v>18.359318174084223</v>
      </c>
      <c r="D4" t="s">
        <v>3977</v>
      </c>
      <c r="E4" s="23">
        <v>2.9573833893124872</v>
      </c>
      <c r="G4" t="s">
        <v>3977</v>
      </c>
      <c r="H4" s="23">
        <v>2.869634518447985</v>
      </c>
    </row>
    <row r="5" spans="1:8" x14ac:dyDescent="0.3">
      <c r="A5" t="s">
        <v>3978</v>
      </c>
      <c r="B5" s="23">
        <v>868.45639999999992</v>
      </c>
      <c r="D5" t="s">
        <v>3978</v>
      </c>
      <c r="E5" s="23">
        <v>250.41615384615383</v>
      </c>
      <c r="G5" t="s">
        <v>3978</v>
      </c>
      <c r="H5" s="23">
        <v>276</v>
      </c>
    </row>
    <row r="6" spans="1:8" x14ac:dyDescent="0.3">
      <c r="A6" t="s">
        <v>3979</v>
      </c>
      <c r="B6" s="23">
        <v>1078.9595350000002</v>
      </c>
      <c r="D6" t="s">
        <v>3979</v>
      </c>
      <c r="E6" s="23">
        <v>265.73266666666666</v>
      </c>
      <c r="G6" t="s">
        <v>3979</v>
      </c>
      <c r="H6" s="23">
        <v>301</v>
      </c>
    </row>
    <row r="7" spans="1:8" x14ac:dyDescent="0.3">
      <c r="A7" t="s">
        <v>3980</v>
      </c>
      <c r="B7" s="23">
        <v>819.61556579154694</v>
      </c>
      <c r="D7" t="s">
        <v>3980</v>
      </c>
      <c r="E7" s="23">
        <v>132.22513719505625</v>
      </c>
      <c r="G7" t="s">
        <v>3980</v>
      </c>
      <c r="H7" s="23">
        <v>128.30186957588316</v>
      </c>
    </row>
    <row r="8" spans="1:8" x14ac:dyDescent="0.3">
      <c r="A8" t="s">
        <v>3981</v>
      </c>
      <c r="B8" s="23">
        <v>671769.6756877976</v>
      </c>
      <c r="D8" t="s">
        <v>3981</v>
      </c>
      <c r="E8" s="23">
        <v>17483.486906251444</v>
      </c>
      <c r="G8" t="s">
        <v>3981</v>
      </c>
      <c r="H8" s="23">
        <v>16461.369736666929</v>
      </c>
    </row>
    <row r="9" spans="1:8" x14ac:dyDescent="0.3">
      <c r="A9" t="s">
        <v>3982</v>
      </c>
      <c r="B9" s="23">
        <v>4.8453215132241212E-2</v>
      </c>
      <c r="D9" t="s">
        <v>3982</v>
      </c>
      <c r="E9" s="23">
        <v>-1.0231997884574338</v>
      </c>
      <c r="G9" t="s">
        <v>3982</v>
      </c>
      <c r="H9" s="23">
        <v>-1.1349752383121492</v>
      </c>
    </row>
    <row r="10" spans="1:8" x14ac:dyDescent="0.3">
      <c r="A10" t="s">
        <v>3983</v>
      </c>
      <c r="B10" s="23">
        <v>0.88049627220512738</v>
      </c>
      <c r="D10" t="s">
        <v>3983</v>
      </c>
      <c r="E10" s="23">
        <v>1.7982216077062678E-2</v>
      </c>
      <c r="G10" t="s">
        <v>3983</v>
      </c>
      <c r="H10" s="23">
        <v>-1.2803700084262629E-2</v>
      </c>
    </row>
    <row r="11" spans="1:8" x14ac:dyDescent="0.3">
      <c r="A11" t="s">
        <v>3984</v>
      </c>
      <c r="B11" s="23">
        <v>3889.7838000000002</v>
      </c>
      <c r="D11" t="s">
        <v>3984</v>
      </c>
      <c r="E11" s="23">
        <v>478.41</v>
      </c>
      <c r="G11" t="s">
        <v>3984</v>
      </c>
      <c r="H11" s="23">
        <v>439</v>
      </c>
    </row>
    <row r="12" spans="1:8" x14ac:dyDescent="0.3">
      <c r="A12" t="s">
        <v>3985</v>
      </c>
      <c r="B12" s="23">
        <v>18.459</v>
      </c>
      <c r="D12" t="s">
        <v>3985</v>
      </c>
      <c r="E12" s="23">
        <v>17.309999999999999</v>
      </c>
      <c r="G12" t="s">
        <v>3985</v>
      </c>
      <c r="H12" s="23">
        <v>57</v>
      </c>
    </row>
    <row r="13" spans="1:8" x14ac:dyDescent="0.3">
      <c r="A13" t="s">
        <v>3986</v>
      </c>
      <c r="B13" s="23">
        <v>3908.2428</v>
      </c>
      <c r="D13" t="s">
        <v>3986</v>
      </c>
      <c r="E13" s="23">
        <v>495.72</v>
      </c>
      <c r="G13" t="s">
        <v>3986</v>
      </c>
      <c r="H13" s="23">
        <v>496</v>
      </c>
    </row>
    <row r="14" spans="1:8" x14ac:dyDescent="0.3">
      <c r="A14" t="s">
        <v>3987</v>
      </c>
      <c r="B14" s="23">
        <v>2167867.4934238414</v>
      </c>
      <c r="D14" t="s">
        <v>3987</v>
      </c>
      <c r="E14" s="23">
        <v>512629.72133333306</v>
      </c>
      <c r="G14" t="s">
        <v>3987</v>
      </c>
      <c r="H14" s="23">
        <v>546571.36666666646</v>
      </c>
    </row>
    <row r="15" spans="1:8" ht="15" thickBot="1" x14ac:dyDescent="0.35">
      <c r="A15" s="19" t="s">
        <v>3988</v>
      </c>
      <c r="B15" s="24">
        <v>1993</v>
      </c>
      <c r="D15" s="19" t="s">
        <v>3988</v>
      </c>
      <c r="E15" s="24">
        <v>1999</v>
      </c>
      <c r="G15" s="19" t="s">
        <v>3988</v>
      </c>
      <c r="H15" s="24">
        <v>1999</v>
      </c>
    </row>
    <row r="18" spans="1:4" x14ac:dyDescent="0.3">
      <c r="A18" t="s">
        <v>4018</v>
      </c>
    </row>
    <row r="19" spans="1:4" x14ac:dyDescent="0.3">
      <c r="A19" s="40" t="s">
        <v>4027</v>
      </c>
      <c r="B19" s="40"/>
      <c r="C19" s="40"/>
      <c r="D19" s="4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4D1-D42F-400E-9E9A-DBEDE7FBB383}">
  <dimension ref="A1:AG2001"/>
  <sheetViews>
    <sheetView topLeftCell="S1" zoomScaleNormal="100" workbookViewId="0">
      <selection activeCell="AC3" sqref="AC3:AG5"/>
    </sheetView>
  </sheetViews>
  <sheetFormatPr defaultRowHeight="14.4" x14ac:dyDescent="0.3"/>
  <cols>
    <col min="1" max="1" width="17" style="3" bestFit="1" customWidth="1"/>
    <col min="2" max="2" width="20.5546875" style="3" bestFit="1" customWidth="1"/>
    <col min="3" max="3" width="9" style="3" bestFit="1" customWidth="1"/>
    <col min="4" max="4" width="12" style="3" bestFit="1" customWidth="1"/>
    <col min="5" max="5" width="21.5546875" style="3" bestFit="1" customWidth="1"/>
    <col min="6" max="6" width="14.5546875" style="3" bestFit="1" customWidth="1"/>
    <col min="7" max="7" width="12.6640625" style="3" bestFit="1" customWidth="1"/>
    <col min="8" max="8" width="17.5546875" style="3" bestFit="1" customWidth="1"/>
    <col min="9" max="9" width="15.5546875" style="3" bestFit="1" customWidth="1"/>
    <col min="10" max="10" width="26.5546875" style="3" bestFit="1" customWidth="1"/>
    <col min="11" max="11" width="13.5546875" style="3" bestFit="1" customWidth="1"/>
    <col min="12" max="12" width="17.88671875" style="3" bestFit="1" customWidth="1"/>
    <col min="13" max="13" width="28.44140625" style="3" bestFit="1" customWidth="1"/>
    <col min="14" max="14" width="9.44140625" style="3" bestFit="1" customWidth="1"/>
    <col min="15" max="15" width="10.5546875" style="3" bestFit="1" customWidth="1"/>
    <col min="16" max="16" width="13.33203125" style="3" bestFit="1" customWidth="1"/>
    <col min="17" max="17" width="30.33203125" style="3" bestFit="1" customWidth="1"/>
    <col min="18" max="18" width="11.6640625" style="3" bestFit="1" customWidth="1"/>
    <col min="19" max="19" width="18.6640625" style="3" bestFit="1" customWidth="1"/>
    <col min="20" max="20" width="15.6640625" style="3" bestFit="1" customWidth="1"/>
    <col min="21" max="21" width="13" style="3" bestFit="1" customWidth="1"/>
    <col min="22" max="22" width="15.6640625" style="3" bestFit="1" customWidth="1"/>
    <col min="23" max="23" width="13.33203125" style="3" bestFit="1" customWidth="1"/>
    <col min="24" max="24" width="14.6640625" style="3" bestFit="1" customWidth="1"/>
    <col min="25" max="25" width="13.33203125" style="18" bestFit="1" customWidth="1"/>
    <col min="26" max="26" width="19" style="3" bestFit="1" customWidth="1"/>
    <col min="27" max="27" width="18.44140625" style="48" bestFit="1" customWidth="1"/>
  </cols>
  <sheetData>
    <row r="1" spans="1:33" x14ac:dyDescent="0.3">
      <c r="A1" s="17" t="s">
        <v>0</v>
      </c>
      <c r="B1" s="17" t="s">
        <v>1</v>
      </c>
      <c r="C1" s="17" t="s">
        <v>2</v>
      </c>
      <c r="D1" s="17" t="s">
        <v>3</v>
      </c>
      <c r="E1" s="17" t="s">
        <v>4</v>
      </c>
      <c r="F1" s="17" t="s">
        <v>5</v>
      </c>
      <c r="G1" s="17" t="s">
        <v>6</v>
      </c>
      <c r="H1" s="17" t="s">
        <v>7</v>
      </c>
      <c r="I1" s="17" t="s">
        <v>1536</v>
      </c>
      <c r="J1" s="17" t="s">
        <v>1537</v>
      </c>
      <c r="K1" s="17" t="s">
        <v>1538</v>
      </c>
      <c r="L1" s="17" t="s">
        <v>1539</v>
      </c>
      <c r="M1" s="17" t="s">
        <v>1540</v>
      </c>
      <c r="N1" s="17" t="s">
        <v>1541</v>
      </c>
      <c r="O1" s="17" t="s">
        <v>1542</v>
      </c>
      <c r="P1" s="17" t="s">
        <v>1748</v>
      </c>
      <c r="Q1" s="17" t="s">
        <v>1749</v>
      </c>
      <c r="R1" s="17" t="s">
        <v>1750</v>
      </c>
      <c r="S1" s="17" t="s">
        <v>3968</v>
      </c>
      <c r="T1" s="17" t="s">
        <v>1751</v>
      </c>
      <c r="U1" s="17" t="s">
        <v>1816</v>
      </c>
      <c r="V1" s="17" t="s">
        <v>1817</v>
      </c>
      <c r="W1" s="17" t="s">
        <v>1818</v>
      </c>
      <c r="X1" s="17" t="s">
        <v>1819</v>
      </c>
      <c r="Y1" s="17" t="s">
        <v>1820</v>
      </c>
      <c r="Z1" s="17" t="s">
        <v>1821</v>
      </c>
      <c r="AA1" s="47" t="s">
        <v>1822</v>
      </c>
    </row>
    <row r="2" spans="1:33" x14ac:dyDescent="0.3">
      <c r="A2" s="11" t="s">
        <v>1272</v>
      </c>
      <c r="B2" s="11" t="str">
        <f>PROPER(VLOOKUP(A2,Customer!$A$2:$J$501,9,FALSE))</f>
        <v>Sarah Smith</v>
      </c>
      <c r="C2" s="11" t="str">
        <f>PROPER(VLOOKUP(A2,Customer!$A$2:$H$501,3,FALSE))</f>
        <v>55</v>
      </c>
      <c r="D2" s="11" t="str">
        <f>PROPER(VLOOKUP(A2,Customer!$A$2:$H$501,4,FALSE))</f>
        <v>Male</v>
      </c>
      <c r="E2" s="11" t="str">
        <f>PROPER(VLOOKUP(A2,Customer!$A$2:$H$501,5,FALSE))</f>
        <v>Kathleenport</v>
      </c>
      <c r="F2" s="11" t="str">
        <f>PROPER(VLOOKUP(A2,Customer!$A$2:$H$501,6,FALSE))</f>
        <v>Wyoming</v>
      </c>
      <c r="G2" s="11" t="str">
        <f>VLOOKUP(A2,Customer!$A$2:$H$501,7,FALSE)</f>
        <v>USA</v>
      </c>
      <c r="H2" s="11" t="str">
        <f>PROPER(VLOOKUP(A2,Customer!$A$1:$J$501,10,FALSE))</f>
        <v>Gold</v>
      </c>
      <c r="I2" s="11" t="s">
        <v>1742</v>
      </c>
      <c r="J2" s="11" t="str">
        <f>VLOOKUP(I2,Product!$A$2:$G$101,2,FALSE)</f>
        <v>Cricket Bat</v>
      </c>
      <c r="K2" s="11" t="str">
        <f>VLOOKUP(I2,Product!$A$2:$H$501,3,FALSE)</f>
        <v>Sports</v>
      </c>
      <c r="L2" s="11" t="str">
        <f>VLOOKUP(I2, Product!$A$2:$H$501, 4,FALSE)</f>
        <v>Team Sports</v>
      </c>
      <c r="M2" s="11" t="str">
        <f>VLOOKUP(I2, Product!$A$2:$H$501,5,FALSE)</f>
        <v>Khan LLC</v>
      </c>
      <c r="N2" s="12">
        <f>VLOOKUP(I2, Product!$A$2:$I$501,8,FALSE)</f>
        <v>245.98</v>
      </c>
      <c r="O2" s="12">
        <f>VLOOKUP(I2, Product!$A$2:$I$501,9,FALSE)</f>
        <v>471</v>
      </c>
      <c r="P2" s="13" t="s">
        <v>1766</v>
      </c>
      <c r="Q2" s="11" t="str">
        <f>VLOOKUP(P2,Store_Dim!$A$2:$E$21,2,FALSE)</f>
        <v>Johnson-Wright</v>
      </c>
      <c r="R2" s="11" t="str">
        <f>VLOOKUP(P2,Store_Dim!$A$2:$E$21,3,FALSE)</f>
        <v>North</v>
      </c>
      <c r="S2" s="11" t="str">
        <f>VLOOKUP(P2,Store_Dim!$A$2:$E$21,4,FALSE)</f>
        <v>Hoodberg</v>
      </c>
      <c r="T2" s="11" t="str">
        <f>VLOOKUP(P2,Store_Dim!$A$2:$E$21,5,FALSE)</f>
        <v>Outlet</v>
      </c>
      <c r="U2" s="49" t="s">
        <v>1823</v>
      </c>
      <c r="V2" s="14">
        <f>VLOOKUP(Table1[[#This Row],[Sales_ID]],Sales!$A$2:$O$2001,2,FALSE)</f>
        <v>45480</v>
      </c>
      <c r="W2" s="15">
        <f>VLOOKUP(Table1[[#This Row],[Sales_ID]],Sales!$A$2:$O$2001,12,FALSE)</f>
        <v>1</v>
      </c>
      <c r="X2" s="16" t="str">
        <f>TEXT(VLOOKUP(Table1[[#This Row],[Sales_ID]],Sales!$A$2:$O$2001,13,FALSE),"₹#,##0")</f>
        <v>₹218</v>
      </c>
      <c r="Y2" s="51">
        <f>VLOOKUP(Table1[[#This Row],[Sales_ID]],Sales!$A$2:$O$2001,14,FALSE)</f>
        <v>0.09</v>
      </c>
      <c r="Z2" s="11" t="str">
        <f>VLOOKUP(Table1[[#This Row],[Sales_ID]],Sales!$A$2:$O$2001,10,FALSE)</f>
        <v>Credit Card</v>
      </c>
      <c r="AA2" s="50">
        <f>VLOOKUP(Table1[[#This Row],[Sales_ID]],Sales!$A$2:$O$2001,15,FALSE)</f>
        <v>198.41640000000001</v>
      </c>
      <c r="AC2" t="s">
        <v>4018</v>
      </c>
    </row>
    <row r="3" spans="1:33" x14ac:dyDescent="0.3">
      <c r="A3" s="11" t="s">
        <v>1440</v>
      </c>
      <c r="B3" s="11" t="str">
        <f>PROPER(VLOOKUP(A3,Customer!$A$2:$J$501,9,FALSE))</f>
        <v>Michael Foley</v>
      </c>
      <c r="C3" s="11" t="str">
        <f>PROPER(VLOOKUP(A3,Customer!$A$2:$H$501,3,FALSE))</f>
        <v>63</v>
      </c>
      <c r="D3" s="11" t="str">
        <f>PROPER(VLOOKUP(A3,Customer!$A$2:$H$501,4,FALSE))</f>
        <v>Female</v>
      </c>
      <c r="E3" s="11" t="str">
        <f>PROPER(VLOOKUP(A3,Customer!$A$2:$H$501,5,FALSE))</f>
        <v>Oneillfurt</v>
      </c>
      <c r="F3" s="11" t="str">
        <f>PROPER(VLOOKUP(A3,Customer!$A$2:$H$501,6,FALSE))</f>
        <v>Vermont</v>
      </c>
      <c r="G3" s="11" t="str">
        <f>VLOOKUP(A3,Customer!$A$2:$H$501,7,FALSE)</f>
        <v>USA</v>
      </c>
      <c r="H3" s="11" t="str">
        <f>PROPER(VLOOKUP(A3,Customer!$A$1:$J$501,10,FALSE))</f>
        <v>Gold</v>
      </c>
      <c r="I3" s="11" t="s">
        <v>1696</v>
      </c>
      <c r="J3" s="11" t="str">
        <f>VLOOKUP(I3, Product!$A$2:$H$501, 2,FALSE)</f>
        <v>Bluetooth Car Audio System</v>
      </c>
      <c r="K3" s="11" t="str">
        <f>VLOOKUP(I3,Product!$A$2:$H$501,3,FALSE)</f>
        <v>Electronics</v>
      </c>
      <c r="L3" s="11" t="str">
        <f>VLOOKUP(I3, Product!$A$2:$H$501, 4,FALSE)</f>
        <v>Audio</v>
      </c>
      <c r="M3" s="11" t="str">
        <f>VLOOKUP(I3, Product!$A$2:$H$501,5,FALSE)</f>
        <v>Bruce-Bowen</v>
      </c>
      <c r="N3" s="12">
        <f>VLOOKUP(I3, Product!$A$2:$I$501,8,FALSE)</f>
        <v>403.71</v>
      </c>
      <c r="O3" s="12">
        <f>VLOOKUP(I3, Product!$A$2:$I$501,9,FALSE)</f>
        <v>159</v>
      </c>
      <c r="P3" s="11" t="s">
        <v>1807</v>
      </c>
      <c r="Q3" s="11" t="str">
        <f>VLOOKUP(P3,Store_Dim!$A$2:$E$21,2,FALSE)</f>
        <v>Holloway Ltd</v>
      </c>
      <c r="R3" s="11" t="str">
        <f>VLOOKUP(P3,Store_Dim!$A$2:$E$21,3,FALSE)</f>
        <v>North</v>
      </c>
      <c r="S3" s="11" t="str">
        <f>VLOOKUP(P3,Store_Dim!$A$2:$E$21,4,FALSE)</f>
        <v>Bensonhaven</v>
      </c>
      <c r="T3" s="11" t="str">
        <f>VLOOKUP(P3,Store_Dim!$A$2:$E$21,5,FALSE)</f>
        <v>Flagship</v>
      </c>
      <c r="U3" s="11" t="s">
        <v>1825</v>
      </c>
      <c r="V3" s="14">
        <f>VLOOKUP(Table1[[#This Row],[Sales_ID]],Sales!$A$2:$O$2001,2,FALSE)</f>
        <v>45285</v>
      </c>
      <c r="W3" s="15">
        <f>VLOOKUP(Table1[[#This Row],[Sales_ID]],Sales!$A$2:$O$2001,12,FALSE)</f>
        <v>3</v>
      </c>
      <c r="X3" s="16" t="str">
        <f>TEXT(VLOOKUP(Table1[[#This Row],[Sales_ID]],Sales!$A$2:$O$2001,13,FALSE),"₹#,##0")</f>
        <v>₹104</v>
      </c>
      <c r="Y3" s="51">
        <f>VLOOKUP(Table1[[#This Row],[Sales_ID]],Sales!$A$2:$O$2001,14,FALSE)</f>
        <v>0.27</v>
      </c>
      <c r="Z3" s="11" t="str">
        <f>VLOOKUP(Table1[[#This Row],[Sales_ID]],Sales!$A$2:$O$2001,10,FALSE)</f>
        <v>PayPal</v>
      </c>
      <c r="AA3" s="50">
        <f>VLOOKUP(Table1[[#This Row],[Sales_ID]],Sales!$A$2:$O$2001,15,FALSE)</f>
        <v>228.7893</v>
      </c>
      <c r="AC3" s="40" t="s">
        <v>4025</v>
      </c>
      <c r="AD3" s="40"/>
      <c r="AE3" s="40"/>
    </row>
    <row r="4" spans="1:33" x14ac:dyDescent="0.3">
      <c r="A4" s="11" t="s">
        <v>241</v>
      </c>
      <c r="B4" s="11" t="str">
        <f>PROPER(VLOOKUP(A4,Customer!$A$2:$J$501,9,FALSE))</f>
        <v>Michael Thomas</v>
      </c>
      <c r="C4" s="11" t="str">
        <f>PROPER(VLOOKUP(A4,Customer!$A$2:$H$501,3,FALSE))</f>
        <v>21</v>
      </c>
      <c r="D4" s="11" t="str">
        <f>PROPER(VLOOKUP(A4,Customer!$A$2:$H$501,4,FALSE))</f>
        <v>Female</v>
      </c>
      <c r="E4" s="11" t="str">
        <f>PROPER(VLOOKUP(A4,Customer!$A$2:$H$501,5,FALSE))</f>
        <v>Woodmouth</v>
      </c>
      <c r="F4" s="11" t="str">
        <f>PROPER(VLOOKUP(A4,Customer!$A$2:$H$501,6,FALSE))</f>
        <v>Nevada</v>
      </c>
      <c r="G4" s="11" t="str">
        <f>VLOOKUP(A4,Customer!$A$2:$H$501,7,FALSE)</f>
        <v>USA</v>
      </c>
      <c r="H4" s="11" t="str">
        <f>PROPER(VLOOKUP(A4,Customer!$A$1:$J$501,10,FALSE))</f>
        <v>Silver</v>
      </c>
      <c r="I4" s="11" t="s">
        <v>1596</v>
      </c>
      <c r="J4" s="11" t="str">
        <f>VLOOKUP(I4, Product!$A$2:$H$501, 2,FALSE)</f>
        <v>Foldable Camping Chair</v>
      </c>
      <c r="K4" s="11" t="str">
        <f>VLOOKUP(I4,Product!$A$2:$H$501,3,FALSE)</f>
        <v>Sports</v>
      </c>
      <c r="L4" s="11" t="str">
        <f>VLOOKUP(I4, Product!$A$2:$H$501, 4,FALSE)</f>
        <v>Outdoor</v>
      </c>
      <c r="M4" s="11" t="str">
        <f>VLOOKUP(I4, Product!$A$2:$H$501,5,FALSE)</f>
        <v>Cook Ltd</v>
      </c>
      <c r="N4" s="12">
        <f>VLOOKUP(I4, Product!$A$2:$I$501,8,FALSE)</f>
        <v>166.06</v>
      </c>
      <c r="O4" s="12">
        <f>VLOOKUP(I4, Product!$A$2:$I$501,9,FALSE)</f>
        <v>340</v>
      </c>
      <c r="P4" s="11" t="s">
        <v>1799</v>
      </c>
      <c r="Q4" s="11" t="str">
        <f>VLOOKUP(P4,Store_Dim!$A$2:$E$21,2,FALSE)</f>
        <v>Mcdonald Inc</v>
      </c>
      <c r="R4" s="11" t="str">
        <f>VLOOKUP(P4,Store_Dim!$A$2:$E$21,3,FALSE)</f>
        <v>South</v>
      </c>
      <c r="S4" s="11" t="str">
        <f>VLOOKUP(P4,Store_Dim!$A$2:$E$21,4,FALSE)</f>
        <v>Christopherland</v>
      </c>
      <c r="T4" s="11" t="str">
        <f>VLOOKUP(P4,Store_Dim!$A$2:$E$21,5,FALSE)</f>
        <v>Outlet</v>
      </c>
      <c r="U4" s="11" t="s">
        <v>1836</v>
      </c>
      <c r="V4" s="14">
        <f>VLOOKUP(Table1[[#This Row],[Sales_ID]],Sales!$A$2:$O$2001,2,FALSE)</f>
        <v>45335</v>
      </c>
      <c r="W4" s="15">
        <f>VLOOKUP(Table1[[#This Row],[Sales_ID]],Sales!$A$2:$O$2001,12,FALSE)</f>
        <v>1</v>
      </c>
      <c r="X4" s="16" t="str">
        <f>TEXT(VLOOKUP(Table1[[#This Row],[Sales_ID]],Sales!$A$2:$O$2001,13,FALSE),"₹#,##0")</f>
        <v>₹279</v>
      </c>
      <c r="Y4" s="51">
        <f>VLOOKUP(Table1[[#This Row],[Sales_ID]],Sales!$A$2:$O$2001,14,FALSE)</f>
        <v>7.0000000000000007E-2</v>
      </c>
      <c r="Z4" s="11" t="str">
        <f>VLOOKUP(Table1[[#This Row],[Sales_ID]],Sales!$A$2:$O$2001,10,FALSE)</f>
        <v>Credit Card</v>
      </c>
      <c r="AA4" s="50">
        <f>VLOOKUP(Table1[[#This Row],[Sales_ID]],Sales!$A$2:$O$2001,15,FALSE)</f>
        <v>259.1259</v>
      </c>
      <c r="AC4" s="40" t="s">
        <v>4024</v>
      </c>
      <c r="AD4" s="40"/>
      <c r="AE4" s="40"/>
    </row>
    <row r="5" spans="1:33" x14ac:dyDescent="0.3">
      <c r="A5" s="11" t="s">
        <v>1154</v>
      </c>
      <c r="B5" s="11" t="str">
        <f>PROPER(VLOOKUP(A5,Customer!$A$2:$J$501,9,FALSE))</f>
        <v>Gregory Allen</v>
      </c>
      <c r="C5" s="11" t="str">
        <f>PROPER(VLOOKUP(A5,Customer!$A$2:$H$501,3,FALSE))</f>
        <v>20</v>
      </c>
      <c r="D5" s="11" t="str">
        <f>PROPER(VLOOKUP(A5,Customer!$A$2:$H$501,4,FALSE))</f>
        <v>Female</v>
      </c>
      <c r="E5" s="11" t="str">
        <f>PROPER(VLOOKUP(A5,Customer!$A$2:$H$501,5,FALSE))</f>
        <v>West Bruce</v>
      </c>
      <c r="F5" s="11" t="str">
        <f>PROPER(VLOOKUP(A5,Customer!$A$2:$H$501,6,FALSE))</f>
        <v>Vermont</v>
      </c>
      <c r="G5" s="11" t="str">
        <f>VLOOKUP(A5,Customer!$A$2:$H$501,7,FALSE)</f>
        <v>USA</v>
      </c>
      <c r="H5" s="11" t="str">
        <f>PROPER(VLOOKUP(A5,Customer!$A$1:$J$501,10,FALSE))</f>
        <v>Platinum</v>
      </c>
      <c r="I5" s="11" t="s">
        <v>1614</v>
      </c>
      <c r="J5" s="11" t="str">
        <f>VLOOKUP(I5, Product!$A$2:$H$501, 2,FALSE)</f>
        <v>Modern Wall Clock</v>
      </c>
      <c r="K5" s="11" t="str">
        <f>VLOOKUP(I5,Product!$A$2:$H$501,3,FALSE)</f>
        <v>Home</v>
      </c>
      <c r="L5" s="11" t="str">
        <f>VLOOKUP(I5, Product!$A$2:$H$501, 4,FALSE)</f>
        <v>Decor</v>
      </c>
      <c r="M5" s="11" t="str">
        <f>VLOOKUP(I5, Product!$A$2:$H$501,5,FALSE)</f>
        <v>Weiss-Watson</v>
      </c>
      <c r="N5" s="12">
        <f>VLOOKUP(I5, Product!$A$2:$I$501,8,FALSE)</f>
        <v>179.77</v>
      </c>
      <c r="O5" s="12">
        <f>VLOOKUP(I5, Product!$A$2:$I$501,9,FALSE)</f>
        <v>305</v>
      </c>
      <c r="P5" s="11" t="s">
        <v>1773</v>
      </c>
      <c r="Q5" s="11" t="str">
        <f>VLOOKUP(P5,Store_Dim!$A$2:$E$21,2,FALSE)</f>
        <v>Gray Ltd</v>
      </c>
      <c r="R5" s="11" t="str">
        <f>VLOOKUP(P5,Store_Dim!$A$2:$E$21,3,FALSE)</f>
        <v>North</v>
      </c>
      <c r="S5" s="11" t="str">
        <f>VLOOKUP(P5,Store_Dim!$A$2:$E$21,4,FALSE)</f>
        <v>New Michaelchester</v>
      </c>
      <c r="T5" s="11" t="str">
        <f>VLOOKUP(P5,Store_Dim!$A$2:$E$21,5,FALSE)</f>
        <v>Outlet</v>
      </c>
      <c r="U5" s="11" t="s">
        <v>1926</v>
      </c>
      <c r="V5" s="14">
        <f>VLOOKUP(Table1[[#This Row],[Sales_ID]],Sales!$A$2:$O$2001,2,FALSE)</f>
        <v>45677</v>
      </c>
      <c r="W5" s="15">
        <f>VLOOKUP(Table1[[#This Row],[Sales_ID]],Sales!$A$2:$O$2001,12,FALSE)</f>
        <v>2</v>
      </c>
      <c r="X5" s="16" t="str">
        <f>TEXT(VLOOKUP(Table1[[#This Row],[Sales_ID]],Sales!$A$2:$O$2001,13,FALSE),"₹#,##0")</f>
        <v>₹402</v>
      </c>
      <c r="Y5" s="51">
        <f>VLOOKUP(Table1[[#This Row],[Sales_ID]],Sales!$A$2:$O$2001,14,FALSE)</f>
        <v>0.18</v>
      </c>
      <c r="Z5" s="11" t="str">
        <f>VLOOKUP(Table1[[#This Row],[Sales_ID]],Sales!$A$2:$O$2001,10,FALSE)</f>
        <v>Credit Card</v>
      </c>
      <c r="AA5" s="50">
        <f>VLOOKUP(Table1[[#This Row],[Sales_ID]],Sales!$A$2:$O$2001,15,FALSE)</f>
        <v>658.46</v>
      </c>
      <c r="AC5" s="40" t="s">
        <v>4026</v>
      </c>
      <c r="AD5" s="40"/>
      <c r="AE5" s="40"/>
      <c r="AF5" s="40"/>
      <c r="AG5" s="40"/>
    </row>
    <row r="6" spans="1:33" x14ac:dyDescent="0.3">
      <c r="A6" s="11" t="s">
        <v>625</v>
      </c>
      <c r="B6" s="11" t="str">
        <f>PROPER(VLOOKUP(A6,Customer!$A$2:$J$501,9,FALSE))</f>
        <v>Christopher Stewart</v>
      </c>
      <c r="C6" s="11" t="str">
        <f>PROPER(VLOOKUP(A6,Customer!$A$2:$H$501,3,FALSE))</f>
        <v>21</v>
      </c>
      <c r="D6" s="11" t="str">
        <f>PROPER(VLOOKUP(A6,Customer!$A$2:$H$501,4,FALSE))</f>
        <v>Male</v>
      </c>
      <c r="E6" s="11" t="str">
        <f>PROPER(VLOOKUP(A6,Customer!$A$2:$H$501,5,FALSE))</f>
        <v>Amandaside</v>
      </c>
      <c r="F6" s="11" t="str">
        <f>PROPER(VLOOKUP(A6,Customer!$A$2:$H$501,6,FALSE))</f>
        <v>New York</v>
      </c>
      <c r="G6" s="11" t="str">
        <f>VLOOKUP(A6,Customer!$A$2:$H$501,7,FALSE)</f>
        <v>USA</v>
      </c>
      <c r="H6" s="11" t="str">
        <f>PROPER(VLOOKUP(A6,Customer!$A$1:$J$501,10,FALSE))</f>
        <v>Bronze</v>
      </c>
      <c r="I6" s="11" t="s">
        <v>1666</v>
      </c>
      <c r="J6" s="11" t="str">
        <f>VLOOKUP(I6, Product!$A$2:$H$501, 2,FALSE)</f>
        <v>Men's Hair Styling Gel</v>
      </c>
      <c r="K6" s="11" t="str">
        <f>VLOOKUP(I6,Product!$A$2:$H$501,3,FALSE)</f>
        <v>Beauty</v>
      </c>
      <c r="L6" s="11" t="str">
        <f>VLOOKUP(I6, Product!$A$2:$H$501, 4,FALSE)</f>
        <v>Haircare</v>
      </c>
      <c r="M6" s="11" t="str">
        <f>VLOOKUP(I6, Product!$A$2:$H$501,5,FALSE)</f>
        <v>Cline-Mccarthy</v>
      </c>
      <c r="N6" s="12">
        <f>VLOOKUP(I6, Product!$A$2:$I$501,8,FALSE)</f>
        <v>17.309999999999999</v>
      </c>
      <c r="O6" s="12">
        <f>VLOOKUP(I6, Product!$A$2:$I$501,9,FALSE)</f>
        <v>399</v>
      </c>
      <c r="P6" s="11" t="s">
        <v>1761</v>
      </c>
      <c r="Q6" s="11" t="str">
        <f>VLOOKUP(P6,Store_Dim!$A$2:$E$21,2,FALSE)</f>
        <v>Black-Horn</v>
      </c>
      <c r="R6" s="11" t="str">
        <f>VLOOKUP(P6,Store_Dim!$A$2:$E$21,3,FALSE)</f>
        <v>South</v>
      </c>
      <c r="S6" s="11" t="str">
        <f>VLOOKUP(P6,Store_Dim!$A$2:$E$21,4,FALSE)</f>
        <v>North Nancyview</v>
      </c>
      <c r="T6" s="11" t="str">
        <f>VLOOKUP(P6,Store_Dim!$A$2:$E$21,5,FALSE)</f>
        <v>Outlet</v>
      </c>
      <c r="U6" s="11" t="s">
        <v>2826</v>
      </c>
      <c r="V6" s="14">
        <f>VLOOKUP(Table1[[#This Row],[Sales_ID]],Sales!$A$2:$O$2001,2,FALSE)</f>
        <v>45456</v>
      </c>
      <c r="W6" s="15">
        <f>VLOOKUP(Table1[[#This Row],[Sales_ID]],Sales!$A$2:$O$2001,12,FALSE)</f>
        <v>2</v>
      </c>
      <c r="X6" s="16" t="str">
        <f>TEXT(VLOOKUP(Table1[[#This Row],[Sales_ID]],Sales!$A$2:$O$2001,13,FALSE),"₹#,##0")</f>
        <v>₹910</v>
      </c>
      <c r="Y6" s="51">
        <f>VLOOKUP(Table1[[#This Row],[Sales_ID]],Sales!$A$2:$O$2001,14,FALSE)</f>
        <v>0.27</v>
      </c>
      <c r="Z6" s="11" t="str">
        <f>VLOOKUP(Table1[[#This Row],[Sales_ID]],Sales!$A$2:$O$2001,10,FALSE)</f>
        <v>Credit Card</v>
      </c>
      <c r="AA6" s="50">
        <f>VLOOKUP(Table1[[#This Row],[Sales_ID]],Sales!$A$2:$O$2001,15,FALSE)</f>
        <v>1327.8846000000001</v>
      </c>
    </row>
    <row r="7" spans="1:33" x14ac:dyDescent="0.3">
      <c r="A7" s="11" t="s">
        <v>198</v>
      </c>
      <c r="B7" s="11" t="str">
        <f>PROPER(VLOOKUP(A7,Customer!$A$2:$J$501,9,FALSE))</f>
        <v>Debra Liu</v>
      </c>
      <c r="C7" s="11" t="str">
        <f>PROPER(VLOOKUP(A7,Customer!$A$2:$H$501,3,FALSE))</f>
        <v>55</v>
      </c>
      <c r="D7" s="11" t="str">
        <f>PROPER(VLOOKUP(A7,Customer!$A$2:$H$501,4,FALSE))</f>
        <v>Male</v>
      </c>
      <c r="E7" s="11" t="str">
        <f>PROPER(VLOOKUP(A7,Customer!$A$2:$H$501,5,FALSE))</f>
        <v>South Timtown</v>
      </c>
      <c r="F7" s="11" t="str">
        <f>PROPER(VLOOKUP(A7,Customer!$A$2:$H$501,6,FALSE))</f>
        <v>Minnesota</v>
      </c>
      <c r="G7" s="11" t="str">
        <f>VLOOKUP(A7,Customer!$A$2:$H$501,7,FALSE)</f>
        <v>USA</v>
      </c>
      <c r="H7" s="11" t="str">
        <f>PROPER(VLOOKUP(A7,Customer!$A$1:$J$501,10,FALSE))</f>
        <v>Bronze</v>
      </c>
      <c r="I7" s="11" t="s">
        <v>1686</v>
      </c>
      <c r="J7" s="11" t="str">
        <f>VLOOKUP(I7, Product!$A$2:$H$501, 2,FALSE)</f>
        <v>Men's Sports Shorts</v>
      </c>
      <c r="K7" s="11" t="str">
        <f>VLOOKUP(I7,Product!$A$2:$H$501,3,FALSE)</f>
        <v>Clothing</v>
      </c>
      <c r="L7" s="11" t="str">
        <f>VLOOKUP(I7, Product!$A$2:$H$501, 4,FALSE)</f>
        <v>Bottoms</v>
      </c>
      <c r="M7" s="11" t="str">
        <f>VLOOKUP(I7, Product!$A$2:$H$501,5,FALSE)</f>
        <v>Fitzpatrick Ltd</v>
      </c>
      <c r="N7" s="12">
        <f>VLOOKUP(I7, Product!$A$2:$I$501,8,FALSE)</f>
        <v>218.22</v>
      </c>
      <c r="O7" s="12">
        <f>VLOOKUP(I7, Product!$A$2:$I$501,9,FALSE)</f>
        <v>224</v>
      </c>
      <c r="P7" s="11" t="s">
        <v>1799</v>
      </c>
      <c r="Q7" s="11" t="str">
        <f>VLOOKUP(P7,Store_Dim!$A$2:$E$21,2,FALSE)</f>
        <v>Mcdonald Inc</v>
      </c>
      <c r="R7" s="11" t="str">
        <f>VLOOKUP(P7,Store_Dim!$A$2:$E$21,3,FALSE)</f>
        <v>South</v>
      </c>
      <c r="S7" s="11" t="str">
        <f>VLOOKUP(P7,Store_Dim!$A$2:$E$21,4,FALSE)</f>
        <v>Christopherland</v>
      </c>
      <c r="T7" s="11" t="str">
        <f>VLOOKUP(P7,Store_Dim!$A$2:$E$21,5,FALSE)</f>
        <v>Outlet</v>
      </c>
      <c r="U7" s="11" t="s">
        <v>2827</v>
      </c>
      <c r="V7" s="14">
        <f>VLOOKUP(Table1[[#This Row],[Sales_ID]],Sales!$A$2:$O$2001,2,FALSE)</f>
        <v>45776</v>
      </c>
      <c r="W7" s="15">
        <f>VLOOKUP(Table1[[#This Row],[Sales_ID]],Sales!$A$2:$O$2001,12,FALSE)</f>
        <v>4</v>
      </c>
      <c r="X7" s="16" t="str">
        <f>TEXT(VLOOKUP(Table1[[#This Row],[Sales_ID]],Sales!$A$2:$O$2001,13,FALSE),"₹#,##0")</f>
        <v>₹594</v>
      </c>
      <c r="Y7" s="51">
        <f>VLOOKUP(Table1[[#This Row],[Sales_ID]],Sales!$A$2:$O$2001,14,FALSE)</f>
        <v>0.24</v>
      </c>
      <c r="Z7" s="11" t="str">
        <f>VLOOKUP(Table1[[#This Row],[Sales_ID]],Sales!$A$2:$O$2001,10,FALSE)</f>
        <v>PayPal</v>
      </c>
      <c r="AA7" s="50">
        <f>VLOOKUP(Table1[[#This Row],[Sales_ID]],Sales!$A$2:$O$2001,15,FALSE)</f>
        <v>1805.2736</v>
      </c>
    </row>
    <row r="8" spans="1:33" x14ac:dyDescent="0.3">
      <c r="A8" s="11" t="s">
        <v>384</v>
      </c>
      <c r="B8" s="11" t="str">
        <f>PROPER(VLOOKUP(A8,Customer!$A$2:$J$501,9,FALSE))</f>
        <v>Amy Walker</v>
      </c>
      <c r="C8" s="11" t="str">
        <f>PROPER(VLOOKUP(A8,Customer!$A$2:$H$501,3,FALSE))</f>
        <v>27</v>
      </c>
      <c r="D8" s="11" t="str">
        <f>PROPER(VLOOKUP(A8,Customer!$A$2:$H$501,4,FALSE))</f>
        <v>Male</v>
      </c>
      <c r="E8" s="11" t="str">
        <f>PROPER(VLOOKUP(A8,Customer!$A$2:$H$501,5,FALSE))</f>
        <v>Smithland</v>
      </c>
      <c r="F8" s="11" t="str">
        <f>PROPER(VLOOKUP(A8,Customer!$A$2:$H$501,6,FALSE))</f>
        <v>West Virginia</v>
      </c>
      <c r="G8" s="11" t="str">
        <f>VLOOKUP(A8,Customer!$A$2:$H$501,7,FALSE)</f>
        <v>USA</v>
      </c>
      <c r="H8" s="11" t="str">
        <f>PROPER(VLOOKUP(A8,Customer!$A$1:$J$501,10,FALSE))</f>
        <v>Silver</v>
      </c>
      <c r="I8" s="11" t="s">
        <v>1694</v>
      </c>
      <c r="J8" s="11" t="str">
        <f>VLOOKUP(I8, Product!$A$2:$H$501, 2,FALSE)</f>
        <v>Shin Guards – Adult</v>
      </c>
      <c r="K8" s="11" t="str">
        <f>VLOOKUP(I8,Product!$A$2:$H$501,3,FALSE)</f>
        <v>Sports</v>
      </c>
      <c r="L8" s="11" t="str">
        <f>VLOOKUP(I8, Product!$A$2:$H$501, 4,FALSE)</f>
        <v>Team Sports</v>
      </c>
      <c r="M8" s="11" t="str">
        <f>VLOOKUP(I8, Product!$A$2:$H$501,5,FALSE)</f>
        <v>French Ltd</v>
      </c>
      <c r="N8" s="12">
        <f>VLOOKUP(I8, Product!$A$2:$I$501,8,FALSE)</f>
        <v>107.06</v>
      </c>
      <c r="O8" s="12">
        <f>VLOOKUP(I8, Product!$A$2:$I$501,9,FALSE)</f>
        <v>359</v>
      </c>
      <c r="P8" s="11" t="s">
        <v>1789</v>
      </c>
      <c r="Q8" s="11" t="str">
        <f>VLOOKUP(P8,Store_Dim!$A$2:$E$21,2,FALSE)</f>
        <v>Hill, Wagner and Ballard</v>
      </c>
      <c r="R8" s="11" t="str">
        <f>VLOOKUP(P8,Store_Dim!$A$2:$E$21,3,FALSE)</f>
        <v>East</v>
      </c>
      <c r="S8" s="11" t="str">
        <f>VLOOKUP(P8,Store_Dim!$A$2:$E$21,4,FALSE)</f>
        <v>East Davidville</v>
      </c>
      <c r="T8" s="11" t="str">
        <f>VLOOKUP(P8,Store_Dim!$A$2:$E$21,5,FALSE)</f>
        <v>Online</v>
      </c>
      <c r="U8" s="11" t="s">
        <v>2828</v>
      </c>
      <c r="V8" s="14">
        <f>VLOOKUP(Table1[[#This Row],[Sales_ID]],Sales!$A$2:$O$2001,2,FALSE)</f>
        <v>45566</v>
      </c>
      <c r="W8" s="15">
        <f>VLOOKUP(Table1[[#This Row],[Sales_ID]],Sales!$A$2:$O$2001,12,FALSE)</f>
        <v>3</v>
      </c>
      <c r="X8" s="16" t="str">
        <f>TEXT(VLOOKUP(Table1[[#This Row],[Sales_ID]],Sales!$A$2:$O$2001,13,FALSE),"₹#,##0")</f>
        <v>₹909</v>
      </c>
      <c r="Y8" s="51">
        <f>VLOOKUP(Table1[[#This Row],[Sales_ID]],Sales!$A$2:$O$2001,14,FALSE)</f>
        <v>0.23</v>
      </c>
      <c r="Z8" s="11" t="str">
        <f>VLOOKUP(Table1[[#This Row],[Sales_ID]],Sales!$A$2:$O$2001,10,FALSE)</f>
        <v>COD</v>
      </c>
      <c r="AA8" s="50">
        <f>VLOOKUP(Table1[[#This Row],[Sales_ID]],Sales!$A$2:$O$2001,15,FALSE)</f>
        <v>2100.0441000000001</v>
      </c>
    </row>
    <row r="9" spans="1:33" x14ac:dyDescent="0.3">
      <c r="A9" s="11" t="s">
        <v>1243</v>
      </c>
      <c r="B9" s="11" t="str">
        <f>PROPER(VLOOKUP(A9,Customer!$A$2:$J$501,9,FALSE))</f>
        <v>John Donaldson</v>
      </c>
      <c r="C9" s="11" t="str">
        <f>PROPER(VLOOKUP(A9,Customer!$A$2:$H$501,3,FALSE))</f>
        <v>27</v>
      </c>
      <c r="D9" s="11" t="str">
        <f>PROPER(VLOOKUP(A9,Customer!$A$2:$H$501,4,FALSE))</f>
        <v>Male</v>
      </c>
      <c r="E9" s="11" t="str">
        <f>PROPER(VLOOKUP(A9,Customer!$A$2:$H$501,5,FALSE))</f>
        <v>New Edward</v>
      </c>
      <c r="F9" s="11" t="str">
        <f>PROPER(VLOOKUP(A9,Customer!$A$2:$H$501,6,FALSE))</f>
        <v>Maine</v>
      </c>
      <c r="G9" s="11" t="str">
        <f>VLOOKUP(A9,Customer!$A$2:$H$501,7,FALSE)</f>
        <v>USA</v>
      </c>
      <c r="H9" s="11" t="str">
        <f>PROPER(VLOOKUP(A9,Customer!$A$1:$J$501,10,FALSE))</f>
        <v>Bronze</v>
      </c>
      <c r="I9" s="11" t="s">
        <v>1596</v>
      </c>
      <c r="J9" s="11" t="str">
        <f>VLOOKUP(I9, Product!$A$2:$H$501, 2,FALSE)</f>
        <v>Foldable Camping Chair</v>
      </c>
      <c r="K9" s="11" t="str">
        <f>VLOOKUP(I9,Product!$A$2:$H$501,3,FALSE)</f>
        <v>Sports</v>
      </c>
      <c r="L9" s="11" t="str">
        <f>VLOOKUP(I9, Product!$A$2:$H$501, 4,FALSE)</f>
        <v>Outdoor</v>
      </c>
      <c r="M9" s="11" t="str">
        <f>VLOOKUP(I9, Product!$A$2:$H$501,5,FALSE)</f>
        <v>Cook Ltd</v>
      </c>
      <c r="N9" s="12">
        <f>VLOOKUP(I9, Product!$A$2:$I$501,8,FALSE)</f>
        <v>166.06</v>
      </c>
      <c r="O9" s="12">
        <f>VLOOKUP(I9, Product!$A$2:$I$501,9,FALSE)</f>
        <v>340</v>
      </c>
      <c r="P9" s="11" t="s">
        <v>1757</v>
      </c>
      <c r="Q9" s="11" t="str">
        <f>VLOOKUP(P9,Store_Dim!$A$2:$E$21,2,FALSE)</f>
        <v>Martinez, Adkins and Johnson</v>
      </c>
      <c r="R9" s="11" t="str">
        <f>VLOOKUP(P9,Store_Dim!$A$2:$E$21,3,FALSE)</f>
        <v>North</v>
      </c>
      <c r="S9" s="11" t="str">
        <f>VLOOKUP(P9,Store_Dim!$A$2:$E$21,4,FALSE)</f>
        <v>Danielmouth</v>
      </c>
      <c r="T9" s="11" t="str">
        <f>VLOOKUP(P9,Store_Dim!$A$2:$E$21,5,FALSE)</f>
        <v>Flagship</v>
      </c>
      <c r="U9" s="11" t="s">
        <v>2829</v>
      </c>
      <c r="V9" s="14">
        <f>VLOOKUP(Table1[[#This Row],[Sales_ID]],Sales!$A$2:$O$2001,2,FALSE)</f>
        <v>45542</v>
      </c>
      <c r="W9" s="15">
        <f>VLOOKUP(Table1[[#This Row],[Sales_ID]],Sales!$A$2:$O$2001,12,FALSE)</f>
        <v>4</v>
      </c>
      <c r="X9" s="16" t="str">
        <f>TEXT(VLOOKUP(Table1[[#This Row],[Sales_ID]],Sales!$A$2:$O$2001,13,FALSE),"₹#,##0")</f>
        <v>₹997</v>
      </c>
      <c r="Y9" s="51">
        <f>VLOOKUP(Table1[[#This Row],[Sales_ID]],Sales!$A$2:$O$2001,14,FALSE)</f>
        <v>0.24</v>
      </c>
      <c r="Z9" s="11" t="str">
        <f>VLOOKUP(Table1[[#This Row],[Sales_ID]],Sales!$A$2:$O$2001,10,FALSE)</f>
        <v>PayPal</v>
      </c>
      <c r="AA9" s="50">
        <f>VLOOKUP(Table1[[#This Row],[Sales_ID]],Sales!$A$2:$O$2001,15,FALSE)</f>
        <v>3030.424</v>
      </c>
    </row>
    <row r="10" spans="1:33" x14ac:dyDescent="0.3">
      <c r="A10" s="11" t="s">
        <v>948</v>
      </c>
      <c r="B10" s="11" t="str">
        <f>PROPER(VLOOKUP(A10,Customer!$A$2:$J$501,9,FALSE))</f>
        <v>Matthew Avery</v>
      </c>
      <c r="C10" s="11" t="str">
        <f>PROPER(VLOOKUP(A10,Customer!$A$2:$H$501,3,FALSE))</f>
        <v>29</v>
      </c>
      <c r="D10" s="11" t="str">
        <f>PROPER(VLOOKUP(A10,Customer!$A$2:$H$501,4,FALSE))</f>
        <v>Male</v>
      </c>
      <c r="E10" s="11" t="str">
        <f>PROPER(VLOOKUP(A10,Customer!$A$2:$H$501,5,FALSE))</f>
        <v>Lake Melissashire</v>
      </c>
      <c r="F10" s="11" t="str">
        <f>PROPER(VLOOKUP(A10,Customer!$A$2:$H$501,6,FALSE))</f>
        <v>Oregon</v>
      </c>
      <c r="G10" s="11" t="str">
        <f>VLOOKUP(A10,Customer!$A$2:$H$501,7,FALSE)</f>
        <v>USA</v>
      </c>
      <c r="H10" s="11" t="str">
        <f>PROPER(VLOOKUP(A10,Customer!$A$1:$J$501,10,FALSE))</f>
        <v>Silver</v>
      </c>
      <c r="I10" s="11" t="s">
        <v>1543</v>
      </c>
      <c r="J10" s="11" t="str">
        <f>VLOOKUP(I10, Product!$A$2:$H$501, 2,FALSE)</f>
        <v>Brother Laser Printer</v>
      </c>
      <c r="K10" s="11" t="str">
        <f>VLOOKUP(I10,Product!$A$2:$H$501,3,FALSE)</f>
        <v>Electronics</v>
      </c>
      <c r="L10" s="11" t="str">
        <f>VLOOKUP(I10, Product!$A$2:$H$501, 4,FALSE)</f>
        <v>Computer</v>
      </c>
      <c r="M10" s="11" t="str">
        <f>VLOOKUP(I10, Product!$A$2:$H$501,5,FALSE)</f>
        <v>Hunt Inc</v>
      </c>
      <c r="N10" s="12">
        <f>VLOOKUP(I10, Product!$A$2:$I$501,8,FALSE)</f>
        <v>112.42</v>
      </c>
      <c r="O10" s="12">
        <f>VLOOKUP(I10, Product!$A$2:$I$501,9,FALSE)</f>
        <v>416</v>
      </c>
      <c r="P10" s="11" t="s">
        <v>1807</v>
      </c>
      <c r="Q10" s="11" t="str">
        <f>VLOOKUP(P10,Store_Dim!$A$2:$E$21,2,FALSE)</f>
        <v>Holloway Ltd</v>
      </c>
      <c r="R10" s="11" t="str">
        <f>VLOOKUP(P10,Store_Dim!$A$2:$E$21,3,FALSE)</f>
        <v>North</v>
      </c>
      <c r="S10" s="11" t="str">
        <f>VLOOKUP(P10,Store_Dim!$A$2:$E$21,4,FALSE)</f>
        <v>Bensonhaven</v>
      </c>
      <c r="T10" s="11" t="str">
        <f>VLOOKUP(P10,Store_Dim!$A$2:$E$21,5,FALSE)</f>
        <v>Flagship</v>
      </c>
      <c r="U10" s="11" t="s">
        <v>2830</v>
      </c>
      <c r="V10" s="14">
        <f>VLOOKUP(Table1[[#This Row],[Sales_ID]],Sales!$A$2:$O$2001,2,FALSE)</f>
        <v>45834</v>
      </c>
      <c r="W10" s="15">
        <f>VLOOKUP(Table1[[#This Row],[Sales_ID]],Sales!$A$2:$O$2001,12,FALSE)</f>
        <v>1</v>
      </c>
      <c r="X10" s="16" t="str">
        <f>TEXT(VLOOKUP(Table1[[#This Row],[Sales_ID]],Sales!$A$2:$O$2001,13,FALSE),"₹#,##0")</f>
        <v>₹523</v>
      </c>
      <c r="Y10" s="51">
        <f>VLOOKUP(Table1[[#This Row],[Sales_ID]],Sales!$A$2:$O$2001,14,FALSE)</f>
        <v>0.06</v>
      </c>
      <c r="Z10" s="11" t="str">
        <f>VLOOKUP(Table1[[#This Row],[Sales_ID]],Sales!$A$2:$O$2001,10,FALSE)</f>
        <v>COD</v>
      </c>
      <c r="AA10" s="50">
        <f>VLOOKUP(Table1[[#This Row],[Sales_ID]],Sales!$A$2:$O$2001,15,FALSE)</f>
        <v>491.32860000000011</v>
      </c>
    </row>
    <row r="11" spans="1:33" x14ac:dyDescent="0.3">
      <c r="A11" s="11" t="s">
        <v>637</v>
      </c>
      <c r="B11" s="11" t="str">
        <f>PROPER(VLOOKUP(A11,Customer!$A$2:$J$501,9,FALSE))</f>
        <v>Ashley Ferguson</v>
      </c>
      <c r="C11" s="11" t="str">
        <f>PROPER(VLOOKUP(A11,Customer!$A$2:$H$501,3,FALSE))</f>
        <v>46</v>
      </c>
      <c r="D11" s="11" t="str">
        <f>PROPER(VLOOKUP(A11,Customer!$A$2:$H$501,4,FALSE))</f>
        <v>Male</v>
      </c>
      <c r="E11" s="11" t="str">
        <f>PROPER(VLOOKUP(A11,Customer!$A$2:$H$501,5,FALSE))</f>
        <v>Sarahmouth</v>
      </c>
      <c r="F11" s="11" t="str">
        <f>PROPER(VLOOKUP(A11,Customer!$A$2:$H$501,6,FALSE))</f>
        <v>Pennsylvania</v>
      </c>
      <c r="G11" s="11" t="str">
        <f>VLOOKUP(A11,Customer!$A$2:$H$501,7,FALSE)</f>
        <v>USA</v>
      </c>
      <c r="H11" s="11" t="str">
        <f>PROPER(VLOOKUP(A11,Customer!$A$1:$J$501,10,FALSE))</f>
        <v>Gold</v>
      </c>
      <c r="I11" s="11" t="s">
        <v>1656</v>
      </c>
      <c r="J11" s="11" t="str">
        <f>VLOOKUP(I11, Product!$A$2:$H$501, 2,FALSE)</f>
        <v>Sports Stopwatch Pro</v>
      </c>
      <c r="K11" s="11" t="str">
        <f>VLOOKUP(I11,Product!$A$2:$H$501,3,FALSE)</f>
        <v>Sports</v>
      </c>
      <c r="L11" s="11" t="str">
        <f>VLOOKUP(I11, Product!$A$2:$H$501, 4,FALSE)</f>
        <v>Accessories</v>
      </c>
      <c r="M11" s="11" t="str">
        <f>VLOOKUP(I11, Product!$A$2:$H$501,5,FALSE)</f>
        <v>Thompson-French</v>
      </c>
      <c r="N11" s="12">
        <f>VLOOKUP(I11, Product!$A$2:$I$501,8,FALSE)</f>
        <v>434.84</v>
      </c>
      <c r="O11" s="12">
        <f>VLOOKUP(I11, Product!$A$2:$I$501,9,FALSE)</f>
        <v>185</v>
      </c>
      <c r="P11" s="11" t="s">
        <v>1766</v>
      </c>
      <c r="Q11" s="11" t="str">
        <f>VLOOKUP(P11,Store_Dim!$A$2:$E$21,2,FALSE)</f>
        <v>Johnson-Wright</v>
      </c>
      <c r="R11" s="11" t="str">
        <f>VLOOKUP(P11,Store_Dim!$A$2:$E$21,3,FALSE)</f>
        <v>North</v>
      </c>
      <c r="S11" s="11" t="str">
        <f>VLOOKUP(P11,Store_Dim!$A$2:$E$21,4,FALSE)</f>
        <v>Hoodberg</v>
      </c>
      <c r="T11" s="11" t="str">
        <f>VLOOKUP(P11,Store_Dim!$A$2:$E$21,5,FALSE)</f>
        <v>Outlet</v>
      </c>
      <c r="U11" s="11" t="s">
        <v>2831</v>
      </c>
      <c r="V11" s="14">
        <f>VLOOKUP(Table1[[#This Row],[Sales_ID]],Sales!$A$2:$O$2001,2,FALSE)</f>
        <v>45405</v>
      </c>
      <c r="W11" s="15">
        <f>VLOOKUP(Table1[[#This Row],[Sales_ID]],Sales!$A$2:$O$2001,12,FALSE)</f>
        <v>3</v>
      </c>
      <c r="X11" s="16" t="str">
        <f>TEXT(VLOOKUP(Table1[[#This Row],[Sales_ID]],Sales!$A$2:$O$2001,13,FALSE),"₹#,##0")</f>
        <v>₹261</v>
      </c>
      <c r="Y11" s="51">
        <f>VLOOKUP(Table1[[#This Row],[Sales_ID]],Sales!$A$2:$O$2001,14,FALSE)</f>
        <v>0.12</v>
      </c>
      <c r="Z11" s="11" t="str">
        <f>VLOOKUP(Table1[[#This Row],[Sales_ID]],Sales!$A$2:$O$2001,10,FALSE)</f>
        <v>PayPal</v>
      </c>
      <c r="AA11" s="50">
        <f>VLOOKUP(Table1[[#This Row],[Sales_ID]],Sales!$A$2:$O$2001,15,FALSE)</f>
        <v>689.17200000000014</v>
      </c>
    </row>
    <row r="12" spans="1:33" x14ac:dyDescent="0.3">
      <c r="A12" s="11" t="s">
        <v>314</v>
      </c>
      <c r="B12" s="11" t="str">
        <f>PROPER(VLOOKUP(A12,Customer!$A$2:$J$501,9,FALSE))</f>
        <v>Melissa Duffy Md</v>
      </c>
      <c r="C12" s="11" t="str">
        <f>PROPER(VLOOKUP(A12,Customer!$A$2:$H$501,3,FALSE))</f>
        <v>58</v>
      </c>
      <c r="D12" s="11" t="str">
        <f>PROPER(VLOOKUP(A12,Customer!$A$2:$H$501,4,FALSE))</f>
        <v>Female</v>
      </c>
      <c r="E12" s="11" t="str">
        <f>PROPER(VLOOKUP(A12,Customer!$A$2:$H$501,5,FALSE))</f>
        <v>East Jenna</v>
      </c>
      <c r="F12" s="11" t="str">
        <f>PROPER(VLOOKUP(A12,Customer!$A$2:$H$501,6,FALSE))</f>
        <v>South Carolina</v>
      </c>
      <c r="G12" s="11" t="str">
        <f>VLOOKUP(A12,Customer!$A$2:$H$501,7,FALSE)</f>
        <v>USA</v>
      </c>
      <c r="H12" s="11" t="str">
        <f>PROPER(VLOOKUP(A12,Customer!$A$1:$J$501,10,FALSE))</f>
        <v>Bronze</v>
      </c>
      <c r="I12" s="11" t="s">
        <v>1594</v>
      </c>
      <c r="J12" s="11" t="str">
        <f>VLOOKUP(I12, Product!$A$2:$H$501, 2,FALSE)</f>
        <v>Men's Formal Shirt</v>
      </c>
      <c r="K12" s="11" t="str">
        <f>VLOOKUP(I12,Product!$A$2:$H$501,3,FALSE)</f>
        <v>Clothing</v>
      </c>
      <c r="L12" s="11" t="str">
        <f>VLOOKUP(I12, Product!$A$2:$H$501, 4,FALSE)</f>
        <v>Tops</v>
      </c>
      <c r="M12" s="11" t="str">
        <f>VLOOKUP(I12, Product!$A$2:$H$501,5,FALSE)</f>
        <v>Moon, Mora and Santos</v>
      </c>
      <c r="N12" s="12">
        <f>VLOOKUP(I12, Product!$A$2:$I$501,8,FALSE)</f>
        <v>265.73266666666666</v>
      </c>
      <c r="O12" s="12">
        <f>VLOOKUP(I12, Product!$A$2:$I$501,9,FALSE)</f>
        <v>360</v>
      </c>
      <c r="P12" s="11" t="s">
        <v>1807</v>
      </c>
      <c r="Q12" s="11" t="str">
        <f>VLOOKUP(P12,Store_Dim!$A$2:$E$21,2,FALSE)</f>
        <v>Holloway Ltd</v>
      </c>
      <c r="R12" s="11" t="str">
        <f>VLOOKUP(P12,Store_Dim!$A$2:$E$21,3,FALSE)</f>
        <v>North</v>
      </c>
      <c r="S12" s="11" t="str">
        <f>VLOOKUP(P12,Store_Dim!$A$2:$E$21,4,FALSE)</f>
        <v>Bensonhaven</v>
      </c>
      <c r="T12" s="11" t="str">
        <f>VLOOKUP(P12,Store_Dim!$A$2:$E$21,5,FALSE)</f>
        <v>Flagship</v>
      </c>
      <c r="U12" s="11" t="s">
        <v>2832</v>
      </c>
      <c r="V12" s="14">
        <f>VLOOKUP(Table1[[#This Row],[Sales_ID]],Sales!$A$2:$O$2001,2,FALSE)</f>
        <v>45918</v>
      </c>
      <c r="W12" s="15">
        <f>VLOOKUP(Table1[[#This Row],[Sales_ID]],Sales!$A$2:$O$2001,12,FALSE)</f>
        <v>3</v>
      </c>
      <c r="X12" s="16" t="str">
        <f>TEXT(VLOOKUP(Table1[[#This Row],[Sales_ID]],Sales!$A$2:$O$2001,13,FALSE),"₹#,##0")</f>
        <v>₹645</v>
      </c>
      <c r="Y12" s="51">
        <f>VLOOKUP(Table1[[#This Row],[Sales_ID]],Sales!$A$2:$O$2001,14,FALSE)</f>
        <v>0.01</v>
      </c>
      <c r="Z12" s="11" t="str">
        <f>VLOOKUP(Table1[[#This Row],[Sales_ID]],Sales!$A$2:$O$2001,10,FALSE)</f>
        <v>COD</v>
      </c>
      <c r="AA12" s="50">
        <f>VLOOKUP(Table1[[#This Row],[Sales_ID]],Sales!$A$2:$O$2001,15,FALSE)</f>
        <v>1914.8480999999999</v>
      </c>
    </row>
    <row r="13" spans="1:33" x14ac:dyDescent="0.3">
      <c r="A13" s="11" t="s">
        <v>648</v>
      </c>
      <c r="B13" s="11" t="str">
        <f>PROPER(VLOOKUP(A13,Customer!$A$2:$J$501,9,FALSE))</f>
        <v>Wanda Snyder</v>
      </c>
      <c r="C13" s="11" t="str">
        <f>PROPER(VLOOKUP(A13,Customer!$A$2:$H$501,3,FALSE))</f>
        <v>54</v>
      </c>
      <c r="D13" s="11" t="str">
        <f>PROPER(VLOOKUP(A13,Customer!$A$2:$H$501,4,FALSE))</f>
        <v>Male</v>
      </c>
      <c r="E13" s="11" t="str">
        <f>PROPER(VLOOKUP(A13,Customer!$A$2:$H$501,5,FALSE))</f>
        <v>Frostmouth</v>
      </c>
      <c r="F13" s="11" t="str">
        <f>PROPER(VLOOKUP(A13,Customer!$A$2:$H$501,6,FALSE))</f>
        <v>Vermont</v>
      </c>
      <c r="G13" s="11" t="str">
        <f>VLOOKUP(A13,Customer!$A$2:$H$501,7,FALSE)</f>
        <v>USA</v>
      </c>
      <c r="H13" s="11" t="str">
        <f>PROPER(VLOOKUP(A13,Customer!$A$1:$J$501,10,FALSE))</f>
        <v>Bronze</v>
      </c>
      <c r="I13" s="11" t="s">
        <v>1698</v>
      </c>
      <c r="J13" s="11" t="str">
        <f>VLOOKUP(I13, Product!$A$2:$H$501, 2,FALSE)</f>
        <v>Women's Ankle Boots</v>
      </c>
      <c r="K13" s="11" t="str">
        <f>VLOOKUP(I13,Product!$A$2:$H$501,3,FALSE)</f>
        <v>Clothing</v>
      </c>
      <c r="L13" s="11" t="str">
        <f>VLOOKUP(I13, Product!$A$2:$H$501, 4,FALSE)</f>
        <v>Footwear</v>
      </c>
      <c r="M13" s="11" t="str">
        <f>VLOOKUP(I13, Product!$A$2:$H$501,5,FALSE)</f>
        <v>Poole PLC</v>
      </c>
      <c r="N13" s="12">
        <f>VLOOKUP(I13, Product!$A$2:$I$501,8,FALSE)</f>
        <v>158.13999999999999</v>
      </c>
      <c r="O13" s="12">
        <f>VLOOKUP(I13, Product!$A$2:$I$501,9,FALSE)</f>
        <v>82</v>
      </c>
      <c r="P13" s="11" t="s">
        <v>1761</v>
      </c>
      <c r="Q13" s="11" t="str">
        <f>VLOOKUP(P13,Store_Dim!$A$2:$E$21,2,FALSE)</f>
        <v>Black-Horn</v>
      </c>
      <c r="R13" s="11" t="str">
        <f>VLOOKUP(P13,Store_Dim!$A$2:$E$21,3,FALSE)</f>
        <v>South</v>
      </c>
      <c r="S13" s="11" t="str">
        <f>VLOOKUP(P13,Store_Dim!$A$2:$E$21,4,FALSE)</f>
        <v>North Nancyview</v>
      </c>
      <c r="T13" s="11" t="str">
        <f>VLOOKUP(P13,Store_Dim!$A$2:$E$21,5,FALSE)</f>
        <v>Outlet</v>
      </c>
      <c r="U13" s="11" t="s">
        <v>2833</v>
      </c>
      <c r="V13" s="14">
        <f>VLOOKUP(Table1[[#This Row],[Sales_ID]],Sales!$A$2:$O$2001,2,FALSE)</f>
        <v>45217</v>
      </c>
      <c r="W13" s="15">
        <f>VLOOKUP(Table1[[#This Row],[Sales_ID]],Sales!$A$2:$O$2001,12,FALSE)</f>
        <v>2</v>
      </c>
      <c r="X13" s="16" t="str">
        <f>TEXT(VLOOKUP(Table1[[#This Row],[Sales_ID]],Sales!$A$2:$O$2001,13,FALSE),"₹#,##0")</f>
        <v>₹542</v>
      </c>
      <c r="Y13" s="51">
        <f>VLOOKUP(Table1[[#This Row],[Sales_ID]],Sales!$A$2:$O$2001,14,FALSE)</f>
        <v>0.26</v>
      </c>
      <c r="Z13" s="11" t="str">
        <f>VLOOKUP(Table1[[#This Row],[Sales_ID]],Sales!$A$2:$O$2001,10,FALSE)</f>
        <v>PayPal</v>
      </c>
      <c r="AA13" s="50">
        <f>VLOOKUP(Table1[[#This Row],[Sales_ID]],Sales!$A$2:$O$2001,15,FALSE)</f>
        <v>801.44959999999992</v>
      </c>
    </row>
    <row r="14" spans="1:33" x14ac:dyDescent="0.3">
      <c r="A14" s="11" t="s">
        <v>1322</v>
      </c>
      <c r="B14" s="11" t="str">
        <f>PROPER(VLOOKUP(A14,Customer!$A$2:$J$501,9,FALSE))</f>
        <v>Jeanette Nichols</v>
      </c>
      <c r="C14" s="11" t="str">
        <f>PROPER(VLOOKUP(A14,Customer!$A$2:$H$501,3,FALSE))</f>
        <v>28</v>
      </c>
      <c r="D14" s="11" t="str">
        <f>PROPER(VLOOKUP(A14,Customer!$A$2:$H$501,4,FALSE))</f>
        <v>Male</v>
      </c>
      <c r="E14" s="11" t="str">
        <f>PROPER(VLOOKUP(A14,Customer!$A$2:$H$501,5,FALSE))</f>
        <v>Aguilarland</v>
      </c>
      <c r="F14" s="11" t="str">
        <f>PROPER(VLOOKUP(A14,Customer!$A$2:$H$501,6,FALSE))</f>
        <v>North Carolina</v>
      </c>
      <c r="G14" s="11" t="str">
        <f>VLOOKUP(A14,Customer!$A$2:$H$501,7,FALSE)</f>
        <v>USA</v>
      </c>
      <c r="H14" s="11" t="str">
        <f>PROPER(VLOOKUP(A14,Customer!$A$1:$J$501,10,FALSE))</f>
        <v>Platinum</v>
      </c>
      <c r="I14" s="11" t="s">
        <v>1674</v>
      </c>
      <c r="J14" s="11" t="str">
        <f>VLOOKUP(I14, Product!$A$2:$H$501, 2,FALSE)</f>
        <v>Organic Sunscreen Lotion</v>
      </c>
      <c r="K14" s="11" t="str">
        <f>VLOOKUP(I14,Product!$A$2:$H$501,3,FALSE)</f>
        <v>Beauty</v>
      </c>
      <c r="L14" s="11" t="str">
        <f>VLOOKUP(I14, Product!$A$2:$H$501, 4,FALSE)</f>
        <v>Skincare</v>
      </c>
      <c r="M14" s="11" t="str">
        <f>VLOOKUP(I14, Product!$A$2:$H$501,5,FALSE)</f>
        <v>Anderson-Riley</v>
      </c>
      <c r="N14" s="12">
        <f>VLOOKUP(I14, Product!$A$2:$I$501,8,FALSE)</f>
        <v>266.86</v>
      </c>
      <c r="O14" s="12">
        <f>VLOOKUP(I14, Product!$A$2:$I$501,9,FALSE)</f>
        <v>458</v>
      </c>
      <c r="P14" s="11" t="s">
        <v>1789</v>
      </c>
      <c r="Q14" s="11" t="str">
        <f>VLOOKUP(P14,Store_Dim!$A$2:$E$21,2,FALSE)</f>
        <v>Hill, Wagner and Ballard</v>
      </c>
      <c r="R14" s="11" t="str">
        <f>VLOOKUP(P14,Store_Dim!$A$2:$E$21,3,FALSE)</f>
        <v>East</v>
      </c>
      <c r="S14" s="11" t="str">
        <f>VLOOKUP(P14,Store_Dim!$A$2:$E$21,4,FALSE)</f>
        <v>East Davidville</v>
      </c>
      <c r="T14" s="11" t="str">
        <f>VLOOKUP(P14,Store_Dim!$A$2:$E$21,5,FALSE)</f>
        <v>Online</v>
      </c>
      <c r="U14" s="11" t="s">
        <v>2834</v>
      </c>
      <c r="V14" s="14">
        <f>VLOOKUP(Table1[[#This Row],[Sales_ID]],Sales!$A$2:$O$2001,2,FALSE)</f>
        <v>45259</v>
      </c>
      <c r="W14" s="15">
        <f>VLOOKUP(Table1[[#This Row],[Sales_ID]],Sales!$A$2:$O$2001,12,FALSE)</f>
        <v>1</v>
      </c>
      <c r="X14" s="16" t="str">
        <f>TEXT(VLOOKUP(Table1[[#This Row],[Sales_ID]],Sales!$A$2:$O$2001,13,FALSE),"₹#,##0")</f>
        <v>₹395</v>
      </c>
      <c r="Y14" s="51">
        <f>VLOOKUP(Table1[[#This Row],[Sales_ID]],Sales!$A$2:$O$2001,14,FALSE)</f>
        <v>0.09</v>
      </c>
      <c r="Z14" s="11" t="str">
        <f>VLOOKUP(Table1[[#This Row],[Sales_ID]],Sales!$A$2:$O$2001,10,FALSE)</f>
        <v>PayPal</v>
      </c>
      <c r="AA14" s="50">
        <f>VLOOKUP(Table1[[#This Row],[Sales_ID]],Sales!$A$2:$O$2001,15,FALSE)</f>
        <v>359.61380000000003</v>
      </c>
    </row>
    <row r="15" spans="1:33" x14ac:dyDescent="0.3">
      <c r="A15" s="11" t="s">
        <v>356</v>
      </c>
      <c r="B15" s="11" t="str">
        <f>PROPER(VLOOKUP(A15,Customer!$A$2:$J$501,9,FALSE))</f>
        <v>Diane Watson</v>
      </c>
      <c r="C15" s="11" t="str">
        <f>PROPER(VLOOKUP(A15,Customer!$A$2:$H$501,3,FALSE))</f>
        <v>53</v>
      </c>
      <c r="D15" s="11" t="str">
        <f>PROPER(VLOOKUP(A15,Customer!$A$2:$H$501,4,FALSE))</f>
        <v>Female</v>
      </c>
      <c r="E15" s="11" t="str">
        <f>PROPER(VLOOKUP(A15,Customer!$A$2:$H$501,5,FALSE))</f>
        <v>North Codyport</v>
      </c>
      <c r="F15" s="11" t="str">
        <f>PROPER(VLOOKUP(A15,Customer!$A$2:$H$501,6,FALSE))</f>
        <v>Texas</v>
      </c>
      <c r="G15" s="11" t="str">
        <f>VLOOKUP(A15,Customer!$A$2:$H$501,7,FALSE)</f>
        <v>USA</v>
      </c>
      <c r="H15" s="11" t="str">
        <f>PROPER(VLOOKUP(A15,Customer!$A$1:$J$501,10,FALSE))</f>
        <v>Platinum</v>
      </c>
      <c r="I15" s="11" t="s">
        <v>1562</v>
      </c>
      <c r="J15" s="11" t="str">
        <f>VLOOKUP(I15, Product!$A$2:$H$501, 2,FALSE)</f>
        <v>Wireless Bluetooth Earbuds</v>
      </c>
      <c r="K15" s="11" t="str">
        <f>VLOOKUP(I15,Product!$A$2:$H$501,3,FALSE)</f>
        <v>Electronics</v>
      </c>
      <c r="L15" s="11" t="str">
        <f>VLOOKUP(I15, Product!$A$2:$H$501, 4,FALSE)</f>
        <v>Audio</v>
      </c>
      <c r="M15" s="11" t="str">
        <f>VLOOKUP(I15, Product!$A$2:$H$501,5,FALSE)</f>
        <v>Perez-Johnston</v>
      </c>
      <c r="N15" s="12">
        <f>VLOOKUP(I15, Product!$A$2:$I$501,8,FALSE)</f>
        <v>439.07</v>
      </c>
      <c r="O15" s="12">
        <f>VLOOKUP(I15, Product!$A$2:$I$501,9,FALSE)</f>
        <v>142</v>
      </c>
      <c r="P15" s="11" t="s">
        <v>1782</v>
      </c>
      <c r="Q15" s="11" t="str">
        <f>VLOOKUP(P15,Store_Dim!$A$2:$E$21,2,FALSE)</f>
        <v>Bean, Jones and Park</v>
      </c>
      <c r="R15" s="11" t="str">
        <f>VLOOKUP(P15,Store_Dim!$A$2:$E$21,3,FALSE)</f>
        <v>West</v>
      </c>
      <c r="S15" s="11" t="str">
        <f>VLOOKUP(P15,Store_Dim!$A$2:$E$21,4,FALSE)</f>
        <v>Thompsonborough</v>
      </c>
      <c r="T15" s="11" t="str">
        <f>VLOOKUP(P15,Store_Dim!$A$2:$E$21,5,FALSE)</f>
        <v>Online</v>
      </c>
      <c r="U15" s="11" t="s">
        <v>2835</v>
      </c>
      <c r="V15" s="14">
        <f>VLOOKUP(Table1[[#This Row],[Sales_ID]],Sales!$A$2:$O$2001,2,FALSE)</f>
        <v>45740</v>
      </c>
      <c r="W15" s="15">
        <f>VLOOKUP(Table1[[#This Row],[Sales_ID]],Sales!$A$2:$O$2001,12,FALSE)</f>
        <v>4</v>
      </c>
      <c r="X15" s="16" t="str">
        <f>TEXT(VLOOKUP(Table1[[#This Row],[Sales_ID]],Sales!$A$2:$O$2001,13,FALSE),"₹#,##0")</f>
        <v>₹56</v>
      </c>
      <c r="Y15" s="51">
        <f>VLOOKUP(Table1[[#This Row],[Sales_ID]],Sales!$A$2:$O$2001,14,FALSE)</f>
        <v>0.17</v>
      </c>
      <c r="Z15" s="11" t="str">
        <f>VLOOKUP(Table1[[#This Row],[Sales_ID]],Sales!$A$2:$O$2001,10,FALSE)</f>
        <v>Credit Card</v>
      </c>
      <c r="AA15" s="50">
        <f>VLOOKUP(Table1[[#This Row],[Sales_ID]],Sales!$A$2:$O$2001,15,FALSE)</f>
        <v>187.14840000000001</v>
      </c>
    </row>
    <row r="16" spans="1:33" x14ac:dyDescent="0.3">
      <c r="A16" s="11" t="s">
        <v>304</v>
      </c>
      <c r="B16" s="11" t="str">
        <f>PROPER(VLOOKUP(A16,Customer!$A$2:$J$501,9,FALSE))</f>
        <v>Christy Hoffman</v>
      </c>
      <c r="C16" s="11" t="str">
        <f>PROPER(VLOOKUP(A16,Customer!$A$2:$H$501,3,FALSE))</f>
        <v>26</v>
      </c>
      <c r="D16" s="11" t="str">
        <f>PROPER(VLOOKUP(A16,Customer!$A$2:$H$501,4,FALSE))</f>
        <v>Female</v>
      </c>
      <c r="E16" s="11" t="str">
        <f>PROPER(VLOOKUP(A16,Customer!$A$2:$H$501,5,FALSE))</f>
        <v>Garyberg</v>
      </c>
      <c r="F16" s="11" t="str">
        <f>PROPER(VLOOKUP(A16,Customer!$A$2:$H$501,6,FALSE))</f>
        <v>Indiana</v>
      </c>
      <c r="G16" s="11" t="str">
        <f>VLOOKUP(A16,Customer!$A$2:$H$501,7,FALSE)</f>
        <v>USA</v>
      </c>
      <c r="H16" s="11" t="str">
        <f>PROPER(VLOOKUP(A16,Customer!$A$1:$J$501,10,FALSE))</f>
        <v>Platinum</v>
      </c>
      <c r="I16" s="11" t="s">
        <v>1598</v>
      </c>
      <c r="J16" s="11" t="str">
        <f>VLOOKUP(I16, Product!$A$2:$H$501, 2,FALSE)</f>
        <v>Women's Scarf Set</v>
      </c>
      <c r="K16" s="11" t="str">
        <f>VLOOKUP(I16,Product!$A$2:$H$501,3,FALSE)</f>
        <v>Clothing</v>
      </c>
      <c r="L16" s="11" t="str">
        <f>VLOOKUP(I16, Product!$A$2:$H$501, 4,FALSE)</f>
        <v>Accessories</v>
      </c>
      <c r="M16" s="11" t="str">
        <f>VLOOKUP(I16, Product!$A$2:$H$501,5,FALSE)</f>
        <v>Brown and Sons</v>
      </c>
      <c r="N16" s="12">
        <f>VLOOKUP(I16, Product!$A$2:$I$501,8,FALSE)</f>
        <v>174.02</v>
      </c>
      <c r="O16" s="12">
        <f>VLOOKUP(I16, Product!$A$2:$I$501,9,FALSE)</f>
        <v>268</v>
      </c>
      <c r="P16" s="11" t="s">
        <v>1797</v>
      </c>
      <c r="Q16" s="11" t="str">
        <f>VLOOKUP(P16,Store_Dim!$A$2:$E$21,2,FALSE)</f>
        <v>Gardner, Humphrey and Contreras</v>
      </c>
      <c r="R16" s="11" t="str">
        <f>VLOOKUP(P16,Store_Dim!$A$2:$E$21,3,FALSE)</f>
        <v>East</v>
      </c>
      <c r="S16" s="11" t="str">
        <f>VLOOKUP(P16,Store_Dim!$A$2:$E$21,4,FALSE)</f>
        <v>Johnsonville</v>
      </c>
      <c r="T16" s="11" t="str">
        <f>VLOOKUP(P16,Store_Dim!$A$2:$E$21,5,FALSE)</f>
        <v>Flagship</v>
      </c>
      <c r="U16" s="11" t="s">
        <v>1927</v>
      </c>
      <c r="V16" s="14">
        <f>VLOOKUP(Table1[[#This Row],[Sales_ID]],Sales!$A$2:$O$2001,2,FALSE)</f>
        <v>45453</v>
      </c>
      <c r="W16" s="15">
        <f>VLOOKUP(Table1[[#This Row],[Sales_ID]],Sales!$A$2:$O$2001,12,FALSE)</f>
        <v>3</v>
      </c>
      <c r="X16" s="16" t="str">
        <f>TEXT(VLOOKUP(Table1[[#This Row],[Sales_ID]],Sales!$A$2:$O$2001,13,FALSE),"₹#,##0")</f>
        <v>₹360</v>
      </c>
      <c r="Y16" s="51">
        <f>VLOOKUP(Table1[[#This Row],[Sales_ID]],Sales!$A$2:$O$2001,14,FALSE)</f>
        <v>0.17</v>
      </c>
      <c r="Z16" s="11" t="str">
        <f>VLOOKUP(Table1[[#This Row],[Sales_ID]],Sales!$A$2:$O$2001,10,FALSE)</f>
        <v>PayPal</v>
      </c>
      <c r="AA16" s="50">
        <f>VLOOKUP(Table1[[#This Row],[Sales_ID]],Sales!$A$2:$O$2001,15,FALSE)</f>
        <v>895.30439999999999</v>
      </c>
    </row>
    <row r="17" spans="1:27" x14ac:dyDescent="0.3">
      <c r="A17" s="11" t="s">
        <v>681</v>
      </c>
      <c r="B17" s="11" t="str">
        <f>PROPER(VLOOKUP(A17,Customer!$A$2:$J$501,9,FALSE))</f>
        <v>Joan Johnson</v>
      </c>
      <c r="C17" s="11" t="str">
        <f>PROPER(VLOOKUP(A17,Customer!$A$2:$H$501,3,FALSE))</f>
        <v>50</v>
      </c>
      <c r="D17" s="11" t="str">
        <f>PROPER(VLOOKUP(A17,Customer!$A$2:$H$501,4,FALSE))</f>
        <v>Female</v>
      </c>
      <c r="E17" s="11" t="str">
        <f>PROPER(VLOOKUP(A17,Customer!$A$2:$H$501,5,FALSE))</f>
        <v>Lake Josephport</v>
      </c>
      <c r="F17" s="11" t="str">
        <f>PROPER(VLOOKUP(A17,Customer!$A$2:$H$501,6,FALSE))</f>
        <v>Maine</v>
      </c>
      <c r="G17" s="11" t="str">
        <f>VLOOKUP(A17,Customer!$A$2:$H$501,7,FALSE)</f>
        <v>USA</v>
      </c>
      <c r="H17" s="11" t="str">
        <f>PROPER(VLOOKUP(A17,Customer!$A$1:$J$501,10,FALSE))</f>
        <v>Platinum</v>
      </c>
      <c r="I17" s="11" t="s">
        <v>1706</v>
      </c>
      <c r="J17" s="11" t="str">
        <f>VLOOKUP(I17, Product!$A$2:$H$501, 2,FALSE)</f>
        <v>Decorative Lamp Shade</v>
      </c>
      <c r="K17" s="11" t="str">
        <f>VLOOKUP(I17,Product!$A$2:$H$501,3,FALSE)</f>
        <v>Home</v>
      </c>
      <c r="L17" s="11" t="str">
        <f>VLOOKUP(I17, Product!$A$2:$H$501, 4,FALSE)</f>
        <v>Lighting</v>
      </c>
      <c r="M17" s="11" t="str">
        <f>VLOOKUP(I17, Product!$A$2:$H$501,5,FALSE)</f>
        <v>Ramirez-Hanson</v>
      </c>
      <c r="N17" s="12">
        <f>VLOOKUP(I17, Product!$A$2:$I$501,8,FALSE)</f>
        <v>228.53</v>
      </c>
      <c r="O17" s="12">
        <f>VLOOKUP(I17, Product!$A$2:$I$501,9,FALSE)</f>
        <v>469</v>
      </c>
      <c r="P17" s="11" t="s">
        <v>1786</v>
      </c>
      <c r="Q17" s="11" t="str">
        <f>VLOOKUP(P17,Store_Dim!$A$2:$E$21,2,FALSE)</f>
        <v>Moore, Padilla and Butler</v>
      </c>
      <c r="R17" s="11" t="str">
        <f>VLOOKUP(P17,Store_Dim!$A$2:$E$21,3,FALSE)</f>
        <v>South</v>
      </c>
      <c r="S17" s="11" t="str">
        <f>VLOOKUP(P17,Store_Dim!$A$2:$E$21,4,FALSE)</f>
        <v>East Johnstad</v>
      </c>
      <c r="T17" s="11" t="str">
        <f>VLOOKUP(P17,Store_Dim!$A$2:$E$21,5,FALSE)</f>
        <v>Flagship</v>
      </c>
      <c r="U17" s="11" t="s">
        <v>2836</v>
      </c>
      <c r="V17" s="14">
        <f>VLOOKUP(Table1[[#This Row],[Sales_ID]],Sales!$A$2:$O$2001,2,FALSE)</f>
        <v>45908</v>
      </c>
      <c r="W17" s="15">
        <f>VLOOKUP(Table1[[#This Row],[Sales_ID]],Sales!$A$2:$O$2001,12,FALSE)</f>
        <v>4</v>
      </c>
      <c r="X17" s="16" t="str">
        <f>TEXT(VLOOKUP(Table1[[#This Row],[Sales_ID]],Sales!$A$2:$O$2001,13,FALSE),"₹#,##0")</f>
        <v>₹203</v>
      </c>
      <c r="Y17" s="51">
        <f>VLOOKUP(Table1[[#This Row],[Sales_ID]],Sales!$A$2:$O$2001,14,FALSE)</f>
        <v>0.06</v>
      </c>
      <c r="Z17" s="11" t="str">
        <f>VLOOKUP(Table1[[#This Row],[Sales_ID]],Sales!$A$2:$O$2001,10,FALSE)</f>
        <v>COD</v>
      </c>
      <c r="AA17" s="50">
        <f>VLOOKUP(Table1[[#This Row],[Sales_ID]],Sales!$A$2:$O$2001,15,FALSE)</f>
        <v>761.73839999999996</v>
      </c>
    </row>
    <row r="18" spans="1:27" x14ac:dyDescent="0.3">
      <c r="A18" s="11" t="s">
        <v>27</v>
      </c>
      <c r="B18" s="11" t="str">
        <f>PROPER(VLOOKUP(A18,Customer!$A$2:$J$501,9,FALSE))</f>
        <v>Caroline Collins</v>
      </c>
      <c r="C18" s="11" t="str">
        <f>PROPER(VLOOKUP(A18,Customer!$A$2:$H$501,3,FALSE))</f>
        <v>64</v>
      </c>
      <c r="D18" s="11" t="str">
        <f>PROPER(VLOOKUP(A18,Customer!$A$2:$H$501,4,FALSE))</f>
        <v>Female</v>
      </c>
      <c r="E18" s="11" t="str">
        <f>PROPER(VLOOKUP(A18,Customer!$A$2:$H$501,5,FALSE))</f>
        <v>Nicholasshire</v>
      </c>
      <c r="F18" s="11" t="str">
        <f>PROPER(VLOOKUP(A18,Customer!$A$2:$H$501,6,FALSE))</f>
        <v>California</v>
      </c>
      <c r="G18" s="11" t="str">
        <f>VLOOKUP(A18,Customer!$A$2:$H$501,7,FALSE)</f>
        <v>USA</v>
      </c>
      <c r="H18" s="11" t="str">
        <f>PROPER(VLOOKUP(A18,Customer!$A$1:$J$501,10,FALSE))</f>
        <v>Silver</v>
      </c>
      <c r="I18" s="11" t="s">
        <v>1710</v>
      </c>
      <c r="J18" s="11" t="str">
        <f>VLOOKUP(I18, Product!$A$2:$H$501, 2,FALSE)</f>
        <v>Badminton Racket Set</v>
      </c>
      <c r="K18" s="11" t="str">
        <f>VLOOKUP(I18,Product!$A$2:$H$501,3,FALSE)</f>
        <v>Sports</v>
      </c>
      <c r="L18" s="11" t="str">
        <f>VLOOKUP(I18, Product!$A$2:$H$501,4,FALSE)</f>
        <v>Equipment</v>
      </c>
      <c r="M18" s="11" t="str">
        <f>VLOOKUP(I18, Product!$A$2:$H$501,5,FALSE)</f>
        <v>Robinson-Brown</v>
      </c>
      <c r="N18" s="12">
        <f>VLOOKUP(I18, Product!$A$2:$I$501,8,FALSE)</f>
        <v>285.54000000000002</v>
      </c>
      <c r="O18" s="12">
        <f>VLOOKUP(I18, Product!$A$2:$I$501,9,FALSE)</f>
        <v>358</v>
      </c>
      <c r="P18" s="11" t="s">
        <v>1773</v>
      </c>
      <c r="Q18" s="11" t="str">
        <f>VLOOKUP(P18,Store_Dim!$A$2:$E$21,2,FALSE)</f>
        <v>Gray Ltd</v>
      </c>
      <c r="R18" s="11" t="str">
        <f>VLOOKUP(P18,Store_Dim!$A$2:$E$21,3,FALSE)</f>
        <v>North</v>
      </c>
      <c r="S18" s="11" t="str">
        <f>VLOOKUP(P18,Store_Dim!$A$2:$E$21,4,FALSE)</f>
        <v>New Michaelchester</v>
      </c>
      <c r="T18" s="11" t="str">
        <f>VLOOKUP(P18,Store_Dim!$A$2:$E$21,5,FALSE)</f>
        <v>Outlet</v>
      </c>
      <c r="U18" s="11" t="s">
        <v>2837</v>
      </c>
      <c r="V18" s="14">
        <f>VLOOKUP(Table1[[#This Row],[Sales_ID]],Sales!$A$2:$O$2001,2,FALSE)</f>
        <v>45601</v>
      </c>
      <c r="W18" s="15">
        <f>VLOOKUP(Table1[[#This Row],[Sales_ID]],Sales!$A$2:$O$2001,12,FALSE)</f>
        <v>2</v>
      </c>
      <c r="X18" s="16" t="str">
        <f>TEXT(VLOOKUP(Table1[[#This Row],[Sales_ID]],Sales!$A$2:$O$2001,13,FALSE),"₹#,##0")</f>
        <v>₹358</v>
      </c>
      <c r="Y18" s="51">
        <f>VLOOKUP(Table1[[#This Row],[Sales_ID]],Sales!$A$2:$O$2001,14,FALSE)</f>
        <v>0.05</v>
      </c>
      <c r="Z18" s="11" t="str">
        <f>VLOOKUP(Table1[[#This Row],[Sales_ID]],Sales!$A$2:$O$2001,10,FALSE)</f>
        <v>PayPal</v>
      </c>
      <c r="AA18" s="50">
        <f>VLOOKUP(Table1[[#This Row],[Sales_ID]],Sales!$A$2:$O$2001,15,FALSE)</f>
        <v>680.88400000000001</v>
      </c>
    </row>
    <row r="19" spans="1:27" x14ac:dyDescent="0.3">
      <c r="A19" s="11" t="s">
        <v>264</v>
      </c>
      <c r="B19" s="11" t="str">
        <f>PROPER(VLOOKUP(A19,Customer!$A$2:$J$501,9,FALSE))</f>
        <v>Tonya Burch</v>
      </c>
      <c r="C19" s="11" t="str">
        <f>PROPER(VLOOKUP(A19,Customer!$A$2:$H$501,3,FALSE))</f>
        <v>39</v>
      </c>
      <c r="D19" s="11" t="str">
        <f>PROPER(VLOOKUP(A19,Customer!$A$2:$H$501,4,FALSE))</f>
        <v>Female</v>
      </c>
      <c r="E19" s="11" t="str">
        <f>PROPER(VLOOKUP(A19,Customer!$A$2:$H$501,5,FALSE))</f>
        <v>Olsonhaven</v>
      </c>
      <c r="F19" s="11" t="str">
        <f>PROPER(VLOOKUP(A19,Customer!$A$2:$H$501,6,FALSE))</f>
        <v>Iowa</v>
      </c>
      <c r="G19" s="11" t="str">
        <f>VLOOKUP(A19,Customer!$A$2:$H$501,7,FALSE)</f>
        <v>USA</v>
      </c>
      <c r="H19" s="11" t="str">
        <f>PROPER(VLOOKUP(A19,Customer!$A$1:$J$501,10,FALSE))</f>
        <v>Gold</v>
      </c>
      <c r="I19" s="11" t="s">
        <v>1622</v>
      </c>
      <c r="J19" s="11" t="str">
        <f>VLOOKUP(I19, Product!$A$2:$H$501, 2,FALSE)</f>
        <v>Men's Casual Sneakers</v>
      </c>
      <c r="K19" s="11" t="str">
        <f>VLOOKUP(I19,Product!$A$2:$H$501,3,FALSE)</f>
        <v>Clothing</v>
      </c>
      <c r="L19" s="11" t="str">
        <f>VLOOKUP(I19, Product!$A$2:$H$501,4,FALSE)</f>
        <v>Footwear</v>
      </c>
      <c r="M19" s="11" t="str">
        <f>VLOOKUP(I19, Product!$A$2:$H$501,5,FALSE)</f>
        <v>Hogan-Lee</v>
      </c>
      <c r="N19" s="12">
        <f>VLOOKUP(I19, Product!$A$2:$I$501,8,FALSE)</f>
        <v>353.47</v>
      </c>
      <c r="O19" s="12">
        <f>VLOOKUP(I19, Product!$A$2:$I$501,9,FALSE)</f>
        <v>214</v>
      </c>
      <c r="P19" s="11" t="s">
        <v>1810</v>
      </c>
      <c r="Q19" s="11" t="str">
        <f>VLOOKUP(P19,Store_Dim!$A$2:$E$21,2,FALSE)</f>
        <v>Guerrero-Schmitt</v>
      </c>
      <c r="R19" s="11" t="str">
        <f>VLOOKUP(P19,Store_Dim!$A$2:$E$21,3,FALSE)</f>
        <v>East</v>
      </c>
      <c r="S19" s="11" t="str">
        <f>VLOOKUP(P19,Store_Dim!$A$2:$E$21,4,FALSE)</f>
        <v>East Stevechester</v>
      </c>
      <c r="T19" s="11" t="str">
        <f>VLOOKUP(P19,Store_Dim!$A$2:$E$21,5,FALSE)</f>
        <v>Flagship</v>
      </c>
      <c r="U19" s="11" t="s">
        <v>2838</v>
      </c>
      <c r="V19" s="14">
        <f>VLOOKUP(Table1[[#This Row],[Sales_ID]],Sales!$A$2:$O$2001,2,FALSE)</f>
        <v>45535</v>
      </c>
      <c r="W19" s="15">
        <f>VLOOKUP(Table1[[#This Row],[Sales_ID]],Sales!$A$2:$O$2001,12,FALSE)</f>
        <v>4</v>
      </c>
      <c r="X19" s="16" t="str">
        <f>TEXT(VLOOKUP(Table1[[#This Row],[Sales_ID]],Sales!$A$2:$O$2001,13,FALSE),"₹#,##0")</f>
        <v>₹86</v>
      </c>
      <c r="Y19" s="51">
        <f>VLOOKUP(Table1[[#This Row],[Sales_ID]],Sales!$A$2:$O$2001,14,FALSE)</f>
        <v>0.28000000000000003</v>
      </c>
      <c r="Z19" s="11" t="str">
        <f>VLOOKUP(Table1[[#This Row],[Sales_ID]],Sales!$A$2:$O$2001,10,FALSE)</f>
        <v>COD</v>
      </c>
      <c r="AA19" s="50">
        <f>VLOOKUP(Table1[[#This Row],[Sales_ID]],Sales!$A$2:$O$2001,15,FALSE)</f>
        <v>246.5856</v>
      </c>
    </row>
    <row r="20" spans="1:27" x14ac:dyDescent="0.3">
      <c r="A20" s="11" t="s">
        <v>610</v>
      </c>
      <c r="B20" s="11" t="str">
        <f>PROPER(VLOOKUP(A20,Customer!$A$2:$J$501,9,FALSE))</f>
        <v>Brent Rivas</v>
      </c>
      <c r="C20" s="11" t="str">
        <f>PROPER(VLOOKUP(A20,Customer!$A$2:$H$501,3,FALSE))</f>
        <v>54</v>
      </c>
      <c r="D20" s="11" t="str">
        <f>PROPER(VLOOKUP(A20,Customer!$A$2:$H$501,4,FALSE))</f>
        <v>Female</v>
      </c>
      <c r="E20" s="11" t="str">
        <f>PROPER(VLOOKUP(A20,Customer!$A$2:$H$501,5,FALSE))</f>
        <v>North Kellyberg</v>
      </c>
      <c r="F20" s="11" t="str">
        <f>PROPER(VLOOKUP(A20,Customer!$A$2:$H$501,6,FALSE))</f>
        <v>New Jersey</v>
      </c>
      <c r="G20" s="11" t="str">
        <f>VLOOKUP(A20,Customer!$A$2:$H$501,7,FALSE)</f>
        <v>USA</v>
      </c>
      <c r="H20" s="11" t="str">
        <f>PROPER(VLOOKUP(A20,Customer!$A$1:$J$501,10,FALSE))</f>
        <v>Platinum</v>
      </c>
      <c r="I20" s="11" t="s">
        <v>1560</v>
      </c>
      <c r="J20" s="11" t="str">
        <f>VLOOKUP(I20, Product!$A$2:$H$501, 2,FALSE)</f>
        <v>LED Table Lamp</v>
      </c>
      <c r="K20" s="11" t="str">
        <f>VLOOKUP(I20,Product!$A$2:$H$501,3,FALSE)</f>
        <v>Home</v>
      </c>
      <c r="L20" s="11" t="str">
        <f>VLOOKUP(I20, Product!$A$2:$H$501,4,FALSE)</f>
        <v>Lighting</v>
      </c>
      <c r="M20" s="11" t="str">
        <f>VLOOKUP(I20, Product!$A$2:$H$501,5,FALSE)</f>
        <v>Harrell LLC</v>
      </c>
      <c r="N20" s="12">
        <f>VLOOKUP(I20, Product!$A$2:$I$501,8,FALSE)</f>
        <v>218.86</v>
      </c>
      <c r="O20" s="12">
        <f>VLOOKUP(I20, Product!$A$2:$I$501,9,FALSE)</f>
        <v>170</v>
      </c>
      <c r="P20" s="11" t="s">
        <v>1807</v>
      </c>
      <c r="Q20" s="11" t="str">
        <f>VLOOKUP(P20,Store_Dim!$A$2:$E$21,2,FALSE)</f>
        <v>Holloway Ltd</v>
      </c>
      <c r="R20" s="11" t="str">
        <f>VLOOKUP(P20,Store_Dim!$A$2:$E$21,3,FALSE)</f>
        <v>North</v>
      </c>
      <c r="S20" s="11" t="str">
        <f>VLOOKUP(P20,Store_Dim!$A$2:$E$21,4,FALSE)</f>
        <v>Bensonhaven</v>
      </c>
      <c r="T20" s="11" t="str">
        <f>VLOOKUP(P20,Store_Dim!$A$2:$E$21,5,FALSE)</f>
        <v>Flagship</v>
      </c>
      <c r="U20" s="11" t="s">
        <v>2839</v>
      </c>
      <c r="V20" s="14">
        <f>VLOOKUP(Table1[[#This Row],[Sales_ID]],Sales!$A$2:$O$2001,2,FALSE)</f>
        <v>45459</v>
      </c>
      <c r="W20" s="15">
        <f>VLOOKUP(Table1[[#This Row],[Sales_ID]],Sales!$A$2:$O$2001,12,FALSE)</f>
        <v>4</v>
      </c>
      <c r="X20" s="16" t="str">
        <f>TEXT(VLOOKUP(Table1[[#This Row],[Sales_ID]],Sales!$A$2:$O$2001,13,FALSE),"₹#,##0")</f>
        <v>₹929</v>
      </c>
      <c r="Y20" s="51">
        <f>VLOOKUP(Table1[[#This Row],[Sales_ID]],Sales!$A$2:$O$2001,14,FALSE)</f>
        <v>0.23</v>
      </c>
      <c r="Z20" s="11" t="str">
        <f>VLOOKUP(Table1[[#This Row],[Sales_ID]],Sales!$A$2:$O$2001,10,FALSE)</f>
        <v>PayPal</v>
      </c>
      <c r="AA20" s="50">
        <f>VLOOKUP(Table1[[#This Row],[Sales_ID]],Sales!$A$2:$O$2001,15,FALSE)</f>
        <v>2862.1208000000001</v>
      </c>
    </row>
    <row r="21" spans="1:27" x14ac:dyDescent="0.3">
      <c r="A21" s="11" t="s">
        <v>975</v>
      </c>
      <c r="B21" s="11" t="str">
        <f>PROPER(VLOOKUP(A21,Customer!$A$2:$J$501,9,FALSE))</f>
        <v>Stacy Collins</v>
      </c>
      <c r="C21" s="11" t="str">
        <f>PROPER(VLOOKUP(A21,Customer!$A$2:$H$501,3,FALSE))</f>
        <v>41</v>
      </c>
      <c r="D21" s="11" t="str">
        <f>PROPER(VLOOKUP(A21,Customer!$A$2:$H$501,4,FALSE))</f>
        <v>Female</v>
      </c>
      <c r="E21" s="11" t="str">
        <f>PROPER(VLOOKUP(A21,Customer!$A$2:$H$501,5,FALSE))</f>
        <v>Randychester</v>
      </c>
      <c r="F21" s="11" t="str">
        <f>PROPER(VLOOKUP(A21,Customer!$A$2:$H$501,6,FALSE))</f>
        <v>California</v>
      </c>
      <c r="G21" s="11" t="str">
        <f>VLOOKUP(A21,Customer!$A$2:$H$501,7,FALSE)</f>
        <v>USA</v>
      </c>
      <c r="H21" s="11" t="str">
        <f>PROPER(VLOOKUP(A21,Customer!$A$1:$J$501,10,FALSE))</f>
        <v>Bronze</v>
      </c>
      <c r="I21" s="11" t="s">
        <v>1668</v>
      </c>
      <c r="J21" s="11" t="str">
        <f>VLOOKUP(I21, Product!$A$2:$H$501, 2,FALSE)</f>
        <v>Luxury Perfume Spray</v>
      </c>
      <c r="K21" s="11" t="str">
        <f>VLOOKUP(I21,Product!$A$2:$H$501,3,FALSE)</f>
        <v>Beauty</v>
      </c>
      <c r="L21" s="11" t="str">
        <f>VLOOKUP(I21, Product!$A$2:$H$501,4,FALSE)</f>
        <v>Fragrance</v>
      </c>
      <c r="M21" s="11" t="str">
        <f>VLOOKUP(I21, Product!$A$2:$H$501,5,FALSE)</f>
        <v>Gibson, Green and Lopez</v>
      </c>
      <c r="N21" s="12">
        <f>VLOOKUP(I21, Product!$A$2:$I$501,8,FALSE)</f>
        <v>482.75</v>
      </c>
      <c r="O21" s="12">
        <f>VLOOKUP(I21, Product!$A$2:$I$501,9,FALSE)</f>
        <v>444</v>
      </c>
      <c r="P21" s="11" t="s">
        <v>1797</v>
      </c>
      <c r="Q21" s="11" t="str">
        <f>VLOOKUP(P21,Store_Dim!$A$2:$E$21,2,FALSE)</f>
        <v>Gardner, Humphrey and Contreras</v>
      </c>
      <c r="R21" s="11" t="str">
        <f>VLOOKUP(P21,Store_Dim!$A$2:$E$21,3,FALSE)</f>
        <v>East</v>
      </c>
      <c r="S21" s="11" t="str">
        <f>VLOOKUP(P21,Store_Dim!$A$2:$E$21,4,FALSE)</f>
        <v>Johnsonville</v>
      </c>
      <c r="T21" s="11" t="str">
        <f>VLOOKUP(P21,Store_Dim!$A$2:$E$21,5,FALSE)</f>
        <v>Flagship</v>
      </c>
      <c r="U21" s="11" t="s">
        <v>2840</v>
      </c>
      <c r="V21" s="14">
        <f>VLOOKUP(Table1[[#This Row],[Sales_ID]],Sales!$A$2:$O$2001,2,FALSE)</f>
        <v>45681</v>
      </c>
      <c r="W21" s="15">
        <f>VLOOKUP(Table1[[#This Row],[Sales_ID]],Sales!$A$2:$O$2001,12,FALSE)</f>
        <v>2</v>
      </c>
      <c r="X21" s="16" t="str">
        <f>TEXT(VLOOKUP(Table1[[#This Row],[Sales_ID]],Sales!$A$2:$O$2001,13,FALSE),"₹#,##0")</f>
        <v>₹93</v>
      </c>
      <c r="Y21" s="51">
        <f>VLOOKUP(Table1[[#This Row],[Sales_ID]],Sales!$A$2:$O$2001,14,FALSE)</f>
        <v>0.14000000000000001</v>
      </c>
      <c r="Z21" s="11" t="str">
        <f>VLOOKUP(Table1[[#This Row],[Sales_ID]],Sales!$A$2:$O$2001,10,FALSE)</f>
        <v>COD</v>
      </c>
      <c r="AA21" s="50">
        <f>VLOOKUP(Table1[[#This Row],[Sales_ID]],Sales!$A$2:$O$2001,15,FALSE)</f>
        <v>159.3408</v>
      </c>
    </row>
    <row r="22" spans="1:27" x14ac:dyDescent="0.3">
      <c r="A22" s="11" t="s">
        <v>794</v>
      </c>
      <c r="B22" s="11" t="str">
        <f>PROPER(VLOOKUP(A22,Customer!$A$2:$J$501,9,FALSE))</f>
        <v>Nicholas Webb</v>
      </c>
      <c r="C22" s="11" t="str">
        <f>PROPER(VLOOKUP(A22,Customer!$A$2:$H$501,3,FALSE))</f>
        <v>19</v>
      </c>
      <c r="D22" s="11" t="str">
        <f>PROPER(VLOOKUP(A22,Customer!$A$2:$H$501,4,FALSE))</f>
        <v>Male</v>
      </c>
      <c r="E22" s="11" t="str">
        <f>PROPER(VLOOKUP(A22,Customer!$A$2:$H$501,5,FALSE))</f>
        <v>Lake Timothy</v>
      </c>
      <c r="F22" s="11" t="str">
        <f>PROPER(VLOOKUP(A22,Customer!$A$2:$H$501,6,FALSE))</f>
        <v>Nevada</v>
      </c>
      <c r="G22" s="11" t="str">
        <f>VLOOKUP(A22,Customer!$A$2:$H$501,7,FALSE)</f>
        <v>USA</v>
      </c>
      <c r="H22" s="11" t="str">
        <f>PROPER(VLOOKUP(A22,Customer!$A$1:$J$501,10,FALSE))</f>
        <v>Gold</v>
      </c>
      <c r="I22" s="11" t="s">
        <v>1672</v>
      </c>
      <c r="J22" s="11" t="str">
        <f>VLOOKUP(I22, Product!$A$2:$H$501, 2,FALSE)</f>
        <v>Laptop Cooling Pad</v>
      </c>
      <c r="K22" s="11" t="str">
        <f>VLOOKUP(I22,Product!$A$2:$H$501,3,FALSE)</f>
        <v>Electronics</v>
      </c>
      <c r="L22" s="11" t="str">
        <f>VLOOKUP(I22, Product!$A$2:$H$501,4,FALSE)</f>
        <v>Computer</v>
      </c>
      <c r="M22" s="11" t="str">
        <f>VLOOKUP(I22, Product!$A$2:$H$501,5,FALSE)</f>
        <v>Murray, Gould and Ware</v>
      </c>
      <c r="N22" s="12">
        <f>VLOOKUP(I22, Product!$A$2:$I$501,8,FALSE)</f>
        <v>86.42</v>
      </c>
      <c r="O22" s="12">
        <f>VLOOKUP(I22, Product!$A$2:$I$501,9,FALSE)</f>
        <v>222</v>
      </c>
      <c r="P22" s="11" t="s">
        <v>1769</v>
      </c>
      <c r="Q22" s="11" t="str">
        <f>VLOOKUP(P22,Store_Dim!$A$2:$E$21,2,FALSE)</f>
        <v>Alexander Group</v>
      </c>
      <c r="R22" s="11" t="str">
        <f>VLOOKUP(P22,Store_Dim!$A$2:$E$21,3,FALSE)</f>
        <v>South</v>
      </c>
      <c r="S22" s="11" t="str">
        <f>VLOOKUP(P22,Store_Dim!$A$2:$E$21,4,FALSE)</f>
        <v>Port Sharon</v>
      </c>
      <c r="T22" s="11" t="str">
        <f>VLOOKUP(P22,Store_Dim!$A$2:$E$21,5,FALSE)</f>
        <v>Online</v>
      </c>
      <c r="U22" s="11" t="s">
        <v>2841</v>
      </c>
      <c r="V22" s="14">
        <f>VLOOKUP(Table1[[#This Row],[Sales_ID]],Sales!$A$2:$O$2001,2,FALSE)</f>
        <v>45725</v>
      </c>
      <c r="W22" s="15">
        <f>VLOOKUP(Table1[[#This Row],[Sales_ID]],Sales!$A$2:$O$2001,12,FALSE)</f>
        <v>4</v>
      </c>
      <c r="X22" s="16" t="str">
        <f>TEXT(VLOOKUP(Table1[[#This Row],[Sales_ID]],Sales!$A$2:$O$2001,13,FALSE),"₹#,##0")</f>
        <v>₹139</v>
      </c>
      <c r="Y22" s="51">
        <f>VLOOKUP(Table1[[#This Row],[Sales_ID]],Sales!$A$2:$O$2001,14,FALSE)</f>
        <v>0.28999999999999998</v>
      </c>
      <c r="Z22" s="11" t="str">
        <f>VLOOKUP(Table1[[#This Row],[Sales_ID]],Sales!$A$2:$O$2001,10,FALSE)</f>
        <v>COD</v>
      </c>
      <c r="AA22" s="50">
        <f>VLOOKUP(Table1[[#This Row],[Sales_ID]],Sales!$A$2:$O$2001,15,FALSE)</f>
        <v>394.90199999999999</v>
      </c>
    </row>
    <row r="23" spans="1:27" x14ac:dyDescent="0.3">
      <c r="A23" s="11" t="s">
        <v>475</v>
      </c>
      <c r="B23" s="11" t="str">
        <f>PROPER(VLOOKUP(A23,Customer!$A$2:$J$501,9,FALSE))</f>
        <v>Patty Francis</v>
      </c>
      <c r="C23" s="11" t="str">
        <f>PROPER(VLOOKUP(A23,Customer!$A$2:$H$501,3,FALSE))</f>
        <v>63</v>
      </c>
      <c r="D23" s="11" t="str">
        <f>PROPER(VLOOKUP(A23,Customer!$A$2:$H$501,4,FALSE))</f>
        <v>Female</v>
      </c>
      <c r="E23" s="11" t="str">
        <f>PROPER(VLOOKUP(A23,Customer!$A$2:$H$501,5,FALSE))</f>
        <v>South Brooke</v>
      </c>
      <c r="F23" s="11" t="str">
        <f>PROPER(VLOOKUP(A23,Customer!$A$2:$H$501,6,FALSE))</f>
        <v>Pennsylvania</v>
      </c>
      <c r="G23" s="11" t="str">
        <f>VLOOKUP(A23,Customer!$A$2:$H$501,7,FALSE)</f>
        <v>USA</v>
      </c>
      <c r="H23" s="11" t="str">
        <f>PROPER(VLOOKUP(A23,Customer!$A$1:$J$501,10,FALSE))</f>
        <v>Gold</v>
      </c>
      <c r="I23" s="11" t="s">
        <v>1654</v>
      </c>
      <c r="J23" s="11" t="str">
        <f>VLOOKUP(I23, Product!$A$2:$H$501, 2,FALSE)</f>
        <v>Men's Track Pants</v>
      </c>
      <c r="K23" s="11" t="str">
        <f>VLOOKUP(I23,Product!$A$2:$H$501,3,FALSE)</f>
        <v>Clothing</v>
      </c>
      <c r="L23" s="11" t="str">
        <f>VLOOKUP(I23, Product!$A$2:$H$501,4,FALSE)</f>
        <v>Bottoms</v>
      </c>
      <c r="M23" s="11" t="str">
        <f>VLOOKUP(I23, Product!$A$2:$H$501,5,FALSE)</f>
        <v>Hamilton, Woods and Walker</v>
      </c>
      <c r="N23" s="12">
        <f>VLOOKUP(I23, Product!$A$2:$I$501,8,FALSE)</f>
        <v>386.56</v>
      </c>
      <c r="O23" s="12">
        <f>VLOOKUP(I23, Product!$A$2:$I$501,9,FALSE)</f>
        <v>125</v>
      </c>
      <c r="P23" s="11" t="s">
        <v>1769</v>
      </c>
      <c r="Q23" s="11" t="str">
        <f>VLOOKUP(P23,Store_Dim!$A$2:$E$21,2,FALSE)</f>
        <v>Alexander Group</v>
      </c>
      <c r="R23" s="11" t="str">
        <f>VLOOKUP(P23,Store_Dim!$A$2:$E$21,3,FALSE)</f>
        <v>South</v>
      </c>
      <c r="S23" s="11" t="str">
        <f>VLOOKUP(P23,Store_Dim!$A$2:$E$21,4,FALSE)</f>
        <v>Port Sharon</v>
      </c>
      <c r="T23" s="11" t="str">
        <f>VLOOKUP(P23,Store_Dim!$A$2:$E$21,5,FALSE)</f>
        <v>Online</v>
      </c>
      <c r="U23" s="11" t="s">
        <v>2842</v>
      </c>
      <c r="V23" s="14">
        <f>VLOOKUP(Table1[[#This Row],[Sales_ID]],Sales!$A$2:$O$2001,2,FALSE)</f>
        <v>45461</v>
      </c>
      <c r="W23" s="15">
        <f>VLOOKUP(Table1[[#This Row],[Sales_ID]],Sales!$A$2:$O$2001,12,FALSE)</f>
        <v>3</v>
      </c>
      <c r="X23" s="16" t="str">
        <f>TEXT(VLOOKUP(Table1[[#This Row],[Sales_ID]],Sales!$A$2:$O$2001,13,FALSE),"₹#,##0")</f>
        <v>₹156</v>
      </c>
      <c r="Y23" s="51">
        <f>VLOOKUP(Table1[[#This Row],[Sales_ID]],Sales!$A$2:$O$2001,14,FALSE)</f>
        <v>0.03</v>
      </c>
      <c r="Z23" s="11" t="str">
        <f>VLOOKUP(Table1[[#This Row],[Sales_ID]],Sales!$A$2:$O$2001,10,FALSE)</f>
        <v>COD</v>
      </c>
      <c r="AA23" s="50">
        <f>VLOOKUP(Table1[[#This Row],[Sales_ID]],Sales!$A$2:$O$2001,15,FALSE)</f>
        <v>453.58170000000001</v>
      </c>
    </row>
    <row r="24" spans="1:27" x14ac:dyDescent="0.3">
      <c r="A24" s="11" t="s">
        <v>1368</v>
      </c>
      <c r="B24" s="11" t="str">
        <f>PROPER(VLOOKUP(A24,Customer!$A$2:$J$501,9,FALSE))</f>
        <v>Kelli Smith</v>
      </c>
      <c r="C24" s="11" t="str">
        <f>PROPER(VLOOKUP(A24,Customer!$A$2:$H$501,3,FALSE))</f>
        <v>42</v>
      </c>
      <c r="D24" s="11" t="str">
        <f>PROPER(VLOOKUP(A24,Customer!$A$2:$H$501,4,FALSE))</f>
        <v>Female</v>
      </c>
      <c r="E24" s="11" t="str">
        <f>PROPER(VLOOKUP(A24,Customer!$A$2:$H$501,5,FALSE))</f>
        <v>North Maryfort</v>
      </c>
      <c r="F24" s="11" t="str">
        <f>PROPER(VLOOKUP(A24,Customer!$A$2:$H$501,6,FALSE))</f>
        <v>Oregon</v>
      </c>
      <c r="G24" s="11" t="str">
        <f>VLOOKUP(A24,Customer!$A$2:$H$501,7,FALSE)</f>
        <v>USA</v>
      </c>
      <c r="H24" s="11" t="str">
        <f>PROPER(VLOOKUP(A24,Customer!$A$1:$J$501,10,FALSE))</f>
        <v>Bronze</v>
      </c>
      <c r="I24" s="11" t="s">
        <v>1616</v>
      </c>
      <c r="J24" s="11" t="str">
        <f>VLOOKUP(I24, Product!$A$2:$H$501, 2,FALSE)</f>
        <v>Gaming Mechanical Keyboard</v>
      </c>
      <c r="K24" s="11" t="str">
        <f>VLOOKUP(I24,Product!$A$2:$H$501,3,FALSE)</f>
        <v>Electronics</v>
      </c>
      <c r="L24" s="11" t="str">
        <f>VLOOKUP(I24, Product!$A$2:$H$501,4,FALSE)</f>
        <v>Computer</v>
      </c>
      <c r="M24" s="11" t="str">
        <f>VLOOKUP(I24, Product!$A$2:$H$501,5,FALSE)</f>
        <v>Lucero LLC</v>
      </c>
      <c r="N24" s="12">
        <f>VLOOKUP(I24, Product!$A$2:$I$501,8,FALSE)</f>
        <v>419.28</v>
      </c>
      <c r="O24" s="12">
        <f>VLOOKUP(I24, Product!$A$2:$I$501,9,FALSE)</f>
        <v>86</v>
      </c>
      <c r="P24" s="11" t="s">
        <v>1804</v>
      </c>
      <c r="Q24" s="11" t="str">
        <f>VLOOKUP(P24,Store_Dim!$A$2:$E$21,2,FALSE)</f>
        <v>Frederick-Wright</v>
      </c>
      <c r="R24" s="11" t="str">
        <f>VLOOKUP(P24,Store_Dim!$A$2:$E$21,3,FALSE)</f>
        <v>West</v>
      </c>
      <c r="S24" s="11" t="str">
        <f>VLOOKUP(P24,Store_Dim!$A$2:$E$21,4,FALSE)</f>
        <v>New Jimmymouth</v>
      </c>
      <c r="T24" s="11" t="str">
        <f>VLOOKUP(P24,Store_Dim!$A$2:$E$21,5,FALSE)</f>
        <v>Flagship</v>
      </c>
      <c r="U24" s="11" t="s">
        <v>2843</v>
      </c>
      <c r="V24" s="14">
        <f>VLOOKUP(Table1[[#This Row],[Sales_ID]],Sales!$A$2:$O$2001,2,FALSE)</f>
        <v>45837</v>
      </c>
      <c r="W24" s="15">
        <f>VLOOKUP(Table1[[#This Row],[Sales_ID]],Sales!$A$2:$O$2001,12,FALSE)</f>
        <v>4</v>
      </c>
      <c r="X24" s="16" t="str">
        <f>TEXT(VLOOKUP(Table1[[#This Row],[Sales_ID]],Sales!$A$2:$O$2001,13,FALSE),"₹#,##0")</f>
        <v>₹115</v>
      </c>
      <c r="Y24" s="51">
        <f>VLOOKUP(Table1[[#This Row],[Sales_ID]],Sales!$A$2:$O$2001,14,FALSE)</f>
        <v>0.03</v>
      </c>
      <c r="Z24" s="11" t="str">
        <f>VLOOKUP(Table1[[#This Row],[Sales_ID]],Sales!$A$2:$O$2001,10,FALSE)</f>
        <v>COD</v>
      </c>
      <c r="AA24" s="50">
        <f>VLOOKUP(Table1[[#This Row],[Sales_ID]],Sales!$A$2:$O$2001,15,FALSE)</f>
        <v>447.82960000000003</v>
      </c>
    </row>
    <row r="25" spans="1:27" x14ac:dyDescent="0.3">
      <c r="A25" s="11" t="s">
        <v>422</v>
      </c>
      <c r="B25" s="11" t="str">
        <f>PROPER(VLOOKUP(A25,Customer!$A$2:$J$501,9,FALSE))</f>
        <v>Michael Chang</v>
      </c>
      <c r="C25" s="11" t="str">
        <f>PROPER(VLOOKUP(A25,Customer!$A$2:$H$501,3,FALSE))</f>
        <v>50</v>
      </c>
      <c r="D25" s="11" t="str">
        <f>PROPER(VLOOKUP(A25,Customer!$A$2:$H$501,4,FALSE))</f>
        <v>Male</v>
      </c>
      <c r="E25" s="11" t="str">
        <f>PROPER(VLOOKUP(A25,Customer!$A$2:$H$501,5,FALSE))</f>
        <v>Kathrynport</v>
      </c>
      <c r="F25" s="11" t="str">
        <f>PROPER(VLOOKUP(A25,Customer!$A$2:$H$501,6,FALSE))</f>
        <v>North Carolina</v>
      </c>
      <c r="G25" s="11" t="str">
        <f>VLOOKUP(A25,Customer!$A$2:$H$501,7,FALSE)</f>
        <v>USA</v>
      </c>
      <c r="H25" s="11" t="str">
        <f>PROPER(VLOOKUP(A25,Customer!$A$1:$J$501,10,FALSE))</f>
        <v>Platinum</v>
      </c>
      <c r="I25" s="11" t="s">
        <v>1652</v>
      </c>
      <c r="J25" s="11" t="str">
        <f>VLOOKUP(I25, Product!$A$2:$H$501, 2,FALSE)</f>
        <v>Rugby Ball</v>
      </c>
      <c r="K25" s="11" t="str">
        <f>VLOOKUP(I25,Product!$A$2:$H$501,3,FALSE)</f>
        <v>Sports</v>
      </c>
      <c r="L25" s="11" t="str">
        <f>VLOOKUP(I25, Product!$A$2:$H$501,4,FALSE)</f>
        <v>Team Sports</v>
      </c>
      <c r="M25" s="11" t="str">
        <f>VLOOKUP(I25, Product!$A$2:$H$501,5,FALSE)</f>
        <v>Harris Inc</v>
      </c>
      <c r="N25" s="12">
        <f>VLOOKUP(I25, Product!$A$2:$I$501,8,FALSE)</f>
        <v>212.26</v>
      </c>
      <c r="O25" s="12">
        <f>VLOOKUP(I25, Product!$A$2:$I$501,9,FALSE)</f>
        <v>82</v>
      </c>
      <c r="P25" s="11" t="s">
        <v>1776</v>
      </c>
      <c r="Q25" s="11" t="str">
        <f>VLOOKUP(P25,Store_Dim!$A$2:$E$21,2,FALSE)</f>
        <v>Benson-Elliott</v>
      </c>
      <c r="R25" s="11" t="str">
        <f>VLOOKUP(P25,Store_Dim!$A$2:$E$21,3,FALSE)</f>
        <v>East</v>
      </c>
      <c r="S25" s="11" t="str">
        <f>VLOOKUP(P25,Store_Dim!$A$2:$E$21,4,FALSE)</f>
        <v>Port Josephberg</v>
      </c>
      <c r="T25" s="11" t="str">
        <f>VLOOKUP(P25,Store_Dim!$A$2:$E$21,5,FALSE)</f>
        <v>Online</v>
      </c>
      <c r="U25" s="11" t="s">
        <v>2844</v>
      </c>
      <c r="V25" s="14">
        <f>VLOOKUP(Table1[[#This Row],[Sales_ID]],Sales!$A$2:$O$2001,2,FALSE)</f>
        <v>45823</v>
      </c>
      <c r="W25" s="15">
        <f>VLOOKUP(Table1[[#This Row],[Sales_ID]],Sales!$A$2:$O$2001,12,FALSE)</f>
        <v>3</v>
      </c>
      <c r="X25" s="16" t="str">
        <f>TEXT(VLOOKUP(Table1[[#This Row],[Sales_ID]],Sales!$A$2:$O$2001,13,FALSE),"₹#,##0")</f>
        <v>₹594</v>
      </c>
      <c r="Y25" s="51">
        <f>VLOOKUP(Table1[[#This Row],[Sales_ID]],Sales!$A$2:$O$2001,14,FALSE)</f>
        <v>0.08</v>
      </c>
      <c r="Z25" s="11" t="str">
        <f>VLOOKUP(Table1[[#This Row],[Sales_ID]],Sales!$A$2:$O$2001,10,FALSE)</f>
        <v>Credit Card</v>
      </c>
      <c r="AA25" s="50">
        <f>VLOOKUP(Table1[[#This Row],[Sales_ID]],Sales!$A$2:$O$2001,15,FALSE)</f>
        <v>1638.3912</v>
      </c>
    </row>
    <row r="26" spans="1:27" x14ac:dyDescent="0.3">
      <c r="A26" s="11" t="s">
        <v>1107</v>
      </c>
      <c r="B26" s="11" t="str">
        <f>PROPER(VLOOKUP(A26,Customer!$A$2:$J$501,9,FALSE))</f>
        <v>Laura Green</v>
      </c>
      <c r="C26" s="11" t="str">
        <f>PROPER(VLOOKUP(A26,Customer!$A$2:$H$501,3,FALSE))</f>
        <v>56</v>
      </c>
      <c r="D26" s="11" t="str">
        <f>PROPER(VLOOKUP(A26,Customer!$A$2:$H$501,4,FALSE))</f>
        <v>Female</v>
      </c>
      <c r="E26" s="11" t="str">
        <f>PROPER(VLOOKUP(A26,Customer!$A$2:$H$501,5,FALSE))</f>
        <v>Westbury</v>
      </c>
      <c r="F26" s="11" t="str">
        <f>PROPER(VLOOKUP(A26,Customer!$A$2:$H$501,6,FALSE))</f>
        <v>Oregon</v>
      </c>
      <c r="G26" s="11" t="str">
        <f>VLOOKUP(A26,Customer!$A$2:$H$501,7,FALSE)</f>
        <v>USA</v>
      </c>
      <c r="H26" s="11" t="str">
        <f>PROPER(VLOOKUP(A26,Customer!$A$1:$J$501,10,FALSE))</f>
        <v>Platinum</v>
      </c>
      <c r="I26" s="11" t="s">
        <v>1638</v>
      </c>
      <c r="J26" s="11" t="str">
        <f>VLOOKUP(I26, Product!$A$2:$H$501, 2,FALSE)</f>
        <v>High-Grip Football</v>
      </c>
      <c r="K26" s="11" t="str">
        <f>VLOOKUP(I26,Product!$A$2:$H$501,3,FALSE)</f>
        <v>Sports</v>
      </c>
      <c r="L26" s="11" t="str">
        <f>VLOOKUP(I26, Product!$A$2:$H$501,4,FALSE)</f>
        <v>Team Sports</v>
      </c>
      <c r="M26" s="11" t="str">
        <f>VLOOKUP(I26, Product!$A$2:$H$501,5,FALSE)</f>
        <v>Bridges, Banks and Cummings</v>
      </c>
      <c r="N26" s="12">
        <f>VLOOKUP(I26, Product!$A$2:$I$501,8,FALSE)</f>
        <v>318.91000000000003</v>
      </c>
      <c r="O26" s="12">
        <f>VLOOKUP(I26, Product!$A$2:$I$501,9,FALSE)</f>
        <v>114</v>
      </c>
      <c r="P26" s="11" t="s">
        <v>1769</v>
      </c>
      <c r="Q26" s="11" t="str">
        <f>VLOOKUP(P26,Store_Dim!$A$2:$E$21,2,FALSE)</f>
        <v>Alexander Group</v>
      </c>
      <c r="R26" s="11" t="str">
        <f>VLOOKUP(P26,Store_Dim!$A$2:$E$21,3,FALSE)</f>
        <v>South</v>
      </c>
      <c r="S26" s="11" t="str">
        <f>VLOOKUP(P26,Store_Dim!$A$2:$E$21,4,FALSE)</f>
        <v>Port Sharon</v>
      </c>
      <c r="T26" s="11" t="str">
        <f>VLOOKUP(P26,Store_Dim!$A$2:$E$21,5,FALSE)</f>
        <v>Online</v>
      </c>
      <c r="U26" s="11" t="s">
        <v>2845</v>
      </c>
      <c r="V26" s="14">
        <f>VLOOKUP(Table1[[#This Row],[Sales_ID]],Sales!$A$2:$O$2001,2,FALSE)</f>
        <v>45733</v>
      </c>
      <c r="W26" s="15">
        <f>VLOOKUP(Table1[[#This Row],[Sales_ID]],Sales!$A$2:$O$2001,12,FALSE)</f>
        <v>2</v>
      </c>
      <c r="X26" s="16" t="str">
        <f>TEXT(VLOOKUP(Table1[[#This Row],[Sales_ID]],Sales!$A$2:$O$2001,13,FALSE),"₹#,##0")</f>
        <v>₹825</v>
      </c>
      <c r="Y26" s="51">
        <f>VLOOKUP(Table1[[#This Row],[Sales_ID]],Sales!$A$2:$O$2001,14,FALSE)</f>
        <v>0.2</v>
      </c>
      <c r="Z26" s="11" t="str">
        <f>VLOOKUP(Table1[[#This Row],[Sales_ID]],Sales!$A$2:$O$2001,10,FALSE)</f>
        <v>Credit Card</v>
      </c>
      <c r="AA26" s="50">
        <f>VLOOKUP(Table1[[#This Row],[Sales_ID]],Sales!$A$2:$O$2001,15,FALSE)</f>
        <v>1320.0640000000001</v>
      </c>
    </row>
    <row r="27" spans="1:27" x14ac:dyDescent="0.3">
      <c r="A27" s="11" t="s">
        <v>347</v>
      </c>
      <c r="B27" s="11" t="str">
        <f>PROPER(VLOOKUP(A27,Customer!$A$2:$J$501,9,FALSE))</f>
        <v>David Cobb</v>
      </c>
      <c r="C27" s="11" t="str">
        <f>PROPER(VLOOKUP(A27,Customer!$A$2:$H$501,3,FALSE))</f>
        <v>36</v>
      </c>
      <c r="D27" s="11" t="str">
        <f>PROPER(VLOOKUP(A27,Customer!$A$2:$H$501,4,FALSE))</f>
        <v>Male</v>
      </c>
      <c r="E27" s="11" t="str">
        <f>PROPER(VLOOKUP(A27,Customer!$A$2:$H$501,5,FALSE))</f>
        <v>Lake Thomas</v>
      </c>
      <c r="F27" s="11" t="str">
        <f>PROPER(VLOOKUP(A27,Customer!$A$2:$H$501,6,FALSE))</f>
        <v>South Dakota</v>
      </c>
      <c r="G27" s="11" t="str">
        <f>VLOOKUP(A27,Customer!$A$2:$H$501,7,FALSE)</f>
        <v>USA</v>
      </c>
      <c r="H27" s="11" t="str">
        <f>PROPER(VLOOKUP(A27,Customer!$A$1:$J$501,10,FALSE))</f>
        <v>Silver</v>
      </c>
      <c r="I27" s="11" t="s">
        <v>1708</v>
      </c>
      <c r="J27" s="11" t="str">
        <f>VLOOKUP(I27, Product!$A$2:$H$501, 2,FALSE)</f>
        <v>Wall-Mounted Spice Rack</v>
      </c>
      <c r="K27" s="11" t="str">
        <f>VLOOKUP(I27,Product!$A$2:$H$501,3,FALSE)</f>
        <v>Home</v>
      </c>
      <c r="L27" s="11" t="str">
        <f>VLOOKUP(I27, Product!$A$2:$H$501,4,FALSE)</f>
        <v>Kitchen</v>
      </c>
      <c r="M27" s="11" t="str">
        <f>VLOOKUP(I27, Product!$A$2:$H$501,5,FALSE)</f>
        <v>Allison Ltd</v>
      </c>
      <c r="N27" s="12">
        <f>VLOOKUP(I27, Product!$A$2:$I$501,8,FALSE)</f>
        <v>143.43</v>
      </c>
      <c r="O27" s="12">
        <f>VLOOKUP(I27, Product!$A$2:$I$501,9,FALSE)</f>
        <v>58</v>
      </c>
      <c r="P27" s="11" t="s">
        <v>1794</v>
      </c>
      <c r="Q27" s="11" t="str">
        <f>VLOOKUP(P27,Store_Dim!$A$2:$E$21,2,FALSE)</f>
        <v>Thomas, Bridges and Harris</v>
      </c>
      <c r="R27" s="11" t="str">
        <f>VLOOKUP(P27,Store_Dim!$A$2:$E$21,3,FALSE)</f>
        <v>North</v>
      </c>
      <c r="S27" s="11" t="str">
        <f>VLOOKUP(P27,Store_Dim!$A$2:$E$21,4,FALSE)</f>
        <v>Sabrinatown</v>
      </c>
      <c r="T27" s="11" t="str">
        <f>VLOOKUP(P27,Store_Dim!$A$2:$E$21,5,FALSE)</f>
        <v>Online</v>
      </c>
      <c r="U27" s="11" t="s">
        <v>1928</v>
      </c>
      <c r="V27" s="14">
        <f>VLOOKUP(Table1[[#This Row],[Sales_ID]],Sales!$A$2:$O$2001,2,FALSE)</f>
        <v>45552</v>
      </c>
      <c r="W27" s="15">
        <f>VLOOKUP(Table1[[#This Row],[Sales_ID]],Sales!$A$2:$O$2001,12,FALSE)</f>
        <v>2</v>
      </c>
      <c r="X27" s="16" t="str">
        <f>TEXT(VLOOKUP(Table1[[#This Row],[Sales_ID]],Sales!$A$2:$O$2001,13,FALSE),"₹#,##0")</f>
        <v>₹472</v>
      </c>
      <c r="Y27" s="51">
        <f>VLOOKUP(Table1[[#This Row],[Sales_ID]],Sales!$A$2:$O$2001,14,FALSE)</f>
        <v>0.24</v>
      </c>
      <c r="Z27" s="11" t="str">
        <f>VLOOKUP(Table1[[#This Row],[Sales_ID]],Sales!$A$2:$O$2001,10,FALSE)</f>
        <v>PayPal</v>
      </c>
      <c r="AA27" s="50">
        <f>VLOOKUP(Table1[[#This Row],[Sales_ID]],Sales!$A$2:$O$2001,15,FALSE)</f>
        <v>717.25760000000002</v>
      </c>
    </row>
    <row r="28" spans="1:27" x14ac:dyDescent="0.3">
      <c r="A28" s="11" t="s">
        <v>1431</v>
      </c>
      <c r="B28" s="11" t="str">
        <f>PROPER(VLOOKUP(A28,Customer!$A$2:$J$501,9,FALSE))</f>
        <v>David Pierce</v>
      </c>
      <c r="C28" s="11" t="str">
        <f>PROPER(VLOOKUP(A28,Customer!$A$2:$H$501,3,FALSE))</f>
        <v>45</v>
      </c>
      <c r="D28" s="11" t="str">
        <f>PROPER(VLOOKUP(A28,Customer!$A$2:$H$501,4,FALSE))</f>
        <v>Female</v>
      </c>
      <c r="E28" s="11" t="str">
        <f>PROPER(VLOOKUP(A28,Customer!$A$2:$H$501,5,FALSE))</f>
        <v>Grayland</v>
      </c>
      <c r="F28" s="11" t="str">
        <f>PROPER(VLOOKUP(A28,Customer!$A$2:$H$501,6,FALSE))</f>
        <v>Washington</v>
      </c>
      <c r="G28" s="11" t="str">
        <f>VLOOKUP(A28,Customer!$A$2:$H$501,7,FALSE)</f>
        <v>USA</v>
      </c>
      <c r="H28" s="11" t="str">
        <f>PROPER(VLOOKUP(A28,Customer!$A$1:$J$501,10,FALSE))</f>
        <v>Platinum</v>
      </c>
      <c r="I28" s="11" t="s">
        <v>1598</v>
      </c>
      <c r="J28" s="11" t="str">
        <f>VLOOKUP(I28, Product!$A$2:$H$501, 2,FALSE)</f>
        <v>Women's Scarf Set</v>
      </c>
      <c r="K28" s="11" t="str">
        <f>VLOOKUP(I28,Product!$A$2:$H$501,3,FALSE)</f>
        <v>Clothing</v>
      </c>
      <c r="L28" s="11" t="str">
        <f>VLOOKUP(I28, Product!$A$2:$H$501,4,FALSE)</f>
        <v>Accessories</v>
      </c>
      <c r="M28" s="11" t="str">
        <f>VLOOKUP(I28, Product!$A$2:$H$501,5,FALSE)</f>
        <v>Brown and Sons</v>
      </c>
      <c r="N28" s="12">
        <f>VLOOKUP(I28, Product!$A$2:$I$501,8,FALSE)</f>
        <v>174.02</v>
      </c>
      <c r="O28" s="12">
        <f>VLOOKUP(I28, Product!$A$2:$I$501,9,FALSE)</f>
        <v>268</v>
      </c>
      <c r="P28" s="11" t="s">
        <v>1797</v>
      </c>
      <c r="Q28" s="11" t="str">
        <f>VLOOKUP(P28,Store_Dim!$A$2:$E$21,2,FALSE)</f>
        <v>Gardner, Humphrey and Contreras</v>
      </c>
      <c r="R28" s="11" t="str">
        <f>VLOOKUP(P28,Store_Dim!$A$2:$E$21,3,FALSE)</f>
        <v>East</v>
      </c>
      <c r="S28" s="11" t="str">
        <f>VLOOKUP(P28,Store_Dim!$A$2:$E$21,4,FALSE)</f>
        <v>Johnsonville</v>
      </c>
      <c r="T28" s="11" t="str">
        <f>VLOOKUP(P28,Store_Dim!$A$2:$E$21,5,FALSE)</f>
        <v>Flagship</v>
      </c>
      <c r="U28" s="11" t="s">
        <v>2846</v>
      </c>
      <c r="V28" s="14">
        <f>VLOOKUP(Table1[[#This Row],[Sales_ID]],Sales!$A$2:$O$2001,2,FALSE)</f>
        <v>45322</v>
      </c>
      <c r="W28" s="15">
        <f>VLOOKUP(Table1[[#This Row],[Sales_ID]],Sales!$A$2:$O$2001,12,FALSE)</f>
        <v>1</v>
      </c>
      <c r="X28" s="16" t="str">
        <f>TEXT(VLOOKUP(Table1[[#This Row],[Sales_ID]],Sales!$A$2:$O$2001,13,FALSE),"₹#,##0")</f>
        <v>₹964</v>
      </c>
      <c r="Y28" s="51">
        <f>VLOOKUP(Table1[[#This Row],[Sales_ID]],Sales!$A$2:$O$2001,14,FALSE)</f>
        <v>0.14000000000000001</v>
      </c>
      <c r="Z28" s="11" t="str">
        <f>VLOOKUP(Table1[[#This Row],[Sales_ID]],Sales!$A$2:$O$2001,10,FALSE)</f>
        <v>PayPal</v>
      </c>
      <c r="AA28" s="50">
        <f>VLOOKUP(Table1[[#This Row],[Sales_ID]],Sales!$A$2:$O$2001,15,FALSE)</f>
        <v>828.83359999999993</v>
      </c>
    </row>
    <row r="29" spans="1:27" x14ac:dyDescent="0.3">
      <c r="A29" s="11" t="s">
        <v>926</v>
      </c>
      <c r="B29" s="11" t="str">
        <f>PROPER(VLOOKUP(A29,Customer!$A$2:$J$501,9,FALSE))</f>
        <v>Ricardo Jones</v>
      </c>
      <c r="C29" s="11" t="str">
        <f>PROPER(VLOOKUP(A29,Customer!$A$2:$H$501,3,FALSE))</f>
        <v>30</v>
      </c>
      <c r="D29" s="11" t="str">
        <f>PROPER(VLOOKUP(A29,Customer!$A$2:$H$501,4,FALSE))</f>
        <v>Male</v>
      </c>
      <c r="E29" s="11" t="str">
        <f>PROPER(VLOOKUP(A29,Customer!$A$2:$H$501,5,FALSE))</f>
        <v>Danielland</v>
      </c>
      <c r="F29" s="11" t="str">
        <f>PROPER(VLOOKUP(A29,Customer!$A$2:$H$501,6,FALSE))</f>
        <v>Minnesota</v>
      </c>
      <c r="G29" s="11" t="str">
        <f>VLOOKUP(A29,Customer!$A$2:$H$501,7,FALSE)</f>
        <v>USA</v>
      </c>
      <c r="H29" s="11" t="str">
        <f>PROPER(VLOOKUP(A29,Customer!$A$1:$J$501,10,FALSE))</f>
        <v>Silver</v>
      </c>
      <c r="I29" s="11" t="s">
        <v>1658</v>
      </c>
      <c r="J29" s="11" t="str">
        <f>VLOOKUP(I29, Product!$A$2:$H$501, 2,FALSE)</f>
        <v>Ceramic Plant Pot</v>
      </c>
      <c r="K29" s="11" t="str">
        <f>VLOOKUP(I29,Product!$A$2:$H$501,3,FALSE)</f>
        <v>Home</v>
      </c>
      <c r="L29" s="11" t="str">
        <f>VLOOKUP(I29, Product!$A$2:$H$501,4,FALSE)</f>
        <v>Decor</v>
      </c>
      <c r="M29" s="11" t="str">
        <f>VLOOKUP(I29, Product!$A$2:$H$501,5,FALSE)</f>
        <v>Hatfield, Baird and Torres</v>
      </c>
      <c r="N29" s="12">
        <f>VLOOKUP(I29, Product!$A$2:$I$501,8,FALSE)</f>
        <v>81.75</v>
      </c>
      <c r="O29" s="12">
        <f>VLOOKUP(I29, Product!$A$2:$I$501,9,FALSE)</f>
        <v>226.05</v>
      </c>
      <c r="P29" s="11" t="s">
        <v>1776</v>
      </c>
      <c r="Q29" s="11" t="str">
        <f>VLOOKUP(P29,Store_Dim!$A$2:$E$21,2,FALSE)</f>
        <v>Benson-Elliott</v>
      </c>
      <c r="R29" s="11" t="str">
        <f>VLOOKUP(P29,Store_Dim!$A$2:$E$21,3,FALSE)</f>
        <v>East</v>
      </c>
      <c r="S29" s="11" t="str">
        <f>VLOOKUP(P29,Store_Dim!$A$2:$E$21,4,FALSE)</f>
        <v>Port Josephberg</v>
      </c>
      <c r="T29" s="11" t="str">
        <f>VLOOKUP(P29,Store_Dim!$A$2:$E$21,5,FALSE)</f>
        <v>Online</v>
      </c>
      <c r="U29" s="11" t="s">
        <v>2847</v>
      </c>
      <c r="V29" s="14">
        <f>VLOOKUP(Table1[[#This Row],[Sales_ID]],Sales!$A$2:$O$2001,2,FALSE)</f>
        <v>45415</v>
      </c>
      <c r="W29" s="15">
        <f>VLOOKUP(Table1[[#This Row],[Sales_ID]],Sales!$A$2:$O$2001,12,FALSE)</f>
        <v>1</v>
      </c>
      <c r="X29" s="16" t="str">
        <f>TEXT(VLOOKUP(Table1[[#This Row],[Sales_ID]],Sales!$A$2:$O$2001,13,FALSE),"₹#,##0")</f>
        <v>₹238</v>
      </c>
      <c r="Y29" s="51">
        <f>VLOOKUP(Table1[[#This Row],[Sales_ID]],Sales!$A$2:$O$2001,14,FALSE)</f>
        <v>0.12</v>
      </c>
      <c r="Z29" s="11" t="str">
        <f>VLOOKUP(Table1[[#This Row],[Sales_ID]],Sales!$A$2:$O$2001,10,FALSE)</f>
        <v>PayPal</v>
      </c>
      <c r="AA29" s="50">
        <f>VLOOKUP(Table1[[#This Row],[Sales_ID]],Sales!$A$2:$O$2001,15,FALSE)</f>
        <v>209.65119999999999</v>
      </c>
    </row>
    <row r="30" spans="1:27" x14ac:dyDescent="0.3">
      <c r="A30" s="11" t="s">
        <v>1411</v>
      </c>
      <c r="B30" s="11" t="str">
        <f>PROPER(VLOOKUP(A30,Customer!$A$2:$J$501,9,FALSE))</f>
        <v>Christina Robertson</v>
      </c>
      <c r="C30" s="11" t="str">
        <f>PROPER(VLOOKUP(A30,Customer!$A$2:$H$501,3,FALSE))</f>
        <v>59</v>
      </c>
      <c r="D30" s="11" t="str">
        <f>PROPER(VLOOKUP(A30,Customer!$A$2:$H$501,4,FALSE))</f>
        <v>Male</v>
      </c>
      <c r="E30" s="11" t="str">
        <f>PROPER(VLOOKUP(A30,Customer!$A$2:$H$501,5,FALSE))</f>
        <v>Hubbardborough</v>
      </c>
      <c r="F30" s="11" t="str">
        <f>PROPER(VLOOKUP(A30,Customer!$A$2:$H$501,6,FALSE))</f>
        <v>Kentucky</v>
      </c>
      <c r="G30" s="11" t="str">
        <f>VLOOKUP(A30,Customer!$A$2:$H$501,7,FALSE)</f>
        <v>USA</v>
      </c>
      <c r="H30" s="11" t="str">
        <f>PROPER(VLOOKUP(A30,Customer!$A$1:$J$501,10,FALSE))</f>
        <v>Platinum</v>
      </c>
      <c r="I30" s="11" t="s">
        <v>1712</v>
      </c>
      <c r="J30" s="11" t="str">
        <f>VLOOKUP(I30, Product!$A$2:$H$501, 2,FALSE)</f>
        <v>Fitness Resistance Bands</v>
      </c>
      <c r="K30" s="11" t="str">
        <f>VLOOKUP(I30,Product!$A$2:$H$501,3,FALSE)</f>
        <v>Sports</v>
      </c>
      <c r="L30" s="11" t="str">
        <f>VLOOKUP(I30, Product!$A$2:$H$501, 4,FALSE)</f>
        <v>Fitness</v>
      </c>
      <c r="M30" s="11" t="str">
        <f>VLOOKUP(I30, Product!$A$2:$H$501,5,FALSE)</f>
        <v>Reese-Watson</v>
      </c>
      <c r="N30" s="12">
        <f>VLOOKUP(I30, Product!$A$2:$I$501,8,FALSE)</f>
        <v>152.91999999999999</v>
      </c>
      <c r="O30" s="12">
        <f>VLOOKUP(I30, Product!$A$2:$I$501,9,FALSE)</f>
        <v>281</v>
      </c>
      <c r="P30" s="11" t="s">
        <v>1804</v>
      </c>
      <c r="Q30" s="11" t="str">
        <f>VLOOKUP(P30,Store_Dim!$A$2:$E$21,2,FALSE)</f>
        <v>Frederick-Wright</v>
      </c>
      <c r="R30" s="11" t="str">
        <f>VLOOKUP(P30,Store_Dim!$A$2:$E$21,3,FALSE)</f>
        <v>West</v>
      </c>
      <c r="S30" s="11" t="str">
        <f>VLOOKUP(P30,Store_Dim!$A$2:$E$21,4,FALSE)</f>
        <v>New Jimmymouth</v>
      </c>
      <c r="T30" s="11" t="str">
        <f>VLOOKUP(P30,Store_Dim!$A$2:$E$21,5,FALSE)</f>
        <v>Flagship</v>
      </c>
      <c r="U30" s="11" t="s">
        <v>2848</v>
      </c>
      <c r="V30" s="14">
        <f>VLOOKUP(Table1[[#This Row],[Sales_ID]],Sales!$A$2:$O$2001,2,FALSE)</f>
        <v>45644</v>
      </c>
      <c r="W30" s="15">
        <f>VLOOKUP(Table1[[#This Row],[Sales_ID]],Sales!$A$2:$O$2001,12,FALSE)</f>
        <v>1</v>
      </c>
      <c r="X30" s="16" t="str">
        <f>TEXT(VLOOKUP(Table1[[#This Row],[Sales_ID]],Sales!$A$2:$O$2001,13,FALSE),"₹#,##0")</f>
        <v>₹757</v>
      </c>
      <c r="Y30" s="51">
        <f>VLOOKUP(Table1[[#This Row],[Sales_ID]],Sales!$A$2:$O$2001,14,FALSE)</f>
        <v>0.04</v>
      </c>
      <c r="Z30" s="11" t="str">
        <f>VLOOKUP(Table1[[#This Row],[Sales_ID]],Sales!$A$2:$O$2001,10,FALSE)</f>
        <v>PayPal</v>
      </c>
      <c r="AA30" s="50">
        <f>VLOOKUP(Table1[[#This Row],[Sales_ID]],Sales!$A$2:$O$2001,15,FALSE)</f>
        <v>726.36479999999995</v>
      </c>
    </row>
    <row r="31" spans="1:27" x14ac:dyDescent="0.3">
      <c r="A31" s="11" t="s">
        <v>85</v>
      </c>
      <c r="B31" s="11" t="str">
        <f>PROPER(VLOOKUP(A31,Customer!$A$2:$J$501,9,FALSE))</f>
        <v>Michael Torres</v>
      </c>
      <c r="C31" s="11" t="str">
        <f>PROPER(VLOOKUP(A31,Customer!$A$2:$H$501,3,FALSE))</f>
        <v>46</v>
      </c>
      <c r="D31" s="11" t="str">
        <f>PROPER(VLOOKUP(A31,Customer!$A$2:$H$501,4,FALSE))</f>
        <v>Female</v>
      </c>
      <c r="E31" s="11" t="str">
        <f>PROPER(VLOOKUP(A31,Customer!$A$2:$H$501,5,FALSE))</f>
        <v>Gonzalezfort</v>
      </c>
      <c r="F31" s="11" t="str">
        <f>PROPER(VLOOKUP(A31,Customer!$A$2:$H$501,6,FALSE))</f>
        <v>New Jersey</v>
      </c>
      <c r="G31" s="11" t="str">
        <f>VLOOKUP(A31,Customer!$A$2:$H$501,7,FALSE)</f>
        <v>USA</v>
      </c>
      <c r="H31" s="11" t="str">
        <f>PROPER(VLOOKUP(A31,Customer!$A$1:$J$501,10,FALSE))</f>
        <v>Platinum</v>
      </c>
      <c r="I31" s="11" t="s">
        <v>1734</v>
      </c>
      <c r="J31" s="11" t="str">
        <f>VLOOKUP(I31, Product!$A$2:$H$501, 2,FALSE)</f>
        <v>USB-C Laptop Charger</v>
      </c>
      <c r="K31" s="11" t="str">
        <f>VLOOKUP(I31,Product!$A$2:$H$501,3,FALSE)</f>
        <v>Electronics</v>
      </c>
      <c r="L31" s="11" t="str">
        <f>VLOOKUP(I31, Product!$A$2:$H$501, 4,FALSE)</f>
        <v>Computer</v>
      </c>
      <c r="M31" s="11" t="str">
        <f>VLOOKUP(I31, Product!$A$2:$H$501,5,FALSE)</f>
        <v>Martin LLC</v>
      </c>
      <c r="N31" s="12">
        <f>VLOOKUP(I31, Product!$A$2:$I$501,8,FALSE)</f>
        <v>377.52</v>
      </c>
      <c r="O31" s="12">
        <f>VLOOKUP(I31, Product!$A$2:$I$501,9,FALSE)</f>
        <v>485</v>
      </c>
      <c r="P31" s="11" t="s">
        <v>1779</v>
      </c>
      <c r="Q31" s="11" t="str">
        <f>VLOOKUP(P31,Store_Dim!$A$2:$E$21,2,FALSE)</f>
        <v>Martinez-Mullins</v>
      </c>
      <c r="R31" s="11" t="str">
        <f>VLOOKUP(P31,Store_Dim!$A$2:$E$21,3,FALSE)</f>
        <v>South</v>
      </c>
      <c r="S31" s="11" t="str">
        <f>VLOOKUP(P31,Store_Dim!$A$2:$E$21,4,FALSE)</f>
        <v>Williamsfurt</v>
      </c>
      <c r="T31" s="11" t="str">
        <f>VLOOKUP(P31,Store_Dim!$A$2:$E$21,5,FALSE)</f>
        <v>Online</v>
      </c>
      <c r="U31" s="11" t="s">
        <v>2849</v>
      </c>
      <c r="V31" s="14">
        <f>VLOOKUP(Table1[[#This Row],[Sales_ID]],Sales!$A$2:$O$2001,2,FALSE)</f>
        <v>45845</v>
      </c>
      <c r="W31" s="15">
        <f>VLOOKUP(Table1[[#This Row],[Sales_ID]],Sales!$A$2:$O$2001,12,FALSE)</f>
        <v>3</v>
      </c>
      <c r="X31" s="16" t="str">
        <f>TEXT(VLOOKUP(Table1[[#This Row],[Sales_ID]],Sales!$A$2:$O$2001,13,FALSE),"₹#,##0")</f>
        <v>₹160</v>
      </c>
      <c r="Y31" s="51">
        <f>VLOOKUP(Table1[[#This Row],[Sales_ID]],Sales!$A$2:$O$2001,14,FALSE)</f>
        <v>0.22</v>
      </c>
      <c r="Z31" s="11" t="str">
        <f>VLOOKUP(Table1[[#This Row],[Sales_ID]],Sales!$A$2:$O$2001,10,FALSE)</f>
        <v>Credit Card</v>
      </c>
      <c r="AA31" s="50">
        <f>VLOOKUP(Table1[[#This Row],[Sales_ID]],Sales!$A$2:$O$2001,15,FALSE)</f>
        <v>373.83839999999998</v>
      </c>
    </row>
    <row r="32" spans="1:27" x14ac:dyDescent="0.3">
      <c r="A32" s="11" t="s">
        <v>1151</v>
      </c>
      <c r="B32" s="11" t="str">
        <f>PROPER(VLOOKUP(A32,Customer!$A$2:$J$501,9,FALSE))</f>
        <v>Miranda King</v>
      </c>
      <c r="C32" s="11" t="str">
        <f>PROPER(VLOOKUP(A32,Customer!$A$2:$H$501,3,FALSE))</f>
        <v>34</v>
      </c>
      <c r="D32" s="11" t="str">
        <f>PROPER(VLOOKUP(A32,Customer!$A$2:$H$501,4,FALSE))</f>
        <v>Female</v>
      </c>
      <c r="E32" s="11" t="str">
        <f>PROPER(VLOOKUP(A32,Customer!$A$2:$H$501,5,FALSE))</f>
        <v>West Mathew</v>
      </c>
      <c r="F32" s="11" t="str">
        <f>PROPER(VLOOKUP(A32,Customer!$A$2:$H$501,6,FALSE))</f>
        <v>New York</v>
      </c>
      <c r="G32" s="11" t="str">
        <f>VLOOKUP(A32,Customer!$A$2:$H$501,7,FALSE)</f>
        <v>USA</v>
      </c>
      <c r="H32" s="11" t="str">
        <f>PROPER(VLOOKUP(A32,Customer!$A$1:$J$501,10,FALSE))</f>
        <v>Platinum</v>
      </c>
      <c r="I32" s="11" t="s">
        <v>1738</v>
      </c>
      <c r="J32" s="11" t="str">
        <f>VLOOKUP(I32, Product!$A$2:$H$501, 2,FALSE)</f>
        <v>Sports Stopwatch Basic</v>
      </c>
      <c r="K32" s="11" t="str">
        <f>VLOOKUP(I32,Product!$A$2:$H$501,3,FALSE)</f>
        <v>Sports</v>
      </c>
      <c r="L32" s="11" t="str">
        <f>VLOOKUP(I32, Product!$A$2:$H$501, 4,FALSE)</f>
        <v>Accessories</v>
      </c>
      <c r="M32" s="11" t="str">
        <f>VLOOKUP(I32, Product!$A$2:$H$501,5,FALSE)</f>
        <v>Wilson Group</v>
      </c>
      <c r="N32" s="12">
        <f>VLOOKUP(I32, Product!$A$2:$I$501,8,FALSE)</f>
        <v>60.65</v>
      </c>
      <c r="O32" s="12">
        <f>VLOOKUP(I32, Product!$A$2:$I$501,9,FALSE)</f>
        <v>75</v>
      </c>
      <c r="P32" s="11" t="s">
        <v>1782</v>
      </c>
      <c r="Q32" s="11" t="str">
        <f>VLOOKUP(P32,Store_Dim!$A$2:$E$21,2,FALSE)</f>
        <v>Bean, Jones and Park</v>
      </c>
      <c r="R32" s="11" t="str">
        <f>VLOOKUP(P32,Store_Dim!$A$2:$E$21,3,FALSE)</f>
        <v>West</v>
      </c>
      <c r="S32" s="11" t="str">
        <f>VLOOKUP(P32,Store_Dim!$A$2:$E$21,4,FALSE)</f>
        <v>Thompsonborough</v>
      </c>
      <c r="T32" s="11" t="str">
        <f>VLOOKUP(P32,Store_Dim!$A$2:$E$21,5,FALSE)</f>
        <v>Online</v>
      </c>
      <c r="U32" s="11" t="s">
        <v>2850</v>
      </c>
      <c r="V32" s="14">
        <f>VLOOKUP(Table1[[#This Row],[Sales_ID]],Sales!$A$2:$O$2001,2,FALSE)</f>
        <v>45354</v>
      </c>
      <c r="W32" s="15">
        <f>VLOOKUP(Table1[[#This Row],[Sales_ID]],Sales!$A$2:$O$2001,12,FALSE)</f>
        <v>1</v>
      </c>
      <c r="X32" s="16" t="str">
        <f>TEXT(VLOOKUP(Table1[[#This Row],[Sales_ID]],Sales!$A$2:$O$2001,13,FALSE),"₹#,##0")</f>
        <v>₹330</v>
      </c>
      <c r="Y32" s="51">
        <f>VLOOKUP(Table1[[#This Row],[Sales_ID]],Sales!$A$2:$O$2001,14,FALSE)</f>
        <v>0.14000000000000001</v>
      </c>
      <c r="Z32" s="11" t="str">
        <f>VLOOKUP(Table1[[#This Row],[Sales_ID]],Sales!$A$2:$O$2001,10,FALSE)</f>
        <v>COD</v>
      </c>
      <c r="AA32" s="50">
        <f>VLOOKUP(Table1[[#This Row],[Sales_ID]],Sales!$A$2:$O$2001,15,FALSE)</f>
        <v>283.7484</v>
      </c>
    </row>
    <row r="33" spans="1:27" x14ac:dyDescent="0.3">
      <c r="A33" s="11" t="s">
        <v>224</v>
      </c>
      <c r="B33" s="11" t="str">
        <f>PROPER(VLOOKUP(A33,Customer!$A$2:$J$501,9,FALSE))</f>
        <v>Dr. David Smith</v>
      </c>
      <c r="C33" s="11" t="str">
        <f>PROPER(VLOOKUP(A33,Customer!$A$2:$H$501,3,FALSE))</f>
        <v>22</v>
      </c>
      <c r="D33" s="11" t="str">
        <f>PROPER(VLOOKUP(A33,Customer!$A$2:$H$501,4,FALSE))</f>
        <v>Female</v>
      </c>
      <c r="E33" s="11" t="str">
        <f>PROPER(VLOOKUP(A33,Customer!$A$2:$H$501,5,FALSE))</f>
        <v>Schmidtchester</v>
      </c>
      <c r="F33" s="11" t="str">
        <f>PROPER(VLOOKUP(A33,Customer!$A$2:$H$501,6,FALSE))</f>
        <v>Alaska</v>
      </c>
      <c r="G33" s="11" t="str">
        <f>VLOOKUP(A33,Customer!$A$2:$H$501,7,FALSE)</f>
        <v>USA</v>
      </c>
      <c r="H33" s="11" t="str">
        <f>PROPER(VLOOKUP(A33,Customer!$A$1:$J$501,10,FALSE))</f>
        <v>Silver</v>
      </c>
      <c r="I33" s="11" t="s">
        <v>1582</v>
      </c>
      <c r="J33" s="11" t="str">
        <f>VLOOKUP(I33, Product!$A$2:$H$501, 2,FALSE)</f>
        <v>Soccer Training Cone Set</v>
      </c>
      <c r="K33" s="11" t="str">
        <f>VLOOKUP(I33,Product!$A$2:$H$501,3,FALSE)</f>
        <v>Sports</v>
      </c>
      <c r="L33" s="11" t="str">
        <f>VLOOKUP(I33, Product!$A$2:$H$501, 4,FALSE)</f>
        <v>Accessories</v>
      </c>
      <c r="M33" s="11" t="str">
        <f>VLOOKUP(I33, Product!$A$2:$H$501,5,FALSE)</f>
        <v>Ford, Murphy and Wilson</v>
      </c>
      <c r="N33" s="12">
        <f>VLOOKUP(I33, Product!$A$2:$I$501,8,FALSE)</f>
        <v>144.53</v>
      </c>
      <c r="O33" s="12">
        <f>VLOOKUP(I33, Product!$A$2:$I$501,9,FALSE)</f>
        <v>367</v>
      </c>
      <c r="P33" s="11" t="s">
        <v>1782</v>
      </c>
      <c r="Q33" s="11" t="str">
        <f>VLOOKUP(P33,Store_Dim!$A$2:$E$21,2,FALSE)</f>
        <v>Bean, Jones and Park</v>
      </c>
      <c r="R33" s="11" t="str">
        <f>VLOOKUP(P33,Store_Dim!$A$2:$E$21,3,FALSE)</f>
        <v>West</v>
      </c>
      <c r="S33" s="11" t="str">
        <f>VLOOKUP(P33,Store_Dim!$A$2:$E$21,4,FALSE)</f>
        <v>Thompsonborough</v>
      </c>
      <c r="T33" s="11" t="str">
        <f>VLOOKUP(P33,Store_Dim!$A$2:$E$21,5,FALSE)</f>
        <v>Online</v>
      </c>
      <c r="U33" s="11" t="s">
        <v>2851</v>
      </c>
      <c r="V33" s="14">
        <f>VLOOKUP(Table1[[#This Row],[Sales_ID]],Sales!$A$2:$O$2001,2,FALSE)</f>
        <v>45720</v>
      </c>
      <c r="W33" s="15">
        <f>VLOOKUP(Table1[[#This Row],[Sales_ID]],Sales!$A$2:$O$2001,12,FALSE)</f>
        <v>1</v>
      </c>
      <c r="X33" s="16" t="str">
        <f>TEXT(VLOOKUP(Table1[[#This Row],[Sales_ID]],Sales!$A$2:$O$2001,13,FALSE),"₹#,##0")</f>
        <v>₹234</v>
      </c>
      <c r="Y33" s="51">
        <f>VLOOKUP(Table1[[#This Row],[Sales_ID]],Sales!$A$2:$O$2001,14,FALSE)</f>
        <v>0.11</v>
      </c>
      <c r="Z33" s="11" t="str">
        <f>VLOOKUP(Table1[[#This Row],[Sales_ID]],Sales!$A$2:$O$2001,10,FALSE)</f>
        <v>PayPal</v>
      </c>
      <c r="AA33" s="50">
        <f>VLOOKUP(Table1[[#This Row],[Sales_ID]],Sales!$A$2:$O$2001,15,FALSE)</f>
        <v>208.3134</v>
      </c>
    </row>
    <row r="34" spans="1:27" x14ac:dyDescent="0.3">
      <c r="A34" s="11" t="s">
        <v>999</v>
      </c>
      <c r="B34" s="11" t="str">
        <f>PROPER(VLOOKUP(A34,Customer!$A$2:$J$501,9,FALSE))</f>
        <v>Tiffany Williams</v>
      </c>
      <c r="C34" s="11" t="str">
        <f>PROPER(VLOOKUP(A34,Customer!$A$2:$H$501,3,FALSE))</f>
        <v>64</v>
      </c>
      <c r="D34" s="11" t="str">
        <f>PROPER(VLOOKUP(A34,Customer!$A$2:$H$501,4,FALSE))</f>
        <v>Female</v>
      </c>
      <c r="E34" s="11" t="str">
        <f>PROPER(VLOOKUP(A34,Customer!$A$2:$H$501,5,FALSE))</f>
        <v>Richardsport</v>
      </c>
      <c r="F34" s="11" t="str">
        <f>PROPER(VLOOKUP(A34,Customer!$A$2:$H$501,6,FALSE))</f>
        <v>New Hampshire</v>
      </c>
      <c r="G34" s="11" t="str">
        <f>VLOOKUP(A34,Customer!$A$2:$H$501,7,FALSE)</f>
        <v>USA</v>
      </c>
      <c r="H34" s="11" t="str">
        <f>PROPER(VLOOKUP(A34,Customer!$A$1:$J$501,10,FALSE))</f>
        <v>Gold</v>
      </c>
      <c r="I34" s="11" t="s">
        <v>1710</v>
      </c>
      <c r="J34" s="11" t="str">
        <f>VLOOKUP(I34, Product!$A$2:$H$501, 2,FALSE)</f>
        <v>Badminton Racket Set</v>
      </c>
      <c r="K34" s="11" t="str">
        <f>VLOOKUP(I34,Product!$A$2:$H$501,3,FALSE)</f>
        <v>Sports</v>
      </c>
      <c r="L34" s="11" t="str">
        <f>VLOOKUP(I34, Product!$A$2:$H$501, 4,FALSE)</f>
        <v>Equipment</v>
      </c>
      <c r="M34" s="11" t="str">
        <f>VLOOKUP(I34, Product!$A$2:$H$501,5,FALSE)</f>
        <v>Robinson-Brown</v>
      </c>
      <c r="N34" s="12">
        <f>VLOOKUP(I34, Product!$A$2:$I$501,8,FALSE)</f>
        <v>285.54000000000002</v>
      </c>
      <c r="O34" s="12">
        <f>VLOOKUP(I34, Product!$A$2:$I$501,9,FALSE)</f>
        <v>358</v>
      </c>
      <c r="P34" s="11" t="s">
        <v>1752</v>
      </c>
      <c r="Q34" s="11" t="str">
        <f>VLOOKUP(P34,Store_Dim!$A$2:$E$21,2,FALSE)</f>
        <v>Rivera-Warner</v>
      </c>
      <c r="R34" s="11" t="str">
        <f>VLOOKUP(P34,Store_Dim!$A$2:$E$21,3,FALSE)</f>
        <v>East</v>
      </c>
      <c r="S34" s="11" t="str">
        <f>VLOOKUP(P34,Store_Dim!$A$2:$E$21,4,FALSE)</f>
        <v>Washingtonfurt</v>
      </c>
      <c r="T34" s="11" t="str">
        <f>VLOOKUP(P34,Store_Dim!$A$2:$E$21,5,FALSE)</f>
        <v>Flagship</v>
      </c>
      <c r="U34" s="11" t="s">
        <v>2852</v>
      </c>
      <c r="V34" s="14">
        <f>VLOOKUP(Table1[[#This Row],[Sales_ID]],Sales!$A$2:$O$2001,2,FALSE)</f>
        <v>45278</v>
      </c>
      <c r="W34" s="15">
        <f>VLOOKUP(Table1[[#This Row],[Sales_ID]],Sales!$A$2:$O$2001,12,FALSE)</f>
        <v>2</v>
      </c>
      <c r="X34" s="16" t="str">
        <f>TEXT(VLOOKUP(Table1[[#This Row],[Sales_ID]],Sales!$A$2:$O$2001,13,FALSE),"₹#,##0")</f>
        <v>₹774</v>
      </c>
      <c r="Y34" s="51">
        <f>VLOOKUP(Table1[[#This Row],[Sales_ID]],Sales!$A$2:$O$2001,14,FALSE)</f>
        <v>0.16</v>
      </c>
      <c r="Z34" s="11" t="str">
        <f>VLOOKUP(Table1[[#This Row],[Sales_ID]],Sales!$A$2:$O$2001,10,FALSE)</f>
        <v>PayPal</v>
      </c>
      <c r="AA34" s="50">
        <f>VLOOKUP(Table1[[#This Row],[Sales_ID]],Sales!$A$2:$O$2001,15,FALSE)</f>
        <v>1299.9000000000001</v>
      </c>
    </row>
    <row r="35" spans="1:27" x14ac:dyDescent="0.3">
      <c r="A35" s="11" t="s">
        <v>1352</v>
      </c>
      <c r="B35" s="11" t="str">
        <f>PROPER(VLOOKUP(A35,Customer!$A$2:$J$501,9,FALSE))</f>
        <v>Sharon Simpson</v>
      </c>
      <c r="C35" s="11" t="str">
        <f>PROPER(VLOOKUP(A35,Customer!$A$2:$H$501,3,FALSE))</f>
        <v>61</v>
      </c>
      <c r="D35" s="11" t="str">
        <f>PROPER(VLOOKUP(A35,Customer!$A$2:$H$501,4,FALSE))</f>
        <v>Male</v>
      </c>
      <c r="E35" s="11" t="str">
        <f>PROPER(VLOOKUP(A35,Customer!$A$2:$H$501,5,FALSE))</f>
        <v>South Michellebury</v>
      </c>
      <c r="F35" s="11" t="str">
        <f>PROPER(VLOOKUP(A35,Customer!$A$2:$H$501,6,FALSE))</f>
        <v>South Dakota</v>
      </c>
      <c r="G35" s="11" t="str">
        <f>VLOOKUP(A35,Customer!$A$2:$H$501,7,FALSE)</f>
        <v>USA</v>
      </c>
      <c r="H35" s="11" t="str">
        <f>PROPER(VLOOKUP(A35,Customer!$A$1:$J$501,10,FALSE))</f>
        <v>Gold</v>
      </c>
      <c r="I35" s="11" t="s">
        <v>1652</v>
      </c>
      <c r="J35" s="11" t="str">
        <f>VLOOKUP(I35, Product!$A$2:$H$501, 2,FALSE)</f>
        <v>Rugby Ball</v>
      </c>
      <c r="K35" s="11" t="str">
        <f>VLOOKUP(I35,Product!$A$2:$H$501,3,FALSE)</f>
        <v>Sports</v>
      </c>
      <c r="L35" s="11" t="str">
        <f>VLOOKUP(I35, Product!$A$2:$H$501, 4,FALSE)</f>
        <v>Team Sports</v>
      </c>
      <c r="M35" s="11" t="str">
        <f>VLOOKUP(I35, Product!$A$2:$H$501,5,FALSE)</f>
        <v>Harris Inc</v>
      </c>
      <c r="N35" s="12">
        <f>VLOOKUP(I35, Product!$A$2:$I$501,8,FALSE)</f>
        <v>212.26</v>
      </c>
      <c r="O35" s="12">
        <f>VLOOKUP(I35, Product!$A$2:$I$501,9,FALSE)</f>
        <v>82</v>
      </c>
      <c r="P35" s="11" t="s">
        <v>1810</v>
      </c>
      <c r="Q35" s="11" t="str">
        <f>VLOOKUP(P35,Store_Dim!$A$2:$E$21,2,FALSE)</f>
        <v>Guerrero-Schmitt</v>
      </c>
      <c r="R35" s="11" t="str">
        <f>VLOOKUP(P35,Store_Dim!$A$2:$E$21,3,FALSE)</f>
        <v>East</v>
      </c>
      <c r="S35" s="11" t="str">
        <f>VLOOKUP(P35,Store_Dim!$A$2:$E$21,4,FALSE)</f>
        <v>East Stevechester</v>
      </c>
      <c r="T35" s="11" t="str">
        <f>VLOOKUP(P35,Store_Dim!$A$2:$E$21,5,FALSE)</f>
        <v>Flagship</v>
      </c>
      <c r="U35" s="11" t="s">
        <v>2853</v>
      </c>
      <c r="V35" s="14">
        <f>VLOOKUP(Table1[[#This Row],[Sales_ID]],Sales!$A$2:$O$2001,2,FALSE)</f>
        <v>45422</v>
      </c>
      <c r="W35" s="15">
        <f>VLOOKUP(Table1[[#This Row],[Sales_ID]],Sales!$A$2:$O$2001,12,FALSE)</f>
        <v>1</v>
      </c>
      <c r="X35" s="16" t="str">
        <f>TEXT(VLOOKUP(Table1[[#This Row],[Sales_ID]],Sales!$A$2:$O$2001,13,FALSE),"₹#,##0")</f>
        <v>₹74</v>
      </c>
      <c r="Y35" s="51">
        <f>VLOOKUP(Table1[[#This Row],[Sales_ID]],Sales!$A$2:$O$2001,14,FALSE)</f>
        <v>0.04</v>
      </c>
      <c r="Z35" s="11" t="str">
        <f>VLOOKUP(Table1[[#This Row],[Sales_ID]],Sales!$A$2:$O$2001,10,FALSE)</f>
        <v>Credit Card</v>
      </c>
      <c r="AA35" s="50">
        <f>VLOOKUP(Table1[[#This Row],[Sales_ID]],Sales!$A$2:$O$2001,15,FALSE)</f>
        <v>70.924799999999991</v>
      </c>
    </row>
    <row r="36" spans="1:27" x14ac:dyDescent="0.3">
      <c r="A36" s="11" t="s">
        <v>32</v>
      </c>
      <c r="B36" s="11" t="str">
        <f>PROPER(VLOOKUP(A36,Customer!$A$2:$J$501,9,FALSE))</f>
        <v>Christine Vaughn</v>
      </c>
      <c r="C36" s="11" t="str">
        <f>PROPER(VLOOKUP(A36,Customer!$A$2:$H$501,3,FALSE))</f>
        <v>24</v>
      </c>
      <c r="D36" s="11" t="str">
        <f>PROPER(VLOOKUP(A36,Customer!$A$2:$H$501,4,FALSE))</f>
        <v>Male</v>
      </c>
      <c r="E36" s="11" t="str">
        <f>PROPER(VLOOKUP(A36,Customer!$A$2:$H$501,5,FALSE))</f>
        <v>East Amandamouth</v>
      </c>
      <c r="F36" s="11" t="str">
        <f>PROPER(VLOOKUP(A36,Customer!$A$2:$H$501,6,FALSE))</f>
        <v>Oregon</v>
      </c>
      <c r="G36" s="11" t="str">
        <f>VLOOKUP(A36,Customer!$A$2:$H$501,7,FALSE)</f>
        <v>USA</v>
      </c>
      <c r="H36" s="11" t="str">
        <f>PROPER(VLOOKUP(A36,Customer!$A$1:$J$501,10,FALSE))</f>
        <v>Bronze</v>
      </c>
      <c r="I36" s="11" t="s">
        <v>1720</v>
      </c>
      <c r="J36" s="11" t="str">
        <f>VLOOKUP(I36, Product!$A$2:$H$501, 2,FALSE)</f>
        <v>Kitchen Cutting Board</v>
      </c>
      <c r="K36" s="11" t="str">
        <f>VLOOKUP(I36,Product!$A$2:$H$501,3,FALSE)</f>
        <v>Home</v>
      </c>
      <c r="L36" s="11" t="str">
        <f>VLOOKUP(I36, Product!$A$2:$H$501, 4,FALSE)</f>
        <v>Kitchen</v>
      </c>
      <c r="M36" s="11" t="str">
        <f>VLOOKUP(I36, Product!$A$2:$H$501,5,FALSE)</f>
        <v>Taylor, Dodson and Johnston</v>
      </c>
      <c r="N36" s="12">
        <f>VLOOKUP(I36, Product!$A$2:$I$501,8,FALSE)</f>
        <v>176.07</v>
      </c>
      <c r="O36" s="12">
        <f>VLOOKUP(I36, Product!$A$2:$I$501,9,FALSE)</f>
        <v>82</v>
      </c>
      <c r="P36" s="11" t="s">
        <v>1810</v>
      </c>
      <c r="Q36" s="11" t="str">
        <f>VLOOKUP(P36,Store_Dim!$A$2:$E$21,2,FALSE)</f>
        <v>Guerrero-Schmitt</v>
      </c>
      <c r="R36" s="11" t="str">
        <f>VLOOKUP(P36,Store_Dim!$A$2:$E$21,3,FALSE)</f>
        <v>East</v>
      </c>
      <c r="S36" s="11" t="str">
        <f>VLOOKUP(P36,Store_Dim!$A$2:$E$21,4,FALSE)</f>
        <v>East Stevechester</v>
      </c>
      <c r="T36" s="11" t="str">
        <f>VLOOKUP(P36,Store_Dim!$A$2:$E$21,5,FALSE)</f>
        <v>Flagship</v>
      </c>
      <c r="U36" s="11" t="s">
        <v>2854</v>
      </c>
      <c r="V36" s="14">
        <f>VLOOKUP(Table1[[#This Row],[Sales_ID]],Sales!$A$2:$O$2001,2,FALSE)</f>
        <v>45337</v>
      </c>
      <c r="W36" s="15">
        <f>VLOOKUP(Table1[[#This Row],[Sales_ID]],Sales!$A$2:$O$2001,12,FALSE)</f>
        <v>1</v>
      </c>
      <c r="X36" s="16" t="str">
        <f>TEXT(VLOOKUP(Table1[[#This Row],[Sales_ID]],Sales!$A$2:$O$2001,13,FALSE),"₹#,##0")</f>
        <v>₹859</v>
      </c>
      <c r="Y36" s="51">
        <f>VLOOKUP(Table1[[#This Row],[Sales_ID]],Sales!$A$2:$O$2001,14,FALSE)</f>
        <v>0.16</v>
      </c>
      <c r="Z36" s="11" t="str">
        <f>VLOOKUP(Table1[[#This Row],[Sales_ID]],Sales!$A$2:$O$2001,10,FALSE)</f>
        <v>PayPal</v>
      </c>
      <c r="AA36" s="50">
        <f>VLOOKUP(Table1[[#This Row],[Sales_ID]],Sales!$A$2:$O$2001,15,FALSE)</f>
        <v>721.8119999999999</v>
      </c>
    </row>
    <row r="37" spans="1:27" x14ac:dyDescent="0.3">
      <c r="A37" s="11" t="s">
        <v>444</v>
      </c>
      <c r="B37" s="11" t="str">
        <f>PROPER(VLOOKUP(A37,Customer!$A$2:$J$501,9,FALSE))</f>
        <v>Jessica Mitchell</v>
      </c>
      <c r="C37" s="11" t="str">
        <f>PROPER(VLOOKUP(A37,Customer!$A$2:$H$501,3,FALSE))</f>
        <v>43</v>
      </c>
      <c r="D37" s="11" t="str">
        <f>PROPER(VLOOKUP(A37,Customer!$A$2:$H$501,4,FALSE))</f>
        <v>Female</v>
      </c>
      <c r="E37" s="11" t="str">
        <f>PROPER(VLOOKUP(A37,Customer!$A$2:$H$501,5,FALSE))</f>
        <v>Matthewbury</v>
      </c>
      <c r="F37" s="11" t="str">
        <f>PROPER(VLOOKUP(A37,Customer!$A$2:$H$501,6,FALSE))</f>
        <v>South Dakota</v>
      </c>
      <c r="G37" s="11" t="str">
        <f>VLOOKUP(A37,Customer!$A$2:$H$501,7,FALSE)</f>
        <v>USA</v>
      </c>
      <c r="H37" s="11" t="str">
        <f>PROPER(VLOOKUP(A37,Customer!$A$1:$J$501,10,FALSE))</f>
        <v>Silver</v>
      </c>
      <c r="I37" s="11" t="s">
        <v>1710</v>
      </c>
      <c r="J37" s="11" t="str">
        <f>VLOOKUP(I37, Product!$A$2:$H$501, 2,FALSE)</f>
        <v>Badminton Racket Set</v>
      </c>
      <c r="K37" s="11" t="str">
        <f>VLOOKUP(I37,Product!$A$2:$H$501,3,FALSE)</f>
        <v>Sports</v>
      </c>
      <c r="L37" s="11" t="str">
        <f>VLOOKUP(I37, Product!$A$2:$H$501, 4,FALSE)</f>
        <v>Equipment</v>
      </c>
      <c r="M37" s="11" t="str">
        <f>VLOOKUP(I37, Product!$A$2:$H$501,5,FALSE)</f>
        <v>Robinson-Brown</v>
      </c>
      <c r="N37" s="12">
        <f>VLOOKUP(I37, Product!$A$2:$I$501,8,FALSE)</f>
        <v>285.54000000000002</v>
      </c>
      <c r="O37" s="12">
        <f>VLOOKUP(I37, Product!$A$2:$I$501,9,FALSE)</f>
        <v>358</v>
      </c>
      <c r="P37" s="11" t="s">
        <v>1776</v>
      </c>
      <c r="Q37" s="11" t="str">
        <f>VLOOKUP(P37,Store_Dim!$A$2:$E$21,2,FALSE)</f>
        <v>Benson-Elliott</v>
      </c>
      <c r="R37" s="11" t="str">
        <f>VLOOKUP(P37,Store_Dim!$A$2:$E$21,3,FALSE)</f>
        <v>East</v>
      </c>
      <c r="S37" s="11" t="str">
        <f>VLOOKUP(P37,Store_Dim!$A$2:$E$21,4,FALSE)</f>
        <v>Port Josephberg</v>
      </c>
      <c r="T37" s="11" t="str">
        <f>VLOOKUP(P37,Store_Dim!$A$2:$E$21,5,FALSE)</f>
        <v>Online</v>
      </c>
      <c r="U37" s="11" t="s">
        <v>2855</v>
      </c>
      <c r="V37" s="14">
        <f>VLOOKUP(Table1[[#This Row],[Sales_ID]],Sales!$A$2:$O$2001,2,FALSE)</f>
        <v>45564</v>
      </c>
      <c r="W37" s="15">
        <f>VLOOKUP(Table1[[#This Row],[Sales_ID]],Sales!$A$2:$O$2001,12,FALSE)</f>
        <v>4</v>
      </c>
      <c r="X37" s="16" t="str">
        <f>TEXT(VLOOKUP(Table1[[#This Row],[Sales_ID]],Sales!$A$2:$O$2001,13,FALSE),"₹#,##0")</f>
        <v>₹762</v>
      </c>
      <c r="Y37" s="51">
        <f>VLOOKUP(Table1[[#This Row],[Sales_ID]],Sales!$A$2:$O$2001,14,FALSE)</f>
        <v>0.05</v>
      </c>
      <c r="Z37" s="11" t="str">
        <f>VLOOKUP(Table1[[#This Row],[Sales_ID]],Sales!$A$2:$O$2001,10,FALSE)</f>
        <v>Credit Card</v>
      </c>
      <c r="AA37" s="50">
        <f>VLOOKUP(Table1[[#This Row],[Sales_ID]],Sales!$A$2:$O$2001,15,FALSE)</f>
        <v>2897.233999999999</v>
      </c>
    </row>
    <row r="38" spans="1:27" x14ac:dyDescent="0.3">
      <c r="A38" s="11" t="s">
        <v>601</v>
      </c>
      <c r="B38" s="11" t="str">
        <f>PROPER(VLOOKUP(A38,Customer!$A$2:$J$501,9,FALSE))</f>
        <v>Melissa Hamilton</v>
      </c>
      <c r="C38" s="11" t="str">
        <f>PROPER(VLOOKUP(A38,Customer!$A$2:$H$501,3,FALSE))</f>
        <v>23</v>
      </c>
      <c r="D38" s="11" t="str">
        <f>PROPER(VLOOKUP(A38,Customer!$A$2:$H$501,4,FALSE))</f>
        <v>Female</v>
      </c>
      <c r="E38" s="11" t="str">
        <f>PROPER(VLOOKUP(A38,Customer!$A$2:$H$501,5,FALSE))</f>
        <v>Hutchinsonville</v>
      </c>
      <c r="F38" s="11" t="str">
        <f>PROPER(VLOOKUP(A38,Customer!$A$2:$H$501,6,FALSE))</f>
        <v>Oklahoma</v>
      </c>
      <c r="G38" s="11" t="str">
        <f>VLOOKUP(A38,Customer!$A$2:$H$501,7,FALSE)</f>
        <v>USA</v>
      </c>
      <c r="H38" s="11" t="str">
        <f>PROPER(VLOOKUP(A38,Customer!$A$1:$J$501,10,FALSE))</f>
        <v>Silver</v>
      </c>
      <c r="I38" s="11" t="s">
        <v>1616</v>
      </c>
      <c r="J38" s="11" t="str">
        <f>VLOOKUP(I38, Product!$A$2:$H$501, 2,FALSE)</f>
        <v>Gaming Mechanical Keyboard</v>
      </c>
      <c r="K38" s="11" t="str">
        <f>VLOOKUP(I38,Product!$A$2:$H$501,3,FALSE)</f>
        <v>Electronics</v>
      </c>
      <c r="L38" s="11" t="str">
        <f>VLOOKUP(I38, Product!$A$2:$H$501, 4,FALSE)</f>
        <v>Computer</v>
      </c>
      <c r="M38" s="11" t="str">
        <f>VLOOKUP(I38, Product!$A$2:$H$501,5,FALSE)</f>
        <v>Lucero LLC</v>
      </c>
      <c r="N38" s="12">
        <f>VLOOKUP(I38, Product!$A$2:$I$501,8,FALSE)</f>
        <v>419.28</v>
      </c>
      <c r="O38" s="12">
        <f>VLOOKUP(I38, Product!$A$2:$I$501,9,FALSE)</f>
        <v>86</v>
      </c>
      <c r="P38" s="11" t="s">
        <v>1769</v>
      </c>
      <c r="Q38" s="11" t="str">
        <f>VLOOKUP(P38,Store_Dim!$A$2:$E$21,2,FALSE)</f>
        <v>Alexander Group</v>
      </c>
      <c r="R38" s="11" t="str">
        <f>VLOOKUP(P38,Store_Dim!$A$2:$E$21,3,FALSE)</f>
        <v>South</v>
      </c>
      <c r="S38" s="11" t="str">
        <f>VLOOKUP(P38,Store_Dim!$A$2:$E$21,4,FALSE)</f>
        <v>Port Sharon</v>
      </c>
      <c r="T38" s="11" t="str">
        <f>VLOOKUP(P38,Store_Dim!$A$2:$E$21,5,FALSE)</f>
        <v>Online</v>
      </c>
      <c r="U38" s="11" t="s">
        <v>1929</v>
      </c>
      <c r="V38" s="14">
        <f>VLOOKUP(Table1[[#This Row],[Sales_ID]],Sales!$A$2:$O$2001,2,FALSE)</f>
        <v>45907</v>
      </c>
      <c r="W38" s="15">
        <f>VLOOKUP(Table1[[#This Row],[Sales_ID]],Sales!$A$2:$O$2001,12,FALSE)</f>
        <v>4</v>
      </c>
      <c r="X38" s="16" t="str">
        <f>TEXT(VLOOKUP(Table1[[#This Row],[Sales_ID]],Sales!$A$2:$O$2001,13,FALSE),"₹#,##0")</f>
        <v>₹925</v>
      </c>
      <c r="Y38" s="51">
        <f>VLOOKUP(Table1[[#This Row],[Sales_ID]],Sales!$A$2:$O$2001,14,FALSE)</f>
        <v>0.19</v>
      </c>
      <c r="Z38" s="11" t="str">
        <f>VLOOKUP(Table1[[#This Row],[Sales_ID]],Sales!$A$2:$O$2001,10,FALSE)</f>
        <v>PayPal</v>
      </c>
      <c r="AA38" s="50">
        <f>VLOOKUP(Table1[[#This Row],[Sales_ID]],Sales!$A$2:$O$2001,15,FALSE)</f>
        <v>2997.615600000001</v>
      </c>
    </row>
    <row r="39" spans="1:27" x14ac:dyDescent="0.3">
      <c r="A39" s="11" t="s">
        <v>428</v>
      </c>
      <c r="B39" s="11" t="str">
        <f>PROPER(VLOOKUP(A39,Customer!$A$2:$J$501,9,FALSE))</f>
        <v>Donald Lee</v>
      </c>
      <c r="C39" s="11" t="str">
        <f>PROPER(VLOOKUP(A39,Customer!$A$2:$H$501,3,FALSE))</f>
        <v>26</v>
      </c>
      <c r="D39" s="11" t="str">
        <f>PROPER(VLOOKUP(A39,Customer!$A$2:$H$501,4,FALSE))</f>
        <v>Male</v>
      </c>
      <c r="E39" s="11" t="str">
        <f>PROPER(VLOOKUP(A39,Customer!$A$2:$H$501,5,FALSE))</f>
        <v>Wongberg</v>
      </c>
      <c r="F39" s="11" t="str">
        <f>PROPER(VLOOKUP(A39,Customer!$A$2:$H$501,6,FALSE))</f>
        <v>Illinois</v>
      </c>
      <c r="G39" s="11" t="str">
        <f>VLOOKUP(A39,Customer!$A$2:$H$501,7,FALSE)</f>
        <v>USA</v>
      </c>
      <c r="H39" s="11" t="str">
        <f>PROPER(VLOOKUP(A39,Customer!$A$1:$J$501,10,FALSE))</f>
        <v>Bronze</v>
      </c>
      <c r="I39" s="11" t="s">
        <v>1694</v>
      </c>
      <c r="J39" s="11" t="str">
        <f>VLOOKUP(I39, Product!$A$2:$H$501, 2,FALSE)</f>
        <v>Shin Guards – Adult</v>
      </c>
      <c r="K39" s="11" t="str">
        <f>VLOOKUP(I39,Product!$A$2:$H$501,3,FALSE)</f>
        <v>Sports</v>
      </c>
      <c r="L39" s="11" t="str">
        <f>VLOOKUP(I39, Product!$A$2:$H$501, 4,FALSE)</f>
        <v>Team Sports</v>
      </c>
      <c r="M39" s="11" t="str">
        <f>VLOOKUP(I39, Product!$A$2:$H$501,5,FALSE)</f>
        <v>French Ltd</v>
      </c>
      <c r="N39" s="12">
        <f>VLOOKUP(I39, Product!$A$2:$I$501,8,FALSE)</f>
        <v>107.06</v>
      </c>
      <c r="O39" s="12">
        <f>VLOOKUP(I39, Product!$A$2:$I$501,9,FALSE)</f>
        <v>359</v>
      </c>
      <c r="P39" s="11" t="s">
        <v>1752</v>
      </c>
      <c r="Q39" s="11" t="str">
        <f>VLOOKUP(P39,Store_Dim!$A$2:$E$21,2,FALSE)</f>
        <v>Rivera-Warner</v>
      </c>
      <c r="R39" s="11" t="str">
        <f>VLOOKUP(P39,Store_Dim!$A$2:$E$21,3,FALSE)</f>
        <v>East</v>
      </c>
      <c r="S39" s="11" t="str">
        <f>VLOOKUP(P39,Store_Dim!$A$2:$E$21,4,FALSE)</f>
        <v>Washingtonfurt</v>
      </c>
      <c r="T39" s="11" t="str">
        <f>VLOOKUP(P39,Store_Dim!$A$2:$E$21,5,FALSE)</f>
        <v>Flagship</v>
      </c>
      <c r="U39" s="11" t="s">
        <v>2856</v>
      </c>
      <c r="V39" s="14">
        <f>VLOOKUP(Table1[[#This Row],[Sales_ID]],Sales!$A$2:$O$2001,2,FALSE)</f>
        <v>45424</v>
      </c>
      <c r="W39" s="15">
        <f>VLOOKUP(Table1[[#This Row],[Sales_ID]],Sales!$A$2:$O$2001,12,FALSE)</f>
        <v>1</v>
      </c>
      <c r="X39" s="16" t="str">
        <f>TEXT(VLOOKUP(Table1[[#This Row],[Sales_ID]],Sales!$A$2:$O$2001,13,FALSE),"₹#,##0")</f>
        <v>₹329</v>
      </c>
      <c r="Y39" s="51">
        <f>VLOOKUP(Table1[[#This Row],[Sales_ID]],Sales!$A$2:$O$2001,14,FALSE)</f>
        <v>0.2</v>
      </c>
      <c r="Z39" s="11" t="str">
        <f>VLOOKUP(Table1[[#This Row],[Sales_ID]],Sales!$A$2:$O$2001,10,FALSE)</f>
        <v>COD</v>
      </c>
      <c r="AA39" s="50">
        <f>VLOOKUP(Table1[[#This Row],[Sales_ID]],Sales!$A$2:$O$2001,15,FALSE)</f>
        <v>262.80799999999999</v>
      </c>
    </row>
    <row r="40" spans="1:27" x14ac:dyDescent="0.3">
      <c r="A40" s="11" t="s">
        <v>872</v>
      </c>
      <c r="B40" s="11" t="str">
        <f>PROPER(VLOOKUP(A40,Customer!$A$2:$J$501,9,FALSE))</f>
        <v>Sarah Lane</v>
      </c>
      <c r="C40" s="11" t="str">
        <f>PROPER(VLOOKUP(A40,Customer!$A$2:$H$501,3,FALSE))</f>
        <v>38</v>
      </c>
      <c r="D40" s="11" t="str">
        <f>PROPER(VLOOKUP(A40,Customer!$A$2:$H$501,4,FALSE))</f>
        <v>Male</v>
      </c>
      <c r="E40" s="11" t="str">
        <f>PROPER(VLOOKUP(A40,Customer!$A$2:$H$501,5,FALSE))</f>
        <v>Edwardborough</v>
      </c>
      <c r="F40" s="11" t="str">
        <f>PROPER(VLOOKUP(A40,Customer!$A$2:$H$501,6,FALSE))</f>
        <v>Vermont</v>
      </c>
      <c r="G40" s="11" t="str">
        <f>VLOOKUP(A40,Customer!$A$2:$H$501,7,FALSE)</f>
        <v>USA</v>
      </c>
      <c r="H40" s="11" t="str">
        <f>PROPER(VLOOKUP(A40,Customer!$A$1:$J$501,10,FALSE))</f>
        <v>Silver</v>
      </c>
      <c r="I40" s="11" t="s">
        <v>1636</v>
      </c>
      <c r="J40" s="11" t="str">
        <f>VLOOKUP(I40, Product!$A$2:$H$501, 2,FALSE)</f>
        <v>Adjustable Jump Rope</v>
      </c>
      <c r="K40" s="11" t="str">
        <f>VLOOKUP(I40,Product!$A$2:$H$501,3,FALSE)</f>
        <v>Sports</v>
      </c>
      <c r="L40" s="11" t="str">
        <f>VLOOKUP(I40, Product!$A$2:$H$501, 4,FALSE)</f>
        <v>Fitness</v>
      </c>
      <c r="M40" s="11" t="str">
        <f>VLOOKUP(I40, Product!$A$2:$H$501,5,FALSE)</f>
        <v>Cox Inc</v>
      </c>
      <c r="N40" s="12">
        <f>VLOOKUP(I40, Product!$A$2:$I$501,8,FALSE)</f>
        <v>167.12</v>
      </c>
      <c r="O40" s="12">
        <f>VLOOKUP(I40, Product!$A$2:$I$501,9,FALSE)</f>
        <v>316</v>
      </c>
      <c r="P40" s="11" t="s">
        <v>1769</v>
      </c>
      <c r="Q40" s="11" t="str">
        <f>VLOOKUP(P40,Store_Dim!$A$2:$E$21,2,FALSE)</f>
        <v>Alexander Group</v>
      </c>
      <c r="R40" s="11" t="str">
        <f>VLOOKUP(P40,Store_Dim!$A$2:$E$21,3,FALSE)</f>
        <v>South</v>
      </c>
      <c r="S40" s="11" t="str">
        <f>VLOOKUP(P40,Store_Dim!$A$2:$E$21,4,FALSE)</f>
        <v>Port Sharon</v>
      </c>
      <c r="T40" s="11" t="str">
        <f>VLOOKUP(P40,Store_Dim!$A$2:$E$21,5,FALSE)</f>
        <v>Online</v>
      </c>
      <c r="U40" s="11" t="s">
        <v>2857</v>
      </c>
      <c r="V40" s="14">
        <f>VLOOKUP(Table1[[#This Row],[Sales_ID]],Sales!$A$2:$O$2001,2,FALSE)</f>
        <v>45719</v>
      </c>
      <c r="W40" s="15">
        <f>VLOOKUP(Table1[[#This Row],[Sales_ID]],Sales!$A$2:$O$2001,12,FALSE)</f>
        <v>1</v>
      </c>
      <c r="X40" s="16" t="str">
        <f>TEXT(VLOOKUP(Table1[[#This Row],[Sales_ID]],Sales!$A$2:$O$2001,13,FALSE),"₹#,##0")</f>
        <v>₹35</v>
      </c>
      <c r="Y40" s="51">
        <f>VLOOKUP(Table1[[#This Row],[Sales_ID]],Sales!$A$2:$O$2001,14,FALSE)</f>
        <v>0.04</v>
      </c>
      <c r="Z40" s="11" t="str">
        <f>VLOOKUP(Table1[[#This Row],[Sales_ID]],Sales!$A$2:$O$2001,10,FALSE)</f>
        <v>COD</v>
      </c>
      <c r="AA40" s="50">
        <f>VLOOKUP(Table1[[#This Row],[Sales_ID]],Sales!$A$2:$O$2001,15,FALSE)</f>
        <v>33.129600000000003</v>
      </c>
    </row>
    <row r="41" spans="1:27" x14ac:dyDescent="0.3">
      <c r="A41" s="11" t="s">
        <v>372</v>
      </c>
      <c r="B41" s="11" t="str">
        <f>PROPER(VLOOKUP(A41,Customer!$A$2:$J$501,9,FALSE))</f>
        <v>Lance Baker</v>
      </c>
      <c r="C41" s="11" t="str">
        <f>PROPER(VLOOKUP(A41,Customer!$A$2:$H$501,3,FALSE))</f>
        <v>50</v>
      </c>
      <c r="D41" s="11" t="str">
        <f>PROPER(VLOOKUP(A41,Customer!$A$2:$H$501,4,FALSE))</f>
        <v>Female</v>
      </c>
      <c r="E41" s="11" t="str">
        <f>PROPER(VLOOKUP(A41,Customer!$A$2:$H$501,5,FALSE))</f>
        <v>Port Victoria</v>
      </c>
      <c r="F41" s="11" t="str">
        <f>PROPER(VLOOKUP(A41,Customer!$A$2:$H$501,6,FALSE))</f>
        <v>Florida</v>
      </c>
      <c r="G41" s="11" t="str">
        <f>VLOOKUP(A41,Customer!$A$2:$H$501,7,FALSE)</f>
        <v>USA</v>
      </c>
      <c r="H41" s="11" t="str">
        <f>PROPER(VLOOKUP(A41,Customer!$A$1:$J$501,10,FALSE))</f>
        <v>Gold</v>
      </c>
      <c r="I41" s="11" t="s">
        <v>1586</v>
      </c>
      <c r="J41" s="11" t="str">
        <f>VLOOKUP(I41, Product!$A$2:$H$501, 2,FALSE)</f>
        <v>Knee Support Brace</v>
      </c>
      <c r="K41" s="11" t="str">
        <f>VLOOKUP(I41,Product!$A$2:$H$501,3,FALSE)</f>
        <v>Sports</v>
      </c>
      <c r="L41" s="11" t="str">
        <f>VLOOKUP(I41, Product!$A$2:$H$501, 4,FALSE)</f>
        <v>Equipment</v>
      </c>
      <c r="M41" s="11" t="str">
        <f>VLOOKUP(I41, Product!$A$2:$H$501,5,FALSE)</f>
        <v>May-Reese</v>
      </c>
      <c r="N41" s="12">
        <f>VLOOKUP(I41, Product!$A$2:$I$501,8,FALSE)</f>
        <v>21.34</v>
      </c>
      <c r="O41" s="12">
        <f>VLOOKUP(I41, Product!$A$2:$I$501,9,FALSE)</f>
        <v>65</v>
      </c>
      <c r="P41" s="11" t="s">
        <v>1792</v>
      </c>
      <c r="Q41" s="11" t="str">
        <f>VLOOKUP(P41,Store_Dim!$A$2:$E$21,2,FALSE)</f>
        <v>Aguirre-Keller</v>
      </c>
      <c r="R41" s="11" t="str">
        <f>VLOOKUP(P41,Store_Dim!$A$2:$E$21,3,FALSE)</f>
        <v>South</v>
      </c>
      <c r="S41" s="11" t="str">
        <f>VLOOKUP(P41,Store_Dim!$A$2:$E$21,4,FALSE)</f>
        <v>Lake Michael</v>
      </c>
      <c r="T41" s="11" t="str">
        <f>VLOOKUP(P41,Store_Dim!$A$2:$E$21,5,FALSE)</f>
        <v>Online</v>
      </c>
      <c r="U41" s="11" t="s">
        <v>2858</v>
      </c>
      <c r="V41" s="14">
        <f>VLOOKUP(Table1[[#This Row],[Sales_ID]],Sales!$A$2:$O$2001,2,FALSE)</f>
        <v>45250</v>
      </c>
      <c r="W41" s="15">
        <f>VLOOKUP(Table1[[#This Row],[Sales_ID]],Sales!$A$2:$O$2001,12,FALSE)</f>
        <v>3</v>
      </c>
      <c r="X41" s="16" t="str">
        <f>TEXT(VLOOKUP(Table1[[#This Row],[Sales_ID]],Sales!$A$2:$O$2001,13,FALSE),"₹#,##0")</f>
        <v>₹664</v>
      </c>
      <c r="Y41" s="51">
        <f>VLOOKUP(Table1[[#This Row],[Sales_ID]],Sales!$A$2:$O$2001,14,FALSE)</f>
        <v>0.06</v>
      </c>
      <c r="Z41" s="11" t="str">
        <f>VLOOKUP(Table1[[#This Row],[Sales_ID]],Sales!$A$2:$O$2001,10,FALSE)</f>
        <v>COD</v>
      </c>
      <c r="AA41" s="50">
        <f>VLOOKUP(Table1[[#This Row],[Sales_ID]],Sales!$A$2:$O$2001,15,FALSE)</f>
        <v>1871.7185999999999</v>
      </c>
    </row>
    <row r="42" spans="1:27" x14ac:dyDescent="0.3">
      <c r="A42" s="11" t="s">
        <v>788</v>
      </c>
      <c r="B42" s="11" t="str">
        <f>PROPER(VLOOKUP(A42,Customer!$A$2:$J$501,9,FALSE))</f>
        <v>Mary Russell</v>
      </c>
      <c r="C42" s="11" t="str">
        <f>PROPER(VLOOKUP(A42,Customer!$A$2:$H$501,3,FALSE))</f>
        <v>58</v>
      </c>
      <c r="D42" s="11" t="str">
        <f>PROPER(VLOOKUP(A42,Customer!$A$2:$H$501,4,FALSE))</f>
        <v>Male</v>
      </c>
      <c r="E42" s="11" t="str">
        <f>PROPER(VLOOKUP(A42,Customer!$A$2:$H$501,5,FALSE))</f>
        <v>South Regina</v>
      </c>
      <c r="F42" s="11" t="str">
        <f>PROPER(VLOOKUP(A42,Customer!$A$2:$H$501,6,FALSE))</f>
        <v>Arkansas</v>
      </c>
      <c r="G42" s="11" t="str">
        <f>VLOOKUP(A42,Customer!$A$2:$H$501,7,FALSE)</f>
        <v>USA</v>
      </c>
      <c r="H42" s="11" t="str">
        <f>PROPER(VLOOKUP(A42,Customer!$A$1:$J$501,10,FALSE))</f>
        <v>Bronze</v>
      </c>
      <c r="I42" s="11" t="s">
        <v>1614</v>
      </c>
      <c r="J42" s="11" t="str">
        <f>VLOOKUP(I42, Product!$A$2:$H$501, 2,FALSE)</f>
        <v>Modern Wall Clock</v>
      </c>
      <c r="K42" s="11" t="str">
        <f>VLOOKUP(I42,Product!$A$2:$H$501,3,FALSE)</f>
        <v>Home</v>
      </c>
      <c r="L42" s="11" t="str">
        <f>VLOOKUP(I42, Product!$A$2:$H$501, 4,FALSE)</f>
        <v>Decor</v>
      </c>
      <c r="M42" s="11" t="str">
        <f>VLOOKUP(I42, Product!$A$2:$H$501,5,FALSE)</f>
        <v>Weiss-Watson</v>
      </c>
      <c r="N42" s="12">
        <f>VLOOKUP(I42, Product!$A$2:$I$501,8,FALSE)</f>
        <v>179.77</v>
      </c>
      <c r="O42" s="12">
        <f>VLOOKUP(I42, Product!$A$2:$I$501,9,FALSE)</f>
        <v>305</v>
      </c>
      <c r="P42" s="11" t="s">
        <v>1786</v>
      </c>
      <c r="Q42" s="11" t="str">
        <f>VLOOKUP(P42,Store_Dim!$A$2:$E$21,2,FALSE)</f>
        <v>Moore, Padilla and Butler</v>
      </c>
      <c r="R42" s="11" t="str">
        <f>VLOOKUP(P42,Store_Dim!$A$2:$E$21,3,FALSE)</f>
        <v>South</v>
      </c>
      <c r="S42" s="11" t="str">
        <f>VLOOKUP(P42,Store_Dim!$A$2:$E$21,4,FALSE)</f>
        <v>East Johnstad</v>
      </c>
      <c r="T42" s="11" t="str">
        <f>VLOOKUP(P42,Store_Dim!$A$2:$E$21,5,FALSE)</f>
        <v>Flagship</v>
      </c>
      <c r="U42" s="11" t="s">
        <v>2859</v>
      </c>
      <c r="V42" s="14">
        <f>VLOOKUP(Table1[[#This Row],[Sales_ID]],Sales!$A$2:$O$2001,2,FALSE)</f>
        <v>45479</v>
      </c>
      <c r="W42" s="15">
        <f>VLOOKUP(Table1[[#This Row],[Sales_ID]],Sales!$A$2:$O$2001,12,FALSE)</f>
        <v>1</v>
      </c>
      <c r="X42" s="16" t="str">
        <f>TEXT(VLOOKUP(Table1[[#This Row],[Sales_ID]],Sales!$A$2:$O$2001,13,FALSE),"₹#,##0")</f>
        <v>₹409</v>
      </c>
      <c r="Y42" s="51">
        <f>VLOOKUP(Table1[[#This Row],[Sales_ID]],Sales!$A$2:$O$2001,14,FALSE)</f>
        <v>0.13</v>
      </c>
      <c r="Z42" s="11" t="str">
        <f>VLOOKUP(Table1[[#This Row],[Sales_ID]],Sales!$A$2:$O$2001,10,FALSE)</f>
        <v>PayPal</v>
      </c>
      <c r="AA42" s="50">
        <f>VLOOKUP(Table1[[#This Row],[Sales_ID]],Sales!$A$2:$O$2001,15,FALSE)</f>
        <v>356.18669999999997</v>
      </c>
    </row>
    <row r="43" spans="1:27" x14ac:dyDescent="0.3">
      <c r="A43" s="11" t="s">
        <v>332</v>
      </c>
      <c r="B43" s="11" t="str">
        <f>PROPER(VLOOKUP(A43,Customer!$A$2:$J$501,9,FALSE))</f>
        <v>Robert Jackson</v>
      </c>
      <c r="C43" s="11" t="str">
        <f>PROPER(VLOOKUP(A43,Customer!$A$2:$H$501,3,FALSE))</f>
        <v>44</v>
      </c>
      <c r="D43" s="11" t="str">
        <f>PROPER(VLOOKUP(A43,Customer!$A$2:$H$501,4,FALSE))</f>
        <v>Female</v>
      </c>
      <c r="E43" s="11" t="str">
        <f>PROPER(VLOOKUP(A43,Customer!$A$2:$H$501,5,FALSE))</f>
        <v>Lake Brandy</v>
      </c>
      <c r="F43" s="11" t="str">
        <f>PROPER(VLOOKUP(A43,Customer!$A$2:$H$501,6,FALSE))</f>
        <v>Tennessee</v>
      </c>
      <c r="G43" s="11" t="str">
        <f>VLOOKUP(A43,Customer!$A$2:$H$501,7,FALSE)</f>
        <v>USA</v>
      </c>
      <c r="H43" s="11" t="str">
        <f>PROPER(VLOOKUP(A43,Customer!$A$1:$J$501,10,FALSE))</f>
        <v>Platinum</v>
      </c>
      <c r="I43" s="11" t="s">
        <v>1704</v>
      </c>
      <c r="J43" s="11" t="str">
        <f>VLOOKUP(I43, Product!$A$2:$H$501, 2,FALSE)</f>
        <v>Essential Oil Diffuser</v>
      </c>
      <c r="K43" s="11" t="str">
        <f>VLOOKUP(I43,Product!$A$2:$H$501,3,FALSE)</f>
        <v>Home</v>
      </c>
      <c r="L43" s="11" t="str">
        <f>VLOOKUP(I43, Product!$A$2:$H$501, 4,FALSE)</f>
        <v>Decor</v>
      </c>
      <c r="M43" s="11" t="str">
        <f>VLOOKUP(I43, Product!$A$2:$H$501,5,FALSE)</f>
        <v>Hernandez Inc</v>
      </c>
      <c r="N43" s="12">
        <f>VLOOKUP(I43, Product!$A$2:$I$501,8,FALSE)</f>
        <v>325.26</v>
      </c>
      <c r="O43" s="12">
        <f>VLOOKUP(I43, Product!$A$2:$I$501,9,FALSE)</f>
        <v>400</v>
      </c>
      <c r="P43" s="11" t="s">
        <v>1766</v>
      </c>
      <c r="Q43" s="11" t="str">
        <f>VLOOKUP(P43,Store_Dim!$A$2:$E$21,2,FALSE)</f>
        <v>Johnson-Wright</v>
      </c>
      <c r="R43" s="11" t="str">
        <f>VLOOKUP(P43,Store_Dim!$A$2:$E$21,3,FALSE)</f>
        <v>North</v>
      </c>
      <c r="S43" s="11" t="str">
        <f>VLOOKUP(P43,Store_Dim!$A$2:$E$21,4,FALSE)</f>
        <v>Hoodberg</v>
      </c>
      <c r="T43" s="11" t="str">
        <f>VLOOKUP(P43,Store_Dim!$A$2:$E$21,5,FALSE)</f>
        <v>Outlet</v>
      </c>
      <c r="U43" s="11" t="s">
        <v>2860</v>
      </c>
      <c r="V43" s="14">
        <f>VLOOKUP(Table1[[#This Row],[Sales_ID]],Sales!$A$2:$O$2001,2,FALSE)</f>
        <v>45727</v>
      </c>
      <c r="W43" s="15">
        <f>VLOOKUP(Table1[[#This Row],[Sales_ID]],Sales!$A$2:$O$2001,12,FALSE)</f>
        <v>3</v>
      </c>
      <c r="X43" s="16" t="str">
        <f>TEXT(VLOOKUP(Table1[[#This Row],[Sales_ID]],Sales!$A$2:$O$2001,13,FALSE),"₹#,##0")</f>
        <v>₹461</v>
      </c>
      <c r="Y43" s="51">
        <f>VLOOKUP(Table1[[#This Row],[Sales_ID]],Sales!$A$2:$O$2001,14,FALSE)</f>
        <v>0.11</v>
      </c>
      <c r="Z43" s="11" t="str">
        <f>VLOOKUP(Table1[[#This Row],[Sales_ID]],Sales!$A$2:$O$2001,10,FALSE)</f>
        <v>PayPal</v>
      </c>
      <c r="AA43" s="50">
        <f>VLOOKUP(Table1[[#This Row],[Sales_ID]],Sales!$A$2:$O$2001,15,FALSE)</f>
        <v>1230.9501</v>
      </c>
    </row>
    <row r="44" spans="1:27" x14ac:dyDescent="0.3">
      <c r="A44" s="11" t="s">
        <v>1151</v>
      </c>
      <c r="B44" s="11" t="str">
        <f>PROPER(VLOOKUP(A44,Customer!$A$2:$J$501,9,FALSE))</f>
        <v>Miranda King</v>
      </c>
      <c r="C44" s="11" t="str">
        <f>PROPER(VLOOKUP(A44,Customer!$A$2:$H$501,3,FALSE))</f>
        <v>34</v>
      </c>
      <c r="D44" s="11" t="str">
        <f>PROPER(VLOOKUP(A44,Customer!$A$2:$H$501,4,FALSE))</f>
        <v>Female</v>
      </c>
      <c r="E44" s="11" t="str">
        <f>PROPER(VLOOKUP(A44,Customer!$A$2:$H$501,5,FALSE))</f>
        <v>West Mathew</v>
      </c>
      <c r="F44" s="11" t="str">
        <f>PROPER(VLOOKUP(A44,Customer!$A$2:$H$501,6,FALSE))</f>
        <v>New York</v>
      </c>
      <c r="G44" s="11" t="str">
        <f>VLOOKUP(A44,Customer!$A$2:$H$501,7,FALSE)</f>
        <v>USA</v>
      </c>
      <c r="H44" s="11" t="str">
        <f>PROPER(VLOOKUP(A44,Customer!$A$1:$J$501,10,FALSE))</f>
        <v>Platinum</v>
      </c>
      <c r="I44" s="11" t="s">
        <v>1586</v>
      </c>
      <c r="J44" s="11" t="str">
        <f>VLOOKUP(I44, Product!$A$2:$H$501, 2,FALSE)</f>
        <v>Knee Support Brace</v>
      </c>
      <c r="K44" s="11" t="str">
        <f>VLOOKUP(I44,Product!$A$2:$H$501,3,FALSE)</f>
        <v>Sports</v>
      </c>
      <c r="L44" s="11" t="str">
        <f>VLOOKUP(I44, Product!$A$2:$H$501, 4,FALSE)</f>
        <v>Equipment</v>
      </c>
      <c r="M44" s="11" t="str">
        <f>VLOOKUP(I44, Product!$A$2:$H$501,5,FALSE)</f>
        <v>May-Reese</v>
      </c>
      <c r="N44" s="12">
        <f>VLOOKUP(I44, Product!$A$2:$I$501,8,FALSE)</f>
        <v>21.34</v>
      </c>
      <c r="O44" s="12">
        <f>VLOOKUP(I44, Product!$A$2:$I$501,9,FALSE)</f>
        <v>65</v>
      </c>
      <c r="P44" s="11" t="s">
        <v>1799</v>
      </c>
      <c r="Q44" s="11" t="str">
        <f>VLOOKUP(P44,Store_Dim!$A$2:$E$21,2,FALSE)</f>
        <v>Mcdonald Inc</v>
      </c>
      <c r="R44" s="11" t="str">
        <f>VLOOKUP(P44,Store_Dim!$A$2:$E$21,3,FALSE)</f>
        <v>South</v>
      </c>
      <c r="S44" s="11" t="str">
        <f>VLOOKUP(P44,Store_Dim!$A$2:$E$21,4,FALSE)</f>
        <v>Christopherland</v>
      </c>
      <c r="T44" s="11" t="str">
        <f>VLOOKUP(P44,Store_Dim!$A$2:$E$21,5,FALSE)</f>
        <v>Outlet</v>
      </c>
      <c r="U44" s="11" t="s">
        <v>2861</v>
      </c>
      <c r="V44" s="14">
        <f>VLOOKUP(Table1[[#This Row],[Sales_ID]],Sales!$A$2:$O$2001,2,FALSE)</f>
        <v>45394</v>
      </c>
      <c r="W44" s="15">
        <f>VLOOKUP(Table1[[#This Row],[Sales_ID]],Sales!$A$2:$O$2001,12,FALSE)</f>
        <v>2</v>
      </c>
      <c r="X44" s="16" t="str">
        <f>TEXT(VLOOKUP(Table1[[#This Row],[Sales_ID]],Sales!$A$2:$O$2001,13,FALSE),"₹#,##0")</f>
        <v>₹760</v>
      </c>
      <c r="Y44" s="51">
        <f>VLOOKUP(Table1[[#This Row],[Sales_ID]],Sales!$A$2:$O$2001,14,FALSE)</f>
        <v>0.02</v>
      </c>
      <c r="Z44" s="11" t="str">
        <f>VLOOKUP(Table1[[#This Row],[Sales_ID]],Sales!$A$2:$O$2001,10,FALSE)</f>
        <v>COD</v>
      </c>
      <c r="AA44" s="50">
        <f>VLOOKUP(Table1[[#This Row],[Sales_ID]],Sales!$A$2:$O$2001,15,FALSE)</f>
        <v>1489.8743999999999</v>
      </c>
    </row>
    <row r="45" spans="1:27" x14ac:dyDescent="0.3">
      <c r="A45" s="11" t="s">
        <v>884</v>
      </c>
      <c r="B45" s="11" t="str">
        <f>PROPER(VLOOKUP(A45,Customer!$A$2:$J$501,9,FALSE))</f>
        <v>Stephen Fowler</v>
      </c>
      <c r="C45" s="11" t="str">
        <f>PROPER(VLOOKUP(A45,Customer!$A$2:$H$501,3,FALSE))</f>
        <v>42</v>
      </c>
      <c r="D45" s="11" t="str">
        <f>PROPER(VLOOKUP(A45,Customer!$A$2:$H$501,4,FALSE))</f>
        <v>Female</v>
      </c>
      <c r="E45" s="11" t="str">
        <f>PROPER(VLOOKUP(A45,Customer!$A$2:$H$501,5,FALSE))</f>
        <v>Port Mariastad</v>
      </c>
      <c r="F45" s="11" t="str">
        <f>PROPER(VLOOKUP(A45,Customer!$A$2:$H$501,6,FALSE))</f>
        <v>Rhode Island</v>
      </c>
      <c r="G45" s="11" t="str">
        <f>VLOOKUP(A45,Customer!$A$2:$H$501,7,FALSE)</f>
        <v>USA</v>
      </c>
      <c r="H45" s="11" t="str">
        <f>PROPER(VLOOKUP(A45,Customer!$A$1:$J$501,10,FALSE))</f>
        <v>Platinum</v>
      </c>
      <c r="I45" s="11" t="s">
        <v>1594</v>
      </c>
      <c r="J45" s="11" t="str">
        <f>VLOOKUP(I45, Product!$A$2:$H$501, 2,FALSE)</f>
        <v>Men's Formal Shirt</v>
      </c>
      <c r="K45" s="11" t="str">
        <f>VLOOKUP(I45,Product!$A$2:$H$501,3,FALSE)</f>
        <v>Clothing</v>
      </c>
      <c r="L45" s="11" t="str">
        <f>VLOOKUP(I45, Product!$A$2:$H$501, 4,FALSE)</f>
        <v>Tops</v>
      </c>
      <c r="M45" s="11" t="str">
        <f>VLOOKUP(I45, Product!$A$2:$H$501,5,FALSE)</f>
        <v>Moon, Mora and Santos</v>
      </c>
      <c r="N45" s="12">
        <f>VLOOKUP(I45, Product!$A$2:$I$501,8,FALSE)</f>
        <v>265.73266666666666</v>
      </c>
      <c r="O45" s="12">
        <f>VLOOKUP(I45, Product!$A$2:$I$501,9,FALSE)</f>
        <v>360</v>
      </c>
      <c r="P45" s="11" t="s">
        <v>1757</v>
      </c>
      <c r="Q45" s="11" t="str">
        <f>VLOOKUP(P45,Store_Dim!$A$2:$E$21,2,FALSE)</f>
        <v>Martinez, Adkins and Johnson</v>
      </c>
      <c r="R45" s="11" t="str">
        <f>VLOOKUP(P45,Store_Dim!$A$2:$E$21,3,FALSE)</f>
        <v>North</v>
      </c>
      <c r="S45" s="11" t="str">
        <f>VLOOKUP(P45,Store_Dim!$A$2:$E$21,4,FALSE)</f>
        <v>Danielmouth</v>
      </c>
      <c r="T45" s="11" t="str">
        <f>VLOOKUP(P45,Store_Dim!$A$2:$E$21,5,FALSE)</f>
        <v>Flagship</v>
      </c>
      <c r="U45" s="11" t="s">
        <v>2862</v>
      </c>
      <c r="V45" s="14">
        <f>VLOOKUP(Table1[[#This Row],[Sales_ID]],Sales!$A$2:$O$2001,2,FALSE)</f>
        <v>45773</v>
      </c>
      <c r="W45" s="15">
        <f>VLOOKUP(Table1[[#This Row],[Sales_ID]],Sales!$A$2:$O$2001,12,FALSE)</f>
        <v>3</v>
      </c>
      <c r="X45" s="16" t="str">
        <f>TEXT(VLOOKUP(Table1[[#This Row],[Sales_ID]],Sales!$A$2:$O$2001,13,FALSE),"₹#,##0")</f>
        <v>₹689</v>
      </c>
      <c r="Y45" s="51">
        <f>VLOOKUP(Table1[[#This Row],[Sales_ID]],Sales!$A$2:$O$2001,14,FALSE)</f>
        <v>0.12</v>
      </c>
      <c r="Z45" s="11" t="str">
        <f>VLOOKUP(Table1[[#This Row],[Sales_ID]],Sales!$A$2:$O$2001,10,FALSE)</f>
        <v>PayPal</v>
      </c>
      <c r="AA45" s="50">
        <f>VLOOKUP(Table1[[#This Row],[Sales_ID]],Sales!$A$2:$O$2001,15,FALSE)</f>
        <v>1818.3263999999999</v>
      </c>
    </row>
    <row r="46" spans="1:27" x14ac:dyDescent="0.3">
      <c r="A46" s="11" t="s">
        <v>532</v>
      </c>
      <c r="B46" s="11" t="str">
        <f>PROPER(VLOOKUP(A46,Customer!$A$2:$J$501,9,FALSE))</f>
        <v>Brian Choi</v>
      </c>
      <c r="C46" s="11" t="str">
        <f>PROPER(VLOOKUP(A46,Customer!$A$2:$H$501,3,FALSE))</f>
        <v>46</v>
      </c>
      <c r="D46" s="11" t="str">
        <f>PROPER(VLOOKUP(A46,Customer!$A$2:$H$501,4,FALSE))</f>
        <v>Female</v>
      </c>
      <c r="E46" s="11" t="str">
        <f>PROPER(VLOOKUP(A46,Customer!$A$2:$H$501,5,FALSE))</f>
        <v>Floydton</v>
      </c>
      <c r="F46" s="11" t="str">
        <f>PROPER(VLOOKUP(A46,Customer!$A$2:$H$501,6,FALSE))</f>
        <v>New Jersey</v>
      </c>
      <c r="G46" s="11" t="str">
        <f>VLOOKUP(A46,Customer!$A$2:$H$501,7,FALSE)</f>
        <v>USA</v>
      </c>
      <c r="H46" s="11" t="str">
        <f>PROPER(VLOOKUP(A46,Customer!$A$1:$J$501,10,FALSE))</f>
        <v>Gold</v>
      </c>
      <c r="I46" s="11" t="s">
        <v>1634</v>
      </c>
      <c r="J46" s="11" t="str">
        <f>VLOOKUP(I46, Product!$A$2:$H$501, 2,FALSE)</f>
        <v>USB External Hard Drive</v>
      </c>
      <c r="K46" s="11" t="str">
        <f>VLOOKUP(I46,Product!$A$2:$H$501,3,FALSE)</f>
        <v>Electronics</v>
      </c>
      <c r="L46" s="11" t="str">
        <f>VLOOKUP(I46, Product!$A$2:$H$501, 4,FALSE)</f>
        <v>Computer</v>
      </c>
      <c r="M46" s="11" t="str">
        <f>VLOOKUP(I46, Product!$A$2:$H$501,5,FALSE)</f>
        <v>Robinson Inc</v>
      </c>
      <c r="N46" s="12">
        <f>VLOOKUP(I46, Product!$A$2:$I$501,8,FALSE)</f>
        <v>253.33</v>
      </c>
      <c r="O46" s="12">
        <f>VLOOKUP(I46, Product!$A$2:$I$501,9,FALSE)</f>
        <v>266</v>
      </c>
      <c r="P46" s="11" t="s">
        <v>1786</v>
      </c>
      <c r="Q46" s="11" t="str">
        <f>VLOOKUP(P46,Store_Dim!$A$2:$E$21,2,FALSE)</f>
        <v>Moore, Padilla and Butler</v>
      </c>
      <c r="R46" s="11" t="str">
        <f>VLOOKUP(P46,Store_Dim!$A$2:$E$21,3,FALSE)</f>
        <v>South</v>
      </c>
      <c r="S46" s="11" t="str">
        <f>VLOOKUP(P46,Store_Dim!$A$2:$E$21,4,FALSE)</f>
        <v>East Johnstad</v>
      </c>
      <c r="T46" s="11" t="str">
        <f>VLOOKUP(P46,Store_Dim!$A$2:$E$21,5,FALSE)</f>
        <v>Flagship</v>
      </c>
      <c r="U46" s="11" t="s">
        <v>2863</v>
      </c>
      <c r="V46" s="14">
        <f>VLOOKUP(Table1[[#This Row],[Sales_ID]],Sales!$A$2:$O$2001,2,FALSE)</f>
        <v>45779</v>
      </c>
      <c r="W46" s="15">
        <f>VLOOKUP(Table1[[#This Row],[Sales_ID]],Sales!$A$2:$O$2001,12,FALSE)</f>
        <v>2</v>
      </c>
      <c r="X46" s="16" t="str">
        <f>TEXT(VLOOKUP(Table1[[#This Row],[Sales_ID]],Sales!$A$2:$O$2001,13,FALSE),"₹#,##0")</f>
        <v>₹258</v>
      </c>
      <c r="Y46" s="51">
        <f>VLOOKUP(Table1[[#This Row],[Sales_ID]],Sales!$A$2:$O$2001,14,FALSE)</f>
        <v>0.05</v>
      </c>
      <c r="Z46" s="11" t="str">
        <f>VLOOKUP(Table1[[#This Row],[Sales_ID]],Sales!$A$2:$O$2001,10,FALSE)</f>
        <v>Credit Card</v>
      </c>
      <c r="AA46" s="50">
        <f>VLOOKUP(Table1[[#This Row],[Sales_ID]],Sales!$A$2:$O$2001,15,FALSE)</f>
        <v>489.78199999999993</v>
      </c>
    </row>
    <row r="47" spans="1:27" x14ac:dyDescent="0.3">
      <c r="A47" s="11" t="s">
        <v>198</v>
      </c>
      <c r="B47" s="11" t="str">
        <f>PROPER(VLOOKUP(A47,Customer!$A$2:$J$501,9,FALSE))</f>
        <v>Debra Liu</v>
      </c>
      <c r="C47" s="11" t="str">
        <f>PROPER(VLOOKUP(A47,Customer!$A$2:$H$501,3,FALSE))</f>
        <v>55</v>
      </c>
      <c r="D47" s="11" t="str">
        <f>PROPER(VLOOKUP(A47,Customer!$A$2:$H$501,4,FALSE))</f>
        <v>Male</v>
      </c>
      <c r="E47" s="11" t="str">
        <f>PROPER(VLOOKUP(A47,Customer!$A$2:$H$501,5,FALSE))</f>
        <v>South Timtown</v>
      </c>
      <c r="F47" s="11" t="str">
        <f>PROPER(VLOOKUP(A47,Customer!$A$2:$H$501,6,FALSE))</f>
        <v>Minnesota</v>
      </c>
      <c r="G47" s="11" t="str">
        <f>VLOOKUP(A47,Customer!$A$2:$H$501,7,FALSE)</f>
        <v>USA</v>
      </c>
      <c r="H47" s="11" t="str">
        <f>PROPER(VLOOKUP(A47,Customer!$A$1:$J$501,10,FALSE))</f>
        <v>Bronze</v>
      </c>
      <c r="I47" s="11" t="s">
        <v>1654</v>
      </c>
      <c r="J47" s="11" t="str">
        <f>VLOOKUP(I47, Product!$A$2:$H$501, 2,FALSE)</f>
        <v>Men's Track Pants</v>
      </c>
      <c r="K47" s="11" t="str">
        <f>VLOOKUP(I47,Product!$A$2:$H$501,3,FALSE)</f>
        <v>Clothing</v>
      </c>
      <c r="L47" s="11" t="str">
        <f>VLOOKUP(I47, Product!$A$2:$H$501, 4,FALSE)</f>
        <v>Bottoms</v>
      </c>
      <c r="M47" s="11" t="str">
        <f>VLOOKUP(I47, Product!$A$2:$H$501,5,FALSE)</f>
        <v>Hamilton, Woods and Walker</v>
      </c>
      <c r="N47" s="12">
        <f>VLOOKUP(I47, Product!$A$2:$I$501,8,FALSE)</f>
        <v>386.56</v>
      </c>
      <c r="O47" s="12">
        <f>VLOOKUP(I47, Product!$A$2:$I$501,9,FALSE)</f>
        <v>125</v>
      </c>
      <c r="P47" s="11" t="s">
        <v>1779</v>
      </c>
      <c r="Q47" s="11" t="str">
        <f>VLOOKUP(P47,Store_Dim!$A$2:$E$21,2,FALSE)</f>
        <v>Martinez-Mullins</v>
      </c>
      <c r="R47" s="11" t="str">
        <f>VLOOKUP(P47,Store_Dim!$A$2:$E$21,3,FALSE)</f>
        <v>South</v>
      </c>
      <c r="S47" s="11" t="str">
        <f>VLOOKUP(P47,Store_Dim!$A$2:$E$21,4,FALSE)</f>
        <v>Williamsfurt</v>
      </c>
      <c r="T47" s="11" t="str">
        <f>VLOOKUP(P47,Store_Dim!$A$2:$E$21,5,FALSE)</f>
        <v>Online</v>
      </c>
      <c r="U47" s="11" t="s">
        <v>2864</v>
      </c>
      <c r="V47" s="14">
        <f>VLOOKUP(Table1[[#This Row],[Sales_ID]],Sales!$A$2:$O$2001,2,FALSE)</f>
        <v>45400</v>
      </c>
      <c r="W47" s="15">
        <f>VLOOKUP(Table1[[#This Row],[Sales_ID]],Sales!$A$2:$O$2001,12,FALSE)</f>
        <v>2</v>
      </c>
      <c r="X47" s="16" t="str">
        <f>TEXT(VLOOKUP(Table1[[#This Row],[Sales_ID]],Sales!$A$2:$O$2001,13,FALSE),"₹#,##0")</f>
        <v>₹314</v>
      </c>
      <c r="Y47" s="51">
        <f>VLOOKUP(Table1[[#This Row],[Sales_ID]],Sales!$A$2:$O$2001,14,FALSE)</f>
        <v>0.19</v>
      </c>
      <c r="Z47" s="11" t="str">
        <f>VLOOKUP(Table1[[#This Row],[Sales_ID]],Sales!$A$2:$O$2001,10,FALSE)</f>
        <v>COD</v>
      </c>
      <c r="AA47" s="50">
        <f>VLOOKUP(Table1[[#This Row],[Sales_ID]],Sales!$A$2:$O$2001,15,FALSE)</f>
        <v>509.14980000000008</v>
      </c>
    </row>
    <row r="48" spans="1:27" x14ac:dyDescent="0.3">
      <c r="A48" s="11" t="s">
        <v>520</v>
      </c>
      <c r="B48" s="11" t="str">
        <f>PROPER(VLOOKUP(A48,Customer!$A$2:$J$501,9,FALSE))</f>
        <v>Curtis Haynes</v>
      </c>
      <c r="C48" s="11" t="str">
        <f>PROPER(VLOOKUP(A48,Customer!$A$2:$H$501,3,FALSE))</f>
        <v>60</v>
      </c>
      <c r="D48" s="11" t="str">
        <f>PROPER(VLOOKUP(A48,Customer!$A$2:$H$501,4,FALSE))</f>
        <v>Female</v>
      </c>
      <c r="E48" s="11" t="str">
        <f>PROPER(VLOOKUP(A48,Customer!$A$2:$H$501,5,FALSE))</f>
        <v>Estradaside</v>
      </c>
      <c r="F48" s="11" t="str">
        <f>PROPER(VLOOKUP(A48,Customer!$A$2:$H$501,6,FALSE))</f>
        <v>Iowa</v>
      </c>
      <c r="G48" s="11" t="str">
        <f>VLOOKUP(A48,Customer!$A$2:$H$501,7,FALSE)</f>
        <v>USA</v>
      </c>
      <c r="H48" s="11" t="str">
        <f>PROPER(VLOOKUP(A48,Customer!$A$1:$J$501,10,FALSE))</f>
        <v>Gold</v>
      </c>
      <c r="I48" s="11" t="s">
        <v>1692</v>
      </c>
      <c r="J48" s="11" t="str">
        <f>VLOOKUP(I48, Product!$A$2:$H$501, 2,FALSE)</f>
        <v>Professional Jump Rope</v>
      </c>
      <c r="K48" s="11" t="str">
        <f>VLOOKUP(I48,Product!$A$2:$H$501,3,FALSE)</f>
        <v>Sports</v>
      </c>
      <c r="L48" s="11" t="str">
        <f>VLOOKUP(I48, Product!$A$2:$H$501, 4,FALSE)</f>
        <v>Fitness</v>
      </c>
      <c r="M48" s="11" t="str">
        <f>VLOOKUP(I48, Product!$A$2:$H$501,5,FALSE)</f>
        <v>Davis PLC</v>
      </c>
      <c r="N48" s="12">
        <f>VLOOKUP(I48, Product!$A$2:$I$501,8,FALSE)</f>
        <v>477.61</v>
      </c>
      <c r="O48" s="12">
        <f>VLOOKUP(I48, Product!$A$2:$I$501,9,FALSE)</f>
        <v>300</v>
      </c>
      <c r="P48" s="11" t="s">
        <v>1799</v>
      </c>
      <c r="Q48" s="11" t="str">
        <f>VLOOKUP(P48,Store_Dim!$A$2:$E$21,2,FALSE)</f>
        <v>Mcdonald Inc</v>
      </c>
      <c r="R48" s="11" t="str">
        <f>VLOOKUP(P48,Store_Dim!$A$2:$E$21,3,FALSE)</f>
        <v>South</v>
      </c>
      <c r="S48" s="11" t="str">
        <f>VLOOKUP(P48,Store_Dim!$A$2:$E$21,4,FALSE)</f>
        <v>Christopherland</v>
      </c>
      <c r="T48" s="11" t="str">
        <f>VLOOKUP(P48,Store_Dim!$A$2:$E$21,5,FALSE)</f>
        <v>Outlet</v>
      </c>
      <c r="U48" s="11" t="s">
        <v>2865</v>
      </c>
      <c r="V48" s="14">
        <f>VLOOKUP(Table1[[#This Row],[Sales_ID]],Sales!$A$2:$O$2001,2,FALSE)</f>
        <v>45520</v>
      </c>
      <c r="W48" s="15">
        <f>VLOOKUP(Table1[[#This Row],[Sales_ID]],Sales!$A$2:$O$2001,12,FALSE)</f>
        <v>3</v>
      </c>
      <c r="X48" s="16" t="str">
        <f>TEXT(VLOOKUP(Table1[[#This Row],[Sales_ID]],Sales!$A$2:$O$2001,13,FALSE),"₹#,##0")</f>
        <v>₹336</v>
      </c>
      <c r="Y48" s="51">
        <f>VLOOKUP(Table1[[#This Row],[Sales_ID]],Sales!$A$2:$O$2001,14,FALSE)</f>
        <v>0.01</v>
      </c>
      <c r="Z48" s="11" t="str">
        <f>VLOOKUP(Table1[[#This Row],[Sales_ID]],Sales!$A$2:$O$2001,10,FALSE)</f>
        <v>PayPal</v>
      </c>
      <c r="AA48" s="50">
        <f>VLOOKUP(Table1[[#This Row],[Sales_ID]],Sales!$A$2:$O$2001,15,FALSE)</f>
        <v>998.18729999999994</v>
      </c>
    </row>
    <row r="49" spans="1:27" x14ac:dyDescent="0.3">
      <c r="A49" s="11" t="s">
        <v>121</v>
      </c>
      <c r="B49" s="11" t="str">
        <f>PROPER(VLOOKUP(A49,Customer!$A$2:$J$501,9,FALSE))</f>
        <v>David Arnold</v>
      </c>
      <c r="C49" s="11" t="str">
        <f>PROPER(VLOOKUP(A49,Customer!$A$2:$H$501,3,FALSE))</f>
        <v>54</v>
      </c>
      <c r="D49" s="11" t="str">
        <f>PROPER(VLOOKUP(A49,Customer!$A$2:$H$501,4,FALSE))</f>
        <v>Female</v>
      </c>
      <c r="E49" s="11" t="str">
        <f>PROPER(VLOOKUP(A49,Customer!$A$2:$H$501,5,FALSE))</f>
        <v>East Jennifer</v>
      </c>
      <c r="F49" s="11" t="str">
        <f>PROPER(VLOOKUP(A49,Customer!$A$2:$H$501,6,FALSE))</f>
        <v>California</v>
      </c>
      <c r="G49" s="11" t="str">
        <f>VLOOKUP(A49,Customer!$A$2:$H$501,7,FALSE)</f>
        <v>USA</v>
      </c>
      <c r="H49" s="11" t="str">
        <f>PROPER(VLOOKUP(A49,Customer!$A$1:$J$501,10,FALSE))</f>
        <v>Silver</v>
      </c>
      <c r="I49" s="11" t="s">
        <v>1720</v>
      </c>
      <c r="J49" s="11" t="str">
        <f>VLOOKUP(I49, Product!$A$2:$H$501, 2,FALSE)</f>
        <v>Kitchen Cutting Board</v>
      </c>
      <c r="K49" s="11" t="str">
        <f>VLOOKUP(I49,Product!$A$2:$H$501,3,FALSE)</f>
        <v>Home</v>
      </c>
      <c r="L49" s="11" t="str">
        <f>VLOOKUP(I49, Product!$A$2:$H$501, 4,FALSE)</f>
        <v>Kitchen</v>
      </c>
      <c r="M49" s="11" t="str">
        <f>VLOOKUP(I49, Product!$A$2:$H$501,5,FALSE)</f>
        <v>Taylor, Dodson and Johnston</v>
      </c>
      <c r="N49" s="12">
        <f>VLOOKUP(I49, Product!$A$2:$I$501,8,FALSE)</f>
        <v>176.07</v>
      </c>
      <c r="O49" s="12">
        <f>VLOOKUP(I49, Product!$A$2:$I$501,9,FALSE)</f>
        <v>82</v>
      </c>
      <c r="P49" s="11" t="s">
        <v>1792</v>
      </c>
      <c r="Q49" s="11" t="str">
        <f>VLOOKUP(P49,Store_Dim!$A$2:$E$21,2,FALSE)</f>
        <v>Aguirre-Keller</v>
      </c>
      <c r="R49" s="11" t="str">
        <f>VLOOKUP(P49,Store_Dim!$A$2:$E$21,3,FALSE)</f>
        <v>South</v>
      </c>
      <c r="S49" s="11" t="str">
        <f>VLOOKUP(P49,Store_Dim!$A$2:$E$21,4,FALSE)</f>
        <v>Lake Michael</v>
      </c>
      <c r="T49" s="11" t="str">
        <f>VLOOKUP(P49,Store_Dim!$A$2:$E$21,5,FALSE)</f>
        <v>Online</v>
      </c>
      <c r="U49" s="11" t="s">
        <v>1930</v>
      </c>
      <c r="V49" s="14">
        <f>VLOOKUP(Table1[[#This Row],[Sales_ID]],Sales!$A$2:$O$2001,2,FALSE)</f>
        <v>45330</v>
      </c>
      <c r="W49" s="15">
        <f>VLOOKUP(Table1[[#This Row],[Sales_ID]],Sales!$A$2:$O$2001,12,FALSE)</f>
        <v>2</v>
      </c>
      <c r="X49" s="16" t="str">
        <f>TEXT(VLOOKUP(Table1[[#This Row],[Sales_ID]],Sales!$A$2:$O$2001,13,FALSE),"₹#,##0")</f>
        <v>₹880</v>
      </c>
      <c r="Y49" s="51">
        <f>VLOOKUP(Table1[[#This Row],[Sales_ID]],Sales!$A$2:$O$2001,14,FALSE)</f>
        <v>7.0000000000000007E-2</v>
      </c>
      <c r="Z49" s="11" t="str">
        <f>VLOOKUP(Table1[[#This Row],[Sales_ID]],Sales!$A$2:$O$2001,10,FALSE)</f>
        <v>COD</v>
      </c>
      <c r="AA49" s="50">
        <f>VLOOKUP(Table1[[#This Row],[Sales_ID]],Sales!$A$2:$O$2001,15,FALSE)</f>
        <v>1636.1117999999999</v>
      </c>
    </row>
    <row r="50" spans="1:27" x14ac:dyDescent="0.3">
      <c r="A50" s="11" t="s">
        <v>20</v>
      </c>
      <c r="B50" s="11" t="str">
        <f>PROPER(VLOOKUP(A50,Customer!$A$2:$J$501,9,FALSE))</f>
        <v>Dr. Benjamin Price</v>
      </c>
      <c r="C50" s="11" t="str">
        <f>PROPER(VLOOKUP(A50,Customer!$A$2:$H$501,3,FALSE))</f>
        <v>29</v>
      </c>
      <c r="D50" s="11" t="str">
        <f>PROPER(VLOOKUP(A50,Customer!$A$2:$H$501,4,FALSE))</f>
        <v>Female</v>
      </c>
      <c r="E50" s="11" t="str">
        <f>PROPER(VLOOKUP(A50,Customer!$A$2:$H$501,5,FALSE))</f>
        <v>Kylebury</v>
      </c>
      <c r="F50" s="11" t="str">
        <f>PROPER(VLOOKUP(A50,Customer!$A$2:$H$501,6,FALSE))</f>
        <v>Alabama</v>
      </c>
      <c r="G50" s="11" t="str">
        <f>VLOOKUP(A50,Customer!$A$2:$H$501,7,FALSE)</f>
        <v>USA</v>
      </c>
      <c r="H50" s="11" t="str">
        <f>PROPER(VLOOKUP(A50,Customer!$A$1:$J$501,10,FALSE))</f>
        <v>Platinum</v>
      </c>
      <c r="I50" s="11" t="s">
        <v>1698</v>
      </c>
      <c r="J50" s="11" t="str">
        <f>VLOOKUP(I50, Product!$A$2:$H$501, 2,FALSE)</f>
        <v>Women's Ankle Boots</v>
      </c>
      <c r="K50" s="11" t="str">
        <f>VLOOKUP(I50,Product!$A$2:$H$501,3,FALSE)</f>
        <v>Clothing</v>
      </c>
      <c r="L50" s="11" t="str">
        <f>VLOOKUP(I50, Product!$A$2:$H$501, 4,FALSE)</f>
        <v>Footwear</v>
      </c>
      <c r="M50" s="11" t="str">
        <f>VLOOKUP(I50, Product!$A$2:$H$501,5,FALSE)</f>
        <v>Poole PLC</v>
      </c>
      <c r="N50" s="12">
        <f>VLOOKUP(I50, Product!$A$2:$I$501,8,FALSE)</f>
        <v>158.13999999999999</v>
      </c>
      <c r="O50" s="12">
        <f>VLOOKUP(I50, Product!$A$2:$I$501,9,FALSE)</f>
        <v>82</v>
      </c>
      <c r="P50" s="11" t="s">
        <v>1807</v>
      </c>
      <c r="Q50" s="11" t="str">
        <f>VLOOKUP(P50,Store_Dim!$A$2:$E$21,2,FALSE)</f>
        <v>Holloway Ltd</v>
      </c>
      <c r="R50" s="11" t="str">
        <f>VLOOKUP(P50,Store_Dim!$A$2:$E$21,3,FALSE)</f>
        <v>North</v>
      </c>
      <c r="S50" s="11" t="str">
        <f>VLOOKUP(P50,Store_Dim!$A$2:$E$21,4,FALSE)</f>
        <v>Bensonhaven</v>
      </c>
      <c r="T50" s="11" t="str">
        <f>VLOOKUP(P50,Store_Dim!$A$2:$E$21,5,FALSE)</f>
        <v>Flagship</v>
      </c>
      <c r="U50" s="11" t="s">
        <v>2866</v>
      </c>
      <c r="V50" s="14">
        <f>VLOOKUP(Table1[[#This Row],[Sales_ID]],Sales!$A$2:$O$2001,2,FALSE)</f>
        <v>45861</v>
      </c>
      <c r="W50" s="15">
        <f>VLOOKUP(Table1[[#This Row],[Sales_ID]],Sales!$A$2:$O$2001,12,FALSE)</f>
        <v>3</v>
      </c>
      <c r="X50" s="16" t="str">
        <f>TEXT(VLOOKUP(Table1[[#This Row],[Sales_ID]],Sales!$A$2:$O$2001,13,FALSE),"₹#,##0")</f>
        <v>₹202</v>
      </c>
      <c r="Y50" s="51">
        <f>VLOOKUP(Table1[[#This Row],[Sales_ID]],Sales!$A$2:$O$2001,14,FALSE)</f>
        <v>0.23</v>
      </c>
      <c r="Z50" s="11" t="str">
        <f>VLOOKUP(Table1[[#This Row],[Sales_ID]],Sales!$A$2:$O$2001,10,FALSE)</f>
        <v>PayPal</v>
      </c>
      <c r="AA50" s="50">
        <f>VLOOKUP(Table1[[#This Row],[Sales_ID]],Sales!$A$2:$O$2001,15,FALSE)</f>
        <v>466.78170000000011</v>
      </c>
    </row>
    <row r="51" spans="1:27" x14ac:dyDescent="0.3">
      <c r="A51" s="11" t="s">
        <v>978</v>
      </c>
      <c r="B51" s="11" t="str">
        <f>PROPER(VLOOKUP(A51,Customer!$A$2:$J$501,9,FALSE))</f>
        <v>Kara Dodson</v>
      </c>
      <c r="C51" s="11" t="str">
        <f>PROPER(VLOOKUP(A51,Customer!$A$2:$H$501,3,FALSE))</f>
        <v>20</v>
      </c>
      <c r="D51" s="11" t="str">
        <f>PROPER(VLOOKUP(A51,Customer!$A$2:$H$501,4,FALSE))</f>
        <v>Male</v>
      </c>
      <c r="E51" s="11" t="str">
        <f>PROPER(VLOOKUP(A51,Customer!$A$2:$H$501,5,FALSE))</f>
        <v>Joelside</v>
      </c>
      <c r="F51" s="11" t="str">
        <f>PROPER(VLOOKUP(A51,Customer!$A$2:$H$501,6,FALSE))</f>
        <v>Vermont</v>
      </c>
      <c r="G51" s="11" t="str">
        <f>VLOOKUP(A51,Customer!$A$2:$H$501,7,FALSE)</f>
        <v>USA</v>
      </c>
      <c r="H51" s="11" t="str">
        <f>PROPER(VLOOKUP(A51,Customer!$A$1:$J$501,10,FALSE))</f>
        <v>Silver</v>
      </c>
      <c r="I51" s="11" t="s">
        <v>1582</v>
      </c>
      <c r="J51" s="11" t="str">
        <f>VLOOKUP(I51, Product!$A$2:$H$501, 2,FALSE)</f>
        <v>Soccer Training Cone Set</v>
      </c>
      <c r="K51" s="11" t="str">
        <f>VLOOKUP(I51,Product!$A$2:$H$501,3,FALSE)</f>
        <v>Sports</v>
      </c>
      <c r="L51" s="11" t="str">
        <f>VLOOKUP(I51, Product!$A$2:$H$501, 4,FALSE)</f>
        <v>Accessories</v>
      </c>
      <c r="M51" s="11" t="str">
        <f>VLOOKUP(I51, Product!$A$2:$H$501,5,FALSE)</f>
        <v>Ford, Murphy and Wilson</v>
      </c>
      <c r="N51" s="12">
        <f>VLOOKUP(I51, Product!$A$2:$I$501,8,FALSE)</f>
        <v>144.53</v>
      </c>
      <c r="O51" s="12">
        <f>VLOOKUP(I51, Product!$A$2:$I$501,9,FALSE)</f>
        <v>367</v>
      </c>
      <c r="P51" s="11" t="s">
        <v>1782</v>
      </c>
      <c r="Q51" s="11" t="str">
        <f>VLOOKUP(P51,Store_Dim!$A$2:$E$21,2,FALSE)</f>
        <v>Bean, Jones and Park</v>
      </c>
      <c r="R51" s="11" t="str">
        <f>VLOOKUP(P51,Store_Dim!$A$2:$E$21,3,FALSE)</f>
        <v>West</v>
      </c>
      <c r="S51" s="11" t="str">
        <f>VLOOKUP(P51,Store_Dim!$A$2:$E$21,4,FALSE)</f>
        <v>Thompsonborough</v>
      </c>
      <c r="T51" s="11" t="str">
        <f>VLOOKUP(P51,Store_Dim!$A$2:$E$21,5,FALSE)</f>
        <v>Online</v>
      </c>
      <c r="U51" s="11" t="s">
        <v>2867</v>
      </c>
      <c r="V51" s="14">
        <f>VLOOKUP(Table1[[#This Row],[Sales_ID]],Sales!$A$2:$O$2001,2,FALSE)</f>
        <v>45781</v>
      </c>
      <c r="W51" s="15">
        <f>VLOOKUP(Table1[[#This Row],[Sales_ID]],Sales!$A$2:$O$2001,12,FALSE)</f>
        <v>2</v>
      </c>
      <c r="X51" s="16" t="str">
        <f>TEXT(VLOOKUP(Table1[[#This Row],[Sales_ID]],Sales!$A$2:$O$2001,13,FALSE),"₹#,##0")</f>
        <v>₹485</v>
      </c>
      <c r="Y51" s="51">
        <f>VLOOKUP(Table1[[#This Row],[Sales_ID]],Sales!$A$2:$O$2001,14,FALSE)</f>
        <v>0.28000000000000003</v>
      </c>
      <c r="Z51" s="11" t="str">
        <f>VLOOKUP(Table1[[#This Row],[Sales_ID]],Sales!$A$2:$O$2001,10,FALSE)</f>
        <v>Credit Card</v>
      </c>
      <c r="AA51" s="50">
        <f>VLOOKUP(Table1[[#This Row],[Sales_ID]],Sales!$A$2:$O$2001,15,FALSE)</f>
        <v>698.76</v>
      </c>
    </row>
    <row r="52" spans="1:27" x14ac:dyDescent="0.3">
      <c r="A52" s="11" t="s">
        <v>568</v>
      </c>
      <c r="B52" s="11" t="str">
        <f>PROPER(VLOOKUP(A52,Customer!$A$2:$J$501,9,FALSE))</f>
        <v>Amy Wilson</v>
      </c>
      <c r="C52" s="11" t="str">
        <f>PROPER(VLOOKUP(A52,Customer!$A$2:$H$501,3,FALSE))</f>
        <v>44</v>
      </c>
      <c r="D52" s="11" t="str">
        <f>PROPER(VLOOKUP(A52,Customer!$A$2:$H$501,4,FALSE))</f>
        <v>Female</v>
      </c>
      <c r="E52" s="11" t="str">
        <f>PROPER(VLOOKUP(A52,Customer!$A$2:$H$501,5,FALSE))</f>
        <v>Morrisburgh</v>
      </c>
      <c r="F52" s="11" t="str">
        <f>PROPER(VLOOKUP(A52,Customer!$A$2:$H$501,6,FALSE))</f>
        <v>Indiana</v>
      </c>
      <c r="G52" s="11" t="str">
        <f>VLOOKUP(A52,Customer!$A$2:$H$501,7,FALSE)</f>
        <v>USA</v>
      </c>
      <c r="H52" s="11" t="str">
        <f>PROPER(VLOOKUP(A52,Customer!$A$1:$J$501,10,FALSE))</f>
        <v>Platinum</v>
      </c>
      <c r="I52" s="11" t="s">
        <v>1698</v>
      </c>
      <c r="J52" s="11" t="str">
        <f>VLOOKUP(I52, Product!$A$2:$H$501, 2,FALSE)</f>
        <v>Women's Ankle Boots</v>
      </c>
      <c r="K52" s="11" t="str">
        <f>VLOOKUP(I52,Product!$A$2:$H$501,3,FALSE)</f>
        <v>Clothing</v>
      </c>
      <c r="L52" s="11" t="str">
        <f>VLOOKUP(I52, Product!$A$2:$H$501, 4,FALSE)</f>
        <v>Footwear</v>
      </c>
      <c r="M52" s="11" t="str">
        <f>VLOOKUP(I52, Product!$A$2:$H$501,5,FALSE)</f>
        <v>Poole PLC</v>
      </c>
      <c r="N52" s="12">
        <f>VLOOKUP(I52, Product!$A$2:$I$501,8,FALSE)</f>
        <v>158.13999999999999</v>
      </c>
      <c r="O52" s="12">
        <f>VLOOKUP(I52, Product!$A$2:$I$501,9,FALSE)</f>
        <v>82</v>
      </c>
      <c r="P52" s="11" t="s">
        <v>1789</v>
      </c>
      <c r="Q52" s="11" t="str">
        <f>VLOOKUP(P52,Store_Dim!$A$2:$E$21,2,FALSE)</f>
        <v>Hill, Wagner and Ballard</v>
      </c>
      <c r="R52" s="11" t="str">
        <f>VLOOKUP(P52,Store_Dim!$A$2:$E$21,3,FALSE)</f>
        <v>East</v>
      </c>
      <c r="S52" s="11" t="str">
        <f>VLOOKUP(P52,Store_Dim!$A$2:$E$21,4,FALSE)</f>
        <v>East Davidville</v>
      </c>
      <c r="T52" s="11" t="str">
        <f>VLOOKUP(P52,Store_Dim!$A$2:$E$21,5,FALSE)</f>
        <v>Online</v>
      </c>
      <c r="U52" s="11" t="s">
        <v>2868</v>
      </c>
      <c r="V52" s="14">
        <f>VLOOKUP(Table1[[#This Row],[Sales_ID]],Sales!$A$2:$O$2001,2,FALSE)</f>
        <v>45906</v>
      </c>
      <c r="W52" s="15">
        <f>VLOOKUP(Table1[[#This Row],[Sales_ID]],Sales!$A$2:$O$2001,12,FALSE)</f>
        <v>4</v>
      </c>
      <c r="X52" s="16" t="str">
        <f>TEXT(VLOOKUP(Table1[[#This Row],[Sales_ID]],Sales!$A$2:$O$2001,13,FALSE),"₹#,##0")</f>
        <v>₹552</v>
      </c>
      <c r="Y52" s="51">
        <f>VLOOKUP(Table1[[#This Row],[Sales_ID]],Sales!$A$2:$O$2001,14,FALSE)</f>
        <v>0.1</v>
      </c>
      <c r="Z52" s="11" t="str">
        <f>VLOOKUP(Table1[[#This Row],[Sales_ID]],Sales!$A$2:$O$2001,10,FALSE)</f>
        <v>PayPal</v>
      </c>
      <c r="AA52" s="50">
        <f>VLOOKUP(Table1[[#This Row],[Sales_ID]],Sales!$A$2:$O$2001,15,FALSE)</f>
        <v>1988.568</v>
      </c>
    </row>
    <row r="53" spans="1:27" x14ac:dyDescent="0.3">
      <c r="A53" s="11" t="s">
        <v>378</v>
      </c>
      <c r="B53" s="11" t="str">
        <f>PROPER(VLOOKUP(A53,Customer!$A$2:$J$501,9,FALSE))</f>
        <v>Erica Carney</v>
      </c>
      <c r="C53" s="11" t="str">
        <f>PROPER(VLOOKUP(A53,Customer!$A$2:$H$501,3,FALSE))</f>
        <v>62</v>
      </c>
      <c r="D53" s="11" t="str">
        <f>PROPER(VLOOKUP(A53,Customer!$A$2:$H$501,4,FALSE))</f>
        <v>Female</v>
      </c>
      <c r="E53" s="11" t="str">
        <f>PROPER(VLOOKUP(A53,Customer!$A$2:$H$501,5,FALSE))</f>
        <v>North Justin</v>
      </c>
      <c r="F53" s="11" t="str">
        <f>PROPER(VLOOKUP(A53,Customer!$A$2:$H$501,6,FALSE))</f>
        <v>North Dakota</v>
      </c>
      <c r="G53" s="11" t="str">
        <f>VLOOKUP(A53,Customer!$A$2:$H$501,7,FALSE)</f>
        <v>USA</v>
      </c>
      <c r="H53" s="11" t="str">
        <f>PROPER(VLOOKUP(A53,Customer!$A$1:$J$501,10,FALSE))</f>
        <v>Platinum</v>
      </c>
      <c r="I53" s="11" t="s">
        <v>1664</v>
      </c>
      <c r="J53" s="11" t="str">
        <f>VLOOKUP(I53, Product!$A$2:$H$501, 2,FALSE)</f>
        <v>Womens Cotton Scarf</v>
      </c>
      <c r="K53" s="11" t="str">
        <f>VLOOKUP(I53,Product!$A$2:$H$501,3,FALSE)</f>
        <v>Clothing</v>
      </c>
      <c r="L53" s="11" t="str">
        <f>VLOOKUP(I53, Product!$A$2:$H$501, 4,FALSE)</f>
        <v>Accessories</v>
      </c>
      <c r="M53" s="11" t="str">
        <f>VLOOKUP(I53, Product!$A$2:$H$501,5,FALSE)</f>
        <v>Shepherd-Gould</v>
      </c>
      <c r="N53" s="12">
        <f>VLOOKUP(I53, Product!$A$2:$I$501,8,FALSE)</f>
        <v>113.83</v>
      </c>
      <c r="O53" s="12">
        <f>VLOOKUP(I53, Product!$A$2:$I$501,9,FALSE)</f>
        <v>485</v>
      </c>
      <c r="P53" s="11" t="s">
        <v>1807</v>
      </c>
      <c r="Q53" s="11" t="str">
        <f>VLOOKUP(P53,Store_Dim!$A$2:$E$21,2,FALSE)</f>
        <v>Holloway Ltd</v>
      </c>
      <c r="R53" s="11" t="str">
        <f>VLOOKUP(P53,Store_Dim!$A$2:$E$21,3,FALSE)</f>
        <v>North</v>
      </c>
      <c r="S53" s="11" t="str">
        <f>VLOOKUP(P53,Store_Dim!$A$2:$E$21,4,FALSE)</f>
        <v>Bensonhaven</v>
      </c>
      <c r="T53" s="11" t="str">
        <f>VLOOKUP(P53,Store_Dim!$A$2:$E$21,5,FALSE)</f>
        <v>Flagship</v>
      </c>
      <c r="U53" s="11" t="s">
        <v>2869</v>
      </c>
      <c r="V53" s="14">
        <f>VLOOKUP(Table1[[#This Row],[Sales_ID]],Sales!$A$2:$O$2001,2,FALSE)</f>
        <v>45251</v>
      </c>
      <c r="W53" s="15">
        <f>VLOOKUP(Table1[[#This Row],[Sales_ID]],Sales!$A$2:$O$2001,12,FALSE)</f>
        <v>4</v>
      </c>
      <c r="X53" s="16" t="str">
        <f>TEXT(VLOOKUP(Table1[[#This Row],[Sales_ID]],Sales!$A$2:$O$2001,13,FALSE),"₹#,##0")</f>
        <v>₹377</v>
      </c>
      <c r="Y53" s="51">
        <f>VLOOKUP(Table1[[#This Row],[Sales_ID]],Sales!$A$2:$O$2001,14,FALSE)</f>
        <v>0.22</v>
      </c>
      <c r="Z53" s="11" t="str">
        <f>VLOOKUP(Table1[[#This Row],[Sales_ID]],Sales!$A$2:$O$2001,10,FALSE)</f>
        <v>COD</v>
      </c>
      <c r="AA53" s="50">
        <f>VLOOKUP(Table1[[#This Row],[Sales_ID]],Sales!$A$2:$O$2001,15,FALSE)</f>
        <v>1177.0512000000001</v>
      </c>
    </row>
    <row r="54" spans="1:27" x14ac:dyDescent="0.3">
      <c r="A54" s="11" t="s">
        <v>202</v>
      </c>
      <c r="B54" s="11" t="str">
        <f>PROPER(VLOOKUP(A54,Customer!$A$2:$J$501,9,FALSE))</f>
        <v>Sharon Brown</v>
      </c>
      <c r="C54" s="11" t="str">
        <f>PROPER(VLOOKUP(A54,Customer!$A$2:$H$501,3,FALSE))</f>
        <v>37</v>
      </c>
      <c r="D54" s="11" t="str">
        <f>PROPER(VLOOKUP(A54,Customer!$A$2:$H$501,4,FALSE))</f>
        <v>Female</v>
      </c>
      <c r="E54" s="11" t="str">
        <f>PROPER(VLOOKUP(A54,Customer!$A$2:$H$501,5,FALSE))</f>
        <v>East Andrea</v>
      </c>
      <c r="F54" s="11" t="str">
        <f>PROPER(VLOOKUP(A54,Customer!$A$2:$H$501,6,FALSE))</f>
        <v>Michigan</v>
      </c>
      <c r="G54" s="11" t="str">
        <f>VLOOKUP(A54,Customer!$A$2:$H$501,7,FALSE)</f>
        <v>USA</v>
      </c>
      <c r="H54" s="11" t="str">
        <f>PROPER(VLOOKUP(A54,Customer!$A$1:$J$501,10,FALSE))</f>
        <v>Gold</v>
      </c>
      <c r="I54" s="11" t="s">
        <v>1642</v>
      </c>
      <c r="J54" s="11" t="str">
        <f>VLOOKUP(I54, Product!$A$2:$H$501, 2,FALSE)</f>
        <v>Makeup Brush Set</v>
      </c>
      <c r="K54" s="11" t="str">
        <f>VLOOKUP(I54,Product!$A$2:$H$501,3,FALSE)</f>
        <v>Beauty</v>
      </c>
      <c r="L54" s="11" t="str">
        <f>VLOOKUP(I54, Product!$A$2:$H$501, 4,FALSE)</f>
        <v>Makeup</v>
      </c>
      <c r="M54" s="11" t="str">
        <f>VLOOKUP(I54, Product!$A$2:$H$501,5,FALSE)</f>
        <v>Cook Inc</v>
      </c>
      <c r="N54" s="12">
        <f>VLOOKUP(I54, Product!$A$2:$I$501,8,FALSE)</f>
        <v>250.41615384615383</v>
      </c>
      <c r="O54" s="12">
        <f>VLOOKUP(I54, Product!$A$2:$I$501,9,FALSE)</f>
        <v>431</v>
      </c>
      <c r="P54" s="11" t="s">
        <v>1813</v>
      </c>
      <c r="Q54" s="11" t="str">
        <f>VLOOKUP(P54,Store_Dim!$A$2:$E$21,2,FALSE)</f>
        <v>Mann-Austin</v>
      </c>
      <c r="R54" s="11" t="str">
        <f>VLOOKUP(P54,Store_Dim!$A$2:$E$21,3,FALSE)</f>
        <v>East</v>
      </c>
      <c r="S54" s="11" t="str">
        <f>VLOOKUP(P54,Store_Dim!$A$2:$E$21,4,FALSE)</f>
        <v>Vasquezborough</v>
      </c>
      <c r="T54" s="11" t="str">
        <f>VLOOKUP(P54,Store_Dim!$A$2:$E$21,5,FALSE)</f>
        <v>Online</v>
      </c>
      <c r="U54" s="11" t="s">
        <v>2870</v>
      </c>
      <c r="V54" s="14">
        <f>VLOOKUP(Table1[[#This Row],[Sales_ID]],Sales!$A$2:$O$2001,2,FALSE)</f>
        <v>45257</v>
      </c>
      <c r="W54" s="15">
        <f>VLOOKUP(Table1[[#This Row],[Sales_ID]],Sales!$A$2:$O$2001,12,FALSE)</f>
        <v>4</v>
      </c>
      <c r="X54" s="16" t="str">
        <f>TEXT(VLOOKUP(Table1[[#This Row],[Sales_ID]],Sales!$A$2:$O$2001,13,FALSE),"₹#,##0")</f>
        <v>₹189</v>
      </c>
      <c r="Y54" s="51">
        <f>VLOOKUP(Table1[[#This Row],[Sales_ID]],Sales!$A$2:$O$2001,14,FALSE)</f>
        <v>0.1</v>
      </c>
      <c r="Z54" s="11" t="str">
        <f>VLOOKUP(Table1[[#This Row],[Sales_ID]],Sales!$A$2:$O$2001,10,FALSE)</f>
        <v>COD</v>
      </c>
      <c r="AA54" s="50">
        <f>VLOOKUP(Table1[[#This Row],[Sales_ID]],Sales!$A$2:$O$2001,15,FALSE)</f>
        <v>680.65200000000004</v>
      </c>
    </row>
    <row r="55" spans="1:27" x14ac:dyDescent="0.3">
      <c r="A55" s="11" t="s">
        <v>1533</v>
      </c>
      <c r="B55" s="11" t="str">
        <f>PROPER(VLOOKUP(A55,Customer!$A$2:$J$501,9,FALSE))</f>
        <v>Philip Pennington</v>
      </c>
      <c r="C55" s="11" t="str">
        <f>PROPER(VLOOKUP(A55,Customer!$A$2:$H$501,3,FALSE))</f>
        <v>27</v>
      </c>
      <c r="D55" s="11" t="str">
        <f>PROPER(VLOOKUP(A55,Customer!$A$2:$H$501,4,FALSE))</f>
        <v>Female</v>
      </c>
      <c r="E55" s="11" t="str">
        <f>PROPER(VLOOKUP(A55,Customer!$A$2:$H$501,5,FALSE))</f>
        <v>East Valerieview</v>
      </c>
      <c r="F55" s="11" t="str">
        <f>PROPER(VLOOKUP(A55,Customer!$A$2:$H$501,6,FALSE))</f>
        <v>Oregon</v>
      </c>
      <c r="G55" s="11" t="str">
        <f>VLOOKUP(A55,Customer!$A$2:$H$501,7,FALSE)</f>
        <v>USA</v>
      </c>
      <c r="H55" s="11" t="str">
        <f>PROPER(VLOOKUP(A55,Customer!$A$1:$J$501,10,FALSE))</f>
        <v>Platinum</v>
      </c>
      <c r="I55" s="11" t="s">
        <v>1608</v>
      </c>
      <c r="J55" s="11" t="str">
        <f>VLOOKUP(I55, Product!$A$2:$H$501, 2,FALSE)</f>
        <v>Stainless Steel Cutlery Set</v>
      </c>
      <c r="K55" s="11" t="str">
        <f>VLOOKUP(I55,Product!$A$2:$H$501,3,FALSE)</f>
        <v>Home</v>
      </c>
      <c r="L55" s="11" t="str">
        <f>VLOOKUP(I55, Product!$A$2:$H$501, 4,FALSE)</f>
        <v>Kitchen</v>
      </c>
      <c r="M55" s="11" t="str">
        <f>VLOOKUP(I55, Product!$A$2:$H$501,5,FALSE)</f>
        <v>Stevens, Fernandez and Martin</v>
      </c>
      <c r="N55" s="12">
        <f>VLOOKUP(I55, Product!$A$2:$I$501,8,FALSE)</f>
        <v>19.52</v>
      </c>
      <c r="O55" s="12">
        <f>VLOOKUP(I55, Product!$A$2:$I$501,9,FALSE)</f>
        <v>57</v>
      </c>
      <c r="P55" s="11" t="s">
        <v>1769</v>
      </c>
      <c r="Q55" s="11" t="str">
        <f>VLOOKUP(P55,Store_Dim!$A$2:$E$21,2,FALSE)</f>
        <v>Alexander Group</v>
      </c>
      <c r="R55" s="11" t="str">
        <f>VLOOKUP(P55,Store_Dim!$A$2:$E$21,3,FALSE)</f>
        <v>South</v>
      </c>
      <c r="S55" s="11" t="str">
        <f>VLOOKUP(P55,Store_Dim!$A$2:$E$21,4,FALSE)</f>
        <v>Port Sharon</v>
      </c>
      <c r="T55" s="11" t="str">
        <f>VLOOKUP(P55,Store_Dim!$A$2:$E$21,5,FALSE)</f>
        <v>Online</v>
      </c>
      <c r="U55" s="11" t="s">
        <v>2871</v>
      </c>
      <c r="V55" s="14">
        <f>VLOOKUP(Table1[[#This Row],[Sales_ID]],Sales!$A$2:$O$2001,2,FALSE)</f>
        <v>45818</v>
      </c>
      <c r="W55" s="15">
        <f>VLOOKUP(Table1[[#This Row],[Sales_ID]],Sales!$A$2:$O$2001,12,FALSE)</f>
        <v>3</v>
      </c>
      <c r="X55" s="16" t="str">
        <f>TEXT(VLOOKUP(Table1[[#This Row],[Sales_ID]],Sales!$A$2:$O$2001,13,FALSE),"₹#,##0")</f>
        <v>₹272</v>
      </c>
      <c r="Y55" s="51">
        <f>VLOOKUP(Table1[[#This Row],[Sales_ID]],Sales!$A$2:$O$2001,14,FALSE)</f>
        <v>0.01</v>
      </c>
      <c r="Z55" s="11" t="str">
        <f>VLOOKUP(Table1[[#This Row],[Sales_ID]],Sales!$A$2:$O$2001,10,FALSE)</f>
        <v>Credit Card</v>
      </c>
      <c r="AA55" s="50">
        <f>VLOOKUP(Table1[[#This Row],[Sales_ID]],Sales!$A$2:$O$2001,15,FALSE)</f>
        <v>808.64189999999996</v>
      </c>
    </row>
    <row r="56" spans="1:27" x14ac:dyDescent="0.3">
      <c r="A56" s="11" t="s">
        <v>842</v>
      </c>
      <c r="B56" s="11" t="str">
        <f>PROPER(VLOOKUP(A56,Customer!$A$2:$J$501,9,FALSE))</f>
        <v>Matthew Payne</v>
      </c>
      <c r="C56" s="11" t="str">
        <f>PROPER(VLOOKUP(A56,Customer!$A$2:$H$501,3,FALSE))</f>
        <v>25</v>
      </c>
      <c r="D56" s="11" t="str">
        <f>PROPER(VLOOKUP(A56,Customer!$A$2:$H$501,4,FALSE))</f>
        <v>Male</v>
      </c>
      <c r="E56" s="11" t="str">
        <f>PROPER(VLOOKUP(A56,Customer!$A$2:$H$501,5,FALSE))</f>
        <v>Grahamfurt</v>
      </c>
      <c r="F56" s="11" t="str">
        <f>PROPER(VLOOKUP(A56,Customer!$A$2:$H$501,6,FALSE))</f>
        <v>Wyoming</v>
      </c>
      <c r="G56" s="11" t="str">
        <f>VLOOKUP(A56,Customer!$A$2:$H$501,7,FALSE)</f>
        <v>USA</v>
      </c>
      <c r="H56" s="11" t="str">
        <f>PROPER(VLOOKUP(A56,Customer!$A$1:$J$501,10,FALSE))</f>
        <v>Gold</v>
      </c>
      <c r="I56" s="11" t="s">
        <v>1732</v>
      </c>
      <c r="J56" s="11" t="str">
        <f>VLOOKUP(I56, Product!$A$2:$H$501, 2,FALSE)</f>
        <v>Microwave Oven</v>
      </c>
      <c r="K56" s="11" t="str">
        <f>VLOOKUP(I56,Product!$A$2:$H$501,3,FALSE)</f>
        <v>Home</v>
      </c>
      <c r="L56" s="11" t="str">
        <f>VLOOKUP(I56, Product!$A$2:$H$501, 4,FALSE)</f>
        <v>Appliances</v>
      </c>
      <c r="M56" s="11" t="str">
        <f>VLOOKUP(I56, Product!$A$2:$H$501,5,FALSE)</f>
        <v>Green, Powell and Palmer</v>
      </c>
      <c r="N56" s="12">
        <f>VLOOKUP(I56, Product!$A$2:$I$501,8,FALSE)</f>
        <v>447.43</v>
      </c>
      <c r="O56" s="12">
        <f>VLOOKUP(I56, Product!$A$2:$I$501,9,FALSE)</f>
        <v>191</v>
      </c>
      <c r="P56" s="11" t="s">
        <v>1792</v>
      </c>
      <c r="Q56" s="11" t="str">
        <f>VLOOKUP(P56,Store_Dim!$A$2:$E$21,2,FALSE)</f>
        <v>Aguirre-Keller</v>
      </c>
      <c r="R56" s="11" t="str">
        <f>VLOOKUP(P56,Store_Dim!$A$2:$E$21,3,FALSE)</f>
        <v>South</v>
      </c>
      <c r="S56" s="11" t="str">
        <f>VLOOKUP(P56,Store_Dim!$A$2:$E$21,4,FALSE)</f>
        <v>Lake Michael</v>
      </c>
      <c r="T56" s="11" t="str">
        <f>VLOOKUP(P56,Store_Dim!$A$2:$E$21,5,FALSE)</f>
        <v>Online</v>
      </c>
      <c r="U56" s="11" t="s">
        <v>2872</v>
      </c>
      <c r="V56" s="14">
        <f>VLOOKUP(Table1[[#This Row],[Sales_ID]],Sales!$A$2:$O$2001,2,FALSE)</f>
        <v>45806</v>
      </c>
      <c r="W56" s="15">
        <f>VLOOKUP(Table1[[#This Row],[Sales_ID]],Sales!$A$2:$O$2001,12,FALSE)</f>
        <v>1</v>
      </c>
      <c r="X56" s="16" t="str">
        <f>TEXT(VLOOKUP(Table1[[#This Row],[Sales_ID]],Sales!$A$2:$O$2001,13,FALSE),"₹#,##0")</f>
        <v>₹209</v>
      </c>
      <c r="Y56" s="51">
        <f>VLOOKUP(Table1[[#This Row],[Sales_ID]],Sales!$A$2:$O$2001,14,FALSE)</f>
        <v>0.28000000000000003</v>
      </c>
      <c r="Z56" s="11" t="str">
        <f>VLOOKUP(Table1[[#This Row],[Sales_ID]],Sales!$A$2:$O$2001,10,FALSE)</f>
        <v>PayPal</v>
      </c>
      <c r="AA56" s="50">
        <f>VLOOKUP(Table1[[#This Row],[Sales_ID]],Sales!$A$2:$O$2001,15,FALSE)</f>
        <v>150.76079999999999</v>
      </c>
    </row>
    <row r="57" spans="1:27" x14ac:dyDescent="0.3">
      <c r="A57" s="11" t="s">
        <v>202</v>
      </c>
      <c r="B57" s="11" t="str">
        <f>PROPER(VLOOKUP(A57,Customer!$A$2:$J$501,9,FALSE))</f>
        <v>Sharon Brown</v>
      </c>
      <c r="C57" s="11" t="str">
        <f>PROPER(VLOOKUP(A57,Customer!$A$2:$H$501,3,FALSE))</f>
        <v>37</v>
      </c>
      <c r="D57" s="11" t="str">
        <f>PROPER(VLOOKUP(A57,Customer!$A$2:$H$501,4,FALSE))</f>
        <v>Female</v>
      </c>
      <c r="E57" s="11" t="str">
        <f>PROPER(VLOOKUP(A57,Customer!$A$2:$H$501,5,FALSE))</f>
        <v>East Andrea</v>
      </c>
      <c r="F57" s="11" t="str">
        <f>PROPER(VLOOKUP(A57,Customer!$A$2:$H$501,6,FALSE))</f>
        <v>Michigan</v>
      </c>
      <c r="G57" s="11" t="str">
        <f>VLOOKUP(A57,Customer!$A$2:$H$501,7,FALSE)</f>
        <v>USA</v>
      </c>
      <c r="H57" s="11" t="str">
        <f>PROPER(VLOOKUP(A57,Customer!$A$1:$J$501,10,FALSE))</f>
        <v>Gold</v>
      </c>
      <c r="I57" s="11" t="s">
        <v>1708</v>
      </c>
      <c r="J57" s="11" t="str">
        <f>VLOOKUP(I57, Product!$A$2:$H$501, 2,FALSE)</f>
        <v>Wall-Mounted Spice Rack</v>
      </c>
      <c r="K57" s="11" t="str">
        <f>VLOOKUP(I57,Product!$A$2:$H$501,3,FALSE)</f>
        <v>Home</v>
      </c>
      <c r="L57" s="11" t="str">
        <f>VLOOKUP(I57, Product!$A$2:$H$501, 4,FALSE)</f>
        <v>Kitchen</v>
      </c>
      <c r="M57" s="11" t="str">
        <f>VLOOKUP(I57, Product!$A$2:$H$501,5,FALSE)</f>
        <v>Allison Ltd</v>
      </c>
      <c r="N57" s="12">
        <f>VLOOKUP(I57, Product!$A$2:$I$501,8,FALSE)</f>
        <v>143.43</v>
      </c>
      <c r="O57" s="12">
        <f>VLOOKUP(I57, Product!$A$2:$I$501,9,FALSE)</f>
        <v>58</v>
      </c>
      <c r="P57" s="11" t="s">
        <v>1786</v>
      </c>
      <c r="Q57" s="11" t="str">
        <f>VLOOKUP(P57,Store_Dim!$A$2:$E$21,2,FALSE)</f>
        <v>Moore, Padilla and Butler</v>
      </c>
      <c r="R57" s="11" t="str">
        <f>VLOOKUP(P57,Store_Dim!$A$2:$E$21,3,FALSE)</f>
        <v>South</v>
      </c>
      <c r="S57" s="11" t="str">
        <f>VLOOKUP(P57,Store_Dim!$A$2:$E$21,4,FALSE)</f>
        <v>East Johnstad</v>
      </c>
      <c r="T57" s="11" t="str">
        <f>VLOOKUP(P57,Store_Dim!$A$2:$E$21,5,FALSE)</f>
        <v>Flagship</v>
      </c>
      <c r="U57" s="11" t="s">
        <v>2873</v>
      </c>
      <c r="V57" s="14">
        <f>VLOOKUP(Table1[[#This Row],[Sales_ID]],Sales!$A$2:$O$2001,2,FALSE)</f>
        <v>45288</v>
      </c>
      <c r="W57" s="15">
        <f>VLOOKUP(Table1[[#This Row],[Sales_ID]],Sales!$A$2:$O$2001,12,FALSE)</f>
        <v>1</v>
      </c>
      <c r="X57" s="16" t="str">
        <f>TEXT(VLOOKUP(Table1[[#This Row],[Sales_ID]],Sales!$A$2:$O$2001,13,FALSE),"₹#,##0")</f>
        <v>₹814</v>
      </c>
      <c r="Y57" s="51">
        <f>VLOOKUP(Table1[[#This Row],[Sales_ID]],Sales!$A$2:$O$2001,14,FALSE)</f>
        <v>0.23</v>
      </c>
      <c r="Z57" s="11" t="str">
        <f>VLOOKUP(Table1[[#This Row],[Sales_ID]],Sales!$A$2:$O$2001,10,FALSE)</f>
        <v>Credit Card</v>
      </c>
      <c r="AA57" s="50">
        <f>VLOOKUP(Table1[[#This Row],[Sales_ID]],Sales!$A$2:$O$2001,15,FALSE)</f>
        <v>626.67989999999998</v>
      </c>
    </row>
    <row r="58" spans="1:27" x14ac:dyDescent="0.3">
      <c r="A58" s="11" t="s">
        <v>821</v>
      </c>
      <c r="B58" s="11" t="str">
        <f>PROPER(VLOOKUP(A58,Customer!$A$2:$J$501,9,FALSE))</f>
        <v>Christopher David</v>
      </c>
      <c r="C58" s="11" t="str">
        <f>PROPER(VLOOKUP(A58,Customer!$A$2:$H$501,3,FALSE))</f>
        <v>42</v>
      </c>
      <c r="D58" s="11" t="str">
        <f>PROPER(VLOOKUP(A58,Customer!$A$2:$H$501,4,FALSE))</f>
        <v>Male</v>
      </c>
      <c r="E58" s="11" t="str">
        <f>PROPER(VLOOKUP(A58,Customer!$A$2:$H$501,5,FALSE))</f>
        <v>Karenmouth</v>
      </c>
      <c r="F58" s="11" t="str">
        <f>PROPER(VLOOKUP(A58,Customer!$A$2:$H$501,6,FALSE))</f>
        <v>Massachusetts</v>
      </c>
      <c r="G58" s="11" t="str">
        <f>VLOOKUP(A58,Customer!$A$2:$H$501,7,FALSE)</f>
        <v>USA</v>
      </c>
      <c r="H58" s="11" t="str">
        <f>PROPER(VLOOKUP(A58,Customer!$A$1:$J$501,10,FALSE))</f>
        <v>Silver</v>
      </c>
      <c r="I58" s="11" t="s">
        <v>1604</v>
      </c>
      <c r="J58" s="11" t="str">
        <f>VLOOKUP(I58, Product!$A$2:$H$501, 2,FALSE)</f>
        <v>Sports Stopwatch Timer</v>
      </c>
      <c r="K58" s="11" t="str">
        <f>VLOOKUP(I58,Product!$A$2:$H$501,3,FALSE)</f>
        <v>Sports</v>
      </c>
      <c r="L58" s="11" t="str">
        <f>VLOOKUP(I58, Product!$A$2:$H$501, 4,FALSE)</f>
        <v>Accessories</v>
      </c>
      <c r="M58" s="11" t="str">
        <f>VLOOKUP(I58, Product!$A$2:$H$501,5,FALSE)</f>
        <v>Burns-Hansen</v>
      </c>
      <c r="N58" s="12">
        <f>VLOOKUP(I58, Product!$A$2:$I$501,8,FALSE)</f>
        <v>38.76</v>
      </c>
      <c r="O58" s="12">
        <f>VLOOKUP(I58, Product!$A$2:$I$501,9,FALSE)</f>
        <v>137</v>
      </c>
      <c r="P58" s="11" t="s">
        <v>1752</v>
      </c>
      <c r="Q58" s="11" t="str">
        <f>VLOOKUP(P58,Store_Dim!$A$2:$E$21,2,FALSE)</f>
        <v>Rivera-Warner</v>
      </c>
      <c r="R58" s="11" t="str">
        <f>VLOOKUP(P58,Store_Dim!$A$2:$E$21,3,FALSE)</f>
        <v>East</v>
      </c>
      <c r="S58" s="11" t="str">
        <f>VLOOKUP(P58,Store_Dim!$A$2:$E$21,4,FALSE)</f>
        <v>Washingtonfurt</v>
      </c>
      <c r="T58" s="11" t="str">
        <f>VLOOKUP(P58,Store_Dim!$A$2:$E$21,5,FALSE)</f>
        <v>Flagship</v>
      </c>
      <c r="U58" s="11" t="s">
        <v>2874</v>
      </c>
      <c r="V58" s="14">
        <f>VLOOKUP(Table1[[#This Row],[Sales_ID]],Sales!$A$2:$O$2001,2,FALSE)</f>
        <v>45783</v>
      </c>
      <c r="W58" s="15">
        <f>VLOOKUP(Table1[[#This Row],[Sales_ID]],Sales!$A$2:$O$2001,12,FALSE)</f>
        <v>1</v>
      </c>
      <c r="X58" s="16" t="str">
        <f>TEXT(VLOOKUP(Table1[[#This Row],[Sales_ID]],Sales!$A$2:$O$2001,13,FALSE),"₹#,##0")</f>
        <v>₹144</v>
      </c>
      <c r="Y58" s="51">
        <f>VLOOKUP(Table1[[#This Row],[Sales_ID]],Sales!$A$2:$O$2001,14,FALSE)</f>
        <v>0.19</v>
      </c>
      <c r="Z58" s="11" t="str">
        <f>VLOOKUP(Table1[[#This Row],[Sales_ID]],Sales!$A$2:$O$2001,10,FALSE)</f>
        <v>PayPal</v>
      </c>
      <c r="AA58" s="50">
        <f>VLOOKUP(Table1[[#This Row],[Sales_ID]],Sales!$A$2:$O$2001,15,FALSE)</f>
        <v>116.39700000000001</v>
      </c>
    </row>
    <row r="59" spans="1:27" x14ac:dyDescent="0.3">
      <c r="A59" s="11" t="s">
        <v>1449</v>
      </c>
      <c r="B59" s="11" t="str">
        <f>PROPER(VLOOKUP(A59,Customer!$A$2:$J$501,9,FALSE))</f>
        <v>Manuel Fisher</v>
      </c>
      <c r="C59" s="11" t="str">
        <f>PROPER(VLOOKUP(A59,Customer!$A$2:$H$501,3,FALSE))</f>
        <v>21</v>
      </c>
      <c r="D59" s="11" t="str">
        <f>PROPER(VLOOKUP(A59,Customer!$A$2:$H$501,4,FALSE))</f>
        <v>Female</v>
      </c>
      <c r="E59" s="11" t="str">
        <f>PROPER(VLOOKUP(A59,Customer!$A$2:$H$501,5,FALSE))</f>
        <v>Kanebury</v>
      </c>
      <c r="F59" s="11" t="str">
        <f>PROPER(VLOOKUP(A59,Customer!$A$2:$H$501,6,FALSE))</f>
        <v>New Hampshire</v>
      </c>
      <c r="G59" s="11" t="str">
        <f>VLOOKUP(A59,Customer!$A$2:$H$501,7,FALSE)</f>
        <v>USA</v>
      </c>
      <c r="H59" s="11" t="str">
        <f>PROPER(VLOOKUP(A59,Customer!$A$1:$J$501,10,FALSE))</f>
        <v>Gold</v>
      </c>
      <c r="I59" s="11" t="s">
        <v>1640</v>
      </c>
      <c r="J59" s="11" t="str">
        <f>VLOOKUP(I59, Product!$A$2:$H$501, 2,FALSE)</f>
        <v>Men's Winter Jacket</v>
      </c>
      <c r="K59" s="11" t="str">
        <f>VLOOKUP(I59,Product!$A$2:$H$501,3,FALSE)</f>
        <v>Clothing</v>
      </c>
      <c r="L59" s="11" t="str">
        <f>VLOOKUP(I59, Product!$A$2:$H$501, 4,FALSE)</f>
        <v>Outerwear</v>
      </c>
      <c r="M59" s="11" t="str">
        <f>VLOOKUP(I59, Product!$A$2:$H$501,5,FALSE)</f>
        <v>Kelly, Smith and Perez</v>
      </c>
      <c r="N59" s="12">
        <f>VLOOKUP(I59, Product!$A$2:$I$501,8,FALSE)</f>
        <v>167.34</v>
      </c>
      <c r="O59" s="12">
        <f>VLOOKUP(I59, Product!$A$2:$I$501,9,FALSE)</f>
        <v>296</v>
      </c>
      <c r="P59" s="11" t="s">
        <v>1757</v>
      </c>
      <c r="Q59" s="11" t="str">
        <f>VLOOKUP(P59,Store_Dim!$A$2:$E$21,2,FALSE)</f>
        <v>Martinez, Adkins and Johnson</v>
      </c>
      <c r="R59" s="11" t="str">
        <f>VLOOKUP(P59,Store_Dim!$A$2:$E$21,3,FALSE)</f>
        <v>North</v>
      </c>
      <c r="S59" s="11" t="str">
        <f>VLOOKUP(P59,Store_Dim!$A$2:$E$21,4,FALSE)</f>
        <v>Danielmouth</v>
      </c>
      <c r="T59" s="11" t="str">
        <f>VLOOKUP(P59,Store_Dim!$A$2:$E$21,5,FALSE)</f>
        <v>Flagship</v>
      </c>
      <c r="U59" s="11" t="s">
        <v>2875</v>
      </c>
      <c r="V59" s="14">
        <f>VLOOKUP(Table1[[#This Row],[Sales_ID]],Sales!$A$2:$O$2001,2,FALSE)</f>
        <v>45385</v>
      </c>
      <c r="W59" s="15">
        <f>VLOOKUP(Table1[[#This Row],[Sales_ID]],Sales!$A$2:$O$2001,12,FALSE)</f>
        <v>4</v>
      </c>
      <c r="X59" s="16" t="str">
        <f>TEXT(VLOOKUP(Table1[[#This Row],[Sales_ID]],Sales!$A$2:$O$2001,13,FALSE),"₹#,##0")</f>
        <v>₹837</v>
      </c>
      <c r="Y59" s="51">
        <f>VLOOKUP(Table1[[#This Row],[Sales_ID]],Sales!$A$2:$O$2001,14,FALSE)</f>
        <v>0.05</v>
      </c>
      <c r="Z59" s="11" t="str">
        <f>VLOOKUP(Table1[[#This Row],[Sales_ID]],Sales!$A$2:$O$2001,10,FALSE)</f>
        <v>PayPal</v>
      </c>
      <c r="AA59" s="50">
        <f>VLOOKUP(Table1[[#This Row],[Sales_ID]],Sales!$A$2:$O$2001,15,FALSE)</f>
        <v>3181.8919999999998</v>
      </c>
    </row>
    <row r="60" spans="1:27" x14ac:dyDescent="0.3">
      <c r="A60" s="11" t="s">
        <v>20</v>
      </c>
      <c r="B60" s="11" t="str">
        <f>PROPER(VLOOKUP(A60,Customer!$A$2:$J$501,9,FALSE))</f>
        <v>Dr. Benjamin Price</v>
      </c>
      <c r="C60" s="11" t="str">
        <f>PROPER(VLOOKUP(A60,Customer!$A$2:$H$501,3,FALSE))</f>
        <v>29</v>
      </c>
      <c r="D60" s="11" t="str">
        <f>PROPER(VLOOKUP(A60,Customer!$A$2:$H$501,4,FALSE))</f>
        <v>Female</v>
      </c>
      <c r="E60" s="11" t="str">
        <f>PROPER(VLOOKUP(A60,Customer!$A$2:$H$501,5,FALSE))</f>
        <v>Kylebury</v>
      </c>
      <c r="F60" s="11" t="str">
        <f>PROPER(VLOOKUP(A60,Customer!$A$2:$H$501,6,FALSE))</f>
        <v>Alabama</v>
      </c>
      <c r="G60" s="11" t="str">
        <f>VLOOKUP(A60,Customer!$A$2:$H$501,7,FALSE)</f>
        <v>USA</v>
      </c>
      <c r="H60" s="11" t="str">
        <f>PROPER(VLOOKUP(A60,Customer!$A$1:$J$501,10,FALSE))</f>
        <v>Platinum</v>
      </c>
      <c r="I60" s="11" t="s">
        <v>1706</v>
      </c>
      <c r="J60" s="11" t="str">
        <f>VLOOKUP(I60, Product!$A$2:$H$501, 2,FALSE)</f>
        <v>Decorative Lamp Shade</v>
      </c>
      <c r="K60" s="11" t="str">
        <f>VLOOKUP(I60,Product!$A$2:$H$501,3,FALSE)</f>
        <v>Home</v>
      </c>
      <c r="L60" s="11" t="str">
        <f>VLOOKUP(I60, Product!$A$2:$H$501, 4,FALSE)</f>
        <v>Lighting</v>
      </c>
      <c r="M60" s="11" t="str">
        <f>VLOOKUP(I60, Product!$A$2:$H$501,5,FALSE)</f>
        <v>Ramirez-Hanson</v>
      </c>
      <c r="N60" s="12">
        <f>VLOOKUP(I60, Product!$A$2:$I$501,8,FALSE)</f>
        <v>228.53</v>
      </c>
      <c r="O60" s="12">
        <f>VLOOKUP(I60, Product!$A$2:$I$501,9,FALSE)</f>
        <v>469</v>
      </c>
      <c r="P60" s="11" t="s">
        <v>1807</v>
      </c>
      <c r="Q60" s="11" t="str">
        <f>VLOOKUP(P60,Store_Dim!$A$2:$E$21,2,FALSE)</f>
        <v>Holloway Ltd</v>
      </c>
      <c r="R60" s="11" t="str">
        <f>VLOOKUP(P60,Store_Dim!$A$2:$E$21,3,FALSE)</f>
        <v>North</v>
      </c>
      <c r="S60" s="11" t="str">
        <f>VLOOKUP(P60,Store_Dim!$A$2:$E$21,4,FALSE)</f>
        <v>Bensonhaven</v>
      </c>
      <c r="T60" s="11" t="str">
        <f>VLOOKUP(P60,Store_Dim!$A$2:$E$21,5,FALSE)</f>
        <v>Flagship</v>
      </c>
      <c r="U60" s="11" t="s">
        <v>1931</v>
      </c>
      <c r="V60" s="14">
        <f>VLOOKUP(Table1[[#This Row],[Sales_ID]],Sales!$A$2:$O$2001,2,FALSE)</f>
        <v>45214</v>
      </c>
      <c r="W60" s="15">
        <f>VLOOKUP(Table1[[#This Row],[Sales_ID]],Sales!$A$2:$O$2001,12,FALSE)</f>
        <v>2</v>
      </c>
      <c r="X60" s="16" t="str">
        <f>TEXT(VLOOKUP(Table1[[#This Row],[Sales_ID]],Sales!$A$2:$O$2001,13,FALSE),"₹#,##0")</f>
        <v>₹418</v>
      </c>
      <c r="Y60" s="51">
        <f>VLOOKUP(Table1[[#This Row],[Sales_ID]],Sales!$A$2:$O$2001,14,FALSE)</f>
        <v>0.28000000000000003</v>
      </c>
      <c r="Z60" s="11" t="str">
        <f>VLOOKUP(Table1[[#This Row],[Sales_ID]],Sales!$A$2:$O$2001,10,FALSE)</f>
        <v>Credit Card</v>
      </c>
      <c r="AA60" s="50">
        <f>VLOOKUP(Table1[[#This Row],[Sales_ID]],Sales!$A$2:$O$2001,15,FALSE)</f>
        <v>602.25120000000004</v>
      </c>
    </row>
    <row r="61" spans="1:27" x14ac:dyDescent="0.3">
      <c r="A61" s="11" t="s">
        <v>417</v>
      </c>
      <c r="B61" s="11" t="str">
        <f>PROPER(VLOOKUP(A61,Customer!$A$2:$J$501,9,FALSE))</f>
        <v>Jacob Hopkins</v>
      </c>
      <c r="C61" s="11" t="str">
        <f>PROPER(VLOOKUP(A61,Customer!$A$2:$H$501,3,FALSE))</f>
        <v>44</v>
      </c>
      <c r="D61" s="11" t="str">
        <f>PROPER(VLOOKUP(A61,Customer!$A$2:$H$501,4,FALSE))</f>
        <v>Female</v>
      </c>
      <c r="E61" s="11" t="str">
        <f>PROPER(VLOOKUP(A61,Customer!$A$2:$H$501,5,FALSE))</f>
        <v>Lake Tylerfort</v>
      </c>
      <c r="F61" s="11" t="str">
        <f>PROPER(VLOOKUP(A61,Customer!$A$2:$H$501,6,FALSE))</f>
        <v>Pennsylvania</v>
      </c>
      <c r="G61" s="11" t="str">
        <f>VLOOKUP(A61,Customer!$A$2:$H$501,7,FALSE)</f>
        <v>USA</v>
      </c>
      <c r="H61" s="11" t="str">
        <f>PROPER(VLOOKUP(A61,Customer!$A$1:$J$501,10,FALSE))</f>
        <v>Platinum</v>
      </c>
      <c r="I61" s="11" t="s">
        <v>1578</v>
      </c>
      <c r="J61" s="11" t="str">
        <f>VLOOKUP(I61, Product!$A$2:$H$501, 2,FALSE)</f>
        <v>4K Home Projector</v>
      </c>
      <c r="K61" s="11" t="str">
        <f>VLOOKUP(I61,Product!$A$2:$H$501,3,FALSE)</f>
        <v>Electronics</v>
      </c>
      <c r="L61" s="11" t="str">
        <f>VLOOKUP(I61, Product!$A$2:$H$501, 4,FALSE)</f>
        <v>Appliances</v>
      </c>
      <c r="M61" s="11" t="str">
        <f>VLOOKUP(I61, Product!$A$2:$H$501,5,FALSE)</f>
        <v>Thomas LLC</v>
      </c>
      <c r="N61" s="12">
        <f>VLOOKUP(I61, Product!$A$2:$I$501,8,FALSE)</f>
        <v>465.34</v>
      </c>
      <c r="O61" s="12">
        <f>VLOOKUP(I61, Product!$A$2:$I$501,9,FALSE)</f>
        <v>301</v>
      </c>
      <c r="P61" s="11" t="s">
        <v>1813</v>
      </c>
      <c r="Q61" s="11" t="str">
        <f>VLOOKUP(P61,Store_Dim!$A$2:$E$21,2,FALSE)</f>
        <v>Mann-Austin</v>
      </c>
      <c r="R61" s="11" t="str">
        <f>VLOOKUP(P61,Store_Dim!$A$2:$E$21,3,FALSE)</f>
        <v>East</v>
      </c>
      <c r="S61" s="11" t="str">
        <f>VLOOKUP(P61,Store_Dim!$A$2:$E$21,4,FALSE)</f>
        <v>Vasquezborough</v>
      </c>
      <c r="T61" s="11" t="str">
        <f>VLOOKUP(P61,Store_Dim!$A$2:$E$21,5,FALSE)</f>
        <v>Online</v>
      </c>
      <c r="U61" s="11" t="s">
        <v>2876</v>
      </c>
      <c r="V61" s="14">
        <f>VLOOKUP(Table1[[#This Row],[Sales_ID]],Sales!$A$2:$O$2001,2,FALSE)</f>
        <v>45878</v>
      </c>
      <c r="W61" s="15">
        <f>VLOOKUP(Table1[[#This Row],[Sales_ID]],Sales!$A$2:$O$2001,12,FALSE)</f>
        <v>1</v>
      </c>
      <c r="X61" s="16" t="str">
        <f>TEXT(VLOOKUP(Table1[[#This Row],[Sales_ID]],Sales!$A$2:$O$2001,13,FALSE),"₹#,##0")</f>
        <v>₹152</v>
      </c>
      <c r="Y61" s="51">
        <f>VLOOKUP(Table1[[#This Row],[Sales_ID]],Sales!$A$2:$O$2001,14,FALSE)</f>
        <v>0.16</v>
      </c>
      <c r="Z61" s="11" t="str">
        <f>VLOOKUP(Table1[[#This Row],[Sales_ID]],Sales!$A$2:$O$2001,10,FALSE)</f>
        <v>COD</v>
      </c>
      <c r="AA61" s="50">
        <f>VLOOKUP(Table1[[#This Row],[Sales_ID]],Sales!$A$2:$O$2001,15,FALSE)</f>
        <v>127.3944</v>
      </c>
    </row>
    <row r="62" spans="1:27" x14ac:dyDescent="0.3">
      <c r="A62" s="11" t="s">
        <v>1533</v>
      </c>
      <c r="B62" s="11" t="str">
        <f>PROPER(VLOOKUP(A62,Customer!$A$2:$J$501,9,FALSE))</f>
        <v>Philip Pennington</v>
      </c>
      <c r="C62" s="11" t="str">
        <f>PROPER(VLOOKUP(A62,Customer!$A$2:$H$501,3,FALSE))</f>
        <v>27</v>
      </c>
      <c r="D62" s="11" t="str">
        <f>PROPER(VLOOKUP(A62,Customer!$A$2:$H$501,4,FALSE))</f>
        <v>Female</v>
      </c>
      <c r="E62" s="11" t="str">
        <f>PROPER(VLOOKUP(A62,Customer!$A$2:$H$501,5,FALSE))</f>
        <v>East Valerieview</v>
      </c>
      <c r="F62" s="11" t="str">
        <f>PROPER(VLOOKUP(A62,Customer!$A$2:$H$501,6,FALSE))</f>
        <v>Oregon</v>
      </c>
      <c r="G62" s="11" t="str">
        <f>VLOOKUP(A62,Customer!$A$2:$H$501,7,FALSE)</f>
        <v>USA</v>
      </c>
      <c r="H62" s="11" t="str">
        <f>PROPER(VLOOKUP(A62,Customer!$A$1:$J$501,10,FALSE))</f>
        <v>Platinum</v>
      </c>
      <c r="I62" s="11" t="s">
        <v>1636</v>
      </c>
      <c r="J62" s="11" t="str">
        <f>VLOOKUP(I62, Product!$A$2:$H$501, 2,FALSE)</f>
        <v>Adjustable Jump Rope</v>
      </c>
      <c r="K62" s="11" t="str">
        <f>VLOOKUP(I62,Product!$A$2:$H$501,3,FALSE)</f>
        <v>Sports</v>
      </c>
      <c r="L62" s="11" t="str">
        <f>VLOOKUP(I62, Product!$A$2:$H$501, 4,FALSE)</f>
        <v>Fitness</v>
      </c>
      <c r="M62" s="11" t="str">
        <f>VLOOKUP(I62, Product!$A$2:$H$501,5,FALSE)</f>
        <v>Cox Inc</v>
      </c>
      <c r="N62" s="12">
        <f>VLOOKUP(I62, Product!$A$2:$I$501,8,FALSE)</f>
        <v>167.12</v>
      </c>
      <c r="O62" s="12">
        <f>VLOOKUP(I62, Product!$A$2:$I$501,9,FALSE)</f>
        <v>316</v>
      </c>
      <c r="P62" s="11" t="s">
        <v>1782</v>
      </c>
      <c r="Q62" s="11" t="str">
        <f>VLOOKUP(P62,Store_Dim!$A$2:$E$21,2,FALSE)</f>
        <v>Bean, Jones and Park</v>
      </c>
      <c r="R62" s="11" t="str">
        <f>VLOOKUP(P62,Store_Dim!$A$2:$E$21,3,FALSE)</f>
        <v>West</v>
      </c>
      <c r="S62" s="11" t="str">
        <f>VLOOKUP(P62,Store_Dim!$A$2:$E$21,4,FALSE)</f>
        <v>Thompsonborough</v>
      </c>
      <c r="T62" s="11" t="str">
        <f>VLOOKUP(P62,Store_Dim!$A$2:$E$21,5,FALSE)</f>
        <v>Online</v>
      </c>
      <c r="U62" s="11" t="s">
        <v>2877</v>
      </c>
      <c r="V62" s="14">
        <f>VLOOKUP(Table1[[#This Row],[Sales_ID]],Sales!$A$2:$O$2001,2,FALSE)</f>
        <v>45720</v>
      </c>
      <c r="W62" s="15">
        <f>VLOOKUP(Table1[[#This Row],[Sales_ID]],Sales!$A$2:$O$2001,12,FALSE)</f>
        <v>3</v>
      </c>
      <c r="X62" s="16" t="str">
        <f>TEXT(VLOOKUP(Table1[[#This Row],[Sales_ID]],Sales!$A$2:$O$2001,13,FALSE),"₹#,##0")</f>
        <v>₹961</v>
      </c>
      <c r="Y62" s="51">
        <f>VLOOKUP(Table1[[#This Row],[Sales_ID]],Sales!$A$2:$O$2001,14,FALSE)</f>
        <v>0.02</v>
      </c>
      <c r="Z62" s="11" t="str">
        <f>VLOOKUP(Table1[[#This Row],[Sales_ID]],Sales!$A$2:$O$2001,10,FALSE)</f>
        <v>PayPal</v>
      </c>
      <c r="AA62" s="50">
        <f>VLOOKUP(Table1[[#This Row],[Sales_ID]],Sales!$A$2:$O$2001,15,FALSE)</f>
        <v>2826.5160000000001</v>
      </c>
    </row>
    <row r="63" spans="1:27" x14ac:dyDescent="0.3">
      <c r="A63" s="11" t="s">
        <v>1157</v>
      </c>
      <c r="B63" s="11" t="str">
        <f>PROPER(VLOOKUP(A63,Customer!$A$2:$J$501,9,FALSE))</f>
        <v>James Holloway Jr.</v>
      </c>
      <c r="C63" s="11" t="str">
        <f>PROPER(VLOOKUP(A63,Customer!$A$2:$H$501,3,FALSE))</f>
        <v>45</v>
      </c>
      <c r="D63" s="11" t="str">
        <f>PROPER(VLOOKUP(A63,Customer!$A$2:$H$501,4,FALSE))</f>
        <v>Male</v>
      </c>
      <c r="E63" s="11" t="str">
        <f>PROPER(VLOOKUP(A63,Customer!$A$2:$H$501,5,FALSE))</f>
        <v>Millston</v>
      </c>
      <c r="F63" s="11" t="str">
        <f>PROPER(VLOOKUP(A63,Customer!$A$2:$H$501,6,FALSE))</f>
        <v>Indiana</v>
      </c>
      <c r="G63" s="11" t="str">
        <f>VLOOKUP(A63,Customer!$A$2:$H$501,7,FALSE)</f>
        <v>USA</v>
      </c>
      <c r="H63" s="11" t="str">
        <f>PROPER(VLOOKUP(A63,Customer!$A$1:$J$501,10,FALSE))</f>
        <v>Silver</v>
      </c>
      <c r="I63" s="11" t="s">
        <v>1696</v>
      </c>
      <c r="J63" s="11" t="str">
        <f>VLOOKUP(I63, Product!$A$2:$H$501, 2,FALSE)</f>
        <v>Bluetooth Car Audio System</v>
      </c>
      <c r="K63" s="11" t="str">
        <f>VLOOKUP(I63,Product!$A$2:$H$501,3,FALSE)</f>
        <v>Electronics</v>
      </c>
      <c r="L63" s="11" t="str">
        <f>VLOOKUP(I63, Product!$A$2:$H$501, 4,FALSE)</f>
        <v>Audio</v>
      </c>
      <c r="M63" s="11" t="str">
        <f>VLOOKUP(I63, Product!$A$2:$H$501,5,FALSE)</f>
        <v>Bruce-Bowen</v>
      </c>
      <c r="N63" s="12">
        <f>VLOOKUP(I63, Product!$A$2:$I$501,8,FALSE)</f>
        <v>403.71</v>
      </c>
      <c r="O63" s="12">
        <f>VLOOKUP(I63, Product!$A$2:$I$501,9,FALSE)</f>
        <v>159</v>
      </c>
      <c r="P63" s="11" t="s">
        <v>1810</v>
      </c>
      <c r="Q63" s="11" t="str">
        <f>VLOOKUP(P63,Store_Dim!$A$2:$E$21,2,FALSE)</f>
        <v>Guerrero-Schmitt</v>
      </c>
      <c r="R63" s="11" t="str">
        <f>VLOOKUP(P63,Store_Dim!$A$2:$E$21,3,FALSE)</f>
        <v>East</v>
      </c>
      <c r="S63" s="11" t="str">
        <f>VLOOKUP(P63,Store_Dim!$A$2:$E$21,4,FALSE)</f>
        <v>East Stevechester</v>
      </c>
      <c r="T63" s="11" t="str">
        <f>VLOOKUP(P63,Store_Dim!$A$2:$E$21,5,FALSE)</f>
        <v>Flagship</v>
      </c>
      <c r="U63" s="11" t="s">
        <v>2878</v>
      </c>
      <c r="V63" s="14">
        <f>VLOOKUP(Table1[[#This Row],[Sales_ID]],Sales!$A$2:$O$2001,2,FALSE)</f>
        <v>45503</v>
      </c>
      <c r="W63" s="15">
        <f>VLOOKUP(Table1[[#This Row],[Sales_ID]],Sales!$A$2:$O$2001,12,FALSE)</f>
        <v>4</v>
      </c>
      <c r="X63" s="16" t="str">
        <f>TEXT(VLOOKUP(Table1[[#This Row],[Sales_ID]],Sales!$A$2:$O$2001,13,FALSE),"₹#,##0")</f>
        <v>₹476</v>
      </c>
      <c r="Y63" s="51">
        <f>VLOOKUP(Table1[[#This Row],[Sales_ID]],Sales!$A$2:$O$2001,14,FALSE)</f>
        <v>0.19</v>
      </c>
      <c r="Z63" s="11" t="str">
        <f>VLOOKUP(Table1[[#This Row],[Sales_ID]],Sales!$A$2:$O$2001,10,FALSE)</f>
        <v>PayPal</v>
      </c>
      <c r="AA63" s="50">
        <f>VLOOKUP(Table1[[#This Row],[Sales_ID]],Sales!$A$2:$O$2001,15,FALSE)</f>
        <v>1542.1751999999999</v>
      </c>
    </row>
    <row r="64" spans="1:27" x14ac:dyDescent="0.3">
      <c r="A64" s="11" t="s">
        <v>1187</v>
      </c>
      <c r="B64" s="11" t="str">
        <f>PROPER(VLOOKUP(A64,Customer!$A$2:$J$501,9,FALSE))</f>
        <v>Shelley Ponce</v>
      </c>
      <c r="C64" s="11" t="str">
        <f>PROPER(VLOOKUP(A64,Customer!$A$2:$H$501,3,FALSE))</f>
        <v>23</v>
      </c>
      <c r="D64" s="11" t="str">
        <f>PROPER(VLOOKUP(A64,Customer!$A$2:$H$501,4,FALSE))</f>
        <v>Male</v>
      </c>
      <c r="E64" s="11" t="str">
        <f>PROPER(VLOOKUP(A64,Customer!$A$2:$H$501,5,FALSE))</f>
        <v>South Cassandrachester</v>
      </c>
      <c r="F64" s="11" t="str">
        <f>PROPER(VLOOKUP(A64,Customer!$A$2:$H$501,6,FALSE))</f>
        <v>Rhode Island</v>
      </c>
      <c r="G64" s="11" t="str">
        <f>VLOOKUP(A64,Customer!$A$2:$H$501,7,FALSE)</f>
        <v>USA</v>
      </c>
      <c r="H64" s="11" t="str">
        <f>PROPER(VLOOKUP(A64,Customer!$A$1:$J$501,10,FALSE))</f>
        <v>Gold</v>
      </c>
      <c r="I64" s="11" t="s">
        <v>1624</v>
      </c>
      <c r="J64" s="11" t="str">
        <f>VLOOKUP(I64, Product!$A$2:$H$501, 2,FALSE)</f>
        <v>Sports Water Hydration Pack</v>
      </c>
      <c r="K64" s="11" t="str">
        <f>VLOOKUP(I64,Product!$A$2:$H$501,3,FALSE)</f>
        <v>Sports</v>
      </c>
      <c r="L64" s="11" t="str">
        <f>VLOOKUP(I64, Product!$A$2:$H$501, 4,FALSE)</f>
        <v>Outdoor</v>
      </c>
      <c r="M64" s="11" t="str">
        <f>VLOOKUP(I64, Product!$A$2:$H$501,5,FALSE)</f>
        <v>Sims-Smith</v>
      </c>
      <c r="N64" s="12">
        <f>VLOOKUP(I64, Product!$A$2:$I$501,8,FALSE)</f>
        <v>135.61000000000001</v>
      </c>
      <c r="O64" s="12">
        <f>VLOOKUP(I64, Product!$A$2:$I$501,9,FALSE)</f>
        <v>394</v>
      </c>
      <c r="P64" s="11" t="s">
        <v>1801</v>
      </c>
      <c r="Q64" s="11" t="str">
        <f>VLOOKUP(P64,Store_Dim!$A$2:$E$21,2,FALSE)</f>
        <v>Shelton PLC</v>
      </c>
      <c r="R64" s="11" t="str">
        <f>VLOOKUP(P64,Store_Dim!$A$2:$E$21,3,FALSE)</f>
        <v>North</v>
      </c>
      <c r="S64" s="11" t="str">
        <f>VLOOKUP(P64,Store_Dim!$A$2:$E$21,4,FALSE)</f>
        <v>East Jenniferstad</v>
      </c>
      <c r="T64" s="11" t="str">
        <f>VLOOKUP(P64,Store_Dim!$A$2:$E$21,5,FALSE)</f>
        <v>Flagship</v>
      </c>
      <c r="U64" s="11" t="s">
        <v>2879</v>
      </c>
      <c r="V64" s="14">
        <f>VLOOKUP(Table1[[#This Row],[Sales_ID]],Sales!$A$2:$O$2001,2,FALSE)</f>
        <v>45551</v>
      </c>
      <c r="W64" s="15">
        <f>VLOOKUP(Table1[[#This Row],[Sales_ID]],Sales!$A$2:$O$2001,12,FALSE)</f>
        <v>4</v>
      </c>
      <c r="X64" s="16" t="str">
        <f>TEXT(VLOOKUP(Table1[[#This Row],[Sales_ID]],Sales!$A$2:$O$2001,13,FALSE),"₹#,##0")</f>
        <v>₹133</v>
      </c>
      <c r="Y64" s="51">
        <f>VLOOKUP(Table1[[#This Row],[Sales_ID]],Sales!$A$2:$O$2001,14,FALSE)</f>
        <v>0.12</v>
      </c>
      <c r="Z64" s="11" t="str">
        <f>VLOOKUP(Table1[[#This Row],[Sales_ID]],Sales!$A$2:$O$2001,10,FALSE)</f>
        <v>Credit Card</v>
      </c>
      <c r="AA64" s="50">
        <f>VLOOKUP(Table1[[#This Row],[Sales_ID]],Sales!$A$2:$O$2001,15,FALSE)</f>
        <v>467.77280000000002</v>
      </c>
    </row>
    <row r="65" spans="1:27" x14ac:dyDescent="0.3">
      <c r="A65" s="11" t="s">
        <v>1355</v>
      </c>
      <c r="B65" s="11" t="str">
        <f>PROPER(VLOOKUP(A65,Customer!$A$2:$J$501,9,FALSE))</f>
        <v>Melinda Rivera</v>
      </c>
      <c r="C65" s="11" t="str">
        <f>PROPER(VLOOKUP(A65,Customer!$A$2:$H$501,3,FALSE))</f>
        <v>47</v>
      </c>
      <c r="D65" s="11" t="str">
        <f>PROPER(VLOOKUP(A65,Customer!$A$2:$H$501,4,FALSE))</f>
        <v>Female</v>
      </c>
      <c r="E65" s="11" t="str">
        <f>PROPER(VLOOKUP(A65,Customer!$A$2:$H$501,5,FALSE))</f>
        <v>East Davidmouth</v>
      </c>
      <c r="F65" s="11" t="str">
        <f>PROPER(VLOOKUP(A65,Customer!$A$2:$H$501,6,FALSE))</f>
        <v>New Hampshire</v>
      </c>
      <c r="G65" s="11" t="str">
        <f>VLOOKUP(A65,Customer!$A$2:$H$501,7,FALSE)</f>
        <v>USA</v>
      </c>
      <c r="H65" s="11" t="str">
        <f>PROPER(VLOOKUP(A65,Customer!$A$1:$J$501,10,FALSE))</f>
        <v>Platinum</v>
      </c>
      <c r="I65" s="11" t="s">
        <v>1618</v>
      </c>
      <c r="J65" s="11" t="str">
        <f>VLOOKUP(I65, Product!$A$2:$H$501, 2,FALSE)</f>
        <v>Bedroom Table Lamp</v>
      </c>
      <c r="K65" s="11" t="str">
        <f>VLOOKUP(I65,Product!$A$2:$H$501,3,FALSE)</f>
        <v>Home</v>
      </c>
      <c r="L65" s="11" t="str">
        <f>VLOOKUP(I65, Product!$A$2:$H$501, 4,FALSE)</f>
        <v>Lighting</v>
      </c>
      <c r="M65" s="11" t="str">
        <f>VLOOKUP(I65, Product!$A$2:$H$501,5,FALSE)</f>
        <v>Jones LLC</v>
      </c>
      <c r="N65" s="12">
        <f>VLOOKUP(I65, Product!$A$2:$I$501,8,FALSE)</f>
        <v>382.22</v>
      </c>
      <c r="O65" s="12">
        <f>VLOOKUP(I65, Product!$A$2:$I$501,9,FALSE)</f>
        <v>329</v>
      </c>
      <c r="P65" s="11" t="s">
        <v>1794</v>
      </c>
      <c r="Q65" s="11" t="str">
        <f>VLOOKUP(P65,Store_Dim!$A$2:$E$21,2,FALSE)</f>
        <v>Thomas, Bridges and Harris</v>
      </c>
      <c r="R65" s="11" t="str">
        <f>VLOOKUP(P65,Store_Dim!$A$2:$E$21,3,FALSE)</f>
        <v>North</v>
      </c>
      <c r="S65" s="11" t="str">
        <f>VLOOKUP(P65,Store_Dim!$A$2:$E$21,4,FALSE)</f>
        <v>Sabrinatown</v>
      </c>
      <c r="T65" s="11" t="str">
        <f>VLOOKUP(P65,Store_Dim!$A$2:$E$21,5,FALSE)</f>
        <v>Online</v>
      </c>
      <c r="U65" s="11" t="s">
        <v>2880</v>
      </c>
      <c r="V65" s="14">
        <f>VLOOKUP(Table1[[#This Row],[Sales_ID]],Sales!$A$2:$O$2001,2,FALSE)</f>
        <v>45850</v>
      </c>
      <c r="W65" s="15">
        <f>VLOOKUP(Table1[[#This Row],[Sales_ID]],Sales!$A$2:$O$2001,12,FALSE)</f>
        <v>3</v>
      </c>
      <c r="X65" s="16" t="str">
        <f>TEXT(VLOOKUP(Table1[[#This Row],[Sales_ID]],Sales!$A$2:$O$2001,13,FALSE),"₹#,##0")</f>
        <v>₹471</v>
      </c>
      <c r="Y65" s="51">
        <f>VLOOKUP(Table1[[#This Row],[Sales_ID]],Sales!$A$2:$O$2001,14,FALSE)</f>
        <v>0</v>
      </c>
      <c r="Z65" s="11" t="str">
        <f>VLOOKUP(Table1[[#This Row],[Sales_ID]],Sales!$A$2:$O$2001,10,FALSE)</f>
        <v>PayPal</v>
      </c>
      <c r="AA65" s="50">
        <f>VLOOKUP(Table1[[#This Row],[Sales_ID]],Sales!$A$2:$O$2001,15,FALSE)</f>
        <v>1413.93</v>
      </c>
    </row>
    <row r="66" spans="1:27" x14ac:dyDescent="0.3">
      <c r="A66" s="11" t="s">
        <v>1431</v>
      </c>
      <c r="B66" s="11" t="str">
        <f>PROPER(VLOOKUP(A66,Customer!$A$2:$J$501,9,FALSE))</f>
        <v>David Pierce</v>
      </c>
      <c r="C66" s="11" t="str">
        <f>PROPER(VLOOKUP(A66,Customer!$A$2:$H$501,3,FALSE))</f>
        <v>45</v>
      </c>
      <c r="D66" s="11" t="str">
        <f>PROPER(VLOOKUP(A66,Customer!$A$2:$H$501,4,FALSE))</f>
        <v>Female</v>
      </c>
      <c r="E66" s="11" t="str">
        <f>PROPER(VLOOKUP(A66,Customer!$A$2:$H$501,5,FALSE))</f>
        <v>Grayland</v>
      </c>
      <c r="F66" s="11" t="str">
        <f>PROPER(VLOOKUP(A66,Customer!$A$2:$H$501,6,FALSE))</f>
        <v>Washington</v>
      </c>
      <c r="G66" s="11" t="str">
        <f>VLOOKUP(A66,Customer!$A$2:$H$501,7,FALSE)</f>
        <v>USA</v>
      </c>
      <c r="H66" s="11" t="str">
        <f>PROPER(VLOOKUP(A66,Customer!$A$1:$J$501,10,FALSE))</f>
        <v>Platinum</v>
      </c>
      <c r="I66" s="11" t="s">
        <v>1700</v>
      </c>
      <c r="J66" s="11" t="str">
        <f>VLOOKUP(I66, Product!$A$2:$H$501, 2,FALSE)</f>
        <v>Wireless Mouse</v>
      </c>
      <c r="K66" s="11" t="str">
        <f>VLOOKUP(I66,Product!$A$2:$H$501,3,FALSE)</f>
        <v>Electronics</v>
      </c>
      <c r="L66" s="11" t="str">
        <f>VLOOKUP(I66, Product!$A$2:$H$501, 4,FALSE)</f>
        <v>Computer</v>
      </c>
      <c r="M66" s="11" t="str">
        <f>VLOOKUP(I66, Product!$A$2:$H$501,5,FALSE)</f>
        <v>Larson Ltd</v>
      </c>
      <c r="N66" s="12">
        <f>VLOOKUP(I66, Product!$A$2:$I$501,8,FALSE)</f>
        <v>392.89</v>
      </c>
      <c r="O66" s="12">
        <f>VLOOKUP(I66, Product!$A$2:$I$501,9,FALSE)</f>
        <v>320</v>
      </c>
      <c r="P66" s="11" t="s">
        <v>1799</v>
      </c>
      <c r="Q66" s="11" t="str">
        <f>VLOOKUP(P66,Store_Dim!$A$2:$E$21,2,FALSE)</f>
        <v>Mcdonald Inc</v>
      </c>
      <c r="R66" s="11" t="str">
        <f>VLOOKUP(P66,Store_Dim!$A$2:$E$21,3,FALSE)</f>
        <v>South</v>
      </c>
      <c r="S66" s="11" t="str">
        <f>VLOOKUP(P66,Store_Dim!$A$2:$E$21,4,FALSE)</f>
        <v>Christopherland</v>
      </c>
      <c r="T66" s="11" t="str">
        <f>VLOOKUP(P66,Store_Dim!$A$2:$E$21,5,FALSE)</f>
        <v>Outlet</v>
      </c>
      <c r="U66" s="11" t="s">
        <v>2881</v>
      </c>
      <c r="V66" s="14">
        <f>VLOOKUP(Table1[[#This Row],[Sales_ID]],Sales!$A$2:$O$2001,2,FALSE)</f>
        <v>45441</v>
      </c>
      <c r="W66" s="15">
        <f>VLOOKUP(Table1[[#This Row],[Sales_ID]],Sales!$A$2:$O$2001,12,FALSE)</f>
        <v>2</v>
      </c>
      <c r="X66" s="16" t="str">
        <f>TEXT(VLOOKUP(Table1[[#This Row],[Sales_ID]],Sales!$A$2:$O$2001,13,FALSE),"₹#,##0")</f>
        <v>₹720</v>
      </c>
      <c r="Y66" s="51">
        <f>VLOOKUP(Table1[[#This Row],[Sales_ID]],Sales!$A$2:$O$2001,14,FALSE)</f>
        <v>0.26</v>
      </c>
      <c r="Z66" s="11" t="str">
        <f>VLOOKUP(Table1[[#This Row],[Sales_ID]],Sales!$A$2:$O$2001,10,FALSE)</f>
        <v>Credit Card</v>
      </c>
      <c r="AA66" s="50">
        <f>VLOOKUP(Table1[[#This Row],[Sales_ID]],Sales!$A$2:$O$2001,15,FALSE)</f>
        <v>1066.0735999999999</v>
      </c>
    </row>
    <row r="67" spans="1:27" x14ac:dyDescent="0.3">
      <c r="A67" s="11" t="s">
        <v>275</v>
      </c>
      <c r="B67" s="11" t="str">
        <f>PROPER(VLOOKUP(A67,Customer!$A$2:$J$501,9,FALSE))</f>
        <v>Rhonda Morales</v>
      </c>
      <c r="C67" s="11" t="str">
        <f>PROPER(VLOOKUP(A67,Customer!$A$2:$H$501,3,FALSE))</f>
        <v>61</v>
      </c>
      <c r="D67" s="11" t="str">
        <f>PROPER(VLOOKUP(A67,Customer!$A$2:$H$501,4,FALSE))</f>
        <v>Female</v>
      </c>
      <c r="E67" s="11" t="str">
        <f>PROPER(VLOOKUP(A67,Customer!$A$2:$H$501,5,FALSE))</f>
        <v>Lake Barryfurt</v>
      </c>
      <c r="F67" s="11" t="str">
        <f>PROPER(VLOOKUP(A67,Customer!$A$2:$H$501,6,FALSE))</f>
        <v>California</v>
      </c>
      <c r="G67" s="11" t="str">
        <f>VLOOKUP(A67,Customer!$A$2:$H$501,7,FALSE)</f>
        <v>USA</v>
      </c>
      <c r="H67" s="11" t="str">
        <f>PROPER(VLOOKUP(A67,Customer!$A$1:$J$501,10,FALSE))</f>
        <v>Gold</v>
      </c>
      <c r="I67" s="11" t="s">
        <v>1680</v>
      </c>
      <c r="J67" s="11" t="str">
        <f>VLOOKUP(I67, Product!$A$2:$H$501, 2,FALSE)</f>
        <v>Women's Hair Dryer Brush</v>
      </c>
      <c r="K67" s="11" t="str">
        <f>VLOOKUP(I67,Product!$A$2:$H$501,3,FALSE)</f>
        <v>Beauty</v>
      </c>
      <c r="L67" s="11" t="str">
        <f>VLOOKUP(I67, Product!$A$2:$H$501, 4,FALSE)</f>
        <v>Haircare</v>
      </c>
      <c r="M67" s="11" t="str">
        <f>VLOOKUP(I67, Product!$A$2:$H$501,5,FALSE)</f>
        <v>Torres, Spencer and Potter</v>
      </c>
      <c r="N67" s="12">
        <f>VLOOKUP(I67, Product!$A$2:$I$501,8,FALSE)</f>
        <v>340.39</v>
      </c>
      <c r="O67" s="12">
        <f>VLOOKUP(I67, Product!$A$2:$I$501,9,FALSE)</f>
        <v>177</v>
      </c>
      <c r="P67" s="11" t="s">
        <v>1810</v>
      </c>
      <c r="Q67" s="11" t="str">
        <f>VLOOKUP(P67,Store_Dim!$A$2:$E$21,2,FALSE)</f>
        <v>Guerrero-Schmitt</v>
      </c>
      <c r="R67" s="11" t="str">
        <f>VLOOKUP(P67,Store_Dim!$A$2:$E$21,3,FALSE)</f>
        <v>East</v>
      </c>
      <c r="S67" s="11" t="str">
        <f>VLOOKUP(P67,Store_Dim!$A$2:$E$21,4,FALSE)</f>
        <v>East Stevechester</v>
      </c>
      <c r="T67" s="11" t="str">
        <f>VLOOKUP(P67,Store_Dim!$A$2:$E$21,5,FALSE)</f>
        <v>Flagship</v>
      </c>
      <c r="U67" s="11" t="s">
        <v>2882</v>
      </c>
      <c r="V67" s="14">
        <f>VLOOKUP(Table1[[#This Row],[Sales_ID]],Sales!$A$2:$O$2001,2,FALSE)</f>
        <v>45431</v>
      </c>
      <c r="W67" s="15">
        <f>VLOOKUP(Table1[[#This Row],[Sales_ID]],Sales!$A$2:$O$2001,12,FALSE)</f>
        <v>4</v>
      </c>
      <c r="X67" s="16" t="str">
        <f>TEXT(VLOOKUP(Table1[[#This Row],[Sales_ID]],Sales!$A$2:$O$2001,13,FALSE),"₹#,##0")</f>
        <v>₹100</v>
      </c>
      <c r="Y67" s="51">
        <f>VLOOKUP(Table1[[#This Row],[Sales_ID]],Sales!$A$2:$O$2001,14,FALSE)</f>
        <v>0.11</v>
      </c>
      <c r="Z67" s="11" t="str">
        <f>VLOOKUP(Table1[[#This Row],[Sales_ID]],Sales!$A$2:$O$2001,10,FALSE)</f>
        <v>COD</v>
      </c>
      <c r="AA67" s="50">
        <f>VLOOKUP(Table1[[#This Row],[Sales_ID]],Sales!$A$2:$O$2001,15,FALSE)</f>
        <v>355.71519999999998</v>
      </c>
    </row>
    <row r="68" spans="1:27" x14ac:dyDescent="0.3">
      <c r="A68" s="11" t="s">
        <v>247</v>
      </c>
      <c r="B68" s="11" t="str">
        <f>PROPER(VLOOKUP(A68,Customer!$A$2:$J$501,9,FALSE))</f>
        <v>Amber Mcclain</v>
      </c>
      <c r="C68" s="11" t="str">
        <f>PROPER(VLOOKUP(A68,Customer!$A$2:$H$501,3,FALSE))</f>
        <v>58</v>
      </c>
      <c r="D68" s="11" t="str">
        <f>PROPER(VLOOKUP(A68,Customer!$A$2:$H$501,4,FALSE))</f>
        <v>Male</v>
      </c>
      <c r="E68" s="11" t="str">
        <f>PROPER(VLOOKUP(A68,Customer!$A$2:$H$501,5,FALSE))</f>
        <v>Brendaburgh</v>
      </c>
      <c r="F68" s="11" t="str">
        <f>PROPER(VLOOKUP(A68,Customer!$A$2:$H$501,6,FALSE))</f>
        <v>Florida</v>
      </c>
      <c r="G68" s="11" t="str">
        <f>VLOOKUP(A68,Customer!$A$2:$H$501,7,FALSE)</f>
        <v>USA</v>
      </c>
      <c r="H68" s="11" t="str">
        <f>PROPER(VLOOKUP(A68,Customer!$A$1:$J$501,10,FALSE))</f>
        <v>Silver</v>
      </c>
      <c r="I68" s="11" t="s">
        <v>1568</v>
      </c>
      <c r="J68" s="11" t="str">
        <f>VLOOKUP(I68, Product!$A$2:$H$501, 2,FALSE)</f>
        <v>Ceramic Kitchen Bowl Set</v>
      </c>
      <c r="K68" s="11" t="str">
        <f>VLOOKUP(I68,Product!$A$2:$H$501,3,FALSE)</f>
        <v>Home</v>
      </c>
      <c r="L68" s="11" t="str">
        <f>VLOOKUP(I68, Product!$A$2:$H$501, 4,FALSE)</f>
        <v>Kitchen</v>
      </c>
      <c r="M68" s="11" t="str">
        <f>VLOOKUP(I68, Product!$A$2:$H$501,5,FALSE)</f>
        <v>Hamilton Group</v>
      </c>
      <c r="N68" s="12">
        <f>VLOOKUP(I68, Product!$A$2:$I$501,8,FALSE)</f>
        <v>298.86</v>
      </c>
      <c r="O68" s="12">
        <f>VLOOKUP(I68, Product!$A$2:$I$501,9,FALSE)</f>
        <v>308</v>
      </c>
      <c r="P68" s="11" t="s">
        <v>1766</v>
      </c>
      <c r="Q68" s="11" t="str">
        <f>VLOOKUP(P68,Store_Dim!$A$2:$E$21,2,FALSE)</f>
        <v>Johnson-Wright</v>
      </c>
      <c r="R68" s="11" t="str">
        <f>VLOOKUP(P68,Store_Dim!$A$2:$E$21,3,FALSE)</f>
        <v>North</v>
      </c>
      <c r="S68" s="11" t="str">
        <f>VLOOKUP(P68,Store_Dim!$A$2:$E$21,4,FALSE)</f>
        <v>Hoodberg</v>
      </c>
      <c r="T68" s="11" t="str">
        <f>VLOOKUP(P68,Store_Dim!$A$2:$E$21,5,FALSE)</f>
        <v>Outlet</v>
      </c>
      <c r="U68" s="11" t="s">
        <v>2883</v>
      </c>
      <c r="V68" s="14">
        <f>VLOOKUP(Table1[[#This Row],[Sales_ID]],Sales!$A$2:$O$2001,2,FALSE)</f>
        <v>45873</v>
      </c>
      <c r="W68" s="15">
        <f>VLOOKUP(Table1[[#This Row],[Sales_ID]],Sales!$A$2:$O$2001,12,FALSE)</f>
        <v>3</v>
      </c>
      <c r="X68" s="16" t="str">
        <f>TEXT(VLOOKUP(Table1[[#This Row],[Sales_ID]],Sales!$A$2:$O$2001,13,FALSE),"₹#,##0")</f>
        <v>₹901</v>
      </c>
      <c r="Y68" s="51">
        <f>VLOOKUP(Table1[[#This Row],[Sales_ID]],Sales!$A$2:$O$2001,14,FALSE)</f>
        <v>0.11</v>
      </c>
      <c r="Z68" s="11" t="str">
        <f>VLOOKUP(Table1[[#This Row],[Sales_ID]],Sales!$A$2:$O$2001,10,FALSE)</f>
        <v>COD</v>
      </c>
      <c r="AA68" s="50">
        <f>VLOOKUP(Table1[[#This Row],[Sales_ID]],Sales!$A$2:$O$2001,15,FALSE)</f>
        <v>2404.6821</v>
      </c>
    </row>
    <row r="69" spans="1:27" x14ac:dyDescent="0.3">
      <c r="A69" s="11" t="s">
        <v>1368</v>
      </c>
      <c r="B69" s="11" t="str">
        <f>PROPER(VLOOKUP(A69,Customer!$A$2:$J$501,9,FALSE))</f>
        <v>Kelli Smith</v>
      </c>
      <c r="C69" s="11" t="str">
        <f>PROPER(VLOOKUP(A69,Customer!$A$2:$H$501,3,FALSE))</f>
        <v>42</v>
      </c>
      <c r="D69" s="11" t="str">
        <f>PROPER(VLOOKUP(A69,Customer!$A$2:$H$501,4,FALSE))</f>
        <v>Female</v>
      </c>
      <c r="E69" s="11" t="str">
        <f>PROPER(VLOOKUP(A69,Customer!$A$2:$H$501,5,FALSE))</f>
        <v>North Maryfort</v>
      </c>
      <c r="F69" s="11" t="str">
        <f>PROPER(VLOOKUP(A69,Customer!$A$2:$H$501,6,FALSE))</f>
        <v>Oregon</v>
      </c>
      <c r="G69" s="11" t="str">
        <f>VLOOKUP(A69,Customer!$A$2:$H$501,7,FALSE)</f>
        <v>USA</v>
      </c>
      <c r="H69" s="11" t="str">
        <f>PROPER(VLOOKUP(A69,Customer!$A$1:$J$501,10,FALSE))</f>
        <v>Bronze</v>
      </c>
      <c r="I69" s="11" t="s">
        <v>1640</v>
      </c>
      <c r="J69" s="11" t="str">
        <f>VLOOKUP(I69, Product!$A$2:$H$501, 2,FALSE)</f>
        <v>Men's Winter Jacket</v>
      </c>
      <c r="K69" s="11" t="str">
        <f>VLOOKUP(I69,Product!$A$2:$H$501,3,FALSE)</f>
        <v>Clothing</v>
      </c>
      <c r="L69" s="11" t="str">
        <f>VLOOKUP(I69, Product!$A$2:$H$501, 4,FALSE)</f>
        <v>Outerwear</v>
      </c>
      <c r="M69" s="11" t="str">
        <f>VLOOKUP(I69, Product!$A$2:$H$501,5,FALSE)</f>
        <v>Kelly, Smith and Perez</v>
      </c>
      <c r="N69" s="12">
        <f>VLOOKUP(I69, Product!$A$2:$I$501,8,FALSE)</f>
        <v>167.34</v>
      </c>
      <c r="O69" s="12">
        <f>VLOOKUP(I69, Product!$A$2:$I$501,9,FALSE)</f>
        <v>296</v>
      </c>
      <c r="P69" s="11" t="s">
        <v>1782</v>
      </c>
      <c r="Q69" s="11" t="str">
        <f>VLOOKUP(P69,Store_Dim!$A$2:$E$21,2,FALSE)</f>
        <v>Bean, Jones and Park</v>
      </c>
      <c r="R69" s="11" t="str">
        <f>VLOOKUP(P69,Store_Dim!$A$2:$E$21,3,FALSE)</f>
        <v>West</v>
      </c>
      <c r="S69" s="11" t="str">
        <f>VLOOKUP(P69,Store_Dim!$A$2:$E$21,4,FALSE)</f>
        <v>Thompsonborough</v>
      </c>
      <c r="T69" s="11" t="str">
        <f>VLOOKUP(P69,Store_Dim!$A$2:$E$21,5,FALSE)</f>
        <v>Online</v>
      </c>
      <c r="U69" s="11" t="s">
        <v>2884</v>
      </c>
      <c r="V69" s="14">
        <f>VLOOKUP(Table1[[#This Row],[Sales_ID]],Sales!$A$2:$O$2001,2,FALSE)</f>
        <v>45629</v>
      </c>
      <c r="W69" s="15">
        <f>VLOOKUP(Table1[[#This Row],[Sales_ID]],Sales!$A$2:$O$2001,12,FALSE)</f>
        <v>1</v>
      </c>
      <c r="X69" s="16" t="str">
        <f>TEXT(VLOOKUP(Table1[[#This Row],[Sales_ID]],Sales!$A$2:$O$2001,13,FALSE),"₹#,##0")</f>
        <v>₹682</v>
      </c>
      <c r="Y69" s="51">
        <f>VLOOKUP(Table1[[#This Row],[Sales_ID]],Sales!$A$2:$O$2001,14,FALSE)</f>
        <v>0.11</v>
      </c>
      <c r="Z69" s="11" t="str">
        <f>VLOOKUP(Table1[[#This Row],[Sales_ID]],Sales!$A$2:$O$2001,10,FALSE)</f>
        <v>PayPal</v>
      </c>
      <c r="AA69" s="50">
        <f>VLOOKUP(Table1[[#This Row],[Sales_ID]],Sales!$A$2:$O$2001,15,FALSE)</f>
        <v>606.73080000000004</v>
      </c>
    </row>
    <row r="70" spans="1:27" x14ac:dyDescent="0.3">
      <c r="A70" s="11" t="s">
        <v>48</v>
      </c>
      <c r="B70" s="11" t="str">
        <f>PROPER(VLOOKUP(A70,Customer!$A$2:$J$501,9,FALSE))</f>
        <v>Ms. Maria Leach</v>
      </c>
      <c r="C70" s="11" t="str">
        <f>PROPER(VLOOKUP(A70,Customer!$A$2:$H$501,3,FALSE))</f>
        <v>64</v>
      </c>
      <c r="D70" s="11" t="str">
        <f>PROPER(VLOOKUP(A70,Customer!$A$2:$H$501,4,FALSE))</f>
        <v>Male</v>
      </c>
      <c r="E70" s="11" t="str">
        <f>PROPER(VLOOKUP(A70,Customer!$A$2:$H$501,5,FALSE))</f>
        <v>Melissashire</v>
      </c>
      <c r="F70" s="11" t="str">
        <f>PROPER(VLOOKUP(A70,Customer!$A$2:$H$501,6,FALSE))</f>
        <v>Pennsylvania</v>
      </c>
      <c r="G70" s="11" t="str">
        <f>VLOOKUP(A70,Customer!$A$2:$H$501,7,FALSE)</f>
        <v>USA</v>
      </c>
      <c r="H70" s="11" t="str">
        <f>PROPER(VLOOKUP(A70,Customer!$A$1:$J$501,10,FALSE))</f>
        <v>Platinum</v>
      </c>
      <c r="I70" s="11" t="s">
        <v>1704</v>
      </c>
      <c r="J70" s="11" t="str">
        <f>VLOOKUP(I70, Product!$A$2:$H$501, 2,FALSE)</f>
        <v>Essential Oil Diffuser</v>
      </c>
      <c r="K70" s="11" t="str">
        <f>VLOOKUP(I70,Product!$A$2:$H$501,3,FALSE)</f>
        <v>Home</v>
      </c>
      <c r="L70" s="11" t="str">
        <f>VLOOKUP(I70, Product!$A$2:$H$501, 4,FALSE)</f>
        <v>Decor</v>
      </c>
      <c r="M70" s="11" t="str">
        <f>VLOOKUP(I70, Product!$A$2:$H$501,5,FALSE)</f>
        <v>Hernandez Inc</v>
      </c>
      <c r="N70" s="12">
        <f>VLOOKUP(I70, Product!$A$2:$I$501,8,FALSE)</f>
        <v>325.26</v>
      </c>
      <c r="O70" s="12">
        <f>VLOOKUP(I70, Product!$A$2:$I$501,9,FALSE)</f>
        <v>400</v>
      </c>
      <c r="P70" s="11" t="s">
        <v>1797</v>
      </c>
      <c r="Q70" s="11" t="str">
        <f>VLOOKUP(P70,Store_Dim!$A$2:$E$21,2,FALSE)</f>
        <v>Gardner, Humphrey and Contreras</v>
      </c>
      <c r="R70" s="11" t="str">
        <f>VLOOKUP(P70,Store_Dim!$A$2:$E$21,3,FALSE)</f>
        <v>East</v>
      </c>
      <c r="S70" s="11" t="str">
        <f>VLOOKUP(P70,Store_Dim!$A$2:$E$21,4,FALSE)</f>
        <v>Johnsonville</v>
      </c>
      <c r="T70" s="11" t="str">
        <f>VLOOKUP(P70,Store_Dim!$A$2:$E$21,5,FALSE)</f>
        <v>Flagship</v>
      </c>
      <c r="U70" s="11" t="s">
        <v>2885</v>
      </c>
      <c r="V70" s="14">
        <f>VLOOKUP(Table1[[#This Row],[Sales_ID]],Sales!$A$2:$O$2001,2,FALSE)</f>
        <v>45222</v>
      </c>
      <c r="W70" s="15">
        <f>VLOOKUP(Table1[[#This Row],[Sales_ID]],Sales!$A$2:$O$2001,12,FALSE)</f>
        <v>2</v>
      </c>
      <c r="X70" s="16" t="str">
        <f>TEXT(VLOOKUP(Table1[[#This Row],[Sales_ID]],Sales!$A$2:$O$2001,13,FALSE),"₹#,##0")</f>
        <v>₹838</v>
      </c>
      <c r="Y70" s="51">
        <f>VLOOKUP(Table1[[#This Row],[Sales_ID]],Sales!$A$2:$O$2001,14,FALSE)</f>
        <v>0.3</v>
      </c>
      <c r="Z70" s="11" t="str">
        <f>VLOOKUP(Table1[[#This Row],[Sales_ID]],Sales!$A$2:$O$2001,10,FALSE)</f>
        <v>Credit Card</v>
      </c>
      <c r="AA70" s="50">
        <f>VLOOKUP(Table1[[#This Row],[Sales_ID]],Sales!$A$2:$O$2001,15,FALSE)</f>
        <v>1173.508</v>
      </c>
    </row>
    <row r="71" spans="1:27" x14ac:dyDescent="0.3">
      <c r="A71" s="11" t="s">
        <v>857</v>
      </c>
      <c r="B71" s="11" t="str">
        <f>PROPER(VLOOKUP(A71,Customer!$A$2:$J$501,9,FALSE))</f>
        <v>Tyrone Olson</v>
      </c>
      <c r="C71" s="11" t="str">
        <f>PROPER(VLOOKUP(A71,Customer!$A$2:$H$501,3,FALSE))</f>
        <v>45</v>
      </c>
      <c r="D71" s="11" t="str">
        <f>PROPER(VLOOKUP(A71,Customer!$A$2:$H$501,4,FALSE))</f>
        <v>Female</v>
      </c>
      <c r="E71" s="11" t="str">
        <f>PROPER(VLOOKUP(A71,Customer!$A$2:$H$501,5,FALSE))</f>
        <v>Emilytown</v>
      </c>
      <c r="F71" s="11" t="str">
        <f>PROPER(VLOOKUP(A71,Customer!$A$2:$H$501,6,FALSE))</f>
        <v>California</v>
      </c>
      <c r="G71" s="11" t="str">
        <f>VLOOKUP(A71,Customer!$A$2:$H$501,7,FALSE)</f>
        <v>USA</v>
      </c>
      <c r="H71" s="11" t="str">
        <f>PROPER(VLOOKUP(A71,Customer!$A$1:$J$501,10,FALSE))</f>
        <v>Silver</v>
      </c>
      <c r="I71" s="11" t="s">
        <v>1586</v>
      </c>
      <c r="J71" s="11" t="str">
        <f>VLOOKUP(I71, Product!$A$2:$H$501, 2,FALSE)</f>
        <v>Knee Support Brace</v>
      </c>
      <c r="K71" s="11" t="str">
        <f>VLOOKUP(I71,Product!$A$2:$H$501,3,FALSE)</f>
        <v>Sports</v>
      </c>
      <c r="L71" s="11" t="str">
        <f>VLOOKUP(I71, Product!$A$2:$H$501, 4,FALSE)</f>
        <v>Equipment</v>
      </c>
      <c r="M71" s="11" t="str">
        <f>VLOOKUP(I71, Product!$A$2:$H$501,5,FALSE)</f>
        <v>May-Reese</v>
      </c>
      <c r="N71" s="12">
        <f>VLOOKUP(I71, Product!$A$2:$I$501,8,FALSE)</f>
        <v>21.34</v>
      </c>
      <c r="O71" s="12">
        <f>VLOOKUP(I71, Product!$A$2:$I$501,9,FALSE)</f>
        <v>65</v>
      </c>
      <c r="P71" s="11" t="s">
        <v>1810</v>
      </c>
      <c r="Q71" s="11" t="str">
        <f>VLOOKUP(P71,Store_Dim!$A$2:$E$21,2,FALSE)</f>
        <v>Guerrero-Schmitt</v>
      </c>
      <c r="R71" s="11" t="str">
        <f>VLOOKUP(P71,Store_Dim!$A$2:$E$21,3,FALSE)</f>
        <v>East</v>
      </c>
      <c r="S71" s="11" t="str">
        <f>VLOOKUP(P71,Store_Dim!$A$2:$E$21,4,FALSE)</f>
        <v>East Stevechester</v>
      </c>
      <c r="T71" s="11" t="str">
        <f>VLOOKUP(P71,Store_Dim!$A$2:$E$21,5,FALSE)</f>
        <v>Flagship</v>
      </c>
      <c r="U71" s="11" t="s">
        <v>1932</v>
      </c>
      <c r="V71" s="14">
        <f>VLOOKUP(Table1[[#This Row],[Sales_ID]],Sales!$A$2:$O$2001,2,FALSE)</f>
        <v>45891</v>
      </c>
      <c r="W71" s="15">
        <f>VLOOKUP(Table1[[#This Row],[Sales_ID]],Sales!$A$2:$O$2001,12,FALSE)</f>
        <v>3</v>
      </c>
      <c r="X71" s="16" t="str">
        <f>TEXT(VLOOKUP(Table1[[#This Row],[Sales_ID]],Sales!$A$2:$O$2001,13,FALSE),"₹#,##0")</f>
        <v>₹552</v>
      </c>
      <c r="Y71" s="51">
        <f>VLOOKUP(Table1[[#This Row],[Sales_ID]],Sales!$A$2:$O$2001,14,FALSE)</f>
        <v>0.03</v>
      </c>
      <c r="Z71" s="11" t="str">
        <f>VLOOKUP(Table1[[#This Row],[Sales_ID]],Sales!$A$2:$O$2001,10,FALSE)</f>
        <v>COD</v>
      </c>
      <c r="AA71" s="50">
        <f>VLOOKUP(Table1[[#This Row],[Sales_ID]],Sales!$A$2:$O$2001,15,FALSE)</f>
        <v>1605.5052000000001</v>
      </c>
    </row>
    <row r="72" spans="1:27" x14ac:dyDescent="0.3">
      <c r="A72" s="11" t="s">
        <v>637</v>
      </c>
      <c r="B72" s="11" t="str">
        <f>PROPER(VLOOKUP(A72,Customer!$A$2:$J$501,9,FALSE))</f>
        <v>Ashley Ferguson</v>
      </c>
      <c r="C72" s="11" t="str">
        <f>PROPER(VLOOKUP(A72,Customer!$A$2:$H$501,3,FALSE))</f>
        <v>46</v>
      </c>
      <c r="D72" s="11" t="str">
        <f>PROPER(VLOOKUP(A72,Customer!$A$2:$H$501,4,FALSE))</f>
        <v>Male</v>
      </c>
      <c r="E72" s="11" t="str">
        <f>PROPER(VLOOKUP(A72,Customer!$A$2:$H$501,5,FALSE))</f>
        <v>Sarahmouth</v>
      </c>
      <c r="F72" s="11" t="str">
        <f>PROPER(VLOOKUP(A72,Customer!$A$2:$H$501,6,FALSE))</f>
        <v>Pennsylvania</v>
      </c>
      <c r="G72" s="11" t="str">
        <f>VLOOKUP(A72,Customer!$A$2:$H$501,7,FALSE)</f>
        <v>USA</v>
      </c>
      <c r="H72" s="11" t="str">
        <f>PROPER(VLOOKUP(A72,Customer!$A$1:$J$501,10,FALSE))</f>
        <v>Gold</v>
      </c>
      <c r="I72" s="11" t="s">
        <v>1722</v>
      </c>
      <c r="J72" s="11" t="str">
        <f>VLOOKUP(I72, Product!$A$2:$H$501, 2,FALSE)</f>
        <v>LED Bedside Lamp</v>
      </c>
      <c r="K72" s="11" t="str">
        <f>VLOOKUP(I72,Product!$A$2:$H$501,3,FALSE)</f>
        <v>Home</v>
      </c>
      <c r="L72" s="11" t="str">
        <f>VLOOKUP(I72, Product!$A$2:$H$501, 4,FALSE)</f>
        <v>Lighting</v>
      </c>
      <c r="M72" s="11" t="str">
        <f>VLOOKUP(I72, Product!$A$2:$H$501,5,FALSE)</f>
        <v>Aguilar, Horton and Lewis</v>
      </c>
      <c r="N72" s="12">
        <f>VLOOKUP(I72, Product!$A$2:$I$501,8,FALSE)</f>
        <v>371.38</v>
      </c>
      <c r="O72" s="12">
        <f>VLOOKUP(I72, Product!$A$2:$I$501,9,FALSE)</f>
        <v>220</v>
      </c>
      <c r="P72" s="11" t="s">
        <v>1794</v>
      </c>
      <c r="Q72" s="11" t="str">
        <f>VLOOKUP(P72,Store_Dim!$A$2:$E$21,2,FALSE)</f>
        <v>Thomas, Bridges and Harris</v>
      </c>
      <c r="R72" s="11" t="str">
        <f>VLOOKUP(P72,Store_Dim!$A$2:$E$21,3,FALSE)</f>
        <v>North</v>
      </c>
      <c r="S72" s="11" t="str">
        <f>VLOOKUP(P72,Store_Dim!$A$2:$E$21,4,FALSE)</f>
        <v>Sabrinatown</v>
      </c>
      <c r="T72" s="11" t="str">
        <f>VLOOKUP(P72,Store_Dim!$A$2:$E$21,5,FALSE)</f>
        <v>Online</v>
      </c>
      <c r="U72" s="11" t="s">
        <v>2886</v>
      </c>
      <c r="V72" s="14">
        <f>VLOOKUP(Table1[[#This Row],[Sales_ID]],Sales!$A$2:$O$2001,2,FALSE)</f>
        <v>45797</v>
      </c>
      <c r="W72" s="15">
        <f>VLOOKUP(Table1[[#This Row],[Sales_ID]],Sales!$A$2:$O$2001,12,FALSE)</f>
        <v>2</v>
      </c>
      <c r="X72" s="16" t="str">
        <f>TEXT(VLOOKUP(Table1[[#This Row],[Sales_ID]],Sales!$A$2:$O$2001,13,FALSE),"₹#,##0")</f>
        <v>₹816</v>
      </c>
      <c r="Y72" s="51">
        <f>VLOOKUP(Table1[[#This Row],[Sales_ID]],Sales!$A$2:$O$2001,14,FALSE)</f>
        <v>0.27</v>
      </c>
      <c r="Z72" s="11" t="str">
        <f>VLOOKUP(Table1[[#This Row],[Sales_ID]],Sales!$A$2:$O$2001,10,FALSE)</f>
        <v>Credit Card</v>
      </c>
      <c r="AA72" s="50">
        <f>VLOOKUP(Table1[[#This Row],[Sales_ID]],Sales!$A$2:$O$2001,15,FALSE)</f>
        <v>1191.6812</v>
      </c>
    </row>
    <row r="73" spans="1:27" x14ac:dyDescent="0.3">
      <c r="A73" s="11" t="s">
        <v>1187</v>
      </c>
      <c r="B73" s="11" t="str">
        <f>PROPER(VLOOKUP(A73,Customer!$A$2:$J$501,9,FALSE))</f>
        <v>Shelley Ponce</v>
      </c>
      <c r="C73" s="11" t="str">
        <f>PROPER(VLOOKUP(A73,Customer!$A$2:$H$501,3,FALSE))</f>
        <v>23</v>
      </c>
      <c r="D73" s="11" t="str">
        <f>PROPER(VLOOKUP(A73,Customer!$A$2:$H$501,4,FALSE))</f>
        <v>Male</v>
      </c>
      <c r="E73" s="11" t="str">
        <f>PROPER(VLOOKUP(A73,Customer!$A$2:$H$501,5,FALSE))</f>
        <v>South Cassandrachester</v>
      </c>
      <c r="F73" s="11" t="str">
        <f>PROPER(VLOOKUP(A73,Customer!$A$2:$H$501,6,FALSE))</f>
        <v>Rhode Island</v>
      </c>
      <c r="G73" s="11" t="str">
        <f>VLOOKUP(A73,Customer!$A$2:$H$501,7,FALSE)</f>
        <v>USA</v>
      </c>
      <c r="H73" s="11" t="str">
        <f>PROPER(VLOOKUP(A73,Customer!$A$1:$J$501,10,FALSE))</f>
        <v>Gold</v>
      </c>
      <c r="I73" s="11" t="s">
        <v>1670</v>
      </c>
      <c r="J73" s="11" t="str">
        <f>VLOOKUP(I73, Product!$A$2:$H$501, 2,FALSE)</f>
        <v>Tennis Ball 3-Pack</v>
      </c>
      <c r="K73" s="11" t="str">
        <f>VLOOKUP(I73,Product!$A$2:$H$501,3,FALSE)</f>
        <v>Sports</v>
      </c>
      <c r="L73" s="11" t="str">
        <f>VLOOKUP(I73, Product!$A$2:$H$501, 4,FALSE)</f>
        <v>Equipment</v>
      </c>
      <c r="M73" s="11" t="str">
        <f>VLOOKUP(I73, Product!$A$2:$H$501,5,FALSE)</f>
        <v>Lopez LLC</v>
      </c>
      <c r="N73" s="12">
        <f>VLOOKUP(I73, Product!$A$2:$I$501,8,FALSE)</f>
        <v>103.45</v>
      </c>
      <c r="O73" s="12">
        <f>VLOOKUP(I73, Product!$A$2:$I$501,9,FALSE)</f>
        <v>465</v>
      </c>
      <c r="P73" s="11" t="s">
        <v>1779</v>
      </c>
      <c r="Q73" s="11" t="str">
        <f>VLOOKUP(P73,Store_Dim!$A$2:$E$21,2,FALSE)</f>
        <v>Martinez-Mullins</v>
      </c>
      <c r="R73" s="11" t="str">
        <f>VLOOKUP(P73,Store_Dim!$A$2:$E$21,3,FALSE)</f>
        <v>South</v>
      </c>
      <c r="S73" s="11" t="str">
        <f>VLOOKUP(P73,Store_Dim!$A$2:$E$21,4,FALSE)</f>
        <v>Williamsfurt</v>
      </c>
      <c r="T73" s="11" t="str">
        <f>VLOOKUP(P73,Store_Dim!$A$2:$E$21,5,FALSE)</f>
        <v>Online</v>
      </c>
      <c r="U73" s="11" t="s">
        <v>2887</v>
      </c>
      <c r="V73" s="14">
        <f>VLOOKUP(Table1[[#This Row],[Sales_ID]],Sales!$A$2:$O$2001,2,FALSE)</f>
        <v>45554</v>
      </c>
      <c r="W73" s="15">
        <f>VLOOKUP(Table1[[#This Row],[Sales_ID]],Sales!$A$2:$O$2001,12,FALSE)</f>
        <v>2</v>
      </c>
      <c r="X73" s="16" t="str">
        <f>TEXT(VLOOKUP(Table1[[#This Row],[Sales_ID]],Sales!$A$2:$O$2001,13,FALSE),"₹#,##0")</f>
        <v>₹654</v>
      </c>
      <c r="Y73" s="51">
        <f>VLOOKUP(Table1[[#This Row],[Sales_ID]],Sales!$A$2:$O$2001,14,FALSE)</f>
        <v>0.27</v>
      </c>
      <c r="Z73" s="11" t="str">
        <f>VLOOKUP(Table1[[#This Row],[Sales_ID]],Sales!$A$2:$O$2001,10,FALSE)</f>
        <v>PayPal</v>
      </c>
      <c r="AA73" s="50">
        <f>VLOOKUP(Table1[[#This Row],[Sales_ID]],Sales!$A$2:$O$2001,15,FALSE)</f>
        <v>955.01519999999994</v>
      </c>
    </row>
    <row r="74" spans="1:27" x14ac:dyDescent="0.3">
      <c r="A74" s="11" t="s">
        <v>372</v>
      </c>
      <c r="B74" s="11" t="str">
        <f>PROPER(VLOOKUP(A74,Customer!$A$2:$J$501,9,FALSE))</f>
        <v>Lance Baker</v>
      </c>
      <c r="C74" s="11" t="str">
        <f>PROPER(VLOOKUP(A74,Customer!$A$2:$H$501,3,FALSE))</f>
        <v>50</v>
      </c>
      <c r="D74" s="11" t="str">
        <f>PROPER(VLOOKUP(A74,Customer!$A$2:$H$501,4,FALSE))</f>
        <v>Female</v>
      </c>
      <c r="E74" s="11" t="str">
        <f>PROPER(VLOOKUP(A74,Customer!$A$2:$H$501,5,FALSE))</f>
        <v>Port Victoria</v>
      </c>
      <c r="F74" s="11" t="str">
        <f>PROPER(VLOOKUP(A74,Customer!$A$2:$H$501,6,FALSE))</f>
        <v>Florida</v>
      </c>
      <c r="G74" s="11" t="str">
        <f>VLOOKUP(A74,Customer!$A$2:$H$501,7,FALSE)</f>
        <v>USA</v>
      </c>
      <c r="H74" s="11" t="str">
        <f>PROPER(VLOOKUP(A74,Customer!$A$1:$J$501,10,FALSE))</f>
        <v>Gold</v>
      </c>
      <c r="I74" s="11" t="s">
        <v>1694</v>
      </c>
      <c r="J74" s="11" t="str">
        <f>VLOOKUP(I74, Product!$A$2:$H$501, 2,FALSE)</f>
        <v>Shin Guards – Adult</v>
      </c>
      <c r="K74" s="11" t="str">
        <f>VLOOKUP(I74,Product!$A$2:$H$501,3,FALSE)</f>
        <v>Sports</v>
      </c>
      <c r="L74" s="11" t="str">
        <f>VLOOKUP(I74, Product!$A$2:$H$501, 4,FALSE)</f>
        <v>Team Sports</v>
      </c>
      <c r="M74" s="11" t="str">
        <f>VLOOKUP(I74, Product!$A$2:$H$501,5,FALSE)</f>
        <v>French Ltd</v>
      </c>
      <c r="N74" s="12">
        <f>VLOOKUP(I74, Product!$A$2:$I$501,8,FALSE)</f>
        <v>107.06</v>
      </c>
      <c r="O74" s="12">
        <f>VLOOKUP(I74, Product!$A$2:$I$501,9,FALSE)</f>
        <v>359</v>
      </c>
      <c r="P74" s="11" t="s">
        <v>1797</v>
      </c>
      <c r="Q74" s="11" t="str">
        <f>VLOOKUP(P74,Store_Dim!$A$2:$E$21,2,FALSE)</f>
        <v>Gardner, Humphrey and Contreras</v>
      </c>
      <c r="R74" s="11" t="str">
        <f>VLOOKUP(P74,Store_Dim!$A$2:$E$21,3,FALSE)</f>
        <v>East</v>
      </c>
      <c r="S74" s="11" t="str">
        <f>VLOOKUP(P74,Store_Dim!$A$2:$E$21,4,FALSE)</f>
        <v>Johnsonville</v>
      </c>
      <c r="T74" s="11" t="str">
        <f>VLOOKUP(P74,Store_Dim!$A$2:$E$21,5,FALSE)</f>
        <v>Flagship</v>
      </c>
      <c r="U74" s="11" t="s">
        <v>2888</v>
      </c>
      <c r="V74" s="14">
        <f>VLOOKUP(Table1[[#This Row],[Sales_ID]],Sales!$A$2:$O$2001,2,FALSE)</f>
        <v>45385</v>
      </c>
      <c r="W74" s="15">
        <f>VLOOKUP(Table1[[#This Row],[Sales_ID]],Sales!$A$2:$O$2001,12,FALSE)</f>
        <v>4</v>
      </c>
      <c r="X74" s="16" t="str">
        <f>TEXT(VLOOKUP(Table1[[#This Row],[Sales_ID]],Sales!$A$2:$O$2001,13,FALSE),"₹#,##0")</f>
        <v>₹528</v>
      </c>
      <c r="Y74" s="51">
        <f>VLOOKUP(Table1[[#This Row],[Sales_ID]],Sales!$A$2:$O$2001,14,FALSE)</f>
        <v>0.2</v>
      </c>
      <c r="Z74" s="11" t="str">
        <f>VLOOKUP(Table1[[#This Row],[Sales_ID]],Sales!$A$2:$O$2001,10,FALSE)</f>
        <v>PayPal</v>
      </c>
      <c r="AA74" s="50">
        <f>VLOOKUP(Table1[[#This Row],[Sales_ID]],Sales!$A$2:$O$2001,15,FALSE)</f>
        <v>1690.3040000000001</v>
      </c>
    </row>
    <row r="75" spans="1:27" x14ac:dyDescent="0.3">
      <c r="A75" s="11" t="s">
        <v>716</v>
      </c>
      <c r="B75" s="11" t="str">
        <f>PROPER(VLOOKUP(A75,Customer!$A$2:$J$501,9,FALSE))</f>
        <v>Lisa Young</v>
      </c>
      <c r="C75" s="11" t="str">
        <f>PROPER(VLOOKUP(A75,Customer!$A$2:$H$501,3,FALSE))</f>
        <v>38</v>
      </c>
      <c r="D75" s="11" t="str">
        <f>PROPER(VLOOKUP(A75,Customer!$A$2:$H$501,4,FALSE))</f>
        <v>Male</v>
      </c>
      <c r="E75" s="11" t="str">
        <f>PROPER(VLOOKUP(A75,Customer!$A$2:$H$501,5,FALSE))</f>
        <v>Maybury</v>
      </c>
      <c r="F75" s="11" t="str">
        <f>PROPER(VLOOKUP(A75,Customer!$A$2:$H$501,6,FALSE))</f>
        <v>Georgia</v>
      </c>
      <c r="G75" s="11" t="str">
        <f>VLOOKUP(A75,Customer!$A$2:$H$501,7,FALSE)</f>
        <v>USA</v>
      </c>
      <c r="H75" s="11" t="str">
        <f>PROPER(VLOOKUP(A75,Customer!$A$1:$J$501,10,FALSE))</f>
        <v>Platinum</v>
      </c>
      <c r="I75" s="11" t="s">
        <v>1616</v>
      </c>
      <c r="J75" s="11" t="str">
        <f>VLOOKUP(I75, Product!$A$2:$H$501, 2,FALSE)</f>
        <v>Gaming Mechanical Keyboard</v>
      </c>
      <c r="K75" s="11" t="str">
        <f>VLOOKUP(I75,Product!$A$2:$H$501,3,FALSE)</f>
        <v>Electronics</v>
      </c>
      <c r="L75" s="11" t="str">
        <f>VLOOKUP(I75, Product!$A$2:$H$501, 4,FALSE)</f>
        <v>Computer</v>
      </c>
      <c r="M75" s="11" t="str">
        <f>VLOOKUP(I75, Product!$A$2:$H$501,5,FALSE)</f>
        <v>Lucero LLC</v>
      </c>
      <c r="N75" s="12">
        <f>VLOOKUP(I75, Product!$A$2:$I$501,8,FALSE)</f>
        <v>419.28</v>
      </c>
      <c r="O75" s="12">
        <f>VLOOKUP(I75, Product!$A$2:$I$501,9,FALSE)</f>
        <v>86</v>
      </c>
      <c r="P75" s="11" t="s">
        <v>1779</v>
      </c>
      <c r="Q75" s="11" t="str">
        <f>VLOOKUP(P75,Store_Dim!$A$2:$E$21,2,FALSE)</f>
        <v>Martinez-Mullins</v>
      </c>
      <c r="R75" s="11" t="str">
        <f>VLOOKUP(P75,Store_Dim!$A$2:$E$21,3,FALSE)</f>
        <v>South</v>
      </c>
      <c r="S75" s="11" t="str">
        <f>VLOOKUP(P75,Store_Dim!$A$2:$E$21,4,FALSE)</f>
        <v>Williamsfurt</v>
      </c>
      <c r="T75" s="11" t="str">
        <f>VLOOKUP(P75,Store_Dim!$A$2:$E$21,5,FALSE)</f>
        <v>Online</v>
      </c>
      <c r="U75" s="11" t="s">
        <v>2889</v>
      </c>
      <c r="V75" s="14">
        <f>VLOOKUP(Table1[[#This Row],[Sales_ID]],Sales!$A$2:$O$2001,2,FALSE)</f>
        <v>45704</v>
      </c>
      <c r="W75" s="15">
        <f>VLOOKUP(Table1[[#This Row],[Sales_ID]],Sales!$A$2:$O$2001,12,FALSE)</f>
        <v>4</v>
      </c>
      <c r="X75" s="16" t="str">
        <f>TEXT(VLOOKUP(Table1[[#This Row],[Sales_ID]],Sales!$A$2:$O$2001,13,FALSE),"₹#,##0")</f>
        <v>₹37</v>
      </c>
      <c r="Y75" s="51">
        <f>VLOOKUP(Table1[[#This Row],[Sales_ID]],Sales!$A$2:$O$2001,14,FALSE)</f>
        <v>7.0000000000000007E-2</v>
      </c>
      <c r="Z75" s="11" t="str">
        <f>VLOOKUP(Table1[[#This Row],[Sales_ID]],Sales!$A$2:$O$2001,10,FALSE)</f>
        <v>COD</v>
      </c>
      <c r="AA75" s="50">
        <f>VLOOKUP(Table1[[#This Row],[Sales_ID]],Sales!$A$2:$O$2001,15,FALSE)</f>
        <v>136.5984</v>
      </c>
    </row>
    <row r="76" spans="1:27" x14ac:dyDescent="0.3">
      <c r="A76" s="11" t="s">
        <v>1157</v>
      </c>
      <c r="B76" s="11" t="str">
        <f>PROPER(VLOOKUP(A76,Customer!$A$2:$J$501,9,FALSE))</f>
        <v>James Holloway Jr.</v>
      </c>
      <c r="C76" s="11" t="str">
        <f>PROPER(VLOOKUP(A76,Customer!$A$2:$H$501,3,FALSE))</f>
        <v>45</v>
      </c>
      <c r="D76" s="11" t="str">
        <f>PROPER(VLOOKUP(A76,Customer!$A$2:$H$501,4,FALSE))</f>
        <v>Male</v>
      </c>
      <c r="E76" s="11" t="str">
        <f>PROPER(VLOOKUP(A76,Customer!$A$2:$H$501,5,FALSE))</f>
        <v>Millston</v>
      </c>
      <c r="F76" s="11" t="str">
        <f>PROPER(VLOOKUP(A76,Customer!$A$2:$H$501,6,FALSE))</f>
        <v>Indiana</v>
      </c>
      <c r="G76" s="11" t="str">
        <f>VLOOKUP(A76,Customer!$A$2:$H$501,7,FALSE)</f>
        <v>USA</v>
      </c>
      <c r="H76" s="11" t="str">
        <f>PROPER(VLOOKUP(A76,Customer!$A$1:$J$501,10,FALSE))</f>
        <v>Silver</v>
      </c>
      <c r="I76" s="11" t="s">
        <v>1704</v>
      </c>
      <c r="J76" s="11" t="str">
        <f>VLOOKUP(I76, Product!$A$2:$H$501, 2,FALSE)</f>
        <v>Essential Oil Diffuser</v>
      </c>
      <c r="K76" s="11" t="str">
        <f>VLOOKUP(I76,Product!$A$2:$H$501,3,FALSE)</f>
        <v>Home</v>
      </c>
      <c r="L76" s="11" t="str">
        <f>VLOOKUP(I76, Product!$A$2:$H$501, 4,FALSE)</f>
        <v>Decor</v>
      </c>
      <c r="M76" s="11" t="str">
        <f>VLOOKUP(I76, Product!$A$2:$H$501,5,FALSE)</f>
        <v>Hernandez Inc</v>
      </c>
      <c r="N76" s="12">
        <f>VLOOKUP(I76, Product!$A$2:$I$501,8,FALSE)</f>
        <v>325.26</v>
      </c>
      <c r="O76" s="12">
        <f>VLOOKUP(I76, Product!$A$2:$I$501,9,FALSE)</f>
        <v>400</v>
      </c>
      <c r="P76" s="11" t="s">
        <v>1813</v>
      </c>
      <c r="Q76" s="11" t="str">
        <f>VLOOKUP(P76,Store_Dim!$A$2:$E$21,2,FALSE)</f>
        <v>Mann-Austin</v>
      </c>
      <c r="R76" s="11" t="str">
        <f>VLOOKUP(P76,Store_Dim!$A$2:$E$21,3,FALSE)</f>
        <v>East</v>
      </c>
      <c r="S76" s="11" t="str">
        <f>VLOOKUP(P76,Store_Dim!$A$2:$E$21,4,FALSE)</f>
        <v>Vasquezborough</v>
      </c>
      <c r="T76" s="11" t="str">
        <f>VLOOKUP(P76,Store_Dim!$A$2:$E$21,5,FALSE)</f>
        <v>Online</v>
      </c>
      <c r="U76" s="11" t="s">
        <v>2890</v>
      </c>
      <c r="V76" s="14">
        <f>VLOOKUP(Table1[[#This Row],[Sales_ID]],Sales!$A$2:$O$2001,2,FALSE)</f>
        <v>45545</v>
      </c>
      <c r="W76" s="15">
        <f>VLOOKUP(Table1[[#This Row],[Sales_ID]],Sales!$A$2:$O$2001,12,FALSE)</f>
        <v>2</v>
      </c>
      <c r="X76" s="16" t="str">
        <f>TEXT(VLOOKUP(Table1[[#This Row],[Sales_ID]],Sales!$A$2:$O$2001,13,FALSE),"₹#,##0")</f>
        <v>₹706</v>
      </c>
      <c r="Y76" s="51">
        <f>VLOOKUP(Table1[[#This Row],[Sales_ID]],Sales!$A$2:$O$2001,14,FALSE)</f>
        <v>0.1</v>
      </c>
      <c r="Z76" s="11" t="str">
        <f>VLOOKUP(Table1[[#This Row],[Sales_ID]],Sales!$A$2:$O$2001,10,FALSE)</f>
        <v>PayPal</v>
      </c>
      <c r="AA76" s="50">
        <f>VLOOKUP(Table1[[#This Row],[Sales_ID]],Sales!$A$2:$O$2001,15,FALSE)</f>
        <v>1270.7460000000001</v>
      </c>
    </row>
    <row r="77" spans="1:27" x14ac:dyDescent="0.3">
      <c r="A77" s="11" t="s">
        <v>100</v>
      </c>
      <c r="B77" s="11" t="str">
        <f>PROPER(VLOOKUP(A77,Customer!$A$2:$J$501,9,FALSE))</f>
        <v>Jonathan Steele</v>
      </c>
      <c r="C77" s="11" t="str">
        <f>PROPER(VLOOKUP(A77,Customer!$A$2:$H$501,3,FALSE))</f>
        <v>52</v>
      </c>
      <c r="D77" s="11" t="str">
        <f>PROPER(VLOOKUP(A77,Customer!$A$2:$H$501,4,FALSE))</f>
        <v>Female</v>
      </c>
      <c r="E77" s="11" t="str">
        <f>PROPER(VLOOKUP(A77,Customer!$A$2:$H$501,5,FALSE))</f>
        <v>Molinabury</v>
      </c>
      <c r="F77" s="11" t="str">
        <f>PROPER(VLOOKUP(A77,Customer!$A$2:$H$501,6,FALSE))</f>
        <v>Oregon</v>
      </c>
      <c r="G77" s="11" t="str">
        <f>VLOOKUP(A77,Customer!$A$2:$H$501,7,FALSE)</f>
        <v>USA</v>
      </c>
      <c r="H77" s="11" t="str">
        <f>PROPER(VLOOKUP(A77,Customer!$A$1:$J$501,10,FALSE))</f>
        <v>Silver</v>
      </c>
      <c r="I77" s="11" t="s">
        <v>1628</v>
      </c>
      <c r="J77" s="11" t="str">
        <f>VLOOKUP(I77, Product!$A$2:$H$501, 2,FALSE)</f>
        <v>Noise-Canceling Headphones</v>
      </c>
      <c r="K77" s="11" t="str">
        <f>VLOOKUP(I77,Product!$A$2:$H$501,3,FALSE)</f>
        <v>Electronics</v>
      </c>
      <c r="L77" s="11" t="str">
        <f>VLOOKUP(I77, Product!$A$2:$H$501, 4,FALSE)</f>
        <v>Audio</v>
      </c>
      <c r="M77" s="11" t="str">
        <f>VLOOKUP(I77, Product!$A$2:$H$501,5,FALSE)</f>
        <v>Taylor-Hart</v>
      </c>
      <c r="N77" s="12">
        <f>VLOOKUP(I77, Product!$A$2:$I$501,8,FALSE)</f>
        <v>38.520000000000003</v>
      </c>
      <c r="O77" s="12">
        <f>VLOOKUP(I77, Product!$A$2:$I$501,9,FALSE)</f>
        <v>378</v>
      </c>
      <c r="P77" s="11" t="s">
        <v>1757</v>
      </c>
      <c r="Q77" s="11" t="str">
        <f>VLOOKUP(P77,Store_Dim!$A$2:$E$21,2,FALSE)</f>
        <v>Martinez, Adkins and Johnson</v>
      </c>
      <c r="R77" s="11" t="str">
        <f>VLOOKUP(P77,Store_Dim!$A$2:$E$21,3,FALSE)</f>
        <v>North</v>
      </c>
      <c r="S77" s="11" t="str">
        <f>VLOOKUP(P77,Store_Dim!$A$2:$E$21,4,FALSE)</f>
        <v>Danielmouth</v>
      </c>
      <c r="T77" s="11" t="str">
        <f>VLOOKUP(P77,Store_Dim!$A$2:$E$21,5,FALSE)</f>
        <v>Flagship</v>
      </c>
      <c r="U77" s="11" t="s">
        <v>2891</v>
      </c>
      <c r="V77" s="14">
        <f>VLOOKUP(Table1[[#This Row],[Sales_ID]],Sales!$A$2:$O$2001,2,FALSE)</f>
        <v>45736</v>
      </c>
      <c r="W77" s="15">
        <f>VLOOKUP(Table1[[#This Row],[Sales_ID]],Sales!$A$2:$O$2001,12,FALSE)</f>
        <v>2</v>
      </c>
      <c r="X77" s="16" t="str">
        <f>TEXT(VLOOKUP(Table1[[#This Row],[Sales_ID]],Sales!$A$2:$O$2001,13,FALSE),"₹#,##0")</f>
        <v>₹994</v>
      </c>
      <c r="Y77" s="51">
        <f>VLOOKUP(Table1[[#This Row],[Sales_ID]],Sales!$A$2:$O$2001,14,FALSE)</f>
        <v>0.01</v>
      </c>
      <c r="Z77" s="11" t="str">
        <f>VLOOKUP(Table1[[#This Row],[Sales_ID]],Sales!$A$2:$O$2001,10,FALSE)</f>
        <v>PayPal</v>
      </c>
      <c r="AA77" s="50">
        <f>VLOOKUP(Table1[[#This Row],[Sales_ID]],Sales!$A$2:$O$2001,15,FALSE)</f>
        <v>1968.6941999999999</v>
      </c>
    </row>
    <row r="78" spans="1:27" x14ac:dyDescent="0.3">
      <c r="A78" s="11" t="s">
        <v>1307</v>
      </c>
      <c r="B78" s="11" t="str">
        <f>PROPER(VLOOKUP(A78,Customer!$A$2:$J$501,9,FALSE))</f>
        <v>Holly Robinson</v>
      </c>
      <c r="C78" s="11" t="str">
        <f>PROPER(VLOOKUP(A78,Customer!$A$2:$H$501,3,FALSE))</f>
        <v>45</v>
      </c>
      <c r="D78" s="11" t="str">
        <f>PROPER(VLOOKUP(A78,Customer!$A$2:$H$501,4,FALSE))</f>
        <v>Female</v>
      </c>
      <c r="E78" s="11" t="str">
        <f>PROPER(VLOOKUP(A78,Customer!$A$2:$H$501,5,FALSE))</f>
        <v>East Amy</v>
      </c>
      <c r="F78" s="11" t="str">
        <f>PROPER(VLOOKUP(A78,Customer!$A$2:$H$501,6,FALSE))</f>
        <v>Washington</v>
      </c>
      <c r="G78" s="11" t="str">
        <f>VLOOKUP(A78,Customer!$A$2:$H$501,7,FALSE)</f>
        <v>USA</v>
      </c>
      <c r="H78" s="11" t="str">
        <f>PROPER(VLOOKUP(A78,Customer!$A$1:$J$501,10,FALSE))</f>
        <v>Platinum</v>
      </c>
      <c r="I78" s="11" t="s">
        <v>1732</v>
      </c>
      <c r="J78" s="11" t="str">
        <f>VLOOKUP(I78, Product!$A$2:$H$501, 2,FALSE)</f>
        <v>Microwave Oven</v>
      </c>
      <c r="K78" s="11" t="str">
        <f>VLOOKUP(I78,Product!$A$2:$H$501,3,FALSE)</f>
        <v>Home</v>
      </c>
      <c r="L78" s="11" t="str">
        <f>VLOOKUP(I78, Product!$A$2:$H$501, 4,FALSE)</f>
        <v>Appliances</v>
      </c>
      <c r="M78" s="11" t="str">
        <f>VLOOKUP(I78, Product!$A$2:$H$501,5,FALSE)</f>
        <v>Green, Powell and Palmer</v>
      </c>
      <c r="N78" s="12">
        <f>VLOOKUP(I78, Product!$A$2:$I$501,8,FALSE)</f>
        <v>447.43</v>
      </c>
      <c r="O78" s="12">
        <f>VLOOKUP(I78, Product!$A$2:$I$501,9,FALSE)</f>
        <v>191</v>
      </c>
      <c r="P78" s="11" t="s">
        <v>1810</v>
      </c>
      <c r="Q78" s="11" t="str">
        <f>VLOOKUP(P78,Store_Dim!$A$2:$E$21,2,FALSE)</f>
        <v>Guerrero-Schmitt</v>
      </c>
      <c r="R78" s="11" t="str">
        <f>VLOOKUP(P78,Store_Dim!$A$2:$E$21,3,FALSE)</f>
        <v>East</v>
      </c>
      <c r="S78" s="11" t="str">
        <f>VLOOKUP(P78,Store_Dim!$A$2:$E$21,4,FALSE)</f>
        <v>East Stevechester</v>
      </c>
      <c r="T78" s="11" t="str">
        <f>VLOOKUP(P78,Store_Dim!$A$2:$E$21,5,FALSE)</f>
        <v>Flagship</v>
      </c>
      <c r="U78" s="11" t="s">
        <v>2892</v>
      </c>
      <c r="V78" s="14">
        <f>VLOOKUP(Table1[[#This Row],[Sales_ID]],Sales!$A$2:$O$2001,2,FALSE)</f>
        <v>45608</v>
      </c>
      <c r="W78" s="15">
        <f>VLOOKUP(Table1[[#This Row],[Sales_ID]],Sales!$A$2:$O$2001,12,FALSE)</f>
        <v>1</v>
      </c>
      <c r="X78" s="16" t="str">
        <f>TEXT(VLOOKUP(Table1[[#This Row],[Sales_ID]],Sales!$A$2:$O$2001,13,FALSE),"₹#,##0")</f>
        <v>₹909</v>
      </c>
      <c r="Y78" s="51">
        <f>VLOOKUP(Table1[[#This Row],[Sales_ID]],Sales!$A$2:$O$2001,14,FALSE)</f>
        <v>0.11</v>
      </c>
      <c r="Z78" s="11" t="str">
        <f>VLOOKUP(Table1[[#This Row],[Sales_ID]],Sales!$A$2:$O$2001,10,FALSE)</f>
        <v>Credit Card</v>
      </c>
      <c r="AA78" s="50">
        <f>VLOOKUP(Table1[[#This Row],[Sales_ID]],Sales!$A$2:$O$2001,15,FALSE)</f>
        <v>809.04560000000004</v>
      </c>
    </row>
    <row r="79" spans="1:27" x14ac:dyDescent="0.3">
      <c r="A79" s="11" t="s">
        <v>1095</v>
      </c>
      <c r="B79" s="11" t="str">
        <f>PROPER(VLOOKUP(A79,Customer!$A$2:$J$501,9,FALSE))</f>
        <v>Heather Valenzuela</v>
      </c>
      <c r="C79" s="11" t="str">
        <f>PROPER(VLOOKUP(A79,Customer!$A$2:$H$501,3,FALSE))</f>
        <v>31</v>
      </c>
      <c r="D79" s="11" t="str">
        <f>PROPER(VLOOKUP(A79,Customer!$A$2:$H$501,4,FALSE))</f>
        <v>Male</v>
      </c>
      <c r="E79" s="11" t="str">
        <f>PROPER(VLOOKUP(A79,Customer!$A$2:$H$501,5,FALSE))</f>
        <v>New Angiefurt</v>
      </c>
      <c r="F79" s="11" t="str">
        <f>PROPER(VLOOKUP(A79,Customer!$A$2:$H$501,6,FALSE))</f>
        <v>Alaska</v>
      </c>
      <c r="G79" s="11" t="str">
        <f>VLOOKUP(A79,Customer!$A$2:$H$501,7,FALSE)</f>
        <v>USA</v>
      </c>
      <c r="H79" s="11" t="str">
        <f>PROPER(VLOOKUP(A79,Customer!$A$1:$J$501,10,FALSE))</f>
        <v>Bronze</v>
      </c>
      <c r="I79" s="11" t="s">
        <v>1616</v>
      </c>
      <c r="J79" s="11" t="str">
        <f>VLOOKUP(I79, Product!$A$2:$H$501, 2,FALSE)</f>
        <v>Gaming Mechanical Keyboard</v>
      </c>
      <c r="K79" s="11" t="str">
        <f>VLOOKUP(I79,Product!$A$2:$H$501,3,FALSE)</f>
        <v>Electronics</v>
      </c>
      <c r="L79" s="11" t="str">
        <f>VLOOKUP(I79, Product!$A$2:$H$501, 4,FALSE)</f>
        <v>Computer</v>
      </c>
      <c r="M79" s="11" t="str">
        <f>VLOOKUP(I79, Product!$A$2:$H$501,5,FALSE)</f>
        <v>Lucero LLC</v>
      </c>
      <c r="N79" s="12">
        <f>VLOOKUP(I79, Product!$A$2:$I$501,8,FALSE)</f>
        <v>419.28</v>
      </c>
      <c r="O79" s="12">
        <f>VLOOKUP(I79, Product!$A$2:$I$501,9,FALSE)</f>
        <v>86</v>
      </c>
      <c r="P79" s="11" t="s">
        <v>1792</v>
      </c>
      <c r="Q79" s="11" t="str">
        <f>VLOOKUP(P79,Store_Dim!$A$2:$E$21,2,FALSE)</f>
        <v>Aguirre-Keller</v>
      </c>
      <c r="R79" s="11" t="str">
        <f>VLOOKUP(P79,Store_Dim!$A$2:$E$21,3,FALSE)</f>
        <v>South</v>
      </c>
      <c r="S79" s="11" t="str">
        <f>VLOOKUP(P79,Store_Dim!$A$2:$E$21,4,FALSE)</f>
        <v>Lake Michael</v>
      </c>
      <c r="T79" s="11" t="str">
        <f>VLOOKUP(P79,Store_Dim!$A$2:$E$21,5,FALSE)</f>
        <v>Online</v>
      </c>
      <c r="U79" s="11" t="s">
        <v>2893</v>
      </c>
      <c r="V79" s="14">
        <f>VLOOKUP(Table1[[#This Row],[Sales_ID]],Sales!$A$2:$O$2001,2,FALSE)</f>
        <v>45334</v>
      </c>
      <c r="W79" s="15">
        <f>VLOOKUP(Table1[[#This Row],[Sales_ID]],Sales!$A$2:$O$2001,12,FALSE)</f>
        <v>1</v>
      </c>
      <c r="X79" s="16" t="str">
        <f>TEXT(VLOOKUP(Table1[[#This Row],[Sales_ID]],Sales!$A$2:$O$2001,13,FALSE),"₹#,##0")</f>
        <v>₹165</v>
      </c>
      <c r="Y79" s="51">
        <f>VLOOKUP(Table1[[#This Row],[Sales_ID]],Sales!$A$2:$O$2001,14,FALSE)</f>
        <v>0.12</v>
      </c>
      <c r="Z79" s="11" t="str">
        <f>VLOOKUP(Table1[[#This Row],[Sales_ID]],Sales!$A$2:$O$2001,10,FALSE)</f>
        <v>PayPal</v>
      </c>
      <c r="AA79" s="50">
        <f>VLOOKUP(Table1[[#This Row],[Sales_ID]],Sales!$A$2:$O$2001,15,FALSE)</f>
        <v>144.9624</v>
      </c>
    </row>
    <row r="80" spans="1:27" x14ac:dyDescent="0.3">
      <c r="A80" s="11" t="s">
        <v>230</v>
      </c>
      <c r="B80" s="11" t="str">
        <f>PROPER(VLOOKUP(A80,Customer!$A$2:$J$501,9,FALSE))</f>
        <v>James Bean</v>
      </c>
      <c r="C80" s="11" t="str">
        <f>PROPER(VLOOKUP(A80,Customer!$A$2:$H$501,3,FALSE))</f>
        <v>50</v>
      </c>
      <c r="D80" s="11" t="str">
        <f>PROPER(VLOOKUP(A80,Customer!$A$2:$H$501,4,FALSE))</f>
        <v>Male</v>
      </c>
      <c r="E80" s="11" t="str">
        <f>PROPER(VLOOKUP(A80,Customer!$A$2:$H$501,5,FALSE))</f>
        <v>Stevensonton</v>
      </c>
      <c r="F80" s="11" t="str">
        <f>PROPER(VLOOKUP(A80,Customer!$A$2:$H$501,6,FALSE))</f>
        <v>New Mexico</v>
      </c>
      <c r="G80" s="11" t="str">
        <f>VLOOKUP(A80,Customer!$A$2:$H$501,7,FALSE)</f>
        <v>USA</v>
      </c>
      <c r="H80" s="11" t="str">
        <f>PROPER(VLOOKUP(A80,Customer!$A$1:$J$501,10,FALSE))</f>
        <v>Bronze</v>
      </c>
      <c r="I80" s="11" t="s">
        <v>1622</v>
      </c>
      <c r="J80" s="11" t="str">
        <f>VLOOKUP(I80, Product!$A$2:$H$501, 2,FALSE)</f>
        <v>Men's Casual Sneakers</v>
      </c>
      <c r="K80" s="11" t="str">
        <f>VLOOKUP(I80,Product!$A$2:$H$501,3,FALSE)</f>
        <v>Clothing</v>
      </c>
      <c r="L80" s="11" t="str">
        <f>VLOOKUP(I80, Product!$A$2:$H$501, 4,FALSE)</f>
        <v>Footwear</v>
      </c>
      <c r="M80" s="11" t="str">
        <f>VLOOKUP(I80, Product!$A$2:$H$501,5,FALSE)</f>
        <v>Hogan-Lee</v>
      </c>
      <c r="N80" s="12">
        <f>VLOOKUP(I80, Product!$A$2:$I$501,8,FALSE)</f>
        <v>353.47</v>
      </c>
      <c r="O80" s="12">
        <f>VLOOKUP(I80, Product!$A$2:$I$501,9,FALSE)</f>
        <v>214</v>
      </c>
      <c r="P80" s="11" t="s">
        <v>1779</v>
      </c>
      <c r="Q80" s="11" t="str">
        <f>VLOOKUP(P80,Store_Dim!$A$2:$E$21,2,FALSE)</f>
        <v>Martinez-Mullins</v>
      </c>
      <c r="R80" s="11" t="str">
        <f>VLOOKUP(P80,Store_Dim!$A$2:$E$21,3,FALSE)</f>
        <v>South</v>
      </c>
      <c r="S80" s="11" t="str">
        <f>VLOOKUP(P80,Store_Dim!$A$2:$E$21,4,FALSE)</f>
        <v>Williamsfurt</v>
      </c>
      <c r="T80" s="11" t="str">
        <f>VLOOKUP(P80,Store_Dim!$A$2:$E$21,5,FALSE)</f>
        <v>Online</v>
      </c>
      <c r="U80" s="11" t="s">
        <v>2894</v>
      </c>
      <c r="V80" s="14">
        <f>VLOOKUP(Table1[[#This Row],[Sales_ID]],Sales!$A$2:$O$2001,2,FALSE)</f>
        <v>45690</v>
      </c>
      <c r="W80" s="15">
        <f>VLOOKUP(Table1[[#This Row],[Sales_ID]],Sales!$A$2:$O$2001,12,FALSE)</f>
        <v>2</v>
      </c>
      <c r="X80" s="16" t="str">
        <f>TEXT(VLOOKUP(Table1[[#This Row],[Sales_ID]],Sales!$A$2:$O$2001,13,FALSE),"₹#,##0")</f>
        <v>₹606</v>
      </c>
      <c r="Y80" s="51">
        <f>VLOOKUP(Table1[[#This Row],[Sales_ID]],Sales!$A$2:$O$2001,14,FALSE)</f>
        <v>0.16</v>
      </c>
      <c r="Z80" s="11" t="str">
        <f>VLOOKUP(Table1[[#This Row],[Sales_ID]],Sales!$A$2:$O$2001,10,FALSE)</f>
        <v>COD</v>
      </c>
      <c r="AA80" s="50">
        <f>VLOOKUP(Table1[[#This Row],[Sales_ID]],Sales!$A$2:$O$2001,15,FALSE)</f>
        <v>1018.668</v>
      </c>
    </row>
    <row r="81" spans="1:27" x14ac:dyDescent="0.3">
      <c r="A81" s="11" t="s">
        <v>544</v>
      </c>
      <c r="B81" s="11" t="str">
        <f>PROPER(VLOOKUP(A81,Customer!$A$2:$J$501,9,FALSE))</f>
        <v>Joseph Jones</v>
      </c>
      <c r="C81" s="11" t="str">
        <f>PROPER(VLOOKUP(A81,Customer!$A$2:$H$501,3,FALSE))</f>
        <v>21</v>
      </c>
      <c r="D81" s="11" t="str">
        <f>PROPER(VLOOKUP(A81,Customer!$A$2:$H$501,4,FALSE))</f>
        <v>Male</v>
      </c>
      <c r="E81" s="11" t="str">
        <f>PROPER(VLOOKUP(A81,Customer!$A$2:$H$501,5,FALSE))</f>
        <v>North Matthew</v>
      </c>
      <c r="F81" s="11" t="str">
        <f>PROPER(VLOOKUP(A81,Customer!$A$2:$H$501,6,FALSE))</f>
        <v>Illinois</v>
      </c>
      <c r="G81" s="11" t="str">
        <f>VLOOKUP(A81,Customer!$A$2:$H$501,7,FALSE)</f>
        <v>USA</v>
      </c>
      <c r="H81" s="11" t="str">
        <f>PROPER(VLOOKUP(A81,Customer!$A$1:$J$501,10,FALSE))</f>
        <v>Bronze</v>
      </c>
      <c r="I81" s="11" t="s">
        <v>1744</v>
      </c>
      <c r="J81" s="11" t="str">
        <f>VLOOKUP(I81, Product!$A$2:$H$501, 2,FALSE)</f>
        <v>Portable Bluetooth Speaker</v>
      </c>
      <c r="K81" s="11" t="str">
        <f>VLOOKUP(I81,Product!$A$2:$H$501,3,FALSE)</f>
        <v>Electronics</v>
      </c>
      <c r="L81" s="11" t="str">
        <f>VLOOKUP(I81, Product!$A$2:$H$501, 4,FALSE)</f>
        <v>Audio</v>
      </c>
      <c r="M81" s="11" t="str">
        <f>VLOOKUP(I81, Product!$A$2:$H$501,5,FALSE)</f>
        <v>Flores-King</v>
      </c>
      <c r="N81" s="12">
        <f>VLOOKUP(I81, Product!$A$2:$I$501,8,FALSE)</f>
        <v>431.67</v>
      </c>
      <c r="O81" s="12">
        <f>VLOOKUP(I81, Product!$A$2:$I$501,9,FALSE)</f>
        <v>73</v>
      </c>
      <c r="P81" s="11" t="s">
        <v>1769</v>
      </c>
      <c r="Q81" s="11" t="str">
        <f>VLOOKUP(P81,Store_Dim!$A$2:$E$21,2,FALSE)</f>
        <v>Alexander Group</v>
      </c>
      <c r="R81" s="11" t="str">
        <f>VLOOKUP(P81,Store_Dim!$A$2:$E$21,3,FALSE)</f>
        <v>South</v>
      </c>
      <c r="S81" s="11" t="str">
        <f>VLOOKUP(P81,Store_Dim!$A$2:$E$21,4,FALSE)</f>
        <v>Port Sharon</v>
      </c>
      <c r="T81" s="11" t="str">
        <f>VLOOKUP(P81,Store_Dim!$A$2:$E$21,5,FALSE)</f>
        <v>Online</v>
      </c>
      <c r="U81" s="11" t="s">
        <v>2895</v>
      </c>
      <c r="V81" s="14">
        <f>VLOOKUP(Table1[[#This Row],[Sales_ID]],Sales!$A$2:$O$2001,2,FALSE)</f>
        <v>45481</v>
      </c>
      <c r="W81" s="15">
        <f>VLOOKUP(Table1[[#This Row],[Sales_ID]],Sales!$A$2:$O$2001,12,FALSE)</f>
        <v>3</v>
      </c>
      <c r="X81" s="16" t="str">
        <f>TEXT(VLOOKUP(Table1[[#This Row],[Sales_ID]],Sales!$A$2:$O$2001,13,FALSE),"₹#,##0")</f>
        <v>₹904</v>
      </c>
      <c r="Y81" s="51">
        <f>VLOOKUP(Table1[[#This Row],[Sales_ID]],Sales!$A$2:$O$2001,14,FALSE)</f>
        <v>0.09</v>
      </c>
      <c r="Z81" s="11" t="str">
        <f>VLOOKUP(Table1[[#This Row],[Sales_ID]],Sales!$A$2:$O$2001,10,FALSE)</f>
        <v>Credit Card</v>
      </c>
      <c r="AA81" s="50">
        <f>VLOOKUP(Table1[[#This Row],[Sales_ID]],Sales!$A$2:$O$2001,15,FALSE)</f>
        <v>2468.4387000000002</v>
      </c>
    </row>
    <row r="82" spans="1:27" x14ac:dyDescent="0.3">
      <c r="A82" s="11" t="s">
        <v>1062</v>
      </c>
      <c r="B82" s="11" t="str">
        <f>PROPER(VLOOKUP(A82,Customer!$A$2:$J$501,9,FALSE))</f>
        <v>Jasmine Snyder</v>
      </c>
      <c r="C82" s="11" t="str">
        <f>PROPER(VLOOKUP(A82,Customer!$A$2:$H$501,3,FALSE))</f>
        <v>46</v>
      </c>
      <c r="D82" s="11" t="str">
        <f>PROPER(VLOOKUP(A82,Customer!$A$2:$H$501,4,FALSE))</f>
        <v>Female</v>
      </c>
      <c r="E82" s="11" t="str">
        <f>PROPER(VLOOKUP(A82,Customer!$A$2:$H$501,5,FALSE))</f>
        <v>Hudsonfort</v>
      </c>
      <c r="F82" s="11" t="str">
        <f>PROPER(VLOOKUP(A82,Customer!$A$2:$H$501,6,FALSE))</f>
        <v>Connecticut</v>
      </c>
      <c r="G82" s="11" t="str">
        <f>VLOOKUP(A82,Customer!$A$2:$H$501,7,FALSE)</f>
        <v>USA</v>
      </c>
      <c r="H82" s="11" t="str">
        <f>PROPER(VLOOKUP(A82,Customer!$A$1:$J$501,10,FALSE))</f>
        <v>Silver</v>
      </c>
      <c r="I82" s="11" t="s">
        <v>1720</v>
      </c>
      <c r="J82" s="11" t="str">
        <f>VLOOKUP(I82, Product!$A$2:$H$501, 2,FALSE)</f>
        <v>Kitchen Cutting Board</v>
      </c>
      <c r="K82" s="11" t="str">
        <f>VLOOKUP(I82,Product!$A$2:$H$501,3,FALSE)</f>
        <v>Home</v>
      </c>
      <c r="L82" s="11" t="str">
        <f>VLOOKUP(I82, Product!$A$2:$H$501, 4,FALSE)</f>
        <v>Kitchen</v>
      </c>
      <c r="M82" s="11" t="str">
        <f>VLOOKUP(I82, Product!$A$2:$H$501,5,FALSE)</f>
        <v>Taylor, Dodson and Johnston</v>
      </c>
      <c r="N82" s="12">
        <f>VLOOKUP(I82, Product!$A$2:$I$501,8,FALSE)</f>
        <v>176.07</v>
      </c>
      <c r="O82" s="12">
        <f>VLOOKUP(I82, Product!$A$2:$I$501,9,FALSE)</f>
        <v>82</v>
      </c>
      <c r="P82" s="11" t="s">
        <v>1779</v>
      </c>
      <c r="Q82" s="11" t="str">
        <f>VLOOKUP(P82,Store_Dim!$A$2:$E$21,2,FALSE)</f>
        <v>Martinez-Mullins</v>
      </c>
      <c r="R82" s="11" t="str">
        <f>VLOOKUP(P82,Store_Dim!$A$2:$E$21,3,FALSE)</f>
        <v>South</v>
      </c>
      <c r="S82" s="11" t="str">
        <f>VLOOKUP(P82,Store_Dim!$A$2:$E$21,4,FALSE)</f>
        <v>Williamsfurt</v>
      </c>
      <c r="T82" s="11" t="str">
        <f>VLOOKUP(P82,Store_Dim!$A$2:$E$21,5,FALSE)</f>
        <v>Online</v>
      </c>
      <c r="U82" s="11" t="s">
        <v>1933</v>
      </c>
      <c r="V82" s="14">
        <f>VLOOKUP(Table1[[#This Row],[Sales_ID]],Sales!$A$2:$O$2001,2,FALSE)</f>
        <v>45323</v>
      </c>
      <c r="W82" s="15">
        <f>VLOOKUP(Table1[[#This Row],[Sales_ID]],Sales!$A$2:$O$2001,12,FALSE)</f>
        <v>4</v>
      </c>
      <c r="X82" s="16" t="str">
        <f>TEXT(VLOOKUP(Table1[[#This Row],[Sales_ID]],Sales!$A$2:$O$2001,13,FALSE),"₹#,##0")</f>
        <v>₹526</v>
      </c>
      <c r="Y82" s="51">
        <f>VLOOKUP(Table1[[#This Row],[Sales_ID]],Sales!$A$2:$O$2001,14,FALSE)</f>
        <v>0.02</v>
      </c>
      <c r="Z82" s="11" t="str">
        <f>VLOOKUP(Table1[[#This Row],[Sales_ID]],Sales!$A$2:$O$2001,10,FALSE)</f>
        <v>PayPal</v>
      </c>
      <c r="AA82" s="50">
        <f>VLOOKUP(Table1[[#This Row],[Sales_ID]],Sales!$A$2:$O$2001,15,FALSE)</f>
        <v>2060.3912</v>
      </c>
    </row>
    <row r="83" spans="1:27" x14ac:dyDescent="0.3">
      <c r="A83" s="11" t="s">
        <v>508</v>
      </c>
      <c r="B83" s="11" t="str">
        <f>PROPER(VLOOKUP(A83,Customer!$A$2:$J$501,9,FALSE))</f>
        <v>Michael Davies</v>
      </c>
      <c r="C83" s="11" t="str">
        <f>PROPER(VLOOKUP(A83,Customer!$A$2:$H$501,3,FALSE))</f>
        <v>25</v>
      </c>
      <c r="D83" s="11" t="str">
        <f>PROPER(VLOOKUP(A83,Customer!$A$2:$H$501,4,FALSE))</f>
        <v>Female</v>
      </c>
      <c r="E83" s="11" t="str">
        <f>PROPER(VLOOKUP(A83,Customer!$A$2:$H$501,5,FALSE))</f>
        <v>Lake Stevenfort</v>
      </c>
      <c r="F83" s="11" t="str">
        <f>PROPER(VLOOKUP(A83,Customer!$A$2:$H$501,6,FALSE))</f>
        <v>Oregon</v>
      </c>
      <c r="G83" s="11" t="str">
        <f>VLOOKUP(A83,Customer!$A$2:$H$501,7,FALSE)</f>
        <v>USA</v>
      </c>
      <c r="H83" s="11" t="str">
        <f>PROPER(VLOOKUP(A83,Customer!$A$1:$J$501,10,FALSE))</f>
        <v>Gold</v>
      </c>
      <c r="I83" s="11" t="s">
        <v>1648</v>
      </c>
      <c r="J83" s="11" t="str">
        <f>VLOOKUP(I83, Product!$A$2:$H$501, 2,FALSE)</f>
        <v>Boxing Hand Wraps</v>
      </c>
      <c r="K83" s="11" t="str">
        <f>VLOOKUP(I83,Product!$A$2:$H$501,3,FALSE)</f>
        <v>Sports</v>
      </c>
      <c r="L83" s="11" t="str">
        <f>VLOOKUP(I83, Product!$A$2:$H$501, 4,FALSE)</f>
        <v>Fitness</v>
      </c>
      <c r="M83" s="11" t="str">
        <f>VLOOKUP(I83, Product!$A$2:$H$501,5,FALSE)</f>
        <v>Smith-King</v>
      </c>
      <c r="N83" s="12">
        <f>VLOOKUP(I83, Product!$A$2:$I$501,8,FALSE)</f>
        <v>190.29</v>
      </c>
      <c r="O83" s="12">
        <f>VLOOKUP(I83, Product!$A$2:$I$501,9,FALSE)</f>
        <v>260</v>
      </c>
      <c r="P83" s="11" t="s">
        <v>1761</v>
      </c>
      <c r="Q83" s="11" t="str">
        <f>VLOOKUP(P83,Store_Dim!$A$2:$E$21,2,FALSE)</f>
        <v>Black-Horn</v>
      </c>
      <c r="R83" s="11" t="str">
        <f>VLOOKUP(P83,Store_Dim!$A$2:$E$21,3,FALSE)</f>
        <v>South</v>
      </c>
      <c r="S83" s="11" t="str">
        <f>VLOOKUP(P83,Store_Dim!$A$2:$E$21,4,FALSE)</f>
        <v>North Nancyview</v>
      </c>
      <c r="T83" s="11" t="str">
        <f>VLOOKUP(P83,Store_Dim!$A$2:$E$21,5,FALSE)</f>
        <v>Outlet</v>
      </c>
      <c r="U83" s="11" t="s">
        <v>2896</v>
      </c>
      <c r="V83" s="14">
        <f>VLOOKUP(Table1[[#This Row],[Sales_ID]],Sales!$A$2:$O$2001,2,FALSE)</f>
        <v>45576</v>
      </c>
      <c r="W83" s="15">
        <f>VLOOKUP(Table1[[#This Row],[Sales_ID]],Sales!$A$2:$O$2001,12,FALSE)</f>
        <v>4</v>
      </c>
      <c r="X83" s="16" t="str">
        <f>TEXT(VLOOKUP(Table1[[#This Row],[Sales_ID]],Sales!$A$2:$O$2001,13,FALSE),"₹#,##0")</f>
        <v>₹695</v>
      </c>
      <c r="Y83" s="51">
        <f>VLOOKUP(Table1[[#This Row],[Sales_ID]],Sales!$A$2:$O$2001,14,FALSE)</f>
        <v>0.18</v>
      </c>
      <c r="Z83" s="11" t="str">
        <f>VLOOKUP(Table1[[#This Row],[Sales_ID]],Sales!$A$2:$O$2001,10,FALSE)</f>
        <v>COD</v>
      </c>
      <c r="AA83" s="50">
        <f>VLOOKUP(Table1[[#This Row],[Sales_ID]],Sales!$A$2:$O$2001,15,FALSE)</f>
        <v>2278.3208</v>
      </c>
    </row>
    <row r="84" spans="1:27" x14ac:dyDescent="0.3">
      <c r="A84" s="11" t="s">
        <v>727</v>
      </c>
      <c r="B84" s="11" t="str">
        <f>PROPER(VLOOKUP(A84,Customer!$A$2:$J$501,9,FALSE))</f>
        <v>Elizabeth Stanley</v>
      </c>
      <c r="C84" s="11" t="str">
        <f>PROPER(VLOOKUP(A84,Customer!$A$2:$H$501,3,FALSE))</f>
        <v>46</v>
      </c>
      <c r="D84" s="11" t="str">
        <f>PROPER(VLOOKUP(A84,Customer!$A$2:$H$501,4,FALSE))</f>
        <v>Female</v>
      </c>
      <c r="E84" s="11" t="str">
        <f>PROPER(VLOOKUP(A84,Customer!$A$2:$H$501,5,FALSE))</f>
        <v>Bethanyton</v>
      </c>
      <c r="F84" s="11" t="str">
        <f>PROPER(VLOOKUP(A84,Customer!$A$2:$H$501,6,FALSE))</f>
        <v>Utah</v>
      </c>
      <c r="G84" s="11" t="str">
        <f>VLOOKUP(A84,Customer!$A$2:$H$501,7,FALSE)</f>
        <v>USA</v>
      </c>
      <c r="H84" s="11" t="str">
        <f>PROPER(VLOOKUP(A84,Customer!$A$1:$J$501,10,FALSE))</f>
        <v>Platinum</v>
      </c>
      <c r="I84" s="11" t="s">
        <v>1726</v>
      </c>
      <c r="J84" s="11" t="str">
        <f>VLOOKUP(I84, Product!$A$2:$H$501, 2,FALSE)</f>
        <v>Face Foundation Kit</v>
      </c>
      <c r="K84" s="11" t="str">
        <f>VLOOKUP(I84,Product!$A$2:$H$501,3,FALSE)</f>
        <v>Beauty</v>
      </c>
      <c r="L84" s="11" t="str">
        <f>VLOOKUP(I84, Product!$A$2:$H$501, 4,FALSE)</f>
        <v>Makeup</v>
      </c>
      <c r="M84" s="11" t="str">
        <f>VLOOKUP(I84, Product!$A$2:$H$501,5,FALSE)</f>
        <v>Taylor-Elliott</v>
      </c>
      <c r="N84" s="12">
        <f>VLOOKUP(I84, Product!$A$2:$I$501,8,FALSE)</f>
        <v>183.04</v>
      </c>
      <c r="O84" s="12">
        <f>VLOOKUP(I84, Product!$A$2:$I$501,9,FALSE)</f>
        <v>457</v>
      </c>
      <c r="P84" s="11" t="s">
        <v>1761</v>
      </c>
      <c r="Q84" s="11" t="str">
        <f>VLOOKUP(P84,Store_Dim!$A$2:$E$21,2,FALSE)</f>
        <v>Black-Horn</v>
      </c>
      <c r="R84" s="11" t="str">
        <f>VLOOKUP(P84,Store_Dim!$A$2:$E$21,3,FALSE)</f>
        <v>South</v>
      </c>
      <c r="S84" s="11" t="str">
        <f>VLOOKUP(P84,Store_Dim!$A$2:$E$21,4,FALSE)</f>
        <v>North Nancyview</v>
      </c>
      <c r="T84" s="11" t="str">
        <f>VLOOKUP(P84,Store_Dim!$A$2:$E$21,5,FALSE)</f>
        <v>Outlet</v>
      </c>
      <c r="U84" s="11" t="s">
        <v>2897</v>
      </c>
      <c r="V84" s="14">
        <f>VLOOKUP(Table1[[#This Row],[Sales_ID]],Sales!$A$2:$O$2001,2,FALSE)</f>
        <v>45215</v>
      </c>
      <c r="W84" s="15">
        <f>VLOOKUP(Table1[[#This Row],[Sales_ID]],Sales!$A$2:$O$2001,12,FALSE)</f>
        <v>4</v>
      </c>
      <c r="X84" s="16" t="str">
        <f>TEXT(VLOOKUP(Table1[[#This Row],[Sales_ID]],Sales!$A$2:$O$2001,13,FALSE),"₹#,##0")</f>
        <v>₹754</v>
      </c>
      <c r="Y84" s="51">
        <f>VLOOKUP(Table1[[#This Row],[Sales_ID]],Sales!$A$2:$O$2001,14,FALSE)</f>
        <v>0.24</v>
      </c>
      <c r="Z84" s="11" t="str">
        <f>VLOOKUP(Table1[[#This Row],[Sales_ID]],Sales!$A$2:$O$2001,10,FALSE)</f>
        <v>Credit Card</v>
      </c>
      <c r="AA84" s="50">
        <f>VLOOKUP(Table1[[#This Row],[Sales_ID]],Sales!$A$2:$O$2001,15,FALSE)</f>
        <v>2291.6432</v>
      </c>
    </row>
    <row r="85" spans="1:27" x14ac:dyDescent="0.3">
      <c r="A85" s="11" t="s">
        <v>646</v>
      </c>
      <c r="B85" s="11" t="str">
        <f>PROPER(VLOOKUP(A85,Customer!$A$2:$J$501,9,FALSE))</f>
        <v>Andrea Jacobs</v>
      </c>
      <c r="C85" s="11" t="str">
        <f>PROPER(VLOOKUP(A85,Customer!$A$2:$H$501,3,FALSE))</f>
        <v>45</v>
      </c>
      <c r="D85" s="11" t="str">
        <f>PROPER(VLOOKUP(A85,Customer!$A$2:$H$501,4,FALSE))</f>
        <v>Female</v>
      </c>
      <c r="E85" s="11" t="str">
        <f>PROPER(VLOOKUP(A85,Customer!$A$2:$H$501,5,FALSE))</f>
        <v>Christopherland</v>
      </c>
      <c r="F85" s="11" t="str">
        <f>PROPER(VLOOKUP(A85,Customer!$A$2:$H$501,6,FALSE))</f>
        <v>Minnesota</v>
      </c>
      <c r="G85" s="11" t="str">
        <f>VLOOKUP(A85,Customer!$A$2:$H$501,7,FALSE)</f>
        <v>USA</v>
      </c>
      <c r="H85" s="11" t="str">
        <f>PROPER(VLOOKUP(A85,Customer!$A$1:$J$501,10,FALSE))</f>
        <v>Platinum</v>
      </c>
      <c r="I85" s="11" t="s">
        <v>1590</v>
      </c>
      <c r="J85" s="11" t="str">
        <f>VLOOKUP(I85, Product!$A$2:$H$501, 2,FALSE)</f>
        <v>Multi-Purpose Storage Box</v>
      </c>
      <c r="K85" s="11" t="str">
        <f>VLOOKUP(I85,Product!$A$2:$H$501,3,FALSE)</f>
        <v>Home</v>
      </c>
      <c r="L85" s="11" t="str">
        <f>VLOOKUP(I85, Product!$A$2:$H$501, 4,FALSE)</f>
        <v>Storage</v>
      </c>
      <c r="M85" s="11" t="str">
        <f>VLOOKUP(I85, Product!$A$2:$H$501,5,FALSE)</f>
        <v>Gardner-Montes</v>
      </c>
      <c r="N85" s="12">
        <f>VLOOKUP(I85, Product!$A$2:$I$501,8,FALSE)</f>
        <v>123.46</v>
      </c>
      <c r="O85" s="12">
        <f>VLOOKUP(I85, Product!$A$2:$I$501,9,FALSE)</f>
        <v>76</v>
      </c>
      <c r="P85" s="11" t="s">
        <v>1782</v>
      </c>
      <c r="Q85" s="11" t="str">
        <f>VLOOKUP(P85,Store_Dim!$A$2:$E$21,2,FALSE)</f>
        <v>Bean, Jones and Park</v>
      </c>
      <c r="R85" s="11" t="str">
        <f>VLOOKUP(P85,Store_Dim!$A$2:$E$21,3,FALSE)</f>
        <v>West</v>
      </c>
      <c r="S85" s="11" t="str">
        <f>VLOOKUP(P85,Store_Dim!$A$2:$E$21,4,FALSE)</f>
        <v>Thompsonborough</v>
      </c>
      <c r="T85" s="11" t="str">
        <f>VLOOKUP(P85,Store_Dim!$A$2:$E$21,5,FALSE)</f>
        <v>Online</v>
      </c>
      <c r="U85" s="11" t="s">
        <v>2898</v>
      </c>
      <c r="V85" s="14">
        <f>VLOOKUP(Table1[[#This Row],[Sales_ID]],Sales!$A$2:$O$2001,2,FALSE)</f>
        <v>45653</v>
      </c>
      <c r="W85" s="15">
        <f>VLOOKUP(Table1[[#This Row],[Sales_ID]],Sales!$A$2:$O$2001,12,FALSE)</f>
        <v>1</v>
      </c>
      <c r="X85" s="16" t="str">
        <f>TEXT(VLOOKUP(Table1[[#This Row],[Sales_ID]],Sales!$A$2:$O$2001,13,FALSE),"₹#,##0")</f>
        <v>₹66</v>
      </c>
      <c r="Y85" s="51">
        <f>VLOOKUP(Table1[[#This Row],[Sales_ID]],Sales!$A$2:$O$2001,14,FALSE)</f>
        <v>0.02</v>
      </c>
      <c r="Z85" s="11" t="str">
        <f>VLOOKUP(Table1[[#This Row],[Sales_ID]],Sales!$A$2:$O$2001,10,FALSE)</f>
        <v>Credit Card</v>
      </c>
      <c r="AA85" s="50">
        <f>VLOOKUP(Table1[[#This Row],[Sales_ID]],Sales!$A$2:$O$2001,15,FALSE)</f>
        <v>64.895600000000002</v>
      </c>
    </row>
    <row r="86" spans="1:27" x14ac:dyDescent="0.3">
      <c r="A86" s="11" t="s">
        <v>1059</v>
      </c>
      <c r="B86" s="11" t="str">
        <f>PROPER(VLOOKUP(A86,Customer!$A$2:$J$501,9,FALSE))</f>
        <v>Carol Lewis</v>
      </c>
      <c r="C86" s="11" t="str">
        <f>PROPER(VLOOKUP(A86,Customer!$A$2:$H$501,3,FALSE))</f>
        <v>40</v>
      </c>
      <c r="D86" s="11" t="str">
        <f>PROPER(VLOOKUP(A86,Customer!$A$2:$H$501,4,FALSE))</f>
        <v>Female</v>
      </c>
      <c r="E86" s="11" t="str">
        <f>PROPER(VLOOKUP(A86,Customer!$A$2:$H$501,5,FALSE))</f>
        <v>Ryanport</v>
      </c>
      <c r="F86" s="11" t="str">
        <f>PROPER(VLOOKUP(A86,Customer!$A$2:$H$501,6,FALSE))</f>
        <v>North Carolina</v>
      </c>
      <c r="G86" s="11" t="str">
        <f>VLOOKUP(A86,Customer!$A$2:$H$501,7,FALSE)</f>
        <v>USA</v>
      </c>
      <c r="H86" s="11" t="str">
        <f>PROPER(VLOOKUP(A86,Customer!$A$1:$J$501,10,FALSE))</f>
        <v>Bronze</v>
      </c>
      <c r="I86" s="11" t="s">
        <v>1676</v>
      </c>
      <c r="J86" s="11" t="str">
        <f>VLOOKUP(I86, Product!$A$2:$H$501, 2,FALSE)</f>
        <v>Matte Lipstick Set</v>
      </c>
      <c r="K86" s="11" t="str">
        <f>VLOOKUP(I86,Product!$A$2:$H$501,3,FALSE)</f>
        <v>Beauty</v>
      </c>
      <c r="L86" s="11" t="str">
        <f>VLOOKUP(I86, Product!$A$2:$H$501, 4,FALSE)</f>
        <v>Makeup</v>
      </c>
      <c r="M86" s="11" t="str">
        <f>VLOOKUP(I86, Product!$A$2:$H$501,5,FALSE)</f>
        <v>Zhang Inc</v>
      </c>
      <c r="N86" s="12">
        <f>VLOOKUP(I86, Product!$A$2:$I$501,8,FALSE)</f>
        <v>299.11</v>
      </c>
      <c r="O86" s="12">
        <f>VLOOKUP(I86, Product!$A$2:$I$501,9,FALSE)</f>
        <v>118</v>
      </c>
      <c r="P86" s="11" t="s">
        <v>1799</v>
      </c>
      <c r="Q86" s="11" t="str">
        <f>VLOOKUP(P86,Store_Dim!$A$2:$E$21,2,FALSE)</f>
        <v>Mcdonald Inc</v>
      </c>
      <c r="R86" s="11" t="str">
        <f>VLOOKUP(P86,Store_Dim!$A$2:$E$21,3,FALSE)</f>
        <v>South</v>
      </c>
      <c r="S86" s="11" t="str">
        <f>VLOOKUP(P86,Store_Dim!$A$2:$E$21,4,FALSE)</f>
        <v>Christopherland</v>
      </c>
      <c r="T86" s="11" t="str">
        <f>VLOOKUP(P86,Store_Dim!$A$2:$E$21,5,FALSE)</f>
        <v>Outlet</v>
      </c>
      <c r="U86" s="11" t="s">
        <v>2899</v>
      </c>
      <c r="V86" s="14">
        <f>VLOOKUP(Table1[[#This Row],[Sales_ID]],Sales!$A$2:$O$2001,2,FALSE)</f>
        <v>45241</v>
      </c>
      <c r="W86" s="15">
        <f>VLOOKUP(Table1[[#This Row],[Sales_ID]],Sales!$A$2:$O$2001,12,FALSE)</f>
        <v>2</v>
      </c>
      <c r="X86" s="16" t="str">
        <f>TEXT(VLOOKUP(Table1[[#This Row],[Sales_ID]],Sales!$A$2:$O$2001,13,FALSE),"₹#,##0")</f>
        <v>₹892</v>
      </c>
      <c r="Y86" s="51">
        <f>VLOOKUP(Table1[[#This Row],[Sales_ID]],Sales!$A$2:$O$2001,14,FALSE)</f>
        <v>0.28999999999999998</v>
      </c>
      <c r="Z86" s="11" t="str">
        <f>VLOOKUP(Table1[[#This Row],[Sales_ID]],Sales!$A$2:$O$2001,10,FALSE)</f>
        <v>COD</v>
      </c>
      <c r="AA86" s="50">
        <f>VLOOKUP(Table1[[#This Row],[Sales_ID]],Sales!$A$2:$O$2001,15,FALSE)</f>
        <v>1266.356</v>
      </c>
    </row>
    <row r="87" spans="1:27" x14ac:dyDescent="0.3">
      <c r="A87" s="11" t="s">
        <v>1136</v>
      </c>
      <c r="B87" s="11" t="str">
        <f>PROPER(VLOOKUP(A87,Customer!$A$2:$J$501,9,FALSE))</f>
        <v>Elizabeth Smith</v>
      </c>
      <c r="C87" s="11" t="str">
        <f>PROPER(VLOOKUP(A87,Customer!$A$2:$H$501,3,FALSE))</f>
        <v>23</v>
      </c>
      <c r="D87" s="11" t="str">
        <f>PROPER(VLOOKUP(A87,Customer!$A$2:$H$501,4,FALSE))</f>
        <v>Male</v>
      </c>
      <c r="E87" s="11" t="str">
        <f>PROPER(VLOOKUP(A87,Customer!$A$2:$H$501,5,FALSE))</f>
        <v>Murphytown</v>
      </c>
      <c r="F87" s="11" t="str">
        <f>PROPER(VLOOKUP(A87,Customer!$A$2:$H$501,6,FALSE))</f>
        <v>Ohio</v>
      </c>
      <c r="G87" s="11" t="str">
        <f>VLOOKUP(A87,Customer!$A$2:$H$501,7,FALSE)</f>
        <v>USA</v>
      </c>
      <c r="H87" s="11" t="str">
        <f>PROPER(VLOOKUP(A87,Customer!$A$1:$J$501,10,FALSE))</f>
        <v>Bronze</v>
      </c>
      <c r="I87" s="11" t="s">
        <v>1698</v>
      </c>
      <c r="J87" s="11" t="str">
        <f>VLOOKUP(I87, Product!$A$2:$H$501, 2,FALSE)</f>
        <v>Women's Ankle Boots</v>
      </c>
      <c r="K87" s="11" t="str">
        <f>VLOOKUP(I87,Product!$A$2:$H$501,3,FALSE)</f>
        <v>Clothing</v>
      </c>
      <c r="L87" s="11" t="str">
        <f>VLOOKUP(I87, Product!$A$2:$H$501, 4,FALSE)</f>
        <v>Footwear</v>
      </c>
      <c r="M87" s="11" t="str">
        <f>VLOOKUP(I87, Product!$A$2:$H$501,5,FALSE)</f>
        <v>Poole PLC</v>
      </c>
      <c r="N87" s="12">
        <f>VLOOKUP(I87, Product!$A$2:$I$501,8,FALSE)</f>
        <v>158.13999999999999</v>
      </c>
      <c r="O87" s="12">
        <f>VLOOKUP(I87, Product!$A$2:$I$501,9,FALSE)</f>
        <v>82</v>
      </c>
      <c r="P87" s="11" t="s">
        <v>1786</v>
      </c>
      <c r="Q87" s="11" t="str">
        <f>VLOOKUP(P87,Store_Dim!$A$2:$E$21,2,FALSE)</f>
        <v>Moore, Padilla and Butler</v>
      </c>
      <c r="R87" s="11" t="str">
        <f>VLOOKUP(P87,Store_Dim!$A$2:$E$21,3,FALSE)</f>
        <v>South</v>
      </c>
      <c r="S87" s="11" t="str">
        <f>VLOOKUP(P87,Store_Dim!$A$2:$E$21,4,FALSE)</f>
        <v>East Johnstad</v>
      </c>
      <c r="T87" s="11" t="str">
        <f>VLOOKUP(P87,Store_Dim!$A$2:$E$21,5,FALSE)</f>
        <v>Flagship</v>
      </c>
      <c r="U87" s="11" t="s">
        <v>2900</v>
      </c>
      <c r="V87" s="14">
        <f>VLOOKUP(Table1[[#This Row],[Sales_ID]],Sales!$A$2:$O$2001,2,FALSE)</f>
        <v>45428</v>
      </c>
      <c r="W87" s="15">
        <f>VLOOKUP(Table1[[#This Row],[Sales_ID]],Sales!$A$2:$O$2001,12,FALSE)</f>
        <v>4</v>
      </c>
      <c r="X87" s="16" t="str">
        <f>TEXT(VLOOKUP(Table1[[#This Row],[Sales_ID]],Sales!$A$2:$O$2001,13,FALSE),"₹#,##0")</f>
        <v>₹255</v>
      </c>
      <c r="Y87" s="51">
        <f>VLOOKUP(Table1[[#This Row],[Sales_ID]],Sales!$A$2:$O$2001,14,FALSE)</f>
        <v>0.03</v>
      </c>
      <c r="Z87" s="11" t="str">
        <f>VLOOKUP(Table1[[#This Row],[Sales_ID]],Sales!$A$2:$O$2001,10,FALSE)</f>
        <v>COD</v>
      </c>
      <c r="AA87" s="50">
        <f>VLOOKUP(Table1[[#This Row],[Sales_ID]],Sales!$A$2:$O$2001,15,FALSE)</f>
        <v>991.26239999999996</v>
      </c>
    </row>
    <row r="88" spans="1:27" x14ac:dyDescent="0.3">
      <c r="A88" s="11" t="s">
        <v>951</v>
      </c>
      <c r="B88" s="11" t="str">
        <f>PROPER(VLOOKUP(A88,Customer!$A$2:$J$501,9,FALSE))</f>
        <v>Ryan Kane</v>
      </c>
      <c r="C88" s="11" t="str">
        <f>PROPER(VLOOKUP(A88,Customer!$A$2:$H$501,3,FALSE))</f>
        <v>50</v>
      </c>
      <c r="D88" s="11" t="str">
        <f>PROPER(VLOOKUP(A88,Customer!$A$2:$H$501,4,FALSE))</f>
        <v>Male</v>
      </c>
      <c r="E88" s="11" t="str">
        <f>PROPER(VLOOKUP(A88,Customer!$A$2:$H$501,5,FALSE))</f>
        <v>West Bruceburgh</v>
      </c>
      <c r="F88" s="11" t="str">
        <f>PROPER(VLOOKUP(A88,Customer!$A$2:$H$501,6,FALSE))</f>
        <v>Virginia</v>
      </c>
      <c r="G88" s="11" t="str">
        <f>VLOOKUP(A88,Customer!$A$2:$H$501,7,FALSE)</f>
        <v>USA</v>
      </c>
      <c r="H88" s="11" t="str">
        <f>PROPER(VLOOKUP(A88,Customer!$A$1:$J$501,10,FALSE))</f>
        <v>Gold</v>
      </c>
      <c r="I88" s="11" t="s">
        <v>1716</v>
      </c>
      <c r="J88" s="11" t="str">
        <f>VLOOKUP(I88, Product!$A$2:$H$501, 2,FALSE)</f>
        <v>Wooden Bookshelf</v>
      </c>
      <c r="K88" s="11" t="str">
        <f>VLOOKUP(I88,Product!$A$2:$H$501,3,FALSE)</f>
        <v>Home</v>
      </c>
      <c r="L88" s="11" t="str">
        <f>VLOOKUP(I88, Product!$A$2:$H$501, 4,FALSE)</f>
        <v>Furniture</v>
      </c>
      <c r="M88" s="11" t="str">
        <f>VLOOKUP(I88, Product!$A$2:$H$501,5,FALSE)</f>
        <v>Collins-Stephenson</v>
      </c>
      <c r="N88" s="12">
        <f>VLOOKUP(I88, Product!$A$2:$I$501,8,FALSE)</f>
        <v>388.46</v>
      </c>
      <c r="O88" s="12">
        <f>VLOOKUP(I88, Product!$A$2:$I$501,9,FALSE)</f>
        <v>208</v>
      </c>
      <c r="P88" s="11" t="s">
        <v>1807</v>
      </c>
      <c r="Q88" s="11" t="str">
        <f>VLOOKUP(P88,Store_Dim!$A$2:$E$21,2,FALSE)</f>
        <v>Holloway Ltd</v>
      </c>
      <c r="R88" s="11" t="str">
        <f>VLOOKUP(P88,Store_Dim!$A$2:$E$21,3,FALSE)</f>
        <v>North</v>
      </c>
      <c r="S88" s="11" t="str">
        <f>VLOOKUP(P88,Store_Dim!$A$2:$E$21,4,FALSE)</f>
        <v>Bensonhaven</v>
      </c>
      <c r="T88" s="11" t="str">
        <f>VLOOKUP(P88,Store_Dim!$A$2:$E$21,5,FALSE)</f>
        <v>Flagship</v>
      </c>
      <c r="U88" s="11" t="s">
        <v>2901</v>
      </c>
      <c r="V88" s="14">
        <f>VLOOKUP(Table1[[#This Row],[Sales_ID]],Sales!$A$2:$O$2001,2,FALSE)</f>
        <v>45593</v>
      </c>
      <c r="W88" s="15">
        <f>VLOOKUP(Table1[[#This Row],[Sales_ID]],Sales!$A$2:$O$2001,12,FALSE)</f>
        <v>4</v>
      </c>
      <c r="X88" s="16" t="str">
        <f>TEXT(VLOOKUP(Table1[[#This Row],[Sales_ID]],Sales!$A$2:$O$2001,13,FALSE),"₹#,##0")</f>
        <v>₹605</v>
      </c>
      <c r="Y88" s="51">
        <f>VLOOKUP(Table1[[#This Row],[Sales_ID]],Sales!$A$2:$O$2001,14,FALSE)</f>
        <v>0.28000000000000003</v>
      </c>
      <c r="Z88" s="11" t="str">
        <f>VLOOKUP(Table1[[#This Row],[Sales_ID]],Sales!$A$2:$O$2001,10,FALSE)</f>
        <v>PayPal</v>
      </c>
      <c r="AA88" s="50">
        <f>VLOOKUP(Table1[[#This Row],[Sales_ID]],Sales!$A$2:$O$2001,15,FALSE)</f>
        <v>1742.0255999999999</v>
      </c>
    </row>
    <row r="89" spans="1:27" x14ac:dyDescent="0.3">
      <c r="A89" s="11" t="s">
        <v>175</v>
      </c>
      <c r="B89" s="11" t="str">
        <f>PROPER(VLOOKUP(A89,Customer!$A$2:$J$501,9,FALSE))</f>
        <v>Jordan Jackson Dds</v>
      </c>
      <c r="C89" s="11" t="str">
        <f>PROPER(VLOOKUP(A89,Customer!$A$2:$H$501,3,FALSE))</f>
        <v>54</v>
      </c>
      <c r="D89" s="11" t="str">
        <f>PROPER(VLOOKUP(A89,Customer!$A$2:$H$501,4,FALSE))</f>
        <v>Male</v>
      </c>
      <c r="E89" s="11" t="str">
        <f>PROPER(VLOOKUP(A89,Customer!$A$2:$H$501,5,FALSE))</f>
        <v>North Johnview</v>
      </c>
      <c r="F89" s="11" t="str">
        <f>PROPER(VLOOKUP(A89,Customer!$A$2:$H$501,6,FALSE))</f>
        <v>Arizona</v>
      </c>
      <c r="G89" s="11" t="str">
        <f>VLOOKUP(A89,Customer!$A$2:$H$501,7,FALSE)</f>
        <v>USA</v>
      </c>
      <c r="H89" s="11" t="str">
        <f>PROPER(VLOOKUP(A89,Customer!$A$1:$J$501,10,FALSE))</f>
        <v>Gold</v>
      </c>
      <c r="I89" s="11" t="s">
        <v>1614</v>
      </c>
      <c r="J89" s="11" t="str">
        <f>VLOOKUP(I89, Product!$A$2:$H$501, 2,FALSE)</f>
        <v>Modern Wall Clock</v>
      </c>
      <c r="K89" s="11" t="str">
        <f>VLOOKUP(I89,Product!$A$2:$H$501,3,FALSE)</f>
        <v>Home</v>
      </c>
      <c r="L89" s="11" t="str">
        <f>VLOOKUP(I89, Product!$A$2:$H$501, 4,FALSE)</f>
        <v>Decor</v>
      </c>
      <c r="M89" s="11" t="str">
        <f>VLOOKUP(I89, Product!$A$2:$H$501,5,FALSE)</f>
        <v>Weiss-Watson</v>
      </c>
      <c r="N89" s="12">
        <f>VLOOKUP(I89, Product!$A$2:$I$501,8,FALSE)</f>
        <v>179.77</v>
      </c>
      <c r="O89" s="12">
        <f>VLOOKUP(I89, Product!$A$2:$I$501,9,FALSE)</f>
        <v>305</v>
      </c>
      <c r="P89" s="11" t="s">
        <v>1807</v>
      </c>
      <c r="Q89" s="11" t="str">
        <f>VLOOKUP(P89,Store_Dim!$A$2:$E$21,2,FALSE)</f>
        <v>Holloway Ltd</v>
      </c>
      <c r="R89" s="11" t="str">
        <f>VLOOKUP(P89,Store_Dim!$A$2:$E$21,3,FALSE)</f>
        <v>North</v>
      </c>
      <c r="S89" s="11" t="str">
        <f>VLOOKUP(P89,Store_Dim!$A$2:$E$21,4,FALSE)</f>
        <v>Bensonhaven</v>
      </c>
      <c r="T89" s="11" t="str">
        <f>VLOOKUP(P89,Store_Dim!$A$2:$E$21,5,FALSE)</f>
        <v>Flagship</v>
      </c>
      <c r="U89" s="11" t="s">
        <v>2902</v>
      </c>
      <c r="V89" s="14">
        <f>VLOOKUP(Table1[[#This Row],[Sales_ID]],Sales!$A$2:$O$2001,2,FALSE)</f>
        <v>45370</v>
      </c>
      <c r="W89" s="15">
        <f>VLOOKUP(Table1[[#This Row],[Sales_ID]],Sales!$A$2:$O$2001,12,FALSE)</f>
        <v>3</v>
      </c>
      <c r="X89" s="16" t="str">
        <f>TEXT(VLOOKUP(Table1[[#This Row],[Sales_ID]],Sales!$A$2:$O$2001,13,FALSE),"₹#,##0")</f>
        <v>₹624</v>
      </c>
      <c r="Y89" s="51">
        <f>VLOOKUP(Table1[[#This Row],[Sales_ID]],Sales!$A$2:$O$2001,14,FALSE)</f>
        <v>0.13</v>
      </c>
      <c r="Z89" s="11" t="str">
        <f>VLOOKUP(Table1[[#This Row],[Sales_ID]],Sales!$A$2:$O$2001,10,FALSE)</f>
        <v>COD</v>
      </c>
      <c r="AA89" s="50">
        <f>VLOOKUP(Table1[[#This Row],[Sales_ID]],Sales!$A$2:$O$2001,15,FALSE)</f>
        <v>1628.1702</v>
      </c>
    </row>
    <row r="90" spans="1:27" x14ac:dyDescent="0.3">
      <c r="A90" s="11" t="s">
        <v>470</v>
      </c>
      <c r="B90" s="11" t="str">
        <f>PROPER(VLOOKUP(A90,Customer!$A$2:$J$501,9,FALSE))</f>
        <v>Sean Roth</v>
      </c>
      <c r="C90" s="11" t="str">
        <f>PROPER(VLOOKUP(A90,Customer!$A$2:$H$501,3,FALSE))</f>
        <v>43</v>
      </c>
      <c r="D90" s="11" t="str">
        <f>PROPER(VLOOKUP(A90,Customer!$A$2:$H$501,4,FALSE))</f>
        <v>Male</v>
      </c>
      <c r="E90" s="11" t="str">
        <f>PROPER(VLOOKUP(A90,Customer!$A$2:$H$501,5,FALSE))</f>
        <v>Lake Michael</v>
      </c>
      <c r="F90" s="11" t="str">
        <f>PROPER(VLOOKUP(A90,Customer!$A$2:$H$501,6,FALSE))</f>
        <v>Virginia</v>
      </c>
      <c r="G90" s="11" t="str">
        <f>VLOOKUP(A90,Customer!$A$2:$H$501,7,FALSE)</f>
        <v>USA</v>
      </c>
      <c r="H90" s="11" t="str">
        <f>PROPER(VLOOKUP(A90,Customer!$A$1:$J$501,10,FALSE))</f>
        <v>Gold</v>
      </c>
      <c r="I90" s="11" t="s">
        <v>1690</v>
      </c>
      <c r="J90" s="11" t="str">
        <f>VLOOKUP(I90, Product!$A$2:$H$501, 2,FALSE)</f>
        <v>Hair Repair Oil Treatment</v>
      </c>
      <c r="K90" s="11" t="str">
        <f>VLOOKUP(I90,Product!$A$2:$H$501,3,FALSE)</f>
        <v>Beauty</v>
      </c>
      <c r="L90" s="11" t="str">
        <f>VLOOKUP(I90, Product!$A$2:$H$501, 4,FALSE)</f>
        <v>Haircare</v>
      </c>
      <c r="M90" s="11" t="str">
        <f>VLOOKUP(I90, Product!$A$2:$H$501,5,FALSE)</f>
        <v>Hopkins Ltd</v>
      </c>
      <c r="N90" s="12">
        <f>VLOOKUP(I90, Product!$A$2:$I$501,8,FALSE)</f>
        <v>214.32</v>
      </c>
      <c r="O90" s="12">
        <f>VLOOKUP(I90, Product!$A$2:$I$501,9,FALSE)</f>
        <v>383</v>
      </c>
      <c r="P90" s="11" t="s">
        <v>1804</v>
      </c>
      <c r="Q90" s="11" t="str">
        <f>VLOOKUP(P90,Store_Dim!$A$2:$E$21,2,FALSE)</f>
        <v>Frederick-Wright</v>
      </c>
      <c r="R90" s="11" t="str">
        <f>VLOOKUP(P90,Store_Dim!$A$2:$E$21,3,FALSE)</f>
        <v>West</v>
      </c>
      <c r="S90" s="11" t="str">
        <f>VLOOKUP(P90,Store_Dim!$A$2:$E$21,4,FALSE)</f>
        <v>New Jimmymouth</v>
      </c>
      <c r="T90" s="11" t="str">
        <f>VLOOKUP(P90,Store_Dim!$A$2:$E$21,5,FALSE)</f>
        <v>Flagship</v>
      </c>
      <c r="U90" s="11" t="s">
        <v>2903</v>
      </c>
      <c r="V90" s="14">
        <f>VLOOKUP(Table1[[#This Row],[Sales_ID]],Sales!$A$2:$O$2001,2,FALSE)</f>
        <v>45882</v>
      </c>
      <c r="W90" s="15">
        <f>VLOOKUP(Table1[[#This Row],[Sales_ID]],Sales!$A$2:$O$2001,12,FALSE)</f>
        <v>3</v>
      </c>
      <c r="X90" s="16" t="str">
        <f>TEXT(VLOOKUP(Table1[[#This Row],[Sales_ID]],Sales!$A$2:$O$2001,13,FALSE),"₹#,##0")</f>
        <v>₹575</v>
      </c>
      <c r="Y90" s="51">
        <f>VLOOKUP(Table1[[#This Row],[Sales_ID]],Sales!$A$2:$O$2001,14,FALSE)</f>
        <v>0.12</v>
      </c>
      <c r="Z90" s="11" t="str">
        <f>VLOOKUP(Table1[[#This Row],[Sales_ID]],Sales!$A$2:$O$2001,10,FALSE)</f>
        <v>COD</v>
      </c>
      <c r="AA90" s="50">
        <f>VLOOKUP(Table1[[#This Row],[Sales_ID]],Sales!$A$2:$O$2001,15,FALSE)</f>
        <v>1518.6335999999999</v>
      </c>
    </row>
    <row r="91" spans="1:27" x14ac:dyDescent="0.3">
      <c r="A91" s="11" t="s">
        <v>1286</v>
      </c>
      <c r="B91" s="11" t="str">
        <f>PROPER(VLOOKUP(A91,Customer!$A$2:$J$501,9,FALSE))</f>
        <v>Melissa Valentine</v>
      </c>
      <c r="C91" s="11" t="str">
        <f>PROPER(VLOOKUP(A91,Customer!$A$2:$H$501,3,FALSE))</f>
        <v>35</v>
      </c>
      <c r="D91" s="11" t="str">
        <f>PROPER(VLOOKUP(A91,Customer!$A$2:$H$501,4,FALSE))</f>
        <v>Female</v>
      </c>
      <c r="E91" s="11" t="str">
        <f>PROPER(VLOOKUP(A91,Customer!$A$2:$H$501,5,FALSE))</f>
        <v>East Patriciafort</v>
      </c>
      <c r="F91" s="11" t="str">
        <f>PROPER(VLOOKUP(A91,Customer!$A$2:$H$501,6,FALSE))</f>
        <v>Missouri</v>
      </c>
      <c r="G91" s="11" t="str">
        <f>VLOOKUP(A91,Customer!$A$2:$H$501,7,FALSE)</f>
        <v>USA</v>
      </c>
      <c r="H91" s="11" t="str">
        <f>PROPER(VLOOKUP(A91,Customer!$A$1:$J$501,10,FALSE))</f>
        <v>Gold</v>
      </c>
      <c r="I91" s="11" t="s">
        <v>1553</v>
      </c>
      <c r="J91" s="11" t="str">
        <f>VLOOKUP(I91, Product!$A$2:$H$501, 2,FALSE)</f>
        <v>Women's Yoga Pants</v>
      </c>
      <c r="K91" s="11" t="str">
        <f>VLOOKUP(I91,Product!$A$2:$H$501,3,FALSE)</f>
        <v>Clothing</v>
      </c>
      <c r="L91" s="11" t="str">
        <f>VLOOKUP(I91, Product!$A$2:$H$501, 4,FALSE)</f>
        <v>Bottoms</v>
      </c>
      <c r="M91" s="11" t="str">
        <f>VLOOKUP(I91, Product!$A$2:$H$501,5,FALSE)</f>
        <v>Gonzales-Davis</v>
      </c>
      <c r="N91" s="12">
        <f>VLOOKUP(I91, Product!$A$2:$I$501,8,FALSE)</f>
        <v>306.45999999999998</v>
      </c>
      <c r="O91" s="12">
        <f>VLOOKUP(I91, Product!$A$2:$I$501,9,FALSE)</f>
        <v>487</v>
      </c>
      <c r="P91" s="11" t="s">
        <v>1792</v>
      </c>
      <c r="Q91" s="11" t="str">
        <f>VLOOKUP(P91,Store_Dim!$A$2:$E$21,2,FALSE)</f>
        <v>Aguirre-Keller</v>
      </c>
      <c r="R91" s="11" t="str">
        <f>VLOOKUP(P91,Store_Dim!$A$2:$E$21,3,FALSE)</f>
        <v>South</v>
      </c>
      <c r="S91" s="11" t="str">
        <f>VLOOKUP(P91,Store_Dim!$A$2:$E$21,4,FALSE)</f>
        <v>Lake Michael</v>
      </c>
      <c r="T91" s="11" t="str">
        <f>VLOOKUP(P91,Store_Dim!$A$2:$E$21,5,FALSE)</f>
        <v>Online</v>
      </c>
      <c r="U91" s="11" t="s">
        <v>2904</v>
      </c>
      <c r="V91" s="14">
        <f>VLOOKUP(Table1[[#This Row],[Sales_ID]],Sales!$A$2:$O$2001,2,FALSE)</f>
        <v>45878</v>
      </c>
      <c r="W91" s="15">
        <f>VLOOKUP(Table1[[#This Row],[Sales_ID]],Sales!$A$2:$O$2001,12,FALSE)</f>
        <v>1</v>
      </c>
      <c r="X91" s="16" t="str">
        <f>TEXT(VLOOKUP(Table1[[#This Row],[Sales_ID]],Sales!$A$2:$O$2001,13,FALSE),"₹#,##0")</f>
        <v>₹769</v>
      </c>
      <c r="Y91" s="51">
        <f>VLOOKUP(Table1[[#This Row],[Sales_ID]],Sales!$A$2:$O$2001,14,FALSE)</f>
        <v>0.16</v>
      </c>
      <c r="Z91" s="11" t="str">
        <f>VLOOKUP(Table1[[#This Row],[Sales_ID]],Sales!$A$2:$O$2001,10,FALSE)</f>
        <v>Credit Card</v>
      </c>
      <c r="AA91" s="50">
        <f>VLOOKUP(Table1[[#This Row],[Sales_ID]],Sales!$A$2:$O$2001,15,FALSE)</f>
        <v>646.29599999999994</v>
      </c>
    </row>
    <row r="92" spans="1:27" x14ac:dyDescent="0.3">
      <c r="A92" s="11" t="s">
        <v>1035</v>
      </c>
      <c r="B92" s="11" t="str">
        <f>PROPER(VLOOKUP(A92,Customer!$A$2:$J$501,9,FALSE))</f>
        <v>Victor Mcintosh</v>
      </c>
      <c r="C92" s="11" t="str">
        <f>PROPER(VLOOKUP(A92,Customer!$A$2:$H$501,3,FALSE))</f>
        <v>62</v>
      </c>
      <c r="D92" s="11" t="str">
        <f>PROPER(VLOOKUP(A92,Customer!$A$2:$H$501,4,FALSE))</f>
        <v>Female</v>
      </c>
      <c r="E92" s="11" t="str">
        <f>PROPER(VLOOKUP(A92,Customer!$A$2:$H$501,5,FALSE))</f>
        <v>Tiffanyshire</v>
      </c>
      <c r="F92" s="11" t="str">
        <f>PROPER(VLOOKUP(A92,Customer!$A$2:$H$501,6,FALSE))</f>
        <v>Minnesota</v>
      </c>
      <c r="G92" s="11" t="str">
        <f>VLOOKUP(A92,Customer!$A$2:$H$501,7,FALSE)</f>
        <v>USA</v>
      </c>
      <c r="H92" s="11" t="str">
        <f>PROPER(VLOOKUP(A92,Customer!$A$1:$J$501,10,FALSE))</f>
        <v>Bronze</v>
      </c>
      <c r="I92" s="11" t="s">
        <v>1553</v>
      </c>
      <c r="J92" s="11" t="str">
        <f>VLOOKUP(I92, Product!$A$2:$H$501, 2,FALSE)</f>
        <v>Women's Yoga Pants</v>
      </c>
      <c r="K92" s="11" t="str">
        <f>VLOOKUP(I92,Product!$A$2:$H$501,3,FALSE)</f>
        <v>Clothing</v>
      </c>
      <c r="L92" s="11" t="str">
        <f>VLOOKUP(I92, Product!$A$2:$H$501, 4,FALSE)</f>
        <v>Bottoms</v>
      </c>
      <c r="M92" s="11" t="str">
        <f>VLOOKUP(I92, Product!$A$2:$H$501,5,FALSE)</f>
        <v>Gonzales-Davis</v>
      </c>
      <c r="N92" s="12">
        <f>VLOOKUP(I92, Product!$A$2:$I$501,8,FALSE)</f>
        <v>306.45999999999998</v>
      </c>
      <c r="O92" s="12">
        <f>VLOOKUP(I92, Product!$A$2:$I$501,9,FALSE)</f>
        <v>487</v>
      </c>
      <c r="P92" s="11" t="s">
        <v>1807</v>
      </c>
      <c r="Q92" s="11" t="str">
        <f>VLOOKUP(P92,Store_Dim!$A$2:$E$21,2,FALSE)</f>
        <v>Holloway Ltd</v>
      </c>
      <c r="R92" s="11" t="str">
        <f>VLOOKUP(P92,Store_Dim!$A$2:$E$21,3,FALSE)</f>
        <v>North</v>
      </c>
      <c r="S92" s="11" t="str">
        <f>VLOOKUP(P92,Store_Dim!$A$2:$E$21,4,FALSE)</f>
        <v>Bensonhaven</v>
      </c>
      <c r="T92" s="11" t="str">
        <f>VLOOKUP(P92,Store_Dim!$A$2:$E$21,5,FALSE)</f>
        <v>Flagship</v>
      </c>
      <c r="U92" s="11" t="s">
        <v>2905</v>
      </c>
      <c r="V92" s="14">
        <f>VLOOKUP(Table1[[#This Row],[Sales_ID]],Sales!$A$2:$O$2001,2,FALSE)</f>
        <v>45420</v>
      </c>
      <c r="W92" s="15">
        <f>VLOOKUP(Table1[[#This Row],[Sales_ID]],Sales!$A$2:$O$2001,12,FALSE)</f>
        <v>1</v>
      </c>
      <c r="X92" s="16" t="str">
        <f>TEXT(VLOOKUP(Table1[[#This Row],[Sales_ID]],Sales!$A$2:$O$2001,13,FALSE),"₹#,##0")</f>
        <v>₹227</v>
      </c>
      <c r="Y92" s="51">
        <f>VLOOKUP(Table1[[#This Row],[Sales_ID]],Sales!$A$2:$O$2001,14,FALSE)</f>
        <v>0.13</v>
      </c>
      <c r="Z92" s="11" t="str">
        <f>VLOOKUP(Table1[[#This Row],[Sales_ID]],Sales!$A$2:$O$2001,10,FALSE)</f>
        <v>COD</v>
      </c>
      <c r="AA92" s="50">
        <f>VLOOKUP(Table1[[#This Row],[Sales_ID]],Sales!$A$2:$O$2001,15,FALSE)</f>
        <v>197.7336</v>
      </c>
    </row>
    <row r="93" spans="1:27" x14ac:dyDescent="0.3">
      <c r="A93" s="11" t="s">
        <v>160</v>
      </c>
      <c r="B93" s="11" t="str">
        <f>PROPER(VLOOKUP(A93,Customer!$A$2:$J$501,9,FALSE))</f>
        <v>James Gibbs</v>
      </c>
      <c r="C93" s="11" t="str">
        <f>PROPER(VLOOKUP(A93,Customer!$A$2:$H$501,3,FALSE))</f>
        <v>21</v>
      </c>
      <c r="D93" s="11" t="str">
        <f>PROPER(VLOOKUP(A93,Customer!$A$2:$H$501,4,FALSE))</f>
        <v>Male</v>
      </c>
      <c r="E93" s="11" t="str">
        <f>PROPER(VLOOKUP(A93,Customer!$A$2:$H$501,5,FALSE))</f>
        <v>Mooneyshire</v>
      </c>
      <c r="F93" s="11" t="str">
        <f>PROPER(VLOOKUP(A93,Customer!$A$2:$H$501,6,FALSE))</f>
        <v>Alaska</v>
      </c>
      <c r="G93" s="11" t="str">
        <f>VLOOKUP(A93,Customer!$A$2:$H$501,7,FALSE)</f>
        <v>USA</v>
      </c>
      <c r="H93" s="11" t="str">
        <f>PROPER(VLOOKUP(A93,Customer!$A$1:$J$501,10,FALSE))</f>
        <v>Platinum</v>
      </c>
      <c r="I93" s="11" t="s">
        <v>1592</v>
      </c>
      <c r="J93" s="11" t="str">
        <f>VLOOKUP(I93, Product!$A$2:$H$501, 2,FALSE)</f>
        <v>Carbon Fiber Tennis Racket</v>
      </c>
      <c r="K93" s="11" t="str">
        <f>VLOOKUP(I93,Product!$A$2:$H$501,3,FALSE)</f>
        <v>Sports</v>
      </c>
      <c r="L93" s="11" t="str">
        <f>VLOOKUP(I93, Product!$A$2:$H$501, 4,FALSE)</f>
        <v>Equipment</v>
      </c>
      <c r="M93" s="11" t="str">
        <f>VLOOKUP(I93, Product!$A$2:$H$501,5,FALSE)</f>
        <v>Flores, Pineda and Rodriguez</v>
      </c>
      <c r="N93" s="12">
        <f>VLOOKUP(I93, Product!$A$2:$I$501,8,FALSE)</f>
        <v>484.62</v>
      </c>
      <c r="O93" s="12">
        <f>VLOOKUP(I93, Product!$A$2:$I$501,9,FALSE)</f>
        <v>432</v>
      </c>
      <c r="P93" s="11" t="s">
        <v>1797</v>
      </c>
      <c r="Q93" s="11" t="str">
        <f>VLOOKUP(P93,Store_Dim!$A$2:$E$21,2,FALSE)</f>
        <v>Gardner, Humphrey and Contreras</v>
      </c>
      <c r="R93" s="11" t="str">
        <f>VLOOKUP(P93,Store_Dim!$A$2:$E$21,3,FALSE)</f>
        <v>East</v>
      </c>
      <c r="S93" s="11" t="str">
        <f>VLOOKUP(P93,Store_Dim!$A$2:$E$21,4,FALSE)</f>
        <v>Johnsonville</v>
      </c>
      <c r="T93" s="11" t="str">
        <f>VLOOKUP(P93,Store_Dim!$A$2:$E$21,5,FALSE)</f>
        <v>Flagship</v>
      </c>
      <c r="U93" s="11" t="s">
        <v>1934</v>
      </c>
      <c r="V93" s="14">
        <f>VLOOKUP(Table1[[#This Row],[Sales_ID]],Sales!$A$2:$O$2001,2,FALSE)</f>
        <v>45785</v>
      </c>
      <c r="W93" s="15">
        <f>VLOOKUP(Table1[[#This Row],[Sales_ID]],Sales!$A$2:$O$2001,12,FALSE)</f>
        <v>3</v>
      </c>
      <c r="X93" s="16" t="str">
        <f>TEXT(VLOOKUP(Table1[[#This Row],[Sales_ID]],Sales!$A$2:$O$2001,13,FALSE),"₹#,##0")</f>
        <v>₹815</v>
      </c>
      <c r="Y93" s="51">
        <f>VLOOKUP(Table1[[#This Row],[Sales_ID]],Sales!$A$2:$O$2001,14,FALSE)</f>
        <v>0.03</v>
      </c>
      <c r="Z93" s="11" t="str">
        <f>VLOOKUP(Table1[[#This Row],[Sales_ID]],Sales!$A$2:$O$2001,10,FALSE)</f>
        <v>Credit Card</v>
      </c>
      <c r="AA93" s="50">
        <f>VLOOKUP(Table1[[#This Row],[Sales_ID]],Sales!$A$2:$O$2001,15,FALSE)</f>
        <v>2372.5230000000001</v>
      </c>
    </row>
    <row r="94" spans="1:27" x14ac:dyDescent="0.3">
      <c r="A94" s="11" t="s">
        <v>195</v>
      </c>
      <c r="B94" s="11" t="str">
        <f>PROPER(VLOOKUP(A94,Customer!$A$2:$J$501,9,FALSE))</f>
        <v>Sarah Rodgers</v>
      </c>
      <c r="C94" s="11" t="str">
        <f>PROPER(VLOOKUP(A94,Customer!$A$2:$H$501,3,FALSE))</f>
        <v>23</v>
      </c>
      <c r="D94" s="11" t="str">
        <f>PROPER(VLOOKUP(A94,Customer!$A$2:$H$501,4,FALSE))</f>
        <v>Female</v>
      </c>
      <c r="E94" s="11" t="str">
        <f>PROPER(VLOOKUP(A94,Customer!$A$2:$H$501,5,FALSE))</f>
        <v>New Julia</v>
      </c>
      <c r="F94" s="11" t="str">
        <f>PROPER(VLOOKUP(A94,Customer!$A$2:$H$501,6,FALSE))</f>
        <v>West Virginia</v>
      </c>
      <c r="G94" s="11" t="str">
        <f>VLOOKUP(A94,Customer!$A$2:$H$501,7,FALSE)</f>
        <v>USA</v>
      </c>
      <c r="H94" s="11" t="str">
        <f>PROPER(VLOOKUP(A94,Customer!$A$1:$J$501,10,FALSE))</f>
        <v>Gold</v>
      </c>
      <c r="I94" s="11" t="s">
        <v>1549</v>
      </c>
      <c r="J94" s="11" t="str">
        <f>VLOOKUP(I94, Product!$A$2:$H$501, 2,FALSE)</f>
        <v>Women's Casual Hoodie</v>
      </c>
      <c r="K94" s="11" t="str">
        <f>VLOOKUP(I94,Product!$A$2:$H$501,3,FALSE)</f>
        <v>Clothing</v>
      </c>
      <c r="L94" s="11" t="str">
        <f>VLOOKUP(I94, Product!$A$2:$H$501, 4,FALSE)</f>
        <v>Outerwear</v>
      </c>
      <c r="M94" s="11" t="str">
        <f>VLOOKUP(I94, Product!$A$2:$H$501,5,FALSE)</f>
        <v>Sims Inc</v>
      </c>
      <c r="N94" s="12">
        <f>VLOOKUP(I94, Product!$A$2:$I$501,8,FALSE)</f>
        <v>265.73266666666666</v>
      </c>
      <c r="O94" s="12">
        <f>VLOOKUP(I94, Product!$A$2:$I$501,9,FALSE)</f>
        <v>352</v>
      </c>
      <c r="P94" s="11" t="s">
        <v>1807</v>
      </c>
      <c r="Q94" s="11" t="str">
        <f>VLOOKUP(P94,Store_Dim!$A$2:$E$21,2,FALSE)</f>
        <v>Holloway Ltd</v>
      </c>
      <c r="R94" s="11" t="str">
        <f>VLOOKUP(P94,Store_Dim!$A$2:$E$21,3,FALSE)</f>
        <v>North</v>
      </c>
      <c r="S94" s="11" t="str">
        <f>VLOOKUP(P94,Store_Dim!$A$2:$E$21,4,FALSE)</f>
        <v>Bensonhaven</v>
      </c>
      <c r="T94" s="11" t="str">
        <f>VLOOKUP(P94,Store_Dim!$A$2:$E$21,5,FALSE)</f>
        <v>Flagship</v>
      </c>
      <c r="U94" s="11" t="s">
        <v>2906</v>
      </c>
      <c r="V94" s="14">
        <f>VLOOKUP(Table1[[#This Row],[Sales_ID]],Sales!$A$2:$O$2001,2,FALSE)</f>
        <v>45361</v>
      </c>
      <c r="W94" s="15">
        <f>VLOOKUP(Table1[[#This Row],[Sales_ID]],Sales!$A$2:$O$2001,12,FALSE)</f>
        <v>4</v>
      </c>
      <c r="X94" s="16" t="str">
        <f>TEXT(VLOOKUP(Table1[[#This Row],[Sales_ID]],Sales!$A$2:$O$2001,13,FALSE),"₹#,##0")</f>
        <v>₹128</v>
      </c>
      <c r="Y94" s="51">
        <f>VLOOKUP(Table1[[#This Row],[Sales_ID]],Sales!$A$2:$O$2001,14,FALSE)</f>
        <v>0.15</v>
      </c>
      <c r="Z94" s="11" t="str">
        <f>VLOOKUP(Table1[[#This Row],[Sales_ID]],Sales!$A$2:$O$2001,10,FALSE)</f>
        <v>Credit Card</v>
      </c>
      <c r="AA94" s="50">
        <f>VLOOKUP(Table1[[#This Row],[Sales_ID]],Sales!$A$2:$O$2001,15,FALSE)</f>
        <v>433.77199999999999</v>
      </c>
    </row>
    <row r="95" spans="1:27" x14ac:dyDescent="0.3">
      <c r="A95" s="11" t="s">
        <v>1298</v>
      </c>
      <c r="B95" s="11" t="str">
        <f>PROPER(VLOOKUP(A95,Customer!$A$2:$J$501,9,FALSE))</f>
        <v>Luke Parks</v>
      </c>
      <c r="C95" s="11" t="str">
        <f>PROPER(VLOOKUP(A95,Customer!$A$2:$H$501,3,FALSE))</f>
        <v>60</v>
      </c>
      <c r="D95" s="11" t="str">
        <f>PROPER(VLOOKUP(A95,Customer!$A$2:$H$501,4,FALSE))</f>
        <v>Female</v>
      </c>
      <c r="E95" s="11" t="str">
        <f>PROPER(VLOOKUP(A95,Customer!$A$2:$H$501,5,FALSE))</f>
        <v>West Mario</v>
      </c>
      <c r="F95" s="11" t="str">
        <f>PROPER(VLOOKUP(A95,Customer!$A$2:$H$501,6,FALSE))</f>
        <v>New Hampshire</v>
      </c>
      <c r="G95" s="11" t="str">
        <f>VLOOKUP(A95,Customer!$A$2:$H$501,7,FALSE)</f>
        <v>USA</v>
      </c>
      <c r="H95" s="11" t="str">
        <f>PROPER(VLOOKUP(A95,Customer!$A$1:$J$501,10,FALSE))</f>
        <v>Silver</v>
      </c>
      <c r="I95" s="11" t="s">
        <v>1636</v>
      </c>
      <c r="J95" s="11" t="str">
        <f>VLOOKUP(I95, Product!$A$2:$H$501, 2,FALSE)</f>
        <v>Adjustable Jump Rope</v>
      </c>
      <c r="K95" s="11" t="str">
        <f>VLOOKUP(I95,Product!$A$2:$H$501,3,FALSE)</f>
        <v>Sports</v>
      </c>
      <c r="L95" s="11" t="str">
        <f>VLOOKUP(I95, Product!$A$2:$H$501, 4,FALSE)</f>
        <v>Fitness</v>
      </c>
      <c r="M95" s="11" t="str">
        <f>VLOOKUP(I95, Product!$A$2:$H$501,5,FALSE)</f>
        <v>Cox Inc</v>
      </c>
      <c r="N95" s="12">
        <f>VLOOKUP(I95, Product!$A$2:$I$501,8,FALSE)</f>
        <v>167.12</v>
      </c>
      <c r="O95" s="12">
        <f>VLOOKUP(I95, Product!$A$2:$I$501,9,FALSE)</f>
        <v>316</v>
      </c>
      <c r="P95" s="11" t="s">
        <v>1766</v>
      </c>
      <c r="Q95" s="11" t="str">
        <f>VLOOKUP(P95,Store_Dim!$A$2:$E$21,2,FALSE)</f>
        <v>Johnson-Wright</v>
      </c>
      <c r="R95" s="11" t="str">
        <f>VLOOKUP(P95,Store_Dim!$A$2:$E$21,3,FALSE)</f>
        <v>North</v>
      </c>
      <c r="S95" s="11" t="str">
        <f>VLOOKUP(P95,Store_Dim!$A$2:$E$21,4,FALSE)</f>
        <v>Hoodberg</v>
      </c>
      <c r="T95" s="11" t="str">
        <f>VLOOKUP(P95,Store_Dim!$A$2:$E$21,5,FALSE)</f>
        <v>Outlet</v>
      </c>
      <c r="U95" s="11" t="s">
        <v>2907</v>
      </c>
      <c r="V95" s="14">
        <f>VLOOKUP(Table1[[#This Row],[Sales_ID]],Sales!$A$2:$O$2001,2,FALSE)</f>
        <v>45702</v>
      </c>
      <c r="W95" s="15">
        <f>VLOOKUP(Table1[[#This Row],[Sales_ID]],Sales!$A$2:$O$2001,12,FALSE)</f>
        <v>1</v>
      </c>
      <c r="X95" s="16" t="str">
        <f>TEXT(VLOOKUP(Table1[[#This Row],[Sales_ID]],Sales!$A$2:$O$2001,13,FALSE),"₹#,##0")</f>
        <v>₹793</v>
      </c>
      <c r="Y95" s="51">
        <f>VLOOKUP(Table1[[#This Row],[Sales_ID]],Sales!$A$2:$O$2001,14,FALSE)</f>
        <v>0.09</v>
      </c>
      <c r="Z95" s="11" t="str">
        <f>VLOOKUP(Table1[[#This Row],[Sales_ID]],Sales!$A$2:$O$2001,10,FALSE)</f>
        <v>Credit Card</v>
      </c>
      <c r="AA95" s="50">
        <f>VLOOKUP(Table1[[#This Row],[Sales_ID]],Sales!$A$2:$O$2001,15,FALSE)</f>
        <v>721.8211</v>
      </c>
    </row>
    <row r="96" spans="1:27" x14ac:dyDescent="0.3">
      <c r="A96" s="11" t="s">
        <v>951</v>
      </c>
      <c r="B96" s="11" t="str">
        <f>PROPER(VLOOKUP(A96,Customer!$A$2:$J$501,9,FALSE))</f>
        <v>Ryan Kane</v>
      </c>
      <c r="C96" s="11" t="str">
        <f>PROPER(VLOOKUP(A96,Customer!$A$2:$H$501,3,FALSE))</f>
        <v>50</v>
      </c>
      <c r="D96" s="11" t="str">
        <f>PROPER(VLOOKUP(A96,Customer!$A$2:$H$501,4,FALSE))</f>
        <v>Male</v>
      </c>
      <c r="E96" s="11" t="str">
        <f>PROPER(VLOOKUP(A96,Customer!$A$2:$H$501,5,FALSE))</f>
        <v>West Bruceburgh</v>
      </c>
      <c r="F96" s="11" t="str">
        <f>PROPER(VLOOKUP(A96,Customer!$A$2:$H$501,6,FALSE))</f>
        <v>Virginia</v>
      </c>
      <c r="G96" s="11" t="str">
        <f>VLOOKUP(A96,Customer!$A$2:$H$501,7,FALSE)</f>
        <v>USA</v>
      </c>
      <c r="H96" s="11" t="str">
        <f>PROPER(VLOOKUP(A96,Customer!$A$1:$J$501,10,FALSE))</f>
        <v>Gold</v>
      </c>
      <c r="I96" s="11" t="s">
        <v>1714</v>
      </c>
      <c r="J96" s="11" t="str">
        <f>VLOOKUP(I96, Product!$A$2:$H$501, 2,FALSE)</f>
        <v>Hydrating Face Cleanser</v>
      </c>
      <c r="K96" s="11" t="str">
        <f>VLOOKUP(I96,Product!$A$2:$H$501,3,FALSE)</f>
        <v>Beauty</v>
      </c>
      <c r="L96" s="11" t="str">
        <f>VLOOKUP(I96, Product!$A$2:$H$501, 4,FALSE)</f>
        <v>Skincare</v>
      </c>
      <c r="M96" s="11" t="str">
        <f>VLOOKUP(I96, Product!$A$2:$H$501,5,FALSE)</f>
        <v>Butler Group</v>
      </c>
      <c r="N96" s="12">
        <f>VLOOKUP(I96, Product!$A$2:$I$501,8,FALSE)</f>
        <v>250.41615384615383</v>
      </c>
      <c r="O96" s="12">
        <f>VLOOKUP(I96, Product!$A$2:$I$501,9,FALSE)</f>
        <v>159</v>
      </c>
      <c r="P96" s="11" t="s">
        <v>1794</v>
      </c>
      <c r="Q96" s="11" t="str">
        <f>VLOOKUP(P96,Store_Dim!$A$2:$E$21,2,FALSE)</f>
        <v>Thomas, Bridges and Harris</v>
      </c>
      <c r="R96" s="11" t="str">
        <f>VLOOKUP(P96,Store_Dim!$A$2:$E$21,3,FALSE)</f>
        <v>North</v>
      </c>
      <c r="S96" s="11" t="str">
        <f>VLOOKUP(P96,Store_Dim!$A$2:$E$21,4,FALSE)</f>
        <v>Sabrinatown</v>
      </c>
      <c r="T96" s="11" t="str">
        <f>VLOOKUP(P96,Store_Dim!$A$2:$E$21,5,FALSE)</f>
        <v>Online</v>
      </c>
      <c r="U96" s="11" t="s">
        <v>2908</v>
      </c>
      <c r="V96" s="14">
        <f>VLOOKUP(Table1[[#This Row],[Sales_ID]],Sales!$A$2:$O$2001,2,FALSE)</f>
        <v>45871</v>
      </c>
      <c r="W96" s="15">
        <f>VLOOKUP(Table1[[#This Row],[Sales_ID]],Sales!$A$2:$O$2001,12,FALSE)</f>
        <v>3</v>
      </c>
      <c r="X96" s="16" t="str">
        <f>TEXT(VLOOKUP(Table1[[#This Row],[Sales_ID]],Sales!$A$2:$O$2001,13,FALSE),"₹#,##0")</f>
        <v>₹436</v>
      </c>
      <c r="Y96" s="51">
        <f>VLOOKUP(Table1[[#This Row],[Sales_ID]],Sales!$A$2:$O$2001,14,FALSE)</f>
        <v>0.03</v>
      </c>
      <c r="Z96" s="11" t="str">
        <f>VLOOKUP(Table1[[#This Row],[Sales_ID]],Sales!$A$2:$O$2001,10,FALSE)</f>
        <v>PayPal</v>
      </c>
      <c r="AA96" s="50">
        <f>VLOOKUP(Table1[[#This Row],[Sales_ID]],Sales!$A$2:$O$2001,15,FALSE)</f>
        <v>1267.6251</v>
      </c>
    </row>
    <row r="97" spans="1:27" x14ac:dyDescent="0.3">
      <c r="A97" s="11" t="s">
        <v>1202</v>
      </c>
      <c r="B97" s="11" t="str">
        <f>PROPER(VLOOKUP(A97,Customer!$A$2:$J$501,9,FALSE))</f>
        <v>Tammy Brennan</v>
      </c>
      <c r="C97" s="11" t="str">
        <f>PROPER(VLOOKUP(A97,Customer!$A$2:$H$501,3,FALSE))</f>
        <v>60</v>
      </c>
      <c r="D97" s="11" t="str">
        <f>PROPER(VLOOKUP(A97,Customer!$A$2:$H$501,4,FALSE))</f>
        <v>Male</v>
      </c>
      <c r="E97" s="11" t="str">
        <f>PROPER(VLOOKUP(A97,Customer!$A$2:$H$501,5,FALSE))</f>
        <v>Lake Brandontown</v>
      </c>
      <c r="F97" s="11" t="str">
        <f>PROPER(VLOOKUP(A97,Customer!$A$2:$H$501,6,FALSE))</f>
        <v>South Carolina</v>
      </c>
      <c r="G97" s="11" t="str">
        <f>VLOOKUP(A97,Customer!$A$2:$H$501,7,FALSE)</f>
        <v>USA</v>
      </c>
      <c r="H97" s="11" t="str">
        <f>PROPER(VLOOKUP(A97,Customer!$A$1:$J$501,10,FALSE))</f>
        <v>Gold</v>
      </c>
      <c r="I97" s="11" t="s">
        <v>1606</v>
      </c>
      <c r="J97" s="11" t="str">
        <f>VLOOKUP(I97, Product!$A$2:$H$501, 2,FALSE)</f>
        <v>Fabric Sofa Throw Blanket</v>
      </c>
      <c r="K97" s="11" t="str">
        <f>VLOOKUP(I97,Product!$A$2:$H$501,3,FALSE)</f>
        <v>Home</v>
      </c>
      <c r="L97" s="11" t="str">
        <f>VLOOKUP(I97, Product!$A$2:$H$501, 4,FALSE)</f>
        <v>Decor</v>
      </c>
      <c r="M97" s="11" t="str">
        <f>VLOOKUP(I97, Product!$A$2:$H$501,5,FALSE)</f>
        <v>Hoffman Group</v>
      </c>
      <c r="N97" s="12">
        <f>VLOOKUP(I97, Product!$A$2:$I$501,8,FALSE)</f>
        <v>218.48</v>
      </c>
      <c r="O97" s="12">
        <f>VLOOKUP(I97, Product!$A$2:$I$501,9,FALSE)</f>
        <v>276</v>
      </c>
      <c r="P97" s="11" t="s">
        <v>1804</v>
      </c>
      <c r="Q97" s="11" t="str">
        <f>VLOOKUP(P97,Store_Dim!$A$2:$E$21,2,FALSE)</f>
        <v>Frederick-Wright</v>
      </c>
      <c r="R97" s="11" t="str">
        <f>VLOOKUP(P97,Store_Dim!$A$2:$E$21,3,FALSE)</f>
        <v>West</v>
      </c>
      <c r="S97" s="11" t="str">
        <f>VLOOKUP(P97,Store_Dim!$A$2:$E$21,4,FALSE)</f>
        <v>New Jimmymouth</v>
      </c>
      <c r="T97" s="11" t="str">
        <f>VLOOKUP(P97,Store_Dim!$A$2:$E$21,5,FALSE)</f>
        <v>Flagship</v>
      </c>
      <c r="U97" s="11" t="s">
        <v>2909</v>
      </c>
      <c r="V97" s="14">
        <f>VLOOKUP(Table1[[#This Row],[Sales_ID]],Sales!$A$2:$O$2001,2,FALSE)</f>
        <v>45531</v>
      </c>
      <c r="W97" s="15">
        <f>VLOOKUP(Table1[[#This Row],[Sales_ID]],Sales!$A$2:$O$2001,12,FALSE)</f>
        <v>1</v>
      </c>
      <c r="X97" s="16" t="str">
        <f>TEXT(VLOOKUP(Table1[[#This Row],[Sales_ID]],Sales!$A$2:$O$2001,13,FALSE),"₹#,##0")</f>
        <v>₹850</v>
      </c>
      <c r="Y97" s="51">
        <f>VLOOKUP(Table1[[#This Row],[Sales_ID]],Sales!$A$2:$O$2001,14,FALSE)</f>
        <v>0.28999999999999998</v>
      </c>
      <c r="Z97" s="11" t="str">
        <f>VLOOKUP(Table1[[#This Row],[Sales_ID]],Sales!$A$2:$O$2001,10,FALSE)</f>
        <v>PayPal</v>
      </c>
      <c r="AA97" s="50">
        <f>VLOOKUP(Table1[[#This Row],[Sales_ID]],Sales!$A$2:$O$2001,15,FALSE)</f>
        <v>603.54259999999988</v>
      </c>
    </row>
    <row r="98" spans="1:27" x14ac:dyDescent="0.3">
      <c r="A98" s="11" t="s">
        <v>1089</v>
      </c>
      <c r="B98" s="11" t="str">
        <f>PROPER(VLOOKUP(A98,Customer!$A$2:$J$501,9,FALSE))</f>
        <v>Justin Mason Dds</v>
      </c>
      <c r="C98" s="11" t="str">
        <f>PROPER(VLOOKUP(A98,Customer!$A$2:$H$501,3,FALSE))</f>
        <v>39</v>
      </c>
      <c r="D98" s="11" t="str">
        <f>PROPER(VLOOKUP(A98,Customer!$A$2:$H$501,4,FALSE))</f>
        <v>Female</v>
      </c>
      <c r="E98" s="11" t="str">
        <f>PROPER(VLOOKUP(A98,Customer!$A$2:$H$501,5,FALSE))</f>
        <v>Peggystad</v>
      </c>
      <c r="F98" s="11" t="str">
        <f>PROPER(VLOOKUP(A98,Customer!$A$2:$H$501,6,FALSE))</f>
        <v>Connecticut</v>
      </c>
      <c r="G98" s="11" t="str">
        <f>VLOOKUP(A98,Customer!$A$2:$H$501,7,FALSE)</f>
        <v>USA</v>
      </c>
      <c r="H98" s="11" t="str">
        <f>PROPER(VLOOKUP(A98,Customer!$A$1:$J$501,10,FALSE))</f>
        <v>Gold</v>
      </c>
      <c r="I98" s="11" t="s">
        <v>1580</v>
      </c>
      <c r="J98" s="11" t="str">
        <f>VLOOKUP(I98, Product!$A$2:$H$501, 2,FALSE)</f>
        <v>Beard Grooming Kit</v>
      </c>
      <c r="K98" s="11" t="str">
        <f>VLOOKUP(I98,Product!$A$2:$H$501,3,FALSE)</f>
        <v>Beauty</v>
      </c>
      <c r="L98" s="11" t="str">
        <f>VLOOKUP(I98, Product!$A$2:$H$501, 4,FALSE)</f>
        <v>Grooming</v>
      </c>
      <c r="M98" s="11" t="str">
        <f>VLOOKUP(I98, Product!$A$2:$H$501,5,FALSE)</f>
        <v>Erickson-Green</v>
      </c>
      <c r="N98" s="12">
        <f>VLOOKUP(I98, Product!$A$2:$I$501,8,FALSE)</f>
        <v>337.42</v>
      </c>
      <c r="O98" s="12">
        <f>VLOOKUP(I98, Product!$A$2:$I$501,9,FALSE)</f>
        <v>256</v>
      </c>
      <c r="P98" s="11" t="s">
        <v>1804</v>
      </c>
      <c r="Q98" s="11" t="str">
        <f>VLOOKUP(P98,Store_Dim!$A$2:$E$21,2,FALSE)</f>
        <v>Frederick-Wright</v>
      </c>
      <c r="R98" s="11" t="str">
        <f>VLOOKUP(P98,Store_Dim!$A$2:$E$21,3,FALSE)</f>
        <v>West</v>
      </c>
      <c r="S98" s="11" t="str">
        <f>VLOOKUP(P98,Store_Dim!$A$2:$E$21,4,FALSE)</f>
        <v>New Jimmymouth</v>
      </c>
      <c r="T98" s="11" t="str">
        <f>VLOOKUP(P98,Store_Dim!$A$2:$E$21,5,FALSE)</f>
        <v>Flagship</v>
      </c>
      <c r="U98" s="11" t="s">
        <v>2910</v>
      </c>
      <c r="V98" s="14">
        <f>VLOOKUP(Table1[[#This Row],[Sales_ID]],Sales!$A$2:$O$2001,2,FALSE)</f>
        <v>45330</v>
      </c>
      <c r="W98" s="15">
        <f>VLOOKUP(Table1[[#This Row],[Sales_ID]],Sales!$A$2:$O$2001,12,FALSE)</f>
        <v>2</v>
      </c>
      <c r="X98" s="16" t="str">
        <f>TEXT(VLOOKUP(Table1[[#This Row],[Sales_ID]],Sales!$A$2:$O$2001,13,FALSE),"₹#,##0")</f>
        <v>₹754</v>
      </c>
      <c r="Y98" s="51">
        <f>VLOOKUP(Table1[[#This Row],[Sales_ID]],Sales!$A$2:$O$2001,14,FALSE)</f>
        <v>0.17</v>
      </c>
      <c r="Z98" s="11" t="str">
        <f>VLOOKUP(Table1[[#This Row],[Sales_ID]],Sales!$A$2:$O$2001,10,FALSE)</f>
        <v>PayPal</v>
      </c>
      <c r="AA98" s="50">
        <f>VLOOKUP(Table1[[#This Row],[Sales_ID]],Sales!$A$2:$O$2001,15,FALSE)</f>
        <v>1251.5072</v>
      </c>
    </row>
    <row r="99" spans="1:27" x14ac:dyDescent="0.3">
      <c r="A99" s="11" t="s">
        <v>1501</v>
      </c>
      <c r="B99" s="11" t="str">
        <f>PROPER(VLOOKUP(A99,Customer!$A$2:$J$501,9,FALSE))</f>
        <v>Zachary Andrade</v>
      </c>
      <c r="C99" s="11" t="str">
        <f>PROPER(VLOOKUP(A99,Customer!$A$2:$H$501,3,FALSE))</f>
        <v>23</v>
      </c>
      <c r="D99" s="11" t="str">
        <f>PROPER(VLOOKUP(A99,Customer!$A$2:$H$501,4,FALSE))</f>
        <v>Female</v>
      </c>
      <c r="E99" s="11" t="str">
        <f>PROPER(VLOOKUP(A99,Customer!$A$2:$H$501,5,FALSE))</f>
        <v>South Davidport</v>
      </c>
      <c r="F99" s="11" t="str">
        <f>PROPER(VLOOKUP(A99,Customer!$A$2:$H$501,6,FALSE))</f>
        <v>California</v>
      </c>
      <c r="G99" s="11" t="str">
        <f>VLOOKUP(A99,Customer!$A$2:$H$501,7,FALSE)</f>
        <v>USA</v>
      </c>
      <c r="H99" s="11" t="str">
        <f>PROPER(VLOOKUP(A99,Customer!$A$1:$J$501,10,FALSE))</f>
        <v>Platinum</v>
      </c>
      <c r="I99" s="11" t="s">
        <v>1553</v>
      </c>
      <c r="J99" s="11" t="str">
        <f>VLOOKUP(I99, Product!$A$2:$H$501, 2,FALSE)</f>
        <v>Women's Yoga Pants</v>
      </c>
      <c r="K99" s="11" t="str">
        <f>VLOOKUP(I99,Product!$A$2:$H$501,3,FALSE)</f>
        <v>Clothing</v>
      </c>
      <c r="L99" s="11" t="str">
        <f>VLOOKUP(I99, Product!$A$2:$H$501, 4,FALSE)</f>
        <v>Bottoms</v>
      </c>
      <c r="M99" s="11" t="str">
        <f>VLOOKUP(I99, Product!$A$2:$H$501,5,FALSE)</f>
        <v>Gonzales-Davis</v>
      </c>
      <c r="N99" s="12">
        <f>VLOOKUP(I99, Product!$A$2:$I$501,8,FALSE)</f>
        <v>306.45999999999998</v>
      </c>
      <c r="O99" s="12">
        <f>VLOOKUP(I99, Product!$A$2:$I$501,9,FALSE)</f>
        <v>487</v>
      </c>
      <c r="P99" s="11" t="s">
        <v>1797</v>
      </c>
      <c r="Q99" s="11" t="str">
        <f>VLOOKUP(P99,Store_Dim!$A$2:$E$21,2,FALSE)</f>
        <v>Gardner, Humphrey and Contreras</v>
      </c>
      <c r="R99" s="11" t="str">
        <f>VLOOKUP(P99,Store_Dim!$A$2:$E$21,3,FALSE)</f>
        <v>East</v>
      </c>
      <c r="S99" s="11" t="str">
        <f>VLOOKUP(P99,Store_Dim!$A$2:$E$21,4,FALSE)</f>
        <v>Johnsonville</v>
      </c>
      <c r="T99" s="11" t="str">
        <f>VLOOKUP(P99,Store_Dim!$A$2:$E$21,5,FALSE)</f>
        <v>Flagship</v>
      </c>
      <c r="U99" s="11" t="s">
        <v>2911</v>
      </c>
      <c r="V99" s="14">
        <f>VLOOKUP(Table1[[#This Row],[Sales_ID]],Sales!$A$2:$O$2001,2,FALSE)</f>
        <v>45311</v>
      </c>
      <c r="W99" s="15">
        <f>VLOOKUP(Table1[[#This Row],[Sales_ID]],Sales!$A$2:$O$2001,12,FALSE)</f>
        <v>3</v>
      </c>
      <c r="X99" s="16" t="str">
        <f>TEXT(VLOOKUP(Table1[[#This Row],[Sales_ID]],Sales!$A$2:$O$2001,13,FALSE),"₹#,##0")</f>
        <v>₹409</v>
      </c>
      <c r="Y99" s="51">
        <f>VLOOKUP(Table1[[#This Row],[Sales_ID]],Sales!$A$2:$O$2001,14,FALSE)</f>
        <v>0.27</v>
      </c>
      <c r="Z99" s="11" t="str">
        <f>VLOOKUP(Table1[[#This Row],[Sales_ID]],Sales!$A$2:$O$2001,10,FALSE)</f>
        <v>PayPal</v>
      </c>
      <c r="AA99" s="50">
        <f>VLOOKUP(Table1[[#This Row],[Sales_ID]],Sales!$A$2:$O$2001,15,FALSE)</f>
        <v>895.68809999999996</v>
      </c>
    </row>
    <row r="100" spans="1:27" x14ac:dyDescent="0.3">
      <c r="A100" s="11" t="s">
        <v>905</v>
      </c>
      <c r="B100" s="11" t="str">
        <f>PROPER(VLOOKUP(A100,Customer!$A$2:$J$501,9,FALSE))</f>
        <v>Donna Guerra</v>
      </c>
      <c r="C100" s="11" t="str">
        <f>PROPER(VLOOKUP(A100,Customer!$A$2:$H$501,3,FALSE))</f>
        <v>46</v>
      </c>
      <c r="D100" s="11" t="str">
        <f>PROPER(VLOOKUP(A100,Customer!$A$2:$H$501,4,FALSE))</f>
        <v>Female</v>
      </c>
      <c r="E100" s="11" t="str">
        <f>PROPER(VLOOKUP(A100,Customer!$A$2:$H$501,5,FALSE))</f>
        <v>North Robert</v>
      </c>
      <c r="F100" s="11" t="str">
        <f>PROPER(VLOOKUP(A100,Customer!$A$2:$H$501,6,FALSE))</f>
        <v>Massachusetts</v>
      </c>
      <c r="G100" s="11" t="str">
        <f>VLOOKUP(A100,Customer!$A$2:$H$501,7,FALSE)</f>
        <v>USA</v>
      </c>
      <c r="H100" s="11" t="str">
        <f>PROPER(VLOOKUP(A100,Customer!$A$1:$J$501,10,FALSE))</f>
        <v>Silver</v>
      </c>
      <c r="I100" s="11" t="s">
        <v>1662</v>
      </c>
      <c r="J100" s="11" t="str">
        <f>VLOOKUP(I100, Product!$A$2:$H$501, 2,FALSE)</f>
        <v>Foam Roller</v>
      </c>
      <c r="K100" s="11" t="str">
        <f>VLOOKUP(I100,Product!$A$2:$H$501,3,FALSE)</f>
        <v>Sports</v>
      </c>
      <c r="L100" s="11" t="str">
        <f>VLOOKUP(I100, Product!$A$2:$H$501, 4,FALSE)</f>
        <v>Fitness</v>
      </c>
      <c r="M100" s="11" t="str">
        <f>VLOOKUP(I100, Product!$A$2:$H$501,5,FALSE)</f>
        <v>Atkinson, Camacho and Oliver</v>
      </c>
      <c r="N100" s="12">
        <f>VLOOKUP(I100, Product!$A$2:$I$501,8,FALSE)</f>
        <v>30.62</v>
      </c>
      <c r="O100" s="12">
        <f>VLOOKUP(I100, Product!$A$2:$I$501,9,FALSE)</f>
        <v>138</v>
      </c>
      <c r="P100" s="11" t="s">
        <v>1773</v>
      </c>
      <c r="Q100" s="11" t="str">
        <f>VLOOKUP(P100,Store_Dim!$A$2:$E$21,2,FALSE)</f>
        <v>Gray Ltd</v>
      </c>
      <c r="R100" s="11" t="str">
        <f>VLOOKUP(P100,Store_Dim!$A$2:$E$21,3,FALSE)</f>
        <v>North</v>
      </c>
      <c r="S100" s="11" t="str">
        <f>VLOOKUP(P100,Store_Dim!$A$2:$E$21,4,FALSE)</f>
        <v>New Michaelchester</v>
      </c>
      <c r="T100" s="11" t="str">
        <f>VLOOKUP(P100,Store_Dim!$A$2:$E$21,5,FALSE)</f>
        <v>Outlet</v>
      </c>
      <c r="U100" s="11" t="s">
        <v>2912</v>
      </c>
      <c r="V100" s="14">
        <f>VLOOKUP(Table1[[#This Row],[Sales_ID]],Sales!$A$2:$O$2001,2,FALSE)</f>
        <v>45567</v>
      </c>
      <c r="W100" s="15">
        <f>VLOOKUP(Table1[[#This Row],[Sales_ID]],Sales!$A$2:$O$2001,12,FALSE)</f>
        <v>3</v>
      </c>
      <c r="X100" s="16" t="str">
        <f>TEXT(VLOOKUP(Table1[[#This Row],[Sales_ID]],Sales!$A$2:$O$2001,13,FALSE),"₹#,##0")</f>
        <v>₹405</v>
      </c>
      <c r="Y100" s="51">
        <f>VLOOKUP(Table1[[#This Row],[Sales_ID]],Sales!$A$2:$O$2001,14,FALSE)</f>
        <v>0.22</v>
      </c>
      <c r="Z100" s="11" t="str">
        <f>VLOOKUP(Table1[[#This Row],[Sales_ID]],Sales!$A$2:$O$2001,10,FALSE)</f>
        <v>PayPal</v>
      </c>
      <c r="AA100" s="50">
        <f>VLOOKUP(Table1[[#This Row],[Sales_ID]],Sales!$A$2:$O$2001,15,FALSE)</f>
        <v>946.53000000000009</v>
      </c>
    </row>
    <row r="101" spans="1:27" x14ac:dyDescent="0.3">
      <c r="A101" s="11" t="s">
        <v>1187</v>
      </c>
      <c r="B101" s="11" t="str">
        <f>PROPER(VLOOKUP(A101,Customer!$A$2:$J$501,9,FALSE))</f>
        <v>Shelley Ponce</v>
      </c>
      <c r="C101" s="11" t="str">
        <f>PROPER(VLOOKUP(A101,Customer!$A$2:$H$501,3,FALSE))</f>
        <v>23</v>
      </c>
      <c r="D101" s="11" t="str">
        <f>PROPER(VLOOKUP(A101,Customer!$A$2:$H$501,4,FALSE))</f>
        <v>Male</v>
      </c>
      <c r="E101" s="11" t="str">
        <f>PROPER(VLOOKUP(A101,Customer!$A$2:$H$501,5,FALSE))</f>
        <v>South Cassandrachester</v>
      </c>
      <c r="F101" s="11" t="str">
        <f>PROPER(VLOOKUP(A101,Customer!$A$2:$H$501,6,FALSE))</f>
        <v>Rhode Island</v>
      </c>
      <c r="G101" s="11" t="str">
        <f>VLOOKUP(A101,Customer!$A$2:$H$501,7,FALSE)</f>
        <v>USA</v>
      </c>
      <c r="H101" s="11" t="str">
        <f>PROPER(VLOOKUP(A101,Customer!$A$1:$J$501,10,FALSE))</f>
        <v>Gold</v>
      </c>
      <c r="I101" s="11" t="s">
        <v>1626</v>
      </c>
      <c r="J101" s="11" t="str">
        <f>VLOOKUP(I101, Product!$A$2:$H$501, 2,FALSE)</f>
        <v>Portable Power Bank</v>
      </c>
      <c r="K101" s="11" t="str">
        <f>VLOOKUP(I101,Product!$A$2:$H$501,3,FALSE)</f>
        <v>Electronics</v>
      </c>
      <c r="L101" s="11" t="str">
        <f>VLOOKUP(I101, Product!$A$2:$H$501, 4,FALSE)</f>
        <v>Mobile</v>
      </c>
      <c r="M101" s="11" t="str">
        <f>VLOOKUP(I101, Product!$A$2:$H$501,5,FALSE)</f>
        <v>Cummings and Sons</v>
      </c>
      <c r="N101" s="12">
        <f>VLOOKUP(I101, Product!$A$2:$I$501,8,FALSE)</f>
        <v>326.06</v>
      </c>
      <c r="O101" s="12">
        <f>VLOOKUP(I101, Product!$A$2:$I$501,9,FALSE)</f>
        <v>301</v>
      </c>
      <c r="P101" s="11" t="s">
        <v>1766</v>
      </c>
      <c r="Q101" s="11" t="str">
        <f>VLOOKUP(P101,Store_Dim!$A$2:$E$21,2,FALSE)</f>
        <v>Johnson-Wright</v>
      </c>
      <c r="R101" s="11" t="str">
        <f>VLOOKUP(P101,Store_Dim!$A$2:$E$21,3,FALSE)</f>
        <v>North</v>
      </c>
      <c r="S101" s="11" t="str">
        <f>VLOOKUP(P101,Store_Dim!$A$2:$E$21,4,FALSE)</f>
        <v>Hoodberg</v>
      </c>
      <c r="T101" s="11" t="str">
        <f>VLOOKUP(P101,Store_Dim!$A$2:$E$21,5,FALSE)</f>
        <v>Outlet</v>
      </c>
      <c r="U101" s="11" t="s">
        <v>2913</v>
      </c>
      <c r="V101" s="14">
        <f>VLOOKUP(Table1[[#This Row],[Sales_ID]],Sales!$A$2:$O$2001,2,FALSE)</f>
        <v>45239</v>
      </c>
      <c r="W101" s="15">
        <f>VLOOKUP(Table1[[#This Row],[Sales_ID]],Sales!$A$2:$O$2001,12,FALSE)</f>
        <v>3</v>
      </c>
      <c r="X101" s="16" t="str">
        <f>TEXT(VLOOKUP(Table1[[#This Row],[Sales_ID]],Sales!$A$2:$O$2001,13,FALSE),"₹#,##0")</f>
        <v>₹718</v>
      </c>
      <c r="Y101" s="51">
        <f>VLOOKUP(Table1[[#This Row],[Sales_ID]],Sales!$A$2:$O$2001,14,FALSE)</f>
        <v>0.17</v>
      </c>
      <c r="Z101" s="11" t="str">
        <f>VLOOKUP(Table1[[#This Row],[Sales_ID]],Sales!$A$2:$O$2001,10,FALSE)</f>
        <v>COD</v>
      </c>
      <c r="AA101" s="50">
        <f>VLOOKUP(Table1[[#This Row],[Sales_ID]],Sales!$A$2:$O$2001,15,FALSE)</f>
        <v>1787.3469</v>
      </c>
    </row>
    <row r="102" spans="1:27" x14ac:dyDescent="0.3">
      <c r="A102" s="11" t="s">
        <v>803</v>
      </c>
      <c r="B102" s="11" t="str">
        <f>PROPER(VLOOKUP(A102,Customer!$A$2:$J$501,9,FALSE))</f>
        <v>Tyler Garner</v>
      </c>
      <c r="C102" s="11" t="str">
        <f>PROPER(VLOOKUP(A102,Customer!$A$2:$H$501,3,FALSE))</f>
        <v>64</v>
      </c>
      <c r="D102" s="11" t="str">
        <f>PROPER(VLOOKUP(A102,Customer!$A$2:$H$501,4,FALSE))</f>
        <v>Male</v>
      </c>
      <c r="E102" s="11" t="str">
        <f>PROPER(VLOOKUP(A102,Customer!$A$2:$H$501,5,FALSE))</f>
        <v>Port Coreyfort</v>
      </c>
      <c r="F102" s="11" t="str">
        <f>PROPER(VLOOKUP(A102,Customer!$A$2:$H$501,6,FALSE))</f>
        <v>Alabama</v>
      </c>
      <c r="G102" s="11" t="str">
        <f>VLOOKUP(A102,Customer!$A$2:$H$501,7,FALSE)</f>
        <v>USA</v>
      </c>
      <c r="H102" s="11" t="str">
        <f>PROPER(VLOOKUP(A102,Customer!$A$1:$J$501,10,FALSE))</f>
        <v>Silver</v>
      </c>
      <c r="I102" s="11" t="s">
        <v>1716</v>
      </c>
      <c r="J102" s="11" t="str">
        <f>VLOOKUP(I102, Product!$A$2:$H$501, 2,FALSE)</f>
        <v>Wooden Bookshelf</v>
      </c>
      <c r="K102" s="11" t="str">
        <f>VLOOKUP(I102,Product!$A$2:$H$501,3,FALSE)</f>
        <v>Home</v>
      </c>
      <c r="L102" s="11" t="str">
        <f>VLOOKUP(I102, Product!$A$2:$H$501, 4,FALSE)</f>
        <v>Furniture</v>
      </c>
      <c r="M102" s="11" t="str">
        <f>VLOOKUP(I102, Product!$A$2:$H$501,5,FALSE)</f>
        <v>Collins-Stephenson</v>
      </c>
      <c r="N102" s="12">
        <f>VLOOKUP(I102, Product!$A$2:$I$501,8,FALSE)</f>
        <v>388.46</v>
      </c>
      <c r="O102" s="12">
        <f>VLOOKUP(I102, Product!$A$2:$I$501,9,FALSE)</f>
        <v>208</v>
      </c>
      <c r="P102" s="11" t="s">
        <v>1757</v>
      </c>
      <c r="Q102" s="11" t="str">
        <f>VLOOKUP(P102,Store_Dim!$A$2:$E$21,2,FALSE)</f>
        <v>Martinez, Adkins and Johnson</v>
      </c>
      <c r="R102" s="11" t="str">
        <f>VLOOKUP(P102,Store_Dim!$A$2:$E$21,3,FALSE)</f>
        <v>North</v>
      </c>
      <c r="S102" s="11" t="str">
        <f>VLOOKUP(P102,Store_Dim!$A$2:$E$21,4,FALSE)</f>
        <v>Danielmouth</v>
      </c>
      <c r="T102" s="11" t="str">
        <f>VLOOKUP(P102,Store_Dim!$A$2:$E$21,5,FALSE)</f>
        <v>Flagship</v>
      </c>
      <c r="U102" s="11" t="s">
        <v>2914</v>
      </c>
      <c r="V102" s="14">
        <f>VLOOKUP(Table1[[#This Row],[Sales_ID]],Sales!$A$2:$O$2001,2,FALSE)</f>
        <v>45284</v>
      </c>
      <c r="W102" s="15">
        <f>VLOOKUP(Table1[[#This Row],[Sales_ID]],Sales!$A$2:$O$2001,12,FALSE)</f>
        <v>3</v>
      </c>
      <c r="X102" s="16" t="str">
        <f>TEXT(VLOOKUP(Table1[[#This Row],[Sales_ID]],Sales!$A$2:$O$2001,13,FALSE),"₹#,##0")</f>
        <v>₹205</v>
      </c>
      <c r="Y102" s="51">
        <f>VLOOKUP(Table1[[#This Row],[Sales_ID]],Sales!$A$2:$O$2001,14,FALSE)</f>
        <v>0.14000000000000001</v>
      </c>
      <c r="Z102" s="11" t="str">
        <f>VLOOKUP(Table1[[#This Row],[Sales_ID]],Sales!$A$2:$O$2001,10,FALSE)</f>
        <v>Credit Card</v>
      </c>
      <c r="AA102" s="50">
        <f>VLOOKUP(Table1[[#This Row],[Sales_ID]],Sales!$A$2:$O$2001,15,FALSE)</f>
        <v>528.3066</v>
      </c>
    </row>
    <row r="103" spans="1:27" x14ac:dyDescent="0.3">
      <c r="A103" s="11" t="s">
        <v>153</v>
      </c>
      <c r="B103" s="11" t="str">
        <f>PROPER(VLOOKUP(A103,Customer!$A$2:$J$501,9,FALSE))</f>
        <v>Tonya Reynolds</v>
      </c>
      <c r="C103" s="11" t="str">
        <f>PROPER(VLOOKUP(A103,Customer!$A$2:$H$501,3,FALSE))</f>
        <v>55</v>
      </c>
      <c r="D103" s="11" t="str">
        <f>PROPER(VLOOKUP(A103,Customer!$A$2:$H$501,4,FALSE))</f>
        <v>Female</v>
      </c>
      <c r="E103" s="11" t="str">
        <f>PROPER(VLOOKUP(A103,Customer!$A$2:$H$501,5,FALSE))</f>
        <v>Darleneton</v>
      </c>
      <c r="F103" s="11" t="str">
        <f>PROPER(VLOOKUP(A103,Customer!$A$2:$H$501,6,FALSE))</f>
        <v>Michigan</v>
      </c>
      <c r="G103" s="11" t="str">
        <f>VLOOKUP(A103,Customer!$A$2:$H$501,7,FALSE)</f>
        <v>USA</v>
      </c>
      <c r="H103" s="11" t="str">
        <f>PROPER(VLOOKUP(A103,Customer!$A$1:$J$501,10,FALSE))</f>
        <v>Gold</v>
      </c>
      <c r="I103" s="11" t="s">
        <v>1644</v>
      </c>
      <c r="J103" s="11" t="str">
        <f>VLOOKUP(I103, Product!$A$2:$H$501, 2,FALSE)</f>
        <v>Car Dashboard Phone Holder</v>
      </c>
      <c r="K103" s="11" t="str">
        <f>VLOOKUP(I103,Product!$A$2:$H$501,3,FALSE)</f>
        <v>Electronics</v>
      </c>
      <c r="L103" s="11" t="str">
        <f>VLOOKUP(I103, Product!$A$2:$H$501, 4,FALSE)</f>
        <v>Accessories</v>
      </c>
      <c r="M103" s="11" t="str">
        <f>VLOOKUP(I103, Product!$A$2:$H$501,5,FALSE)</f>
        <v>Byrd, Stewart and Valdez</v>
      </c>
      <c r="N103" s="12">
        <f>VLOOKUP(I103, Product!$A$2:$I$501,8,FALSE)</f>
        <v>177.98</v>
      </c>
      <c r="O103" s="12">
        <f>VLOOKUP(I103, Product!$A$2:$I$501,9,FALSE)</f>
        <v>103</v>
      </c>
      <c r="P103" s="11" t="s">
        <v>1810</v>
      </c>
      <c r="Q103" s="11" t="str">
        <f>VLOOKUP(P103,Store_Dim!$A$2:$E$21,2,FALSE)</f>
        <v>Guerrero-Schmitt</v>
      </c>
      <c r="R103" s="11" t="str">
        <f>VLOOKUP(P103,Store_Dim!$A$2:$E$21,3,FALSE)</f>
        <v>East</v>
      </c>
      <c r="S103" s="11" t="str">
        <f>VLOOKUP(P103,Store_Dim!$A$2:$E$21,4,FALSE)</f>
        <v>East Stevechester</v>
      </c>
      <c r="T103" s="11" t="str">
        <f>VLOOKUP(P103,Store_Dim!$A$2:$E$21,5,FALSE)</f>
        <v>Flagship</v>
      </c>
      <c r="U103" s="11" t="s">
        <v>2915</v>
      </c>
      <c r="V103" s="14">
        <f>VLOOKUP(Table1[[#This Row],[Sales_ID]],Sales!$A$2:$O$2001,2,FALSE)</f>
        <v>45686</v>
      </c>
      <c r="W103" s="15">
        <f>VLOOKUP(Table1[[#This Row],[Sales_ID]],Sales!$A$2:$O$2001,12,FALSE)</f>
        <v>4</v>
      </c>
      <c r="X103" s="16" t="str">
        <f>TEXT(VLOOKUP(Table1[[#This Row],[Sales_ID]],Sales!$A$2:$O$2001,13,FALSE),"₹#,##0")</f>
        <v>₹106</v>
      </c>
      <c r="Y103" s="51">
        <f>VLOOKUP(Table1[[#This Row],[Sales_ID]],Sales!$A$2:$O$2001,14,FALSE)</f>
        <v>0.28000000000000003</v>
      </c>
      <c r="Z103" s="11" t="str">
        <f>VLOOKUP(Table1[[#This Row],[Sales_ID]],Sales!$A$2:$O$2001,10,FALSE)</f>
        <v>COD</v>
      </c>
      <c r="AA103" s="50">
        <f>VLOOKUP(Table1[[#This Row],[Sales_ID]],Sales!$A$2:$O$2001,15,FALSE)</f>
        <v>305.94240000000002</v>
      </c>
    </row>
    <row r="104" spans="1:27" x14ac:dyDescent="0.3">
      <c r="A104" s="11" t="s">
        <v>696</v>
      </c>
      <c r="B104" s="11" t="str">
        <f>PROPER(VLOOKUP(A104,Customer!$A$2:$J$501,9,FALSE))</f>
        <v>Eric Todd</v>
      </c>
      <c r="C104" s="11" t="str">
        <f>PROPER(VLOOKUP(A104,Customer!$A$2:$H$501,3,FALSE))</f>
        <v>61</v>
      </c>
      <c r="D104" s="11" t="str">
        <f>PROPER(VLOOKUP(A104,Customer!$A$2:$H$501,4,FALSE))</f>
        <v>Male</v>
      </c>
      <c r="E104" s="11" t="str">
        <f>PROPER(VLOOKUP(A104,Customer!$A$2:$H$501,5,FALSE))</f>
        <v>Danielstad</v>
      </c>
      <c r="F104" s="11" t="str">
        <f>PROPER(VLOOKUP(A104,Customer!$A$2:$H$501,6,FALSE))</f>
        <v>Montana</v>
      </c>
      <c r="G104" s="11" t="str">
        <f>VLOOKUP(A104,Customer!$A$2:$H$501,7,FALSE)</f>
        <v>USA</v>
      </c>
      <c r="H104" s="11" t="str">
        <f>PROPER(VLOOKUP(A104,Customer!$A$1:$J$501,10,FALSE))</f>
        <v>Gold</v>
      </c>
      <c r="I104" s="11" t="s">
        <v>1730</v>
      </c>
      <c r="J104" s="11" t="str">
        <f>VLOOKUP(I104, Product!$A$2:$H$501, 2,FALSE)</f>
        <v>Women's High Heels</v>
      </c>
      <c r="K104" s="11" t="str">
        <f>VLOOKUP(I104,Product!$A$2:$H$501,3,FALSE)</f>
        <v>Clothing</v>
      </c>
      <c r="L104" s="11" t="str">
        <f>VLOOKUP(I104, Product!$A$2:$H$501, 4,FALSE)</f>
        <v>Footwear</v>
      </c>
      <c r="M104" s="11" t="str">
        <f>VLOOKUP(I104, Product!$A$2:$H$501,5,FALSE)</f>
        <v>Smith-Charles</v>
      </c>
      <c r="N104" s="12">
        <f>VLOOKUP(I104, Product!$A$2:$I$501,8,FALSE)</f>
        <v>438.25</v>
      </c>
      <c r="O104" s="12">
        <f>VLOOKUP(I104, Product!$A$2:$I$501,9,FALSE)</f>
        <v>496</v>
      </c>
      <c r="P104" s="11" t="s">
        <v>1752</v>
      </c>
      <c r="Q104" s="11" t="str">
        <f>VLOOKUP(P104,Store_Dim!$A$2:$E$21,2,FALSE)</f>
        <v>Rivera-Warner</v>
      </c>
      <c r="R104" s="11" t="str">
        <f>VLOOKUP(P104,Store_Dim!$A$2:$E$21,3,FALSE)</f>
        <v>East</v>
      </c>
      <c r="S104" s="11" t="str">
        <f>VLOOKUP(P104,Store_Dim!$A$2:$E$21,4,FALSE)</f>
        <v>Washingtonfurt</v>
      </c>
      <c r="T104" s="11" t="str">
        <f>VLOOKUP(P104,Store_Dim!$A$2:$E$21,5,FALSE)</f>
        <v>Flagship</v>
      </c>
      <c r="U104" s="11" t="s">
        <v>1935</v>
      </c>
      <c r="V104" s="14">
        <f>VLOOKUP(Table1[[#This Row],[Sales_ID]],Sales!$A$2:$O$2001,2,FALSE)</f>
        <v>45738</v>
      </c>
      <c r="W104" s="15">
        <f>VLOOKUP(Table1[[#This Row],[Sales_ID]],Sales!$A$2:$O$2001,12,FALSE)</f>
        <v>3</v>
      </c>
      <c r="X104" s="16" t="str">
        <f>TEXT(VLOOKUP(Table1[[#This Row],[Sales_ID]],Sales!$A$2:$O$2001,13,FALSE),"₹#,##0")</f>
        <v>₹376</v>
      </c>
      <c r="Y104" s="51">
        <f>VLOOKUP(Table1[[#This Row],[Sales_ID]],Sales!$A$2:$O$2001,14,FALSE)</f>
        <v>0.09</v>
      </c>
      <c r="Z104" s="11" t="str">
        <f>VLOOKUP(Table1[[#This Row],[Sales_ID]],Sales!$A$2:$O$2001,10,FALSE)</f>
        <v>COD</v>
      </c>
      <c r="AA104" s="50">
        <f>VLOOKUP(Table1[[#This Row],[Sales_ID]],Sales!$A$2:$O$2001,15,FALSE)</f>
        <v>1027.7357999999999</v>
      </c>
    </row>
    <row r="105" spans="1:27" x14ac:dyDescent="0.3">
      <c r="A105" s="11" t="s">
        <v>1023</v>
      </c>
      <c r="B105" s="11" t="str">
        <f>PROPER(VLOOKUP(A105,Customer!$A$2:$J$501,9,FALSE))</f>
        <v>Andrew Smith</v>
      </c>
      <c r="C105" s="11" t="str">
        <f>PROPER(VLOOKUP(A105,Customer!$A$2:$H$501,3,FALSE))</f>
        <v>60</v>
      </c>
      <c r="D105" s="11" t="str">
        <f>PROPER(VLOOKUP(A105,Customer!$A$2:$H$501,4,FALSE))</f>
        <v>Male</v>
      </c>
      <c r="E105" s="11" t="str">
        <f>PROPER(VLOOKUP(A105,Customer!$A$2:$H$501,5,FALSE))</f>
        <v>East Matthew</v>
      </c>
      <c r="F105" s="11" t="str">
        <f>PROPER(VLOOKUP(A105,Customer!$A$2:$H$501,6,FALSE))</f>
        <v>Wisconsin</v>
      </c>
      <c r="G105" s="11" t="str">
        <f>VLOOKUP(A105,Customer!$A$2:$H$501,7,FALSE)</f>
        <v>USA</v>
      </c>
      <c r="H105" s="11" t="str">
        <f>PROPER(VLOOKUP(A105,Customer!$A$1:$J$501,10,FALSE))</f>
        <v>Bronze</v>
      </c>
      <c r="I105" s="11" t="s">
        <v>1680</v>
      </c>
      <c r="J105" s="11" t="str">
        <f>VLOOKUP(I105, Product!$A$2:$H$501, 2,FALSE)</f>
        <v>Women's Hair Dryer Brush</v>
      </c>
      <c r="K105" s="11" t="str">
        <f>VLOOKUP(I105,Product!$A$2:$H$501,3,FALSE)</f>
        <v>Beauty</v>
      </c>
      <c r="L105" s="11" t="str">
        <f>VLOOKUP(I105, Product!$A$2:$H$501, 4,FALSE)</f>
        <v>Haircare</v>
      </c>
      <c r="M105" s="11" t="str">
        <f>VLOOKUP(I105, Product!$A$2:$H$501,5,FALSE)</f>
        <v>Torres, Spencer and Potter</v>
      </c>
      <c r="N105" s="12">
        <f>VLOOKUP(I105, Product!$A$2:$I$501,8,FALSE)</f>
        <v>340.39</v>
      </c>
      <c r="O105" s="12">
        <f>VLOOKUP(I105, Product!$A$2:$I$501,9,FALSE)</f>
        <v>177</v>
      </c>
      <c r="P105" s="11" t="s">
        <v>1773</v>
      </c>
      <c r="Q105" s="11" t="str">
        <f>VLOOKUP(P105,Store_Dim!$A$2:$E$21,2,FALSE)</f>
        <v>Gray Ltd</v>
      </c>
      <c r="R105" s="11" t="str">
        <f>VLOOKUP(P105,Store_Dim!$A$2:$E$21,3,FALSE)</f>
        <v>North</v>
      </c>
      <c r="S105" s="11" t="str">
        <f>VLOOKUP(P105,Store_Dim!$A$2:$E$21,4,FALSE)</f>
        <v>New Michaelchester</v>
      </c>
      <c r="T105" s="11" t="str">
        <f>VLOOKUP(P105,Store_Dim!$A$2:$E$21,5,FALSE)</f>
        <v>Outlet</v>
      </c>
      <c r="U105" s="11" t="s">
        <v>2916</v>
      </c>
      <c r="V105" s="14">
        <f>VLOOKUP(Table1[[#This Row],[Sales_ID]],Sales!$A$2:$O$2001,2,FALSE)</f>
        <v>45824</v>
      </c>
      <c r="W105" s="15">
        <f>VLOOKUP(Table1[[#This Row],[Sales_ID]],Sales!$A$2:$O$2001,12,FALSE)</f>
        <v>2</v>
      </c>
      <c r="X105" s="16" t="str">
        <f>TEXT(VLOOKUP(Table1[[#This Row],[Sales_ID]],Sales!$A$2:$O$2001,13,FALSE),"₹#,##0")</f>
        <v>₹769</v>
      </c>
      <c r="Y105" s="51">
        <f>VLOOKUP(Table1[[#This Row],[Sales_ID]],Sales!$A$2:$O$2001,14,FALSE)</f>
        <v>0.11</v>
      </c>
      <c r="Z105" s="11" t="str">
        <f>VLOOKUP(Table1[[#This Row],[Sales_ID]],Sales!$A$2:$O$2001,10,FALSE)</f>
        <v>PayPal</v>
      </c>
      <c r="AA105" s="50">
        <f>VLOOKUP(Table1[[#This Row],[Sales_ID]],Sales!$A$2:$O$2001,15,FALSE)</f>
        <v>1369.6744000000001</v>
      </c>
    </row>
    <row r="106" spans="1:27" x14ac:dyDescent="0.3">
      <c r="A106" s="11" t="s">
        <v>815</v>
      </c>
      <c r="B106" s="11" t="str">
        <f>PROPER(VLOOKUP(A106,Customer!$A$2:$J$501,9,FALSE))</f>
        <v>Damon Perez</v>
      </c>
      <c r="C106" s="11" t="str">
        <f>PROPER(VLOOKUP(A106,Customer!$A$2:$H$501,3,FALSE))</f>
        <v>21</v>
      </c>
      <c r="D106" s="11" t="str">
        <f>PROPER(VLOOKUP(A106,Customer!$A$2:$H$501,4,FALSE))</f>
        <v>Male</v>
      </c>
      <c r="E106" s="11" t="str">
        <f>PROPER(VLOOKUP(A106,Customer!$A$2:$H$501,5,FALSE))</f>
        <v>Jasonton</v>
      </c>
      <c r="F106" s="11" t="str">
        <f>PROPER(VLOOKUP(A106,Customer!$A$2:$H$501,6,FALSE))</f>
        <v>Ohio</v>
      </c>
      <c r="G106" s="11" t="str">
        <f>VLOOKUP(A106,Customer!$A$2:$H$501,7,FALSE)</f>
        <v>USA</v>
      </c>
      <c r="H106" s="11" t="str">
        <f>PROPER(VLOOKUP(A106,Customer!$A$1:$J$501,10,FALSE))</f>
        <v>Gold</v>
      </c>
      <c r="I106" s="11" t="s">
        <v>1662</v>
      </c>
      <c r="J106" s="11" t="str">
        <f>VLOOKUP(I106, Product!$A$2:$H$501, 2,FALSE)</f>
        <v>Foam Roller</v>
      </c>
      <c r="K106" s="11" t="str">
        <f>VLOOKUP(I106,Product!$A$2:$H$501,3,FALSE)</f>
        <v>Sports</v>
      </c>
      <c r="L106" s="11" t="str">
        <f>VLOOKUP(I106, Product!$A$2:$H$501, 4,FALSE)</f>
        <v>Fitness</v>
      </c>
      <c r="M106" s="11" t="str">
        <f>VLOOKUP(I106, Product!$A$2:$H$501,5,FALSE)</f>
        <v>Atkinson, Camacho and Oliver</v>
      </c>
      <c r="N106" s="12">
        <f>VLOOKUP(I106, Product!$A$2:$I$501,8,FALSE)</f>
        <v>30.62</v>
      </c>
      <c r="O106" s="12">
        <f>VLOOKUP(I106, Product!$A$2:$I$501,9,FALSE)</f>
        <v>138</v>
      </c>
      <c r="P106" s="11" t="s">
        <v>1797</v>
      </c>
      <c r="Q106" s="11" t="str">
        <f>VLOOKUP(P106,Store_Dim!$A$2:$E$21,2,FALSE)</f>
        <v>Gardner, Humphrey and Contreras</v>
      </c>
      <c r="R106" s="11" t="str">
        <f>VLOOKUP(P106,Store_Dim!$A$2:$E$21,3,FALSE)</f>
        <v>East</v>
      </c>
      <c r="S106" s="11" t="str">
        <f>VLOOKUP(P106,Store_Dim!$A$2:$E$21,4,FALSE)</f>
        <v>Johnsonville</v>
      </c>
      <c r="T106" s="11" t="str">
        <f>VLOOKUP(P106,Store_Dim!$A$2:$E$21,5,FALSE)</f>
        <v>Flagship</v>
      </c>
      <c r="U106" s="11" t="s">
        <v>2917</v>
      </c>
      <c r="V106" s="14">
        <f>VLOOKUP(Table1[[#This Row],[Sales_ID]],Sales!$A$2:$O$2001,2,FALSE)</f>
        <v>45867</v>
      </c>
      <c r="W106" s="15">
        <f>VLOOKUP(Table1[[#This Row],[Sales_ID]],Sales!$A$2:$O$2001,12,FALSE)</f>
        <v>2</v>
      </c>
      <c r="X106" s="16" t="str">
        <f>TEXT(VLOOKUP(Table1[[#This Row],[Sales_ID]],Sales!$A$2:$O$2001,13,FALSE),"₹#,##0")</f>
        <v>₹714</v>
      </c>
      <c r="Y106" s="51">
        <f>VLOOKUP(Table1[[#This Row],[Sales_ID]],Sales!$A$2:$O$2001,14,FALSE)</f>
        <v>0.14000000000000001</v>
      </c>
      <c r="Z106" s="11" t="str">
        <f>VLOOKUP(Table1[[#This Row],[Sales_ID]],Sales!$A$2:$O$2001,10,FALSE)</f>
        <v>Credit Card</v>
      </c>
      <c r="AA106" s="50">
        <f>VLOOKUP(Table1[[#This Row],[Sales_ID]],Sales!$A$2:$O$2001,15,FALSE)</f>
        <v>1228.4412</v>
      </c>
    </row>
    <row r="107" spans="1:27" x14ac:dyDescent="0.3">
      <c r="A107" s="11" t="s">
        <v>863</v>
      </c>
      <c r="B107" s="11" t="str">
        <f>PROPER(VLOOKUP(A107,Customer!$A$2:$J$501,9,FALSE))</f>
        <v>Daisy Johnson Dds</v>
      </c>
      <c r="C107" s="11" t="str">
        <f>PROPER(VLOOKUP(A107,Customer!$A$2:$H$501,3,FALSE))</f>
        <v>64</v>
      </c>
      <c r="D107" s="11" t="str">
        <f>PROPER(VLOOKUP(A107,Customer!$A$2:$H$501,4,FALSE))</f>
        <v>Male</v>
      </c>
      <c r="E107" s="11" t="str">
        <f>PROPER(VLOOKUP(A107,Customer!$A$2:$H$501,5,FALSE))</f>
        <v>North Stephanie</v>
      </c>
      <c r="F107" s="11" t="str">
        <f>PROPER(VLOOKUP(A107,Customer!$A$2:$H$501,6,FALSE))</f>
        <v>Nebraska</v>
      </c>
      <c r="G107" s="11" t="str">
        <f>VLOOKUP(A107,Customer!$A$2:$H$501,7,FALSE)</f>
        <v>USA</v>
      </c>
      <c r="H107" s="11" t="str">
        <f>PROPER(VLOOKUP(A107,Customer!$A$1:$J$501,10,FALSE))</f>
        <v>Platinum</v>
      </c>
      <c r="I107" s="11" t="s">
        <v>1570</v>
      </c>
      <c r="J107" s="11" t="str">
        <f>VLOOKUP(I107, Product!$A$2:$H$501, 2,FALSE)</f>
        <v>HD Smart TV Stick</v>
      </c>
      <c r="K107" s="11" t="str">
        <f>VLOOKUP(I107,Product!$A$2:$H$501,3,FALSE)</f>
        <v>Electronics</v>
      </c>
      <c r="L107" s="11" t="str">
        <f>VLOOKUP(I107, Product!$A$2:$H$501, 4,FALSE)</f>
        <v>Accessories</v>
      </c>
      <c r="M107" s="11" t="str">
        <f>VLOOKUP(I107, Product!$A$2:$H$501,5,FALSE)</f>
        <v>Gibson, Hobbs and Weaver</v>
      </c>
      <c r="N107" s="12">
        <f>VLOOKUP(I107, Product!$A$2:$I$501,8,FALSE)</f>
        <v>449.4</v>
      </c>
      <c r="O107" s="12">
        <f>VLOOKUP(I107, Product!$A$2:$I$501,9,FALSE)</f>
        <v>274.7</v>
      </c>
      <c r="P107" s="11" t="s">
        <v>1801</v>
      </c>
      <c r="Q107" s="11" t="str">
        <f>VLOOKUP(P107,Store_Dim!$A$2:$E$21,2,FALSE)</f>
        <v>Shelton PLC</v>
      </c>
      <c r="R107" s="11" t="str">
        <f>VLOOKUP(P107,Store_Dim!$A$2:$E$21,3,FALSE)</f>
        <v>North</v>
      </c>
      <c r="S107" s="11" t="str">
        <f>VLOOKUP(P107,Store_Dim!$A$2:$E$21,4,FALSE)</f>
        <v>East Jenniferstad</v>
      </c>
      <c r="T107" s="11" t="str">
        <f>VLOOKUP(P107,Store_Dim!$A$2:$E$21,5,FALSE)</f>
        <v>Flagship</v>
      </c>
      <c r="U107" s="11" t="s">
        <v>2918</v>
      </c>
      <c r="V107" s="14">
        <f>VLOOKUP(Table1[[#This Row],[Sales_ID]],Sales!$A$2:$O$2001,2,FALSE)</f>
        <v>45578</v>
      </c>
      <c r="W107" s="15">
        <f>VLOOKUP(Table1[[#This Row],[Sales_ID]],Sales!$A$2:$O$2001,12,FALSE)</f>
        <v>4</v>
      </c>
      <c r="X107" s="16" t="str">
        <f>TEXT(VLOOKUP(Table1[[#This Row],[Sales_ID]],Sales!$A$2:$O$2001,13,FALSE),"₹#,##0")</f>
        <v>₹632</v>
      </c>
      <c r="Y107" s="51">
        <f>VLOOKUP(Table1[[#This Row],[Sales_ID]],Sales!$A$2:$O$2001,14,FALSE)</f>
        <v>0.25</v>
      </c>
      <c r="Z107" s="11" t="str">
        <f>VLOOKUP(Table1[[#This Row],[Sales_ID]],Sales!$A$2:$O$2001,10,FALSE)</f>
        <v>PayPal</v>
      </c>
      <c r="AA107" s="50">
        <f>VLOOKUP(Table1[[#This Row],[Sales_ID]],Sales!$A$2:$O$2001,15,FALSE)</f>
        <v>1896.72</v>
      </c>
    </row>
    <row r="108" spans="1:27" x14ac:dyDescent="0.3">
      <c r="A108" s="11" t="s">
        <v>538</v>
      </c>
      <c r="B108" s="11" t="str">
        <f>PROPER(VLOOKUP(A108,Customer!$A$2:$J$501,9,FALSE))</f>
        <v>Cynthia Morris</v>
      </c>
      <c r="C108" s="11" t="str">
        <f>PROPER(VLOOKUP(A108,Customer!$A$2:$H$501,3,FALSE))</f>
        <v>18</v>
      </c>
      <c r="D108" s="11" t="str">
        <f>PROPER(VLOOKUP(A108,Customer!$A$2:$H$501,4,FALSE))</f>
        <v>Female</v>
      </c>
      <c r="E108" s="11" t="str">
        <f>PROPER(VLOOKUP(A108,Customer!$A$2:$H$501,5,FALSE))</f>
        <v>Hessmouth</v>
      </c>
      <c r="F108" s="11" t="str">
        <f>PROPER(VLOOKUP(A108,Customer!$A$2:$H$501,6,FALSE))</f>
        <v>Arizona</v>
      </c>
      <c r="G108" s="11" t="str">
        <f>VLOOKUP(A108,Customer!$A$2:$H$501,7,FALSE)</f>
        <v>USA</v>
      </c>
      <c r="H108" s="11" t="str">
        <f>PROPER(VLOOKUP(A108,Customer!$A$1:$J$501,10,FALSE))</f>
        <v>Silver</v>
      </c>
      <c r="I108" s="11" t="s">
        <v>1704</v>
      </c>
      <c r="J108" s="11" t="str">
        <f>VLOOKUP(I108, Product!$A$2:$H$501, 2,FALSE)</f>
        <v>Essential Oil Diffuser</v>
      </c>
      <c r="K108" s="11" t="str">
        <f>VLOOKUP(I108,Product!$A$2:$H$501,3,FALSE)</f>
        <v>Home</v>
      </c>
      <c r="L108" s="11" t="str">
        <f>VLOOKUP(I108, Product!$A$2:$H$501, 4,FALSE)</f>
        <v>Decor</v>
      </c>
      <c r="M108" s="11" t="str">
        <f>VLOOKUP(I108, Product!$A$2:$H$501,5,FALSE)</f>
        <v>Hernandez Inc</v>
      </c>
      <c r="N108" s="12">
        <f>VLOOKUP(I108, Product!$A$2:$I$501,8,FALSE)</f>
        <v>325.26</v>
      </c>
      <c r="O108" s="12">
        <f>VLOOKUP(I108, Product!$A$2:$I$501,9,FALSE)</f>
        <v>400</v>
      </c>
      <c r="P108" s="11" t="s">
        <v>1766</v>
      </c>
      <c r="Q108" s="11" t="str">
        <f>VLOOKUP(P108,Store_Dim!$A$2:$E$21,2,FALSE)</f>
        <v>Johnson-Wright</v>
      </c>
      <c r="R108" s="11" t="str">
        <f>VLOOKUP(P108,Store_Dim!$A$2:$E$21,3,FALSE)</f>
        <v>North</v>
      </c>
      <c r="S108" s="11" t="str">
        <f>VLOOKUP(P108,Store_Dim!$A$2:$E$21,4,FALSE)</f>
        <v>Hoodberg</v>
      </c>
      <c r="T108" s="11" t="str">
        <f>VLOOKUP(P108,Store_Dim!$A$2:$E$21,5,FALSE)</f>
        <v>Outlet</v>
      </c>
      <c r="U108" s="11" t="s">
        <v>2919</v>
      </c>
      <c r="V108" s="14">
        <f>VLOOKUP(Table1[[#This Row],[Sales_ID]],Sales!$A$2:$O$2001,2,FALSE)</f>
        <v>45575</v>
      </c>
      <c r="W108" s="15">
        <f>VLOOKUP(Table1[[#This Row],[Sales_ID]],Sales!$A$2:$O$2001,12,FALSE)</f>
        <v>2</v>
      </c>
      <c r="X108" s="16" t="str">
        <f>TEXT(VLOOKUP(Table1[[#This Row],[Sales_ID]],Sales!$A$2:$O$2001,13,FALSE),"₹#,##0")</f>
        <v>₹845</v>
      </c>
      <c r="Y108" s="51">
        <f>VLOOKUP(Table1[[#This Row],[Sales_ID]],Sales!$A$2:$O$2001,14,FALSE)</f>
        <v>0.18</v>
      </c>
      <c r="Z108" s="11" t="str">
        <f>VLOOKUP(Table1[[#This Row],[Sales_ID]],Sales!$A$2:$O$2001,10,FALSE)</f>
        <v>PayPal</v>
      </c>
      <c r="AA108" s="50">
        <f>VLOOKUP(Table1[[#This Row],[Sales_ID]],Sales!$A$2:$O$2001,15,FALSE)</f>
        <v>1386.2428</v>
      </c>
    </row>
    <row r="109" spans="1:27" x14ac:dyDescent="0.3">
      <c r="A109" s="11" t="s">
        <v>1527</v>
      </c>
      <c r="B109" s="11" t="str">
        <f>PROPER(VLOOKUP(A109,Customer!$A$2:$J$501,9,FALSE))</f>
        <v>Sarah Marsh</v>
      </c>
      <c r="C109" s="11" t="str">
        <f>PROPER(VLOOKUP(A109,Customer!$A$2:$H$501,3,FALSE))</f>
        <v>47</v>
      </c>
      <c r="D109" s="11" t="str">
        <f>PROPER(VLOOKUP(A109,Customer!$A$2:$H$501,4,FALSE))</f>
        <v>Female</v>
      </c>
      <c r="E109" s="11" t="str">
        <f>PROPER(VLOOKUP(A109,Customer!$A$2:$H$501,5,FALSE))</f>
        <v>Port William</v>
      </c>
      <c r="F109" s="11" t="str">
        <f>PROPER(VLOOKUP(A109,Customer!$A$2:$H$501,6,FALSE))</f>
        <v>New York</v>
      </c>
      <c r="G109" s="11" t="str">
        <f>VLOOKUP(A109,Customer!$A$2:$H$501,7,FALSE)</f>
        <v>USA</v>
      </c>
      <c r="H109" s="11" t="str">
        <f>PROPER(VLOOKUP(A109,Customer!$A$1:$J$501,10,FALSE))</f>
        <v>Gold</v>
      </c>
      <c r="I109" s="11" t="s">
        <v>1722</v>
      </c>
      <c r="J109" s="11" t="str">
        <f>VLOOKUP(I109, Product!$A$2:$H$501, 2,FALSE)</f>
        <v>LED Bedside Lamp</v>
      </c>
      <c r="K109" s="11" t="str">
        <f>VLOOKUP(I109,Product!$A$2:$H$501,3,FALSE)</f>
        <v>Home</v>
      </c>
      <c r="L109" s="11" t="str">
        <f>VLOOKUP(I109, Product!$A$2:$H$501, 4,FALSE)</f>
        <v>Lighting</v>
      </c>
      <c r="M109" s="11" t="str">
        <f>VLOOKUP(I109, Product!$A$2:$H$501,5,FALSE)</f>
        <v>Aguilar, Horton and Lewis</v>
      </c>
      <c r="N109" s="12">
        <f>VLOOKUP(I109, Product!$A$2:$I$501,8,FALSE)</f>
        <v>371.38</v>
      </c>
      <c r="O109" s="12">
        <f>VLOOKUP(I109, Product!$A$2:$I$501,9,FALSE)</f>
        <v>220</v>
      </c>
      <c r="P109" s="11" t="s">
        <v>1797</v>
      </c>
      <c r="Q109" s="11" t="str">
        <f>VLOOKUP(P109,Store_Dim!$A$2:$E$21,2,FALSE)</f>
        <v>Gardner, Humphrey and Contreras</v>
      </c>
      <c r="R109" s="11" t="str">
        <f>VLOOKUP(P109,Store_Dim!$A$2:$E$21,3,FALSE)</f>
        <v>East</v>
      </c>
      <c r="S109" s="11" t="str">
        <f>VLOOKUP(P109,Store_Dim!$A$2:$E$21,4,FALSE)</f>
        <v>Johnsonville</v>
      </c>
      <c r="T109" s="11" t="str">
        <f>VLOOKUP(P109,Store_Dim!$A$2:$E$21,5,FALSE)</f>
        <v>Flagship</v>
      </c>
      <c r="U109" s="11" t="s">
        <v>2920</v>
      </c>
      <c r="V109" s="14">
        <f>VLOOKUP(Table1[[#This Row],[Sales_ID]],Sales!$A$2:$O$2001,2,FALSE)</f>
        <v>45816</v>
      </c>
      <c r="W109" s="15">
        <f>VLOOKUP(Table1[[#This Row],[Sales_ID]],Sales!$A$2:$O$2001,12,FALSE)</f>
        <v>1</v>
      </c>
      <c r="X109" s="16" t="str">
        <f>TEXT(VLOOKUP(Table1[[#This Row],[Sales_ID]],Sales!$A$2:$O$2001,13,FALSE),"₹#,##0")</f>
        <v>₹576</v>
      </c>
      <c r="Y109" s="51">
        <f>VLOOKUP(Table1[[#This Row],[Sales_ID]],Sales!$A$2:$O$2001,14,FALSE)</f>
        <v>0.17</v>
      </c>
      <c r="Z109" s="11" t="str">
        <f>VLOOKUP(Table1[[#This Row],[Sales_ID]],Sales!$A$2:$O$2001,10,FALSE)</f>
        <v>Credit Card</v>
      </c>
      <c r="AA109" s="50">
        <f>VLOOKUP(Table1[[#This Row],[Sales_ID]],Sales!$A$2:$O$2001,15,FALSE)</f>
        <v>478.03019999999998</v>
      </c>
    </row>
    <row r="110" spans="1:27" x14ac:dyDescent="0.3">
      <c r="A110" s="11" t="s">
        <v>803</v>
      </c>
      <c r="B110" s="11" t="str">
        <f>PROPER(VLOOKUP(A110,Customer!$A$2:$J$501,9,FALSE))</f>
        <v>Tyler Garner</v>
      </c>
      <c r="C110" s="11" t="str">
        <f>PROPER(VLOOKUP(A110,Customer!$A$2:$H$501,3,FALSE))</f>
        <v>64</v>
      </c>
      <c r="D110" s="11" t="str">
        <f>PROPER(VLOOKUP(A110,Customer!$A$2:$H$501,4,FALSE))</f>
        <v>Male</v>
      </c>
      <c r="E110" s="11" t="str">
        <f>PROPER(VLOOKUP(A110,Customer!$A$2:$H$501,5,FALSE))</f>
        <v>Port Coreyfort</v>
      </c>
      <c r="F110" s="11" t="str">
        <f>PROPER(VLOOKUP(A110,Customer!$A$2:$H$501,6,FALSE))</f>
        <v>Alabama</v>
      </c>
      <c r="G110" s="11" t="str">
        <f>VLOOKUP(A110,Customer!$A$2:$H$501,7,FALSE)</f>
        <v>USA</v>
      </c>
      <c r="H110" s="11" t="str">
        <f>PROPER(VLOOKUP(A110,Customer!$A$1:$J$501,10,FALSE))</f>
        <v>Silver</v>
      </c>
      <c r="I110" s="11" t="s">
        <v>1716</v>
      </c>
      <c r="J110" s="11" t="str">
        <f>VLOOKUP(I110, Product!$A$2:$H$501, 2,FALSE)</f>
        <v>Wooden Bookshelf</v>
      </c>
      <c r="K110" s="11" t="str">
        <f>VLOOKUP(I110,Product!$A$2:$H$501,3,FALSE)</f>
        <v>Home</v>
      </c>
      <c r="L110" s="11" t="str">
        <f>VLOOKUP(I110, Product!$A$2:$H$501, 4,FALSE)</f>
        <v>Furniture</v>
      </c>
      <c r="M110" s="11" t="str">
        <f>VLOOKUP(I110, Product!$A$2:$H$501,5,FALSE)</f>
        <v>Collins-Stephenson</v>
      </c>
      <c r="N110" s="12">
        <f>VLOOKUP(I110, Product!$A$2:$I$501,8,FALSE)</f>
        <v>388.46</v>
      </c>
      <c r="O110" s="12">
        <f>VLOOKUP(I110, Product!$A$2:$I$501,9,FALSE)</f>
        <v>208</v>
      </c>
      <c r="P110" s="11" t="s">
        <v>1801</v>
      </c>
      <c r="Q110" s="11" t="str">
        <f>VLOOKUP(P110,Store_Dim!$A$2:$E$21,2,FALSE)</f>
        <v>Shelton PLC</v>
      </c>
      <c r="R110" s="11" t="str">
        <f>VLOOKUP(P110,Store_Dim!$A$2:$E$21,3,FALSE)</f>
        <v>North</v>
      </c>
      <c r="S110" s="11" t="str">
        <f>VLOOKUP(P110,Store_Dim!$A$2:$E$21,4,FALSE)</f>
        <v>East Jenniferstad</v>
      </c>
      <c r="T110" s="11" t="str">
        <f>VLOOKUP(P110,Store_Dim!$A$2:$E$21,5,FALSE)</f>
        <v>Flagship</v>
      </c>
      <c r="U110" s="11" t="s">
        <v>2921</v>
      </c>
      <c r="V110" s="14">
        <f>VLOOKUP(Table1[[#This Row],[Sales_ID]],Sales!$A$2:$O$2001,2,FALSE)</f>
        <v>45620</v>
      </c>
      <c r="W110" s="15">
        <f>VLOOKUP(Table1[[#This Row],[Sales_ID]],Sales!$A$2:$O$2001,12,FALSE)</f>
        <v>1</v>
      </c>
      <c r="X110" s="16" t="str">
        <f>TEXT(VLOOKUP(Table1[[#This Row],[Sales_ID]],Sales!$A$2:$O$2001,13,FALSE),"₹#,##0")</f>
        <v>₹908</v>
      </c>
      <c r="Y110" s="51">
        <f>VLOOKUP(Table1[[#This Row],[Sales_ID]],Sales!$A$2:$O$2001,14,FALSE)</f>
        <v>0.26</v>
      </c>
      <c r="Z110" s="11" t="str">
        <f>VLOOKUP(Table1[[#This Row],[Sales_ID]],Sales!$A$2:$O$2001,10,FALSE)</f>
        <v>COD</v>
      </c>
      <c r="AA110" s="50">
        <f>VLOOKUP(Table1[[#This Row],[Sales_ID]],Sales!$A$2:$O$2001,15,FALSE)</f>
        <v>671.89779999999996</v>
      </c>
    </row>
    <row r="111" spans="1:27" x14ac:dyDescent="0.3">
      <c r="A111" s="11" t="s">
        <v>849</v>
      </c>
      <c r="B111" s="11" t="str">
        <f>PROPER(VLOOKUP(A111,Customer!$A$2:$J$501,9,FALSE))</f>
        <v>Cynthia Payne</v>
      </c>
      <c r="C111" s="11" t="str">
        <f>PROPER(VLOOKUP(A111,Customer!$A$2:$H$501,3,FALSE))</f>
        <v>32</v>
      </c>
      <c r="D111" s="11" t="str">
        <f>PROPER(VLOOKUP(A111,Customer!$A$2:$H$501,4,FALSE))</f>
        <v>Female</v>
      </c>
      <c r="E111" s="11" t="str">
        <f>PROPER(VLOOKUP(A111,Customer!$A$2:$H$501,5,FALSE))</f>
        <v>South Gina</v>
      </c>
      <c r="F111" s="11" t="str">
        <f>PROPER(VLOOKUP(A111,Customer!$A$2:$H$501,6,FALSE))</f>
        <v>Kentucky</v>
      </c>
      <c r="G111" s="11" t="str">
        <f>VLOOKUP(A111,Customer!$A$2:$H$501,7,FALSE)</f>
        <v>USA</v>
      </c>
      <c r="H111" s="11" t="str">
        <f>PROPER(VLOOKUP(A111,Customer!$A$1:$J$501,10,FALSE))</f>
        <v>Bronze</v>
      </c>
      <c r="I111" s="11" t="s">
        <v>1588</v>
      </c>
      <c r="J111" s="11" t="str">
        <f>VLOOKUP(I111, Product!$A$2:$H$501, 2,FALSE)</f>
        <v>Outdoor Sports Water Bottle</v>
      </c>
      <c r="K111" s="11" t="str">
        <f>VLOOKUP(I111,Product!$A$2:$H$501,3,FALSE)</f>
        <v>Sports</v>
      </c>
      <c r="L111" s="11" t="str">
        <f>VLOOKUP(I111, Product!$A$2:$H$501, 4,FALSE)</f>
        <v>Accessories</v>
      </c>
      <c r="M111" s="11" t="str">
        <f>VLOOKUP(I111, Product!$A$2:$H$501,5,FALSE)</f>
        <v>Soto-Ellis</v>
      </c>
      <c r="N111" s="12">
        <f>VLOOKUP(I111, Product!$A$2:$I$501,8,FALSE)</f>
        <v>131.51</v>
      </c>
      <c r="O111" s="12">
        <f>VLOOKUP(I111, Product!$A$2:$I$501,9,FALSE)</f>
        <v>281.95833333333331</v>
      </c>
      <c r="P111" s="11" t="s">
        <v>1794</v>
      </c>
      <c r="Q111" s="11" t="str">
        <f>VLOOKUP(P111,Store_Dim!$A$2:$E$21,2,FALSE)</f>
        <v>Thomas, Bridges and Harris</v>
      </c>
      <c r="R111" s="11" t="str">
        <f>VLOOKUP(P111,Store_Dim!$A$2:$E$21,3,FALSE)</f>
        <v>North</v>
      </c>
      <c r="S111" s="11" t="str">
        <f>VLOOKUP(P111,Store_Dim!$A$2:$E$21,4,FALSE)</f>
        <v>Sabrinatown</v>
      </c>
      <c r="T111" s="11" t="str">
        <f>VLOOKUP(P111,Store_Dim!$A$2:$E$21,5,FALSE)</f>
        <v>Online</v>
      </c>
      <c r="U111" s="11" t="s">
        <v>2922</v>
      </c>
      <c r="V111" s="14">
        <f>VLOOKUP(Table1[[#This Row],[Sales_ID]],Sales!$A$2:$O$2001,2,FALSE)</f>
        <v>45695</v>
      </c>
      <c r="W111" s="15">
        <f>VLOOKUP(Table1[[#This Row],[Sales_ID]],Sales!$A$2:$O$2001,12,FALSE)</f>
        <v>1</v>
      </c>
      <c r="X111" s="16" t="str">
        <f>TEXT(VLOOKUP(Table1[[#This Row],[Sales_ID]],Sales!$A$2:$O$2001,13,FALSE),"₹#,##0")</f>
        <v>₹99</v>
      </c>
      <c r="Y111" s="51">
        <f>VLOOKUP(Table1[[#This Row],[Sales_ID]],Sales!$A$2:$O$2001,14,FALSE)</f>
        <v>0.08</v>
      </c>
      <c r="Z111" s="11" t="str">
        <f>VLOOKUP(Table1[[#This Row],[Sales_ID]],Sales!$A$2:$O$2001,10,FALSE)</f>
        <v>COD</v>
      </c>
      <c r="AA111" s="50">
        <f>VLOOKUP(Table1[[#This Row],[Sales_ID]],Sales!$A$2:$O$2001,15,FALSE)</f>
        <v>91.402000000000001</v>
      </c>
    </row>
    <row r="112" spans="1:27" x14ac:dyDescent="0.3">
      <c r="A112" s="11" t="s">
        <v>261</v>
      </c>
      <c r="B112" s="11" t="str">
        <f>PROPER(VLOOKUP(A112,Customer!$A$2:$J$501,9,FALSE))</f>
        <v>Andrea Perez</v>
      </c>
      <c r="C112" s="11" t="str">
        <f>PROPER(VLOOKUP(A112,Customer!$A$2:$H$501,3,FALSE))</f>
        <v>61</v>
      </c>
      <c r="D112" s="11" t="str">
        <f>PROPER(VLOOKUP(A112,Customer!$A$2:$H$501,4,FALSE))</f>
        <v>Female</v>
      </c>
      <c r="E112" s="11" t="str">
        <f>PROPER(VLOOKUP(A112,Customer!$A$2:$H$501,5,FALSE))</f>
        <v>South Shaun</v>
      </c>
      <c r="F112" s="11" t="str">
        <f>PROPER(VLOOKUP(A112,Customer!$A$2:$H$501,6,FALSE))</f>
        <v>New Mexico</v>
      </c>
      <c r="G112" s="11" t="str">
        <f>VLOOKUP(A112,Customer!$A$2:$H$501,7,FALSE)</f>
        <v>USA</v>
      </c>
      <c r="H112" s="11" t="str">
        <f>PROPER(VLOOKUP(A112,Customer!$A$1:$J$501,10,FALSE))</f>
        <v>Gold</v>
      </c>
      <c r="I112" s="11" t="s">
        <v>1543</v>
      </c>
      <c r="J112" s="11" t="str">
        <f>VLOOKUP(I112, Product!$A$2:$H$501, 2,FALSE)</f>
        <v>Brother Laser Printer</v>
      </c>
      <c r="K112" s="11" t="str">
        <f>VLOOKUP(I112,Product!$A$2:$H$501,3,FALSE)</f>
        <v>Electronics</v>
      </c>
      <c r="L112" s="11" t="str">
        <f>VLOOKUP(I112, Product!$A$2:$H$501, 4,FALSE)</f>
        <v>Computer</v>
      </c>
      <c r="M112" s="11" t="str">
        <f>VLOOKUP(I112, Product!$A$2:$H$501,5,FALSE)</f>
        <v>Hunt Inc</v>
      </c>
      <c r="N112" s="12">
        <f>VLOOKUP(I112, Product!$A$2:$I$501,8,FALSE)</f>
        <v>112.42</v>
      </c>
      <c r="O112" s="12">
        <f>VLOOKUP(I112, Product!$A$2:$I$501,9,FALSE)</f>
        <v>416</v>
      </c>
      <c r="P112" s="11" t="s">
        <v>1766</v>
      </c>
      <c r="Q112" s="11" t="str">
        <f>VLOOKUP(P112,Store_Dim!$A$2:$E$21,2,FALSE)</f>
        <v>Johnson-Wright</v>
      </c>
      <c r="R112" s="11" t="str">
        <f>VLOOKUP(P112,Store_Dim!$A$2:$E$21,3,FALSE)</f>
        <v>North</v>
      </c>
      <c r="S112" s="11" t="str">
        <f>VLOOKUP(P112,Store_Dim!$A$2:$E$21,4,FALSE)</f>
        <v>Hoodberg</v>
      </c>
      <c r="T112" s="11" t="str">
        <f>VLOOKUP(P112,Store_Dim!$A$2:$E$21,5,FALSE)</f>
        <v>Outlet</v>
      </c>
      <c r="U112" s="11" t="s">
        <v>2923</v>
      </c>
      <c r="V112" s="14">
        <f>VLOOKUP(Table1[[#This Row],[Sales_ID]],Sales!$A$2:$O$2001,2,FALSE)</f>
        <v>45596</v>
      </c>
      <c r="W112" s="15">
        <f>VLOOKUP(Table1[[#This Row],[Sales_ID]],Sales!$A$2:$O$2001,12,FALSE)</f>
        <v>2</v>
      </c>
      <c r="X112" s="16" t="str">
        <f>TEXT(VLOOKUP(Table1[[#This Row],[Sales_ID]],Sales!$A$2:$O$2001,13,FALSE),"₹#,##0")</f>
        <v>₹374</v>
      </c>
      <c r="Y112" s="51">
        <f>VLOOKUP(Table1[[#This Row],[Sales_ID]],Sales!$A$2:$O$2001,14,FALSE)</f>
        <v>0.21</v>
      </c>
      <c r="Z112" s="11" t="str">
        <f>VLOOKUP(Table1[[#This Row],[Sales_ID]],Sales!$A$2:$O$2001,10,FALSE)</f>
        <v>COD</v>
      </c>
      <c r="AA112" s="50">
        <f>VLOOKUP(Table1[[#This Row],[Sales_ID]],Sales!$A$2:$O$2001,15,FALSE)</f>
        <v>591.58360000000005</v>
      </c>
    </row>
    <row r="113" spans="1:27" x14ac:dyDescent="0.3">
      <c r="A113" s="11" t="s">
        <v>1481</v>
      </c>
      <c r="B113" s="11" t="str">
        <f>PROPER(VLOOKUP(A113,Customer!$A$2:$J$501,9,FALSE))</f>
        <v>Bryan Tran</v>
      </c>
      <c r="C113" s="11" t="str">
        <f>PROPER(VLOOKUP(A113,Customer!$A$2:$H$501,3,FALSE))</f>
        <v>21</v>
      </c>
      <c r="D113" s="11" t="str">
        <f>PROPER(VLOOKUP(A113,Customer!$A$2:$H$501,4,FALSE))</f>
        <v>Male</v>
      </c>
      <c r="E113" s="11" t="str">
        <f>PROPER(VLOOKUP(A113,Customer!$A$2:$H$501,5,FALSE))</f>
        <v>Kelseybury</v>
      </c>
      <c r="F113" s="11" t="str">
        <f>PROPER(VLOOKUP(A113,Customer!$A$2:$H$501,6,FALSE))</f>
        <v>Georgia</v>
      </c>
      <c r="G113" s="11" t="str">
        <f>VLOOKUP(A113,Customer!$A$2:$H$501,7,FALSE)</f>
        <v>USA</v>
      </c>
      <c r="H113" s="11" t="str">
        <f>PROPER(VLOOKUP(A113,Customer!$A$1:$J$501,10,FALSE))</f>
        <v>Gold</v>
      </c>
      <c r="I113" s="11" t="s">
        <v>1578</v>
      </c>
      <c r="J113" s="11" t="str">
        <f>VLOOKUP(I113, Product!$A$2:$H$501, 2,FALSE)</f>
        <v>4K Home Projector</v>
      </c>
      <c r="K113" s="11" t="str">
        <f>VLOOKUP(I113,Product!$A$2:$H$501,3,FALSE)</f>
        <v>Electronics</v>
      </c>
      <c r="L113" s="11" t="str">
        <f>VLOOKUP(I113, Product!$A$2:$H$501, 4,FALSE)</f>
        <v>Appliances</v>
      </c>
      <c r="M113" s="11" t="str">
        <f>VLOOKUP(I113, Product!$A$2:$H$501,5,FALSE)</f>
        <v>Thomas LLC</v>
      </c>
      <c r="N113" s="12">
        <f>VLOOKUP(I113, Product!$A$2:$I$501,8,FALSE)</f>
        <v>465.34</v>
      </c>
      <c r="O113" s="12">
        <f>VLOOKUP(I113, Product!$A$2:$I$501,9,FALSE)</f>
        <v>301</v>
      </c>
      <c r="P113" s="11" t="s">
        <v>1801</v>
      </c>
      <c r="Q113" s="11" t="str">
        <f>VLOOKUP(P113,Store_Dim!$A$2:$E$21,2,FALSE)</f>
        <v>Shelton PLC</v>
      </c>
      <c r="R113" s="11" t="str">
        <f>VLOOKUP(P113,Store_Dim!$A$2:$E$21,3,FALSE)</f>
        <v>North</v>
      </c>
      <c r="S113" s="11" t="str">
        <f>VLOOKUP(P113,Store_Dim!$A$2:$E$21,4,FALSE)</f>
        <v>East Jenniferstad</v>
      </c>
      <c r="T113" s="11" t="str">
        <f>VLOOKUP(P113,Store_Dim!$A$2:$E$21,5,FALSE)</f>
        <v>Flagship</v>
      </c>
      <c r="U113" s="11" t="s">
        <v>2924</v>
      </c>
      <c r="V113" s="14">
        <f>VLOOKUP(Table1[[#This Row],[Sales_ID]],Sales!$A$2:$O$2001,2,FALSE)</f>
        <v>45869</v>
      </c>
      <c r="W113" s="15">
        <f>VLOOKUP(Table1[[#This Row],[Sales_ID]],Sales!$A$2:$O$2001,12,FALSE)</f>
        <v>3</v>
      </c>
      <c r="X113" s="16" t="str">
        <f>TEXT(VLOOKUP(Table1[[#This Row],[Sales_ID]],Sales!$A$2:$O$2001,13,FALSE),"₹#,##0")</f>
        <v>₹248</v>
      </c>
      <c r="Y113" s="51">
        <f>VLOOKUP(Table1[[#This Row],[Sales_ID]],Sales!$A$2:$O$2001,14,FALSE)</f>
        <v>0.24</v>
      </c>
      <c r="Z113" s="11" t="str">
        <f>VLOOKUP(Table1[[#This Row],[Sales_ID]],Sales!$A$2:$O$2001,10,FALSE)</f>
        <v>COD</v>
      </c>
      <c r="AA113" s="50">
        <f>VLOOKUP(Table1[[#This Row],[Sales_ID]],Sales!$A$2:$O$2001,15,FALSE)</f>
        <v>566.42039999999997</v>
      </c>
    </row>
    <row r="114" spans="1:27" x14ac:dyDescent="0.3">
      <c r="A114" s="11" t="s">
        <v>1443</v>
      </c>
      <c r="B114" s="11" t="str">
        <f>PROPER(VLOOKUP(A114,Customer!$A$2:$J$501,9,FALSE))</f>
        <v>Gregory Curtis</v>
      </c>
      <c r="C114" s="11" t="str">
        <f>PROPER(VLOOKUP(A114,Customer!$A$2:$H$501,3,FALSE))</f>
        <v>45</v>
      </c>
      <c r="D114" s="11" t="str">
        <f>PROPER(VLOOKUP(A114,Customer!$A$2:$H$501,4,FALSE))</f>
        <v>Male</v>
      </c>
      <c r="E114" s="11" t="str">
        <f>PROPER(VLOOKUP(A114,Customer!$A$2:$H$501,5,FALSE))</f>
        <v>Bergermouth</v>
      </c>
      <c r="F114" s="11" t="str">
        <f>PROPER(VLOOKUP(A114,Customer!$A$2:$H$501,6,FALSE))</f>
        <v>Vermont</v>
      </c>
      <c r="G114" s="11" t="str">
        <f>VLOOKUP(A114,Customer!$A$2:$H$501,7,FALSE)</f>
        <v>USA</v>
      </c>
      <c r="H114" s="11" t="str">
        <f>PROPER(VLOOKUP(A114,Customer!$A$1:$J$501,10,FALSE))</f>
        <v>Bronze</v>
      </c>
      <c r="I114" s="11" t="s">
        <v>1718</v>
      </c>
      <c r="J114" s="11" t="str">
        <f>VLOOKUP(I114, Product!$A$2:$H$501, 2,FALSE)</f>
        <v>Women's Beanie Hat</v>
      </c>
      <c r="K114" s="11" t="str">
        <f>VLOOKUP(I114,Product!$A$2:$H$501,3,FALSE)</f>
        <v>Clothing</v>
      </c>
      <c r="L114" s="11" t="str">
        <f>VLOOKUP(I114, Product!$A$2:$H$501, 4,FALSE)</f>
        <v>Accessories</v>
      </c>
      <c r="M114" s="11" t="str">
        <f>VLOOKUP(I114, Product!$A$2:$H$501,5,FALSE)</f>
        <v>Richardson-Carrillo</v>
      </c>
      <c r="N114" s="12">
        <f>VLOOKUP(I114, Product!$A$2:$I$501,8,FALSE)</f>
        <v>119.57</v>
      </c>
      <c r="O114" s="12">
        <f>VLOOKUP(I114, Product!$A$2:$I$501,9,FALSE)</f>
        <v>210</v>
      </c>
      <c r="P114" s="11" t="s">
        <v>1757</v>
      </c>
      <c r="Q114" s="11" t="str">
        <f>VLOOKUP(P114,Store_Dim!$A$2:$E$21,2,FALSE)</f>
        <v>Martinez, Adkins and Johnson</v>
      </c>
      <c r="R114" s="11" t="str">
        <f>VLOOKUP(P114,Store_Dim!$A$2:$E$21,3,FALSE)</f>
        <v>North</v>
      </c>
      <c r="S114" s="11" t="str">
        <f>VLOOKUP(P114,Store_Dim!$A$2:$E$21,4,FALSE)</f>
        <v>Danielmouth</v>
      </c>
      <c r="T114" s="11" t="str">
        <f>VLOOKUP(P114,Store_Dim!$A$2:$E$21,5,FALSE)</f>
        <v>Flagship</v>
      </c>
      <c r="U114" s="11" t="s">
        <v>2925</v>
      </c>
      <c r="V114" s="14">
        <f>VLOOKUP(Table1[[#This Row],[Sales_ID]],Sales!$A$2:$O$2001,2,FALSE)</f>
        <v>45631</v>
      </c>
      <c r="W114" s="15">
        <f>VLOOKUP(Table1[[#This Row],[Sales_ID]],Sales!$A$2:$O$2001,12,FALSE)</f>
        <v>1</v>
      </c>
      <c r="X114" s="16" t="str">
        <f>TEXT(VLOOKUP(Table1[[#This Row],[Sales_ID]],Sales!$A$2:$O$2001,13,FALSE),"₹#,##0")</f>
        <v>₹784</v>
      </c>
      <c r="Y114" s="51">
        <f>VLOOKUP(Table1[[#This Row],[Sales_ID]],Sales!$A$2:$O$2001,14,FALSE)</f>
        <v>0.14000000000000001</v>
      </c>
      <c r="Z114" s="11" t="str">
        <f>VLOOKUP(Table1[[#This Row],[Sales_ID]],Sales!$A$2:$O$2001,10,FALSE)</f>
        <v>COD</v>
      </c>
      <c r="AA114" s="50">
        <f>VLOOKUP(Table1[[#This Row],[Sales_ID]],Sales!$A$2:$O$2001,15,FALSE)</f>
        <v>674.63560000000007</v>
      </c>
    </row>
    <row r="115" spans="1:27" x14ac:dyDescent="0.3">
      <c r="A115" s="11" t="s">
        <v>1008</v>
      </c>
      <c r="B115" s="11" t="str">
        <f>PROPER(VLOOKUP(A115,Customer!$A$2:$J$501,9,FALSE))</f>
        <v>Jessica Gonzalez</v>
      </c>
      <c r="C115" s="11" t="str">
        <f>PROPER(VLOOKUP(A115,Customer!$A$2:$H$501,3,FALSE))</f>
        <v>34</v>
      </c>
      <c r="D115" s="11" t="str">
        <f>PROPER(VLOOKUP(A115,Customer!$A$2:$H$501,4,FALSE))</f>
        <v>Female</v>
      </c>
      <c r="E115" s="11" t="str">
        <f>PROPER(VLOOKUP(A115,Customer!$A$2:$H$501,5,FALSE))</f>
        <v>South Darrenland</v>
      </c>
      <c r="F115" s="11" t="str">
        <f>PROPER(VLOOKUP(A115,Customer!$A$2:$H$501,6,FALSE))</f>
        <v>Iowa</v>
      </c>
      <c r="G115" s="11" t="str">
        <f>VLOOKUP(A115,Customer!$A$2:$H$501,7,FALSE)</f>
        <v>USA</v>
      </c>
      <c r="H115" s="11" t="str">
        <f>PROPER(VLOOKUP(A115,Customer!$A$1:$J$501,10,FALSE))</f>
        <v>Bronze</v>
      </c>
      <c r="I115" s="11" t="s">
        <v>1626</v>
      </c>
      <c r="J115" s="11" t="str">
        <f>VLOOKUP(I115, Product!$A$2:$H$501, 2,FALSE)</f>
        <v>Portable Power Bank</v>
      </c>
      <c r="K115" s="11" t="str">
        <f>VLOOKUP(I115,Product!$A$2:$H$501,3,FALSE)</f>
        <v>Electronics</v>
      </c>
      <c r="L115" s="11" t="str">
        <f>VLOOKUP(I115, Product!$A$2:$H$501, 4,FALSE)</f>
        <v>Mobile</v>
      </c>
      <c r="M115" s="11" t="str">
        <f>VLOOKUP(I115, Product!$A$2:$H$501,5,FALSE)</f>
        <v>Cummings and Sons</v>
      </c>
      <c r="N115" s="12">
        <f>VLOOKUP(I115, Product!$A$2:$I$501,8,FALSE)</f>
        <v>326.06</v>
      </c>
      <c r="O115" s="12">
        <f>VLOOKUP(I115, Product!$A$2:$I$501,9,FALSE)</f>
        <v>301</v>
      </c>
      <c r="P115" s="11" t="s">
        <v>1757</v>
      </c>
      <c r="Q115" s="11" t="str">
        <f>VLOOKUP(P115,Store_Dim!$A$2:$E$21,2,FALSE)</f>
        <v>Martinez, Adkins and Johnson</v>
      </c>
      <c r="R115" s="11" t="str">
        <f>VLOOKUP(P115,Store_Dim!$A$2:$E$21,3,FALSE)</f>
        <v>North</v>
      </c>
      <c r="S115" s="11" t="str">
        <f>VLOOKUP(P115,Store_Dim!$A$2:$E$21,4,FALSE)</f>
        <v>Danielmouth</v>
      </c>
      <c r="T115" s="11" t="str">
        <f>VLOOKUP(P115,Store_Dim!$A$2:$E$21,5,FALSE)</f>
        <v>Flagship</v>
      </c>
      <c r="U115" s="11" t="s">
        <v>1837</v>
      </c>
      <c r="V115" s="14">
        <f>VLOOKUP(Table1[[#This Row],[Sales_ID]],Sales!$A$2:$O$2001,2,FALSE)</f>
        <v>45801</v>
      </c>
      <c r="W115" s="15">
        <f>VLOOKUP(Table1[[#This Row],[Sales_ID]],Sales!$A$2:$O$2001,12,FALSE)</f>
        <v>4</v>
      </c>
      <c r="X115" s="16" t="str">
        <f>TEXT(VLOOKUP(Table1[[#This Row],[Sales_ID]],Sales!$A$2:$O$2001,13,FALSE),"₹#,##0")</f>
        <v>₹287</v>
      </c>
      <c r="Y115" s="51">
        <f>VLOOKUP(Table1[[#This Row],[Sales_ID]],Sales!$A$2:$O$2001,14,FALSE)</f>
        <v>0.17</v>
      </c>
      <c r="Z115" s="11" t="str">
        <f>VLOOKUP(Table1[[#This Row],[Sales_ID]],Sales!$A$2:$O$2001,10,FALSE)</f>
        <v>Credit Card</v>
      </c>
      <c r="AA115" s="50">
        <f>VLOOKUP(Table1[[#This Row],[Sales_ID]],Sales!$A$2:$O$2001,15,FALSE)</f>
        <v>952.57439999999997</v>
      </c>
    </row>
    <row r="116" spans="1:27" x14ac:dyDescent="0.3">
      <c r="A116" s="11" t="s">
        <v>40</v>
      </c>
      <c r="B116" s="11" t="str">
        <f>PROPER(VLOOKUP(A116,Customer!$A$2:$J$501,9,FALSE))</f>
        <v>Daniel Boyd</v>
      </c>
      <c r="C116" s="11" t="str">
        <f>PROPER(VLOOKUP(A116,Customer!$A$2:$H$501,3,FALSE))</f>
        <v>29</v>
      </c>
      <c r="D116" s="11" t="str">
        <f>PROPER(VLOOKUP(A116,Customer!$A$2:$H$501,4,FALSE))</f>
        <v>Female</v>
      </c>
      <c r="E116" s="11" t="str">
        <f>PROPER(VLOOKUP(A116,Customer!$A$2:$H$501,5,FALSE))</f>
        <v>West Pamelafurt</v>
      </c>
      <c r="F116" s="11" t="str">
        <f>PROPER(VLOOKUP(A116,Customer!$A$2:$H$501,6,FALSE))</f>
        <v>West Virginia</v>
      </c>
      <c r="G116" s="11" t="str">
        <f>VLOOKUP(A116,Customer!$A$2:$H$501,7,FALSE)</f>
        <v>USA</v>
      </c>
      <c r="H116" s="11" t="str">
        <f>PROPER(VLOOKUP(A116,Customer!$A$1:$J$501,10,FALSE))</f>
        <v>Bronze</v>
      </c>
      <c r="I116" s="11" t="s">
        <v>1632</v>
      </c>
      <c r="J116" s="11" t="str">
        <f>VLOOKUP(I116, Product!$A$2:$H$501, 2,FALSE)</f>
        <v>Smart Home WiFi Camera</v>
      </c>
      <c r="K116" s="11" t="str">
        <f>VLOOKUP(I116,Product!$A$2:$H$501,3,FALSE)</f>
        <v>Electronics</v>
      </c>
      <c r="L116" s="11" t="str">
        <f>VLOOKUP(I116, Product!$A$2:$H$501, 4,FALSE)</f>
        <v>Accessories</v>
      </c>
      <c r="M116" s="11" t="str">
        <f>VLOOKUP(I116, Product!$A$2:$H$501,5,FALSE)</f>
        <v>Holmes LLC</v>
      </c>
      <c r="N116" s="12">
        <f>VLOOKUP(I116, Product!$A$2:$I$501,8,FALSE)</f>
        <v>450.71</v>
      </c>
      <c r="O116" s="12">
        <f>VLOOKUP(I116, Product!$A$2:$I$501,9,FALSE)</f>
        <v>389</v>
      </c>
      <c r="P116" s="11" t="s">
        <v>1782</v>
      </c>
      <c r="Q116" s="11" t="str">
        <f>VLOOKUP(P116,Store_Dim!$A$2:$E$21,2,FALSE)</f>
        <v>Bean, Jones and Park</v>
      </c>
      <c r="R116" s="11" t="str">
        <f>VLOOKUP(P116,Store_Dim!$A$2:$E$21,3,FALSE)</f>
        <v>West</v>
      </c>
      <c r="S116" s="11" t="str">
        <f>VLOOKUP(P116,Store_Dim!$A$2:$E$21,4,FALSE)</f>
        <v>Thompsonborough</v>
      </c>
      <c r="T116" s="11" t="str">
        <f>VLOOKUP(P116,Store_Dim!$A$2:$E$21,5,FALSE)</f>
        <v>Online</v>
      </c>
      <c r="U116" s="11" t="s">
        <v>1936</v>
      </c>
      <c r="V116" s="14">
        <f>VLOOKUP(Table1[[#This Row],[Sales_ID]],Sales!$A$2:$O$2001,2,FALSE)</f>
        <v>45851</v>
      </c>
      <c r="W116" s="15">
        <f>VLOOKUP(Table1[[#This Row],[Sales_ID]],Sales!$A$2:$O$2001,12,FALSE)</f>
        <v>4</v>
      </c>
      <c r="X116" s="16" t="str">
        <f>TEXT(VLOOKUP(Table1[[#This Row],[Sales_ID]],Sales!$A$2:$O$2001,13,FALSE),"₹#,##0")</f>
        <v>₹240</v>
      </c>
      <c r="Y116" s="51">
        <f>VLOOKUP(Table1[[#This Row],[Sales_ID]],Sales!$A$2:$O$2001,14,FALSE)</f>
        <v>0.08</v>
      </c>
      <c r="Z116" s="11" t="str">
        <f>VLOOKUP(Table1[[#This Row],[Sales_ID]],Sales!$A$2:$O$2001,10,FALSE)</f>
        <v>Credit Card</v>
      </c>
      <c r="AA116" s="50">
        <f>VLOOKUP(Table1[[#This Row],[Sales_ID]],Sales!$A$2:$O$2001,15,FALSE)</f>
        <v>882.57440000000008</v>
      </c>
    </row>
    <row r="117" spans="1:27" x14ac:dyDescent="0.3">
      <c r="A117" s="11" t="s">
        <v>827</v>
      </c>
      <c r="B117" s="11" t="str">
        <f>PROPER(VLOOKUP(A117,Customer!$A$2:$J$501,9,FALSE))</f>
        <v>Beth Allen</v>
      </c>
      <c r="C117" s="11" t="str">
        <f>PROPER(VLOOKUP(A117,Customer!$A$2:$H$501,3,FALSE))</f>
        <v>32</v>
      </c>
      <c r="D117" s="11" t="str">
        <f>PROPER(VLOOKUP(A117,Customer!$A$2:$H$501,4,FALSE))</f>
        <v>Female</v>
      </c>
      <c r="E117" s="11" t="str">
        <f>PROPER(VLOOKUP(A117,Customer!$A$2:$H$501,5,FALSE))</f>
        <v>South Kathrynmouth</v>
      </c>
      <c r="F117" s="11" t="str">
        <f>PROPER(VLOOKUP(A117,Customer!$A$2:$H$501,6,FALSE))</f>
        <v>Oklahoma</v>
      </c>
      <c r="G117" s="11" t="str">
        <f>VLOOKUP(A117,Customer!$A$2:$H$501,7,FALSE)</f>
        <v>USA</v>
      </c>
      <c r="H117" s="11" t="str">
        <f>PROPER(VLOOKUP(A117,Customer!$A$1:$J$501,10,FALSE))</f>
        <v>Silver</v>
      </c>
      <c r="I117" s="11" t="s">
        <v>1652</v>
      </c>
      <c r="J117" s="11" t="str">
        <f>VLOOKUP(I117, Product!$A$2:$H$501, 2,FALSE)</f>
        <v>Rugby Ball</v>
      </c>
      <c r="K117" s="11" t="str">
        <f>VLOOKUP(I117,Product!$A$2:$H$501,3,FALSE)</f>
        <v>Sports</v>
      </c>
      <c r="L117" s="11" t="str">
        <f>VLOOKUP(I117, Product!$A$2:$H$501, 4,FALSE)</f>
        <v>Team Sports</v>
      </c>
      <c r="M117" s="11" t="str">
        <f>VLOOKUP(I117, Product!$A$2:$H$501,5,FALSE)</f>
        <v>Harris Inc</v>
      </c>
      <c r="N117" s="12">
        <f>VLOOKUP(I117, Product!$A$2:$I$501,8,FALSE)</f>
        <v>212.26</v>
      </c>
      <c r="O117" s="12">
        <f>VLOOKUP(I117, Product!$A$2:$I$501,9,FALSE)</f>
        <v>82</v>
      </c>
      <c r="P117" s="11" t="s">
        <v>1789</v>
      </c>
      <c r="Q117" s="11" t="str">
        <f>VLOOKUP(P117,Store_Dim!$A$2:$E$21,2,FALSE)</f>
        <v>Hill, Wagner and Ballard</v>
      </c>
      <c r="R117" s="11" t="str">
        <f>VLOOKUP(P117,Store_Dim!$A$2:$E$21,3,FALSE)</f>
        <v>East</v>
      </c>
      <c r="S117" s="11" t="str">
        <f>VLOOKUP(P117,Store_Dim!$A$2:$E$21,4,FALSE)</f>
        <v>East Davidville</v>
      </c>
      <c r="T117" s="11" t="str">
        <f>VLOOKUP(P117,Store_Dim!$A$2:$E$21,5,FALSE)</f>
        <v>Online</v>
      </c>
      <c r="U117" s="11" t="s">
        <v>2926</v>
      </c>
      <c r="V117" s="14">
        <f>VLOOKUP(Table1[[#This Row],[Sales_ID]],Sales!$A$2:$O$2001,2,FALSE)</f>
        <v>45379</v>
      </c>
      <c r="W117" s="15">
        <f>VLOOKUP(Table1[[#This Row],[Sales_ID]],Sales!$A$2:$O$2001,12,FALSE)</f>
        <v>3</v>
      </c>
      <c r="X117" s="16" t="str">
        <f>TEXT(VLOOKUP(Table1[[#This Row],[Sales_ID]],Sales!$A$2:$O$2001,13,FALSE),"₹#,##0")</f>
        <v>₹71</v>
      </c>
      <c r="Y117" s="51">
        <f>VLOOKUP(Table1[[#This Row],[Sales_ID]],Sales!$A$2:$O$2001,14,FALSE)</f>
        <v>0.27</v>
      </c>
      <c r="Z117" s="11" t="str">
        <f>VLOOKUP(Table1[[#This Row],[Sales_ID]],Sales!$A$2:$O$2001,10,FALSE)</f>
        <v>COD</v>
      </c>
      <c r="AA117" s="50">
        <f>VLOOKUP(Table1[[#This Row],[Sales_ID]],Sales!$A$2:$O$2001,15,FALSE)</f>
        <v>155.22720000000001</v>
      </c>
    </row>
    <row r="118" spans="1:27" x14ac:dyDescent="0.3">
      <c r="A118" s="11" t="s">
        <v>387</v>
      </c>
      <c r="B118" s="11" t="str">
        <f>PROPER(VLOOKUP(A118,Customer!$A$2:$J$501,9,FALSE))</f>
        <v>Ashley Griffin</v>
      </c>
      <c r="C118" s="11" t="str">
        <f>PROPER(VLOOKUP(A118,Customer!$A$2:$H$501,3,FALSE))</f>
        <v>40</v>
      </c>
      <c r="D118" s="11" t="str">
        <f>PROPER(VLOOKUP(A118,Customer!$A$2:$H$501,4,FALSE))</f>
        <v>Female</v>
      </c>
      <c r="E118" s="11" t="str">
        <f>PROPER(VLOOKUP(A118,Customer!$A$2:$H$501,5,FALSE))</f>
        <v>New Dawnton</v>
      </c>
      <c r="F118" s="11" t="str">
        <f>PROPER(VLOOKUP(A118,Customer!$A$2:$H$501,6,FALSE))</f>
        <v>Maryland</v>
      </c>
      <c r="G118" s="11" t="str">
        <f>VLOOKUP(A118,Customer!$A$2:$H$501,7,FALSE)</f>
        <v>USA</v>
      </c>
      <c r="H118" s="11" t="str">
        <f>PROPER(VLOOKUP(A118,Customer!$A$1:$J$501,10,FALSE))</f>
        <v>Gold</v>
      </c>
      <c r="I118" s="11" t="s">
        <v>1562</v>
      </c>
      <c r="J118" s="11" t="str">
        <f>VLOOKUP(I118, Product!$A$2:$H$501, 2,FALSE)</f>
        <v>Wireless Bluetooth Earbuds</v>
      </c>
      <c r="K118" s="11" t="str">
        <f>VLOOKUP(I118,Product!$A$2:$H$501,3,FALSE)</f>
        <v>Electronics</v>
      </c>
      <c r="L118" s="11" t="str">
        <f>VLOOKUP(I118, Product!$A$2:$H$501, 4,FALSE)</f>
        <v>Audio</v>
      </c>
      <c r="M118" s="11" t="str">
        <f>VLOOKUP(I118, Product!$A$2:$H$501,5,FALSE)</f>
        <v>Perez-Johnston</v>
      </c>
      <c r="N118" s="12">
        <f>VLOOKUP(I118, Product!$A$2:$I$501,8,FALSE)</f>
        <v>439.07</v>
      </c>
      <c r="O118" s="12">
        <f>VLOOKUP(I118, Product!$A$2:$I$501,9,FALSE)</f>
        <v>142</v>
      </c>
      <c r="P118" s="11" t="s">
        <v>1757</v>
      </c>
      <c r="Q118" s="11" t="str">
        <f>VLOOKUP(P118,Store_Dim!$A$2:$E$21,2,FALSE)</f>
        <v>Martinez, Adkins and Johnson</v>
      </c>
      <c r="R118" s="11" t="str">
        <f>VLOOKUP(P118,Store_Dim!$A$2:$E$21,3,FALSE)</f>
        <v>North</v>
      </c>
      <c r="S118" s="11" t="str">
        <f>VLOOKUP(P118,Store_Dim!$A$2:$E$21,4,FALSE)</f>
        <v>Danielmouth</v>
      </c>
      <c r="T118" s="11" t="str">
        <f>VLOOKUP(P118,Store_Dim!$A$2:$E$21,5,FALSE)</f>
        <v>Flagship</v>
      </c>
      <c r="U118" s="11" t="s">
        <v>2927</v>
      </c>
      <c r="V118" s="14">
        <f>VLOOKUP(Table1[[#This Row],[Sales_ID]],Sales!$A$2:$O$2001,2,FALSE)</f>
        <v>45641</v>
      </c>
      <c r="W118" s="15">
        <f>VLOOKUP(Table1[[#This Row],[Sales_ID]],Sales!$A$2:$O$2001,12,FALSE)</f>
        <v>3</v>
      </c>
      <c r="X118" s="16" t="str">
        <f>TEXT(VLOOKUP(Table1[[#This Row],[Sales_ID]],Sales!$A$2:$O$2001,13,FALSE),"₹#,##0")</f>
        <v>₹324</v>
      </c>
      <c r="Y118" s="51">
        <f>VLOOKUP(Table1[[#This Row],[Sales_ID]],Sales!$A$2:$O$2001,14,FALSE)</f>
        <v>0.16</v>
      </c>
      <c r="Z118" s="11" t="str">
        <f>VLOOKUP(Table1[[#This Row],[Sales_ID]],Sales!$A$2:$O$2001,10,FALSE)</f>
        <v>COD</v>
      </c>
      <c r="AA118" s="50">
        <f>VLOOKUP(Table1[[#This Row],[Sales_ID]],Sales!$A$2:$O$2001,15,FALSE)</f>
        <v>817.21080000000006</v>
      </c>
    </row>
    <row r="119" spans="1:27" x14ac:dyDescent="0.3">
      <c r="A119" s="11" t="s">
        <v>478</v>
      </c>
      <c r="B119" s="11" t="str">
        <f>PROPER(VLOOKUP(A119,Customer!$A$2:$J$501,9,FALSE))</f>
        <v>Cristian Wright</v>
      </c>
      <c r="C119" s="11" t="str">
        <f>PROPER(VLOOKUP(A119,Customer!$A$2:$H$501,3,FALSE))</f>
        <v>30</v>
      </c>
      <c r="D119" s="11" t="str">
        <f>PROPER(VLOOKUP(A119,Customer!$A$2:$H$501,4,FALSE))</f>
        <v>Male</v>
      </c>
      <c r="E119" s="11" t="str">
        <f>PROPER(VLOOKUP(A119,Customer!$A$2:$H$501,5,FALSE))</f>
        <v>Port Denise</v>
      </c>
      <c r="F119" s="11" t="str">
        <f>PROPER(VLOOKUP(A119,Customer!$A$2:$H$501,6,FALSE))</f>
        <v>California</v>
      </c>
      <c r="G119" s="11" t="str">
        <f>VLOOKUP(A119,Customer!$A$2:$H$501,7,FALSE)</f>
        <v>USA</v>
      </c>
      <c r="H119" s="11" t="str">
        <f>PROPER(VLOOKUP(A119,Customer!$A$1:$J$501,10,FALSE))</f>
        <v>Bronze</v>
      </c>
      <c r="I119" s="11" t="s">
        <v>1578</v>
      </c>
      <c r="J119" s="11" t="str">
        <f>VLOOKUP(I119, Product!$A$2:$H$501, 2,FALSE)</f>
        <v>4K Home Projector</v>
      </c>
      <c r="K119" s="11" t="str">
        <f>VLOOKUP(I119,Product!$A$2:$H$501,3,FALSE)</f>
        <v>Electronics</v>
      </c>
      <c r="L119" s="11" t="str">
        <f>VLOOKUP(I119, Product!$A$2:$H$501, 4,FALSE)</f>
        <v>Appliances</v>
      </c>
      <c r="M119" s="11" t="str">
        <f>VLOOKUP(I119, Product!$A$2:$H$501,5,FALSE)</f>
        <v>Thomas LLC</v>
      </c>
      <c r="N119" s="12">
        <f>VLOOKUP(I119, Product!$A$2:$I$501,8,FALSE)</f>
        <v>465.34</v>
      </c>
      <c r="O119" s="12">
        <f>VLOOKUP(I119, Product!$A$2:$I$501,9,FALSE)</f>
        <v>301</v>
      </c>
      <c r="P119" s="11" t="s">
        <v>1766</v>
      </c>
      <c r="Q119" s="11" t="str">
        <f>VLOOKUP(P119,Store_Dim!$A$2:$E$21,2,FALSE)</f>
        <v>Johnson-Wright</v>
      </c>
      <c r="R119" s="11" t="str">
        <f>VLOOKUP(P119,Store_Dim!$A$2:$E$21,3,FALSE)</f>
        <v>North</v>
      </c>
      <c r="S119" s="11" t="str">
        <f>VLOOKUP(P119,Store_Dim!$A$2:$E$21,4,FALSE)</f>
        <v>Hoodberg</v>
      </c>
      <c r="T119" s="11" t="str">
        <f>VLOOKUP(P119,Store_Dim!$A$2:$E$21,5,FALSE)</f>
        <v>Outlet</v>
      </c>
      <c r="U119" s="11" t="s">
        <v>2928</v>
      </c>
      <c r="V119" s="14">
        <f>VLOOKUP(Table1[[#This Row],[Sales_ID]],Sales!$A$2:$O$2001,2,FALSE)</f>
        <v>45842</v>
      </c>
      <c r="W119" s="15">
        <f>VLOOKUP(Table1[[#This Row],[Sales_ID]],Sales!$A$2:$O$2001,12,FALSE)</f>
        <v>4</v>
      </c>
      <c r="X119" s="16" t="str">
        <f>TEXT(VLOOKUP(Table1[[#This Row],[Sales_ID]],Sales!$A$2:$O$2001,13,FALSE),"₹#,##0")</f>
        <v>₹244</v>
      </c>
      <c r="Y119" s="51">
        <f>VLOOKUP(Table1[[#This Row],[Sales_ID]],Sales!$A$2:$O$2001,14,FALSE)</f>
        <v>0.02</v>
      </c>
      <c r="Z119" s="11" t="str">
        <f>VLOOKUP(Table1[[#This Row],[Sales_ID]],Sales!$A$2:$O$2001,10,FALSE)</f>
        <v>PayPal</v>
      </c>
      <c r="AA119" s="50">
        <f>VLOOKUP(Table1[[#This Row],[Sales_ID]],Sales!$A$2:$O$2001,15,FALSE)</f>
        <v>956.16639999999995</v>
      </c>
    </row>
    <row r="120" spans="1:27" x14ac:dyDescent="0.3">
      <c r="A120" s="11" t="s">
        <v>1172</v>
      </c>
      <c r="B120" s="11" t="str">
        <f>PROPER(VLOOKUP(A120,Customer!$A$2:$J$501,9,FALSE))</f>
        <v>Joshua Bell</v>
      </c>
      <c r="C120" s="11" t="str">
        <f>PROPER(VLOOKUP(A120,Customer!$A$2:$H$501,3,FALSE))</f>
        <v>26</v>
      </c>
      <c r="D120" s="11" t="str">
        <f>PROPER(VLOOKUP(A120,Customer!$A$2:$H$501,4,FALSE))</f>
        <v>Male</v>
      </c>
      <c r="E120" s="11" t="str">
        <f>PROPER(VLOOKUP(A120,Customer!$A$2:$H$501,5,FALSE))</f>
        <v>Port Richardshire</v>
      </c>
      <c r="F120" s="11" t="str">
        <f>PROPER(VLOOKUP(A120,Customer!$A$2:$H$501,6,FALSE))</f>
        <v>Minnesota</v>
      </c>
      <c r="G120" s="11" t="str">
        <f>VLOOKUP(A120,Customer!$A$2:$H$501,7,FALSE)</f>
        <v>USA</v>
      </c>
      <c r="H120" s="11" t="str">
        <f>PROPER(VLOOKUP(A120,Customer!$A$1:$J$501,10,FALSE))</f>
        <v>Platinum</v>
      </c>
      <c r="I120" s="11" t="s">
        <v>1604</v>
      </c>
      <c r="J120" s="11" t="str">
        <f>VLOOKUP(I120, Product!$A$2:$H$501, 2,FALSE)</f>
        <v>Sports Stopwatch Timer</v>
      </c>
      <c r="K120" s="11" t="str">
        <f>VLOOKUP(I120,Product!$A$2:$H$501,3,FALSE)</f>
        <v>Sports</v>
      </c>
      <c r="L120" s="11" t="str">
        <f>VLOOKUP(I120, Product!$A$2:$H$501, 4,FALSE)</f>
        <v>Accessories</v>
      </c>
      <c r="M120" s="11" t="str">
        <f>VLOOKUP(I120, Product!$A$2:$H$501,5,FALSE)</f>
        <v>Burns-Hansen</v>
      </c>
      <c r="N120" s="12">
        <f>VLOOKUP(I120, Product!$A$2:$I$501,8,FALSE)</f>
        <v>38.76</v>
      </c>
      <c r="O120" s="12">
        <f>VLOOKUP(I120, Product!$A$2:$I$501,9,FALSE)</f>
        <v>137</v>
      </c>
      <c r="P120" s="11" t="s">
        <v>1797</v>
      </c>
      <c r="Q120" s="11" t="str">
        <f>VLOOKUP(P120,Store_Dim!$A$2:$E$21,2,FALSE)</f>
        <v>Gardner, Humphrey and Contreras</v>
      </c>
      <c r="R120" s="11" t="str">
        <f>VLOOKUP(P120,Store_Dim!$A$2:$E$21,3,FALSE)</f>
        <v>East</v>
      </c>
      <c r="S120" s="11" t="str">
        <f>VLOOKUP(P120,Store_Dim!$A$2:$E$21,4,FALSE)</f>
        <v>Johnsonville</v>
      </c>
      <c r="T120" s="11" t="str">
        <f>VLOOKUP(P120,Store_Dim!$A$2:$E$21,5,FALSE)</f>
        <v>Flagship</v>
      </c>
      <c r="U120" s="11" t="s">
        <v>2929</v>
      </c>
      <c r="V120" s="14">
        <f>VLOOKUP(Table1[[#This Row],[Sales_ID]],Sales!$A$2:$O$2001,2,FALSE)</f>
        <v>45257</v>
      </c>
      <c r="W120" s="15">
        <f>VLOOKUP(Table1[[#This Row],[Sales_ID]],Sales!$A$2:$O$2001,12,FALSE)</f>
        <v>1</v>
      </c>
      <c r="X120" s="16" t="str">
        <f>TEXT(VLOOKUP(Table1[[#This Row],[Sales_ID]],Sales!$A$2:$O$2001,13,FALSE),"₹#,##0")</f>
        <v>₹664</v>
      </c>
      <c r="Y120" s="51">
        <f>VLOOKUP(Table1[[#This Row],[Sales_ID]],Sales!$A$2:$O$2001,14,FALSE)</f>
        <v>0</v>
      </c>
      <c r="Z120" s="11" t="str">
        <f>VLOOKUP(Table1[[#This Row],[Sales_ID]],Sales!$A$2:$O$2001,10,FALSE)</f>
        <v>Credit Card</v>
      </c>
      <c r="AA120" s="50">
        <f>VLOOKUP(Table1[[#This Row],[Sales_ID]],Sales!$A$2:$O$2001,15,FALSE)</f>
        <v>664.35</v>
      </c>
    </row>
    <row r="121" spans="1:27" x14ac:dyDescent="0.3">
      <c r="A121" s="11" t="s">
        <v>1199</v>
      </c>
      <c r="B121" s="11" t="str">
        <f>PROPER(VLOOKUP(A121,Customer!$A$2:$J$501,9,FALSE))</f>
        <v>Andrew Mason</v>
      </c>
      <c r="C121" s="11" t="str">
        <f>PROPER(VLOOKUP(A121,Customer!$A$2:$H$501,3,FALSE))</f>
        <v>52</v>
      </c>
      <c r="D121" s="11" t="str">
        <f>PROPER(VLOOKUP(A121,Customer!$A$2:$H$501,4,FALSE))</f>
        <v>Female</v>
      </c>
      <c r="E121" s="11" t="str">
        <f>PROPER(VLOOKUP(A121,Customer!$A$2:$H$501,5,FALSE))</f>
        <v>North Michael</v>
      </c>
      <c r="F121" s="11" t="str">
        <f>PROPER(VLOOKUP(A121,Customer!$A$2:$H$501,6,FALSE))</f>
        <v>Iowa</v>
      </c>
      <c r="G121" s="11" t="str">
        <f>VLOOKUP(A121,Customer!$A$2:$H$501,7,FALSE)</f>
        <v>USA</v>
      </c>
      <c r="H121" s="11" t="str">
        <f>PROPER(VLOOKUP(A121,Customer!$A$1:$J$501,10,FALSE))</f>
        <v>Bronze</v>
      </c>
      <c r="I121" s="11" t="s">
        <v>1590</v>
      </c>
      <c r="J121" s="11" t="str">
        <f>VLOOKUP(I121, Product!$A$2:$H$501, 2,FALSE)</f>
        <v>Multi-Purpose Storage Box</v>
      </c>
      <c r="K121" s="11" t="str">
        <f>VLOOKUP(I121,Product!$A$2:$H$501,3,FALSE)</f>
        <v>Home</v>
      </c>
      <c r="L121" s="11" t="str">
        <f>VLOOKUP(I121, Product!$A$2:$H$501, 4,FALSE)</f>
        <v>Storage</v>
      </c>
      <c r="M121" s="11" t="str">
        <f>VLOOKUP(I121, Product!$A$2:$H$501,5,FALSE)</f>
        <v>Gardner-Montes</v>
      </c>
      <c r="N121" s="12">
        <f>VLOOKUP(I121, Product!$A$2:$I$501,8,FALSE)</f>
        <v>123.46</v>
      </c>
      <c r="O121" s="12">
        <f>VLOOKUP(I121, Product!$A$2:$I$501,9,FALSE)</f>
        <v>76</v>
      </c>
      <c r="P121" s="11" t="s">
        <v>1789</v>
      </c>
      <c r="Q121" s="11" t="str">
        <f>VLOOKUP(P121,Store_Dim!$A$2:$E$21,2,FALSE)</f>
        <v>Hill, Wagner and Ballard</v>
      </c>
      <c r="R121" s="11" t="str">
        <f>VLOOKUP(P121,Store_Dim!$A$2:$E$21,3,FALSE)</f>
        <v>East</v>
      </c>
      <c r="S121" s="11" t="str">
        <f>VLOOKUP(P121,Store_Dim!$A$2:$E$21,4,FALSE)</f>
        <v>East Davidville</v>
      </c>
      <c r="T121" s="11" t="str">
        <f>VLOOKUP(P121,Store_Dim!$A$2:$E$21,5,FALSE)</f>
        <v>Online</v>
      </c>
      <c r="U121" s="11" t="s">
        <v>2930</v>
      </c>
      <c r="V121" s="14">
        <f>VLOOKUP(Table1[[#This Row],[Sales_ID]],Sales!$A$2:$O$2001,2,FALSE)</f>
        <v>45468</v>
      </c>
      <c r="W121" s="15">
        <f>VLOOKUP(Table1[[#This Row],[Sales_ID]],Sales!$A$2:$O$2001,12,FALSE)</f>
        <v>2</v>
      </c>
      <c r="X121" s="16" t="str">
        <f>TEXT(VLOOKUP(Table1[[#This Row],[Sales_ID]],Sales!$A$2:$O$2001,13,FALSE),"₹#,##0")</f>
        <v>₹218</v>
      </c>
      <c r="Y121" s="51">
        <f>VLOOKUP(Table1[[#This Row],[Sales_ID]],Sales!$A$2:$O$2001,14,FALSE)</f>
        <v>0.19</v>
      </c>
      <c r="Z121" s="11" t="str">
        <f>VLOOKUP(Table1[[#This Row],[Sales_ID]],Sales!$A$2:$O$2001,10,FALSE)</f>
        <v>PayPal</v>
      </c>
      <c r="AA121" s="50">
        <f>VLOOKUP(Table1[[#This Row],[Sales_ID]],Sales!$A$2:$O$2001,15,FALSE)</f>
        <v>353.27339999999998</v>
      </c>
    </row>
    <row r="122" spans="1:27" x14ac:dyDescent="0.3">
      <c r="A122" s="11" t="s">
        <v>1196</v>
      </c>
      <c r="B122" s="11" t="str">
        <f>PROPER(VLOOKUP(A122,Customer!$A$2:$J$501,9,FALSE))</f>
        <v>Kristine Higgins</v>
      </c>
      <c r="C122" s="11" t="str">
        <f>PROPER(VLOOKUP(A122,Customer!$A$2:$H$501,3,FALSE))</f>
        <v>27</v>
      </c>
      <c r="D122" s="11" t="str">
        <f>PROPER(VLOOKUP(A122,Customer!$A$2:$H$501,4,FALSE))</f>
        <v>Female</v>
      </c>
      <c r="E122" s="11" t="str">
        <f>PROPER(VLOOKUP(A122,Customer!$A$2:$H$501,5,FALSE))</f>
        <v>Jennifertown</v>
      </c>
      <c r="F122" s="11" t="str">
        <f>PROPER(VLOOKUP(A122,Customer!$A$2:$H$501,6,FALSE))</f>
        <v>South Carolina</v>
      </c>
      <c r="G122" s="11" t="str">
        <f>VLOOKUP(A122,Customer!$A$2:$H$501,7,FALSE)</f>
        <v>USA</v>
      </c>
      <c r="H122" s="11" t="str">
        <f>PROPER(VLOOKUP(A122,Customer!$A$1:$J$501,10,FALSE))</f>
        <v>Silver</v>
      </c>
      <c r="I122" s="11" t="s">
        <v>1578</v>
      </c>
      <c r="J122" s="11" t="str">
        <f>VLOOKUP(I122, Product!$A$2:$H$501, 2,FALSE)</f>
        <v>4K Home Projector</v>
      </c>
      <c r="K122" s="11" t="str">
        <f>VLOOKUP(I122,Product!$A$2:$H$501,3,FALSE)</f>
        <v>Electronics</v>
      </c>
      <c r="L122" s="11" t="str">
        <f>VLOOKUP(I122, Product!$A$2:$H$501, 4,FALSE)</f>
        <v>Appliances</v>
      </c>
      <c r="M122" s="11" t="str">
        <f>VLOOKUP(I122, Product!$A$2:$H$501,5,FALSE)</f>
        <v>Thomas LLC</v>
      </c>
      <c r="N122" s="12">
        <f>VLOOKUP(I122, Product!$A$2:$I$501,8,FALSE)</f>
        <v>465.34</v>
      </c>
      <c r="O122" s="12">
        <f>VLOOKUP(I122, Product!$A$2:$I$501,9,FALSE)</f>
        <v>301</v>
      </c>
      <c r="P122" s="11" t="s">
        <v>1766</v>
      </c>
      <c r="Q122" s="11" t="str">
        <f>VLOOKUP(P122,Store_Dim!$A$2:$E$21,2,FALSE)</f>
        <v>Johnson-Wright</v>
      </c>
      <c r="R122" s="11" t="str">
        <f>VLOOKUP(P122,Store_Dim!$A$2:$E$21,3,FALSE)</f>
        <v>North</v>
      </c>
      <c r="S122" s="11" t="str">
        <f>VLOOKUP(P122,Store_Dim!$A$2:$E$21,4,FALSE)</f>
        <v>Hoodberg</v>
      </c>
      <c r="T122" s="11" t="str">
        <f>VLOOKUP(P122,Store_Dim!$A$2:$E$21,5,FALSE)</f>
        <v>Outlet</v>
      </c>
      <c r="U122" s="11" t="s">
        <v>2931</v>
      </c>
      <c r="V122" s="14">
        <f>VLOOKUP(Table1[[#This Row],[Sales_ID]],Sales!$A$2:$O$2001,2,FALSE)</f>
        <v>45228</v>
      </c>
      <c r="W122" s="15">
        <f>VLOOKUP(Table1[[#This Row],[Sales_ID]],Sales!$A$2:$O$2001,12,FALSE)</f>
        <v>4</v>
      </c>
      <c r="X122" s="16" t="str">
        <f>TEXT(VLOOKUP(Table1[[#This Row],[Sales_ID]],Sales!$A$2:$O$2001,13,FALSE),"₹#,##0")</f>
        <v>₹922</v>
      </c>
      <c r="Y122" s="51">
        <f>VLOOKUP(Table1[[#This Row],[Sales_ID]],Sales!$A$2:$O$2001,14,FALSE)</f>
        <v>0.27</v>
      </c>
      <c r="Z122" s="11" t="str">
        <f>VLOOKUP(Table1[[#This Row],[Sales_ID]],Sales!$A$2:$O$2001,10,FALSE)</f>
        <v>Credit Card</v>
      </c>
      <c r="AA122" s="50">
        <f>VLOOKUP(Table1[[#This Row],[Sales_ID]],Sales!$A$2:$O$2001,15,FALSE)</f>
        <v>2691.7435999999998</v>
      </c>
    </row>
    <row r="123" spans="1:27" x14ac:dyDescent="0.3">
      <c r="A123" s="11" t="s">
        <v>559</v>
      </c>
      <c r="B123" s="11" t="str">
        <f>PROPER(VLOOKUP(A123,Customer!$A$2:$J$501,9,FALSE))</f>
        <v>Daniel Contreras</v>
      </c>
      <c r="C123" s="11" t="str">
        <f>PROPER(VLOOKUP(A123,Customer!$A$2:$H$501,3,FALSE))</f>
        <v>36</v>
      </c>
      <c r="D123" s="11" t="str">
        <f>PROPER(VLOOKUP(A123,Customer!$A$2:$H$501,4,FALSE))</f>
        <v>Female</v>
      </c>
      <c r="E123" s="11" t="str">
        <f>PROPER(VLOOKUP(A123,Customer!$A$2:$H$501,5,FALSE))</f>
        <v>Robertview</v>
      </c>
      <c r="F123" s="11" t="str">
        <f>PROPER(VLOOKUP(A123,Customer!$A$2:$H$501,6,FALSE))</f>
        <v>Florida</v>
      </c>
      <c r="G123" s="11" t="str">
        <f>VLOOKUP(A123,Customer!$A$2:$H$501,7,FALSE)</f>
        <v>USA</v>
      </c>
      <c r="H123" s="11" t="str">
        <f>PROPER(VLOOKUP(A123,Customer!$A$1:$J$501,10,FALSE))</f>
        <v>Platinum</v>
      </c>
      <c r="I123" s="11" t="s">
        <v>1648</v>
      </c>
      <c r="J123" s="11" t="str">
        <f>VLOOKUP(I123, Product!$A$2:$H$501, 2,FALSE)</f>
        <v>Boxing Hand Wraps</v>
      </c>
      <c r="K123" s="11" t="str">
        <f>VLOOKUP(I123,Product!$A$2:$H$501,3,FALSE)</f>
        <v>Sports</v>
      </c>
      <c r="L123" s="11" t="str">
        <f>VLOOKUP(I123, Product!$A$2:$H$501, 4,FALSE)</f>
        <v>Fitness</v>
      </c>
      <c r="M123" s="11" t="str">
        <f>VLOOKUP(I123, Product!$A$2:$H$501,5,FALSE)</f>
        <v>Smith-King</v>
      </c>
      <c r="N123" s="12">
        <f>VLOOKUP(I123, Product!$A$2:$I$501,8,FALSE)</f>
        <v>190.29</v>
      </c>
      <c r="O123" s="12">
        <f>VLOOKUP(I123, Product!$A$2:$I$501,9,FALSE)</f>
        <v>260</v>
      </c>
      <c r="P123" s="11" t="s">
        <v>1757</v>
      </c>
      <c r="Q123" s="11" t="str">
        <f>VLOOKUP(P123,Store_Dim!$A$2:$E$21,2,FALSE)</f>
        <v>Martinez, Adkins and Johnson</v>
      </c>
      <c r="R123" s="11" t="str">
        <f>VLOOKUP(P123,Store_Dim!$A$2:$E$21,3,FALSE)</f>
        <v>North</v>
      </c>
      <c r="S123" s="11" t="str">
        <f>VLOOKUP(P123,Store_Dim!$A$2:$E$21,4,FALSE)</f>
        <v>Danielmouth</v>
      </c>
      <c r="T123" s="11" t="str">
        <f>VLOOKUP(P123,Store_Dim!$A$2:$E$21,5,FALSE)</f>
        <v>Flagship</v>
      </c>
      <c r="U123" s="11" t="s">
        <v>2932</v>
      </c>
      <c r="V123" s="14">
        <f>VLOOKUP(Table1[[#This Row],[Sales_ID]],Sales!$A$2:$O$2001,2,FALSE)</f>
        <v>45661</v>
      </c>
      <c r="W123" s="15">
        <f>VLOOKUP(Table1[[#This Row],[Sales_ID]],Sales!$A$2:$O$2001,12,FALSE)</f>
        <v>3</v>
      </c>
      <c r="X123" s="16" t="str">
        <f>TEXT(VLOOKUP(Table1[[#This Row],[Sales_ID]],Sales!$A$2:$O$2001,13,FALSE),"₹#,##0")</f>
        <v>₹326</v>
      </c>
      <c r="Y123" s="51">
        <f>VLOOKUP(Table1[[#This Row],[Sales_ID]],Sales!$A$2:$O$2001,14,FALSE)</f>
        <v>0.22</v>
      </c>
      <c r="Z123" s="11" t="str">
        <f>VLOOKUP(Table1[[#This Row],[Sales_ID]],Sales!$A$2:$O$2001,10,FALSE)</f>
        <v>COD</v>
      </c>
      <c r="AA123" s="50">
        <f>VLOOKUP(Table1[[#This Row],[Sales_ID]],Sales!$A$2:$O$2001,15,FALSE)</f>
        <v>763.30799999999999</v>
      </c>
    </row>
    <row r="124" spans="1:27" x14ac:dyDescent="0.3">
      <c r="A124" s="11" t="s">
        <v>1414</v>
      </c>
      <c r="B124" s="11" t="str">
        <f>PROPER(VLOOKUP(A124,Customer!$A$2:$J$501,9,FALSE))</f>
        <v>Kelly Garrett</v>
      </c>
      <c r="C124" s="11" t="str">
        <f>PROPER(VLOOKUP(A124,Customer!$A$2:$H$501,3,FALSE))</f>
        <v>62</v>
      </c>
      <c r="D124" s="11" t="str">
        <f>PROPER(VLOOKUP(A124,Customer!$A$2:$H$501,4,FALSE))</f>
        <v>Female</v>
      </c>
      <c r="E124" s="11" t="str">
        <f>PROPER(VLOOKUP(A124,Customer!$A$2:$H$501,5,FALSE))</f>
        <v>Port Taylorberg</v>
      </c>
      <c r="F124" s="11" t="str">
        <f>PROPER(VLOOKUP(A124,Customer!$A$2:$H$501,6,FALSE))</f>
        <v>Pennsylvania</v>
      </c>
      <c r="G124" s="11" t="str">
        <f>VLOOKUP(A124,Customer!$A$2:$H$501,7,FALSE)</f>
        <v>USA</v>
      </c>
      <c r="H124" s="11" t="str">
        <f>PROPER(VLOOKUP(A124,Customer!$A$1:$J$501,10,FALSE))</f>
        <v>Silver</v>
      </c>
      <c r="I124" s="11" t="s">
        <v>1582</v>
      </c>
      <c r="J124" s="11" t="str">
        <f>VLOOKUP(I124, Product!$A$2:$H$501, 2,FALSE)</f>
        <v>Soccer Training Cone Set</v>
      </c>
      <c r="K124" s="11" t="str">
        <f>VLOOKUP(I124,Product!$A$2:$H$501,3,FALSE)</f>
        <v>Sports</v>
      </c>
      <c r="L124" s="11" t="str">
        <f>VLOOKUP(I124, Product!$A$2:$H$501, 4,FALSE)</f>
        <v>Accessories</v>
      </c>
      <c r="M124" s="11" t="str">
        <f>VLOOKUP(I124, Product!$A$2:$H$501,5,FALSE)</f>
        <v>Ford, Murphy and Wilson</v>
      </c>
      <c r="N124" s="12">
        <f>VLOOKUP(I124, Product!$A$2:$I$501,8,FALSE)</f>
        <v>144.53</v>
      </c>
      <c r="O124" s="12">
        <f>VLOOKUP(I124, Product!$A$2:$I$501,9,FALSE)</f>
        <v>367</v>
      </c>
      <c r="P124" s="11" t="s">
        <v>1813</v>
      </c>
      <c r="Q124" s="11" t="str">
        <f>VLOOKUP(P124,Store_Dim!$A$2:$E$21,2,FALSE)</f>
        <v>Mann-Austin</v>
      </c>
      <c r="R124" s="11" t="str">
        <f>VLOOKUP(P124,Store_Dim!$A$2:$E$21,3,FALSE)</f>
        <v>East</v>
      </c>
      <c r="S124" s="11" t="str">
        <f>VLOOKUP(P124,Store_Dim!$A$2:$E$21,4,FALSE)</f>
        <v>Vasquezborough</v>
      </c>
      <c r="T124" s="11" t="str">
        <f>VLOOKUP(P124,Store_Dim!$A$2:$E$21,5,FALSE)</f>
        <v>Online</v>
      </c>
      <c r="U124" s="11" t="s">
        <v>2933</v>
      </c>
      <c r="V124" s="14">
        <f>VLOOKUP(Table1[[#This Row],[Sales_ID]],Sales!$A$2:$O$2001,2,FALSE)</f>
        <v>45701</v>
      </c>
      <c r="W124" s="15">
        <f>VLOOKUP(Table1[[#This Row],[Sales_ID]],Sales!$A$2:$O$2001,12,FALSE)</f>
        <v>1</v>
      </c>
      <c r="X124" s="16" t="str">
        <f>TEXT(VLOOKUP(Table1[[#This Row],[Sales_ID]],Sales!$A$2:$O$2001,13,FALSE),"₹#,##0")</f>
        <v>₹244</v>
      </c>
      <c r="Y124" s="51">
        <f>VLOOKUP(Table1[[#This Row],[Sales_ID]],Sales!$A$2:$O$2001,14,FALSE)</f>
        <v>0.09</v>
      </c>
      <c r="Z124" s="11" t="str">
        <f>VLOOKUP(Table1[[#This Row],[Sales_ID]],Sales!$A$2:$O$2001,10,FALSE)</f>
        <v>PayPal</v>
      </c>
      <c r="AA124" s="50">
        <f>VLOOKUP(Table1[[#This Row],[Sales_ID]],Sales!$A$2:$O$2001,15,FALSE)</f>
        <v>222.26750000000001</v>
      </c>
    </row>
    <row r="125" spans="1:27" x14ac:dyDescent="0.3">
      <c r="A125" s="11" t="s">
        <v>1154</v>
      </c>
      <c r="B125" s="11" t="str">
        <f>PROPER(VLOOKUP(A125,Customer!$A$2:$J$501,9,FALSE))</f>
        <v>Gregory Allen</v>
      </c>
      <c r="C125" s="11" t="str">
        <f>PROPER(VLOOKUP(A125,Customer!$A$2:$H$501,3,FALSE))</f>
        <v>20</v>
      </c>
      <c r="D125" s="11" t="str">
        <f>PROPER(VLOOKUP(A125,Customer!$A$2:$H$501,4,FALSE))</f>
        <v>Female</v>
      </c>
      <c r="E125" s="11" t="str">
        <f>PROPER(VLOOKUP(A125,Customer!$A$2:$H$501,5,FALSE))</f>
        <v>West Bruce</v>
      </c>
      <c r="F125" s="11" t="str">
        <f>PROPER(VLOOKUP(A125,Customer!$A$2:$H$501,6,FALSE))</f>
        <v>Vermont</v>
      </c>
      <c r="G125" s="11" t="str">
        <f>VLOOKUP(A125,Customer!$A$2:$H$501,7,FALSE)</f>
        <v>USA</v>
      </c>
      <c r="H125" s="11" t="str">
        <f>PROPER(VLOOKUP(A125,Customer!$A$1:$J$501,10,FALSE))</f>
        <v>Platinum</v>
      </c>
      <c r="I125" s="11" t="s">
        <v>1670</v>
      </c>
      <c r="J125" s="11" t="str">
        <f>VLOOKUP(I125, Product!$A$2:$H$501, 2,FALSE)</f>
        <v>Tennis Ball 3-Pack</v>
      </c>
      <c r="K125" s="11" t="str">
        <f>VLOOKUP(I125,Product!$A$2:$H$501,3,FALSE)</f>
        <v>Sports</v>
      </c>
      <c r="L125" s="11" t="str">
        <f>VLOOKUP(I125, Product!$A$2:$H$501, 4,FALSE)</f>
        <v>Equipment</v>
      </c>
      <c r="M125" s="11" t="str">
        <f>VLOOKUP(I125, Product!$A$2:$H$501,5,FALSE)</f>
        <v>Lopez LLC</v>
      </c>
      <c r="N125" s="12">
        <f>VLOOKUP(I125, Product!$A$2:$I$501,8,FALSE)</f>
        <v>103.45</v>
      </c>
      <c r="O125" s="12">
        <f>VLOOKUP(I125, Product!$A$2:$I$501,9,FALSE)</f>
        <v>465</v>
      </c>
      <c r="P125" s="11" t="s">
        <v>1789</v>
      </c>
      <c r="Q125" s="11" t="str">
        <f>VLOOKUP(P125,Store_Dim!$A$2:$E$21,2,FALSE)</f>
        <v>Hill, Wagner and Ballard</v>
      </c>
      <c r="R125" s="11" t="str">
        <f>VLOOKUP(P125,Store_Dim!$A$2:$E$21,3,FALSE)</f>
        <v>East</v>
      </c>
      <c r="S125" s="11" t="str">
        <f>VLOOKUP(P125,Store_Dim!$A$2:$E$21,4,FALSE)</f>
        <v>East Davidville</v>
      </c>
      <c r="T125" s="11" t="str">
        <f>VLOOKUP(P125,Store_Dim!$A$2:$E$21,5,FALSE)</f>
        <v>Online</v>
      </c>
      <c r="U125" s="11" t="s">
        <v>2934</v>
      </c>
      <c r="V125" s="14">
        <f>VLOOKUP(Table1[[#This Row],[Sales_ID]],Sales!$A$2:$O$2001,2,FALSE)</f>
        <v>45448</v>
      </c>
      <c r="W125" s="15">
        <f>VLOOKUP(Table1[[#This Row],[Sales_ID]],Sales!$A$2:$O$2001,12,FALSE)</f>
        <v>3</v>
      </c>
      <c r="X125" s="16" t="str">
        <f>TEXT(VLOOKUP(Table1[[#This Row],[Sales_ID]],Sales!$A$2:$O$2001,13,FALSE),"₹#,##0")</f>
        <v>₹809</v>
      </c>
      <c r="Y125" s="51">
        <f>VLOOKUP(Table1[[#This Row],[Sales_ID]],Sales!$A$2:$O$2001,14,FALSE)</f>
        <v>0.12</v>
      </c>
      <c r="Z125" s="11" t="str">
        <f>VLOOKUP(Table1[[#This Row],[Sales_ID]],Sales!$A$2:$O$2001,10,FALSE)</f>
        <v>COD</v>
      </c>
      <c r="AA125" s="50">
        <f>VLOOKUP(Table1[[#This Row],[Sales_ID]],Sales!$A$2:$O$2001,15,FALSE)</f>
        <v>2135.4168</v>
      </c>
    </row>
    <row r="126" spans="1:27" x14ac:dyDescent="0.3">
      <c r="A126" s="11" t="s">
        <v>1062</v>
      </c>
      <c r="B126" s="11" t="str">
        <f>PROPER(VLOOKUP(A126,Customer!$A$2:$J$501,9,FALSE))</f>
        <v>Jasmine Snyder</v>
      </c>
      <c r="C126" s="11" t="str">
        <f>PROPER(VLOOKUP(A126,Customer!$A$2:$H$501,3,FALSE))</f>
        <v>46</v>
      </c>
      <c r="D126" s="11" t="str">
        <f>PROPER(VLOOKUP(A126,Customer!$A$2:$H$501,4,FALSE))</f>
        <v>Female</v>
      </c>
      <c r="E126" s="11" t="str">
        <f>PROPER(VLOOKUP(A126,Customer!$A$2:$H$501,5,FALSE))</f>
        <v>Hudsonfort</v>
      </c>
      <c r="F126" s="11" t="str">
        <f>PROPER(VLOOKUP(A126,Customer!$A$2:$H$501,6,FALSE))</f>
        <v>Connecticut</v>
      </c>
      <c r="G126" s="11" t="str">
        <f>VLOOKUP(A126,Customer!$A$2:$H$501,7,FALSE)</f>
        <v>USA</v>
      </c>
      <c r="H126" s="11" t="str">
        <f>PROPER(VLOOKUP(A126,Customer!$A$1:$J$501,10,FALSE))</f>
        <v>Silver</v>
      </c>
      <c r="I126" s="11" t="s">
        <v>1610</v>
      </c>
      <c r="J126" s="11" t="str">
        <f>VLOOKUP(I126, Product!$A$2:$H$501, 2,FALSE)</f>
        <v>Basketball</v>
      </c>
      <c r="K126" s="11" t="str">
        <f>VLOOKUP(I126,Product!$A$2:$H$501,3,FALSE)</f>
        <v>Sports</v>
      </c>
      <c r="L126" s="11" t="str">
        <f>VLOOKUP(I126, Product!$A$2:$H$501, 4,FALSE)</f>
        <v>Team Sports</v>
      </c>
      <c r="M126" s="11" t="str">
        <f>VLOOKUP(I126, Product!$A$2:$H$501,5,FALSE)</f>
        <v>Nolan-Snow</v>
      </c>
      <c r="N126" s="12">
        <f>VLOOKUP(I126, Product!$A$2:$I$501,8,FALSE)</f>
        <v>204.39</v>
      </c>
      <c r="O126" s="12">
        <f>VLOOKUP(I126, Product!$A$2:$I$501,9,FALSE)</f>
        <v>281</v>
      </c>
      <c r="P126" s="11" t="s">
        <v>1761</v>
      </c>
      <c r="Q126" s="11" t="str">
        <f>VLOOKUP(P126,Store_Dim!$A$2:$E$21,2,FALSE)</f>
        <v>Black-Horn</v>
      </c>
      <c r="R126" s="11" t="str">
        <f>VLOOKUP(P126,Store_Dim!$A$2:$E$21,3,FALSE)</f>
        <v>South</v>
      </c>
      <c r="S126" s="11" t="str">
        <f>VLOOKUP(P126,Store_Dim!$A$2:$E$21,4,FALSE)</f>
        <v>North Nancyview</v>
      </c>
      <c r="T126" s="11" t="str">
        <f>VLOOKUP(P126,Store_Dim!$A$2:$E$21,5,FALSE)</f>
        <v>Outlet</v>
      </c>
      <c r="U126" s="11" t="s">
        <v>2935</v>
      </c>
      <c r="V126" s="14">
        <f>VLOOKUP(Table1[[#This Row],[Sales_ID]],Sales!$A$2:$O$2001,2,FALSE)</f>
        <v>45387</v>
      </c>
      <c r="W126" s="15">
        <f>VLOOKUP(Table1[[#This Row],[Sales_ID]],Sales!$A$2:$O$2001,12,FALSE)</f>
        <v>3</v>
      </c>
      <c r="X126" s="16" t="str">
        <f>TEXT(VLOOKUP(Table1[[#This Row],[Sales_ID]],Sales!$A$2:$O$2001,13,FALSE),"₹#,##0")</f>
        <v>₹826</v>
      </c>
      <c r="Y126" s="51">
        <f>VLOOKUP(Table1[[#This Row],[Sales_ID]],Sales!$A$2:$O$2001,14,FALSE)</f>
        <v>0</v>
      </c>
      <c r="Z126" s="11" t="str">
        <f>VLOOKUP(Table1[[#This Row],[Sales_ID]],Sales!$A$2:$O$2001,10,FALSE)</f>
        <v>PayPal</v>
      </c>
      <c r="AA126" s="50">
        <f>VLOOKUP(Table1[[#This Row],[Sales_ID]],Sales!$A$2:$O$2001,15,FALSE)</f>
        <v>2478.4499999999998</v>
      </c>
    </row>
    <row r="127" spans="1:27" x14ac:dyDescent="0.3">
      <c r="A127" s="11" t="s">
        <v>414</v>
      </c>
      <c r="B127" s="11" t="str">
        <f>PROPER(VLOOKUP(A127,Customer!$A$2:$J$501,9,FALSE))</f>
        <v>Michael Jones</v>
      </c>
      <c r="C127" s="11" t="str">
        <f>PROPER(VLOOKUP(A127,Customer!$A$2:$H$501,3,FALSE))</f>
        <v>40</v>
      </c>
      <c r="D127" s="11" t="str">
        <f>PROPER(VLOOKUP(A127,Customer!$A$2:$H$501,4,FALSE))</f>
        <v>Male</v>
      </c>
      <c r="E127" s="11" t="str">
        <f>PROPER(VLOOKUP(A127,Customer!$A$2:$H$501,5,FALSE))</f>
        <v>North Edwardton</v>
      </c>
      <c r="F127" s="11" t="str">
        <f>PROPER(VLOOKUP(A127,Customer!$A$2:$H$501,6,FALSE))</f>
        <v>Tennessee</v>
      </c>
      <c r="G127" s="11" t="str">
        <f>VLOOKUP(A127,Customer!$A$2:$H$501,7,FALSE)</f>
        <v>USA</v>
      </c>
      <c r="H127" s="11" t="str">
        <f>PROPER(VLOOKUP(A127,Customer!$A$1:$J$501,10,FALSE))</f>
        <v>Bronze</v>
      </c>
      <c r="I127" s="11" t="s">
        <v>1728</v>
      </c>
      <c r="J127" s="11" t="str">
        <f>VLOOKUP(I127, Product!$A$2:$H$501, 2,FALSE)</f>
        <v>Gaming Mouse Pad XL</v>
      </c>
      <c r="K127" s="11" t="str">
        <f>VLOOKUP(I127,Product!$A$2:$H$501,3,FALSE)</f>
        <v>Electronics</v>
      </c>
      <c r="L127" s="11" t="str">
        <f>VLOOKUP(I127, Product!$A$2:$H$501, 4,FALSE)</f>
        <v>Accessories</v>
      </c>
      <c r="M127" s="11" t="str">
        <f>VLOOKUP(I127, Product!$A$2:$H$501,5,FALSE)</f>
        <v>Sharp, Taylor and Rodriguez</v>
      </c>
      <c r="N127" s="12">
        <f>VLOOKUP(I127, Product!$A$2:$I$501,8,FALSE)</f>
        <v>340.14</v>
      </c>
      <c r="O127" s="12">
        <f>VLOOKUP(I127, Product!$A$2:$I$501,9,FALSE)</f>
        <v>361</v>
      </c>
      <c r="P127" s="11" t="s">
        <v>1766</v>
      </c>
      <c r="Q127" s="11" t="str">
        <f>VLOOKUP(P127,Store_Dim!$A$2:$E$21,2,FALSE)</f>
        <v>Johnson-Wright</v>
      </c>
      <c r="R127" s="11" t="str">
        <f>VLOOKUP(P127,Store_Dim!$A$2:$E$21,3,FALSE)</f>
        <v>North</v>
      </c>
      <c r="S127" s="11" t="str">
        <f>VLOOKUP(P127,Store_Dim!$A$2:$E$21,4,FALSE)</f>
        <v>Hoodberg</v>
      </c>
      <c r="T127" s="11" t="str">
        <f>VLOOKUP(P127,Store_Dim!$A$2:$E$21,5,FALSE)</f>
        <v>Outlet</v>
      </c>
      <c r="U127" s="11" t="s">
        <v>1937</v>
      </c>
      <c r="V127" s="14">
        <f>VLOOKUP(Table1[[#This Row],[Sales_ID]],Sales!$A$2:$O$2001,2,FALSE)</f>
        <v>45798</v>
      </c>
      <c r="W127" s="15">
        <f>VLOOKUP(Table1[[#This Row],[Sales_ID]],Sales!$A$2:$O$2001,12,FALSE)</f>
        <v>2</v>
      </c>
      <c r="X127" s="16" t="str">
        <f>TEXT(VLOOKUP(Table1[[#This Row],[Sales_ID]],Sales!$A$2:$O$2001,13,FALSE),"₹#,##0")</f>
        <v>₹846</v>
      </c>
      <c r="Y127" s="51">
        <f>VLOOKUP(Table1[[#This Row],[Sales_ID]],Sales!$A$2:$O$2001,14,FALSE)</f>
        <v>0.01</v>
      </c>
      <c r="Z127" s="11" t="str">
        <f>VLOOKUP(Table1[[#This Row],[Sales_ID]],Sales!$A$2:$O$2001,10,FALSE)</f>
        <v>PayPal</v>
      </c>
      <c r="AA127" s="50">
        <f>VLOOKUP(Table1[[#This Row],[Sales_ID]],Sales!$A$2:$O$2001,15,FALSE)</f>
        <v>1674.5057999999999</v>
      </c>
    </row>
    <row r="128" spans="1:27" x14ac:dyDescent="0.3">
      <c r="A128" s="11" t="s">
        <v>616</v>
      </c>
      <c r="B128" s="11" t="str">
        <f>PROPER(VLOOKUP(A128,Customer!$A$2:$J$501,9,FALSE))</f>
        <v>Dr. Suzanne Bullock</v>
      </c>
      <c r="C128" s="11" t="str">
        <f>PROPER(VLOOKUP(A128,Customer!$A$2:$H$501,3,FALSE))</f>
        <v>60</v>
      </c>
      <c r="D128" s="11" t="str">
        <f>PROPER(VLOOKUP(A128,Customer!$A$2:$H$501,4,FALSE))</f>
        <v>Female</v>
      </c>
      <c r="E128" s="11" t="str">
        <f>PROPER(VLOOKUP(A128,Customer!$A$2:$H$501,5,FALSE))</f>
        <v>Lake Blaketon</v>
      </c>
      <c r="F128" s="11" t="str">
        <f>PROPER(VLOOKUP(A128,Customer!$A$2:$H$501,6,FALSE))</f>
        <v>Alabama</v>
      </c>
      <c r="G128" s="11" t="str">
        <f>VLOOKUP(A128,Customer!$A$2:$H$501,7,FALSE)</f>
        <v>USA</v>
      </c>
      <c r="H128" s="11" t="str">
        <f>PROPER(VLOOKUP(A128,Customer!$A$1:$J$501,10,FALSE))</f>
        <v>Platinum</v>
      </c>
      <c r="I128" s="11" t="s">
        <v>1596</v>
      </c>
      <c r="J128" s="11" t="str">
        <f>VLOOKUP(I128, Product!$A$2:$H$501, 2,FALSE)</f>
        <v>Foldable Camping Chair</v>
      </c>
      <c r="K128" s="11" t="str">
        <f>VLOOKUP(I128,Product!$A$2:$H$501,3,FALSE)</f>
        <v>Sports</v>
      </c>
      <c r="L128" s="11" t="str">
        <f>VLOOKUP(I128, Product!$A$2:$H$501, 4,FALSE)</f>
        <v>Outdoor</v>
      </c>
      <c r="M128" s="11" t="str">
        <f>VLOOKUP(I128, Product!$A$2:$H$501,5,FALSE)</f>
        <v>Cook Ltd</v>
      </c>
      <c r="N128" s="12">
        <f>VLOOKUP(I128, Product!$A$2:$I$501,8,FALSE)</f>
        <v>166.06</v>
      </c>
      <c r="O128" s="12">
        <f>VLOOKUP(I128, Product!$A$2:$I$501,9,FALSE)</f>
        <v>340</v>
      </c>
      <c r="P128" s="11" t="s">
        <v>1813</v>
      </c>
      <c r="Q128" s="11" t="str">
        <f>VLOOKUP(P128,Store_Dim!$A$2:$E$21,2,FALSE)</f>
        <v>Mann-Austin</v>
      </c>
      <c r="R128" s="11" t="str">
        <f>VLOOKUP(P128,Store_Dim!$A$2:$E$21,3,FALSE)</f>
        <v>East</v>
      </c>
      <c r="S128" s="11" t="str">
        <f>VLOOKUP(P128,Store_Dim!$A$2:$E$21,4,FALSE)</f>
        <v>Vasquezborough</v>
      </c>
      <c r="T128" s="11" t="str">
        <f>VLOOKUP(P128,Store_Dim!$A$2:$E$21,5,FALSE)</f>
        <v>Online</v>
      </c>
      <c r="U128" s="11" t="s">
        <v>2936</v>
      </c>
      <c r="V128" s="14">
        <f>VLOOKUP(Table1[[#This Row],[Sales_ID]],Sales!$A$2:$O$2001,2,FALSE)</f>
        <v>45652</v>
      </c>
      <c r="W128" s="15">
        <f>VLOOKUP(Table1[[#This Row],[Sales_ID]],Sales!$A$2:$O$2001,12,FALSE)</f>
        <v>3</v>
      </c>
      <c r="X128" s="16" t="str">
        <f>TEXT(VLOOKUP(Table1[[#This Row],[Sales_ID]],Sales!$A$2:$O$2001,13,FALSE),"₹#,##0")</f>
        <v>₹631</v>
      </c>
      <c r="Y128" s="51">
        <f>VLOOKUP(Table1[[#This Row],[Sales_ID]],Sales!$A$2:$O$2001,14,FALSE)</f>
        <v>0.24</v>
      </c>
      <c r="Z128" s="11" t="str">
        <f>VLOOKUP(Table1[[#This Row],[Sales_ID]],Sales!$A$2:$O$2001,10,FALSE)</f>
        <v>Credit Card</v>
      </c>
      <c r="AA128" s="50">
        <f>VLOOKUP(Table1[[#This Row],[Sales_ID]],Sales!$A$2:$O$2001,15,FALSE)</f>
        <v>1439.136</v>
      </c>
    </row>
    <row r="129" spans="1:27" x14ac:dyDescent="0.3">
      <c r="A129" s="11" t="s">
        <v>872</v>
      </c>
      <c r="B129" s="11" t="str">
        <f>PROPER(VLOOKUP(A129,Customer!$A$2:$J$501,9,FALSE))</f>
        <v>Sarah Lane</v>
      </c>
      <c r="C129" s="11" t="str">
        <f>PROPER(VLOOKUP(A129,Customer!$A$2:$H$501,3,FALSE))</f>
        <v>38</v>
      </c>
      <c r="D129" s="11" t="str">
        <f>PROPER(VLOOKUP(A129,Customer!$A$2:$H$501,4,FALSE))</f>
        <v>Male</v>
      </c>
      <c r="E129" s="11" t="str">
        <f>PROPER(VLOOKUP(A129,Customer!$A$2:$H$501,5,FALSE))</f>
        <v>Edwardborough</v>
      </c>
      <c r="F129" s="11" t="str">
        <f>PROPER(VLOOKUP(A129,Customer!$A$2:$H$501,6,FALSE))</f>
        <v>Vermont</v>
      </c>
      <c r="G129" s="11" t="str">
        <f>VLOOKUP(A129,Customer!$A$2:$H$501,7,FALSE)</f>
        <v>USA</v>
      </c>
      <c r="H129" s="11" t="str">
        <f>PROPER(VLOOKUP(A129,Customer!$A$1:$J$501,10,FALSE))</f>
        <v>Silver</v>
      </c>
      <c r="I129" s="11" t="s">
        <v>1664</v>
      </c>
      <c r="J129" s="11" t="str">
        <f>VLOOKUP(I129, Product!$A$2:$H$501, 2,FALSE)</f>
        <v>Womens Cotton Scarf</v>
      </c>
      <c r="K129" s="11" t="str">
        <f>VLOOKUP(I129,Product!$A$2:$H$501,3,FALSE)</f>
        <v>Clothing</v>
      </c>
      <c r="L129" s="11" t="str">
        <f>VLOOKUP(I129, Product!$A$2:$H$501, 4,FALSE)</f>
        <v>Accessories</v>
      </c>
      <c r="M129" s="11" t="str">
        <f>VLOOKUP(I129, Product!$A$2:$H$501,5,FALSE)</f>
        <v>Shepherd-Gould</v>
      </c>
      <c r="N129" s="12">
        <f>VLOOKUP(I129, Product!$A$2:$I$501,8,FALSE)</f>
        <v>113.83</v>
      </c>
      <c r="O129" s="12">
        <f>VLOOKUP(I129, Product!$A$2:$I$501,9,FALSE)</f>
        <v>485</v>
      </c>
      <c r="P129" s="11" t="s">
        <v>1789</v>
      </c>
      <c r="Q129" s="11" t="str">
        <f>VLOOKUP(P129,Store_Dim!$A$2:$E$21,2,FALSE)</f>
        <v>Hill, Wagner and Ballard</v>
      </c>
      <c r="R129" s="11" t="str">
        <f>VLOOKUP(P129,Store_Dim!$A$2:$E$21,3,FALSE)</f>
        <v>East</v>
      </c>
      <c r="S129" s="11" t="str">
        <f>VLOOKUP(P129,Store_Dim!$A$2:$E$21,4,FALSE)</f>
        <v>East Davidville</v>
      </c>
      <c r="T129" s="11" t="str">
        <f>VLOOKUP(P129,Store_Dim!$A$2:$E$21,5,FALSE)</f>
        <v>Online</v>
      </c>
      <c r="U129" s="11" t="s">
        <v>2937</v>
      </c>
      <c r="V129" s="14">
        <f>VLOOKUP(Table1[[#This Row],[Sales_ID]],Sales!$A$2:$O$2001,2,FALSE)</f>
        <v>45316</v>
      </c>
      <c r="W129" s="15">
        <f>VLOOKUP(Table1[[#This Row],[Sales_ID]],Sales!$A$2:$O$2001,12,FALSE)</f>
        <v>1</v>
      </c>
      <c r="X129" s="16" t="str">
        <f>TEXT(VLOOKUP(Table1[[#This Row],[Sales_ID]],Sales!$A$2:$O$2001,13,FALSE),"₹#,##0")</f>
        <v>₹937</v>
      </c>
      <c r="Y129" s="51">
        <f>VLOOKUP(Table1[[#This Row],[Sales_ID]],Sales!$A$2:$O$2001,14,FALSE)</f>
        <v>7.0000000000000007E-2</v>
      </c>
      <c r="Z129" s="11" t="str">
        <f>VLOOKUP(Table1[[#This Row],[Sales_ID]],Sales!$A$2:$O$2001,10,FALSE)</f>
        <v>Credit Card</v>
      </c>
      <c r="AA129" s="50">
        <f>VLOOKUP(Table1[[#This Row],[Sales_ID]],Sales!$A$2:$O$2001,15,FALSE)</f>
        <v>871.41929999999991</v>
      </c>
    </row>
    <row r="130" spans="1:27" x14ac:dyDescent="0.3">
      <c r="A130" s="11" t="s">
        <v>508</v>
      </c>
      <c r="B130" s="11" t="str">
        <f>PROPER(VLOOKUP(A130,Customer!$A$2:$J$501,9,FALSE))</f>
        <v>Michael Davies</v>
      </c>
      <c r="C130" s="11" t="str">
        <f>PROPER(VLOOKUP(A130,Customer!$A$2:$H$501,3,FALSE))</f>
        <v>25</v>
      </c>
      <c r="D130" s="11" t="str">
        <f>PROPER(VLOOKUP(A130,Customer!$A$2:$H$501,4,FALSE))</f>
        <v>Female</v>
      </c>
      <c r="E130" s="11" t="str">
        <f>PROPER(VLOOKUP(A130,Customer!$A$2:$H$501,5,FALSE))</f>
        <v>Lake Stevenfort</v>
      </c>
      <c r="F130" s="11" t="str">
        <f>PROPER(VLOOKUP(A130,Customer!$A$2:$H$501,6,FALSE))</f>
        <v>Oregon</v>
      </c>
      <c r="G130" s="11" t="str">
        <f>VLOOKUP(A130,Customer!$A$2:$H$501,7,FALSE)</f>
        <v>USA</v>
      </c>
      <c r="H130" s="11" t="str">
        <f>PROPER(VLOOKUP(A130,Customer!$A$1:$J$501,10,FALSE))</f>
        <v>Gold</v>
      </c>
      <c r="I130" s="11" t="s">
        <v>1694</v>
      </c>
      <c r="J130" s="11" t="str">
        <f>VLOOKUP(I130, Product!$A$2:$H$501, 2,FALSE)</f>
        <v>Shin Guards – Adult</v>
      </c>
      <c r="K130" s="11" t="str">
        <f>VLOOKUP(I130,Product!$A$2:$H$501,3,FALSE)</f>
        <v>Sports</v>
      </c>
      <c r="L130" s="11" t="str">
        <f>VLOOKUP(I130, Product!$A$2:$H$501, 4,FALSE)</f>
        <v>Team Sports</v>
      </c>
      <c r="M130" s="11" t="str">
        <f>VLOOKUP(I130, Product!$A$2:$H$501,5,FALSE)</f>
        <v>French Ltd</v>
      </c>
      <c r="N130" s="12">
        <f>VLOOKUP(I130, Product!$A$2:$I$501,8,FALSE)</f>
        <v>107.06</v>
      </c>
      <c r="O130" s="12">
        <f>VLOOKUP(I130, Product!$A$2:$I$501,9,FALSE)</f>
        <v>359</v>
      </c>
      <c r="P130" s="11" t="s">
        <v>1773</v>
      </c>
      <c r="Q130" s="11" t="str">
        <f>VLOOKUP(P130,Store_Dim!$A$2:$E$21,2,FALSE)</f>
        <v>Gray Ltd</v>
      </c>
      <c r="R130" s="11" t="str">
        <f>VLOOKUP(P130,Store_Dim!$A$2:$E$21,3,FALSE)</f>
        <v>North</v>
      </c>
      <c r="S130" s="11" t="str">
        <f>VLOOKUP(P130,Store_Dim!$A$2:$E$21,4,FALSE)</f>
        <v>New Michaelchester</v>
      </c>
      <c r="T130" s="11" t="str">
        <f>VLOOKUP(P130,Store_Dim!$A$2:$E$21,5,FALSE)</f>
        <v>Outlet</v>
      </c>
      <c r="U130" s="11" t="s">
        <v>2938</v>
      </c>
      <c r="V130" s="14">
        <f>VLOOKUP(Table1[[#This Row],[Sales_ID]],Sales!$A$2:$O$2001,2,FALSE)</f>
        <v>45316</v>
      </c>
      <c r="W130" s="15">
        <f>VLOOKUP(Table1[[#This Row],[Sales_ID]],Sales!$A$2:$O$2001,12,FALSE)</f>
        <v>2</v>
      </c>
      <c r="X130" s="16" t="str">
        <f>TEXT(VLOOKUP(Table1[[#This Row],[Sales_ID]],Sales!$A$2:$O$2001,13,FALSE),"₹#,##0")</f>
        <v>₹644</v>
      </c>
      <c r="Y130" s="51">
        <f>VLOOKUP(Table1[[#This Row],[Sales_ID]],Sales!$A$2:$O$2001,14,FALSE)</f>
        <v>0.04</v>
      </c>
      <c r="Z130" s="11" t="str">
        <f>VLOOKUP(Table1[[#This Row],[Sales_ID]],Sales!$A$2:$O$2001,10,FALSE)</f>
        <v>PayPal</v>
      </c>
      <c r="AA130" s="50">
        <f>VLOOKUP(Table1[[#This Row],[Sales_ID]],Sales!$A$2:$O$2001,15,FALSE)</f>
        <v>1236.48</v>
      </c>
    </row>
    <row r="131" spans="1:27" x14ac:dyDescent="0.3">
      <c r="A131" s="11" t="s">
        <v>338</v>
      </c>
      <c r="B131" s="11" t="str">
        <f>PROPER(VLOOKUP(A131,Customer!$A$2:$J$501,9,FALSE))</f>
        <v>David Patterson</v>
      </c>
      <c r="C131" s="11" t="str">
        <f>PROPER(VLOOKUP(A131,Customer!$A$2:$H$501,3,FALSE))</f>
        <v>43</v>
      </c>
      <c r="D131" s="11" t="str">
        <f>PROPER(VLOOKUP(A131,Customer!$A$2:$H$501,4,FALSE))</f>
        <v>Female</v>
      </c>
      <c r="E131" s="11" t="str">
        <f>PROPER(VLOOKUP(A131,Customer!$A$2:$H$501,5,FALSE))</f>
        <v>New Amyport</v>
      </c>
      <c r="F131" s="11" t="str">
        <f>PROPER(VLOOKUP(A131,Customer!$A$2:$H$501,6,FALSE))</f>
        <v>Nevada</v>
      </c>
      <c r="G131" s="11" t="str">
        <f>VLOOKUP(A131,Customer!$A$2:$H$501,7,FALSE)</f>
        <v>USA</v>
      </c>
      <c r="H131" s="11" t="str">
        <f>PROPER(VLOOKUP(A131,Customer!$A$1:$J$501,10,FALSE))</f>
        <v>Gold</v>
      </c>
      <c r="I131" s="11" t="s">
        <v>1730</v>
      </c>
      <c r="J131" s="11" t="str">
        <f>VLOOKUP(I131, Product!$A$2:$H$501, 2,FALSE)</f>
        <v>Women's High Heels</v>
      </c>
      <c r="K131" s="11" t="str">
        <f>VLOOKUP(I131,Product!$A$2:$H$501,3,FALSE)</f>
        <v>Clothing</v>
      </c>
      <c r="L131" s="11" t="str">
        <f>VLOOKUP(I131, Product!$A$2:$H$501, 4,FALSE)</f>
        <v>Footwear</v>
      </c>
      <c r="M131" s="11" t="str">
        <f>VLOOKUP(I131, Product!$A$2:$H$501,5,FALSE)</f>
        <v>Smith-Charles</v>
      </c>
      <c r="N131" s="12">
        <f>VLOOKUP(I131, Product!$A$2:$I$501,8,FALSE)</f>
        <v>438.25</v>
      </c>
      <c r="O131" s="12">
        <f>VLOOKUP(I131, Product!$A$2:$I$501,9,FALSE)</f>
        <v>496</v>
      </c>
      <c r="P131" s="11" t="s">
        <v>1773</v>
      </c>
      <c r="Q131" s="11" t="str">
        <f>VLOOKUP(P131,Store_Dim!$A$2:$E$21,2,FALSE)</f>
        <v>Gray Ltd</v>
      </c>
      <c r="R131" s="11" t="str">
        <f>VLOOKUP(P131,Store_Dim!$A$2:$E$21,3,FALSE)</f>
        <v>North</v>
      </c>
      <c r="S131" s="11" t="str">
        <f>VLOOKUP(P131,Store_Dim!$A$2:$E$21,4,FALSE)</f>
        <v>New Michaelchester</v>
      </c>
      <c r="T131" s="11" t="str">
        <f>VLOOKUP(P131,Store_Dim!$A$2:$E$21,5,FALSE)</f>
        <v>Outlet</v>
      </c>
      <c r="U131" s="11" t="s">
        <v>2939</v>
      </c>
      <c r="V131" s="14">
        <f>VLOOKUP(Table1[[#This Row],[Sales_ID]],Sales!$A$2:$O$2001,2,FALSE)</f>
        <v>45888</v>
      </c>
      <c r="W131" s="15">
        <f>VLOOKUP(Table1[[#This Row],[Sales_ID]],Sales!$A$2:$O$2001,12,FALSE)</f>
        <v>3</v>
      </c>
      <c r="X131" s="16" t="str">
        <f>TEXT(VLOOKUP(Table1[[#This Row],[Sales_ID]],Sales!$A$2:$O$2001,13,FALSE),"₹#,##0")</f>
        <v>₹630</v>
      </c>
      <c r="Y131" s="51">
        <f>VLOOKUP(Table1[[#This Row],[Sales_ID]],Sales!$A$2:$O$2001,14,FALSE)</f>
        <v>0.05</v>
      </c>
      <c r="Z131" s="11" t="str">
        <f>VLOOKUP(Table1[[#This Row],[Sales_ID]],Sales!$A$2:$O$2001,10,FALSE)</f>
        <v>Credit Card</v>
      </c>
      <c r="AA131" s="50">
        <f>VLOOKUP(Table1[[#This Row],[Sales_ID]],Sales!$A$2:$O$2001,15,FALSE)</f>
        <v>1794.3030000000001</v>
      </c>
    </row>
    <row r="132" spans="1:27" x14ac:dyDescent="0.3">
      <c r="A132" s="11" t="s">
        <v>1437</v>
      </c>
      <c r="B132" s="11" t="str">
        <f>PROPER(VLOOKUP(A132,Customer!$A$2:$J$501,9,FALSE))</f>
        <v>Cynthia Parrish</v>
      </c>
      <c r="C132" s="11" t="str">
        <f>PROPER(VLOOKUP(A132,Customer!$A$2:$H$501,3,FALSE))</f>
        <v>18</v>
      </c>
      <c r="D132" s="11" t="str">
        <f>PROPER(VLOOKUP(A132,Customer!$A$2:$H$501,4,FALSE))</f>
        <v>Male</v>
      </c>
      <c r="E132" s="11" t="str">
        <f>PROPER(VLOOKUP(A132,Customer!$A$2:$H$501,5,FALSE))</f>
        <v>Espinozaberg</v>
      </c>
      <c r="F132" s="11" t="str">
        <f>PROPER(VLOOKUP(A132,Customer!$A$2:$H$501,6,FALSE))</f>
        <v>Minnesota</v>
      </c>
      <c r="G132" s="11" t="str">
        <f>VLOOKUP(A132,Customer!$A$2:$H$501,7,FALSE)</f>
        <v>USA</v>
      </c>
      <c r="H132" s="11" t="str">
        <f>PROPER(VLOOKUP(A132,Customer!$A$1:$J$501,10,FALSE))</f>
        <v>Silver</v>
      </c>
      <c r="I132" s="11" t="s">
        <v>1722</v>
      </c>
      <c r="J132" s="11" t="str">
        <f>VLOOKUP(I132, Product!$A$2:$H$501, 2,FALSE)</f>
        <v>LED Bedside Lamp</v>
      </c>
      <c r="K132" s="11" t="str">
        <f>VLOOKUP(I132,Product!$A$2:$H$501,3,FALSE)</f>
        <v>Home</v>
      </c>
      <c r="L132" s="11" t="str">
        <f>VLOOKUP(I132, Product!$A$2:$H$501, 4,FALSE)</f>
        <v>Lighting</v>
      </c>
      <c r="M132" s="11" t="str">
        <f>VLOOKUP(I132, Product!$A$2:$H$501,5,FALSE)</f>
        <v>Aguilar, Horton and Lewis</v>
      </c>
      <c r="N132" s="12">
        <f>VLOOKUP(I132, Product!$A$2:$I$501,8,FALSE)</f>
        <v>371.38</v>
      </c>
      <c r="O132" s="12">
        <f>VLOOKUP(I132, Product!$A$2:$I$501,9,FALSE)</f>
        <v>220</v>
      </c>
      <c r="P132" s="11" t="s">
        <v>1761</v>
      </c>
      <c r="Q132" s="11" t="str">
        <f>VLOOKUP(P132,Store_Dim!$A$2:$E$21,2,FALSE)</f>
        <v>Black-Horn</v>
      </c>
      <c r="R132" s="11" t="str">
        <f>VLOOKUP(P132,Store_Dim!$A$2:$E$21,3,FALSE)</f>
        <v>South</v>
      </c>
      <c r="S132" s="11" t="str">
        <f>VLOOKUP(P132,Store_Dim!$A$2:$E$21,4,FALSE)</f>
        <v>North Nancyview</v>
      </c>
      <c r="T132" s="11" t="str">
        <f>VLOOKUP(P132,Store_Dim!$A$2:$E$21,5,FALSE)</f>
        <v>Outlet</v>
      </c>
      <c r="U132" s="11" t="s">
        <v>2940</v>
      </c>
      <c r="V132" s="14">
        <f>VLOOKUP(Table1[[#This Row],[Sales_ID]],Sales!$A$2:$O$2001,2,FALSE)</f>
        <v>45791</v>
      </c>
      <c r="W132" s="15">
        <f>VLOOKUP(Table1[[#This Row],[Sales_ID]],Sales!$A$2:$O$2001,12,FALSE)</f>
        <v>2</v>
      </c>
      <c r="X132" s="16" t="str">
        <f>TEXT(VLOOKUP(Table1[[#This Row],[Sales_ID]],Sales!$A$2:$O$2001,13,FALSE),"₹#,##0")</f>
        <v>₹122</v>
      </c>
      <c r="Y132" s="51">
        <f>VLOOKUP(Table1[[#This Row],[Sales_ID]],Sales!$A$2:$O$2001,14,FALSE)</f>
        <v>0.18</v>
      </c>
      <c r="Z132" s="11" t="str">
        <f>VLOOKUP(Table1[[#This Row],[Sales_ID]],Sales!$A$2:$O$2001,10,FALSE)</f>
        <v>COD</v>
      </c>
      <c r="AA132" s="50">
        <f>VLOOKUP(Table1[[#This Row],[Sales_ID]],Sales!$A$2:$O$2001,15,FALSE)</f>
        <v>199.2928</v>
      </c>
    </row>
    <row r="133" spans="1:27" x14ac:dyDescent="0.3">
      <c r="A133" s="11" t="s">
        <v>1249</v>
      </c>
      <c r="B133" s="11" t="str">
        <f>PROPER(VLOOKUP(A133,Customer!$A$2:$J$501,9,FALSE))</f>
        <v>Terry Moses</v>
      </c>
      <c r="C133" s="11" t="str">
        <f>PROPER(VLOOKUP(A133,Customer!$A$2:$H$501,3,FALSE))</f>
        <v>51</v>
      </c>
      <c r="D133" s="11" t="str">
        <f>PROPER(VLOOKUP(A133,Customer!$A$2:$H$501,4,FALSE))</f>
        <v>Female</v>
      </c>
      <c r="E133" s="11" t="str">
        <f>PROPER(VLOOKUP(A133,Customer!$A$2:$H$501,5,FALSE))</f>
        <v>Leahmouth</v>
      </c>
      <c r="F133" s="11" t="str">
        <f>PROPER(VLOOKUP(A133,Customer!$A$2:$H$501,6,FALSE))</f>
        <v>Nevada</v>
      </c>
      <c r="G133" s="11" t="str">
        <f>VLOOKUP(A133,Customer!$A$2:$H$501,7,FALSE)</f>
        <v>USA</v>
      </c>
      <c r="H133" s="11" t="str">
        <f>PROPER(VLOOKUP(A133,Customer!$A$1:$J$501,10,FALSE))</f>
        <v>Platinum</v>
      </c>
      <c r="I133" s="11" t="s">
        <v>1678</v>
      </c>
      <c r="J133" s="11" t="str">
        <f>VLOOKUP(I133, Product!$A$2:$H$501, 2,FALSE)</f>
        <v>Adjustable Dumbbells 20kg</v>
      </c>
      <c r="K133" s="11" t="str">
        <f>VLOOKUP(I133,Product!$A$2:$H$501,3,FALSE)</f>
        <v>Sports</v>
      </c>
      <c r="L133" s="11" t="str">
        <f>VLOOKUP(I133, Product!$A$2:$H$501, 4,FALSE)</f>
        <v>Fitness</v>
      </c>
      <c r="M133" s="11" t="str">
        <f>VLOOKUP(I133, Product!$A$2:$H$501,5,FALSE)</f>
        <v>Montgomery, Benton and Miller</v>
      </c>
      <c r="N133" s="12">
        <f>VLOOKUP(I133, Product!$A$2:$I$501,8,FALSE)</f>
        <v>240.63</v>
      </c>
      <c r="O133" s="12">
        <f>VLOOKUP(I133, Product!$A$2:$I$501,9,FALSE)</f>
        <v>423</v>
      </c>
      <c r="P133" s="11" t="s">
        <v>1813</v>
      </c>
      <c r="Q133" s="11" t="str">
        <f>VLOOKUP(P133,Store_Dim!$A$2:$E$21,2,FALSE)</f>
        <v>Mann-Austin</v>
      </c>
      <c r="R133" s="11" t="str">
        <f>VLOOKUP(P133,Store_Dim!$A$2:$E$21,3,FALSE)</f>
        <v>East</v>
      </c>
      <c r="S133" s="11" t="str">
        <f>VLOOKUP(P133,Store_Dim!$A$2:$E$21,4,FALSE)</f>
        <v>Vasquezborough</v>
      </c>
      <c r="T133" s="11" t="str">
        <f>VLOOKUP(P133,Store_Dim!$A$2:$E$21,5,FALSE)</f>
        <v>Online</v>
      </c>
      <c r="U133" s="11" t="s">
        <v>2941</v>
      </c>
      <c r="V133" s="14">
        <f>VLOOKUP(Table1[[#This Row],[Sales_ID]],Sales!$A$2:$O$2001,2,FALSE)</f>
        <v>45420</v>
      </c>
      <c r="W133" s="15">
        <f>VLOOKUP(Table1[[#This Row],[Sales_ID]],Sales!$A$2:$O$2001,12,FALSE)</f>
        <v>2</v>
      </c>
      <c r="X133" s="16" t="str">
        <f>TEXT(VLOOKUP(Table1[[#This Row],[Sales_ID]],Sales!$A$2:$O$2001,13,FALSE),"₹#,##0")</f>
        <v>₹550</v>
      </c>
      <c r="Y133" s="51">
        <f>VLOOKUP(Table1[[#This Row],[Sales_ID]],Sales!$A$2:$O$2001,14,FALSE)</f>
        <v>7.0000000000000007E-2</v>
      </c>
      <c r="Z133" s="11" t="str">
        <f>VLOOKUP(Table1[[#This Row],[Sales_ID]],Sales!$A$2:$O$2001,10,FALSE)</f>
        <v>PayPal</v>
      </c>
      <c r="AA133" s="50">
        <f>VLOOKUP(Table1[[#This Row],[Sales_ID]],Sales!$A$2:$O$2001,15,FALSE)</f>
        <v>1022.6838</v>
      </c>
    </row>
    <row r="134" spans="1:27" x14ac:dyDescent="0.3">
      <c r="A134" s="11" t="s">
        <v>475</v>
      </c>
      <c r="B134" s="11" t="str">
        <f>PROPER(VLOOKUP(A134,Customer!$A$2:$J$501,9,FALSE))</f>
        <v>Patty Francis</v>
      </c>
      <c r="C134" s="11" t="str">
        <f>PROPER(VLOOKUP(A134,Customer!$A$2:$H$501,3,FALSE))</f>
        <v>63</v>
      </c>
      <c r="D134" s="11" t="str">
        <f>PROPER(VLOOKUP(A134,Customer!$A$2:$H$501,4,FALSE))</f>
        <v>Female</v>
      </c>
      <c r="E134" s="11" t="str">
        <f>PROPER(VLOOKUP(A134,Customer!$A$2:$H$501,5,FALSE))</f>
        <v>South Brooke</v>
      </c>
      <c r="F134" s="11" t="str">
        <f>PROPER(VLOOKUP(A134,Customer!$A$2:$H$501,6,FALSE))</f>
        <v>Pennsylvania</v>
      </c>
      <c r="G134" s="11" t="str">
        <f>VLOOKUP(A134,Customer!$A$2:$H$501,7,FALSE)</f>
        <v>USA</v>
      </c>
      <c r="H134" s="11" t="str">
        <f>PROPER(VLOOKUP(A134,Customer!$A$1:$J$501,10,FALSE))</f>
        <v>Gold</v>
      </c>
      <c r="I134" s="11" t="s">
        <v>1574</v>
      </c>
      <c r="J134" s="11" t="str">
        <f>VLOOKUP(I134, Product!$A$2:$H$501, 2,FALSE)</f>
        <v>USB-C Fast Charger</v>
      </c>
      <c r="K134" s="11" t="str">
        <f>VLOOKUP(I134,Product!$A$2:$H$501,3,FALSE)</f>
        <v>Electronics</v>
      </c>
      <c r="L134" s="11" t="str">
        <f>VLOOKUP(I134, Product!$A$2:$H$501, 4,FALSE)</f>
        <v>Accessories</v>
      </c>
      <c r="M134" s="11" t="str">
        <f>VLOOKUP(I134, Product!$A$2:$H$501,5,FALSE)</f>
        <v>Dawson-Perkins</v>
      </c>
      <c r="N134" s="12">
        <f>VLOOKUP(I134, Product!$A$2:$I$501,8,FALSE)</f>
        <v>242.23</v>
      </c>
      <c r="O134" s="12">
        <f>VLOOKUP(I134, Product!$A$2:$I$501,9,FALSE)</f>
        <v>453</v>
      </c>
      <c r="P134" s="11" t="s">
        <v>1782</v>
      </c>
      <c r="Q134" s="11" t="str">
        <f>VLOOKUP(P134,Store_Dim!$A$2:$E$21,2,FALSE)</f>
        <v>Bean, Jones and Park</v>
      </c>
      <c r="R134" s="11" t="str">
        <f>VLOOKUP(P134,Store_Dim!$A$2:$E$21,3,FALSE)</f>
        <v>West</v>
      </c>
      <c r="S134" s="11" t="str">
        <f>VLOOKUP(P134,Store_Dim!$A$2:$E$21,4,FALSE)</f>
        <v>Thompsonborough</v>
      </c>
      <c r="T134" s="11" t="str">
        <f>VLOOKUP(P134,Store_Dim!$A$2:$E$21,5,FALSE)</f>
        <v>Online</v>
      </c>
      <c r="U134" s="11" t="s">
        <v>2942</v>
      </c>
      <c r="V134" s="14">
        <f>VLOOKUP(Table1[[#This Row],[Sales_ID]],Sales!$A$2:$O$2001,2,FALSE)</f>
        <v>45219</v>
      </c>
      <c r="W134" s="15">
        <f>VLOOKUP(Table1[[#This Row],[Sales_ID]],Sales!$A$2:$O$2001,12,FALSE)</f>
        <v>3</v>
      </c>
      <c r="X134" s="16" t="str">
        <f>TEXT(VLOOKUP(Table1[[#This Row],[Sales_ID]],Sales!$A$2:$O$2001,13,FALSE),"₹#,##0")</f>
        <v>₹278</v>
      </c>
      <c r="Y134" s="51">
        <f>VLOOKUP(Table1[[#This Row],[Sales_ID]],Sales!$A$2:$O$2001,14,FALSE)</f>
        <v>0.03</v>
      </c>
      <c r="Z134" s="11" t="str">
        <f>VLOOKUP(Table1[[#This Row],[Sales_ID]],Sales!$A$2:$O$2001,10,FALSE)</f>
        <v>Credit Card</v>
      </c>
      <c r="AA134" s="50">
        <f>VLOOKUP(Table1[[#This Row],[Sales_ID]],Sales!$A$2:$O$2001,15,FALSE)</f>
        <v>810.08579999999995</v>
      </c>
    </row>
    <row r="135" spans="1:27" x14ac:dyDescent="0.3">
      <c r="A135" s="11" t="s">
        <v>1355</v>
      </c>
      <c r="B135" s="11" t="str">
        <f>PROPER(VLOOKUP(A135,Customer!$A$2:$J$501,9,FALSE))</f>
        <v>Melinda Rivera</v>
      </c>
      <c r="C135" s="11" t="str">
        <f>PROPER(VLOOKUP(A135,Customer!$A$2:$H$501,3,FALSE))</f>
        <v>47</v>
      </c>
      <c r="D135" s="11" t="str">
        <f>PROPER(VLOOKUP(A135,Customer!$A$2:$H$501,4,FALSE))</f>
        <v>Female</v>
      </c>
      <c r="E135" s="11" t="str">
        <f>PROPER(VLOOKUP(A135,Customer!$A$2:$H$501,5,FALSE))</f>
        <v>East Davidmouth</v>
      </c>
      <c r="F135" s="11" t="str">
        <f>PROPER(VLOOKUP(A135,Customer!$A$2:$H$501,6,FALSE))</f>
        <v>New Hampshire</v>
      </c>
      <c r="G135" s="11" t="str">
        <f>VLOOKUP(A135,Customer!$A$2:$H$501,7,FALSE)</f>
        <v>USA</v>
      </c>
      <c r="H135" s="11" t="str">
        <f>PROPER(VLOOKUP(A135,Customer!$A$1:$J$501,10,FALSE))</f>
        <v>Platinum</v>
      </c>
      <c r="I135" s="11" t="s">
        <v>1740</v>
      </c>
      <c r="J135" s="11" t="str">
        <f>VLOOKUP(I135, Product!$A$2:$H$501, 2,FALSE)</f>
        <v>Women's Formal Blazer</v>
      </c>
      <c r="K135" s="11" t="str">
        <f>VLOOKUP(I135,Product!$A$2:$H$501,3,FALSE)</f>
        <v>Clothing</v>
      </c>
      <c r="L135" s="11" t="str">
        <f>VLOOKUP(I135, Product!$A$2:$H$501, 4,FALSE)</f>
        <v>Outerwear</v>
      </c>
      <c r="M135" s="11" t="str">
        <f>VLOOKUP(I135, Product!$A$2:$H$501,5,FALSE)</f>
        <v>Phillips and Sons</v>
      </c>
      <c r="N135" s="12">
        <f>VLOOKUP(I135, Product!$A$2:$I$501,8,FALSE)</f>
        <v>358.47</v>
      </c>
      <c r="O135" s="12">
        <f>VLOOKUP(I135, Product!$A$2:$I$501,9,FALSE)</f>
        <v>143</v>
      </c>
      <c r="P135" s="11" t="s">
        <v>1766</v>
      </c>
      <c r="Q135" s="11" t="str">
        <f>VLOOKUP(P135,Store_Dim!$A$2:$E$21,2,FALSE)</f>
        <v>Johnson-Wright</v>
      </c>
      <c r="R135" s="11" t="str">
        <f>VLOOKUP(P135,Store_Dim!$A$2:$E$21,3,FALSE)</f>
        <v>North</v>
      </c>
      <c r="S135" s="11" t="str">
        <f>VLOOKUP(P135,Store_Dim!$A$2:$E$21,4,FALSE)</f>
        <v>Hoodberg</v>
      </c>
      <c r="T135" s="11" t="str">
        <f>VLOOKUP(P135,Store_Dim!$A$2:$E$21,5,FALSE)</f>
        <v>Outlet</v>
      </c>
      <c r="U135" s="11" t="s">
        <v>2943</v>
      </c>
      <c r="V135" s="14">
        <f>VLOOKUP(Table1[[#This Row],[Sales_ID]],Sales!$A$2:$O$2001,2,FALSE)</f>
        <v>45510</v>
      </c>
      <c r="W135" s="15">
        <f>VLOOKUP(Table1[[#This Row],[Sales_ID]],Sales!$A$2:$O$2001,12,FALSE)</f>
        <v>4</v>
      </c>
      <c r="X135" s="16" t="str">
        <f>TEXT(VLOOKUP(Table1[[#This Row],[Sales_ID]],Sales!$A$2:$O$2001,13,FALSE),"₹#,##0")</f>
        <v>₹724</v>
      </c>
      <c r="Y135" s="51">
        <f>VLOOKUP(Table1[[#This Row],[Sales_ID]],Sales!$A$2:$O$2001,14,FALSE)</f>
        <v>0.03</v>
      </c>
      <c r="Z135" s="11" t="str">
        <f>VLOOKUP(Table1[[#This Row],[Sales_ID]],Sales!$A$2:$O$2001,10,FALSE)</f>
        <v>PayPal</v>
      </c>
      <c r="AA135" s="50">
        <f>VLOOKUP(Table1[[#This Row],[Sales_ID]],Sales!$A$2:$O$2001,15,FALSE)</f>
        <v>2807.8008</v>
      </c>
    </row>
    <row r="136" spans="1:27" x14ac:dyDescent="0.3">
      <c r="A136" s="11" t="s">
        <v>669</v>
      </c>
      <c r="B136" s="11" t="str">
        <f>PROPER(VLOOKUP(A136,Customer!$A$2:$J$501,9,FALSE))</f>
        <v>Michelle Carpenter</v>
      </c>
      <c r="C136" s="11" t="str">
        <f>PROPER(VLOOKUP(A136,Customer!$A$2:$H$501,3,FALSE))</f>
        <v>44</v>
      </c>
      <c r="D136" s="11" t="str">
        <f>PROPER(VLOOKUP(A136,Customer!$A$2:$H$501,4,FALSE))</f>
        <v>Female</v>
      </c>
      <c r="E136" s="11" t="str">
        <f>PROPER(VLOOKUP(A136,Customer!$A$2:$H$501,5,FALSE))</f>
        <v>Lake Danielleton</v>
      </c>
      <c r="F136" s="11" t="str">
        <f>PROPER(VLOOKUP(A136,Customer!$A$2:$H$501,6,FALSE))</f>
        <v>New Jersey</v>
      </c>
      <c r="G136" s="11" t="str">
        <f>VLOOKUP(A136,Customer!$A$2:$H$501,7,FALSE)</f>
        <v>USA</v>
      </c>
      <c r="H136" s="11" t="str">
        <f>PROPER(VLOOKUP(A136,Customer!$A$1:$J$501,10,FALSE))</f>
        <v>Gold</v>
      </c>
      <c r="I136" s="11" t="s">
        <v>1692</v>
      </c>
      <c r="J136" s="11" t="str">
        <f>VLOOKUP(I136, Product!$A$2:$H$501, 2,FALSE)</f>
        <v>Professional Jump Rope</v>
      </c>
      <c r="K136" s="11" t="str">
        <f>VLOOKUP(I136,Product!$A$2:$H$501,3,FALSE)</f>
        <v>Sports</v>
      </c>
      <c r="L136" s="11" t="str">
        <f>VLOOKUP(I136, Product!$A$2:$H$501, 4,FALSE)</f>
        <v>Fitness</v>
      </c>
      <c r="M136" s="11" t="str">
        <f>VLOOKUP(I136, Product!$A$2:$H$501,5,FALSE)</f>
        <v>Davis PLC</v>
      </c>
      <c r="N136" s="12">
        <f>VLOOKUP(I136, Product!$A$2:$I$501,8,FALSE)</f>
        <v>477.61</v>
      </c>
      <c r="O136" s="12">
        <f>VLOOKUP(I136, Product!$A$2:$I$501,9,FALSE)</f>
        <v>300</v>
      </c>
      <c r="P136" s="11" t="s">
        <v>1786</v>
      </c>
      <c r="Q136" s="11" t="str">
        <f>VLOOKUP(P136,Store_Dim!$A$2:$E$21,2,FALSE)</f>
        <v>Moore, Padilla and Butler</v>
      </c>
      <c r="R136" s="11" t="str">
        <f>VLOOKUP(P136,Store_Dim!$A$2:$E$21,3,FALSE)</f>
        <v>South</v>
      </c>
      <c r="S136" s="11" t="str">
        <f>VLOOKUP(P136,Store_Dim!$A$2:$E$21,4,FALSE)</f>
        <v>East Johnstad</v>
      </c>
      <c r="T136" s="11" t="str">
        <f>VLOOKUP(P136,Store_Dim!$A$2:$E$21,5,FALSE)</f>
        <v>Flagship</v>
      </c>
      <c r="U136" s="11" t="s">
        <v>2944</v>
      </c>
      <c r="V136" s="14">
        <f>VLOOKUP(Table1[[#This Row],[Sales_ID]],Sales!$A$2:$O$2001,2,FALSE)</f>
        <v>45687</v>
      </c>
      <c r="W136" s="15">
        <f>VLOOKUP(Table1[[#This Row],[Sales_ID]],Sales!$A$2:$O$2001,12,FALSE)</f>
        <v>1</v>
      </c>
      <c r="X136" s="16" t="str">
        <f>TEXT(VLOOKUP(Table1[[#This Row],[Sales_ID]],Sales!$A$2:$O$2001,13,FALSE),"₹#,##0")</f>
        <v>₹725</v>
      </c>
      <c r="Y136" s="51">
        <f>VLOOKUP(Table1[[#This Row],[Sales_ID]],Sales!$A$2:$O$2001,14,FALSE)</f>
        <v>0.15</v>
      </c>
      <c r="Z136" s="11" t="str">
        <f>VLOOKUP(Table1[[#This Row],[Sales_ID]],Sales!$A$2:$O$2001,10,FALSE)</f>
        <v>PayPal</v>
      </c>
      <c r="AA136" s="50">
        <f>VLOOKUP(Table1[[#This Row],[Sales_ID]],Sales!$A$2:$O$2001,15,FALSE)</f>
        <v>616.029</v>
      </c>
    </row>
    <row r="137" spans="1:27" x14ac:dyDescent="0.3">
      <c r="A137" s="11" t="s">
        <v>1405</v>
      </c>
      <c r="B137" s="11" t="str">
        <f>PROPER(VLOOKUP(A137,Customer!$A$2:$J$501,9,FALSE))</f>
        <v>Tyler Weber</v>
      </c>
      <c r="C137" s="11" t="str">
        <f>PROPER(VLOOKUP(A137,Customer!$A$2:$H$501,3,FALSE))</f>
        <v>54</v>
      </c>
      <c r="D137" s="11" t="str">
        <f>PROPER(VLOOKUP(A137,Customer!$A$2:$H$501,4,FALSE))</f>
        <v>Male</v>
      </c>
      <c r="E137" s="11" t="str">
        <f>PROPER(VLOOKUP(A137,Customer!$A$2:$H$501,5,FALSE))</f>
        <v>East Yvette</v>
      </c>
      <c r="F137" s="11" t="str">
        <f>PROPER(VLOOKUP(A137,Customer!$A$2:$H$501,6,FALSE))</f>
        <v>Illinois</v>
      </c>
      <c r="G137" s="11" t="str">
        <f>VLOOKUP(A137,Customer!$A$2:$H$501,7,FALSE)</f>
        <v>USA</v>
      </c>
      <c r="H137" s="11" t="str">
        <f>PROPER(VLOOKUP(A137,Customer!$A$1:$J$501,10,FALSE))</f>
        <v>Gold</v>
      </c>
      <c r="I137" s="11" t="s">
        <v>1590</v>
      </c>
      <c r="J137" s="11" t="str">
        <f>VLOOKUP(I137, Product!$A$2:$H$501, 2,FALSE)</f>
        <v>Multi-Purpose Storage Box</v>
      </c>
      <c r="K137" s="11" t="str">
        <f>VLOOKUP(I137,Product!$A$2:$H$501,3,FALSE)</f>
        <v>Home</v>
      </c>
      <c r="L137" s="11" t="str">
        <f>VLOOKUP(I137, Product!$A$2:$H$501, 4,FALSE)</f>
        <v>Storage</v>
      </c>
      <c r="M137" s="11" t="str">
        <f>VLOOKUP(I137, Product!$A$2:$H$501,5,FALSE)</f>
        <v>Gardner-Montes</v>
      </c>
      <c r="N137" s="12">
        <f>VLOOKUP(I137, Product!$A$2:$I$501,8,FALSE)</f>
        <v>123.46</v>
      </c>
      <c r="O137" s="12">
        <f>VLOOKUP(I137, Product!$A$2:$I$501,9,FALSE)</f>
        <v>76</v>
      </c>
      <c r="P137" s="11" t="s">
        <v>1769</v>
      </c>
      <c r="Q137" s="11" t="str">
        <f>VLOOKUP(P137,Store_Dim!$A$2:$E$21,2,FALSE)</f>
        <v>Alexander Group</v>
      </c>
      <c r="R137" s="11" t="str">
        <f>VLOOKUP(P137,Store_Dim!$A$2:$E$21,3,FALSE)</f>
        <v>South</v>
      </c>
      <c r="S137" s="11" t="str">
        <f>VLOOKUP(P137,Store_Dim!$A$2:$E$21,4,FALSE)</f>
        <v>Port Sharon</v>
      </c>
      <c r="T137" s="11" t="str">
        <f>VLOOKUP(P137,Store_Dim!$A$2:$E$21,5,FALSE)</f>
        <v>Online</v>
      </c>
      <c r="U137" s="11" t="s">
        <v>2945</v>
      </c>
      <c r="V137" s="14">
        <f>VLOOKUP(Table1[[#This Row],[Sales_ID]],Sales!$A$2:$O$2001,2,FALSE)</f>
        <v>45271</v>
      </c>
      <c r="W137" s="15">
        <f>VLOOKUP(Table1[[#This Row],[Sales_ID]],Sales!$A$2:$O$2001,12,FALSE)</f>
        <v>2</v>
      </c>
      <c r="X137" s="16" t="str">
        <f>TEXT(VLOOKUP(Table1[[#This Row],[Sales_ID]],Sales!$A$2:$O$2001,13,FALSE),"₹#,##0")</f>
        <v>₹962</v>
      </c>
      <c r="Y137" s="51">
        <f>VLOOKUP(Table1[[#This Row],[Sales_ID]],Sales!$A$2:$O$2001,14,FALSE)</f>
        <v>0.25</v>
      </c>
      <c r="Z137" s="11" t="str">
        <f>VLOOKUP(Table1[[#This Row],[Sales_ID]],Sales!$A$2:$O$2001,10,FALSE)</f>
        <v>PayPal</v>
      </c>
      <c r="AA137" s="50">
        <f>VLOOKUP(Table1[[#This Row],[Sales_ID]],Sales!$A$2:$O$2001,15,FALSE)</f>
        <v>1442.76</v>
      </c>
    </row>
    <row r="138" spans="1:27" x14ac:dyDescent="0.3">
      <c r="A138" s="11" t="s">
        <v>314</v>
      </c>
      <c r="B138" s="11" t="str">
        <f>PROPER(VLOOKUP(A138,Customer!$A$2:$J$501,9,FALSE))</f>
        <v>Melissa Duffy Md</v>
      </c>
      <c r="C138" s="11" t="str">
        <f>PROPER(VLOOKUP(A138,Customer!$A$2:$H$501,3,FALSE))</f>
        <v>58</v>
      </c>
      <c r="D138" s="11" t="str">
        <f>PROPER(VLOOKUP(A138,Customer!$A$2:$H$501,4,FALSE))</f>
        <v>Female</v>
      </c>
      <c r="E138" s="11" t="str">
        <f>PROPER(VLOOKUP(A138,Customer!$A$2:$H$501,5,FALSE))</f>
        <v>East Jenna</v>
      </c>
      <c r="F138" s="11" t="str">
        <f>PROPER(VLOOKUP(A138,Customer!$A$2:$H$501,6,FALSE))</f>
        <v>South Carolina</v>
      </c>
      <c r="G138" s="11" t="str">
        <f>VLOOKUP(A138,Customer!$A$2:$H$501,7,FALSE)</f>
        <v>USA</v>
      </c>
      <c r="H138" s="11" t="str">
        <f>PROPER(VLOOKUP(A138,Customer!$A$1:$J$501,10,FALSE))</f>
        <v>Bronze</v>
      </c>
      <c r="I138" s="11" t="s">
        <v>1700</v>
      </c>
      <c r="J138" s="11" t="str">
        <f>VLOOKUP(I138, Product!$A$2:$H$501, 2,FALSE)</f>
        <v>Wireless Mouse</v>
      </c>
      <c r="K138" s="11" t="str">
        <f>VLOOKUP(I138,Product!$A$2:$H$501,3,FALSE)</f>
        <v>Electronics</v>
      </c>
      <c r="L138" s="11" t="str">
        <f>VLOOKUP(I138, Product!$A$2:$H$501, 4,FALSE)</f>
        <v>Computer</v>
      </c>
      <c r="M138" s="11" t="str">
        <f>VLOOKUP(I138, Product!$A$2:$H$501,5,FALSE)</f>
        <v>Larson Ltd</v>
      </c>
      <c r="N138" s="12">
        <f>VLOOKUP(I138, Product!$A$2:$I$501,8,FALSE)</f>
        <v>392.89</v>
      </c>
      <c r="O138" s="12">
        <f>VLOOKUP(I138, Product!$A$2:$I$501,9,FALSE)</f>
        <v>320</v>
      </c>
      <c r="P138" s="11" t="s">
        <v>1797</v>
      </c>
      <c r="Q138" s="11" t="str">
        <f>VLOOKUP(P138,Store_Dim!$A$2:$E$21,2,FALSE)</f>
        <v>Gardner, Humphrey and Contreras</v>
      </c>
      <c r="R138" s="11" t="str">
        <f>VLOOKUP(P138,Store_Dim!$A$2:$E$21,3,FALSE)</f>
        <v>East</v>
      </c>
      <c r="S138" s="11" t="str">
        <f>VLOOKUP(P138,Store_Dim!$A$2:$E$21,4,FALSE)</f>
        <v>Johnsonville</v>
      </c>
      <c r="T138" s="11" t="str">
        <f>VLOOKUP(P138,Store_Dim!$A$2:$E$21,5,FALSE)</f>
        <v>Flagship</v>
      </c>
      <c r="U138" s="11" t="s">
        <v>1938</v>
      </c>
      <c r="V138" s="14">
        <f>VLOOKUP(Table1[[#This Row],[Sales_ID]],Sales!$A$2:$O$2001,2,FALSE)</f>
        <v>45705</v>
      </c>
      <c r="W138" s="15">
        <f>VLOOKUP(Table1[[#This Row],[Sales_ID]],Sales!$A$2:$O$2001,12,FALSE)</f>
        <v>3</v>
      </c>
      <c r="X138" s="16" t="str">
        <f>TEXT(VLOOKUP(Table1[[#This Row],[Sales_ID]],Sales!$A$2:$O$2001,13,FALSE),"₹#,##0")</f>
        <v>₹949</v>
      </c>
      <c r="Y138" s="51">
        <f>VLOOKUP(Table1[[#This Row],[Sales_ID]],Sales!$A$2:$O$2001,14,FALSE)</f>
        <v>0.28999999999999998</v>
      </c>
      <c r="Z138" s="11" t="str">
        <f>VLOOKUP(Table1[[#This Row],[Sales_ID]],Sales!$A$2:$O$2001,10,FALSE)</f>
        <v>Credit Card</v>
      </c>
      <c r="AA138" s="50">
        <f>VLOOKUP(Table1[[#This Row],[Sales_ID]],Sales!$A$2:$O$2001,15,FALSE)</f>
        <v>2020.7097000000001</v>
      </c>
    </row>
    <row r="139" spans="1:27" x14ac:dyDescent="0.3">
      <c r="A139" s="11" t="s">
        <v>89</v>
      </c>
      <c r="B139" s="11" t="str">
        <f>PROPER(VLOOKUP(A139,Customer!$A$2:$J$501,9,FALSE))</f>
        <v>Bridget Allen</v>
      </c>
      <c r="C139" s="11" t="str">
        <f>PROPER(VLOOKUP(A139,Customer!$A$2:$H$501,3,FALSE))</f>
        <v>59</v>
      </c>
      <c r="D139" s="11" t="str">
        <f>PROPER(VLOOKUP(A139,Customer!$A$2:$H$501,4,FALSE))</f>
        <v>Male</v>
      </c>
      <c r="E139" s="11" t="str">
        <f>PROPER(VLOOKUP(A139,Customer!$A$2:$H$501,5,FALSE))</f>
        <v>Lake Shaneburgh</v>
      </c>
      <c r="F139" s="11" t="str">
        <f>PROPER(VLOOKUP(A139,Customer!$A$2:$H$501,6,FALSE))</f>
        <v>Delaware</v>
      </c>
      <c r="G139" s="11" t="str">
        <f>VLOOKUP(A139,Customer!$A$2:$H$501,7,FALSE)</f>
        <v>USA</v>
      </c>
      <c r="H139" s="11" t="str">
        <f>PROPER(VLOOKUP(A139,Customer!$A$1:$J$501,10,FALSE))</f>
        <v>Silver</v>
      </c>
      <c r="I139" s="11" t="s">
        <v>1622</v>
      </c>
      <c r="J139" s="11" t="str">
        <f>VLOOKUP(I139, Product!$A$2:$H$501, 2,FALSE)</f>
        <v>Men's Casual Sneakers</v>
      </c>
      <c r="K139" s="11" t="str">
        <f>VLOOKUP(I139,Product!$A$2:$H$501,3,FALSE)</f>
        <v>Clothing</v>
      </c>
      <c r="L139" s="11" t="str">
        <f>VLOOKUP(I139, Product!$A$2:$H$501, 4,FALSE)</f>
        <v>Footwear</v>
      </c>
      <c r="M139" s="11" t="str">
        <f>VLOOKUP(I139, Product!$A$2:$H$501,5,FALSE)</f>
        <v>Hogan-Lee</v>
      </c>
      <c r="N139" s="12">
        <f>VLOOKUP(I139, Product!$A$2:$I$501,8,FALSE)</f>
        <v>353.47</v>
      </c>
      <c r="O139" s="12">
        <f>VLOOKUP(I139, Product!$A$2:$I$501,9,FALSE)</f>
        <v>214</v>
      </c>
      <c r="P139" s="11" t="s">
        <v>1804</v>
      </c>
      <c r="Q139" s="11" t="str">
        <f>VLOOKUP(P139,Store_Dim!$A$2:$E$21,2,FALSE)</f>
        <v>Frederick-Wright</v>
      </c>
      <c r="R139" s="11" t="str">
        <f>VLOOKUP(P139,Store_Dim!$A$2:$E$21,3,FALSE)</f>
        <v>West</v>
      </c>
      <c r="S139" s="11" t="str">
        <f>VLOOKUP(P139,Store_Dim!$A$2:$E$21,4,FALSE)</f>
        <v>New Jimmymouth</v>
      </c>
      <c r="T139" s="11" t="str">
        <f>VLOOKUP(P139,Store_Dim!$A$2:$E$21,5,FALSE)</f>
        <v>Flagship</v>
      </c>
      <c r="U139" s="11" t="s">
        <v>2946</v>
      </c>
      <c r="V139" s="14">
        <f>VLOOKUP(Table1[[#This Row],[Sales_ID]],Sales!$A$2:$O$2001,2,FALSE)</f>
        <v>45446</v>
      </c>
      <c r="W139" s="15">
        <f>VLOOKUP(Table1[[#This Row],[Sales_ID]],Sales!$A$2:$O$2001,12,FALSE)</f>
        <v>4</v>
      </c>
      <c r="X139" s="16" t="str">
        <f>TEXT(VLOOKUP(Table1[[#This Row],[Sales_ID]],Sales!$A$2:$O$2001,13,FALSE),"₹#,##0")</f>
        <v>₹21</v>
      </c>
      <c r="Y139" s="51">
        <f>VLOOKUP(Table1[[#This Row],[Sales_ID]],Sales!$A$2:$O$2001,14,FALSE)</f>
        <v>0.18</v>
      </c>
      <c r="Z139" s="11" t="str">
        <f>VLOOKUP(Table1[[#This Row],[Sales_ID]],Sales!$A$2:$O$2001,10,FALSE)</f>
        <v>COD</v>
      </c>
      <c r="AA139" s="50">
        <f>VLOOKUP(Table1[[#This Row],[Sales_ID]],Sales!$A$2:$O$2001,15,FALSE)</f>
        <v>69.273600000000002</v>
      </c>
    </row>
    <row r="140" spans="1:27" x14ac:dyDescent="0.3">
      <c r="A140" s="11" t="s">
        <v>1005</v>
      </c>
      <c r="B140" s="11" t="str">
        <f>PROPER(VLOOKUP(A140,Customer!$A$2:$J$501,9,FALSE))</f>
        <v>Casey Simpson</v>
      </c>
      <c r="C140" s="11" t="str">
        <f>PROPER(VLOOKUP(A140,Customer!$A$2:$H$501,3,FALSE))</f>
        <v>54</v>
      </c>
      <c r="D140" s="11" t="str">
        <f>PROPER(VLOOKUP(A140,Customer!$A$2:$H$501,4,FALSE))</f>
        <v>Male</v>
      </c>
      <c r="E140" s="11" t="str">
        <f>PROPER(VLOOKUP(A140,Customer!$A$2:$H$501,5,FALSE))</f>
        <v>West Mathewside</v>
      </c>
      <c r="F140" s="11" t="str">
        <f>PROPER(VLOOKUP(A140,Customer!$A$2:$H$501,6,FALSE))</f>
        <v>Mississippi</v>
      </c>
      <c r="G140" s="11" t="str">
        <f>VLOOKUP(A140,Customer!$A$2:$H$501,7,FALSE)</f>
        <v>USA</v>
      </c>
      <c r="H140" s="11" t="str">
        <f>PROPER(VLOOKUP(A140,Customer!$A$1:$J$501,10,FALSE))</f>
        <v>Platinum</v>
      </c>
      <c r="I140" s="11" t="s">
        <v>1543</v>
      </c>
      <c r="J140" s="11" t="str">
        <f>VLOOKUP(I140, Product!$A$2:$H$501, 2,FALSE)</f>
        <v>Brother Laser Printer</v>
      </c>
      <c r="K140" s="11" t="str">
        <f>VLOOKUP(I140,Product!$A$2:$H$501,3,FALSE)</f>
        <v>Electronics</v>
      </c>
      <c r="L140" s="11" t="str">
        <f>VLOOKUP(I140, Product!$A$2:$H$501, 4,FALSE)</f>
        <v>Computer</v>
      </c>
      <c r="M140" s="11" t="str">
        <f>VLOOKUP(I140, Product!$A$2:$H$501,5,FALSE)</f>
        <v>Hunt Inc</v>
      </c>
      <c r="N140" s="12">
        <f>VLOOKUP(I140, Product!$A$2:$I$501,8,FALSE)</f>
        <v>112.42</v>
      </c>
      <c r="O140" s="12">
        <f>VLOOKUP(I140, Product!$A$2:$I$501,9,FALSE)</f>
        <v>416</v>
      </c>
      <c r="P140" s="11" t="s">
        <v>1769</v>
      </c>
      <c r="Q140" s="11" t="str">
        <f>VLOOKUP(P140,Store_Dim!$A$2:$E$21,2,FALSE)</f>
        <v>Alexander Group</v>
      </c>
      <c r="R140" s="11" t="str">
        <f>VLOOKUP(P140,Store_Dim!$A$2:$E$21,3,FALSE)</f>
        <v>South</v>
      </c>
      <c r="S140" s="11" t="str">
        <f>VLOOKUP(P140,Store_Dim!$A$2:$E$21,4,FALSE)</f>
        <v>Port Sharon</v>
      </c>
      <c r="T140" s="11" t="str">
        <f>VLOOKUP(P140,Store_Dim!$A$2:$E$21,5,FALSE)</f>
        <v>Online</v>
      </c>
      <c r="U140" s="11" t="s">
        <v>2947</v>
      </c>
      <c r="V140" s="14">
        <f>VLOOKUP(Table1[[#This Row],[Sales_ID]],Sales!$A$2:$O$2001,2,FALSE)</f>
        <v>45579</v>
      </c>
      <c r="W140" s="15">
        <f>VLOOKUP(Table1[[#This Row],[Sales_ID]],Sales!$A$2:$O$2001,12,FALSE)</f>
        <v>3</v>
      </c>
      <c r="X140" s="16" t="str">
        <f>TEXT(VLOOKUP(Table1[[#This Row],[Sales_ID]],Sales!$A$2:$O$2001,13,FALSE),"₹#,##0")</f>
        <v>₹820</v>
      </c>
      <c r="Y140" s="51">
        <f>VLOOKUP(Table1[[#This Row],[Sales_ID]],Sales!$A$2:$O$2001,14,FALSE)</f>
        <v>0.08</v>
      </c>
      <c r="Z140" s="11" t="str">
        <f>VLOOKUP(Table1[[#This Row],[Sales_ID]],Sales!$A$2:$O$2001,10,FALSE)</f>
        <v>PayPal</v>
      </c>
      <c r="AA140" s="50">
        <f>VLOOKUP(Table1[[#This Row],[Sales_ID]],Sales!$A$2:$O$2001,15,FALSE)</f>
        <v>2263.0068000000001</v>
      </c>
    </row>
    <row r="141" spans="1:27" x14ac:dyDescent="0.3">
      <c r="A141" s="11" t="s">
        <v>932</v>
      </c>
      <c r="B141" s="11" t="str">
        <f>PROPER(VLOOKUP(A141,Customer!$A$2:$J$501,9,FALSE))</f>
        <v>Lisa Chandler</v>
      </c>
      <c r="C141" s="11" t="str">
        <f>PROPER(VLOOKUP(A141,Customer!$A$2:$H$501,3,FALSE))</f>
        <v>29</v>
      </c>
      <c r="D141" s="11" t="str">
        <f>PROPER(VLOOKUP(A141,Customer!$A$2:$H$501,4,FALSE))</f>
        <v>Male</v>
      </c>
      <c r="E141" s="11" t="str">
        <f>PROPER(VLOOKUP(A141,Customer!$A$2:$H$501,5,FALSE))</f>
        <v>Port Richard</v>
      </c>
      <c r="F141" s="11" t="str">
        <f>PROPER(VLOOKUP(A141,Customer!$A$2:$H$501,6,FALSE))</f>
        <v>Montana</v>
      </c>
      <c r="G141" s="11" t="str">
        <f>VLOOKUP(A141,Customer!$A$2:$H$501,7,FALSE)</f>
        <v>USA</v>
      </c>
      <c r="H141" s="11" t="str">
        <f>PROPER(VLOOKUP(A141,Customer!$A$1:$J$501,10,FALSE))</f>
        <v>Platinum</v>
      </c>
      <c r="I141" s="11" t="s">
        <v>1632</v>
      </c>
      <c r="J141" s="11" t="str">
        <f>VLOOKUP(I141, Product!$A$2:$H$501, 2,FALSE)</f>
        <v>Smart Home WiFi Camera</v>
      </c>
      <c r="K141" s="11" t="str">
        <f>VLOOKUP(I141,Product!$A$2:$H$501,3,FALSE)</f>
        <v>Electronics</v>
      </c>
      <c r="L141" s="11" t="str">
        <f>VLOOKUP(I141, Product!$A$2:$H$501, 4,FALSE)</f>
        <v>Accessories</v>
      </c>
      <c r="M141" s="11" t="str">
        <f>VLOOKUP(I141, Product!$A$2:$H$501,5,FALSE)</f>
        <v>Holmes LLC</v>
      </c>
      <c r="N141" s="12">
        <f>VLOOKUP(I141, Product!$A$2:$I$501,8,FALSE)</f>
        <v>450.71</v>
      </c>
      <c r="O141" s="12">
        <f>VLOOKUP(I141, Product!$A$2:$I$501,9,FALSE)</f>
        <v>389</v>
      </c>
      <c r="P141" s="11" t="s">
        <v>1752</v>
      </c>
      <c r="Q141" s="11" t="str">
        <f>VLOOKUP(P141,Store_Dim!$A$2:$E$21,2,FALSE)</f>
        <v>Rivera-Warner</v>
      </c>
      <c r="R141" s="11" t="str">
        <f>VLOOKUP(P141,Store_Dim!$A$2:$E$21,3,FALSE)</f>
        <v>East</v>
      </c>
      <c r="S141" s="11" t="str">
        <f>VLOOKUP(P141,Store_Dim!$A$2:$E$21,4,FALSE)</f>
        <v>Washingtonfurt</v>
      </c>
      <c r="T141" s="11" t="str">
        <f>VLOOKUP(P141,Store_Dim!$A$2:$E$21,5,FALSE)</f>
        <v>Flagship</v>
      </c>
      <c r="U141" s="11" t="s">
        <v>2948</v>
      </c>
      <c r="V141" s="14">
        <f>VLOOKUP(Table1[[#This Row],[Sales_ID]],Sales!$A$2:$O$2001,2,FALSE)</f>
        <v>45725</v>
      </c>
      <c r="W141" s="15">
        <f>VLOOKUP(Table1[[#This Row],[Sales_ID]],Sales!$A$2:$O$2001,12,FALSE)</f>
        <v>2</v>
      </c>
      <c r="X141" s="16" t="str">
        <f>TEXT(VLOOKUP(Table1[[#This Row],[Sales_ID]],Sales!$A$2:$O$2001,13,FALSE),"₹#,##0")</f>
        <v>₹701</v>
      </c>
      <c r="Y141" s="51">
        <f>VLOOKUP(Table1[[#This Row],[Sales_ID]],Sales!$A$2:$O$2001,14,FALSE)</f>
        <v>0.18</v>
      </c>
      <c r="Z141" s="11" t="str">
        <f>VLOOKUP(Table1[[#This Row],[Sales_ID]],Sales!$A$2:$O$2001,10,FALSE)</f>
        <v>Credit Card</v>
      </c>
      <c r="AA141" s="50">
        <f>VLOOKUP(Table1[[#This Row],[Sales_ID]],Sales!$A$2:$O$2001,15,FALSE)</f>
        <v>1149.558</v>
      </c>
    </row>
    <row r="142" spans="1:27" x14ac:dyDescent="0.3">
      <c r="A142" s="11" t="s">
        <v>478</v>
      </c>
      <c r="B142" s="11" t="str">
        <f>PROPER(VLOOKUP(A142,Customer!$A$2:$J$501,9,FALSE))</f>
        <v>Cristian Wright</v>
      </c>
      <c r="C142" s="11" t="str">
        <f>PROPER(VLOOKUP(A142,Customer!$A$2:$H$501,3,FALSE))</f>
        <v>30</v>
      </c>
      <c r="D142" s="11" t="str">
        <f>PROPER(VLOOKUP(A142,Customer!$A$2:$H$501,4,FALSE))</f>
        <v>Male</v>
      </c>
      <c r="E142" s="11" t="str">
        <f>PROPER(VLOOKUP(A142,Customer!$A$2:$H$501,5,FALSE))</f>
        <v>Port Denise</v>
      </c>
      <c r="F142" s="11" t="str">
        <f>PROPER(VLOOKUP(A142,Customer!$A$2:$H$501,6,FALSE))</f>
        <v>California</v>
      </c>
      <c r="G142" s="11" t="str">
        <f>VLOOKUP(A142,Customer!$A$2:$H$501,7,FALSE)</f>
        <v>USA</v>
      </c>
      <c r="H142" s="11" t="str">
        <f>PROPER(VLOOKUP(A142,Customer!$A$1:$J$501,10,FALSE))</f>
        <v>Bronze</v>
      </c>
      <c r="I142" s="11" t="s">
        <v>1582</v>
      </c>
      <c r="J142" s="11" t="str">
        <f>VLOOKUP(I142, Product!$A$2:$H$501, 2,FALSE)</f>
        <v>Soccer Training Cone Set</v>
      </c>
      <c r="K142" s="11" t="str">
        <f>VLOOKUP(I142,Product!$A$2:$H$501,3,FALSE)</f>
        <v>Sports</v>
      </c>
      <c r="L142" s="11" t="str">
        <f>VLOOKUP(I142, Product!$A$2:$H$501, 4,FALSE)</f>
        <v>Accessories</v>
      </c>
      <c r="M142" s="11" t="str">
        <f>VLOOKUP(I142, Product!$A$2:$H$501,5,FALSE)</f>
        <v>Ford, Murphy and Wilson</v>
      </c>
      <c r="N142" s="12">
        <f>VLOOKUP(I142, Product!$A$2:$I$501,8,FALSE)</f>
        <v>144.53</v>
      </c>
      <c r="O142" s="12">
        <f>VLOOKUP(I142, Product!$A$2:$I$501,9,FALSE)</f>
        <v>367</v>
      </c>
      <c r="P142" s="11" t="s">
        <v>1799</v>
      </c>
      <c r="Q142" s="11" t="str">
        <f>VLOOKUP(P142,Store_Dim!$A$2:$E$21,2,FALSE)</f>
        <v>Mcdonald Inc</v>
      </c>
      <c r="R142" s="11" t="str">
        <f>VLOOKUP(P142,Store_Dim!$A$2:$E$21,3,FALSE)</f>
        <v>South</v>
      </c>
      <c r="S142" s="11" t="str">
        <f>VLOOKUP(P142,Store_Dim!$A$2:$E$21,4,FALSE)</f>
        <v>Christopherland</v>
      </c>
      <c r="T142" s="11" t="str">
        <f>VLOOKUP(P142,Store_Dim!$A$2:$E$21,5,FALSE)</f>
        <v>Outlet</v>
      </c>
      <c r="U142" s="11" t="s">
        <v>2949</v>
      </c>
      <c r="V142" s="14">
        <f>VLOOKUP(Table1[[#This Row],[Sales_ID]],Sales!$A$2:$O$2001,2,FALSE)</f>
        <v>45910</v>
      </c>
      <c r="W142" s="15">
        <f>VLOOKUP(Table1[[#This Row],[Sales_ID]],Sales!$A$2:$O$2001,12,FALSE)</f>
        <v>2</v>
      </c>
      <c r="X142" s="16" t="str">
        <f>TEXT(VLOOKUP(Table1[[#This Row],[Sales_ID]],Sales!$A$2:$O$2001,13,FALSE),"₹#,##0")</f>
        <v>₹456</v>
      </c>
      <c r="Y142" s="51">
        <f>VLOOKUP(Table1[[#This Row],[Sales_ID]],Sales!$A$2:$O$2001,14,FALSE)</f>
        <v>0.12</v>
      </c>
      <c r="Z142" s="11" t="str">
        <f>VLOOKUP(Table1[[#This Row],[Sales_ID]],Sales!$A$2:$O$2001,10,FALSE)</f>
        <v>Credit Card</v>
      </c>
      <c r="AA142" s="50">
        <f>VLOOKUP(Table1[[#This Row],[Sales_ID]],Sales!$A$2:$O$2001,15,FALSE)</f>
        <v>803.22879999999998</v>
      </c>
    </row>
    <row r="143" spans="1:27" x14ac:dyDescent="0.3">
      <c r="A143" s="11" t="s">
        <v>1130</v>
      </c>
      <c r="B143" s="11" t="str">
        <f>PROPER(VLOOKUP(A143,Customer!$A$2:$J$501,9,FALSE))</f>
        <v>Natalie Johnson</v>
      </c>
      <c r="C143" s="11" t="str">
        <f>PROPER(VLOOKUP(A143,Customer!$A$2:$H$501,3,FALSE))</f>
        <v>64</v>
      </c>
      <c r="D143" s="11" t="str">
        <f>PROPER(VLOOKUP(A143,Customer!$A$2:$H$501,4,FALSE))</f>
        <v>Male</v>
      </c>
      <c r="E143" s="11" t="str">
        <f>PROPER(VLOOKUP(A143,Customer!$A$2:$H$501,5,FALSE))</f>
        <v>New Jessechester</v>
      </c>
      <c r="F143" s="11" t="str">
        <f>PROPER(VLOOKUP(A143,Customer!$A$2:$H$501,6,FALSE))</f>
        <v>Indiana</v>
      </c>
      <c r="G143" s="11" t="str">
        <f>VLOOKUP(A143,Customer!$A$2:$H$501,7,FALSE)</f>
        <v>USA</v>
      </c>
      <c r="H143" s="11" t="str">
        <f>PROPER(VLOOKUP(A143,Customer!$A$1:$J$501,10,FALSE))</f>
        <v>Platinum</v>
      </c>
      <c r="I143" s="11" t="s">
        <v>1700</v>
      </c>
      <c r="J143" s="11" t="str">
        <f>VLOOKUP(I143, Product!$A$2:$H$501, 2,FALSE)</f>
        <v>Wireless Mouse</v>
      </c>
      <c r="K143" s="11" t="str">
        <f>VLOOKUP(I143,Product!$A$2:$H$501,3,FALSE)</f>
        <v>Electronics</v>
      </c>
      <c r="L143" s="11" t="str">
        <f>VLOOKUP(I143, Product!$A$2:$H$501, 4,FALSE)</f>
        <v>Computer</v>
      </c>
      <c r="M143" s="11" t="str">
        <f>VLOOKUP(I143, Product!$A$2:$H$501,5,FALSE)</f>
        <v>Larson Ltd</v>
      </c>
      <c r="N143" s="12">
        <f>VLOOKUP(I143, Product!$A$2:$I$501,8,FALSE)</f>
        <v>392.89</v>
      </c>
      <c r="O143" s="12">
        <f>VLOOKUP(I143, Product!$A$2:$I$501,9,FALSE)</f>
        <v>320</v>
      </c>
      <c r="P143" s="11" t="s">
        <v>1799</v>
      </c>
      <c r="Q143" s="11" t="str">
        <f>VLOOKUP(P143,Store_Dim!$A$2:$E$21,2,FALSE)</f>
        <v>Mcdonald Inc</v>
      </c>
      <c r="R143" s="11" t="str">
        <f>VLOOKUP(P143,Store_Dim!$A$2:$E$21,3,FALSE)</f>
        <v>South</v>
      </c>
      <c r="S143" s="11" t="str">
        <f>VLOOKUP(P143,Store_Dim!$A$2:$E$21,4,FALSE)</f>
        <v>Christopherland</v>
      </c>
      <c r="T143" s="11" t="str">
        <f>VLOOKUP(P143,Store_Dim!$A$2:$E$21,5,FALSE)</f>
        <v>Outlet</v>
      </c>
      <c r="U143" s="11" t="s">
        <v>2950</v>
      </c>
      <c r="V143" s="14">
        <f>VLOOKUP(Table1[[#This Row],[Sales_ID]],Sales!$A$2:$O$2001,2,FALSE)</f>
        <v>45447</v>
      </c>
      <c r="W143" s="15">
        <f>VLOOKUP(Table1[[#This Row],[Sales_ID]],Sales!$A$2:$O$2001,12,FALSE)</f>
        <v>3</v>
      </c>
      <c r="X143" s="16" t="str">
        <f>TEXT(VLOOKUP(Table1[[#This Row],[Sales_ID]],Sales!$A$2:$O$2001,13,FALSE),"₹#,##0")</f>
        <v>₹291</v>
      </c>
      <c r="Y143" s="51">
        <f>VLOOKUP(Table1[[#This Row],[Sales_ID]],Sales!$A$2:$O$2001,14,FALSE)</f>
        <v>0.3</v>
      </c>
      <c r="Z143" s="11" t="str">
        <f>VLOOKUP(Table1[[#This Row],[Sales_ID]],Sales!$A$2:$O$2001,10,FALSE)</f>
        <v>Credit Card</v>
      </c>
      <c r="AA143" s="50">
        <f>VLOOKUP(Table1[[#This Row],[Sales_ID]],Sales!$A$2:$O$2001,15,FALSE)</f>
        <v>611.20500000000004</v>
      </c>
    </row>
    <row r="144" spans="1:27" x14ac:dyDescent="0.3">
      <c r="A144" s="11" t="s">
        <v>749</v>
      </c>
      <c r="B144" s="11" t="str">
        <f>PROPER(VLOOKUP(A144,Customer!$A$2:$J$501,9,FALSE))</f>
        <v>Michelle Gonzalez</v>
      </c>
      <c r="C144" s="11" t="str">
        <f>PROPER(VLOOKUP(A144,Customer!$A$2:$H$501,3,FALSE))</f>
        <v>59</v>
      </c>
      <c r="D144" s="11" t="str">
        <f>PROPER(VLOOKUP(A144,Customer!$A$2:$H$501,4,FALSE))</f>
        <v>Male</v>
      </c>
      <c r="E144" s="11" t="str">
        <f>PROPER(VLOOKUP(A144,Customer!$A$2:$H$501,5,FALSE))</f>
        <v>Clarkport</v>
      </c>
      <c r="F144" s="11" t="str">
        <f>PROPER(VLOOKUP(A144,Customer!$A$2:$H$501,6,FALSE))</f>
        <v>West Virginia</v>
      </c>
      <c r="G144" s="11" t="str">
        <f>VLOOKUP(A144,Customer!$A$2:$H$501,7,FALSE)</f>
        <v>USA</v>
      </c>
      <c r="H144" s="11" t="str">
        <f>PROPER(VLOOKUP(A144,Customer!$A$1:$J$501,10,FALSE))</f>
        <v>Silver</v>
      </c>
      <c r="I144" s="11" t="s">
        <v>1738</v>
      </c>
      <c r="J144" s="11" t="str">
        <f>VLOOKUP(I144, Product!$A$2:$H$501, 2,FALSE)</f>
        <v>Sports Stopwatch Basic</v>
      </c>
      <c r="K144" s="11" t="str">
        <f>VLOOKUP(I144,Product!$A$2:$H$501,3,FALSE)</f>
        <v>Sports</v>
      </c>
      <c r="L144" s="11" t="str">
        <f>VLOOKUP(I144, Product!$A$2:$H$501, 4,FALSE)</f>
        <v>Accessories</v>
      </c>
      <c r="M144" s="11" t="str">
        <f>VLOOKUP(I144, Product!$A$2:$H$501,5,FALSE)</f>
        <v>Wilson Group</v>
      </c>
      <c r="N144" s="12">
        <f>VLOOKUP(I144, Product!$A$2:$I$501,8,FALSE)</f>
        <v>60.65</v>
      </c>
      <c r="O144" s="12">
        <f>VLOOKUP(I144, Product!$A$2:$I$501,9,FALSE)</f>
        <v>75</v>
      </c>
      <c r="P144" s="11" t="s">
        <v>1801</v>
      </c>
      <c r="Q144" s="11" t="str">
        <f>VLOOKUP(P144,Store_Dim!$A$2:$E$21,2,FALSE)</f>
        <v>Shelton PLC</v>
      </c>
      <c r="R144" s="11" t="str">
        <f>VLOOKUP(P144,Store_Dim!$A$2:$E$21,3,FALSE)</f>
        <v>North</v>
      </c>
      <c r="S144" s="11" t="str">
        <f>VLOOKUP(P144,Store_Dim!$A$2:$E$21,4,FALSE)</f>
        <v>East Jenniferstad</v>
      </c>
      <c r="T144" s="11" t="str">
        <f>VLOOKUP(P144,Store_Dim!$A$2:$E$21,5,FALSE)</f>
        <v>Flagship</v>
      </c>
      <c r="U144" s="11" t="s">
        <v>2951</v>
      </c>
      <c r="V144" s="14">
        <f>VLOOKUP(Table1[[#This Row],[Sales_ID]],Sales!$A$2:$O$2001,2,FALSE)</f>
        <v>45307</v>
      </c>
      <c r="W144" s="15">
        <f>VLOOKUP(Table1[[#This Row],[Sales_ID]],Sales!$A$2:$O$2001,12,FALSE)</f>
        <v>2</v>
      </c>
      <c r="X144" s="16" t="str">
        <f>TEXT(VLOOKUP(Table1[[#This Row],[Sales_ID]],Sales!$A$2:$O$2001,13,FALSE),"₹#,##0")</f>
        <v>₹464</v>
      </c>
      <c r="Y144" s="51">
        <f>VLOOKUP(Table1[[#This Row],[Sales_ID]],Sales!$A$2:$O$2001,14,FALSE)</f>
        <v>0.27</v>
      </c>
      <c r="Z144" s="11" t="str">
        <f>VLOOKUP(Table1[[#This Row],[Sales_ID]],Sales!$A$2:$O$2001,10,FALSE)</f>
        <v>PayPal</v>
      </c>
      <c r="AA144" s="50">
        <f>VLOOKUP(Table1[[#This Row],[Sales_ID]],Sales!$A$2:$O$2001,15,FALSE)</f>
        <v>676.73919999999998</v>
      </c>
    </row>
    <row r="145" spans="1:27" x14ac:dyDescent="0.3">
      <c r="A145" s="11" t="s">
        <v>1184</v>
      </c>
      <c r="B145" s="11" t="str">
        <f>PROPER(VLOOKUP(A145,Customer!$A$2:$J$501,9,FALSE))</f>
        <v>Tanya Lopez</v>
      </c>
      <c r="C145" s="11" t="str">
        <f>PROPER(VLOOKUP(A145,Customer!$A$2:$H$501,3,FALSE))</f>
        <v>34</v>
      </c>
      <c r="D145" s="11" t="str">
        <f>PROPER(VLOOKUP(A145,Customer!$A$2:$H$501,4,FALSE))</f>
        <v>Female</v>
      </c>
      <c r="E145" s="11" t="str">
        <f>PROPER(VLOOKUP(A145,Customer!$A$2:$H$501,5,FALSE))</f>
        <v>West Jeffreyburgh</v>
      </c>
      <c r="F145" s="11" t="str">
        <f>PROPER(VLOOKUP(A145,Customer!$A$2:$H$501,6,FALSE))</f>
        <v>Iowa</v>
      </c>
      <c r="G145" s="11" t="str">
        <f>VLOOKUP(A145,Customer!$A$2:$H$501,7,FALSE)</f>
        <v>USA</v>
      </c>
      <c r="H145" s="11" t="str">
        <f>PROPER(VLOOKUP(A145,Customer!$A$1:$J$501,10,FALSE))</f>
        <v>Gold</v>
      </c>
      <c r="I145" s="11" t="s">
        <v>1543</v>
      </c>
      <c r="J145" s="11" t="str">
        <f>VLOOKUP(I145, Product!$A$2:$H$501, 2,FALSE)</f>
        <v>Brother Laser Printer</v>
      </c>
      <c r="K145" s="11" t="str">
        <f>VLOOKUP(I145,Product!$A$2:$H$501,3,FALSE)</f>
        <v>Electronics</v>
      </c>
      <c r="L145" s="11" t="str">
        <f>VLOOKUP(I145, Product!$A$2:$H$501, 4,FALSE)</f>
        <v>Computer</v>
      </c>
      <c r="M145" s="11" t="str">
        <f>VLOOKUP(I145, Product!$A$2:$H$501,5,FALSE)</f>
        <v>Hunt Inc</v>
      </c>
      <c r="N145" s="12">
        <f>VLOOKUP(I145, Product!$A$2:$I$501,8,FALSE)</f>
        <v>112.42</v>
      </c>
      <c r="O145" s="12">
        <f>VLOOKUP(I145, Product!$A$2:$I$501,9,FALSE)</f>
        <v>416</v>
      </c>
      <c r="P145" s="11" t="s">
        <v>1807</v>
      </c>
      <c r="Q145" s="11" t="str">
        <f>VLOOKUP(P145,Store_Dim!$A$2:$E$21,2,FALSE)</f>
        <v>Holloway Ltd</v>
      </c>
      <c r="R145" s="11" t="str">
        <f>VLOOKUP(P145,Store_Dim!$A$2:$E$21,3,FALSE)</f>
        <v>North</v>
      </c>
      <c r="S145" s="11" t="str">
        <f>VLOOKUP(P145,Store_Dim!$A$2:$E$21,4,FALSE)</f>
        <v>Bensonhaven</v>
      </c>
      <c r="T145" s="11" t="str">
        <f>VLOOKUP(P145,Store_Dim!$A$2:$E$21,5,FALSE)</f>
        <v>Flagship</v>
      </c>
      <c r="U145" s="11" t="s">
        <v>2952</v>
      </c>
      <c r="V145" s="14">
        <f>VLOOKUP(Table1[[#This Row],[Sales_ID]],Sales!$A$2:$O$2001,2,FALSE)</f>
        <v>45653</v>
      </c>
      <c r="W145" s="15">
        <f>VLOOKUP(Table1[[#This Row],[Sales_ID]],Sales!$A$2:$O$2001,12,FALSE)</f>
        <v>3</v>
      </c>
      <c r="X145" s="16" t="str">
        <f>TEXT(VLOOKUP(Table1[[#This Row],[Sales_ID]],Sales!$A$2:$O$2001,13,FALSE),"₹#,##0")</f>
        <v>₹242</v>
      </c>
      <c r="Y145" s="51">
        <f>VLOOKUP(Table1[[#This Row],[Sales_ID]],Sales!$A$2:$O$2001,14,FALSE)</f>
        <v>0.28999999999999998</v>
      </c>
      <c r="Z145" s="11" t="str">
        <f>VLOOKUP(Table1[[#This Row],[Sales_ID]],Sales!$A$2:$O$2001,10,FALSE)</f>
        <v>PayPal</v>
      </c>
      <c r="AA145" s="50">
        <f>VLOOKUP(Table1[[#This Row],[Sales_ID]],Sales!$A$2:$O$2001,15,FALSE)</f>
        <v>514.69319999999993</v>
      </c>
    </row>
    <row r="146" spans="1:27" x14ac:dyDescent="0.3">
      <c r="A146" s="11" t="s">
        <v>1487</v>
      </c>
      <c r="B146" s="11" t="str">
        <f>PROPER(VLOOKUP(A146,Customer!$A$2:$J$501,9,FALSE))</f>
        <v>Sarah Smith</v>
      </c>
      <c r="C146" s="11" t="str">
        <f>PROPER(VLOOKUP(A146,Customer!$A$2:$H$501,3,FALSE))</f>
        <v>48</v>
      </c>
      <c r="D146" s="11" t="str">
        <f>PROPER(VLOOKUP(A146,Customer!$A$2:$H$501,4,FALSE))</f>
        <v>Male</v>
      </c>
      <c r="E146" s="11" t="str">
        <f>PROPER(VLOOKUP(A146,Customer!$A$2:$H$501,5,FALSE))</f>
        <v>East Rodney</v>
      </c>
      <c r="F146" s="11" t="str">
        <f>PROPER(VLOOKUP(A146,Customer!$A$2:$H$501,6,FALSE))</f>
        <v>Nevada</v>
      </c>
      <c r="G146" s="11" t="str">
        <f>VLOOKUP(A146,Customer!$A$2:$H$501,7,FALSE)</f>
        <v>USA</v>
      </c>
      <c r="H146" s="11" t="str">
        <f>PROPER(VLOOKUP(A146,Customer!$A$1:$J$501,10,FALSE))</f>
        <v>Gold</v>
      </c>
      <c r="I146" s="11" t="s">
        <v>1608</v>
      </c>
      <c r="J146" s="11" t="str">
        <f>VLOOKUP(I146, Product!$A$2:$H$501, 2,FALSE)</f>
        <v>Stainless Steel Cutlery Set</v>
      </c>
      <c r="K146" s="11" t="str">
        <f>VLOOKUP(I146,Product!$A$2:$H$501,3,FALSE)</f>
        <v>Home</v>
      </c>
      <c r="L146" s="11" t="str">
        <f>VLOOKUP(I146, Product!$A$2:$H$501, 4,FALSE)</f>
        <v>Kitchen</v>
      </c>
      <c r="M146" s="11" t="str">
        <f>VLOOKUP(I146, Product!$A$2:$H$501,5,FALSE)</f>
        <v>Stevens, Fernandez and Martin</v>
      </c>
      <c r="N146" s="12">
        <f>VLOOKUP(I146, Product!$A$2:$I$501,8,FALSE)</f>
        <v>19.52</v>
      </c>
      <c r="O146" s="12">
        <f>VLOOKUP(I146, Product!$A$2:$I$501,9,FALSE)</f>
        <v>57</v>
      </c>
      <c r="P146" s="11" t="s">
        <v>1789</v>
      </c>
      <c r="Q146" s="11" t="str">
        <f>VLOOKUP(P146,Store_Dim!$A$2:$E$21,2,FALSE)</f>
        <v>Hill, Wagner and Ballard</v>
      </c>
      <c r="R146" s="11" t="str">
        <f>VLOOKUP(P146,Store_Dim!$A$2:$E$21,3,FALSE)</f>
        <v>East</v>
      </c>
      <c r="S146" s="11" t="str">
        <f>VLOOKUP(P146,Store_Dim!$A$2:$E$21,4,FALSE)</f>
        <v>East Davidville</v>
      </c>
      <c r="T146" s="11" t="str">
        <f>VLOOKUP(P146,Store_Dim!$A$2:$E$21,5,FALSE)</f>
        <v>Online</v>
      </c>
      <c r="U146" s="11" t="s">
        <v>2953</v>
      </c>
      <c r="V146" s="14">
        <f>VLOOKUP(Table1[[#This Row],[Sales_ID]],Sales!$A$2:$O$2001,2,FALSE)</f>
        <v>45817</v>
      </c>
      <c r="W146" s="15">
        <f>VLOOKUP(Table1[[#This Row],[Sales_ID]],Sales!$A$2:$O$2001,12,FALSE)</f>
        <v>2</v>
      </c>
      <c r="X146" s="16" t="str">
        <f>TEXT(VLOOKUP(Table1[[#This Row],[Sales_ID]],Sales!$A$2:$O$2001,13,FALSE),"₹#,##0")</f>
        <v>₹48</v>
      </c>
      <c r="Y146" s="51">
        <f>VLOOKUP(Table1[[#This Row],[Sales_ID]],Sales!$A$2:$O$2001,14,FALSE)</f>
        <v>0.03</v>
      </c>
      <c r="Z146" s="11" t="str">
        <f>VLOOKUP(Table1[[#This Row],[Sales_ID]],Sales!$A$2:$O$2001,10,FALSE)</f>
        <v>PayPal</v>
      </c>
      <c r="AA146" s="50">
        <f>VLOOKUP(Table1[[#This Row],[Sales_ID]],Sales!$A$2:$O$2001,15,FALSE)</f>
        <v>92.848399999999998</v>
      </c>
    </row>
    <row r="147" spans="1:27" x14ac:dyDescent="0.3">
      <c r="A147" s="11" t="s">
        <v>1080</v>
      </c>
      <c r="B147" s="11" t="str">
        <f>PROPER(VLOOKUP(A147,Customer!$A$2:$J$501,9,FALSE))</f>
        <v>Evelyn Brown</v>
      </c>
      <c r="C147" s="11" t="str">
        <f>PROPER(VLOOKUP(A147,Customer!$A$2:$H$501,3,FALSE))</f>
        <v>39</v>
      </c>
      <c r="D147" s="11" t="str">
        <f>PROPER(VLOOKUP(A147,Customer!$A$2:$H$501,4,FALSE))</f>
        <v>Male</v>
      </c>
      <c r="E147" s="11" t="str">
        <f>PROPER(VLOOKUP(A147,Customer!$A$2:$H$501,5,FALSE))</f>
        <v>West Victoriaborough</v>
      </c>
      <c r="F147" s="11" t="str">
        <f>PROPER(VLOOKUP(A147,Customer!$A$2:$H$501,6,FALSE))</f>
        <v>New Mexico</v>
      </c>
      <c r="G147" s="11" t="str">
        <f>VLOOKUP(A147,Customer!$A$2:$H$501,7,FALSE)</f>
        <v>USA</v>
      </c>
      <c r="H147" s="11" t="str">
        <f>PROPER(VLOOKUP(A147,Customer!$A$1:$J$501,10,FALSE))</f>
        <v>Gold</v>
      </c>
      <c r="I147" s="11" t="s">
        <v>1732</v>
      </c>
      <c r="J147" s="11" t="str">
        <f>VLOOKUP(I147, Product!$A$2:$H$501, 2,FALSE)</f>
        <v>Microwave Oven</v>
      </c>
      <c r="K147" s="11" t="str">
        <f>VLOOKUP(I147,Product!$A$2:$H$501,3,FALSE)</f>
        <v>Home</v>
      </c>
      <c r="L147" s="11" t="str">
        <f>VLOOKUP(I147, Product!$A$2:$H$501, 4,FALSE)</f>
        <v>Appliances</v>
      </c>
      <c r="M147" s="11" t="str">
        <f>VLOOKUP(I147, Product!$A$2:$H$501,5,FALSE)</f>
        <v>Green, Powell and Palmer</v>
      </c>
      <c r="N147" s="12">
        <f>VLOOKUP(I147, Product!$A$2:$I$501,8,FALSE)</f>
        <v>447.43</v>
      </c>
      <c r="O147" s="12">
        <f>VLOOKUP(I147, Product!$A$2:$I$501,9,FALSE)</f>
        <v>191</v>
      </c>
      <c r="P147" s="11" t="s">
        <v>1766</v>
      </c>
      <c r="Q147" s="11" t="str">
        <f>VLOOKUP(P147,Store_Dim!$A$2:$E$21,2,FALSE)</f>
        <v>Johnson-Wright</v>
      </c>
      <c r="R147" s="11" t="str">
        <f>VLOOKUP(P147,Store_Dim!$A$2:$E$21,3,FALSE)</f>
        <v>North</v>
      </c>
      <c r="S147" s="11" t="str">
        <f>VLOOKUP(P147,Store_Dim!$A$2:$E$21,4,FALSE)</f>
        <v>Hoodberg</v>
      </c>
      <c r="T147" s="11" t="str">
        <f>VLOOKUP(P147,Store_Dim!$A$2:$E$21,5,FALSE)</f>
        <v>Outlet</v>
      </c>
      <c r="U147" s="11" t="s">
        <v>2954</v>
      </c>
      <c r="V147" s="14">
        <f>VLOOKUP(Table1[[#This Row],[Sales_ID]],Sales!$A$2:$O$2001,2,FALSE)</f>
        <v>45509</v>
      </c>
      <c r="W147" s="15">
        <f>VLOOKUP(Table1[[#This Row],[Sales_ID]],Sales!$A$2:$O$2001,12,FALSE)</f>
        <v>1</v>
      </c>
      <c r="X147" s="16" t="str">
        <f>TEXT(VLOOKUP(Table1[[#This Row],[Sales_ID]],Sales!$A$2:$O$2001,13,FALSE),"₹#,##0")</f>
        <v>₹805</v>
      </c>
      <c r="Y147" s="51">
        <f>VLOOKUP(Table1[[#This Row],[Sales_ID]],Sales!$A$2:$O$2001,14,FALSE)</f>
        <v>0.06</v>
      </c>
      <c r="Z147" s="11" t="str">
        <f>VLOOKUP(Table1[[#This Row],[Sales_ID]],Sales!$A$2:$O$2001,10,FALSE)</f>
        <v>COD</v>
      </c>
      <c r="AA147" s="50">
        <f>VLOOKUP(Table1[[#This Row],[Sales_ID]],Sales!$A$2:$O$2001,15,FALSE)</f>
        <v>756.76580000000001</v>
      </c>
    </row>
    <row r="148" spans="1:27" x14ac:dyDescent="0.3">
      <c r="A148" s="11" t="s">
        <v>1166</v>
      </c>
      <c r="B148" s="11" t="str">
        <f>PROPER(VLOOKUP(A148,Customer!$A$2:$J$501,9,FALSE))</f>
        <v>James Orozco</v>
      </c>
      <c r="C148" s="11" t="str">
        <f>PROPER(VLOOKUP(A148,Customer!$A$2:$H$501,3,FALSE))</f>
        <v>37</v>
      </c>
      <c r="D148" s="11" t="str">
        <f>PROPER(VLOOKUP(A148,Customer!$A$2:$H$501,4,FALSE))</f>
        <v>Female</v>
      </c>
      <c r="E148" s="11" t="str">
        <f>PROPER(VLOOKUP(A148,Customer!$A$2:$H$501,5,FALSE))</f>
        <v>Simpsonfort</v>
      </c>
      <c r="F148" s="11" t="str">
        <f>PROPER(VLOOKUP(A148,Customer!$A$2:$H$501,6,FALSE))</f>
        <v>Maine</v>
      </c>
      <c r="G148" s="11" t="str">
        <f>VLOOKUP(A148,Customer!$A$2:$H$501,7,FALSE)</f>
        <v>USA</v>
      </c>
      <c r="H148" s="11" t="str">
        <f>PROPER(VLOOKUP(A148,Customer!$A$1:$J$501,10,FALSE))</f>
        <v>Gold</v>
      </c>
      <c r="I148" s="11" t="s">
        <v>1616</v>
      </c>
      <c r="J148" s="11" t="str">
        <f>VLOOKUP(I148, Product!$A$2:$H$501, 2,FALSE)</f>
        <v>Gaming Mechanical Keyboard</v>
      </c>
      <c r="K148" s="11" t="str">
        <f>VLOOKUP(I148,Product!$A$2:$H$501,3,FALSE)</f>
        <v>Electronics</v>
      </c>
      <c r="L148" s="11" t="str">
        <f>VLOOKUP(I148, Product!$A$2:$H$501, 4,FALSE)</f>
        <v>Computer</v>
      </c>
      <c r="M148" s="11" t="str">
        <f>VLOOKUP(I148, Product!$A$2:$H$501,5,FALSE)</f>
        <v>Lucero LLC</v>
      </c>
      <c r="N148" s="12">
        <f>VLOOKUP(I148, Product!$A$2:$I$501,8,FALSE)</f>
        <v>419.28</v>
      </c>
      <c r="O148" s="12">
        <f>VLOOKUP(I148, Product!$A$2:$I$501,9,FALSE)</f>
        <v>86</v>
      </c>
      <c r="P148" s="11" t="s">
        <v>1757</v>
      </c>
      <c r="Q148" s="11" t="str">
        <f>VLOOKUP(P148,Store_Dim!$A$2:$E$21,2,FALSE)</f>
        <v>Martinez, Adkins and Johnson</v>
      </c>
      <c r="R148" s="11" t="str">
        <f>VLOOKUP(P148,Store_Dim!$A$2:$E$21,3,FALSE)</f>
        <v>North</v>
      </c>
      <c r="S148" s="11" t="str">
        <f>VLOOKUP(P148,Store_Dim!$A$2:$E$21,4,FALSE)</f>
        <v>Danielmouth</v>
      </c>
      <c r="T148" s="11" t="str">
        <f>VLOOKUP(P148,Store_Dim!$A$2:$E$21,5,FALSE)</f>
        <v>Flagship</v>
      </c>
      <c r="U148" s="11" t="s">
        <v>2955</v>
      </c>
      <c r="V148" s="14">
        <f>VLOOKUP(Table1[[#This Row],[Sales_ID]],Sales!$A$2:$O$2001,2,FALSE)</f>
        <v>45753</v>
      </c>
      <c r="W148" s="15">
        <f>VLOOKUP(Table1[[#This Row],[Sales_ID]],Sales!$A$2:$O$2001,12,FALSE)</f>
        <v>3</v>
      </c>
      <c r="X148" s="16" t="str">
        <f>TEXT(VLOOKUP(Table1[[#This Row],[Sales_ID]],Sales!$A$2:$O$2001,13,FALSE),"₹#,##0")</f>
        <v>₹848</v>
      </c>
      <c r="Y148" s="51">
        <f>VLOOKUP(Table1[[#This Row],[Sales_ID]],Sales!$A$2:$O$2001,14,FALSE)</f>
        <v>0</v>
      </c>
      <c r="Z148" s="11" t="str">
        <f>VLOOKUP(Table1[[#This Row],[Sales_ID]],Sales!$A$2:$O$2001,10,FALSE)</f>
        <v>COD</v>
      </c>
      <c r="AA148" s="50">
        <f>VLOOKUP(Table1[[#This Row],[Sales_ID]],Sales!$A$2:$O$2001,15,FALSE)</f>
        <v>2545.44</v>
      </c>
    </row>
    <row r="149" spans="1:27" x14ac:dyDescent="0.3">
      <c r="A149" s="11" t="s">
        <v>1440</v>
      </c>
      <c r="B149" s="11" t="str">
        <f>PROPER(VLOOKUP(A149,Customer!$A$2:$J$501,9,FALSE))</f>
        <v>Michael Foley</v>
      </c>
      <c r="C149" s="11" t="str">
        <f>PROPER(VLOOKUP(A149,Customer!$A$2:$H$501,3,FALSE))</f>
        <v>63</v>
      </c>
      <c r="D149" s="11" t="str">
        <f>PROPER(VLOOKUP(A149,Customer!$A$2:$H$501,4,FALSE))</f>
        <v>Female</v>
      </c>
      <c r="E149" s="11" t="str">
        <f>PROPER(VLOOKUP(A149,Customer!$A$2:$H$501,5,FALSE))</f>
        <v>Oneillfurt</v>
      </c>
      <c r="F149" s="11" t="str">
        <f>PROPER(VLOOKUP(A149,Customer!$A$2:$H$501,6,FALSE))</f>
        <v>Vermont</v>
      </c>
      <c r="G149" s="11" t="str">
        <f>VLOOKUP(A149,Customer!$A$2:$H$501,7,FALSE)</f>
        <v>USA</v>
      </c>
      <c r="H149" s="11" t="str">
        <f>PROPER(VLOOKUP(A149,Customer!$A$1:$J$501,10,FALSE))</f>
        <v>Gold</v>
      </c>
      <c r="I149" s="11" t="s">
        <v>1602</v>
      </c>
      <c r="J149" s="11" t="str">
        <f>VLOOKUP(I149, Product!$A$2:$H$501, 2,FALSE)</f>
        <v>Decorative Floor Vase</v>
      </c>
      <c r="K149" s="11" t="str">
        <f>VLOOKUP(I149,Product!$A$2:$H$501,3,FALSE)</f>
        <v>Home</v>
      </c>
      <c r="L149" s="11" t="str">
        <f>VLOOKUP(I149, Product!$A$2:$H$501, 4,FALSE)</f>
        <v>Decor</v>
      </c>
      <c r="M149" s="11" t="str">
        <f>VLOOKUP(I149, Product!$A$2:$H$501,5,FALSE)</f>
        <v>Khan, Jones and Paul</v>
      </c>
      <c r="N149" s="12">
        <f>VLOOKUP(I149, Product!$A$2:$I$501,8,FALSE)</f>
        <v>234.80599999999998</v>
      </c>
      <c r="O149" s="12">
        <f>VLOOKUP(I149, Product!$A$2:$I$501,9,FALSE)</f>
        <v>378</v>
      </c>
      <c r="P149" s="11" t="s">
        <v>1789</v>
      </c>
      <c r="Q149" s="11" t="str">
        <f>VLOOKUP(P149,Store_Dim!$A$2:$E$21,2,FALSE)</f>
        <v>Hill, Wagner and Ballard</v>
      </c>
      <c r="R149" s="11" t="str">
        <f>VLOOKUP(P149,Store_Dim!$A$2:$E$21,3,FALSE)</f>
        <v>East</v>
      </c>
      <c r="S149" s="11" t="str">
        <f>VLOOKUP(P149,Store_Dim!$A$2:$E$21,4,FALSE)</f>
        <v>East Davidville</v>
      </c>
      <c r="T149" s="11" t="str">
        <f>VLOOKUP(P149,Store_Dim!$A$2:$E$21,5,FALSE)</f>
        <v>Online</v>
      </c>
      <c r="U149" s="11" t="s">
        <v>1939</v>
      </c>
      <c r="V149" s="14">
        <f>VLOOKUP(Table1[[#This Row],[Sales_ID]],Sales!$A$2:$O$2001,2,FALSE)</f>
        <v>45413</v>
      </c>
      <c r="W149" s="15">
        <f>VLOOKUP(Table1[[#This Row],[Sales_ID]],Sales!$A$2:$O$2001,12,FALSE)</f>
        <v>1</v>
      </c>
      <c r="X149" s="16" t="str">
        <f>TEXT(VLOOKUP(Table1[[#This Row],[Sales_ID]],Sales!$A$2:$O$2001,13,FALSE),"₹#,##0")</f>
        <v>₹282</v>
      </c>
      <c r="Y149" s="51">
        <f>VLOOKUP(Table1[[#This Row],[Sales_ID]],Sales!$A$2:$O$2001,14,FALSE)</f>
        <v>0.2</v>
      </c>
      <c r="Z149" s="11" t="str">
        <f>VLOOKUP(Table1[[#This Row],[Sales_ID]],Sales!$A$2:$O$2001,10,FALSE)</f>
        <v>PayPal</v>
      </c>
      <c r="AA149" s="50">
        <f>VLOOKUP(Table1[[#This Row],[Sales_ID]],Sales!$A$2:$O$2001,15,FALSE)</f>
        <v>225.57599999999999</v>
      </c>
    </row>
    <row r="150" spans="1:27" x14ac:dyDescent="0.3">
      <c r="A150" s="11" t="s">
        <v>782</v>
      </c>
      <c r="B150" s="11" t="str">
        <f>PROPER(VLOOKUP(A150,Customer!$A$2:$J$501,9,FALSE))</f>
        <v>Nancy Page</v>
      </c>
      <c r="C150" s="11" t="str">
        <f>PROPER(VLOOKUP(A150,Customer!$A$2:$H$501,3,FALSE))</f>
        <v>19</v>
      </c>
      <c r="D150" s="11" t="str">
        <f>PROPER(VLOOKUP(A150,Customer!$A$2:$H$501,4,FALSE))</f>
        <v>Male</v>
      </c>
      <c r="E150" s="11" t="str">
        <f>PROPER(VLOOKUP(A150,Customer!$A$2:$H$501,5,FALSE))</f>
        <v>West Julia</v>
      </c>
      <c r="F150" s="11" t="str">
        <f>PROPER(VLOOKUP(A150,Customer!$A$2:$H$501,6,FALSE))</f>
        <v>Utah</v>
      </c>
      <c r="G150" s="11" t="str">
        <f>VLOOKUP(A150,Customer!$A$2:$H$501,7,FALSE)</f>
        <v>USA</v>
      </c>
      <c r="H150" s="11" t="str">
        <f>PROPER(VLOOKUP(A150,Customer!$A$1:$J$501,10,FALSE))</f>
        <v>Bronze</v>
      </c>
      <c r="I150" s="11" t="s">
        <v>1654</v>
      </c>
      <c r="J150" s="11" t="str">
        <f>VLOOKUP(I150, Product!$A$2:$H$501, 2,FALSE)</f>
        <v>Men's Track Pants</v>
      </c>
      <c r="K150" s="11" t="str">
        <f>VLOOKUP(I150,Product!$A$2:$H$501,3,FALSE)</f>
        <v>Clothing</v>
      </c>
      <c r="L150" s="11" t="str">
        <f>VLOOKUP(I150, Product!$A$2:$H$501, 4,FALSE)</f>
        <v>Bottoms</v>
      </c>
      <c r="M150" s="11" t="str">
        <f>VLOOKUP(I150, Product!$A$2:$H$501,5,FALSE)</f>
        <v>Hamilton, Woods and Walker</v>
      </c>
      <c r="N150" s="12">
        <f>VLOOKUP(I150, Product!$A$2:$I$501,8,FALSE)</f>
        <v>386.56</v>
      </c>
      <c r="O150" s="12">
        <f>VLOOKUP(I150, Product!$A$2:$I$501,9,FALSE)</f>
        <v>125</v>
      </c>
      <c r="P150" s="11" t="s">
        <v>1782</v>
      </c>
      <c r="Q150" s="11" t="str">
        <f>VLOOKUP(P150,Store_Dim!$A$2:$E$21,2,FALSE)</f>
        <v>Bean, Jones and Park</v>
      </c>
      <c r="R150" s="11" t="str">
        <f>VLOOKUP(P150,Store_Dim!$A$2:$E$21,3,FALSE)</f>
        <v>West</v>
      </c>
      <c r="S150" s="11" t="str">
        <f>VLOOKUP(P150,Store_Dim!$A$2:$E$21,4,FALSE)</f>
        <v>Thompsonborough</v>
      </c>
      <c r="T150" s="11" t="str">
        <f>VLOOKUP(P150,Store_Dim!$A$2:$E$21,5,FALSE)</f>
        <v>Online</v>
      </c>
      <c r="U150" s="11" t="s">
        <v>2956</v>
      </c>
      <c r="V150" s="14">
        <f>VLOOKUP(Table1[[#This Row],[Sales_ID]],Sales!$A$2:$O$2001,2,FALSE)</f>
        <v>45512</v>
      </c>
      <c r="W150" s="15">
        <f>VLOOKUP(Table1[[#This Row],[Sales_ID]],Sales!$A$2:$O$2001,12,FALSE)</f>
        <v>2</v>
      </c>
      <c r="X150" s="16" t="str">
        <f>TEXT(VLOOKUP(Table1[[#This Row],[Sales_ID]],Sales!$A$2:$O$2001,13,FALSE),"₹#,##0")</f>
        <v>₹569</v>
      </c>
      <c r="Y150" s="51">
        <f>VLOOKUP(Table1[[#This Row],[Sales_ID]],Sales!$A$2:$O$2001,14,FALSE)</f>
        <v>0.22</v>
      </c>
      <c r="Z150" s="11" t="str">
        <f>VLOOKUP(Table1[[#This Row],[Sales_ID]],Sales!$A$2:$O$2001,10,FALSE)</f>
        <v>Credit Card</v>
      </c>
      <c r="AA150" s="50">
        <f>VLOOKUP(Table1[[#This Row],[Sales_ID]],Sales!$A$2:$O$2001,15,FALSE)</f>
        <v>887.56200000000013</v>
      </c>
    </row>
    <row r="151" spans="1:27" x14ac:dyDescent="0.3">
      <c r="A151" s="11" t="s">
        <v>541</v>
      </c>
      <c r="B151" s="11" t="str">
        <f>PROPER(VLOOKUP(A151,Customer!$A$2:$J$501,9,FALSE))</f>
        <v>Mariah Brown</v>
      </c>
      <c r="C151" s="11" t="str">
        <f>PROPER(VLOOKUP(A151,Customer!$A$2:$H$501,3,FALSE))</f>
        <v>37</v>
      </c>
      <c r="D151" s="11" t="str">
        <f>PROPER(VLOOKUP(A151,Customer!$A$2:$H$501,4,FALSE))</f>
        <v>Male</v>
      </c>
      <c r="E151" s="11" t="str">
        <f>PROPER(VLOOKUP(A151,Customer!$A$2:$H$501,5,FALSE))</f>
        <v>Palmerbury</v>
      </c>
      <c r="F151" s="11" t="str">
        <f>PROPER(VLOOKUP(A151,Customer!$A$2:$H$501,6,FALSE))</f>
        <v>Tennessee</v>
      </c>
      <c r="G151" s="11" t="str">
        <f>VLOOKUP(A151,Customer!$A$2:$H$501,7,FALSE)</f>
        <v>USA</v>
      </c>
      <c r="H151" s="11" t="str">
        <f>PROPER(VLOOKUP(A151,Customer!$A$1:$J$501,10,FALSE))</f>
        <v>Silver</v>
      </c>
      <c r="I151" s="11" t="s">
        <v>1654</v>
      </c>
      <c r="J151" s="11" t="str">
        <f>VLOOKUP(I151, Product!$A$2:$H$501, 2,FALSE)</f>
        <v>Men's Track Pants</v>
      </c>
      <c r="K151" s="11" t="str">
        <f>VLOOKUP(I151,Product!$A$2:$H$501,3,FALSE)</f>
        <v>Clothing</v>
      </c>
      <c r="L151" s="11" t="str">
        <f>VLOOKUP(I151, Product!$A$2:$H$501, 4,FALSE)</f>
        <v>Bottoms</v>
      </c>
      <c r="M151" s="11" t="str">
        <f>VLOOKUP(I151, Product!$A$2:$H$501,5,FALSE)</f>
        <v>Hamilton, Woods and Walker</v>
      </c>
      <c r="N151" s="12">
        <f>VLOOKUP(I151, Product!$A$2:$I$501,8,FALSE)</f>
        <v>386.56</v>
      </c>
      <c r="O151" s="12">
        <f>VLOOKUP(I151, Product!$A$2:$I$501,9,FALSE)</f>
        <v>125</v>
      </c>
      <c r="P151" s="11" t="s">
        <v>1792</v>
      </c>
      <c r="Q151" s="11" t="str">
        <f>VLOOKUP(P151,Store_Dim!$A$2:$E$21,2,FALSE)</f>
        <v>Aguirre-Keller</v>
      </c>
      <c r="R151" s="11" t="str">
        <f>VLOOKUP(P151,Store_Dim!$A$2:$E$21,3,FALSE)</f>
        <v>South</v>
      </c>
      <c r="S151" s="11" t="str">
        <f>VLOOKUP(P151,Store_Dim!$A$2:$E$21,4,FALSE)</f>
        <v>Lake Michael</v>
      </c>
      <c r="T151" s="11" t="str">
        <f>VLOOKUP(P151,Store_Dim!$A$2:$E$21,5,FALSE)</f>
        <v>Online</v>
      </c>
      <c r="U151" s="11" t="s">
        <v>2957</v>
      </c>
      <c r="V151" s="14">
        <f>VLOOKUP(Table1[[#This Row],[Sales_ID]],Sales!$A$2:$O$2001,2,FALSE)</f>
        <v>45764</v>
      </c>
      <c r="W151" s="15">
        <f>VLOOKUP(Table1[[#This Row],[Sales_ID]],Sales!$A$2:$O$2001,12,FALSE)</f>
        <v>3</v>
      </c>
      <c r="X151" s="16" t="str">
        <f>TEXT(VLOOKUP(Table1[[#This Row],[Sales_ID]],Sales!$A$2:$O$2001,13,FALSE),"₹#,##0")</f>
        <v>₹270</v>
      </c>
      <c r="Y151" s="51">
        <f>VLOOKUP(Table1[[#This Row],[Sales_ID]],Sales!$A$2:$O$2001,14,FALSE)</f>
        <v>0.05</v>
      </c>
      <c r="Z151" s="11" t="str">
        <f>VLOOKUP(Table1[[#This Row],[Sales_ID]],Sales!$A$2:$O$2001,10,FALSE)</f>
        <v>PayPal</v>
      </c>
      <c r="AA151" s="50">
        <f>VLOOKUP(Table1[[#This Row],[Sales_ID]],Sales!$A$2:$O$2001,15,FALSE)</f>
        <v>769.04399999999998</v>
      </c>
    </row>
    <row r="152" spans="1:27" x14ac:dyDescent="0.3">
      <c r="A152" s="11" t="s">
        <v>975</v>
      </c>
      <c r="B152" s="11" t="str">
        <f>PROPER(VLOOKUP(A152,Customer!$A$2:$J$501,9,FALSE))</f>
        <v>Stacy Collins</v>
      </c>
      <c r="C152" s="11" t="str">
        <f>PROPER(VLOOKUP(A152,Customer!$A$2:$H$501,3,FALSE))</f>
        <v>41</v>
      </c>
      <c r="D152" s="11" t="str">
        <f>PROPER(VLOOKUP(A152,Customer!$A$2:$H$501,4,FALSE))</f>
        <v>Female</v>
      </c>
      <c r="E152" s="11" t="str">
        <f>PROPER(VLOOKUP(A152,Customer!$A$2:$H$501,5,FALSE))</f>
        <v>Randychester</v>
      </c>
      <c r="F152" s="11" t="str">
        <f>PROPER(VLOOKUP(A152,Customer!$A$2:$H$501,6,FALSE))</f>
        <v>California</v>
      </c>
      <c r="G152" s="11" t="str">
        <f>VLOOKUP(A152,Customer!$A$2:$H$501,7,FALSE)</f>
        <v>USA</v>
      </c>
      <c r="H152" s="11" t="str">
        <f>PROPER(VLOOKUP(A152,Customer!$A$1:$J$501,10,FALSE))</f>
        <v>Bronze</v>
      </c>
      <c r="I152" s="11" t="s">
        <v>1672</v>
      </c>
      <c r="J152" s="11" t="str">
        <f>VLOOKUP(I152, Product!$A$2:$H$501, 2,FALSE)</f>
        <v>Laptop Cooling Pad</v>
      </c>
      <c r="K152" s="11" t="str">
        <f>VLOOKUP(I152,Product!$A$2:$H$501,3,FALSE)</f>
        <v>Electronics</v>
      </c>
      <c r="L152" s="11" t="str">
        <f>VLOOKUP(I152, Product!$A$2:$H$501, 4,FALSE)</f>
        <v>Computer</v>
      </c>
      <c r="M152" s="11" t="str">
        <f>VLOOKUP(I152, Product!$A$2:$H$501,5,FALSE)</f>
        <v>Murray, Gould and Ware</v>
      </c>
      <c r="N152" s="12">
        <f>VLOOKUP(I152, Product!$A$2:$I$501,8,FALSE)</f>
        <v>86.42</v>
      </c>
      <c r="O152" s="12">
        <f>VLOOKUP(I152, Product!$A$2:$I$501,9,FALSE)</f>
        <v>222</v>
      </c>
      <c r="P152" s="11" t="s">
        <v>1797</v>
      </c>
      <c r="Q152" s="11" t="str">
        <f>VLOOKUP(P152,Store_Dim!$A$2:$E$21,2,FALSE)</f>
        <v>Gardner, Humphrey and Contreras</v>
      </c>
      <c r="R152" s="11" t="str">
        <f>VLOOKUP(P152,Store_Dim!$A$2:$E$21,3,FALSE)</f>
        <v>East</v>
      </c>
      <c r="S152" s="11" t="str">
        <f>VLOOKUP(P152,Store_Dim!$A$2:$E$21,4,FALSE)</f>
        <v>Johnsonville</v>
      </c>
      <c r="T152" s="11" t="str">
        <f>VLOOKUP(P152,Store_Dim!$A$2:$E$21,5,FALSE)</f>
        <v>Flagship</v>
      </c>
      <c r="U152" s="11" t="s">
        <v>2958</v>
      </c>
      <c r="V152" s="14">
        <f>VLOOKUP(Table1[[#This Row],[Sales_ID]],Sales!$A$2:$O$2001,2,FALSE)</f>
        <v>45746</v>
      </c>
      <c r="W152" s="15">
        <f>VLOOKUP(Table1[[#This Row],[Sales_ID]],Sales!$A$2:$O$2001,12,FALSE)</f>
        <v>4</v>
      </c>
      <c r="X152" s="16" t="str">
        <f>TEXT(VLOOKUP(Table1[[#This Row],[Sales_ID]],Sales!$A$2:$O$2001,13,FALSE),"₹#,##0")</f>
        <v>₹267</v>
      </c>
      <c r="Y152" s="51">
        <f>VLOOKUP(Table1[[#This Row],[Sales_ID]],Sales!$A$2:$O$2001,14,FALSE)</f>
        <v>0.27</v>
      </c>
      <c r="Z152" s="11" t="str">
        <f>VLOOKUP(Table1[[#This Row],[Sales_ID]],Sales!$A$2:$O$2001,10,FALSE)</f>
        <v>PayPal</v>
      </c>
      <c r="AA152" s="50">
        <f>VLOOKUP(Table1[[#This Row],[Sales_ID]],Sales!$A$2:$O$2001,15,FALSE)</f>
        <v>780.69119999999998</v>
      </c>
    </row>
    <row r="153" spans="1:27" x14ac:dyDescent="0.3">
      <c r="A153" s="11" t="s">
        <v>399</v>
      </c>
      <c r="B153" s="11" t="str">
        <f>PROPER(VLOOKUP(A153,Customer!$A$2:$J$501,9,FALSE))</f>
        <v>Ryan Hernandez</v>
      </c>
      <c r="C153" s="11" t="str">
        <f>PROPER(VLOOKUP(A153,Customer!$A$2:$H$501,3,FALSE))</f>
        <v>30</v>
      </c>
      <c r="D153" s="11" t="str">
        <f>PROPER(VLOOKUP(A153,Customer!$A$2:$H$501,4,FALSE))</f>
        <v>Male</v>
      </c>
      <c r="E153" s="11" t="str">
        <f>PROPER(VLOOKUP(A153,Customer!$A$2:$H$501,5,FALSE))</f>
        <v>East Donna</v>
      </c>
      <c r="F153" s="11" t="str">
        <f>PROPER(VLOOKUP(A153,Customer!$A$2:$H$501,6,FALSE))</f>
        <v>Nevada</v>
      </c>
      <c r="G153" s="11" t="str">
        <f>VLOOKUP(A153,Customer!$A$2:$H$501,7,FALSE)</f>
        <v>USA</v>
      </c>
      <c r="H153" s="11" t="str">
        <f>PROPER(VLOOKUP(A153,Customer!$A$1:$J$501,10,FALSE))</f>
        <v>Bronze</v>
      </c>
      <c r="I153" s="11" t="s">
        <v>1622</v>
      </c>
      <c r="J153" s="11" t="str">
        <f>VLOOKUP(I153, Product!$A$2:$H$501, 2,FALSE)</f>
        <v>Men's Casual Sneakers</v>
      </c>
      <c r="K153" s="11" t="str">
        <f>VLOOKUP(I153,Product!$A$2:$H$501,3,FALSE)</f>
        <v>Clothing</v>
      </c>
      <c r="L153" s="11" t="str">
        <f>VLOOKUP(I153, Product!$A$2:$H$501, 4,FALSE)</f>
        <v>Footwear</v>
      </c>
      <c r="M153" s="11" t="str">
        <f>VLOOKUP(I153, Product!$A$2:$H$501,5,FALSE)</f>
        <v>Hogan-Lee</v>
      </c>
      <c r="N153" s="12">
        <f>VLOOKUP(I153, Product!$A$2:$I$501,8,FALSE)</f>
        <v>353.47</v>
      </c>
      <c r="O153" s="12">
        <f>VLOOKUP(I153, Product!$A$2:$I$501,9,FALSE)</f>
        <v>214</v>
      </c>
      <c r="P153" s="11" t="s">
        <v>1757</v>
      </c>
      <c r="Q153" s="11" t="str">
        <f>VLOOKUP(P153,Store_Dim!$A$2:$E$21,2,FALSE)</f>
        <v>Martinez, Adkins and Johnson</v>
      </c>
      <c r="R153" s="11" t="str">
        <f>VLOOKUP(P153,Store_Dim!$A$2:$E$21,3,FALSE)</f>
        <v>North</v>
      </c>
      <c r="S153" s="11" t="str">
        <f>VLOOKUP(P153,Store_Dim!$A$2:$E$21,4,FALSE)</f>
        <v>Danielmouth</v>
      </c>
      <c r="T153" s="11" t="str">
        <f>VLOOKUP(P153,Store_Dim!$A$2:$E$21,5,FALSE)</f>
        <v>Flagship</v>
      </c>
      <c r="U153" s="11" t="s">
        <v>2959</v>
      </c>
      <c r="V153" s="14">
        <f>VLOOKUP(Table1[[#This Row],[Sales_ID]],Sales!$A$2:$O$2001,2,FALSE)</f>
        <v>45647</v>
      </c>
      <c r="W153" s="15">
        <f>VLOOKUP(Table1[[#This Row],[Sales_ID]],Sales!$A$2:$O$2001,12,FALSE)</f>
        <v>1</v>
      </c>
      <c r="X153" s="16" t="str">
        <f>TEXT(VLOOKUP(Table1[[#This Row],[Sales_ID]],Sales!$A$2:$O$2001,13,FALSE),"₹#,##0")</f>
        <v>₹438</v>
      </c>
      <c r="Y153" s="51">
        <f>VLOOKUP(Table1[[#This Row],[Sales_ID]],Sales!$A$2:$O$2001,14,FALSE)</f>
        <v>0.09</v>
      </c>
      <c r="Z153" s="11" t="str">
        <f>VLOOKUP(Table1[[#This Row],[Sales_ID]],Sales!$A$2:$O$2001,10,FALSE)</f>
        <v>Credit Card</v>
      </c>
      <c r="AA153" s="50">
        <f>VLOOKUP(Table1[[#This Row],[Sales_ID]],Sales!$A$2:$O$2001,15,FALSE)</f>
        <v>398.95310000000012</v>
      </c>
    </row>
    <row r="154" spans="1:27" x14ac:dyDescent="0.3">
      <c r="A154" s="11" t="s">
        <v>547</v>
      </c>
      <c r="B154" s="11" t="str">
        <f>PROPER(VLOOKUP(A154,Customer!$A$2:$J$501,9,FALSE))</f>
        <v>Daniel Rivas</v>
      </c>
      <c r="C154" s="11" t="str">
        <f>PROPER(VLOOKUP(A154,Customer!$A$2:$H$501,3,FALSE))</f>
        <v>39</v>
      </c>
      <c r="D154" s="11" t="str">
        <f>PROPER(VLOOKUP(A154,Customer!$A$2:$H$501,4,FALSE))</f>
        <v>Female</v>
      </c>
      <c r="E154" s="11" t="str">
        <f>PROPER(VLOOKUP(A154,Customer!$A$2:$H$501,5,FALSE))</f>
        <v>Dominiquefort</v>
      </c>
      <c r="F154" s="11" t="str">
        <f>PROPER(VLOOKUP(A154,Customer!$A$2:$H$501,6,FALSE))</f>
        <v>Georgia</v>
      </c>
      <c r="G154" s="11" t="str">
        <f>VLOOKUP(A154,Customer!$A$2:$H$501,7,FALSE)</f>
        <v>USA</v>
      </c>
      <c r="H154" s="11" t="str">
        <f>PROPER(VLOOKUP(A154,Customer!$A$1:$J$501,10,FALSE))</f>
        <v>Silver</v>
      </c>
      <c r="I154" s="11" t="s">
        <v>1650</v>
      </c>
      <c r="J154" s="11" t="str">
        <f>VLOOKUP(I154, Product!$A$2:$H$501, 2,FALSE)</f>
        <v>HDMI Cable – 2m</v>
      </c>
      <c r="K154" s="11" t="str">
        <f>VLOOKUP(I154,Product!$A$2:$H$501,3,FALSE)</f>
        <v>Electronics</v>
      </c>
      <c r="L154" s="11" t="str">
        <f>VLOOKUP(I154, Product!$A$2:$H$501, 4,FALSE)</f>
        <v>Accessories</v>
      </c>
      <c r="M154" s="11" t="str">
        <f>VLOOKUP(I154, Product!$A$2:$H$501,5,FALSE)</f>
        <v>Bautista, Green and Hale</v>
      </c>
      <c r="N154" s="12">
        <f>VLOOKUP(I154, Product!$A$2:$I$501,8,FALSE)</f>
        <v>88.49</v>
      </c>
      <c r="O154" s="12">
        <f>VLOOKUP(I154, Product!$A$2:$I$501,9,FALSE)</f>
        <v>246</v>
      </c>
      <c r="P154" s="11" t="s">
        <v>1810</v>
      </c>
      <c r="Q154" s="11" t="str">
        <f>VLOOKUP(P154,Store_Dim!$A$2:$E$21,2,FALSE)</f>
        <v>Guerrero-Schmitt</v>
      </c>
      <c r="R154" s="11" t="str">
        <f>VLOOKUP(P154,Store_Dim!$A$2:$E$21,3,FALSE)</f>
        <v>East</v>
      </c>
      <c r="S154" s="11" t="str">
        <f>VLOOKUP(P154,Store_Dim!$A$2:$E$21,4,FALSE)</f>
        <v>East Stevechester</v>
      </c>
      <c r="T154" s="11" t="str">
        <f>VLOOKUP(P154,Store_Dim!$A$2:$E$21,5,FALSE)</f>
        <v>Flagship</v>
      </c>
      <c r="U154" s="11" t="s">
        <v>2960</v>
      </c>
      <c r="V154" s="14">
        <f>VLOOKUP(Table1[[#This Row],[Sales_ID]],Sales!$A$2:$O$2001,2,FALSE)</f>
        <v>45443</v>
      </c>
      <c r="W154" s="15">
        <f>VLOOKUP(Table1[[#This Row],[Sales_ID]],Sales!$A$2:$O$2001,12,FALSE)</f>
        <v>2</v>
      </c>
      <c r="X154" s="16" t="str">
        <f>TEXT(VLOOKUP(Table1[[#This Row],[Sales_ID]],Sales!$A$2:$O$2001,13,FALSE),"₹#,##0")</f>
        <v>₹87</v>
      </c>
      <c r="Y154" s="51">
        <f>VLOOKUP(Table1[[#This Row],[Sales_ID]],Sales!$A$2:$O$2001,14,FALSE)</f>
        <v>0.28000000000000003</v>
      </c>
      <c r="Z154" s="11" t="str">
        <f>VLOOKUP(Table1[[#This Row],[Sales_ID]],Sales!$A$2:$O$2001,10,FALSE)</f>
        <v>COD</v>
      </c>
      <c r="AA154" s="50">
        <f>VLOOKUP(Table1[[#This Row],[Sales_ID]],Sales!$A$2:$O$2001,15,FALSE)</f>
        <v>124.8768</v>
      </c>
    </row>
    <row r="155" spans="1:27" x14ac:dyDescent="0.3">
      <c r="A155" s="11" t="s">
        <v>1319</v>
      </c>
      <c r="B155" s="11" t="str">
        <f>PROPER(VLOOKUP(A155,Customer!$A$2:$J$501,9,FALSE))</f>
        <v>Bryce Hawkins</v>
      </c>
      <c r="C155" s="11" t="str">
        <f>PROPER(VLOOKUP(A155,Customer!$A$2:$H$501,3,FALSE))</f>
        <v>40</v>
      </c>
      <c r="D155" s="11" t="str">
        <f>PROPER(VLOOKUP(A155,Customer!$A$2:$H$501,4,FALSE))</f>
        <v>Male</v>
      </c>
      <c r="E155" s="11" t="str">
        <f>PROPER(VLOOKUP(A155,Customer!$A$2:$H$501,5,FALSE))</f>
        <v>Lake Monique</v>
      </c>
      <c r="F155" s="11" t="str">
        <f>PROPER(VLOOKUP(A155,Customer!$A$2:$H$501,6,FALSE))</f>
        <v>Utah</v>
      </c>
      <c r="G155" s="11" t="str">
        <f>VLOOKUP(A155,Customer!$A$2:$H$501,7,FALSE)</f>
        <v>USA</v>
      </c>
      <c r="H155" s="11" t="str">
        <f>PROPER(VLOOKUP(A155,Customer!$A$1:$J$501,10,FALSE))</f>
        <v>Bronze</v>
      </c>
      <c r="I155" s="11" t="s">
        <v>1726</v>
      </c>
      <c r="J155" s="11" t="str">
        <f>VLOOKUP(I155, Product!$A$2:$H$501, 2,FALSE)</f>
        <v>Face Foundation Kit</v>
      </c>
      <c r="K155" s="11" t="str">
        <f>VLOOKUP(I155,Product!$A$2:$H$501,3,FALSE)</f>
        <v>Beauty</v>
      </c>
      <c r="L155" s="11" t="str">
        <f>VLOOKUP(I155, Product!$A$2:$H$501, 4,FALSE)</f>
        <v>Makeup</v>
      </c>
      <c r="M155" s="11" t="str">
        <f>VLOOKUP(I155, Product!$A$2:$H$501,5,FALSE)</f>
        <v>Taylor-Elliott</v>
      </c>
      <c r="N155" s="12">
        <f>VLOOKUP(I155, Product!$A$2:$I$501,8,FALSE)</f>
        <v>183.04</v>
      </c>
      <c r="O155" s="12">
        <f>VLOOKUP(I155, Product!$A$2:$I$501,9,FALSE)</f>
        <v>457</v>
      </c>
      <c r="P155" s="11" t="s">
        <v>1776</v>
      </c>
      <c r="Q155" s="11" t="str">
        <f>VLOOKUP(P155,Store_Dim!$A$2:$E$21,2,FALSE)</f>
        <v>Benson-Elliott</v>
      </c>
      <c r="R155" s="11" t="str">
        <f>VLOOKUP(P155,Store_Dim!$A$2:$E$21,3,FALSE)</f>
        <v>East</v>
      </c>
      <c r="S155" s="11" t="str">
        <f>VLOOKUP(P155,Store_Dim!$A$2:$E$21,4,FALSE)</f>
        <v>Port Josephberg</v>
      </c>
      <c r="T155" s="11" t="str">
        <f>VLOOKUP(P155,Store_Dim!$A$2:$E$21,5,FALSE)</f>
        <v>Online</v>
      </c>
      <c r="U155" s="11" t="s">
        <v>2961</v>
      </c>
      <c r="V155" s="14">
        <f>VLOOKUP(Table1[[#This Row],[Sales_ID]],Sales!$A$2:$O$2001,2,FALSE)</f>
        <v>45722</v>
      </c>
      <c r="W155" s="15">
        <f>VLOOKUP(Table1[[#This Row],[Sales_ID]],Sales!$A$2:$O$2001,12,FALSE)</f>
        <v>4</v>
      </c>
      <c r="X155" s="16" t="str">
        <f>TEXT(VLOOKUP(Table1[[#This Row],[Sales_ID]],Sales!$A$2:$O$2001,13,FALSE),"₹#,##0")</f>
        <v>₹630</v>
      </c>
      <c r="Y155" s="51">
        <f>VLOOKUP(Table1[[#This Row],[Sales_ID]],Sales!$A$2:$O$2001,14,FALSE)</f>
        <v>0.14000000000000001</v>
      </c>
      <c r="Z155" s="11" t="str">
        <f>VLOOKUP(Table1[[#This Row],[Sales_ID]],Sales!$A$2:$O$2001,10,FALSE)</f>
        <v>COD</v>
      </c>
      <c r="AA155" s="50">
        <f>VLOOKUP(Table1[[#This Row],[Sales_ID]],Sales!$A$2:$O$2001,15,FALSE)</f>
        <v>2167.9223999999999</v>
      </c>
    </row>
    <row r="156" spans="1:27" x14ac:dyDescent="0.3">
      <c r="A156" s="11" t="s">
        <v>1124</v>
      </c>
      <c r="B156" s="11" t="str">
        <f>PROPER(VLOOKUP(A156,Customer!$A$2:$J$501,9,FALSE))</f>
        <v>Melanie Lam</v>
      </c>
      <c r="C156" s="11" t="str">
        <f>PROPER(VLOOKUP(A156,Customer!$A$2:$H$501,3,FALSE))</f>
        <v>32</v>
      </c>
      <c r="D156" s="11" t="str">
        <f>PROPER(VLOOKUP(A156,Customer!$A$2:$H$501,4,FALSE))</f>
        <v>Male</v>
      </c>
      <c r="E156" s="11" t="str">
        <f>PROPER(VLOOKUP(A156,Customer!$A$2:$H$501,5,FALSE))</f>
        <v>East Michaelton</v>
      </c>
      <c r="F156" s="11" t="str">
        <f>PROPER(VLOOKUP(A156,Customer!$A$2:$H$501,6,FALSE))</f>
        <v>Kansas</v>
      </c>
      <c r="G156" s="11" t="str">
        <f>VLOOKUP(A156,Customer!$A$2:$H$501,7,FALSE)</f>
        <v>USA</v>
      </c>
      <c r="H156" s="11" t="str">
        <f>PROPER(VLOOKUP(A156,Customer!$A$1:$J$501,10,FALSE))</f>
        <v>Silver</v>
      </c>
      <c r="I156" s="11" t="s">
        <v>1666</v>
      </c>
      <c r="J156" s="11" t="str">
        <f>VLOOKUP(I156, Product!$A$2:$H$501, 2,FALSE)</f>
        <v>Men's Hair Styling Gel</v>
      </c>
      <c r="K156" s="11" t="str">
        <f>VLOOKUP(I156,Product!$A$2:$H$501,3,FALSE)</f>
        <v>Beauty</v>
      </c>
      <c r="L156" s="11" t="str">
        <f>VLOOKUP(I156, Product!$A$2:$H$501, 4,FALSE)</f>
        <v>Haircare</v>
      </c>
      <c r="M156" s="11" t="str">
        <f>VLOOKUP(I156, Product!$A$2:$H$501,5,FALSE)</f>
        <v>Cline-Mccarthy</v>
      </c>
      <c r="N156" s="12">
        <f>VLOOKUP(I156, Product!$A$2:$I$501,8,FALSE)</f>
        <v>17.309999999999999</v>
      </c>
      <c r="O156" s="12">
        <f>VLOOKUP(I156, Product!$A$2:$I$501,9,FALSE)</f>
        <v>399</v>
      </c>
      <c r="P156" s="11" t="s">
        <v>1776</v>
      </c>
      <c r="Q156" s="11" t="str">
        <f>VLOOKUP(P156,Store_Dim!$A$2:$E$21,2,FALSE)</f>
        <v>Benson-Elliott</v>
      </c>
      <c r="R156" s="11" t="str">
        <f>VLOOKUP(P156,Store_Dim!$A$2:$E$21,3,FALSE)</f>
        <v>East</v>
      </c>
      <c r="S156" s="11" t="str">
        <f>VLOOKUP(P156,Store_Dim!$A$2:$E$21,4,FALSE)</f>
        <v>Port Josephberg</v>
      </c>
      <c r="T156" s="11" t="str">
        <f>VLOOKUP(P156,Store_Dim!$A$2:$E$21,5,FALSE)</f>
        <v>Online</v>
      </c>
      <c r="U156" s="11" t="s">
        <v>2962</v>
      </c>
      <c r="V156" s="14">
        <f>VLOOKUP(Table1[[#This Row],[Sales_ID]],Sales!$A$2:$O$2001,2,FALSE)</f>
        <v>45575</v>
      </c>
      <c r="W156" s="15">
        <f>VLOOKUP(Table1[[#This Row],[Sales_ID]],Sales!$A$2:$O$2001,12,FALSE)</f>
        <v>3</v>
      </c>
      <c r="X156" s="16" t="str">
        <f>TEXT(VLOOKUP(Table1[[#This Row],[Sales_ID]],Sales!$A$2:$O$2001,13,FALSE),"₹#,##0")</f>
        <v>₹181</v>
      </c>
      <c r="Y156" s="51">
        <f>VLOOKUP(Table1[[#This Row],[Sales_ID]],Sales!$A$2:$O$2001,14,FALSE)</f>
        <v>0.03</v>
      </c>
      <c r="Z156" s="11" t="str">
        <f>VLOOKUP(Table1[[#This Row],[Sales_ID]],Sales!$A$2:$O$2001,10,FALSE)</f>
        <v>PayPal</v>
      </c>
      <c r="AA156" s="50">
        <f>VLOOKUP(Table1[[#This Row],[Sales_ID]],Sales!$A$2:$O$2001,15,FALSE)</f>
        <v>526.24439999999993</v>
      </c>
    </row>
    <row r="157" spans="1:27" x14ac:dyDescent="0.3">
      <c r="A157" s="11" t="s">
        <v>27</v>
      </c>
      <c r="B157" s="11" t="str">
        <f>PROPER(VLOOKUP(A157,Customer!$A$2:$J$501,9,FALSE))</f>
        <v>Caroline Collins</v>
      </c>
      <c r="C157" s="11" t="str">
        <f>PROPER(VLOOKUP(A157,Customer!$A$2:$H$501,3,FALSE))</f>
        <v>64</v>
      </c>
      <c r="D157" s="11" t="str">
        <f>PROPER(VLOOKUP(A157,Customer!$A$2:$H$501,4,FALSE))</f>
        <v>Female</v>
      </c>
      <c r="E157" s="11" t="str">
        <f>PROPER(VLOOKUP(A157,Customer!$A$2:$H$501,5,FALSE))</f>
        <v>Nicholasshire</v>
      </c>
      <c r="F157" s="11" t="str">
        <f>PROPER(VLOOKUP(A157,Customer!$A$2:$H$501,6,FALSE))</f>
        <v>California</v>
      </c>
      <c r="G157" s="11" t="str">
        <f>VLOOKUP(A157,Customer!$A$2:$H$501,7,FALSE)</f>
        <v>USA</v>
      </c>
      <c r="H157" s="11" t="str">
        <f>PROPER(VLOOKUP(A157,Customer!$A$1:$J$501,10,FALSE))</f>
        <v>Silver</v>
      </c>
      <c r="I157" s="11" t="s">
        <v>1676</v>
      </c>
      <c r="J157" s="11" t="str">
        <f>VLOOKUP(I157, Product!$A$2:$H$501, 2,FALSE)</f>
        <v>Matte Lipstick Set</v>
      </c>
      <c r="K157" s="11" t="str">
        <f>VLOOKUP(I157,Product!$A$2:$H$501,3,FALSE)</f>
        <v>Beauty</v>
      </c>
      <c r="L157" s="11" t="str">
        <f>VLOOKUP(I157, Product!$A$2:$H$501, 4,FALSE)</f>
        <v>Makeup</v>
      </c>
      <c r="M157" s="11" t="str">
        <f>VLOOKUP(I157, Product!$A$2:$H$501,5,FALSE)</f>
        <v>Zhang Inc</v>
      </c>
      <c r="N157" s="12">
        <f>VLOOKUP(I157, Product!$A$2:$I$501,8,FALSE)</f>
        <v>299.11</v>
      </c>
      <c r="O157" s="12">
        <f>VLOOKUP(I157, Product!$A$2:$I$501,9,FALSE)</f>
        <v>118</v>
      </c>
      <c r="P157" s="11" t="s">
        <v>1804</v>
      </c>
      <c r="Q157" s="11" t="str">
        <f>VLOOKUP(P157,Store_Dim!$A$2:$E$21,2,FALSE)</f>
        <v>Frederick-Wright</v>
      </c>
      <c r="R157" s="11" t="str">
        <f>VLOOKUP(P157,Store_Dim!$A$2:$E$21,3,FALSE)</f>
        <v>West</v>
      </c>
      <c r="S157" s="11" t="str">
        <f>VLOOKUP(P157,Store_Dim!$A$2:$E$21,4,FALSE)</f>
        <v>New Jimmymouth</v>
      </c>
      <c r="T157" s="11" t="str">
        <f>VLOOKUP(P157,Store_Dim!$A$2:$E$21,5,FALSE)</f>
        <v>Flagship</v>
      </c>
      <c r="U157" s="11" t="s">
        <v>2963</v>
      </c>
      <c r="V157" s="14">
        <f>VLOOKUP(Table1[[#This Row],[Sales_ID]],Sales!$A$2:$O$2001,2,FALSE)</f>
        <v>45441</v>
      </c>
      <c r="W157" s="15">
        <f>VLOOKUP(Table1[[#This Row],[Sales_ID]],Sales!$A$2:$O$2001,12,FALSE)</f>
        <v>1</v>
      </c>
      <c r="X157" s="16" t="str">
        <f>TEXT(VLOOKUP(Table1[[#This Row],[Sales_ID]],Sales!$A$2:$O$2001,13,FALSE),"₹#,##0")</f>
        <v>₹453</v>
      </c>
      <c r="Y157" s="51">
        <f>VLOOKUP(Table1[[#This Row],[Sales_ID]],Sales!$A$2:$O$2001,14,FALSE)</f>
        <v>0.04</v>
      </c>
      <c r="Z157" s="11" t="str">
        <f>VLOOKUP(Table1[[#This Row],[Sales_ID]],Sales!$A$2:$O$2001,10,FALSE)</f>
        <v>COD</v>
      </c>
      <c r="AA157" s="50">
        <f>VLOOKUP(Table1[[#This Row],[Sales_ID]],Sales!$A$2:$O$2001,15,FALSE)</f>
        <v>435.27359999999999</v>
      </c>
    </row>
    <row r="158" spans="1:27" x14ac:dyDescent="0.3">
      <c r="A158" s="11" t="s">
        <v>103</v>
      </c>
      <c r="B158" s="11" t="str">
        <f>PROPER(VLOOKUP(A158,Customer!$A$2:$J$501,9,FALSE))</f>
        <v>Heather Collins</v>
      </c>
      <c r="C158" s="11" t="str">
        <f>PROPER(VLOOKUP(A158,Customer!$A$2:$H$501,3,FALSE))</f>
        <v>40</v>
      </c>
      <c r="D158" s="11" t="str">
        <f>PROPER(VLOOKUP(A158,Customer!$A$2:$H$501,4,FALSE))</f>
        <v>Male</v>
      </c>
      <c r="E158" s="11" t="str">
        <f>PROPER(VLOOKUP(A158,Customer!$A$2:$H$501,5,FALSE))</f>
        <v>Rogerschester</v>
      </c>
      <c r="F158" s="11" t="str">
        <f>PROPER(VLOOKUP(A158,Customer!$A$2:$H$501,6,FALSE))</f>
        <v>Idaho</v>
      </c>
      <c r="G158" s="11" t="str">
        <f>VLOOKUP(A158,Customer!$A$2:$H$501,7,FALSE)</f>
        <v>USA</v>
      </c>
      <c r="H158" s="11" t="str">
        <f>PROPER(VLOOKUP(A158,Customer!$A$1:$J$501,10,FALSE))</f>
        <v>Platinum</v>
      </c>
      <c r="I158" s="11" t="s">
        <v>1650</v>
      </c>
      <c r="J158" s="11" t="str">
        <f>VLOOKUP(I158, Product!$A$2:$H$501, 2,FALSE)</f>
        <v>HDMI Cable – 2m</v>
      </c>
      <c r="K158" s="11" t="str">
        <f>VLOOKUP(I158,Product!$A$2:$H$501,3,FALSE)</f>
        <v>Electronics</v>
      </c>
      <c r="L158" s="11" t="str">
        <f>VLOOKUP(I158, Product!$A$2:$H$501, 4,FALSE)</f>
        <v>Accessories</v>
      </c>
      <c r="M158" s="11" t="str">
        <f>VLOOKUP(I158, Product!$A$2:$H$501,5,FALSE)</f>
        <v>Bautista, Green and Hale</v>
      </c>
      <c r="N158" s="12">
        <f>VLOOKUP(I158, Product!$A$2:$I$501,8,FALSE)</f>
        <v>88.49</v>
      </c>
      <c r="O158" s="12">
        <f>VLOOKUP(I158, Product!$A$2:$I$501,9,FALSE)</f>
        <v>246</v>
      </c>
      <c r="P158" s="11" t="s">
        <v>1776</v>
      </c>
      <c r="Q158" s="11" t="str">
        <f>VLOOKUP(P158,Store_Dim!$A$2:$E$21,2,FALSE)</f>
        <v>Benson-Elliott</v>
      </c>
      <c r="R158" s="11" t="str">
        <f>VLOOKUP(P158,Store_Dim!$A$2:$E$21,3,FALSE)</f>
        <v>East</v>
      </c>
      <c r="S158" s="11" t="str">
        <f>VLOOKUP(P158,Store_Dim!$A$2:$E$21,4,FALSE)</f>
        <v>Port Josephberg</v>
      </c>
      <c r="T158" s="11" t="str">
        <f>VLOOKUP(P158,Store_Dim!$A$2:$E$21,5,FALSE)</f>
        <v>Online</v>
      </c>
      <c r="U158" s="11" t="s">
        <v>2964</v>
      </c>
      <c r="V158" s="14">
        <f>VLOOKUP(Table1[[#This Row],[Sales_ID]],Sales!$A$2:$O$2001,2,FALSE)</f>
        <v>45940</v>
      </c>
      <c r="W158" s="15">
        <f>VLOOKUP(Table1[[#This Row],[Sales_ID]],Sales!$A$2:$O$2001,12,FALSE)</f>
        <v>1</v>
      </c>
      <c r="X158" s="16" t="str">
        <f>TEXT(VLOOKUP(Table1[[#This Row],[Sales_ID]],Sales!$A$2:$O$2001,13,FALSE),"₹#,##0")</f>
        <v>₹629</v>
      </c>
      <c r="Y158" s="51">
        <f>VLOOKUP(Table1[[#This Row],[Sales_ID]],Sales!$A$2:$O$2001,14,FALSE)</f>
        <v>0.02</v>
      </c>
      <c r="Z158" s="11" t="str">
        <f>VLOOKUP(Table1[[#This Row],[Sales_ID]],Sales!$A$2:$O$2001,10,FALSE)</f>
        <v>Credit Card</v>
      </c>
      <c r="AA158" s="50">
        <f>VLOOKUP(Table1[[#This Row],[Sales_ID]],Sales!$A$2:$O$2001,15,FALSE)</f>
        <v>616.50819999999999</v>
      </c>
    </row>
    <row r="159" spans="1:27" x14ac:dyDescent="0.3">
      <c r="A159" s="11" t="s">
        <v>97</v>
      </c>
      <c r="B159" s="11" t="str">
        <f>PROPER(VLOOKUP(A159,Customer!$A$2:$J$501,9,FALSE))</f>
        <v>Paul Fox</v>
      </c>
      <c r="C159" s="11" t="str">
        <f>PROPER(VLOOKUP(A159,Customer!$A$2:$H$501,3,FALSE))</f>
        <v>33</v>
      </c>
      <c r="D159" s="11" t="str">
        <f>PROPER(VLOOKUP(A159,Customer!$A$2:$H$501,4,FALSE))</f>
        <v>Female</v>
      </c>
      <c r="E159" s="11" t="str">
        <f>PROPER(VLOOKUP(A159,Customer!$A$2:$H$501,5,FALSE))</f>
        <v>Michaelton</v>
      </c>
      <c r="F159" s="11" t="str">
        <f>PROPER(VLOOKUP(A159,Customer!$A$2:$H$501,6,FALSE))</f>
        <v>Hawaii</v>
      </c>
      <c r="G159" s="11" t="str">
        <f>VLOOKUP(A159,Customer!$A$2:$H$501,7,FALSE)</f>
        <v>USA</v>
      </c>
      <c r="H159" s="11" t="str">
        <f>PROPER(VLOOKUP(A159,Customer!$A$1:$J$501,10,FALSE))</f>
        <v>Silver</v>
      </c>
      <c r="I159" s="11" t="s">
        <v>1702</v>
      </c>
      <c r="J159" s="11" t="str">
        <f>VLOOKUP(I159, Product!$A$2:$H$501, 2,FALSE)</f>
        <v>WiFi Mesh Router</v>
      </c>
      <c r="K159" s="11" t="str">
        <f>VLOOKUP(I159,Product!$A$2:$H$501,3,FALSE)</f>
        <v>Electronics</v>
      </c>
      <c r="L159" s="11" t="str">
        <f>VLOOKUP(I159, Product!$A$2:$H$501, 4,FALSE)</f>
        <v>Appliances</v>
      </c>
      <c r="M159" s="11" t="str">
        <f>VLOOKUP(I159, Product!$A$2:$H$501,5,FALSE)</f>
        <v>White, Reeves and Woods</v>
      </c>
      <c r="N159" s="12">
        <f>VLOOKUP(I159, Product!$A$2:$I$501,8,FALSE)</f>
        <v>480.9</v>
      </c>
      <c r="O159" s="12">
        <f>VLOOKUP(I159, Product!$A$2:$I$501,9,FALSE)</f>
        <v>104</v>
      </c>
      <c r="P159" s="11" t="s">
        <v>1761</v>
      </c>
      <c r="Q159" s="11" t="str">
        <f>VLOOKUP(P159,Store_Dim!$A$2:$E$21,2,FALSE)</f>
        <v>Black-Horn</v>
      </c>
      <c r="R159" s="11" t="str">
        <f>VLOOKUP(P159,Store_Dim!$A$2:$E$21,3,FALSE)</f>
        <v>South</v>
      </c>
      <c r="S159" s="11" t="str">
        <f>VLOOKUP(P159,Store_Dim!$A$2:$E$21,4,FALSE)</f>
        <v>North Nancyview</v>
      </c>
      <c r="T159" s="11" t="str">
        <f>VLOOKUP(P159,Store_Dim!$A$2:$E$21,5,FALSE)</f>
        <v>Outlet</v>
      </c>
      <c r="U159" s="11" t="s">
        <v>2965</v>
      </c>
      <c r="V159" s="14">
        <f>VLOOKUP(Table1[[#This Row],[Sales_ID]],Sales!$A$2:$O$2001,2,FALSE)</f>
        <v>45518</v>
      </c>
      <c r="W159" s="15">
        <f>VLOOKUP(Table1[[#This Row],[Sales_ID]],Sales!$A$2:$O$2001,12,FALSE)</f>
        <v>2</v>
      </c>
      <c r="X159" s="16" t="str">
        <f>TEXT(VLOOKUP(Table1[[#This Row],[Sales_ID]],Sales!$A$2:$O$2001,13,FALSE),"₹#,##0")</f>
        <v>₹257</v>
      </c>
      <c r="Y159" s="51">
        <f>VLOOKUP(Table1[[#This Row],[Sales_ID]],Sales!$A$2:$O$2001,14,FALSE)</f>
        <v>0</v>
      </c>
      <c r="Z159" s="11" t="str">
        <f>VLOOKUP(Table1[[#This Row],[Sales_ID]],Sales!$A$2:$O$2001,10,FALSE)</f>
        <v>COD</v>
      </c>
      <c r="AA159" s="50">
        <f>VLOOKUP(Table1[[#This Row],[Sales_ID]],Sales!$A$2:$O$2001,15,FALSE)</f>
        <v>514.9</v>
      </c>
    </row>
    <row r="160" spans="1:27" x14ac:dyDescent="0.3">
      <c r="A160" s="11" t="s">
        <v>511</v>
      </c>
      <c r="B160" s="11" t="str">
        <f>PROPER(VLOOKUP(A160,Customer!$A$2:$J$501,9,FALSE))</f>
        <v>Patrick Roberts</v>
      </c>
      <c r="C160" s="11" t="str">
        <f>PROPER(VLOOKUP(A160,Customer!$A$2:$H$501,3,FALSE))</f>
        <v>41</v>
      </c>
      <c r="D160" s="11" t="str">
        <f>PROPER(VLOOKUP(A160,Customer!$A$2:$H$501,4,FALSE))</f>
        <v>Female</v>
      </c>
      <c r="E160" s="11" t="str">
        <f>PROPER(VLOOKUP(A160,Customer!$A$2:$H$501,5,FALSE))</f>
        <v>Jaredville</v>
      </c>
      <c r="F160" s="11" t="str">
        <f>PROPER(VLOOKUP(A160,Customer!$A$2:$H$501,6,FALSE))</f>
        <v>Missouri</v>
      </c>
      <c r="G160" s="11" t="str">
        <f>VLOOKUP(A160,Customer!$A$2:$H$501,7,FALSE)</f>
        <v>USA</v>
      </c>
      <c r="H160" s="11" t="str">
        <f>PROPER(VLOOKUP(A160,Customer!$A$1:$J$501,10,FALSE))</f>
        <v>Platinum</v>
      </c>
      <c r="I160" s="11" t="s">
        <v>1730</v>
      </c>
      <c r="J160" s="11" t="str">
        <f>VLOOKUP(I160, Product!$A$2:$H$501, 2,FALSE)</f>
        <v>Women's High Heels</v>
      </c>
      <c r="K160" s="11" t="str">
        <f>VLOOKUP(I160,Product!$A$2:$H$501,3,FALSE)</f>
        <v>Clothing</v>
      </c>
      <c r="L160" s="11" t="str">
        <f>VLOOKUP(I160, Product!$A$2:$H$501, 4,FALSE)</f>
        <v>Footwear</v>
      </c>
      <c r="M160" s="11" t="str">
        <f>VLOOKUP(I160, Product!$A$2:$H$501,5,FALSE)</f>
        <v>Smith-Charles</v>
      </c>
      <c r="N160" s="12">
        <f>VLOOKUP(I160, Product!$A$2:$I$501,8,FALSE)</f>
        <v>438.25</v>
      </c>
      <c r="O160" s="12">
        <f>VLOOKUP(I160, Product!$A$2:$I$501,9,FALSE)</f>
        <v>496</v>
      </c>
      <c r="P160" s="11" t="s">
        <v>1769</v>
      </c>
      <c r="Q160" s="11" t="str">
        <f>VLOOKUP(P160,Store_Dim!$A$2:$E$21,2,FALSE)</f>
        <v>Alexander Group</v>
      </c>
      <c r="R160" s="11" t="str">
        <f>VLOOKUP(P160,Store_Dim!$A$2:$E$21,3,FALSE)</f>
        <v>South</v>
      </c>
      <c r="S160" s="11" t="str">
        <f>VLOOKUP(P160,Store_Dim!$A$2:$E$21,4,FALSE)</f>
        <v>Port Sharon</v>
      </c>
      <c r="T160" s="11" t="str">
        <f>VLOOKUP(P160,Store_Dim!$A$2:$E$21,5,FALSE)</f>
        <v>Online</v>
      </c>
      <c r="U160" s="11" t="s">
        <v>1940</v>
      </c>
      <c r="V160" s="14">
        <f>VLOOKUP(Table1[[#This Row],[Sales_ID]],Sales!$A$2:$O$2001,2,FALSE)</f>
        <v>45482</v>
      </c>
      <c r="W160" s="15">
        <f>VLOOKUP(Table1[[#This Row],[Sales_ID]],Sales!$A$2:$O$2001,12,FALSE)</f>
        <v>2</v>
      </c>
      <c r="X160" s="16" t="str">
        <f>TEXT(VLOOKUP(Table1[[#This Row],[Sales_ID]],Sales!$A$2:$O$2001,13,FALSE),"₹#,##0")</f>
        <v>₹731</v>
      </c>
      <c r="Y160" s="51">
        <f>VLOOKUP(Table1[[#This Row],[Sales_ID]],Sales!$A$2:$O$2001,14,FALSE)</f>
        <v>0.05</v>
      </c>
      <c r="Z160" s="11" t="str">
        <f>VLOOKUP(Table1[[#This Row],[Sales_ID]],Sales!$A$2:$O$2001,10,FALSE)</f>
        <v>PayPal</v>
      </c>
      <c r="AA160" s="50">
        <f>VLOOKUP(Table1[[#This Row],[Sales_ID]],Sales!$A$2:$O$2001,15,FALSE)</f>
        <v>1388.9190000000001</v>
      </c>
    </row>
    <row r="161" spans="1:27" x14ac:dyDescent="0.3">
      <c r="A161" s="11" t="s">
        <v>592</v>
      </c>
      <c r="B161" s="11" t="str">
        <f>PROPER(VLOOKUP(A161,Customer!$A$2:$J$501,9,FALSE))</f>
        <v>Nicholas Bradshaw</v>
      </c>
      <c r="C161" s="11" t="str">
        <f>PROPER(VLOOKUP(A161,Customer!$A$2:$H$501,3,FALSE))</f>
        <v>43</v>
      </c>
      <c r="D161" s="11" t="str">
        <f>PROPER(VLOOKUP(A161,Customer!$A$2:$H$501,4,FALSE))</f>
        <v>Female</v>
      </c>
      <c r="E161" s="11" t="str">
        <f>PROPER(VLOOKUP(A161,Customer!$A$2:$H$501,5,FALSE))</f>
        <v>Murphyfurt</v>
      </c>
      <c r="F161" s="11" t="str">
        <f>PROPER(VLOOKUP(A161,Customer!$A$2:$H$501,6,FALSE))</f>
        <v>Utah</v>
      </c>
      <c r="G161" s="11" t="str">
        <f>VLOOKUP(A161,Customer!$A$2:$H$501,7,FALSE)</f>
        <v>USA</v>
      </c>
      <c r="H161" s="11" t="str">
        <f>PROPER(VLOOKUP(A161,Customer!$A$1:$J$501,10,FALSE))</f>
        <v>Silver</v>
      </c>
      <c r="I161" s="11" t="s">
        <v>1616</v>
      </c>
      <c r="J161" s="11" t="str">
        <f>VLOOKUP(I161, Product!$A$2:$H$501, 2,FALSE)</f>
        <v>Gaming Mechanical Keyboard</v>
      </c>
      <c r="K161" s="11" t="str">
        <f>VLOOKUP(I161,Product!$A$2:$H$501,3,FALSE)</f>
        <v>Electronics</v>
      </c>
      <c r="L161" s="11" t="str">
        <f>VLOOKUP(I161, Product!$A$2:$H$501, 4,FALSE)</f>
        <v>Computer</v>
      </c>
      <c r="M161" s="11" t="str">
        <f>VLOOKUP(I161, Product!$A$2:$H$501,5,FALSE)</f>
        <v>Lucero LLC</v>
      </c>
      <c r="N161" s="12">
        <f>VLOOKUP(I161, Product!$A$2:$I$501,8,FALSE)</f>
        <v>419.28</v>
      </c>
      <c r="O161" s="12">
        <f>VLOOKUP(I161, Product!$A$2:$I$501,9,FALSE)</f>
        <v>86</v>
      </c>
      <c r="P161" s="11" t="s">
        <v>1801</v>
      </c>
      <c r="Q161" s="11" t="str">
        <f>VLOOKUP(P161,Store_Dim!$A$2:$E$21,2,FALSE)</f>
        <v>Shelton PLC</v>
      </c>
      <c r="R161" s="11" t="str">
        <f>VLOOKUP(P161,Store_Dim!$A$2:$E$21,3,FALSE)</f>
        <v>North</v>
      </c>
      <c r="S161" s="11" t="str">
        <f>VLOOKUP(P161,Store_Dim!$A$2:$E$21,4,FALSE)</f>
        <v>East Jenniferstad</v>
      </c>
      <c r="T161" s="11" t="str">
        <f>VLOOKUP(P161,Store_Dim!$A$2:$E$21,5,FALSE)</f>
        <v>Flagship</v>
      </c>
      <c r="U161" s="11" t="s">
        <v>2966</v>
      </c>
      <c r="V161" s="14">
        <f>VLOOKUP(Table1[[#This Row],[Sales_ID]],Sales!$A$2:$O$2001,2,FALSE)</f>
        <v>45861</v>
      </c>
      <c r="W161" s="15">
        <f>VLOOKUP(Table1[[#This Row],[Sales_ID]],Sales!$A$2:$O$2001,12,FALSE)</f>
        <v>2</v>
      </c>
      <c r="X161" s="16" t="str">
        <f>TEXT(VLOOKUP(Table1[[#This Row],[Sales_ID]],Sales!$A$2:$O$2001,13,FALSE),"₹#,##0")</f>
        <v>₹697</v>
      </c>
      <c r="Y161" s="51">
        <f>VLOOKUP(Table1[[#This Row],[Sales_ID]],Sales!$A$2:$O$2001,14,FALSE)</f>
        <v>0.17</v>
      </c>
      <c r="Z161" s="11" t="str">
        <f>VLOOKUP(Table1[[#This Row],[Sales_ID]],Sales!$A$2:$O$2001,10,FALSE)</f>
        <v>PayPal</v>
      </c>
      <c r="AA161" s="50">
        <f>VLOOKUP(Table1[[#This Row],[Sales_ID]],Sales!$A$2:$O$2001,15,FALSE)</f>
        <v>1156.3725999999999</v>
      </c>
    </row>
    <row r="162" spans="1:27" x14ac:dyDescent="0.3">
      <c r="A162" s="11" t="s">
        <v>1166</v>
      </c>
      <c r="B162" s="11" t="str">
        <f>PROPER(VLOOKUP(A162,Customer!$A$2:$J$501,9,FALSE))</f>
        <v>James Orozco</v>
      </c>
      <c r="C162" s="11" t="str">
        <f>PROPER(VLOOKUP(A162,Customer!$A$2:$H$501,3,FALSE))</f>
        <v>37</v>
      </c>
      <c r="D162" s="11" t="str">
        <f>PROPER(VLOOKUP(A162,Customer!$A$2:$H$501,4,FALSE))</f>
        <v>Female</v>
      </c>
      <c r="E162" s="11" t="str">
        <f>PROPER(VLOOKUP(A162,Customer!$A$2:$H$501,5,FALSE))</f>
        <v>Simpsonfort</v>
      </c>
      <c r="F162" s="11" t="str">
        <f>PROPER(VLOOKUP(A162,Customer!$A$2:$H$501,6,FALSE))</f>
        <v>Maine</v>
      </c>
      <c r="G162" s="11" t="str">
        <f>VLOOKUP(A162,Customer!$A$2:$H$501,7,FALSE)</f>
        <v>USA</v>
      </c>
      <c r="H162" s="11" t="str">
        <f>PROPER(VLOOKUP(A162,Customer!$A$1:$J$501,10,FALSE))</f>
        <v>Gold</v>
      </c>
      <c r="I162" s="11" t="s">
        <v>1640</v>
      </c>
      <c r="J162" s="11" t="str">
        <f>VLOOKUP(I162, Product!$A$2:$H$501, 2,FALSE)</f>
        <v>Men's Winter Jacket</v>
      </c>
      <c r="K162" s="11" t="str">
        <f>VLOOKUP(I162,Product!$A$2:$H$501,3,FALSE)</f>
        <v>Clothing</v>
      </c>
      <c r="L162" s="11" t="str">
        <f>VLOOKUP(I162, Product!$A$2:$H$501, 4,FALSE)</f>
        <v>Outerwear</v>
      </c>
      <c r="M162" s="11" t="str">
        <f>VLOOKUP(I162, Product!$A$2:$H$501,5,FALSE)</f>
        <v>Kelly, Smith and Perez</v>
      </c>
      <c r="N162" s="12">
        <f>VLOOKUP(I162, Product!$A$2:$I$501,8,FALSE)</f>
        <v>167.34</v>
      </c>
      <c r="O162" s="12">
        <f>VLOOKUP(I162, Product!$A$2:$I$501,9,FALSE)</f>
        <v>296</v>
      </c>
      <c r="P162" s="11" t="s">
        <v>1779</v>
      </c>
      <c r="Q162" s="11" t="str">
        <f>VLOOKUP(P162,Store_Dim!$A$2:$E$21,2,FALSE)</f>
        <v>Martinez-Mullins</v>
      </c>
      <c r="R162" s="11" t="str">
        <f>VLOOKUP(P162,Store_Dim!$A$2:$E$21,3,FALSE)</f>
        <v>South</v>
      </c>
      <c r="S162" s="11" t="str">
        <f>VLOOKUP(P162,Store_Dim!$A$2:$E$21,4,FALSE)</f>
        <v>Williamsfurt</v>
      </c>
      <c r="T162" s="11" t="str">
        <f>VLOOKUP(P162,Store_Dim!$A$2:$E$21,5,FALSE)</f>
        <v>Online</v>
      </c>
      <c r="U162" s="11" t="s">
        <v>2967</v>
      </c>
      <c r="V162" s="14">
        <f>VLOOKUP(Table1[[#This Row],[Sales_ID]],Sales!$A$2:$O$2001,2,FALSE)</f>
        <v>45416</v>
      </c>
      <c r="W162" s="15">
        <f>VLOOKUP(Table1[[#This Row],[Sales_ID]],Sales!$A$2:$O$2001,12,FALSE)</f>
        <v>2</v>
      </c>
      <c r="X162" s="16" t="str">
        <f>TEXT(VLOOKUP(Table1[[#This Row],[Sales_ID]],Sales!$A$2:$O$2001,13,FALSE),"₹#,##0")</f>
        <v>₹144</v>
      </c>
      <c r="Y162" s="51">
        <f>VLOOKUP(Table1[[#This Row],[Sales_ID]],Sales!$A$2:$O$2001,14,FALSE)</f>
        <v>0.1</v>
      </c>
      <c r="Z162" s="11" t="str">
        <f>VLOOKUP(Table1[[#This Row],[Sales_ID]],Sales!$A$2:$O$2001,10,FALSE)</f>
        <v>PayPal</v>
      </c>
      <c r="AA162" s="50">
        <f>VLOOKUP(Table1[[#This Row],[Sales_ID]],Sales!$A$2:$O$2001,15,FALSE)</f>
        <v>258.822</v>
      </c>
    </row>
    <row r="163" spans="1:27" x14ac:dyDescent="0.3">
      <c r="A163" s="11" t="s">
        <v>937</v>
      </c>
      <c r="B163" s="11" t="str">
        <f>PROPER(VLOOKUP(A163,Customer!$A$2:$J$501,9,FALSE))</f>
        <v>Jared Moran</v>
      </c>
      <c r="C163" s="11" t="str">
        <f>PROPER(VLOOKUP(A163,Customer!$A$2:$H$501,3,FALSE))</f>
        <v>28</v>
      </c>
      <c r="D163" s="11" t="str">
        <f>PROPER(VLOOKUP(A163,Customer!$A$2:$H$501,4,FALSE))</f>
        <v>Female</v>
      </c>
      <c r="E163" s="11" t="str">
        <f>PROPER(VLOOKUP(A163,Customer!$A$2:$H$501,5,FALSE))</f>
        <v>South David</v>
      </c>
      <c r="F163" s="11" t="str">
        <f>PROPER(VLOOKUP(A163,Customer!$A$2:$H$501,6,FALSE))</f>
        <v>West Virginia</v>
      </c>
      <c r="G163" s="11" t="str">
        <f>VLOOKUP(A163,Customer!$A$2:$H$501,7,FALSE)</f>
        <v>USA</v>
      </c>
      <c r="H163" s="11" t="str">
        <f>PROPER(VLOOKUP(A163,Customer!$A$1:$J$501,10,FALSE))</f>
        <v>Bronze</v>
      </c>
      <c r="I163" s="11" t="s">
        <v>1714</v>
      </c>
      <c r="J163" s="11" t="str">
        <f>VLOOKUP(I163, Product!$A$2:$H$501, 2,FALSE)</f>
        <v>Hydrating Face Cleanser</v>
      </c>
      <c r="K163" s="11" t="str">
        <f>VLOOKUP(I163,Product!$A$2:$H$501,3,FALSE)</f>
        <v>Beauty</v>
      </c>
      <c r="L163" s="11" t="str">
        <f>VLOOKUP(I163, Product!$A$2:$H$501, 4,FALSE)</f>
        <v>Skincare</v>
      </c>
      <c r="M163" s="11" t="str">
        <f>VLOOKUP(I163, Product!$A$2:$H$501,5,FALSE)</f>
        <v>Butler Group</v>
      </c>
      <c r="N163" s="12">
        <f>VLOOKUP(I163, Product!$A$2:$I$501,8,FALSE)</f>
        <v>250.41615384615383</v>
      </c>
      <c r="O163" s="12">
        <f>VLOOKUP(I163, Product!$A$2:$I$501,9,FALSE)</f>
        <v>159</v>
      </c>
      <c r="P163" s="11" t="s">
        <v>1757</v>
      </c>
      <c r="Q163" s="11" t="str">
        <f>VLOOKUP(P163,Store_Dim!$A$2:$E$21,2,FALSE)</f>
        <v>Martinez, Adkins and Johnson</v>
      </c>
      <c r="R163" s="11" t="str">
        <f>VLOOKUP(P163,Store_Dim!$A$2:$E$21,3,FALSE)</f>
        <v>North</v>
      </c>
      <c r="S163" s="11" t="str">
        <f>VLOOKUP(P163,Store_Dim!$A$2:$E$21,4,FALSE)</f>
        <v>Danielmouth</v>
      </c>
      <c r="T163" s="11" t="str">
        <f>VLOOKUP(P163,Store_Dim!$A$2:$E$21,5,FALSE)</f>
        <v>Flagship</v>
      </c>
      <c r="U163" s="11" t="s">
        <v>2968</v>
      </c>
      <c r="V163" s="14">
        <f>VLOOKUP(Table1[[#This Row],[Sales_ID]],Sales!$A$2:$O$2001,2,FALSE)</f>
        <v>45608</v>
      </c>
      <c r="W163" s="15">
        <f>VLOOKUP(Table1[[#This Row],[Sales_ID]],Sales!$A$2:$O$2001,12,FALSE)</f>
        <v>3</v>
      </c>
      <c r="X163" s="16" t="str">
        <f>TEXT(VLOOKUP(Table1[[#This Row],[Sales_ID]],Sales!$A$2:$O$2001,13,FALSE),"₹#,##0")</f>
        <v>₹461</v>
      </c>
      <c r="Y163" s="51">
        <f>VLOOKUP(Table1[[#This Row],[Sales_ID]],Sales!$A$2:$O$2001,14,FALSE)</f>
        <v>0.19</v>
      </c>
      <c r="Z163" s="11" t="str">
        <f>VLOOKUP(Table1[[#This Row],[Sales_ID]],Sales!$A$2:$O$2001,10,FALSE)</f>
        <v>COD</v>
      </c>
      <c r="AA163" s="50">
        <f>VLOOKUP(Table1[[#This Row],[Sales_ID]],Sales!$A$2:$O$2001,15,FALSE)</f>
        <v>1120.0599</v>
      </c>
    </row>
    <row r="164" spans="1:27" x14ac:dyDescent="0.3">
      <c r="A164" s="11" t="s">
        <v>1533</v>
      </c>
      <c r="B164" s="11" t="str">
        <f>PROPER(VLOOKUP(A164,Customer!$A$2:$J$501,9,FALSE))</f>
        <v>Philip Pennington</v>
      </c>
      <c r="C164" s="11" t="str">
        <f>PROPER(VLOOKUP(A164,Customer!$A$2:$H$501,3,FALSE))</f>
        <v>27</v>
      </c>
      <c r="D164" s="11" t="str">
        <f>PROPER(VLOOKUP(A164,Customer!$A$2:$H$501,4,FALSE))</f>
        <v>Female</v>
      </c>
      <c r="E164" s="11" t="str">
        <f>PROPER(VLOOKUP(A164,Customer!$A$2:$H$501,5,FALSE))</f>
        <v>East Valerieview</v>
      </c>
      <c r="F164" s="11" t="str">
        <f>PROPER(VLOOKUP(A164,Customer!$A$2:$H$501,6,FALSE))</f>
        <v>Oregon</v>
      </c>
      <c r="G164" s="11" t="str">
        <f>VLOOKUP(A164,Customer!$A$2:$H$501,7,FALSE)</f>
        <v>USA</v>
      </c>
      <c r="H164" s="11" t="str">
        <f>PROPER(VLOOKUP(A164,Customer!$A$1:$J$501,10,FALSE))</f>
        <v>Platinum</v>
      </c>
      <c r="I164" s="11" t="s">
        <v>1604</v>
      </c>
      <c r="J164" s="11" t="str">
        <f>VLOOKUP(I164, Product!$A$2:$H$501, 2,FALSE)</f>
        <v>Sports Stopwatch Timer</v>
      </c>
      <c r="K164" s="11" t="str">
        <f>VLOOKUP(I164,Product!$A$2:$H$501,3,FALSE)</f>
        <v>Sports</v>
      </c>
      <c r="L164" s="11" t="str">
        <f>VLOOKUP(I164, Product!$A$2:$H$501, 4,FALSE)</f>
        <v>Accessories</v>
      </c>
      <c r="M164" s="11" t="str">
        <f>VLOOKUP(I164, Product!$A$2:$H$501,5,FALSE)</f>
        <v>Burns-Hansen</v>
      </c>
      <c r="N164" s="12">
        <f>VLOOKUP(I164, Product!$A$2:$I$501,8,FALSE)</f>
        <v>38.76</v>
      </c>
      <c r="O164" s="12">
        <f>VLOOKUP(I164, Product!$A$2:$I$501,9,FALSE)</f>
        <v>137</v>
      </c>
      <c r="P164" s="11" t="s">
        <v>1786</v>
      </c>
      <c r="Q164" s="11" t="str">
        <f>VLOOKUP(P164,Store_Dim!$A$2:$E$21,2,FALSE)</f>
        <v>Moore, Padilla and Butler</v>
      </c>
      <c r="R164" s="11" t="str">
        <f>VLOOKUP(P164,Store_Dim!$A$2:$E$21,3,FALSE)</f>
        <v>South</v>
      </c>
      <c r="S164" s="11" t="str">
        <f>VLOOKUP(P164,Store_Dim!$A$2:$E$21,4,FALSE)</f>
        <v>East Johnstad</v>
      </c>
      <c r="T164" s="11" t="str">
        <f>VLOOKUP(P164,Store_Dim!$A$2:$E$21,5,FALSE)</f>
        <v>Flagship</v>
      </c>
      <c r="U164" s="11" t="s">
        <v>2969</v>
      </c>
      <c r="V164" s="14">
        <f>VLOOKUP(Table1[[#This Row],[Sales_ID]],Sales!$A$2:$O$2001,2,FALSE)</f>
        <v>45301</v>
      </c>
      <c r="W164" s="15">
        <f>VLOOKUP(Table1[[#This Row],[Sales_ID]],Sales!$A$2:$O$2001,12,FALSE)</f>
        <v>2</v>
      </c>
      <c r="X164" s="16" t="str">
        <f>TEXT(VLOOKUP(Table1[[#This Row],[Sales_ID]],Sales!$A$2:$O$2001,13,FALSE),"₹#,##0")</f>
        <v>₹68</v>
      </c>
      <c r="Y164" s="51">
        <f>VLOOKUP(Table1[[#This Row],[Sales_ID]],Sales!$A$2:$O$2001,14,FALSE)</f>
        <v>0.03</v>
      </c>
      <c r="Z164" s="11" t="str">
        <f>VLOOKUP(Table1[[#This Row],[Sales_ID]],Sales!$A$2:$O$2001,10,FALSE)</f>
        <v>Credit Card</v>
      </c>
      <c r="AA164" s="50">
        <f>VLOOKUP(Table1[[#This Row],[Sales_ID]],Sales!$A$2:$O$2001,15,FALSE)</f>
        <v>131.047</v>
      </c>
    </row>
    <row r="165" spans="1:27" x14ac:dyDescent="0.3">
      <c r="A165" s="11" t="s">
        <v>684</v>
      </c>
      <c r="B165" s="11" t="str">
        <f>PROPER(VLOOKUP(A165,Customer!$A$2:$J$501,9,FALSE))</f>
        <v>Antonio Jones</v>
      </c>
      <c r="C165" s="11" t="str">
        <f>PROPER(VLOOKUP(A165,Customer!$A$2:$H$501,3,FALSE))</f>
        <v>48</v>
      </c>
      <c r="D165" s="11" t="str">
        <f>PROPER(VLOOKUP(A165,Customer!$A$2:$H$501,4,FALSE))</f>
        <v>Male</v>
      </c>
      <c r="E165" s="11" t="str">
        <f>PROPER(VLOOKUP(A165,Customer!$A$2:$H$501,5,FALSE))</f>
        <v>Matthewborough</v>
      </c>
      <c r="F165" s="11" t="str">
        <f>PROPER(VLOOKUP(A165,Customer!$A$2:$H$501,6,FALSE))</f>
        <v>Georgia</v>
      </c>
      <c r="G165" s="11" t="str">
        <f>VLOOKUP(A165,Customer!$A$2:$H$501,7,FALSE)</f>
        <v>USA</v>
      </c>
      <c r="H165" s="11" t="str">
        <f>PROPER(VLOOKUP(A165,Customer!$A$1:$J$501,10,FALSE))</f>
        <v>Silver</v>
      </c>
      <c r="I165" s="11" t="s">
        <v>1646</v>
      </c>
      <c r="J165" s="11" t="str">
        <f>VLOOKUP(I165, Product!$A$2:$H$501, 2,FALSE)</f>
        <v>Men's Roll-On Perfume</v>
      </c>
      <c r="K165" s="11" t="str">
        <f>VLOOKUP(I165,Product!$A$2:$H$501,3,FALSE)</f>
        <v>Beauty</v>
      </c>
      <c r="L165" s="11" t="str">
        <f>VLOOKUP(I165, Product!$A$2:$H$501, 4,FALSE)</f>
        <v>Fragrance</v>
      </c>
      <c r="M165" s="11" t="str">
        <f>VLOOKUP(I165, Product!$A$2:$H$501,5,FALSE)</f>
        <v>Sullivan and Sons</v>
      </c>
      <c r="N165" s="12">
        <f>VLOOKUP(I165, Product!$A$2:$I$501,8,FALSE)</f>
        <v>43.29</v>
      </c>
      <c r="O165" s="12">
        <f>VLOOKUP(I165, Product!$A$2:$I$501,9,FALSE)</f>
        <v>267</v>
      </c>
      <c r="P165" s="11" t="s">
        <v>1757</v>
      </c>
      <c r="Q165" s="11" t="str">
        <f>VLOOKUP(P165,Store_Dim!$A$2:$E$21,2,FALSE)</f>
        <v>Martinez, Adkins and Johnson</v>
      </c>
      <c r="R165" s="11" t="str">
        <f>VLOOKUP(P165,Store_Dim!$A$2:$E$21,3,FALSE)</f>
        <v>North</v>
      </c>
      <c r="S165" s="11" t="str">
        <f>VLOOKUP(P165,Store_Dim!$A$2:$E$21,4,FALSE)</f>
        <v>Danielmouth</v>
      </c>
      <c r="T165" s="11" t="str">
        <f>VLOOKUP(P165,Store_Dim!$A$2:$E$21,5,FALSE)</f>
        <v>Flagship</v>
      </c>
      <c r="U165" s="11" t="s">
        <v>2970</v>
      </c>
      <c r="V165" s="14">
        <f>VLOOKUP(Table1[[#This Row],[Sales_ID]],Sales!$A$2:$O$2001,2,FALSE)</f>
        <v>45433</v>
      </c>
      <c r="W165" s="15">
        <f>VLOOKUP(Table1[[#This Row],[Sales_ID]],Sales!$A$2:$O$2001,12,FALSE)</f>
        <v>3</v>
      </c>
      <c r="X165" s="16" t="str">
        <f>TEXT(VLOOKUP(Table1[[#This Row],[Sales_ID]],Sales!$A$2:$O$2001,13,FALSE),"₹#,##0")</f>
        <v>₹803</v>
      </c>
      <c r="Y165" s="51">
        <f>VLOOKUP(Table1[[#This Row],[Sales_ID]],Sales!$A$2:$O$2001,14,FALSE)</f>
        <v>0.1</v>
      </c>
      <c r="Z165" s="11" t="str">
        <f>VLOOKUP(Table1[[#This Row],[Sales_ID]],Sales!$A$2:$O$2001,10,FALSE)</f>
        <v>PayPal</v>
      </c>
      <c r="AA165" s="50">
        <f>VLOOKUP(Table1[[#This Row],[Sales_ID]],Sales!$A$2:$O$2001,15,FALSE)</f>
        <v>2168.9369999999999</v>
      </c>
    </row>
    <row r="166" spans="1:27" x14ac:dyDescent="0.3">
      <c r="A166" s="11" t="s">
        <v>1340</v>
      </c>
      <c r="B166" s="11" t="str">
        <f>PROPER(VLOOKUP(A166,Customer!$A$2:$J$501,9,FALSE))</f>
        <v>Summer Weiss</v>
      </c>
      <c r="C166" s="11" t="str">
        <f>PROPER(VLOOKUP(A166,Customer!$A$2:$H$501,3,FALSE))</f>
        <v>37</v>
      </c>
      <c r="D166" s="11" t="str">
        <f>PROPER(VLOOKUP(A166,Customer!$A$2:$H$501,4,FALSE))</f>
        <v>Male</v>
      </c>
      <c r="E166" s="11" t="str">
        <f>PROPER(VLOOKUP(A166,Customer!$A$2:$H$501,5,FALSE))</f>
        <v>Phyllisport</v>
      </c>
      <c r="F166" s="11" t="str">
        <f>PROPER(VLOOKUP(A166,Customer!$A$2:$H$501,6,FALSE))</f>
        <v>New Jersey</v>
      </c>
      <c r="G166" s="11" t="str">
        <f>VLOOKUP(A166,Customer!$A$2:$H$501,7,FALSE)</f>
        <v>USA</v>
      </c>
      <c r="H166" s="11" t="str">
        <f>PROPER(VLOOKUP(A166,Customer!$A$1:$J$501,10,FALSE))</f>
        <v>Bronze</v>
      </c>
      <c r="I166" s="11" t="s">
        <v>1580</v>
      </c>
      <c r="J166" s="11" t="str">
        <f>VLOOKUP(I166, Product!$A$2:$H$501, 2,FALSE)</f>
        <v>Beard Grooming Kit</v>
      </c>
      <c r="K166" s="11" t="str">
        <f>VLOOKUP(I166,Product!$A$2:$H$501,3,FALSE)</f>
        <v>Beauty</v>
      </c>
      <c r="L166" s="11" t="str">
        <f>VLOOKUP(I166, Product!$A$2:$H$501, 4,FALSE)</f>
        <v>Grooming</v>
      </c>
      <c r="M166" s="11" t="str">
        <f>VLOOKUP(I166, Product!$A$2:$H$501,5,FALSE)</f>
        <v>Erickson-Green</v>
      </c>
      <c r="N166" s="12">
        <f>VLOOKUP(I166, Product!$A$2:$I$501,8,FALSE)</f>
        <v>337.42</v>
      </c>
      <c r="O166" s="12">
        <f>VLOOKUP(I166, Product!$A$2:$I$501,9,FALSE)</f>
        <v>256</v>
      </c>
      <c r="P166" s="11" t="s">
        <v>1797</v>
      </c>
      <c r="Q166" s="11" t="str">
        <f>VLOOKUP(P166,Store_Dim!$A$2:$E$21,2,FALSE)</f>
        <v>Gardner, Humphrey and Contreras</v>
      </c>
      <c r="R166" s="11" t="str">
        <f>VLOOKUP(P166,Store_Dim!$A$2:$E$21,3,FALSE)</f>
        <v>East</v>
      </c>
      <c r="S166" s="11" t="str">
        <f>VLOOKUP(P166,Store_Dim!$A$2:$E$21,4,FALSE)</f>
        <v>Johnsonville</v>
      </c>
      <c r="T166" s="11" t="str">
        <f>VLOOKUP(P166,Store_Dim!$A$2:$E$21,5,FALSE)</f>
        <v>Flagship</v>
      </c>
      <c r="U166" s="11" t="s">
        <v>2971</v>
      </c>
      <c r="V166" s="14">
        <f>VLOOKUP(Table1[[#This Row],[Sales_ID]],Sales!$A$2:$O$2001,2,FALSE)</f>
        <v>45821</v>
      </c>
      <c r="W166" s="15">
        <f>VLOOKUP(Table1[[#This Row],[Sales_ID]],Sales!$A$2:$O$2001,12,FALSE)</f>
        <v>4</v>
      </c>
      <c r="X166" s="16" t="str">
        <f>TEXT(VLOOKUP(Table1[[#This Row],[Sales_ID]],Sales!$A$2:$O$2001,13,FALSE),"₹#,##0")</f>
        <v>₹255</v>
      </c>
      <c r="Y166" s="51">
        <f>VLOOKUP(Table1[[#This Row],[Sales_ID]],Sales!$A$2:$O$2001,14,FALSE)</f>
        <v>0.2</v>
      </c>
      <c r="Z166" s="11" t="str">
        <f>VLOOKUP(Table1[[#This Row],[Sales_ID]],Sales!$A$2:$O$2001,10,FALSE)</f>
        <v>COD</v>
      </c>
      <c r="AA166" s="50">
        <f>VLOOKUP(Table1[[#This Row],[Sales_ID]],Sales!$A$2:$O$2001,15,FALSE)</f>
        <v>815.07200000000012</v>
      </c>
    </row>
    <row r="167" spans="1:27" x14ac:dyDescent="0.3">
      <c r="A167" s="11" t="s">
        <v>195</v>
      </c>
      <c r="B167" s="11" t="str">
        <f>PROPER(VLOOKUP(A167,Customer!$A$2:$J$501,9,FALSE))</f>
        <v>Sarah Rodgers</v>
      </c>
      <c r="C167" s="11" t="str">
        <f>PROPER(VLOOKUP(A167,Customer!$A$2:$H$501,3,FALSE))</f>
        <v>23</v>
      </c>
      <c r="D167" s="11" t="str">
        <f>PROPER(VLOOKUP(A167,Customer!$A$2:$H$501,4,FALSE))</f>
        <v>Female</v>
      </c>
      <c r="E167" s="11" t="str">
        <f>PROPER(VLOOKUP(A167,Customer!$A$2:$H$501,5,FALSE))</f>
        <v>New Julia</v>
      </c>
      <c r="F167" s="11" t="str">
        <f>PROPER(VLOOKUP(A167,Customer!$A$2:$H$501,6,FALSE))</f>
        <v>West Virginia</v>
      </c>
      <c r="G167" s="11" t="str">
        <f>VLOOKUP(A167,Customer!$A$2:$H$501,7,FALSE)</f>
        <v>USA</v>
      </c>
      <c r="H167" s="11" t="str">
        <f>PROPER(VLOOKUP(A167,Customer!$A$1:$J$501,10,FALSE))</f>
        <v>Gold</v>
      </c>
      <c r="I167" s="11" t="s">
        <v>1648</v>
      </c>
      <c r="J167" s="11" t="str">
        <f>VLOOKUP(I167, Product!$A$2:$H$501, 2,FALSE)</f>
        <v>Boxing Hand Wraps</v>
      </c>
      <c r="K167" s="11" t="str">
        <f>VLOOKUP(I167,Product!$A$2:$H$501,3,FALSE)</f>
        <v>Sports</v>
      </c>
      <c r="L167" s="11" t="str">
        <f>VLOOKUP(I167, Product!$A$2:$H$501, 4,FALSE)</f>
        <v>Fitness</v>
      </c>
      <c r="M167" s="11" t="str">
        <f>VLOOKUP(I167, Product!$A$2:$H$501,5,FALSE)</f>
        <v>Smith-King</v>
      </c>
      <c r="N167" s="12">
        <f>VLOOKUP(I167, Product!$A$2:$I$501,8,FALSE)</f>
        <v>190.29</v>
      </c>
      <c r="O167" s="12">
        <f>VLOOKUP(I167, Product!$A$2:$I$501,9,FALSE)</f>
        <v>260</v>
      </c>
      <c r="P167" s="11" t="s">
        <v>1769</v>
      </c>
      <c r="Q167" s="11" t="str">
        <f>VLOOKUP(P167,Store_Dim!$A$2:$E$21,2,FALSE)</f>
        <v>Alexander Group</v>
      </c>
      <c r="R167" s="11" t="str">
        <f>VLOOKUP(P167,Store_Dim!$A$2:$E$21,3,FALSE)</f>
        <v>South</v>
      </c>
      <c r="S167" s="11" t="str">
        <f>VLOOKUP(P167,Store_Dim!$A$2:$E$21,4,FALSE)</f>
        <v>Port Sharon</v>
      </c>
      <c r="T167" s="11" t="str">
        <f>VLOOKUP(P167,Store_Dim!$A$2:$E$21,5,FALSE)</f>
        <v>Online</v>
      </c>
      <c r="U167" s="11" t="s">
        <v>2972</v>
      </c>
      <c r="V167" s="14">
        <f>VLOOKUP(Table1[[#This Row],[Sales_ID]],Sales!$A$2:$O$2001,2,FALSE)</f>
        <v>45508</v>
      </c>
      <c r="W167" s="15">
        <f>VLOOKUP(Table1[[#This Row],[Sales_ID]],Sales!$A$2:$O$2001,12,FALSE)</f>
        <v>4</v>
      </c>
      <c r="X167" s="16" t="str">
        <f>TEXT(VLOOKUP(Table1[[#This Row],[Sales_ID]],Sales!$A$2:$O$2001,13,FALSE),"₹#,##0")</f>
        <v>₹595</v>
      </c>
      <c r="Y167" s="51">
        <f>VLOOKUP(Table1[[#This Row],[Sales_ID]],Sales!$A$2:$O$2001,14,FALSE)</f>
        <v>0.3</v>
      </c>
      <c r="Z167" s="11" t="str">
        <f>VLOOKUP(Table1[[#This Row],[Sales_ID]],Sales!$A$2:$O$2001,10,FALSE)</f>
        <v>PayPal</v>
      </c>
      <c r="AA167" s="50">
        <f>VLOOKUP(Table1[[#This Row],[Sales_ID]],Sales!$A$2:$O$2001,15,FALSE)</f>
        <v>1665.692</v>
      </c>
    </row>
    <row r="168" spans="1:27" x14ac:dyDescent="0.3">
      <c r="A168" s="11" t="s">
        <v>711</v>
      </c>
      <c r="B168" s="11" t="str">
        <f>PROPER(VLOOKUP(A168,Customer!$A$2:$J$501,9,FALSE))</f>
        <v>Jordan Wells</v>
      </c>
      <c r="C168" s="11" t="str">
        <f>PROPER(VLOOKUP(A168,Customer!$A$2:$H$501,3,FALSE))</f>
        <v>47</v>
      </c>
      <c r="D168" s="11" t="str">
        <f>PROPER(VLOOKUP(A168,Customer!$A$2:$H$501,4,FALSE))</f>
        <v>Female</v>
      </c>
      <c r="E168" s="11" t="str">
        <f>PROPER(VLOOKUP(A168,Customer!$A$2:$H$501,5,FALSE))</f>
        <v xml:space="preserve">Phillipschester   </v>
      </c>
      <c r="F168" s="11" t="str">
        <f>PROPER(VLOOKUP(A168,Customer!$A$2:$H$501,6,FALSE))</f>
        <v>New Jersey</v>
      </c>
      <c r="G168" s="11" t="str">
        <f>VLOOKUP(A168,Customer!$A$2:$H$501,7,FALSE)</f>
        <v>USA</v>
      </c>
      <c r="H168" s="11" t="str">
        <f>PROPER(VLOOKUP(A168,Customer!$A$1:$J$501,10,FALSE))</f>
        <v>Gold</v>
      </c>
      <c r="I168" s="11" t="s">
        <v>1730</v>
      </c>
      <c r="J168" s="11" t="str">
        <f>VLOOKUP(I168, Product!$A$2:$H$501, 2,FALSE)</f>
        <v>Women's High Heels</v>
      </c>
      <c r="K168" s="11" t="str">
        <f>VLOOKUP(I168,Product!$A$2:$H$501,3,FALSE)</f>
        <v>Clothing</v>
      </c>
      <c r="L168" s="11" t="str">
        <f>VLOOKUP(I168, Product!$A$2:$H$501, 4,FALSE)</f>
        <v>Footwear</v>
      </c>
      <c r="M168" s="11" t="str">
        <f>VLOOKUP(I168, Product!$A$2:$H$501,5,FALSE)</f>
        <v>Smith-Charles</v>
      </c>
      <c r="N168" s="12">
        <f>VLOOKUP(I168, Product!$A$2:$I$501,8,FALSE)</f>
        <v>438.25</v>
      </c>
      <c r="O168" s="12">
        <f>VLOOKUP(I168, Product!$A$2:$I$501,9,FALSE)</f>
        <v>496</v>
      </c>
      <c r="P168" s="11" t="s">
        <v>1752</v>
      </c>
      <c r="Q168" s="11" t="str">
        <f>VLOOKUP(P168,Store_Dim!$A$2:$E$21,2,FALSE)</f>
        <v>Rivera-Warner</v>
      </c>
      <c r="R168" s="11" t="str">
        <f>VLOOKUP(P168,Store_Dim!$A$2:$E$21,3,FALSE)</f>
        <v>East</v>
      </c>
      <c r="S168" s="11" t="str">
        <f>VLOOKUP(P168,Store_Dim!$A$2:$E$21,4,FALSE)</f>
        <v>Washingtonfurt</v>
      </c>
      <c r="T168" s="11" t="str">
        <f>VLOOKUP(P168,Store_Dim!$A$2:$E$21,5,FALSE)</f>
        <v>Flagship</v>
      </c>
      <c r="U168" s="11" t="s">
        <v>2973</v>
      </c>
      <c r="V168" s="14">
        <f>VLOOKUP(Table1[[#This Row],[Sales_ID]],Sales!$A$2:$O$2001,2,FALSE)</f>
        <v>45854</v>
      </c>
      <c r="W168" s="15">
        <f>VLOOKUP(Table1[[#This Row],[Sales_ID]],Sales!$A$2:$O$2001,12,FALSE)</f>
        <v>2</v>
      </c>
      <c r="X168" s="16" t="str">
        <f>TEXT(VLOOKUP(Table1[[#This Row],[Sales_ID]],Sales!$A$2:$O$2001,13,FALSE),"₹#,##0")</f>
        <v>₹844</v>
      </c>
      <c r="Y168" s="51">
        <f>VLOOKUP(Table1[[#This Row],[Sales_ID]],Sales!$A$2:$O$2001,14,FALSE)</f>
        <v>7.0000000000000007E-2</v>
      </c>
      <c r="Z168" s="11" t="str">
        <f>VLOOKUP(Table1[[#This Row],[Sales_ID]],Sales!$A$2:$O$2001,10,FALSE)</f>
        <v>PayPal</v>
      </c>
      <c r="AA168" s="50">
        <f>VLOOKUP(Table1[[#This Row],[Sales_ID]],Sales!$A$2:$O$2001,15,FALSE)</f>
        <v>1570.4166</v>
      </c>
    </row>
    <row r="169" spans="1:27" x14ac:dyDescent="0.3">
      <c r="A169" s="11" t="s">
        <v>458</v>
      </c>
      <c r="B169" s="11" t="str">
        <f>PROPER(VLOOKUP(A169,Customer!$A$2:$J$501,9,FALSE))</f>
        <v>Morgan Bowen</v>
      </c>
      <c r="C169" s="11" t="str">
        <f>PROPER(VLOOKUP(A169,Customer!$A$2:$H$501,3,FALSE))</f>
        <v>54</v>
      </c>
      <c r="D169" s="11" t="str">
        <f>PROPER(VLOOKUP(A169,Customer!$A$2:$H$501,4,FALSE))</f>
        <v>Male</v>
      </c>
      <c r="E169" s="11" t="str">
        <f>PROPER(VLOOKUP(A169,Customer!$A$2:$H$501,5,FALSE))</f>
        <v>Parksfort</v>
      </c>
      <c r="F169" s="11" t="str">
        <f>PROPER(VLOOKUP(A169,Customer!$A$2:$H$501,6,FALSE))</f>
        <v>Washington</v>
      </c>
      <c r="G169" s="11" t="str">
        <f>VLOOKUP(A169,Customer!$A$2:$H$501,7,FALSE)</f>
        <v>USA</v>
      </c>
      <c r="H169" s="11" t="str">
        <f>PROPER(VLOOKUP(A169,Customer!$A$1:$J$501,10,FALSE))</f>
        <v>Gold</v>
      </c>
      <c r="I169" s="11" t="s">
        <v>1578</v>
      </c>
      <c r="J169" s="11" t="str">
        <f>VLOOKUP(I169, Product!$A$2:$H$501, 2,FALSE)</f>
        <v>4K Home Projector</v>
      </c>
      <c r="K169" s="11" t="str">
        <f>VLOOKUP(I169,Product!$A$2:$H$501,3,FALSE)</f>
        <v>Electronics</v>
      </c>
      <c r="L169" s="11" t="str">
        <f>VLOOKUP(I169, Product!$A$2:$H$501, 4,FALSE)</f>
        <v>Appliances</v>
      </c>
      <c r="M169" s="11" t="str">
        <f>VLOOKUP(I169, Product!$A$2:$H$501,5,FALSE)</f>
        <v>Thomas LLC</v>
      </c>
      <c r="N169" s="12">
        <f>VLOOKUP(I169, Product!$A$2:$I$501,8,FALSE)</f>
        <v>465.34</v>
      </c>
      <c r="O169" s="12">
        <f>VLOOKUP(I169, Product!$A$2:$I$501,9,FALSE)</f>
        <v>301</v>
      </c>
      <c r="P169" s="11" t="s">
        <v>1776</v>
      </c>
      <c r="Q169" s="11" t="str">
        <f>VLOOKUP(P169,Store_Dim!$A$2:$E$21,2,FALSE)</f>
        <v>Benson-Elliott</v>
      </c>
      <c r="R169" s="11" t="str">
        <f>VLOOKUP(P169,Store_Dim!$A$2:$E$21,3,FALSE)</f>
        <v>East</v>
      </c>
      <c r="S169" s="11" t="str">
        <f>VLOOKUP(P169,Store_Dim!$A$2:$E$21,4,FALSE)</f>
        <v>Port Josephberg</v>
      </c>
      <c r="T169" s="11" t="str">
        <f>VLOOKUP(P169,Store_Dim!$A$2:$E$21,5,FALSE)</f>
        <v>Online</v>
      </c>
      <c r="U169" s="11" t="s">
        <v>2974</v>
      </c>
      <c r="V169" s="14">
        <f>VLOOKUP(Table1[[#This Row],[Sales_ID]],Sales!$A$2:$O$2001,2,FALSE)</f>
        <v>45569</v>
      </c>
      <c r="W169" s="15">
        <f>VLOOKUP(Table1[[#This Row],[Sales_ID]],Sales!$A$2:$O$2001,12,FALSE)</f>
        <v>4</v>
      </c>
      <c r="X169" s="16" t="str">
        <f>TEXT(VLOOKUP(Table1[[#This Row],[Sales_ID]],Sales!$A$2:$O$2001,13,FALSE),"₹#,##0")</f>
        <v>₹101</v>
      </c>
      <c r="Y169" s="51">
        <f>VLOOKUP(Table1[[#This Row],[Sales_ID]],Sales!$A$2:$O$2001,14,FALSE)</f>
        <v>0</v>
      </c>
      <c r="Z169" s="11" t="str">
        <f>VLOOKUP(Table1[[#This Row],[Sales_ID]],Sales!$A$2:$O$2001,10,FALSE)</f>
        <v>Credit Card</v>
      </c>
      <c r="AA169" s="50">
        <f>VLOOKUP(Table1[[#This Row],[Sales_ID]],Sales!$A$2:$O$2001,15,FALSE)</f>
        <v>405.32</v>
      </c>
    </row>
    <row r="170" spans="1:27" x14ac:dyDescent="0.3">
      <c r="A170" s="11" t="s">
        <v>449</v>
      </c>
      <c r="B170" s="11" t="str">
        <f>PROPER(VLOOKUP(A170,Customer!$A$2:$J$501,9,FALSE))</f>
        <v>Joseph Richards</v>
      </c>
      <c r="C170" s="11" t="str">
        <f>PROPER(VLOOKUP(A170,Customer!$A$2:$H$501,3,FALSE))</f>
        <v>34</v>
      </c>
      <c r="D170" s="11" t="str">
        <f>PROPER(VLOOKUP(A170,Customer!$A$2:$H$501,4,FALSE))</f>
        <v>Female</v>
      </c>
      <c r="E170" s="11" t="str">
        <f>PROPER(VLOOKUP(A170,Customer!$A$2:$H$501,5,FALSE))</f>
        <v>Wigginsville</v>
      </c>
      <c r="F170" s="11" t="str">
        <f>PROPER(VLOOKUP(A170,Customer!$A$2:$H$501,6,FALSE))</f>
        <v>Alabama</v>
      </c>
      <c r="G170" s="11" t="str">
        <f>VLOOKUP(A170,Customer!$A$2:$H$501,7,FALSE)</f>
        <v>USA</v>
      </c>
      <c r="H170" s="11" t="str">
        <f>PROPER(VLOOKUP(A170,Customer!$A$1:$J$501,10,FALSE))</f>
        <v>Bronze</v>
      </c>
      <c r="I170" s="11" t="s">
        <v>1600</v>
      </c>
      <c r="J170" s="11" t="str">
        <f>VLOOKUP(I170, Product!$A$2:$H$501, 2,FALSE)</f>
        <v>Wireless Bluetooth Speaker</v>
      </c>
      <c r="K170" s="11" t="str">
        <f>VLOOKUP(I170,Product!$A$2:$H$501,3,FALSE)</f>
        <v>Electronics</v>
      </c>
      <c r="L170" s="11" t="str">
        <f>VLOOKUP(I170, Product!$A$2:$H$501, 4,FALSE)</f>
        <v>Audio</v>
      </c>
      <c r="M170" s="11" t="str">
        <f>VLOOKUP(I170, Product!$A$2:$H$501,5,FALSE)</f>
        <v>Reed-Schmidt</v>
      </c>
      <c r="N170" s="12">
        <f>VLOOKUP(I170, Product!$A$2:$I$501,8,FALSE)</f>
        <v>322.41000000000003</v>
      </c>
      <c r="O170" s="12">
        <f>VLOOKUP(I170, Product!$A$2:$I$501,9,FALSE)</f>
        <v>213</v>
      </c>
      <c r="P170" s="11" t="s">
        <v>1782</v>
      </c>
      <c r="Q170" s="11" t="str">
        <f>VLOOKUP(P170,Store_Dim!$A$2:$E$21,2,FALSE)</f>
        <v>Bean, Jones and Park</v>
      </c>
      <c r="R170" s="11" t="str">
        <f>VLOOKUP(P170,Store_Dim!$A$2:$E$21,3,FALSE)</f>
        <v>West</v>
      </c>
      <c r="S170" s="11" t="str">
        <f>VLOOKUP(P170,Store_Dim!$A$2:$E$21,4,FALSE)</f>
        <v>Thompsonborough</v>
      </c>
      <c r="T170" s="11" t="str">
        <f>VLOOKUP(P170,Store_Dim!$A$2:$E$21,5,FALSE)</f>
        <v>Online</v>
      </c>
      <c r="U170" s="11" t="s">
        <v>2975</v>
      </c>
      <c r="V170" s="14">
        <f>VLOOKUP(Table1[[#This Row],[Sales_ID]],Sales!$A$2:$O$2001,2,FALSE)</f>
        <v>45824</v>
      </c>
      <c r="W170" s="15">
        <f>VLOOKUP(Table1[[#This Row],[Sales_ID]],Sales!$A$2:$O$2001,12,FALSE)</f>
        <v>3</v>
      </c>
      <c r="X170" s="16" t="str">
        <f>TEXT(VLOOKUP(Table1[[#This Row],[Sales_ID]],Sales!$A$2:$O$2001,13,FALSE),"₹#,##0")</f>
        <v>₹923</v>
      </c>
      <c r="Y170" s="51">
        <f>VLOOKUP(Table1[[#This Row],[Sales_ID]],Sales!$A$2:$O$2001,14,FALSE)</f>
        <v>0.18</v>
      </c>
      <c r="Z170" s="11" t="str">
        <f>VLOOKUP(Table1[[#This Row],[Sales_ID]],Sales!$A$2:$O$2001,10,FALSE)</f>
        <v>PayPal</v>
      </c>
      <c r="AA170" s="50">
        <f>VLOOKUP(Table1[[#This Row],[Sales_ID]],Sales!$A$2:$O$2001,15,FALSE)</f>
        <v>2269.4976000000001</v>
      </c>
    </row>
    <row r="171" spans="1:27" x14ac:dyDescent="0.3">
      <c r="A171" s="11" t="s">
        <v>821</v>
      </c>
      <c r="B171" s="11" t="str">
        <f>PROPER(VLOOKUP(A171,Customer!$A$2:$J$501,9,FALSE))</f>
        <v>Christopher David</v>
      </c>
      <c r="C171" s="11" t="str">
        <f>PROPER(VLOOKUP(A171,Customer!$A$2:$H$501,3,FALSE))</f>
        <v>42</v>
      </c>
      <c r="D171" s="11" t="str">
        <f>PROPER(VLOOKUP(A171,Customer!$A$2:$H$501,4,FALSE))</f>
        <v>Male</v>
      </c>
      <c r="E171" s="11" t="str">
        <f>PROPER(VLOOKUP(A171,Customer!$A$2:$H$501,5,FALSE))</f>
        <v>Karenmouth</v>
      </c>
      <c r="F171" s="11" t="str">
        <f>PROPER(VLOOKUP(A171,Customer!$A$2:$H$501,6,FALSE))</f>
        <v>Massachusetts</v>
      </c>
      <c r="G171" s="11" t="str">
        <f>VLOOKUP(A171,Customer!$A$2:$H$501,7,FALSE)</f>
        <v>USA</v>
      </c>
      <c r="H171" s="11" t="str">
        <f>PROPER(VLOOKUP(A171,Customer!$A$1:$J$501,10,FALSE))</f>
        <v>Silver</v>
      </c>
      <c r="I171" s="11" t="s">
        <v>1718</v>
      </c>
      <c r="J171" s="11" t="str">
        <f>VLOOKUP(I171, Product!$A$2:$H$501, 2,FALSE)</f>
        <v>Women's Beanie Hat</v>
      </c>
      <c r="K171" s="11" t="str">
        <f>VLOOKUP(I171,Product!$A$2:$H$501,3,FALSE)</f>
        <v>Clothing</v>
      </c>
      <c r="L171" s="11" t="str">
        <f>VLOOKUP(I171, Product!$A$2:$H$501, 4,FALSE)</f>
        <v>Accessories</v>
      </c>
      <c r="M171" s="11" t="str">
        <f>VLOOKUP(I171, Product!$A$2:$H$501,5,FALSE)</f>
        <v>Richardson-Carrillo</v>
      </c>
      <c r="N171" s="12">
        <f>VLOOKUP(I171, Product!$A$2:$I$501,8,FALSE)</f>
        <v>119.57</v>
      </c>
      <c r="O171" s="12">
        <f>VLOOKUP(I171, Product!$A$2:$I$501,9,FALSE)</f>
        <v>210</v>
      </c>
      <c r="P171" s="11" t="s">
        <v>1779</v>
      </c>
      <c r="Q171" s="11" t="str">
        <f>VLOOKUP(P171,Store_Dim!$A$2:$E$21,2,FALSE)</f>
        <v>Martinez-Mullins</v>
      </c>
      <c r="R171" s="11" t="str">
        <f>VLOOKUP(P171,Store_Dim!$A$2:$E$21,3,FALSE)</f>
        <v>South</v>
      </c>
      <c r="S171" s="11" t="str">
        <f>VLOOKUP(P171,Store_Dim!$A$2:$E$21,4,FALSE)</f>
        <v>Williamsfurt</v>
      </c>
      <c r="T171" s="11" t="str">
        <f>VLOOKUP(P171,Store_Dim!$A$2:$E$21,5,FALSE)</f>
        <v>Online</v>
      </c>
      <c r="U171" s="11" t="s">
        <v>1941</v>
      </c>
      <c r="V171" s="14">
        <f>VLOOKUP(Table1[[#This Row],[Sales_ID]],Sales!$A$2:$O$2001,2,FALSE)</f>
        <v>45925</v>
      </c>
      <c r="W171" s="15">
        <f>VLOOKUP(Table1[[#This Row],[Sales_ID]],Sales!$A$2:$O$2001,12,FALSE)</f>
        <v>4</v>
      </c>
      <c r="X171" s="16" t="str">
        <f>TEXT(VLOOKUP(Table1[[#This Row],[Sales_ID]],Sales!$A$2:$O$2001,13,FALSE),"₹#,##0")</f>
        <v>₹931</v>
      </c>
      <c r="Y171" s="51">
        <f>VLOOKUP(Table1[[#This Row],[Sales_ID]],Sales!$A$2:$O$2001,14,FALSE)</f>
        <v>0.13</v>
      </c>
      <c r="Z171" s="11" t="str">
        <f>VLOOKUP(Table1[[#This Row],[Sales_ID]],Sales!$A$2:$O$2001,10,FALSE)</f>
        <v>PayPal</v>
      </c>
      <c r="AA171" s="50">
        <f>VLOOKUP(Table1[[#This Row],[Sales_ID]],Sales!$A$2:$O$2001,15,FALSE)</f>
        <v>3239.3580000000002</v>
      </c>
    </row>
    <row r="172" spans="1:27" x14ac:dyDescent="0.3">
      <c r="A172" s="11" t="s">
        <v>1340</v>
      </c>
      <c r="B172" s="11" t="str">
        <f>PROPER(VLOOKUP(A172,Customer!$A$2:$J$501,9,FALSE))</f>
        <v>Summer Weiss</v>
      </c>
      <c r="C172" s="11" t="str">
        <f>PROPER(VLOOKUP(A172,Customer!$A$2:$H$501,3,FALSE))</f>
        <v>37</v>
      </c>
      <c r="D172" s="11" t="str">
        <f>PROPER(VLOOKUP(A172,Customer!$A$2:$H$501,4,FALSE))</f>
        <v>Male</v>
      </c>
      <c r="E172" s="11" t="str">
        <f>PROPER(VLOOKUP(A172,Customer!$A$2:$H$501,5,FALSE))</f>
        <v>Phyllisport</v>
      </c>
      <c r="F172" s="11" t="str">
        <f>PROPER(VLOOKUP(A172,Customer!$A$2:$H$501,6,FALSE))</f>
        <v>New Jersey</v>
      </c>
      <c r="G172" s="11" t="str">
        <f>VLOOKUP(A172,Customer!$A$2:$H$501,7,FALSE)</f>
        <v>USA</v>
      </c>
      <c r="H172" s="11" t="str">
        <f>PROPER(VLOOKUP(A172,Customer!$A$1:$J$501,10,FALSE))</f>
        <v>Bronze</v>
      </c>
      <c r="I172" s="11" t="s">
        <v>1624</v>
      </c>
      <c r="J172" s="11" t="str">
        <f>VLOOKUP(I172, Product!$A$2:$H$501, 2,FALSE)</f>
        <v>Sports Water Hydration Pack</v>
      </c>
      <c r="K172" s="11" t="str">
        <f>VLOOKUP(I172,Product!$A$2:$H$501,3,FALSE)</f>
        <v>Sports</v>
      </c>
      <c r="L172" s="11" t="str">
        <f>VLOOKUP(I172, Product!$A$2:$H$501, 4,FALSE)</f>
        <v>Outdoor</v>
      </c>
      <c r="M172" s="11" t="str">
        <f>VLOOKUP(I172, Product!$A$2:$H$501,5,FALSE)</f>
        <v>Sims-Smith</v>
      </c>
      <c r="N172" s="12">
        <f>VLOOKUP(I172, Product!$A$2:$I$501,8,FALSE)</f>
        <v>135.61000000000001</v>
      </c>
      <c r="O172" s="12">
        <f>VLOOKUP(I172, Product!$A$2:$I$501,9,FALSE)</f>
        <v>394</v>
      </c>
      <c r="P172" s="11" t="s">
        <v>1799</v>
      </c>
      <c r="Q172" s="11" t="str">
        <f>VLOOKUP(P172,Store_Dim!$A$2:$E$21,2,FALSE)</f>
        <v>Mcdonald Inc</v>
      </c>
      <c r="R172" s="11" t="str">
        <f>VLOOKUP(P172,Store_Dim!$A$2:$E$21,3,FALSE)</f>
        <v>South</v>
      </c>
      <c r="S172" s="11" t="str">
        <f>VLOOKUP(P172,Store_Dim!$A$2:$E$21,4,FALSE)</f>
        <v>Christopherland</v>
      </c>
      <c r="T172" s="11" t="str">
        <f>VLOOKUP(P172,Store_Dim!$A$2:$E$21,5,FALSE)</f>
        <v>Outlet</v>
      </c>
      <c r="U172" s="11" t="s">
        <v>2976</v>
      </c>
      <c r="V172" s="14">
        <f>VLOOKUP(Table1[[#This Row],[Sales_ID]],Sales!$A$2:$O$2001,2,FALSE)</f>
        <v>45352</v>
      </c>
      <c r="W172" s="15">
        <f>VLOOKUP(Table1[[#This Row],[Sales_ID]],Sales!$A$2:$O$2001,12,FALSE)</f>
        <v>4</v>
      </c>
      <c r="X172" s="16" t="str">
        <f>TEXT(VLOOKUP(Table1[[#This Row],[Sales_ID]],Sales!$A$2:$O$2001,13,FALSE),"₹#,##0")</f>
        <v>₹867</v>
      </c>
      <c r="Y172" s="51">
        <f>VLOOKUP(Table1[[#This Row],[Sales_ID]],Sales!$A$2:$O$2001,14,FALSE)</f>
        <v>7.0000000000000007E-2</v>
      </c>
      <c r="Z172" s="11" t="str">
        <f>VLOOKUP(Table1[[#This Row],[Sales_ID]],Sales!$A$2:$O$2001,10,FALSE)</f>
        <v>COD</v>
      </c>
      <c r="AA172" s="50">
        <f>VLOOKUP(Table1[[#This Row],[Sales_ID]],Sales!$A$2:$O$2001,15,FALSE)</f>
        <v>3225.9468000000002</v>
      </c>
    </row>
    <row r="173" spans="1:27" x14ac:dyDescent="0.3">
      <c r="A173" s="11" t="s">
        <v>36</v>
      </c>
      <c r="B173" s="11" t="str">
        <f>PROPER(VLOOKUP(A173,Customer!$A$2:$J$501,9,FALSE))</f>
        <v>Amber Jackson</v>
      </c>
      <c r="C173" s="11" t="str">
        <f>PROPER(VLOOKUP(A173,Customer!$A$2:$H$501,3,FALSE))</f>
        <v>29</v>
      </c>
      <c r="D173" s="11" t="str">
        <f>PROPER(VLOOKUP(A173,Customer!$A$2:$H$501,4,FALSE))</f>
        <v>Female</v>
      </c>
      <c r="E173" s="11" t="str">
        <f>PROPER(VLOOKUP(A173,Customer!$A$2:$H$501,5,FALSE))</f>
        <v>Deborahborough</v>
      </c>
      <c r="F173" s="11" t="str">
        <f>PROPER(VLOOKUP(A173,Customer!$A$2:$H$501,6,FALSE))</f>
        <v>South Dakota</v>
      </c>
      <c r="G173" s="11" t="str">
        <f>VLOOKUP(A173,Customer!$A$2:$H$501,7,FALSE)</f>
        <v>USA</v>
      </c>
      <c r="H173" s="11" t="str">
        <f>PROPER(VLOOKUP(A173,Customer!$A$1:$J$501,10,FALSE))</f>
        <v>Platinum</v>
      </c>
      <c r="I173" s="11" t="s">
        <v>1714</v>
      </c>
      <c r="J173" s="11" t="str">
        <f>VLOOKUP(I173, Product!$A$2:$H$501, 2,FALSE)</f>
        <v>Hydrating Face Cleanser</v>
      </c>
      <c r="K173" s="11" t="str">
        <f>VLOOKUP(I173,Product!$A$2:$H$501,3,FALSE)</f>
        <v>Beauty</v>
      </c>
      <c r="L173" s="11" t="str">
        <f>VLOOKUP(I173, Product!$A$2:$H$501, 4,FALSE)</f>
        <v>Skincare</v>
      </c>
      <c r="M173" s="11" t="str">
        <f>VLOOKUP(I173, Product!$A$2:$H$501,5,FALSE)</f>
        <v>Butler Group</v>
      </c>
      <c r="N173" s="12">
        <f>VLOOKUP(I173, Product!$A$2:$I$501,8,FALSE)</f>
        <v>250.41615384615383</v>
      </c>
      <c r="O173" s="12">
        <f>VLOOKUP(I173, Product!$A$2:$I$501,9,FALSE)</f>
        <v>159</v>
      </c>
      <c r="P173" s="11" t="s">
        <v>1807</v>
      </c>
      <c r="Q173" s="11" t="str">
        <f>VLOOKUP(P173,Store_Dim!$A$2:$E$21,2,FALSE)</f>
        <v>Holloway Ltd</v>
      </c>
      <c r="R173" s="11" t="str">
        <f>VLOOKUP(P173,Store_Dim!$A$2:$E$21,3,FALSE)</f>
        <v>North</v>
      </c>
      <c r="S173" s="11" t="str">
        <f>VLOOKUP(P173,Store_Dim!$A$2:$E$21,4,FALSE)</f>
        <v>Bensonhaven</v>
      </c>
      <c r="T173" s="11" t="str">
        <f>VLOOKUP(P173,Store_Dim!$A$2:$E$21,5,FALSE)</f>
        <v>Flagship</v>
      </c>
      <c r="U173" s="11" t="s">
        <v>2977</v>
      </c>
      <c r="V173" s="14">
        <f>VLOOKUP(Table1[[#This Row],[Sales_ID]],Sales!$A$2:$O$2001,2,FALSE)</f>
        <v>45454</v>
      </c>
      <c r="W173" s="15">
        <f>VLOOKUP(Table1[[#This Row],[Sales_ID]],Sales!$A$2:$O$2001,12,FALSE)</f>
        <v>3</v>
      </c>
      <c r="X173" s="16" t="str">
        <f>TEXT(VLOOKUP(Table1[[#This Row],[Sales_ID]],Sales!$A$2:$O$2001,13,FALSE),"₹#,##0")</f>
        <v>₹817</v>
      </c>
      <c r="Y173" s="51">
        <f>VLOOKUP(Table1[[#This Row],[Sales_ID]],Sales!$A$2:$O$2001,14,FALSE)</f>
        <v>0.14000000000000001</v>
      </c>
      <c r="Z173" s="11" t="str">
        <f>VLOOKUP(Table1[[#This Row],[Sales_ID]],Sales!$A$2:$O$2001,10,FALSE)</f>
        <v>PayPal</v>
      </c>
      <c r="AA173" s="50">
        <f>VLOOKUP(Table1[[#This Row],[Sales_ID]],Sales!$A$2:$O$2001,15,FALSE)</f>
        <v>2107.5246000000002</v>
      </c>
    </row>
    <row r="174" spans="1:27" x14ac:dyDescent="0.3">
      <c r="A174" s="11" t="s">
        <v>1478</v>
      </c>
      <c r="B174" s="11" t="str">
        <f>PROPER(VLOOKUP(A174,Customer!$A$2:$J$501,9,FALSE))</f>
        <v>Jordan Medina</v>
      </c>
      <c r="C174" s="11" t="str">
        <f>PROPER(VLOOKUP(A174,Customer!$A$2:$H$501,3,FALSE))</f>
        <v>33</v>
      </c>
      <c r="D174" s="11" t="str">
        <f>PROPER(VLOOKUP(A174,Customer!$A$2:$H$501,4,FALSE))</f>
        <v>Male</v>
      </c>
      <c r="E174" s="11" t="str">
        <f>PROPER(VLOOKUP(A174,Customer!$A$2:$H$501,5,FALSE))</f>
        <v>Robinchester</v>
      </c>
      <c r="F174" s="11" t="str">
        <f>PROPER(VLOOKUP(A174,Customer!$A$2:$H$501,6,FALSE))</f>
        <v>Florida</v>
      </c>
      <c r="G174" s="11" t="str">
        <f>VLOOKUP(A174,Customer!$A$2:$H$501,7,FALSE)</f>
        <v>USA</v>
      </c>
      <c r="H174" s="11" t="str">
        <f>PROPER(VLOOKUP(A174,Customer!$A$1:$J$501,10,FALSE))</f>
        <v>Bronze</v>
      </c>
      <c r="I174" s="11" t="s">
        <v>1678</v>
      </c>
      <c r="J174" s="11" t="str">
        <f>VLOOKUP(I174, Product!$A$2:$H$501, 2,FALSE)</f>
        <v>Adjustable Dumbbells 20kg</v>
      </c>
      <c r="K174" s="11" t="str">
        <f>VLOOKUP(I174,Product!$A$2:$H$501,3,FALSE)</f>
        <v>Sports</v>
      </c>
      <c r="L174" s="11" t="str">
        <f>VLOOKUP(I174, Product!$A$2:$H$501, 4,FALSE)</f>
        <v>Fitness</v>
      </c>
      <c r="M174" s="11" t="str">
        <f>VLOOKUP(I174, Product!$A$2:$H$501,5,FALSE)</f>
        <v>Montgomery, Benton and Miller</v>
      </c>
      <c r="N174" s="12">
        <f>VLOOKUP(I174, Product!$A$2:$I$501,8,FALSE)</f>
        <v>240.63</v>
      </c>
      <c r="O174" s="12">
        <f>VLOOKUP(I174, Product!$A$2:$I$501,9,FALSE)</f>
        <v>423</v>
      </c>
      <c r="P174" s="11" t="s">
        <v>1766</v>
      </c>
      <c r="Q174" s="11" t="str">
        <f>VLOOKUP(P174,Store_Dim!$A$2:$E$21,2,FALSE)</f>
        <v>Johnson-Wright</v>
      </c>
      <c r="R174" s="11" t="str">
        <f>VLOOKUP(P174,Store_Dim!$A$2:$E$21,3,FALSE)</f>
        <v>North</v>
      </c>
      <c r="S174" s="11" t="str">
        <f>VLOOKUP(P174,Store_Dim!$A$2:$E$21,4,FALSE)</f>
        <v>Hoodberg</v>
      </c>
      <c r="T174" s="11" t="str">
        <f>VLOOKUP(P174,Store_Dim!$A$2:$E$21,5,FALSE)</f>
        <v>Outlet</v>
      </c>
      <c r="U174" s="11" t="s">
        <v>2978</v>
      </c>
      <c r="V174" s="14">
        <f>VLOOKUP(Table1[[#This Row],[Sales_ID]],Sales!$A$2:$O$2001,2,FALSE)</f>
        <v>45924</v>
      </c>
      <c r="W174" s="15">
        <f>VLOOKUP(Table1[[#This Row],[Sales_ID]],Sales!$A$2:$O$2001,12,FALSE)</f>
        <v>3</v>
      </c>
      <c r="X174" s="16" t="str">
        <f>TEXT(VLOOKUP(Table1[[#This Row],[Sales_ID]],Sales!$A$2:$O$2001,13,FALSE),"₹#,##0")</f>
        <v>₹258</v>
      </c>
      <c r="Y174" s="51">
        <f>VLOOKUP(Table1[[#This Row],[Sales_ID]],Sales!$A$2:$O$2001,14,FALSE)</f>
        <v>0</v>
      </c>
      <c r="Z174" s="11" t="str">
        <f>VLOOKUP(Table1[[#This Row],[Sales_ID]],Sales!$A$2:$O$2001,10,FALSE)</f>
        <v>PayPal</v>
      </c>
      <c r="AA174" s="50">
        <f>VLOOKUP(Table1[[#This Row],[Sales_ID]],Sales!$A$2:$O$2001,15,FALSE)</f>
        <v>774.18000000000006</v>
      </c>
    </row>
    <row r="175" spans="1:27" x14ac:dyDescent="0.3">
      <c r="A175" s="11" t="s">
        <v>984</v>
      </c>
      <c r="B175" s="11" t="str">
        <f>PROPER(VLOOKUP(A175,Customer!$A$2:$J$501,9,FALSE))</f>
        <v>Jason Mullins</v>
      </c>
      <c r="C175" s="11" t="str">
        <f>PROPER(VLOOKUP(A175,Customer!$A$2:$H$501,3,FALSE))</f>
        <v>47</v>
      </c>
      <c r="D175" s="11" t="str">
        <f>PROPER(VLOOKUP(A175,Customer!$A$2:$H$501,4,FALSE))</f>
        <v>Female</v>
      </c>
      <c r="E175" s="11" t="str">
        <f>PROPER(VLOOKUP(A175,Customer!$A$2:$H$501,5,FALSE))</f>
        <v>Brianchester</v>
      </c>
      <c r="F175" s="11" t="str">
        <f>PROPER(VLOOKUP(A175,Customer!$A$2:$H$501,6,FALSE))</f>
        <v>Delaware</v>
      </c>
      <c r="G175" s="11" t="str">
        <f>VLOOKUP(A175,Customer!$A$2:$H$501,7,FALSE)</f>
        <v>USA</v>
      </c>
      <c r="H175" s="11" t="str">
        <f>PROPER(VLOOKUP(A175,Customer!$A$1:$J$501,10,FALSE))</f>
        <v>Silver</v>
      </c>
      <c r="I175" s="11" t="s">
        <v>1624</v>
      </c>
      <c r="J175" s="11" t="str">
        <f>VLOOKUP(I175, Product!$A$2:$H$501, 2,FALSE)</f>
        <v>Sports Water Hydration Pack</v>
      </c>
      <c r="K175" s="11" t="str">
        <f>VLOOKUP(I175,Product!$A$2:$H$501,3,FALSE)</f>
        <v>Sports</v>
      </c>
      <c r="L175" s="11" t="str">
        <f>VLOOKUP(I175, Product!$A$2:$H$501, 4,FALSE)</f>
        <v>Outdoor</v>
      </c>
      <c r="M175" s="11" t="str">
        <f>VLOOKUP(I175, Product!$A$2:$H$501,5,FALSE)</f>
        <v>Sims-Smith</v>
      </c>
      <c r="N175" s="12">
        <f>VLOOKUP(I175, Product!$A$2:$I$501,8,FALSE)</f>
        <v>135.61000000000001</v>
      </c>
      <c r="O175" s="12">
        <f>VLOOKUP(I175, Product!$A$2:$I$501,9,FALSE)</f>
        <v>394</v>
      </c>
      <c r="P175" s="11" t="s">
        <v>1799</v>
      </c>
      <c r="Q175" s="11" t="str">
        <f>VLOOKUP(P175,Store_Dim!$A$2:$E$21,2,FALSE)</f>
        <v>Mcdonald Inc</v>
      </c>
      <c r="R175" s="11" t="str">
        <f>VLOOKUP(P175,Store_Dim!$A$2:$E$21,3,FALSE)</f>
        <v>South</v>
      </c>
      <c r="S175" s="11" t="str">
        <f>VLOOKUP(P175,Store_Dim!$A$2:$E$21,4,FALSE)</f>
        <v>Christopherland</v>
      </c>
      <c r="T175" s="11" t="str">
        <f>VLOOKUP(P175,Store_Dim!$A$2:$E$21,5,FALSE)</f>
        <v>Outlet</v>
      </c>
      <c r="U175" s="11" t="s">
        <v>2979</v>
      </c>
      <c r="V175" s="14">
        <f>VLOOKUP(Table1[[#This Row],[Sales_ID]],Sales!$A$2:$O$2001,2,FALSE)</f>
        <v>45694</v>
      </c>
      <c r="W175" s="15">
        <f>VLOOKUP(Table1[[#This Row],[Sales_ID]],Sales!$A$2:$O$2001,12,FALSE)</f>
        <v>2</v>
      </c>
      <c r="X175" s="16" t="str">
        <f>TEXT(VLOOKUP(Table1[[#This Row],[Sales_ID]],Sales!$A$2:$O$2001,13,FALSE),"₹#,##0")</f>
        <v>₹575</v>
      </c>
      <c r="Y175" s="51">
        <f>VLOOKUP(Table1[[#This Row],[Sales_ID]],Sales!$A$2:$O$2001,14,FALSE)</f>
        <v>0.06</v>
      </c>
      <c r="Z175" s="11" t="str">
        <f>VLOOKUP(Table1[[#This Row],[Sales_ID]],Sales!$A$2:$O$2001,10,FALSE)</f>
        <v>Credit Card</v>
      </c>
      <c r="AA175" s="50">
        <f>VLOOKUP(Table1[[#This Row],[Sales_ID]],Sales!$A$2:$O$2001,15,FALSE)</f>
        <v>1080.2103999999999</v>
      </c>
    </row>
    <row r="176" spans="1:27" x14ac:dyDescent="0.3">
      <c r="A176" s="11" t="s">
        <v>97</v>
      </c>
      <c r="B176" s="11" t="str">
        <f>PROPER(VLOOKUP(A176,Customer!$A$2:$J$501,9,FALSE))</f>
        <v>Paul Fox</v>
      </c>
      <c r="C176" s="11" t="str">
        <f>PROPER(VLOOKUP(A176,Customer!$A$2:$H$501,3,FALSE))</f>
        <v>33</v>
      </c>
      <c r="D176" s="11" t="str">
        <f>PROPER(VLOOKUP(A176,Customer!$A$2:$H$501,4,FALSE))</f>
        <v>Female</v>
      </c>
      <c r="E176" s="11" t="str">
        <f>PROPER(VLOOKUP(A176,Customer!$A$2:$H$501,5,FALSE))</f>
        <v>Michaelton</v>
      </c>
      <c r="F176" s="11" t="str">
        <f>PROPER(VLOOKUP(A176,Customer!$A$2:$H$501,6,FALSE))</f>
        <v>Hawaii</v>
      </c>
      <c r="G176" s="11" t="str">
        <f>VLOOKUP(A176,Customer!$A$2:$H$501,7,FALSE)</f>
        <v>USA</v>
      </c>
      <c r="H176" s="11" t="str">
        <f>PROPER(VLOOKUP(A176,Customer!$A$1:$J$501,10,FALSE))</f>
        <v>Silver</v>
      </c>
      <c r="I176" s="11" t="s">
        <v>1714</v>
      </c>
      <c r="J176" s="11" t="str">
        <f>VLOOKUP(I176, Product!$A$2:$H$501, 2,FALSE)</f>
        <v>Hydrating Face Cleanser</v>
      </c>
      <c r="K176" s="11" t="str">
        <f>VLOOKUP(I176,Product!$A$2:$H$501,3,FALSE)</f>
        <v>Beauty</v>
      </c>
      <c r="L176" s="11" t="str">
        <f>VLOOKUP(I176, Product!$A$2:$H$501, 4,FALSE)</f>
        <v>Skincare</v>
      </c>
      <c r="M176" s="11" t="str">
        <f>VLOOKUP(I176, Product!$A$2:$H$501,5,FALSE)</f>
        <v>Butler Group</v>
      </c>
      <c r="N176" s="12">
        <f>VLOOKUP(I176, Product!$A$2:$I$501,8,FALSE)</f>
        <v>250.41615384615383</v>
      </c>
      <c r="O176" s="12">
        <f>VLOOKUP(I176, Product!$A$2:$I$501,9,FALSE)</f>
        <v>159</v>
      </c>
      <c r="P176" s="11" t="s">
        <v>1776</v>
      </c>
      <c r="Q176" s="11" t="str">
        <f>VLOOKUP(P176,Store_Dim!$A$2:$E$21,2,FALSE)</f>
        <v>Benson-Elliott</v>
      </c>
      <c r="R176" s="11" t="str">
        <f>VLOOKUP(P176,Store_Dim!$A$2:$E$21,3,FALSE)</f>
        <v>East</v>
      </c>
      <c r="S176" s="11" t="str">
        <f>VLOOKUP(P176,Store_Dim!$A$2:$E$21,4,FALSE)</f>
        <v>Port Josephberg</v>
      </c>
      <c r="T176" s="11" t="str">
        <f>VLOOKUP(P176,Store_Dim!$A$2:$E$21,5,FALSE)</f>
        <v>Online</v>
      </c>
      <c r="U176" s="11" t="s">
        <v>2980</v>
      </c>
      <c r="V176" s="14">
        <f>VLOOKUP(Table1[[#This Row],[Sales_ID]],Sales!$A$2:$O$2001,2,FALSE)</f>
        <v>45587</v>
      </c>
      <c r="W176" s="15">
        <f>VLOOKUP(Table1[[#This Row],[Sales_ID]],Sales!$A$2:$O$2001,12,FALSE)</f>
        <v>2</v>
      </c>
      <c r="X176" s="16" t="str">
        <f>TEXT(VLOOKUP(Table1[[#This Row],[Sales_ID]],Sales!$A$2:$O$2001,13,FALSE),"₹#,##0")</f>
        <v>₹472</v>
      </c>
      <c r="Y176" s="51">
        <f>VLOOKUP(Table1[[#This Row],[Sales_ID]],Sales!$A$2:$O$2001,14,FALSE)</f>
        <v>0.27</v>
      </c>
      <c r="Z176" s="11" t="str">
        <f>VLOOKUP(Table1[[#This Row],[Sales_ID]],Sales!$A$2:$O$2001,10,FALSE)</f>
        <v>PayPal</v>
      </c>
      <c r="AA176" s="50">
        <f>VLOOKUP(Table1[[#This Row],[Sales_ID]],Sales!$A$2:$O$2001,15,FALSE)</f>
        <v>689.38279999999997</v>
      </c>
    </row>
    <row r="177" spans="1:27" x14ac:dyDescent="0.3">
      <c r="A177" s="11" t="s">
        <v>1068</v>
      </c>
      <c r="B177" s="11" t="str">
        <f>PROPER(VLOOKUP(A177,Customer!$A$2:$J$501,9,FALSE))</f>
        <v>Eric Davis</v>
      </c>
      <c r="C177" s="11" t="str">
        <f>PROPER(VLOOKUP(A177,Customer!$A$2:$H$501,3,FALSE))</f>
        <v>27</v>
      </c>
      <c r="D177" s="11" t="str">
        <f>PROPER(VLOOKUP(A177,Customer!$A$2:$H$501,4,FALSE))</f>
        <v>Male</v>
      </c>
      <c r="E177" s="11" t="str">
        <f>PROPER(VLOOKUP(A177,Customer!$A$2:$H$501,5,FALSE))</f>
        <v>Johntown</v>
      </c>
      <c r="F177" s="11" t="str">
        <f>PROPER(VLOOKUP(A177,Customer!$A$2:$H$501,6,FALSE))</f>
        <v>Colorado</v>
      </c>
      <c r="G177" s="11" t="str">
        <f>VLOOKUP(A177,Customer!$A$2:$H$501,7,FALSE)</f>
        <v>USA</v>
      </c>
      <c r="H177" s="11" t="str">
        <f>PROPER(VLOOKUP(A177,Customer!$A$1:$J$501,10,FALSE))</f>
        <v>Bronze</v>
      </c>
      <c r="I177" s="11" t="s">
        <v>1630</v>
      </c>
      <c r="J177" s="11" t="str">
        <f>VLOOKUP(I177, Product!$A$2:$H$501, 2,FALSE)</f>
        <v>Yoga Exercise Mat</v>
      </c>
      <c r="K177" s="11" t="str">
        <f>VLOOKUP(I177,Product!$A$2:$H$501,3,FALSE)</f>
        <v>Sports</v>
      </c>
      <c r="L177" s="11" t="str">
        <f>VLOOKUP(I177, Product!$A$2:$H$501, 4,FALSE)</f>
        <v>Fitness</v>
      </c>
      <c r="M177" s="11" t="str">
        <f>VLOOKUP(I177, Product!$A$2:$H$501,5,FALSE)</f>
        <v>Carroll, Long and Mendoza</v>
      </c>
      <c r="N177" s="12">
        <f>VLOOKUP(I177, Product!$A$2:$I$501,8,FALSE)</f>
        <v>313.26</v>
      </c>
      <c r="O177" s="12">
        <f>VLOOKUP(I177, Product!$A$2:$I$501,9,FALSE)</f>
        <v>369</v>
      </c>
      <c r="P177" s="11" t="s">
        <v>1773</v>
      </c>
      <c r="Q177" s="11" t="str">
        <f>VLOOKUP(P177,Store_Dim!$A$2:$E$21,2,FALSE)</f>
        <v>Gray Ltd</v>
      </c>
      <c r="R177" s="11" t="str">
        <f>VLOOKUP(P177,Store_Dim!$A$2:$E$21,3,FALSE)</f>
        <v>North</v>
      </c>
      <c r="S177" s="11" t="str">
        <f>VLOOKUP(P177,Store_Dim!$A$2:$E$21,4,FALSE)</f>
        <v>New Michaelchester</v>
      </c>
      <c r="T177" s="11" t="str">
        <f>VLOOKUP(P177,Store_Dim!$A$2:$E$21,5,FALSE)</f>
        <v>Outlet</v>
      </c>
      <c r="U177" s="11" t="s">
        <v>2981</v>
      </c>
      <c r="V177" s="14">
        <f>VLOOKUP(Table1[[#This Row],[Sales_ID]],Sales!$A$2:$O$2001,2,FALSE)</f>
        <v>45556</v>
      </c>
      <c r="W177" s="15">
        <f>VLOOKUP(Table1[[#This Row],[Sales_ID]],Sales!$A$2:$O$2001,12,FALSE)</f>
        <v>2</v>
      </c>
      <c r="X177" s="16" t="str">
        <f>TEXT(VLOOKUP(Table1[[#This Row],[Sales_ID]],Sales!$A$2:$O$2001,13,FALSE),"₹#,##0")</f>
        <v>₹20</v>
      </c>
      <c r="Y177" s="51">
        <f>VLOOKUP(Table1[[#This Row],[Sales_ID]],Sales!$A$2:$O$2001,14,FALSE)</f>
        <v>0.12</v>
      </c>
      <c r="Z177" s="11" t="str">
        <f>VLOOKUP(Table1[[#This Row],[Sales_ID]],Sales!$A$2:$O$2001,10,FALSE)</f>
        <v>COD</v>
      </c>
      <c r="AA177" s="50">
        <f>VLOOKUP(Table1[[#This Row],[Sales_ID]],Sales!$A$2:$O$2001,15,FALSE)</f>
        <v>36.027200000000001</v>
      </c>
    </row>
    <row r="178" spans="1:27" x14ac:dyDescent="0.3">
      <c r="A178" s="11" t="s">
        <v>100</v>
      </c>
      <c r="B178" s="11" t="str">
        <f>PROPER(VLOOKUP(A178,Customer!$A$2:$J$501,9,FALSE))</f>
        <v>Jonathan Steele</v>
      </c>
      <c r="C178" s="11" t="str">
        <f>PROPER(VLOOKUP(A178,Customer!$A$2:$H$501,3,FALSE))</f>
        <v>52</v>
      </c>
      <c r="D178" s="11" t="str">
        <f>PROPER(VLOOKUP(A178,Customer!$A$2:$H$501,4,FALSE))</f>
        <v>Female</v>
      </c>
      <c r="E178" s="11" t="str">
        <f>PROPER(VLOOKUP(A178,Customer!$A$2:$H$501,5,FALSE))</f>
        <v>Molinabury</v>
      </c>
      <c r="F178" s="11" t="str">
        <f>PROPER(VLOOKUP(A178,Customer!$A$2:$H$501,6,FALSE))</f>
        <v>Oregon</v>
      </c>
      <c r="G178" s="11" t="str">
        <f>VLOOKUP(A178,Customer!$A$2:$H$501,7,FALSE)</f>
        <v>USA</v>
      </c>
      <c r="H178" s="11" t="str">
        <f>PROPER(VLOOKUP(A178,Customer!$A$1:$J$501,10,FALSE))</f>
        <v>Silver</v>
      </c>
      <c r="I178" s="11" t="s">
        <v>1592</v>
      </c>
      <c r="J178" s="11" t="str">
        <f>VLOOKUP(I178, Product!$A$2:$H$501, 2,FALSE)</f>
        <v>Carbon Fiber Tennis Racket</v>
      </c>
      <c r="K178" s="11" t="str">
        <f>VLOOKUP(I178,Product!$A$2:$H$501,3,FALSE)</f>
        <v>Sports</v>
      </c>
      <c r="L178" s="11" t="str">
        <f>VLOOKUP(I178, Product!$A$2:$H$501, 4,FALSE)</f>
        <v>Equipment</v>
      </c>
      <c r="M178" s="11" t="str">
        <f>VLOOKUP(I178, Product!$A$2:$H$501,5,FALSE)</f>
        <v>Flores, Pineda and Rodriguez</v>
      </c>
      <c r="N178" s="12">
        <f>VLOOKUP(I178, Product!$A$2:$I$501,8,FALSE)</f>
        <v>484.62</v>
      </c>
      <c r="O178" s="12">
        <f>VLOOKUP(I178, Product!$A$2:$I$501,9,FALSE)</f>
        <v>432</v>
      </c>
      <c r="P178" s="11" t="s">
        <v>1779</v>
      </c>
      <c r="Q178" s="11" t="str">
        <f>VLOOKUP(P178,Store_Dim!$A$2:$E$21,2,FALSE)</f>
        <v>Martinez-Mullins</v>
      </c>
      <c r="R178" s="11" t="str">
        <f>VLOOKUP(P178,Store_Dim!$A$2:$E$21,3,FALSE)</f>
        <v>South</v>
      </c>
      <c r="S178" s="11" t="str">
        <f>VLOOKUP(P178,Store_Dim!$A$2:$E$21,4,FALSE)</f>
        <v>Williamsfurt</v>
      </c>
      <c r="T178" s="11" t="str">
        <f>VLOOKUP(P178,Store_Dim!$A$2:$E$21,5,FALSE)</f>
        <v>Online</v>
      </c>
      <c r="U178" s="11" t="s">
        <v>2982</v>
      </c>
      <c r="V178" s="14">
        <f>VLOOKUP(Table1[[#This Row],[Sales_ID]],Sales!$A$2:$O$2001,2,FALSE)</f>
        <v>45923</v>
      </c>
      <c r="W178" s="15">
        <f>VLOOKUP(Table1[[#This Row],[Sales_ID]],Sales!$A$2:$O$2001,12,FALSE)</f>
        <v>3</v>
      </c>
      <c r="X178" s="16" t="str">
        <f>TEXT(VLOOKUP(Table1[[#This Row],[Sales_ID]],Sales!$A$2:$O$2001,13,FALSE),"₹#,##0")</f>
        <v>₹235</v>
      </c>
      <c r="Y178" s="51">
        <f>VLOOKUP(Table1[[#This Row],[Sales_ID]],Sales!$A$2:$O$2001,14,FALSE)</f>
        <v>0.15</v>
      </c>
      <c r="Z178" s="11" t="str">
        <f>VLOOKUP(Table1[[#This Row],[Sales_ID]],Sales!$A$2:$O$2001,10,FALSE)</f>
        <v>PayPal</v>
      </c>
      <c r="AA178" s="50">
        <f>VLOOKUP(Table1[[#This Row],[Sales_ID]],Sales!$A$2:$O$2001,15,FALSE)</f>
        <v>600.29549999999995</v>
      </c>
    </row>
    <row r="179" spans="1:27" x14ac:dyDescent="0.3">
      <c r="A179" s="11" t="s">
        <v>740</v>
      </c>
      <c r="B179" s="11" t="str">
        <f>PROPER(VLOOKUP(A179,Customer!$A$2:$J$501,9,FALSE))</f>
        <v>Timothy Sanders</v>
      </c>
      <c r="C179" s="11" t="str">
        <f>PROPER(VLOOKUP(A179,Customer!$A$2:$H$501,3,FALSE))</f>
        <v>29</v>
      </c>
      <c r="D179" s="11" t="str">
        <f>PROPER(VLOOKUP(A179,Customer!$A$2:$H$501,4,FALSE))</f>
        <v>Male</v>
      </c>
      <c r="E179" s="11" t="str">
        <f>PROPER(VLOOKUP(A179,Customer!$A$2:$H$501,5,FALSE))</f>
        <v>Aaronmouth</v>
      </c>
      <c r="F179" s="11" t="str">
        <f>PROPER(VLOOKUP(A179,Customer!$A$2:$H$501,6,FALSE))</f>
        <v>Florida</v>
      </c>
      <c r="G179" s="11" t="str">
        <f>VLOOKUP(A179,Customer!$A$2:$H$501,7,FALSE)</f>
        <v>USA</v>
      </c>
      <c r="H179" s="11" t="str">
        <f>PROPER(VLOOKUP(A179,Customer!$A$1:$J$501,10,FALSE))</f>
        <v>Bronze</v>
      </c>
      <c r="I179" s="11" t="s">
        <v>1704</v>
      </c>
      <c r="J179" s="11" t="str">
        <f>VLOOKUP(I179, Product!$A$2:$H$501, 2,FALSE)</f>
        <v>Essential Oil Diffuser</v>
      </c>
      <c r="K179" s="11" t="str">
        <f>VLOOKUP(I179,Product!$A$2:$H$501,3,FALSE)</f>
        <v>Home</v>
      </c>
      <c r="L179" s="11" t="str">
        <f>VLOOKUP(I179, Product!$A$2:$H$501, 4,FALSE)</f>
        <v>Decor</v>
      </c>
      <c r="M179" s="11" t="str">
        <f>VLOOKUP(I179, Product!$A$2:$H$501,5,FALSE)</f>
        <v>Hernandez Inc</v>
      </c>
      <c r="N179" s="12">
        <f>VLOOKUP(I179, Product!$A$2:$I$501,8,FALSE)</f>
        <v>325.26</v>
      </c>
      <c r="O179" s="12">
        <f>VLOOKUP(I179, Product!$A$2:$I$501,9,FALSE)</f>
        <v>400</v>
      </c>
      <c r="P179" s="11" t="s">
        <v>1779</v>
      </c>
      <c r="Q179" s="11" t="str">
        <f>VLOOKUP(P179,Store_Dim!$A$2:$E$21,2,FALSE)</f>
        <v>Martinez-Mullins</v>
      </c>
      <c r="R179" s="11" t="str">
        <f>VLOOKUP(P179,Store_Dim!$A$2:$E$21,3,FALSE)</f>
        <v>South</v>
      </c>
      <c r="S179" s="11" t="str">
        <f>VLOOKUP(P179,Store_Dim!$A$2:$E$21,4,FALSE)</f>
        <v>Williamsfurt</v>
      </c>
      <c r="T179" s="11" t="str">
        <f>VLOOKUP(P179,Store_Dim!$A$2:$E$21,5,FALSE)</f>
        <v>Online</v>
      </c>
      <c r="U179" s="11" t="s">
        <v>2983</v>
      </c>
      <c r="V179" s="14">
        <f>VLOOKUP(Table1[[#This Row],[Sales_ID]],Sales!$A$2:$O$2001,2,FALSE)</f>
        <v>45811</v>
      </c>
      <c r="W179" s="15">
        <f>VLOOKUP(Table1[[#This Row],[Sales_ID]],Sales!$A$2:$O$2001,12,FALSE)</f>
        <v>3</v>
      </c>
      <c r="X179" s="16" t="str">
        <f>TEXT(VLOOKUP(Table1[[#This Row],[Sales_ID]],Sales!$A$2:$O$2001,13,FALSE),"₹#,##0")</f>
        <v>₹745</v>
      </c>
      <c r="Y179" s="51">
        <f>VLOOKUP(Table1[[#This Row],[Sales_ID]],Sales!$A$2:$O$2001,14,FALSE)</f>
        <v>0.27</v>
      </c>
      <c r="Z179" s="11" t="str">
        <f>VLOOKUP(Table1[[#This Row],[Sales_ID]],Sales!$A$2:$O$2001,10,FALSE)</f>
        <v>PayPal</v>
      </c>
      <c r="AA179" s="50">
        <f>VLOOKUP(Table1[[#This Row],[Sales_ID]],Sales!$A$2:$O$2001,15,FALSE)</f>
        <v>1631.3309999999999</v>
      </c>
    </row>
    <row r="180" spans="1:27" x14ac:dyDescent="0.3">
      <c r="A180" s="11" t="s">
        <v>181</v>
      </c>
      <c r="B180" s="11" t="str">
        <f>PROPER(VLOOKUP(A180,Customer!$A$2:$J$501,9,FALSE))</f>
        <v>Gina Knight</v>
      </c>
      <c r="C180" s="11" t="str">
        <f>PROPER(VLOOKUP(A180,Customer!$A$2:$H$501,3,FALSE))</f>
        <v>54</v>
      </c>
      <c r="D180" s="11" t="str">
        <f>PROPER(VLOOKUP(A180,Customer!$A$2:$H$501,4,FALSE))</f>
        <v>Female</v>
      </c>
      <c r="E180" s="11" t="str">
        <f>PROPER(VLOOKUP(A180,Customer!$A$2:$H$501,5,FALSE))</f>
        <v>Lake Roberthaven</v>
      </c>
      <c r="F180" s="11" t="str">
        <f>PROPER(VLOOKUP(A180,Customer!$A$2:$H$501,6,FALSE))</f>
        <v>Nevada</v>
      </c>
      <c r="G180" s="11" t="str">
        <f>VLOOKUP(A180,Customer!$A$2:$H$501,7,FALSE)</f>
        <v>USA</v>
      </c>
      <c r="H180" s="11" t="str">
        <f>PROPER(VLOOKUP(A180,Customer!$A$1:$J$501,10,FALSE))</f>
        <v>Silver</v>
      </c>
      <c r="I180" s="11" t="s">
        <v>1584</v>
      </c>
      <c r="J180" s="11" t="str">
        <f>VLOOKUP(I180, Product!$A$2:$H$501, 2,FALSE)</f>
        <v>Women's Denim Jeans</v>
      </c>
      <c r="K180" s="11" t="str">
        <f>VLOOKUP(I180,Product!$A$2:$H$501,3,FALSE)</f>
        <v>Clothing</v>
      </c>
      <c r="L180" s="11" t="str">
        <f>VLOOKUP(I180, Product!$A$2:$H$501, 4,FALSE)</f>
        <v>Bottoms</v>
      </c>
      <c r="M180" s="11" t="str">
        <f>VLOOKUP(I180, Product!$A$2:$H$501,5,FALSE)</f>
        <v>Guerra-Hendrix</v>
      </c>
      <c r="N180" s="12">
        <f>VLOOKUP(I180, Product!$A$2:$I$501,8,FALSE)</f>
        <v>265.73266666666666</v>
      </c>
      <c r="O180" s="12">
        <f>VLOOKUP(I180, Product!$A$2:$I$501,9,FALSE)</f>
        <v>343</v>
      </c>
      <c r="P180" s="11" t="s">
        <v>1766</v>
      </c>
      <c r="Q180" s="11" t="str">
        <f>VLOOKUP(P180,Store_Dim!$A$2:$E$21,2,FALSE)</f>
        <v>Johnson-Wright</v>
      </c>
      <c r="R180" s="11" t="str">
        <f>VLOOKUP(P180,Store_Dim!$A$2:$E$21,3,FALSE)</f>
        <v>North</v>
      </c>
      <c r="S180" s="11" t="str">
        <f>VLOOKUP(P180,Store_Dim!$A$2:$E$21,4,FALSE)</f>
        <v>Hoodberg</v>
      </c>
      <c r="T180" s="11" t="str">
        <f>VLOOKUP(P180,Store_Dim!$A$2:$E$21,5,FALSE)</f>
        <v>Outlet</v>
      </c>
      <c r="U180" s="11" t="s">
        <v>2984</v>
      </c>
      <c r="V180" s="14">
        <f>VLOOKUP(Table1[[#This Row],[Sales_ID]],Sales!$A$2:$O$2001,2,FALSE)</f>
        <v>45559</v>
      </c>
      <c r="W180" s="15">
        <f>VLOOKUP(Table1[[#This Row],[Sales_ID]],Sales!$A$2:$O$2001,12,FALSE)</f>
        <v>2</v>
      </c>
      <c r="X180" s="16" t="str">
        <f>TEXT(VLOOKUP(Table1[[#This Row],[Sales_ID]],Sales!$A$2:$O$2001,13,FALSE),"₹#,##0")</f>
        <v>₹382</v>
      </c>
      <c r="Y180" s="51">
        <f>VLOOKUP(Table1[[#This Row],[Sales_ID]],Sales!$A$2:$O$2001,14,FALSE)</f>
        <v>0.15</v>
      </c>
      <c r="Z180" s="11" t="str">
        <f>VLOOKUP(Table1[[#This Row],[Sales_ID]],Sales!$A$2:$O$2001,10,FALSE)</f>
        <v>Credit Card</v>
      </c>
      <c r="AA180" s="50">
        <f>VLOOKUP(Table1[[#This Row],[Sales_ID]],Sales!$A$2:$O$2001,15,FALSE)</f>
        <v>649.74</v>
      </c>
    </row>
    <row r="181" spans="1:27" x14ac:dyDescent="0.3">
      <c r="A181" s="11" t="s">
        <v>1086</v>
      </c>
      <c r="B181" s="11" t="str">
        <f>PROPER(VLOOKUP(A181,Customer!$A$2:$J$501,9,FALSE))</f>
        <v>John Jordan</v>
      </c>
      <c r="C181" s="11" t="str">
        <f>PROPER(VLOOKUP(A181,Customer!$A$2:$H$501,3,FALSE))</f>
        <v>58</v>
      </c>
      <c r="D181" s="11" t="str">
        <f>PROPER(VLOOKUP(A181,Customer!$A$2:$H$501,4,FALSE))</f>
        <v>Female</v>
      </c>
      <c r="E181" s="11" t="str">
        <f>PROPER(VLOOKUP(A181,Customer!$A$2:$H$501,5,FALSE))</f>
        <v>Port Crystalberg</v>
      </c>
      <c r="F181" s="11" t="str">
        <f>PROPER(VLOOKUP(A181,Customer!$A$2:$H$501,6,FALSE))</f>
        <v>Tennessee</v>
      </c>
      <c r="G181" s="11" t="str">
        <f>VLOOKUP(A181,Customer!$A$2:$H$501,7,FALSE)</f>
        <v>USA</v>
      </c>
      <c r="H181" s="11" t="str">
        <f>PROPER(VLOOKUP(A181,Customer!$A$1:$J$501,10,FALSE))</f>
        <v>Platinum</v>
      </c>
      <c r="I181" s="11" t="s">
        <v>1728</v>
      </c>
      <c r="J181" s="11" t="str">
        <f>VLOOKUP(I181, Product!$A$2:$H$501, 2,FALSE)</f>
        <v>Gaming Mouse Pad XL</v>
      </c>
      <c r="K181" s="11" t="str">
        <f>VLOOKUP(I181,Product!$A$2:$H$501,3,FALSE)</f>
        <v>Electronics</v>
      </c>
      <c r="L181" s="11" t="str">
        <f>VLOOKUP(I181, Product!$A$2:$H$501, 4,FALSE)</f>
        <v>Accessories</v>
      </c>
      <c r="M181" s="11" t="str">
        <f>VLOOKUP(I181, Product!$A$2:$H$501,5,FALSE)</f>
        <v>Sharp, Taylor and Rodriguez</v>
      </c>
      <c r="N181" s="12">
        <f>VLOOKUP(I181, Product!$A$2:$I$501,8,FALSE)</f>
        <v>340.14</v>
      </c>
      <c r="O181" s="12">
        <f>VLOOKUP(I181, Product!$A$2:$I$501,9,FALSE)</f>
        <v>361</v>
      </c>
      <c r="P181" s="11" t="s">
        <v>1804</v>
      </c>
      <c r="Q181" s="11" t="str">
        <f>VLOOKUP(P181,Store_Dim!$A$2:$E$21,2,FALSE)</f>
        <v>Frederick-Wright</v>
      </c>
      <c r="R181" s="11" t="str">
        <f>VLOOKUP(P181,Store_Dim!$A$2:$E$21,3,FALSE)</f>
        <v>West</v>
      </c>
      <c r="S181" s="11" t="str">
        <f>VLOOKUP(P181,Store_Dim!$A$2:$E$21,4,FALSE)</f>
        <v>New Jimmymouth</v>
      </c>
      <c r="T181" s="11" t="str">
        <f>VLOOKUP(P181,Store_Dim!$A$2:$E$21,5,FALSE)</f>
        <v>Flagship</v>
      </c>
      <c r="U181" s="11" t="s">
        <v>2985</v>
      </c>
      <c r="V181" s="14">
        <f>VLOOKUP(Table1[[#This Row],[Sales_ID]],Sales!$A$2:$O$2001,2,FALSE)</f>
        <v>45881</v>
      </c>
      <c r="W181" s="15">
        <f>VLOOKUP(Table1[[#This Row],[Sales_ID]],Sales!$A$2:$O$2001,12,FALSE)</f>
        <v>1</v>
      </c>
      <c r="X181" s="16" t="str">
        <f>TEXT(VLOOKUP(Table1[[#This Row],[Sales_ID]],Sales!$A$2:$O$2001,13,FALSE),"₹#,##0")</f>
        <v>₹269</v>
      </c>
      <c r="Y181" s="51">
        <f>VLOOKUP(Table1[[#This Row],[Sales_ID]],Sales!$A$2:$O$2001,14,FALSE)</f>
        <v>0.14000000000000001</v>
      </c>
      <c r="Z181" s="11" t="str">
        <f>VLOOKUP(Table1[[#This Row],[Sales_ID]],Sales!$A$2:$O$2001,10,FALSE)</f>
        <v>PayPal</v>
      </c>
      <c r="AA181" s="50">
        <f>VLOOKUP(Table1[[#This Row],[Sales_ID]],Sales!$A$2:$O$2001,15,FALSE)</f>
        <v>231.55500000000001</v>
      </c>
    </row>
    <row r="182" spans="1:27" x14ac:dyDescent="0.3">
      <c r="A182" s="11" t="s">
        <v>1301</v>
      </c>
      <c r="B182" s="11" t="str">
        <f>PROPER(VLOOKUP(A182,Customer!$A$2:$J$501,9,FALSE))</f>
        <v>Monica Miller</v>
      </c>
      <c r="C182" s="11" t="str">
        <f>PROPER(VLOOKUP(A182,Customer!$A$2:$H$501,3,FALSE))</f>
        <v>33</v>
      </c>
      <c r="D182" s="11" t="str">
        <f>PROPER(VLOOKUP(A182,Customer!$A$2:$H$501,4,FALSE))</f>
        <v>Male</v>
      </c>
      <c r="E182" s="11" t="str">
        <f>PROPER(VLOOKUP(A182,Customer!$A$2:$H$501,5,FALSE))</f>
        <v>Lake David</v>
      </c>
      <c r="F182" s="11" t="str">
        <f>PROPER(VLOOKUP(A182,Customer!$A$2:$H$501,6,FALSE))</f>
        <v>Mississippi</v>
      </c>
      <c r="G182" s="11" t="str">
        <f>VLOOKUP(A182,Customer!$A$2:$H$501,7,FALSE)</f>
        <v>USA</v>
      </c>
      <c r="H182" s="11" t="str">
        <f>PROPER(VLOOKUP(A182,Customer!$A$1:$J$501,10,FALSE))</f>
        <v>Gold</v>
      </c>
      <c r="I182" s="11" t="s">
        <v>1551</v>
      </c>
      <c r="J182" s="11" t="str">
        <f>VLOOKUP(I182, Product!$A$2:$H$501, 2,FALSE)</f>
        <v>Men's Running Jacket</v>
      </c>
      <c r="K182" s="11" t="str">
        <f>VLOOKUP(I182,Product!$A$2:$H$501,3,FALSE)</f>
        <v>Clothing</v>
      </c>
      <c r="L182" s="11" t="str">
        <f>VLOOKUP(I182, Product!$A$2:$H$501, 4,FALSE)</f>
        <v>Outerwear</v>
      </c>
      <c r="M182" s="11" t="str">
        <f>VLOOKUP(I182, Product!$A$2:$H$501,5,FALSE)</f>
        <v>Pineda Ltd</v>
      </c>
      <c r="N182" s="12">
        <f>VLOOKUP(I182, Product!$A$2:$I$501,8,FALSE)</f>
        <v>364.67</v>
      </c>
      <c r="O182" s="12">
        <f>VLOOKUP(I182, Product!$A$2:$I$501,9,FALSE)</f>
        <v>452</v>
      </c>
      <c r="P182" s="11" t="s">
        <v>1782</v>
      </c>
      <c r="Q182" s="11" t="str">
        <f>VLOOKUP(P182,Store_Dim!$A$2:$E$21,2,FALSE)</f>
        <v>Bean, Jones and Park</v>
      </c>
      <c r="R182" s="11" t="str">
        <f>VLOOKUP(P182,Store_Dim!$A$2:$E$21,3,FALSE)</f>
        <v>West</v>
      </c>
      <c r="S182" s="11" t="str">
        <f>VLOOKUP(P182,Store_Dim!$A$2:$E$21,4,FALSE)</f>
        <v>Thompsonborough</v>
      </c>
      <c r="T182" s="11" t="str">
        <f>VLOOKUP(P182,Store_Dim!$A$2:$E$21,5,FALSE)</f>
        <v>Online</v>
      </c>
      <c r="U182" s="11" t="s">
        <v>1942</v>
      </c>
      <c r="V182" s="14">
        <f>VLOOKUP(Table1[[#This Row],[Sales_ID]],Sales!$A$2:$O$2001,2,FALSE)</f>
        <v>45420</v>
      </c>
      <c r="W182" s="15">
        <f>VLOOKUP(Table1[[#This Row],[Sales_ID]],Sales!$A$2:$O$2001,12,FALSE)</f>
        <v>4</v>
      </c>
      <c r="X182" s="16" t="str">
        <f>TEXT(VLOOKUP(Table1[[#This Row],[Sales_ID]],Sales!$A$2:$O$2001,13,FALSE),"₹#,##0")</f>
        <v>₹771</v>
      </c>
      <c r="Y182" s="51">
        <f>VLOOKUP(Table1[[#This Row],[Sales_ID]],Sales!$A$2:$O$2001,14,FALSE)</f>
        <v>0.22</v>
      </c>
      <c r="Z182" s="11" t="str">
        <f>VLOOKUP(Table1[[#This Row],[Sales_ID]],Sales!$A$2:$O$2001,10,FALSE)</f>
        <v>Credit Card</v>
      </c>
      <c r="AA182" s="50">
        <f>VLOOKUP(Table1[[#This Row],[Sales_ID]],Sales!$A$2:$O$2001,15,FALSE)</f>
        <v>2404.8024</v>
      </c>
    </row>
    <row r="183" spans="1:27" x14ac:dyDescent="0.3">
      <c r="A183" s="11" t="s">
        <v>1142</v>
      </c>
      <c r="B183" s="11" t="str">
        <f>PROPER(VLOOKUP(A183,Customer!$A$2:$J$501,9,FALSE))</f>
        <v>Brandon Mcbride</v>
      </c>
      <c r="C183" s="11" t="str">
        <f>PROPER(VLOOKUP(A183,Customer!$A$2:$H$501,3,FALSE))</f>
        <v>63</v>
      </c>
      <c r="D183" s="11" t="str">
        <f>PROPER(VLOOKUP(A183,Customer!$A$2:$H$501,4,FALSE))</f>
        <v>Female</v>
      </c>
      <c r="E183" s="11" t="str">
        <f>PROPER(VLOOKUP(A183,Customer!$A$2:$H$501,5,FALSE))</f>
        <v>Kellyside</v>
      </c>
      <c r="F183" s="11" t="str">
        <f>PROPER(VLOOKUP(A183,Customer!$A$2:$H$501,6,FALSE))</f>
        <v>Alaska</v>
      </c>
      <c r="G183" s="11" t="str">
        <f>VLOOKUP(A183,Customer!$A$2:$H$501,7,FALSE)</f>
        <v>USA</v>
      </c>
      <c r="H183" s="11" t="str">
        <f>PROPER(VLOOKUP(A183,Customer!$A$1:$J$501,10,FALSE))</f>
        <v>Platinum</v>
      </c>
      <c r="I183" s="11" t="s">
        <v>1608</v>
      </c>
      <c r="J183" s="11" t="str">
        <f>VLOOKUP(I183, Product!$A$2:$H$501, 2,FALSE)</f>
        <v>Stainless Steel Cutlery Set</v>
      </c>
      <c r="K183" s="11" t="str">
        <f>VLOOKUP(I183,Product!$A$2:$H$501,3,FALSE)</f>
        <v>Home</v>
      </c>
      <c r="L183" s="11" t="str">
        <f>VLOOKUP(I183, Product!$A$2:$H$501, 4,FALSE)</f>
        <v>Kitchen</v>
      </c>
      <c r="M183" s="11" t="str">
        <f>VLOOKUP(I183, Product!$A$2:$H$501,5,FALSE)</f>
        <v>Stevens, Fernandez and Martin</v>
      </c>
      <c r="N183" s="12">
        <f>VLOOKUP(I183, Product!$A$2:$I$501,8,FALSE)</f>
        <v>19.52</v>
      </c>
      <c r="O183" s="12">
        <f>VLOOKUP(I183, Product!$A$2:$I$501,9,FALSE)</f>
        <v>57</v>
      </c>
      <c r="P183" s="11" t="s">
        <v>1792</v>
      </c>
      <c r="Q183" s="11" t="str">
        <f>VLOOKUP(P183,Store_Dim!$A$2:$E$21,2,FALSE)</f>
        <v>Aguirre-Keller</v>
      </c>
      <c r="R183" s="11" t="str">
        <f>VLOOKUP(P183,Store_Dim!$A$2:$E$21,3,FALSE)</f>
        <v>South</v>
      </c>
      <c r="S183" s="11" t="str">
        <f>VLOOKUP(P183,Store_Dim!$A$2:$E$21,4,FALSE)</f>
        <v>Lake Michael</v>
      </c>
      <c r="T183" s="11" t="str">
        <f>VLOOKUP(P183,Store_Dim!$A$2:$E$21,5,FALSE)</f>
        <v>Online</v>
      </c>
      <c r="U183" s="11" t="s">
        <v>2986</v>
      </c>
      <c r="V183" s="14">
        <f>VLOOKUP(Table1[[#This Row],[Sales_ID]],Sales!$A$2:$O$2001,2,FALSE)</f>
        <v>45367</v>
      </c>
      <c r="W183" s="15">
        <f>VLOOKUP(Table1[[#This Row],[Sales_ID]],Sales!$A$2:$O$2001,12,FALSE)</f>
        <v>2</v>
      </c>
      <c r="X183" s="16" t="str">
        <f>TEXT(VLOOKUP(Table1[[#This Row],[Sales_ID]],Sales!$A$2:$O$2001,13,FALSE),"₹#,##0")</f>
        <v>₹724</v>
      </c>
      <c r="Y183" s="51">
        <f>VLOOKUP(Table1[[#This Row],[Sales_ID]],Sales!$A$2:$O$2001,14,FALSE)</f>
        <v>0.03</v>
      </c>
      <c r="Z183" s="11" t="str">
        <f>VLOOKUP(Table1[[#This Row],[Sales_ID]],Sales!$A$2:$O$2001,10,FALSE)</f>
        <v>PayPal</v>
      </c>
      <c r="AA183" s="50">
        <f>VLOOKUP(Table1[[#This Row],[Sales_ID]],Sales!$A$2:$O$2001,15,FALSE)</f>
        <v>1404.075</v>
      </c>
    </row>
    <row r="184" spans="1:27" x14ac:dyDescent="0.3">
      <c r="A184" s="11" t="s">
        <v>893</v>
      </c>
      <c r="B184" s="11" t="str">
        <f>PROPER(VLOOKUP(A184,Customer!$A$2:$J$501,9,FALSE))</f>
        <v>Brittany Watson</v>
      </c>
      <c r="C184" s="11" t="str">
        <f>PROPER(VLOOKUP(A184,Customer!$A$2:$H$501,3,FALSE))</f>
        <v>59</v>
      </c>
      <c r="D184" s="11" t="str">
        <f>PROPER(VLOOKUP(A184,Customer!$A$2:$H$501,4,FALSE))</f>
        <v>Male</v>
      </c>
      <c r="E184" s="11" t="str">
        <f>PROPER(VLOOKUP(A184,Customer!$A$2:$H$501,5,FALSE))</f>
        <v>North Joshualand</v>
      </c>
      <c r="F184" s="11" t="str">
        <f>PROPER(VLOOKUP(A184,Customer!$A$2:$H$501,6,FALSE))</f>
        <v>Connecticut</v>
      </c>
      <c r="G184" s="11" t="str">
        <f>VLOOKUP(A184,Customer!$A$2:$H$501,7,FALSE)</f>
        <v>USA</v>
      </c>
      <c r="H184" s="11" t="str">
        <f>PROPER(VLOOKUP(A184,Customer!$A$1:$J$501,10,FALSE))</f>
        <v>Platinum</v>
      </c>
      <c r="I184" s="11" t="s">
        <v>1586</v>
      </c>
      <c r="J184" s="11" t="str">
        <f>VLOOKUP(I184, Product!$A$2:$H$501, 2,FALSE)</f>
        <v>Knee Support Brace</v>
      </c>
      <c r="K184" s="11" t="str">
        <f>VLOOKUP(I184,Product!$A$2:$H$501,3,FALSE)</f>
        <v>Sports</v>
      </c>
      <c r="L184" s="11" t="str">
        <f>VLOOKUP(I184, Product!$A$2:$H$501, 4,FALSE)</f>
        <v>Equipment</v>
      </c>
      <c r="M184" s="11" t="str">
        <f>VLOOKUP(I184, Product!$A$2:$H$501,5,FALSE)</f>
        <v>May-Reese</v>
      </c>
      <c r="N184" s="12">
        <f>VLOOKUP(I184, Product!$A$2:$I$501,8,FALSE)</f>
        <v>21.34</v>
      </c>
      <c r="O184" s="12">
        <f>VLOOKUP(I184, Product!$A$2:$I$501,9,FALSE)</f>
        <v>65</v>
      </c>
      <c r="P184" s="11" t="s">
        <v>1813</v>
      </c>
      <c r="Q184" s="11" t="str">
        <f>VLOOKUP(P184,Store_Dim!$A$2:$E$21,2,FALSE)</f>
        <v>Mann-Austin</v>
      </c>
      <c r="R184" s="11" t="str">
        <f>VLOOKUP(P184,Store_Dim!$A$2:$E$21,3,FALSE)</f>
        <v>East</v>
      </c>
      <c r="S184" s="11" t="str">
        <f>VLOOKUP(P184,Store_Dim!$A$2:$E$21,4,FALSE)</f>
        <v>Vasquezborough</v>
      </c>
      <c r="T184" s="11" t="str">
        <f>VLOOKUP(P184,Store_Dim!$A$2:$E$21,5,FALSE)</f>
        <v>Online</v>
      </c>
      <c r="U184" s="11" t="s">
        <v>2987</v>
      </c>
      <c r="V184" s="14">
        <f>VLOOKUP(Table1[[#This Row],[Sales_ID]],Sales!$A$2:$O$2001,2,FALSE)</f>
        <v>45832</v>
      </c>
      <c r="W184" s="15">
        <f>VLOOKUP(Table1[[#This Row],[Sales_ID]],Sales!$A$2:$O$2001,12,FALSE)</f>
        <v>4</v>
      </c>
      <c r="X184" s="16" t="str">
        <f>TEXT(VLOOKUP(Table1[[#This Row],[Sales_ID]],Sales!$A$2:$O$2001,13,FALSE),"₹#,##0")</f>
        <v>₹59</v>
      </c>
      <c r="Y184" s="51">
        <f>VLOOKUP(Table1[[#This Row],[Sales_ID]],Sales!$A$2:$O$2001,14,FALSE)</f>
        <v>0.18</v>
      </c>
      <c r="Z184" s="11" t="str">
        <f>VLOOKUP(Table1[[#This Row],[Sales_ID]],Sales!$A$2:$O$2001,10,FALSE)</f>
        <v>Credit Card</v>
      </c>
      <c r="AA184" s="50">
        <f>VLOOKUP(Table1[[#This Row],[Sales_ID]],Sales!$A$2:$O$2001,15,FALSE)</f>
        <v>193.2576</v>
      </c>
    </row>
    <row r="185" spans="1:27" x14ac:dyDescent="0.3">
      <c r="A185" s="11" t="s">
        <v>619</v>
      </c>
      <c r="B185" s="11" t="str">
        <f>PROPER(VLOOKUP(A185,Customer!$A$2:$J$501,9,FALSE))</f>
        <v>Kimberly Brooks</v>
      </c>
      <c r="C185" s="11" t="str">
        <f>PROPER(VLOOKUP(A185,Customer!$A$2:$H$501,3,FALSE))</f>
        <v>42</v>
      </c>
      <c r="D185" s="11" t="str">
        <f>PROPER(VLOOKUP(A185,Customer!$A$2:$H$501,4,FALSE))</f>
        <v>Male</v>
      </c>
      <c r="E185" s="11" t="str">
        <f>PROPER(VLOOKUP(A185,Customer!$A$2:$H$501,5,FALSE))</f>
        <v>Kingfort</v>
      </c>
      <c r="F185" s="11" t="str">
        <f>PROPER(VLOOKUP(A185,Customer!$A$2:$H$501,6,FALSE))</f>
        <v>New Mexico</v>
      </c>
      <c r="G185" s="11" t="str">
        <f>VLOOKUP(A185,Customer!$A$2:$H$501,7,FALSE)</f>
        <v>USA</v>
      </c>
      <c r="H185" s="11" t="str">
        <f>PROPER(VLOOKUP(A185,Customer!$A$1:$J$501,10,FALSE))</f>
        <v>Silver</v>
      </c>
      <c r="I185" s="11" t="s">
        <v>1690</v>
      </c>
      <c r="J185" s="11" t="str">
        <f>VLOOKUP(I185, Product!$A$2:$H$501, 2,FALSE)</f>
        <v>Hair Repair Oil Treatment</v>
      </c>
      <c r="K185" s="11" t="str">
        <f>VLOOKUP(I185,Product!$A$2:$H$501,3,FALSE)</f>
        <v>Beauty</v>
      </c>
      <c r="L185" s="11" t="str">
        <f>VLOOKUP(I185, Product!$A$2:$H$501, 4,FALSE)</f>
        <v>Haircare</v>
      </c>
      <c r="M185" s="11" t="str">
        <f>VLOOKUP(I185, Product!$A$2:$H$501,5,FALSE)</f>
        <v>Hopkins Ltd</v>
      </c>
      <c r="N185" s="12">
        <f>VLOOKUP(I185, Product!$A$2:$I$501,8,FALSE)</f>
        <v>214.32</v>
      </c>
      <c r="O185" s="12">
        <f>VLOOKUP(I185, Product!$A$2:$I$501,9,FALSE)</f>
        <v>383</v>
      </c>
      <c r="P185" s="11" t="s">
        <v>1789</v>
      </c>
      <c r="Q185" s="11" t="str">
        <f>VLOOKUP(P185,Store_Dim!$A$2:$E$21,2,FALSE)</f>
        <v>Hill, Wagner and Ballard</v>
      </c>
      <c r="R185" s="11" t="str">
        <f>VLOOKUP(P185,Store_Dim!$A$2:$E$21,3,FALSE)</f>
        <v>East</v>
      </c>
      <c r="S185" s="11" t="str">
        <f>VLOOKUP(P185,Store_Dim!$A$2:$E$21,4,FALSE)</f>
        <v>East Davidville</v>
      </c>
      <c r="T185" s="11" t="str">
        <f>VLOOKUP(P185,Store_Dim!$A$2:$E$21,5,FALSE)</f>
        <v>Online</v>
      </c>
      <c r="U185" s="11" t="s">
        <v>2988</v>
      </c>
      <c r="V185" s="14">
        <f>VLOOKUP(Table1[[#This Row],[Sales_ID]],Sales!$A$2:$O$2001,2,FALSE)</f>
        <v>45438</v>
      </c>
      <c r="W185" s="15">
        <f>VLOOKUP(Table1[[#This Row],[Sales_ID]],Sales!$A$2:$O$2001,12,FALSE)</f>
        <v>2</v>
      </c>
      <c r="X185" s="16" t="str">
        <f>TEXT(VLOOKUP(Table1[[#This Row],[Sales_ID]],Sales!$A$2:$O$2001,13,FALSE),"₹#,##0")</f>
        <v>₹913</v>
      </c>
      <c r="Y185" s="51">
        <f>VLOOKUP(Table1[[#This Row],[Sales_ID]],Sales!$A$2:$O$2001,14,FALSE)</f>
        <v>0.26</v>
      </c>
      <c r="Z185" s="11" t="str">
        <f>VLOOKUP(Table1[[#This Row],[Sales_ID]],Sales!$A$2:$O$2001,10,FALSE)</f>
        <v>Credit Card</v>
      </c>
      <c r="AA185" s="50">
        <f>VLOOKUP(Table1[[#This Row],[Sales_ID]],Sales!$A$2:$O$2001,15,FALSE)</f>
        <v>1351.3584000000001</v>
      </c>
    </row>
    <row r="186" spans="1:27" x14ac:dyDescent="0.3">
      <c r="A186" s="11" t="s">
        <v>776</v>
      </c>
      <c r="B186" s="11" t="str">
        <f>PROPER(VLOOKUP(A186,Customer!$A$2:$J$501,9,FALSE))</f>
        <v>William Jackson</v>
      </c>
      <c r="C186" s="11" t="str">
        <f>PROPER(VLOOKUP(A186,Customer!$A$2:$H$501,3,FALSE))</f>
        <v>58</v>
      </c>
      <c r="D186" s="11" t="str">
        <f>PROPER(VLOOKUP(A186,Customer!$A$2:$H$501,4,FALSE))</f>
        <v>Female</v>
      </c>
      <c r="E186" s="11" t="str">
        <f>PROPER(VLOOKUP(A186,Customer!$A$2:$H$501,5,FALSE))</f>
        <v>New Tina</v>
      </c>
      <c r="F186" s="11" t="str">
        <f>PROPER(VLOOKUP(A186,Customer!$A$2:$H$501,6,FALSE))</f>
        <v>Connecticut</v>
      </c>
      <c r="G186" s="11" t="str">
        <f>VLOOKUP(A186,Customer!$A$2:$H$501,7,FALSE)</f>
        <v>USA</v>
      </c>
      <c r="H186" s="11" t="str">
        <f>PROPER(VLOOKUP(A186,Customer!$A$1:$J$501,10,FALSE))</f>
        <v>Silver</v>
      </c>
      <c r="I186" s="11" t="s">
        <v>1710</v>
      </c>
      <c r="J186" s="11" t="str">
        <f>VLOOKUP(I186, Product!$A$2:$H$501, 2,FALSE)</f>
        <v>Badminton Racket Set</v>
      </c>
      <c r="K186" s="11" t="str">
        <f>VLOOKUP(I186,Product!$A$2:$H$501,3,FALSE)</f>
        <v>Sports</v>
      </c>
      <c r="L186" s="11" t="str">
        <f>VLOOKUP(I186, Product!$A$2:$H$501, 4,FALSE)</f>
        <v>Equipment</v>
      </c>
      <c r="M186" s="11" t="str">
        <f>VLOOKUP(I186, Product!$A$2:$H$501,5,FALSE)</f>
        <v>Robinson-Brown</v>
      </c>
      <c r="N186" s="12">
        <f>VLOOKUP(I186, Product!$A$2:$I$501,8,FALSE)</f>
        <v>285.54000000000002</v>
      </c>
      <c r="O186" s="12">
        <f>VLOOKUP(I186, Product!$A$2:$I$501,9,FALSE)</f>
        <v>358</v>
      </c>
      <c r="P186" s="11" t="s">
        <v>1757</v>
      </c>
      <c r="Q186" s="11" t="str">
        <f>VLOOKUP(P186,Store_Dim!$A$2:$E$21,2,FALSE)</f>
        <v>Martinez, Adkins and Johnson</v>
      </c>
      <c r="R186" s="11" t="str">
        <f>VLOOKUP(P186,Store_Dim!$A$2:$E$21,3,FALSE)</f>
        <v>North</v>
      </c>
      <c r="S186" s="11" t="str">
        <f>VLOOKUP(P186,Store_Dim!$A$2:$E$21,4,FALSE)</f>
        <v>Danielmouth</v>
      </c>
      <c r="T186" s="11" t="str">
        <f>VLOOKUP(P186,Store_Dim!$A$2:$E$21,5,FALSE)</f>
        <v>Flagship</v>
      </c>
      <c r="U186" s="11" t="s">
        <v>2989</v>
      </c>
      <c r="V186" s="14">
        <f>VLOOKUP(Table1[[#This Row],[Sales_ID]],Sales!$A$2:$O$2001,2,FALSE)</f>
        <v>45691</v>
      </c>
      <c r="W186" s="15">
        <f>VLOOKUP(Table1[[#This Row],[Sales_ID]],Sales!$A$2:$O$2001,12,FALSE)</f>
        <v>1</v>
      </c>
      <c r="X186" s="16" t="str">
        <f>TEXT(VLOOKUP(Table1[[#This Row],[Sales_ID]],Sales!$A$2:$O$2001,13,FALSE),"₹#,##0")</f>
        <v>₹792</v>
      </c>
      <c r="Y186" s="51">
        <f>VLOOKUP(Table1[[#This Row],[Sales_ID]],Sales!$A$2:$O$2001,14,FALSE)</f>
        <v>0.28000000000000003</v>
      </c>
      <c r="Z186" s="11" t="str">
        <f>VLOOKUP(Table1[[#This Row],[Sales_ID]],Sales!$A$2:$O$2001,10,FALSE)</f>
        <v>PayPal</v>
      </c>
      <c r="AA186" s="50">
        <f>VLOOKUP(Table1[[#This Row],[Sales_ID]],Sales!$A$2:$O$2001,15,FALSE)</f>
        <v>570.11760000000004</v>
      </c>
    </row>
    <row r="187" spans="1:27" x14ac:dyDescent="0.3">
      <c r="A187" s="11" t="s">
        <v>1452</v>
      </c>
      <c r="B187" s="11" t="str">
        <f>PROPER(VLOOKUP(A187,Customer!$A$2:$J$501,9,FALSE))</f>
        <v>Debra Mccullough</v>
      </c>
      <c r="C187" s="11" t="str">
        <f>PROPER(VLOOKUP(A187,Customer!$A$2:$H$501,3,FALSE))</f>
        <v>42</v>
      </c>
      <c r="D187" s="11" t="str">
        <f>PROPER(VLOOKUP(A187,Customer!$A$2:$H$501,4,FALSE))</f>
        <v>Male</v>
      </c>
      <c r="E187" s="11" t="str">
        <f>PROPER(VLOOKUP(A187,Customer!$A$2:$H$501,5,FALSE))</f>
        <v>Mcdanielfurt</v>
      </c>
      <c r="F187" s="11" t="str">
        <f>PROPER(VLOOKUP(A187,Customer!$A$2:$H$501,6,FALSE))</f>
        <v>Montana</v>
      </c>
      <c r="G187" s="11" t="str">
        <f>VLOOKUP(A187,Customer!$A$2:$H$501,7,FALSE)</f>
        <v>USA</v>
      </c>
      <c r="H187" s="11" t="str">
        <f>PROPER(VLOOKUP(A187,Customer!$A$1:$J$501,10,FALSE))</f>
        <v>Platinum</v>
      </c>
      <c r="I187" s="11" t="s">
        <v>1551</v>
      </c>
      <c r="J187" s="11" t="str">
        <f>VLOOKUP(I187, Product!$A$2:$H$501, 2,FALSE)</f>
        <v>Men's Running Jacket</v>
      </c>
      <c r="K187" s="11" t="str">
        <f>VLOOKUP(I187,Product!$A$2:$H$501,3,FALSE)</f>
        <v>Clothing</v>
      </c>
      <c r="L187" s="11" t="str">
        <f>VLOOKUP(I187, Product!$A$2:$H$501, 4,FALSE)</f>
        <v>Outerwear</v>
      </c>
      <c r="M187" s="11" t="str">
        <f>VLOOKUP(I187, Product!$A$2:$H$501,5,FALSE)</f>
        <v>Pineda Ltd</v>
      </c>
      <c r="N187" s="12">
        <f>VLOOKUP(I187, Product!$A$2:$I$501,8,FALSE)</f>
        <v>364.67</v>
      </c>
      <c r="O187" s="12">
        <f>VLOOKUP(I187, Product!$A$2:$I$501,9,FALSE)</f>
        <v>452</v>
      </c>
      <c r="P187" s="11" t="s">
        <v>1801</v>
      </c>
      <c r="Q187" s="11" t="str">
        <f>VLOOKUP(P187,Store_Dim!$A$2:$E$21,2,FALSE)</f>
        <v>Shelton PLC</v>
      </c>
      <c r="R187" s="11" t="str">
        <f>VLOOKUP(P187,Store_Dim!$A$2:$E$21,3,FALSE)</f>
        <v>North</v>
      </c>
      <c r="S187" s="11" t="str">
        <f>VLOOKUP(P187,Store_Dim!$A$2:$E$21,4,FALSE)</f>
        <v>East Jenniferstad</v>
      </c>
      <c r="T187" s="11" t="str">
        <f>VLOOKUP(P187,Store_Dim!$A$2:$E$21,5,FALSE)</f>
        <v>Flagship</v>
      </c>
      <c r="U187" s="11" t="s">
        <v>2990</v>
      </c>
      <c r="V187" s="14">
        <f>VLOOKUP(Table1[[#This Row],[Sales_ID]],Sales!$A$2:$O$2001,2,FALSE)</f>
        <v>45506</v>
      </c>
      <c r="W187" s="15">
        <f>VLOOKUP(Table1[[#This Row],[Sales_ID]],Sales!$A$2:$O$2001,12,FALSE)</f>
        <v>1</v>
      </c>
      <c r="X187" s="16" t="str">
        <f>TEXT(VLOOKUP(Table1[[#This Row],[Sales_ID]],Sales!$A$2:$O$2001,13,FALSE),"₹#,##0")</f>
        <v>₹74</v>
      </c>
      <c r="Y187" s="51">
        <f>VLOOKUP(Table1[[#This Row],[Sales_ID]],Sales!$A$2:$O$2001,14,FALSE)</f>
        <v>0.3</v>
      </c>
      <c r="Z187" s="11" t="str">
        <f>VLOOKUP(Table1[[#This Row],[Sales_ID]],Sales!$A$2:$O$2001,10,FALSE)</f>
        <v>COD</v>
      </c>
      <c r="AA187" s="50">
        <f>VLOOKUP(Table1[[#This Row],[Sales_ID]],Sales!$A$2:$O$2001,15,FALSE)</f>
        <v>52.003</v>
      </c>
    </row>
    <row r="188" spans="1:27" x14ac:dyDescent="0.3">
      <c r="A188" s="11" t="s">
        <v>779</v>
      </c>
      <c r="B188" s="11" t="str">
        <f>PROPER(VLOOKUP(A188,Customer!$A$2:$J$501,9,FALSE))</f>
        <v>Brian Hammond</v>
      </c>
      <c r="C188" s="11" t="str">
        <f>PROPER(VLOOKUP(A188,Customer!$A$2:$H$501,3,FALSE))</f>
        <v>56</v>
      </c>
      <c r="D188" s="11" t="str">
        <f>PROPER(VLOOKUP(A188,Customer!$A$2:$H$501,4,FALSE))</f>
        <v>Female</v>
      </c>
      <c r="E188" s="11" t="str">
        <f>PROPER(VLOOKUP(A188,Customer!$A$2:$H$501,5,FALSE))</f>
        <v>North Nicholas</v>
      </c>
      <c r="F188" s="11" t="str">
        <f>PROPER(VLOOKUP(A188,Customer!$A$2:$H$501,6,FALSE))</f>
        <v>Texas</v>
      </c>
      <c r="G188" s="11" t="str">
        <f>VLOOKUP(A188,Customer!$A$2:$H$501,7,FALSE)</f>
        <v>USA</v>
      </c>
      <c r="H188" s="11" t="str">
        <f>PROPER(VLOOKUP(A188,Customer!$A$1:$J$501,10,FALSE))</f>
        <v>Gold</v>
      </c>
      <c r="I188" s="11" t="s">
        <v>1618</v>
      </c>
      <c r="J188" s="11" t="str">
        <f>VLOOKUP(I188, Product!$A$2:$H$501, 2,FALSE)</f>
        <v>Bedroom Table Lamp</v>
      </c>
      <c r="K188" s="11" t="str">
        <f>VLOOKUP(I188,Product!$A$2:$H$501,3,FALSE)</f>
        <v>Home</v>
      </c>
      <c r="L188" s="11" t="str">
        <f>VLOOKUP(I188, Product!$A$2:$H$501, 4,FALSE)</f>
        <v>Lighting</v>
      </c>
      <c r="M188" s="11" t="str">
        <f>VLOOKUP(I188, Product!$A$2:$H$501,5,FALSE)</f>
        <v>Jones LLC</v>
      </c>
      <c r="N188" s="12">
        <f>VLOOKUP(I188, Product!$A$2:$I$501,8,FALSE)</f>
        <v>382.22</v>
      </c>
      <c r="O188" s="12">
        <f>VLOOKUP(I188, Product!$A$2:$I$501,9,FALSE)</f>
        <v>329</v>
      </c>
      <c r="P188" s="11" t="s">
        <v>1752</v>
      </c>
      <c r="Q188" s="11" t="str">
        <f>VLOOKUP(P188,Store_Dim!$A$2:$E$21,2,FALSE)</f>
        <v>Rivera-Warner</v>
      </c>
      <c r="R188" s="11" t="str">
        <f>VLOOKUP(P188,Store_Dim!$A$2:$E$21,3,FALSE)</f>
        <v>East</v>
      </c>
      <c r="S188" s="11" t="str">
        <f>VLOOKUP(P188,Store_Dim!$A$2:$E$21,4,FALSE)</f>
        <v>Washingtonfurt</v>
      </c>
      <c r="T188" s="11" t="str">
        <f>VLOOKUP(P188,Store_Dim!$A$2:$E$21,5,FALSE)</f>
        <v>Flagship</v>
      </c>
      <c r="U188" s="11" t="s">
        <v>2991</v>
      </c>
      <c r="V188" s="14">
        <f>VLOOKUP(Table1[[#This Row],[Sales_ID]],Sales!$A$2:$O$2001,2,FALSE)</f>
        <v>45251</v>
      </c>
      <c r="W188" s="15">
        <f>VLOOKUP(Table1[[#This Row],[Sales_ID]],Sales!$A$2:$O$2001,12,FALSE)</f>
        <v>2</v>
      </c>
      <c r="X188" s="16" t="str">
        <f>TEXT(VLOOKUP(Table1[[#This Row],[Sales_ID]],Sales!$A$2:$O$2001,13,FALSE),"₹#,##0")</f>
        <v>₹962</v>
      </c>
      <c r="Y188" s="51">
        <f>VLOOKUP(Table1[[#This Row],[Sales_ID]],Sales!$A$2:$O$2001,14,FALSE)</f>
        <v>0.27</v>
      </c>
      <c r="Z188" s="11" t="str">
        <f>VLOOKUP(Table1[[#This Row],[Sales_ID]],Sales!$A$2:$O$2001,10,FALSE)</f>
        <v>PayPal</v>
      </c>
      <c r="AA188" s="50">
        <f>VLOOKUP(Table1[[#This Row],[Sales_ID]],Sales!$A$2:$O$2001,15,FALSE)</f>
        <v>1404.0527999999999</v>
      </c>
    </row>
    <row r="189" spans="1:27" x14ac:dyDescent="0.3">
      <c r="A189" s="11" t="s">
        <v>1518</v>
      </c>
      <c r="B189" s="11" t="str">
        <f>PROPER(VLOOKUP(A189,Customer!$A$2:$J$501,9,FALSE))</f>
        <v>Justin Lopez</v>
      </c>
      <c r="C189" s="11" t="str">
        <f>PROPER(VLOOKUP(A189,Customer!$A$2:$H$501,3,FALSE))</f>
        <v>21</v>
      </c>
      <c r="D189" s="11" t="str">
        <f>PROPER(VLOOKUP(A189,Customer!$A$2:$H$501,4,FALSE))</f>
        <v>Male</v>
      </c>
      <c r="E189" s="11" t="str">
        <f>PROPER(VLOOKUP(A189,Customer!$A$2:$H$501,5,FALSE))</f>
        <v>Port Cheryl</v>
      </c>
      <c r="F189" s="11" t="str">
        <f>PROPER(VLOOKUP(A189,Customer!$A$2:$H$501,6,FALSE))</f>
        <v>Texas</v>
      </c>
      <c r="G189" s="11" t="str">
        <f>VLOOKUP(A189,Customer!$A$2:$H$501,7,FALSE)</f>
        <v>USA</v>
      </c>
      <c r="H189" s="11" t="str">
        <f>PROPER(VLOOKUP(A189,Customer!$A$1:$J$501,10,FALSE))</f>
        <v>Gold</v>
      </c>
      <c r="I189" s="11" t="s">
        <v>1586</v>
      </c>
      <c r="J189" s="11" t="str">
        <f>VLOOKUP(I189, Product!$A$2:$H$501, 2,FALSE)</f>
        <v>Knee Support Brace</v>
      </c>
      <c r="K189" s="11" t="str">
        <f>VLOOKUP(I189,Product!$A$2:$H$501,3,FALSE)</f>
        <v>Sports</v>
      </c>
      <c r="L189" s="11" t="str">
        <f>VLOOKUP(I189, Product!$A$2:$H$501, 4,FALSE)</f>
        <v>Equipment</v>
      </c>
      <c r="M189" s="11" t="str">
        <f>VLOOKUP(I189, Product!$A$2:$H$501,5,FALSE)</f>
        <v>May-Reese</v>
      </c>
      <c r="N189" s="12">
        <f>VLOOKUP(I189, Product!$A$2:$I$501,8,FALSE)</f>
        <v>21.34</v>
      </c>
      <c r="O189" s="12">
        <f>VLOOKUP(I189, Product!$A$2:$I$501,9,FALSE)</f>
        <v>65</v>
      </c>
      <c r="P189" s="11" t="s">
        <v>1799</v>
      </c>
      <c r="Q189" s="11" t="str">
        <f>VLOOKUP(P189,Store_Dim!$A$2:$E$21,2,FALSE)</f>
        <v>Mcdonald Inc</v>
      </c>
      <c r="R189" s="11" t="str">
        <f>VLOOKUP(P189,Store_Dim!$A$2:$E$21,3,FALSE)</f>
        <v>South</v>
      </c>
      <c r="S189" s="11" t="str">
        <f>VLOOKUP(P189,Store_Dim!$A$2:$E$21,4,FALSE)</f>
        <v>Christopherland</v>
      </c>
      <c r="T189" s="11" t="str">
        <f>VLOOKUP(P189,Store_Dim!$A$2:$E$21,5,FALSE)</f>
        <v>Outlet</v>
      </c>
      <c r="U189" s="11" t="s">
        <v>2992</v>
      </c>
      <c r="V189" s="14">
        <f>VLOOKUP(Table1[[#This Row],[Sales_ID]],Sales!$A$2:$O$2001,2,FALSE)</f>
        <v>45722</v>
      </c>
      <c r="W189" s="15">
        <f>VLOOKUP(Table1[[#This Row],[Sales_ID]],Sales!$A$2:$O$2001,12,FALSE)</f>
        <v>1</v>
      </c>
      <c r="X189" s="16" t="str">
        <f>TEXT(VLOOKUP(Table1[[#This Row],[Sales_ID]],Sales!$A$2:$O$2001,13,FALSE),"₹#,##0")</f>
        <v>₹91</v>
      </c>
      <c r="Y189" s="51">
        <f>VLOOKUP(Table1[[#This Row],[Sales_ID]],Sales!$A$2:$O$2001,14,FALSE)</f>
        <v>0.1</v>
      </c>
      <c r="Z189" s="11" t="str">
        <f>VLOOKUP(Table1[[#This Row],[Sales_ID]],Sales!$A$2:$O$2001,10,FALSE)</f>
        <v>PayPal</v>
      </c>
      <c r="AA189" s="50">
        <f>VLOOKUP(Table1[[#This Row],[Sales_ID]],Sales!$A$2:$O$2001,15,FALSE)</f>
        <v>81.647999999999996</v>
      </c>
    </row>
    <row r="190" spans="1:27" x14ac:dyDescent="0.3">
      <c r="A190" s="11" t="s">
        <v>224</v>
      </c>
      <c r="B190" s="11" t="str">
        <f>PROPER(VLOOKUP(A190,Customer!$A$2:$J$501,9,FALSE))</f>
        <v>Dr. David Smith</v>
      </c>
      <c r="C190" s="11" t="str">
        <f>PROPER(VLOOKUP(A190,Customer!$A$2:$H$501,3,FALSE))</f>
        <v>22</v>
      </c>
      <c r="D190" s="11" t="str">
        <f>PROPER(VLOOKUP(A190,Customer!$A$2:$H$501,4,FALSE))</f>
        <v>Female</v>
      </c>
      <c r="E190" s="11" t="str">
        <f>PROPER(VLOOKUP(A190,Customer!$A$2:$H$501,5,FALSE))</f>
        <v>Schmidtchester</v>
      </c>
      <c r="F190" s="11" t="str">
        <f>PROPER(VLOOKUP(A190,Customer!$A$2:$H$501,6,FALSE))</f>
        <v>Alaska</v>
      </c>
      <c r="G190" s="11" t="str">
        <f>VLOOKUP(A190,Customer!$A$2:$H$501,7,FALSE)</f>
        <v>USA</v>
      </c>
      <c r="H190" s="11" t="str">
        <f>PROPER(VLOOKUP(A190,Customer!$A$1:$J$501,10,FALSE))</f>
        <v>Silver</v>
      </c>
      <c r="I190" s="11" t="s">
        <v>1664</v>
      </c>
      <c r="J190" s="11" t="str">
        <f>VLOOKUP(I190, Product!$A$2:$H$501, 2,FALSE)</f>
        <v>Womens Cotton Scarf</v>
      </c>
      <c r="K190" s="11" t="str">
        <f>VLOOKUP(I190,Product!$A$2:$H$501,3,FALSE)</f>
        <v>Clothing</v>
      </c>
      <c r="L190" s="11" t="str">
        <f>VLOOKUP(I190, Product!$A$2:$H$501, 4,FALSE)</f>
        <v>Accessories</v>
      </c>
      <c r="M190" s="11" t="str">
        <f>VLOOKUP(I190, Product!$A$2:$H$501,5,FALSE)</f>
        <v>Shepherd-Gould</v>
      </c>
      <c r="N190" s="12">
        <f>VLOOKUP(I190, Product!$A$2:$I$501,8,FALSE)</f>
        <v>113.83</v>
      </c>
      <c r="O190" s="12">
        <f>VLOOKUP(I190, Product!$A$2:$I$501,9,FALSE)</f>
        <v>485</v>
      </c>
      <c r="P190" s="11" t="s">
        <v>1779</v>
      </c>
      <c r="Q190" s="11" t="str">
        <f>VLOOKUP(P190,Store_Dim!$A$2:$E$21,2,FALSE)</f>
        <v>Martinez-Mullins</v>
      </c>
      <c r="R190" s="11" t="str">
        <f>VLOOKUP(P190,Store_Dim!$A$2:$E$21,3,FALSE)</f>
        <v>South</v>
      </c>
      <c r="S190" s="11" t="str">
        <f>VLOOKUP(P190,Store_Dim!$A$2:$E$21,4,FALSE)</f>
        <v>Williamsfurt</v>
      </c>
      <c r="T190" s="11" t="str">
        <f>VLOOKUP(P190,Store_Dim!$A$2:$E$21,5,FALSE)</f>
        <v>Online</v>
      </c>
      <c r="U190" s="11" t="s">
        <v>2993</v>
      </c>
      <c r="V190" s="14">
        <f>VLOOKUP(Table1[[#This Row],[Sales_ID]],Sales!$A$2:$O$2001,2,FALSE)</f>
        <v>45689</v>
      </c>
      <c r="W190" s="15">
        <f>VLOOKUP(Table1[[#This Row],[Sales_ID]],Sales!$A$2:$O$2001,12,FALSE)</f>
        <v>1</v>
      </c>
      <c r="X190" s="16" t="str">
        <f>TEXT(VLOOKUP(Table1[[#This Row],[Sales_ID]],Sales!$A$2:$O$2001,13,FALSE),"₹#,##0")</f>
        <v>₹459</v>
      </c>
      <c r="Y190" s="51">
        <f>VLOOKUP(Table1[[#This Row],[Sales_ID]],Sales!$A$2:$O$2001,14,FALSE)</f>
        <v>0.16</v>
      </c>
      <c r="Z190" s="11" t="str">
        <f>VLOOKUP(Table1[[#This Row],[Sales_ID]],Sales!$A$2:$O$2001,10,FALSE)</f>
        <v>PayPal</v>
      </c>
      <c r="AA190" s="50">
        <f>VLOOKUP(Table1[[#This Row],[Sales_ID]],Sales!$A$2:$O$2001,15,FALSE)</f>
        <v>385.2996</v>
      </c>
    </row>
    <row r="191" spans="1:27" x14ac:dyDescent="0.3">
      <c r="A191" s="11" t="s">
        <v>743</v>
      </c>
      <c r="B191" s="11" t="str">
        <f>PROPER(VLOOKUP(A191,Customer!$A$2:$J$501,9,FALSE))</f>
        <v>Timothy Juarez</v>
      </c>
      <c r="C191" s="11" t="str">
        <f>PROPER(VLOOKUP(A191,Customer!$A$2:$H$501,3,FALSE))</f>
        <v>22</v>
      </c>
      <c r="D191" s="11" t="str">
        <f>PROPER(VLOOKUP(A191,Customer!$A$2:$H$501,4,FALSE))</f>
        <v>Female</v>
      </c>
      <c r="E191" s="11" t="str">
        <f>PROPER(VLOOKUP(A191,Customer!$A$2:$H$501,5,FALSE))</f>
        <v>Grahamstad</v>
      </c>
      <c r="F191" s="11" t="str">
        <f>PROPER(VLOOKUP(A191,Customer!$A$2:$H$501,6,FALSE))</f>
        <v>South Carolina</v>
      </c>
      <c r="G191" s="11" t="str">
        <f>VLOOKUP(A191,Customer!$A$2:$H$501,7,FALSE)</f>
        <v>USA</v>
      </c>
      <c r="H191" s="11" t="str">
        <f>PROPER(VLOOKUP(A191,Customer!$A$1:$J$501,10,FALSE))</f>
        <v>Bronze</v>
      </c>
      <c r="I191" s="11" t="s">
        <v>1616</v>
      </c>
      <c r="J191" s="11" t="str">
        <f>VLOOKUP(I191, Product!$A$2:$H$501, 2,FALSE)</f>
        <v>Gaming Mechanical Keyboard</v>
      </c>
      <c r="K191" s="11" t="str">
        <f>VLOOKUP(I191,Product!$A$2:$H$501,3,FALSE)</f>
        <v>Electronics</v>
      </c>
      <c r="L191" s="11" t="str">
        <f>VLOOKUP(I191, Product!$A$2:$H$501, 4,FALSE)</f>
        <v>Computer</v>
      </c>
      <c r="M191" s="11" t="str">
        <f>VLOOKUP(I191, Product!$A$2:$H$501,5,FALSE)</f>
        <v>Lucero LLC</v>
      </c>
      <c r="N191" s="12">
        <f>VLOOKUP(I191, Product!$A$2:$I$501,8,FALSE)</f>
        <v>419.28</v>
      </c>
      <c r="O191" s="12">
        <f>VLOOKUP(I191, Product!$A$2:$I$501,9,FALSE)</f>
        <v>86</v>
      </c>
      <c r="P191" s="11" t="s">
        <v>1779</v>
      </c>
      <c r="Q191" s="11" t="str">
        <f>VLOOKUP(P191,Store_Dim!$A$2:$E$21,2,FALSE)</f>
        <v>Martinez-Mullins</v>
      </c>
      <c r="R191" s="11" t="str">
        <f>VLOOKUP(P191,Store_Dim!$A$2:$E$21,3,FALSE)</f>
        <v>South</v>
      </c>
      <c r="S191" s="11" t="str">
        <f>VLOOKUP(P191,Store_Dim!$A$2:$E$21,4,FALSE)</f>
        <v>Williamsfurt</v>
      </c>
      <c r="T191" s="11" t="str">
        <f>VLOOKUP(P191,Store_Dim!$A$2:$E$21,5,FALSE)</f>
        <v>Online</v>
      </c>
      <c r="U191" s="11" t="s">
        <v>2994</v>
      </c>
      <c r="V191" s="14">
        <f>VLOOKUP(Table1[[#This Row],[Sales_ID]],Sales!$A$2:$O$2001,2,FALSE)</f>
        <v>45346</v>
      </c>
      <c r="W191" s="15">
        <f>VLOOKUP(Table1[[#This Row],[Sales_ID]],Sales!$A$2:$O$2001,12,FALSE)</f>
        <v>1</v>
      </c>
      <c r="X191" s="16" t="str">
        <f>TEXT(VLOOKUP(Table1[[#This Row],[Sales_ID]],Sales!$A$2:$O$2001,13,FALSE),"₹#,##0")</f>
        <v>₹168</v>
      </c>
      <c r="Y191" s="51">
        <f>VLOOKUP(Table1[[#This Row],[Sales_ID]],Sales!$A$2:$O$2001,14,FALSE)</f>
        <v>0.05</v>
      </c>
      <c r="Z191" s="11" t="str">
        <f>VLOOKUP(Table1[[#This Row],[Sales_ID]],Sales!$A$2:$O$2001,10,FALSE)</f>
        <v>PayPal</v>
      </c>
      <c r="AA191" s="50">
        <f>VLOOKUP(Table1[[#This Row],[Sales_ID]],Sales!$A$2:$O$2001,15,FALSE)</f>
        <v>159.87549999999999</v>
      </c>
    </row>
    <row r="192" spans="1:27" x14ac:dyDescent="0.3">
      <c r="A192" s="11" t="s">
        <v>687</v>
      </c>
      <c r="B192" s="11" t="str">
        <f>PROPER(VLOOKUP(A192,Customer!$A$2:$J$501,9,FALSE))</f>
        <v>Rodney Huffman</v>
      </c>
      <c r="C192" s="11" t="str">
        <f>PROPER(VLOOKUP(A192,Customer!$A$2:$H$501,3,FALSE))</f>
        <v>20</v>
      </c>
      <c r="D192" s="11" t="str">
        <f>PROPER(VLOOKUP(A192,Customer!$A$2:$H$501,4,FALSE))</f>
        <v>Female</v>
      </c>
      <c r="E192" s="11" t="str">
        <f>PROPER(VLOOKUP(A192,Customer!$A$2:$H$501,5,FALSE))</f>
        <v>Garzafort</v>
      </c>
      <c r="F192" s="11" t="str">
        <f>PROPER(VLOOKUP(A192,Customer!$A$2:$H$501,6,FALSE))</f>
        <v>Delaware</v>
      </c>
      <c r="G192" s="11" t="str">
        <f>VLOOKUP(A192,Customer!$A$2:$H$501,7,FALSE)</f>
        <v>USA</v>
      </c>
      <c r="H192" s="11" t="str">
        <f>PROPER(VLOOKUP(A192,Customer!$A$1:$J$501,10,FALSE))</f>
        <v>Silver</v>
      </c>
      <c r="I192" s="11" t="s">
        <v>1582</v>
      </c>
      <c r="J192" s="11" t="str">
        <f>VLOOKUP(I192, Product!$A$2:$H$501, 2,FALSE)</f>
        <v>Soccer Training Cone Set</v>
      </c>
      <c r="K192" s="11" t="str">
        <f>VLOOKUP(I192,Product!$A$2:$H$501,3,FALSE)</f>
        <v>Sports</v>
      </c>
      <c r="L192" s="11" t="str">
        <f>VLOOKUP(I192, Product!$A$2:$H$501, 4,FALSE)</f>
        <v>Accessories</v>
      </c>
      <c r="M192" s="11" t="str">
        <f>VLOOKUP(I192, Product!$A$2:$H$501,5,FALSE)</f>
        <v>Ford, Murphy and Wilson</v>
      </c>
      <c r="N192" s="12">
        <f>VLOOKUP(I192, Product!$A$2:$I$501,8,FALSE)</f>
        <v>144.53</v>
      </c>
      <c r="O192" s="12">
        <f>VLOOKUP(I192, Product!$A$2:$I$501,9,FALSE)</f>
        <v>367</v>
      </c>
      <c r="P192" s="11" t="s">
        <v>1807</v>
      </c>
      <c r="Q192" s="11" t="str">
        <f>VLOOKUP(P192,Store_Dim!$A$2:$E$21,2,FALSE)</f>
        <v>Holloway Ltd</v>
      </c>
      <c r="R192" s="11" t="str">
        <f>VLOOKUP(P192,Store_Dim!$A$2:$E$21,3,FALSE)</f>
        <v>North</v>
      </c>
      <c r="S192" s="11" t="str">
        <f>VLOOKUP(P192,Store_Dim!$A$2:$E$21,4,FALSE)</f>
        <v>Bensonhaven</v>
      </c>
      <c r="T192" s="11" t="str">
        <f>VLOOKUP(P192,Store_Dim!$A$2:$E$21,5,FALSE)</f>
        <v>Flagship</v>
      </c>
      <c r="U192" s="11" t="s">
        <v>2995</v>
      </c>
      <c r="V192" s="14">
        <f>VLOOKUP(Table1[[#This Row],[Sales_ID]],Sales!$A$2:$O$2001,2,FALSE)</f>
        <v>45549</v>
      </c>
      <c r="W192" s="15">
        <f>VLOOKUP(Table1[[#This Row],[Sales_ID]],Sales!$A$2:$O$2001,12,FALSE)</f>
        <v>1</v>
      </c>
      <c r="X192" s="16" t="str">
        <f>TEXT(VLOOKUP(Table1[[#This Row],[Sales_ID]],Sales!$A$2:$O$2001,13,FALSE),"₹#,##0")</f>
        <v>₹392</v>
      </c>
      <c r="Y192" s="51">
        <f>VLOOKUP(Table1[[#This Row],[Sales_ID]],Sales!$A$2:$O$2001,14,FALSE)</f>
        <v>0.1</v>
      </c>
      <c r="Z192" s="11" t="str">
        <f>VLOOKUP(Table1[[#This Row],[Sales_ID]],Sales!$A$2:$O$2001,10,FALSE)</f>
        <v>PayPal</v>
      </c>
      <c r="AA192" s="50">
        <f>VLOOKUP(Table1[[#This Row],[Sales_ID]],Sales!$A$2:$O$2001,15,FALSE)</f>
        <v>352.59300000000002</v>
      </c>
    </row>
    <row r="193" spans="1:27" x14ac:dyDescent="0.3">
      <c r="A193" s="11" t="s">
        <v>247</v>
      </c>
      <c r="B193" s="11" t="str">
        <f>PROPER(VLOOKUP(A193,Customer!$A$2:$J$501,9,FALSE))</f>
        <v>Amber Mcclain</v>
      </c>
      <c r="C193" s="11" t="str">
        <f>PROPER(VLOOKUP(A193,Customer!$A$2:$H$501,3,FALSE))</f>
        <v>58</v>
      </c>
      <c r="D193" s="11" t="str">
        <f>PROPER(VLOOKUP(A193,Customer!$A$2:$H$501,4,FALSE))</f>
        <v>Male</v>
      </c>
      <c r="E193" s="11" t="str">
        <f>PROPER(VLOOKUP(A193,Customer!$A$2:$H$501,5,FALSE))</f>
        <v>Brendaburgh</v>
      </c>
      <c r="F193" s="11" t="str">
        <f>PROPER(VLOOKUP(A193,Customer!$A$2:$H$501,6,FALSE))</f>
        <v>Florida</v>
      </c>
      <c r="G193" s="11" t="str">
        <f>VLOOKUP(A193,Customer!$A$2:$H$501,7,FALSE)</f>
        <v>USA</v>
      </c>
      <c r="H193" s="11" t="str">
        <f>PROPER(VLOOKUP(A193,Customer!$A$1:$J$501,10,FALSE))</f>
        <v>Silver</v>
      </c>
      <c r="I193" s="11" t="s">
        <v>1640</v>
      </c>
      <c r="J193" s="11" t="str">
        <f>VLOOKUP(I193, Product!$A$2:$H$501, 2,FALSE)</f>
        <v>Men's Winter Jacket</v>
      </c>
      <c r="K193" s="11" t="str">
        <f>VLOOKUP(I193,Product!$A$2:$H$501,3,FALSE)</f>
        <v>Clothing</v>
      </c>
      <c r="L193" s="11" t="str">
        <f>VLOOKUP(I193, Product!$A$2:$H$501, 4,FALSE)</f>
        <v>Outerwear</v>
      </c>
      <c r="M193" s="11" t="str">
        <f>VLOOKUP(I193, Product!$A$2:$H$501,5,FALSE)</f>
        <v>Kelly, Smith and Perez</v>
      </c>
      <c r="N193" s="12">
        <f>VLOOKUP(I193, Product!$A$2:$I$501,8,FALSE)</f>
        <v>167.34</v>
      </c>
      <c r="O193" s="12">
        <f>VLOOKUP(I193, Product!$A$2:$I$501,9,FALSE)</f>
        <v>296</v>
      </c>
      <c r="P193" s="11" t="s">
        <v>1769</v>
      </c>
      <c r="Q193" s="11" t="str">
        <f>VLOOKUP(P193,Store_Dim!$A$2:$E$21,2,FALSE)</f>
        <v>Alexander Group</v>
      </c>
      <c r="R193" s="11" t="str">
        <f>VLOOKUP(P193,Store_Dim!$A$2:$E$21,3,FALSE)</f>
        <v>South</v>
      </c>
      <c r="S193" s="11" t="str">
        <f>VLOOKUP(P193,Store_Dim!$A$2:$E$21,4,FALSE)</f>
        <v>Port Sharon</v>
      </c>
      <c r="T193" s="11" t="str">
        <f>VLOOKUP(P193,Store_Dim!$A$2:$E$21,5,FALSE)</f>
        <v>Online</v>
      </c>
      <c r="U193" s="11" t="s">
        <v>1943</v>
      </c>
      <c r="V193" s="14">
        <f>VLOOKUP(Table1[[#This Row],[Sales_ID]],Sales!$A$2:$O$2001,2,FALSE)</f>
        <v>45554</v>
      </c>
      <c r="W193" s="15">
        <f>VLOOKUP(Table1[[#This Row],[Sales_ID]],Sales!$A$2:$O$2001,12,FALSE)</f>
        <v>3</v>
      </c>
      <c r="X193" s="16" t="str">
        <f>TEXT(VLOOKUP(Table1[[#This Row],[Sales_ID]],Sales!$A$2:$O$2001,13,FALSE),"₹#,##0")</f>
        <v>₹480</v>
      </c>
      <c r="Y193" s="51">
        <f>VLOOKUP(Table1[[#This Row],[Sales_ID]],Sales!$A$2:$O$2001,14,FALSE)</f>
        <v>0.3</v>
      </c>
      <c r="Z193" s="11" t="str">
        <f>VLOOKUP(Table1[[#This Row],[Sales_ID]],Sales!$A$2:$O$2001,10,FALSE)</f>
        <v>PayPal</v>
      </c>
      <c r="AA193" s="50">
        <f>VLOOKUP(Table1[[#This Row],[Sales_ID]],Sales!$A$2:$O$2001,15,FALSE)</f>
        <v>1007.223</v>
      </c>
    </row>
    <row r="194" spans="1:27" x14ac:dyDescent="0.3">
      <c r="A194" s="11" t="s">
        <v>1077</v>
      </c>
      <c r="B194" s="11" t="str">
        <f>PROPER(VLOOKUP(A194,Customer!$A$2:$J$501,9,FALSE))</f>
        <v>Ryan Moore</v>
      </c>
      <c r="C194" s="11" t="str">
        <f>PROPER(VLOOKUP(A194,Customer!$A$2:$H$501,3,FALSE))</f>
        <v>38</v>
      </c>
      <c r="D194" s="11" t="str">
        <f>PROPER(VLOOKUP(A194,Customer!$A$2:$H$501,4,FALSE))</f>
        <v>Male</v>
      </c>
      <c r="E194" s="11" t="str">
        <f>PROPER(VLOOKUP(A194,Customer!$A$2:$H$501,5,FALSE))</f>
        <v>Cartershire</v>
      </c>
      <c r="F194" s="11" t="str">
        <f>PROPER(VLOOKUP(A194,Customer!$A$2:$H$501,6,FALSE))</f>
        <v>Virginia</v>
      </c>
      <c r="G194" s="11" t="str">
        <f>VLOOKUP(A194,Customer!$A$2:$H$501,7,FALSE)</f>
        <v>USA</v>
      </c>
      <c r="H194" s="11" t="str">
        <f>PROPER(VLOOKUP(A194,Customer!$A$1:$J$501,10,FALSE))</f>
        <v>Bronze</v>
      </c>
      <c r="I194" s="11" t="s">
        <v>1572</v>
      </c>
      <c r="J194" s="11" t="str">
        <f>VLOOKUP(I194, Product!$A$2:$H$501, 2,FALSE)</f>
        <v>Hair Strengthening Shampoo</v>
      </c>
      <c r="K194" s="11" t="str">
        <f>VLOOKUP(I194,Product!$A$2:$H$501,3,FALSE)</f>
        <v>Beauty</v>
      </c>
      <c r="L194" s="11" t="str">
        <f>VLOOKUP(I194, Product!$A$2:$H$501, 4,FALSE)</f>
        <v>Haircare</v>
      </c>
      <c r="M194" s="11" t="str">
        <f>VLOOKUP(I194, Product!$A$2:$H$501,5,FALSE)</f>
        <v>Rice LLC</v>
      </c>
      <c r="N194" s="12">
        <f>VLOOKUP(I194, Product!$A$2:$I$501,8,FALSE)</f>
        <v>115.82</v>
      </c>
      <c r="O194" s="12">
        <f>VLOOKUP(I194, Product!$A$2:$I$501,9,FALSE)</f>
        <v>460</v>
      </c>
      <c r="P194" s="11" t="s">
        <v>1799</v>
      </c>
      <c r="Q194" s="11" t="str">
        <f>VLOOKUP(P194,Store_Dim!$A$2:$E$21,2,FALSE)</f>
        <v>Mcdonald Inc</v>
      </c>
      <c r="R194" s="11" t="str">
        <f>VLOOKUP(P194,Store_Dim!$A$2:$E$21,3,FALSE)</f>
        <v>South</v>
      </c>
      <c r="S194" s="11" t="str">
        <f>VLOOKUP(P194,Store_Dim!$A$2:$E$21,4,FALSE)</f>
        <v>Christopherland</v>
      </c>
      <c r="T194" s="11" t="str">
        <f>VLOOKUP(P194,Store_Dim!$A$2:$E$21,5,FALSE)</f>
        <v>Outlet</v>
      </c>
      <c r="U194" s="11" t="s">
        <v>2996</v>
      </c>
      <c r="V194" s="14">
        <f>VLOOKUP(Table1[[#This Row],[Sales_ID]],Sales!$A$2:$O$2001,2,FALSE)</f>
        <v>45900</v>
      </c>
      <c r="W194" s="15">
        <f>VLOOKUP(Table1[[#This Row],[Sales_ID]],Sales!$A$2:$O$2001,12,FALSE)</f>
        <v>1</v>
      </c>
      <c r="X194" s="16" t="str">
        <f>TEXT(VLOOKUP(Table1[[#This Row],[Sales_ID]],Sales!$A$2:$O$2001,13,FALSE),"₹#,##0")</f>
        <v>₹425</v>
      </c>
      <c r="Y194" s="51">
        <f>VLOOKUP(Table1[[#This Row],[Sales_ID]],Sales!$A$2:$O$2001,14,FALSE)</f>
        <v>0.05</v>
      </c>
      <c r="Z194" s="11" t="str">
        <f>VLOOKUP(Table1[[#This Row],[Sales_ID]],Sales!$A$2:$O$2001,10,FALSE)</f>
        <v>COD</v>
      </c>
      <c r="AA194" s="50">
        <f>VLOOKUP(Table1[[#This Row],[Sales_ID]],Sales!$A$2:$O$2001,15,FALSE)</f>
        <v>403.58850000000001</v>
      </c>
    </row>
    <row r="195" spans="1:27" x14ac:dyDescent="0.3">
      <c r="A195" s="11" t="s">
        <v>202</v>
      </c>
      <c r="B195" s="11" t="str">
        <f>PROPER(VLOOKUP(A195,Customer!$A$2:$J$501,9,FALSE))</f>
        <v>Sharon Brown</v>
      </c>
      <c r="C195" s="11" t="str">
        <f>PROPER(VLOOKUP(A195,Customer!$A$2:$H$501,3,FALSE))</f>
        <v>37</v>
      </c>
      <c r="D195" s="11" t="str">
        <f>PROPER(VLOOKUP(A195,Customer!$A$2:$H$501,4,FALSE))</f>
        <v>Female</v>
      </c>
      <c r="E195" s="11" t="str">
        <f>PROPER(VLOOKUP(A195,Customer!$A$2:$H$501,5,FALSE))</f>
        <v>East Andrea</v>
      </c>
      <c r="F195" s="11" t="str">
        <f>PROPER(VLOOKUP(A195,Customer!$A$2:$H$501,6,FALSE))</f>
        <v>Michigan</v>
      </c>
      <c r="G195" s="11" t="str">
        <f>VLOOKUP(A195,Customer!$A$2:$H$501,7,FALSE)</f>
        <v>USA</v>
      </c>
      <c r="H195" s="11" t="str">
        <f>PROPER(VLOOKUP(A195,Customer!$A$1:$J$501,10,FALSE))</f>
        <v>Gold</v>
      </c>
      <c r="I195" s="11" t="s">
        <v>1570</v>
      </c>
      <c r="J195" s="11" t="str">
        <f>VLOOKUP(I195, Product!$A$2:$H$501, 2,FALSE)</f>
        <v>HD Smart TV Stick</v>
      </c>
      <c r="K195" s="11" t="str">
        <f>VLOOKUP(I195,Product!$A$2:$H$501,3,FALSE)</f>
        <v>Electronics</v>
      </c>
      <c r="L195" s="11" t="str">
        <f>VLOOKUP(I195, Product!$A$2:$H$501, 4,FALSE)</f>
        <v>Accessories</v>
      </c>
      <c r="M195" s="11" t="str">
        <f>VLOOKUP(I195, Product!$A$2:$H$501,5,FALSE)</f>
        <v>Gibson, Hobbs and Weaver</v>
      </c>
      <c r="N195" s="12">
        <f>VLOOKUP(I195, Product!$A$2:$I$501,8,FALSE)</f>
        <v>449.4</v>
      </c>
      <c r="O195" s="12">
        <f>VLOOKUP(I195, Product!$A$2:$I$501,9,FALSE)</f>
        <v>274.7</v>
      </c>
      <c r="P195" s="11" t="s">
        <v>1766</v>
      </c>
      <c r="Q195" s="11" t="str">
        <f>VLOOKUP(P195,Store_Dim!$A$2:$E$21,2,FALSE)</f>
        <v>Johnson-Wright</v>
      </c>
      <c r="R195" s="11" t="str">
        <f>VLOOKUP(P195,Store_Dim!$A$2:$E$21,3,FALSE)</f>
        <v>North</v>
      </c>
      <c r="S195" s="11" t="str">
        <f>VLOOKUP(P195,Store_Dim!$A$2:$E$21,4,FALSE)</f>
        <v>Hoodberg</v>
      </c>
      <c r="T195" s="11" t="str">
        <f>VLOOKUP(P195,Store_Dim!$A$2:$E$21,5,FALSE)</f>
        <v>Outlet</v>
      </c>
      <c r="U195" s="11" t="s">
        <v>2997</v>
      </c>
      <c r="V195" s="14">
        <f>VLOOKUP(Table1[[#This Row],[Sales_ID]],Sales!$A$2:$O$2001,2,FALSE)</f>
        <v>45308</v>
      </c>
      <c r="W195" s="15">
        <f>VLOOKUP(Table1[[#This Row],[Sales_ID]],Sales!$A$2:$O$2001,12,FALSE)</f>
        <v>1</v>
      </c>
      <c r="X195" s="16" t="str">
        <f>TEXT(VLOOKUP(Table1[[#This Row],[Sales_ID]],Sales!$A$2:$O$2001,13,FALSE),"₹#,##0")</f>
        <v>₹499</v>
      </c>
      <c r="Y195" s="51">
        <f>VLOOKUP(Table1[[#This Row],[Sales_ID]],Sales!$A$2:$O$2001,14,FALSE)</f>
        <v>0.1</v>
      </c>
      <c r="Z195" s="11" t="str">
        <f>VLOOKUP(Table1[[#This Row],[Sales_ID]],Sales!$A$2:$O$2001,10,FALSE)</f>
        <v>Credit Card</v>
      </c>
      <c r="AA195" s="50">
        <f>VLOOKUP(Table1[[#This Row],[Sales_ID]],Sales!$A$2:$O$2001,15,FALSE)</f>
        <v>449.51400000000001</v>
      </c>
    </row>
    <row r="196" spans="1:27" x14ac:dyDescent="0.3">
      <c r="A196" s="11" t="s">
        <v>85</v>
      </c>
      <c r="B196" s="11" t="str">
        <f>PROPER(VLOOKUP(A196,Customer!$A$2:$J$501,9,FALSE))</f>
        <v>Michael Torres</v>
      </c>
      <c r="C196" s="11" t="str">
        <f>PROPER(VLOOKUP(A196,Customer!$A$2:$H$501,3,FALSE))</f>
        <v>46</v>
      </c>
      <c r="D196" s="11" t="str">
        <f>PROPER(VLOOKUP(A196,Customer!$A$2:$H$501,4,FALSE))</f>
        <v>Female</v>
      </c>
      <c r="E196" s="11" t="str">
        <f>PROPER(VLOOKUP(A196,Customer!$A$2:$H$501,5,FALSE))</f>
        <v>Gonzalezfort</v>
      </c>
      <c r="F196" s="11" t="str">
        <f>PROPER(VLOOKUP(A196,Customer!$A$2:$H$501,6,FALSE))</f>
        <v>New Jersey</v>
      </c>
      <c r="G196" s="11" t="str">
        <f>VLOOKUP(A196,Customer!$A$2:$H$501,7,FALSE)</f>
        <v>USA</v>
      </c>
      <c r="H196" s="11" t="str">
        <f>PROPER(VLOOKUP(A196,Customer!$A$1:$J$501,10,FALSE))</f>
        <v>Platinum</v>
      </c>
      <c r="I196" s="11" t="s">
        <v>1746</v>
      </c>
      <c r="J196" s="11" t="str">
        <f>VLOOKUP(I196, Product!$A$2:$H$501, 2,FALSE)</f>
        <v>Stainless Steel Cookware Set</v>
      </c>
      <c r="K196" s="11" t="str">
        <f>VLOOKUP(I196,Product!$A$2:$H$501,3,FALSE)</f>
        <v>Home</v>
      </c>
      <c r="L196" s="11" t="str">
        <f>VLOOKUP(I196, Product!$A$2:$H$501, 4,FALSE)</f>
        <v>Kitchen</v>
      </c>
      <c r="M196" s="11" t="str">
        <f>VLOOKUP(I196, Product!$A$2:$H$501,5,FALSE)</f>
        <v>Campbell Ltd</v>
      </c>
      <c r="N196" s="12">
        <f>VLOOKUP(I196, Product!$A$2:$I$501,8,FALSE)</f>
        <v>201.41</v>
      </c>
      <c r="O196" s="12">
        <f>VLOOKUP(I196, Product!$A$2:$I$501,9,FALSE)</f>
        <v>146</v>
      </c>
      <c r="P196" s="11" t="s">
        <v>1757</v>
      </c>
      <c r="Q196" s="11" t="str">
        <f>VLOOKUP(P196,Store_Dim!$A$2:$E$21,2,FALSE)</f>
        <v>Martinez, Adkins and Johnson</v>
      </c>
      <c r="R196" s="11" t="str">
        <f>VLOOKUP(P196,Store_Dim!$A$2:$E$21,3,FALSE)</f>
        <v>North</v>
      </c>
      <c r="S196" s="11" t="str">
        <f>VLOOKUP(P196,Store_Dim!$A$2:$E$21,4,FALSE)</f>
        <v>Danielmouth</v>
      </c>
      <c r="T196" s="11" t="str">
        <f>VLOOKUP(P196,Store_Dim!$A$2:$E$21,5,FALSE)</f>
        <v>Flagship</v>
      </c>
      <c r="U196" s="11" t="s">
        <v>2998</v>
      </c>
      <c r="V196" s="14">
        <f>VLOOKUP(Table1[[#This Row],[Sales_ID]],Sales!$A$2:$O$2001,2,FALSE)</f>
        <v>45336</v>
      </c>
      <c r="W196" s="15">
        <f>VLOOKUP(Table1[[#This Row],[Sales_ID]],Sales!$A$2:$O$2001,12,FALSE)</f>
        <v>2</v>
      </c>
      <c r="X196" s="16" t="str">
        <f>TEXT(VLOOKUP(Table1[[#This Row],[Sales_ID]],Sales!$A$2:$O$2001,13,FALSE),"₹#,##0")</f>
        <v>₹698</v>
      </c>
      <c r="Y196" s="51">
        <f>VLOOKUP(Table1[[#This Row],[Sales_ID]],Sales!$A$2:$O$2001,14,FALSE)</f>
        <v>0.15</v>
      </c>
      <c r="Z196" s="11" t="str">
        <f>VLOOKUP(Table1[[#This Row],[Sales_ID]],Sales!$A$2:$O$2001,10,FALSE)</f>
        <v>PayPal</v>
      </c>
      <c r="AA196" s="50">
        <f>VLOOKUP(Table1[[#This Row],[Sales_ID]],Sales!$A$2:$O$2001,15,FALSE)</f>
        <v>1187.1780000000001</v>
      </c>
    </row>
    <row r="197" spans="1:27" x14ac:dyDescent="0.3">
      <c r="A197" s="11" t="s">
        <v>899</v>
      </c>
      <c r="B197" s="11" t="str">
        <f>PROPER(VLOOKUP(A197,Customer!$A$2:$J$501,9,FALSE))</f>
        <v>Bryan Garcia</v>
      </c>
      <c r="C197" s="11" t="str">
        <f>PROPER(VLOOKUP(A197,Customer!$A$2:$H$501,3,FALSE))</f>
        <v>54</v>
      </c>
      <c r="D197" s="11" t="str">
        <f>PROPER(VLOOKUP(A197,Customer!$A$2:$H$501,4,FALSE))</f>
        <v>Female</v>
      </c>
      <c r="E197" s="11" t="str">
        <f>PROPER(VLOOKUP(A197,Customer!$A$2:$H$501,5,FALSE))</f>
        <v>Garciaborough</v>
      </c>
      <c r="F197" s="11" t="str">
        <f>PROPER(VLOOKUP(A197,Customer!$A$2:$H$501,6,FALSE))</f>
        <v>Wyoming</v>
      </c>
      <c r="G197" s="11" t="str">
        <f>VLOOKUP(A197,Customer!$A$2:$H$501,7,FALSE)</f>
        <v>USA</v>
      </c>
      <c r="H197" s="11" t="str">
        <f>PROPER(VLOOKUP(A197,Customer!$A$1:$J$501,10,FALSE))</f>
        <v>Silver</v>
      </c>
      <c r="I197" s="11" t="s">
        <v>1660</v>
      </c>
      <c r="J197" s="11" t="str">
        <f>VLOOKUP(I197, Product!$A$2:$H$501, 2,FALSE)</f>
        <v>Premium Blanket Throw</v>
      </c>
      <c r="K197" s="11" t="str">
        <f>VLOOKUP(I197,Product!$A$2:$H$501,3,FALSE)</f>
        <v>Home</v>
      </c>
      <c r="L197" s="11" t="str">
        <f>VLOOKUP(I197, Product!$A$2:$H$501, 4,FALSE)</f>
        <v>Decor</v>
      </c>
      <c r="M197" s="11" t="str">
        <f>VLOOKUP(I197, Product!$A$2:$H$501,5,FALSE)</f>
        <v>Hernandez, Kennedy and Porter</v>
      </c>
      <c r="N197" s="12">
        <f>VLOOKUP(I197, Product!$A$2:$I$501,8,FALSE)</f>
        <v>461.47</v>
      </c>
      <c r="O197" s="12">
        <f>VLOOKUP(I197, Product!$A$2:$I$501,9,FALSE)</f>
        <v>190</v>
      </c>
      <c r="P197" s="11" t="s">
        <v>1804</v>
      </c>
      <c r="Q197" s="11" t="str">
        <f>VLOOKUP(P197,Store_Dim!$A$2:$E$21,2,FALSE)</f>
        <v>Frederick-Wright</v>
      </c>
      <c r="R197" s="11" t="str">
        <f>VLOOKUP(P197,Store_Dim!$A$2:$E$21,3,FALSE)</f>
        <v>West</v>
      </c>
      <c r="S197" s="11" t="str">
        <f>VLOOKUP(P197,Store_Dim!$A$2:$E$21,4,FALSE)</f>
        <v>New Jimmymouth</v>
      </c>
      <c r="T197" s="11" t="str">
        <f>VLOOKUP(P197,Store_Dim!$A$2:$E$21,5,FALSE)</f>
        <v>Flagship</v>
      </c>
      <c r="U197" s="11" t="s">
        <v>2999</v>
      </c>
      <c r="V197" s="14">
        <f>VLOOKUP(Table1[[#This Row],[Sales_ID]],Sales!$A$2:$O$2001,2,FALSE)</f>
        <v>45213</v>
      </c>
      <c r="W197" s="15">
        <f>VLOOKUP(Table1[[#This Row],[Sales_ID]],Sales!$A$2:$O$2001,12,FALSE)</f>
        <v>2</v>
      </c>
      <c r="X197" s="16" t="str">
        <f>TEXT(VLOOKUP(Table1[[#This Row],[Sales_ID]],Sales!$A$2:$O$2001,13,FALSE),"₹#,##0")</f>
        <v>₹805</v>
      </c>
      <c r="Y197" s="51">
        <f>VLOOKUP(Table1[[#This Row],[Sales_ID]],Sales!$A$2:$O$2001,14,FALSE)</f>
        <v>0.27</v>
      </c>
      <c r="Z197" s="11" t="str">
        <f>VLOOKUP(Table1[[#This Row],[Sales_ID]],Sales!$A$2:$O$2001,10,FALSE)</f>
        <v>PayPal</v>
      </c>
      <c r="AA197" s="50">
        <f>VLOOKUP(Table1[[#This Row],[Sales_ID]],Sales!$A$2:$O$2001,15,FALSE)</f>
        <v>1175.4168</v>
      </c>
    </row>
    <row r="198" spans="1:27" x14ac:dyDescent="0.3">
      <c r="A198" s="11" t="s">
        <v>1437</v>
      </c>
      <c r="B198" s="11" t="str">
        <f>PROPER(VLOOKUP(A198,Customer!$A$2:$J$501,9,FALSE))</f>
        <v>Cynthia Parrish</v>
      </c>
      <c r="C198" s="11" t="str">
        <f>PROPER(VLOOKUP(A198,Customer!$A$2:$H$501,3,FALSE))</f>
        <v>18</v>
      </c>
      <c r="D198" s="11" t="str">
        <f>PROPER(VLOOKUP(A198,Customer!$A$2:$H$501,4,FALSE))</f>
        <v>Male</v>
      </c>
      <c r="E198" s="11" t="str">
        <f>PROPER(VLOOKUP(A198,Customer!$A$2:$H$501,5,FALSE))</f>
        <v>Espinozaberg</v>
      </c>
      <c r="F198" s="11" t="str">
        <f>PROPER(VLOOKUP(A198,Customer!$A$2:$H$501,6,FALSE))</f>
        <v>Minnesota</v>
      </c>
      <c r="G198" s="11" t="str">
        <f>VLOOKUP(A198,Customer!$A$2:$H$501,7,FALSE)</f>
        <v>USA</v>
      </c>
      <c r="H198" s="11" t="str">
        <f>PROPER(VLOOKUP(A198,Customer!$A$1:$J$501,10,FALSE))</f>
        <v>Silver</v>
      </c>
      <c r="I198" s="11" t="s">
        <v>1700</v>
      </c>
      <c r="J198" s="11" t="str">
        <f>VLOOKUP(I198, Product!$A$2:$H$501, 2,FALSE)</f>
        <v>Wireless Mouse</v>
      </c>
      <c r="K198" s="11" t="str">
        <f>VLOOKUP(I198,Product!$A$2:$H$501,3,FALSE)</f>
        <v>Electronics</v>
      </c>
      <c r="L198" s="11" t="str">
        <f>VLOOKUP(I198, Product!$A$2:$H$501, 4,FALSE)</f>
        <v>Computer</v>
      </c>
      <c r="M198" s="11" t="str">
        <f>VLOOKUP(I198, Product!$A$2:$H$501,5,FALSE)</f>
        <v>Larson Ltd</v>
      </c>
      <c r="N198" s="12">
        <f>VLOOKUP(I198, Product!$A$2:$I$501,8,FALSE)</f>
        <v>392.89</v>
      </c>
      <c r="O198" s="12">
        <f>VLOOKUP(I198, Product!$A$2:$I$501,9,FALSE)</f>
        <v>320</v>
      </c>
      <c r="P198" s="11" t="s">
        <v>1761</v>
      </c>
      <c r="Q198" s="11" t="str">
        <f>VLOOKUP(P198,Store_Dim!$A$2:$E$21,2,FALSE)</f>
        <v>Black-Horn</v>
      </c>
      <c r="R198" s="11" t="str">
        <f>VLOOKUP(P198,Store_Dim!$A$2:$E$21,3,FALSE)</f>
        <v>South</v>
      </c>
      <c r="S198" s="11" t="str">
        <f>VLOOKUP(P198,Store_Dim!$A$2:$E$21,4,FALSE)</f>
        <v>North Nancyview</v>
      </c>
      <c r="T198" s="11" t="str">
        <f>VLOOKUP(P198,Store_Dim!$A$2:$E$21,5,FALSE)</f>
        <v>Outlet</v>
      </c>
      <c r="U198" s="11" t="s">
        <v>3000</v>
      </c>
      <c r="V198" s="14">
        <f>VLOOKUP(Table1[[#This Row],[Sales_ID]],Sales!$A$2:$O$2001,2,FALSE)</f>
        <v>45742</v>
      </c>
      <c r="W198" s="15">
        <f>VLOOKUP(Table1[[#This Row],[Sales_ID]],Sales!$A$2:$O$2001,12,FALSE)</f>
        <v>4</v>
      </c>
      <c r="X198" s="16" t="str">
        <f>TEXT(VLOOKUP(Table1[[#This Row],[Sales_ID]],Sales!$A$2:$O$2001,13,FALSE),"₹#,##0")</f>
        <v>₹935</v>
      </c>
      <c r="Y198" s="51">
        <f>VLOOKUP(Table1[[#This Row],[Sales_ID]],Sales!$A$2:$O$2001,14,FALSE)</f>
        <v>0.08</v>
      </c>
      <c r="Z198" s="11" t="str">
        <f>VLOOKUP(Table1[[#This Row],[Sales_ID]],Sales!$A$2:$O$2001,10,FALSE)</f>
        <v>PayPal</v>
      </c>
      <c r="AA198" s="50">
        <f>VLOOKUP(Table1[[#This Row],[Sales_ID]],Sales!$A$2:$O$2001,15,FALSE)</f>
        <v>3440.0272</v>
      </c>
    </row>
    <row r="199" spans="1:27" x14ac:dyDescent="0.3">
      <c r="A199" s="11" t="s">
        <v>85</v>
      </c>
      <c r="B199" s="11" t="str">
        <f>PROPER(VLOOKUP(A199,Customer!$A$2:$J$501,9,FALSE))</f>
        <v>Michael Torres</v>
      </c>
      <c r="C199" s="11" t="str">
        <f>PROPER(VLOOKUP(A199,Customer!$A$2:$H$501,3,FALSE))</f>
        <v>46</v>
      </c>
      <c r="D199" s="11" t="str">
        <f>PROPER(VLOOKUP(A199,Customer!$A$2:$H$501,4,FALSE))</f>
        <v>Female</v>
      </c>
      <c r="E199" s="11" t="str">
        <f>PROPER(VLOOKUP(A199,Customer!$A$2:$H$501,5,FALSE))</f>
        <v>Gonzalezfort</v>
      </c>
      <c r="F199" s="11" t="str">
        <f>PROPER(VLOOKUP(A199,Customer!$A$2:$H$501,6,FALSE))</f>
        <v>New Jersey</v>
      </c>
      <c r="G199" s="11" t="str">
        <f>VLOOKUP(A199,Customer!$A$2:$H$501,7,FALSE)</f>
        <v>USA</v>
      </c>
      <c r="H199" s="11" t="str">
        <f>PROPER(VLOOKUP(A199,Customer!$A$1:$J$501,10,FALSE))</f>
        <v>Platinum</v>
      </c>
      <c r="I199" s="11" t="s">
        <v>1668</v>
      </c>
      <c r="J199" s="11" t="str">
        <f>VLOOKUP(I199, Product!$A$2:$H$501, 2,FALSE)</f>
        <v>Luxury Perfume Spray</v>
      </c>
      <c r="K199" s="11" t="str">
        <f>VLOOKUP(I199,Product!$A$2:$H$501,3,FALSE)</f>
        <v>Beauty</v>
      </c>
      <c r="L199" s="11" t="str">
        <f>VLOOKUP(I199, Product!$A$2:$H$501, 4,FALSE)</f>
        <v>Fragrance</v>
      </c>
      <c r="M199" s="11" t="str">
        <f>VLOOKUP(I199, Product!$A$2:$H$501,5,FALSE)</f>
        <v>Gibson, Green and Lopez</v>
      </c>
      <c r="N199" s="12">
        <f>VLOOKUP(I199, Product!$A$2:$I$501,8,FALSE)</f>
        <v>482.75</v>
      </c>
      <c r="O199" s="12">
        <f>VLOOKUP(I199, Product!$A$2:$I$501,9,FALSE)</f>
        <v>444</v>
      </c>
      <c r="P199" s="11" t="s">
        <v>1757</v>
      </c>
      <c r="Q199" s="11" t="str">
        <f>VLOOKUP(P199,Store_Dim!$A$2:$E$21,2,FALSE)</f>
        <v>Martinez, Adkins and Johnson</v>
      </c>
      <c r="R199" s="11" t="str">
        <f>VLOOKUP(P199,Store_Dim!$A$2:$E$21,3,FALSE)</f>
        <v>North</v>
      </c>
      <c r="S199" s="11" t="str">
        <f>VLOOKUP(P199,Store_Dim!$A$2:$E$21,4,FALSE)</f>
        <v>Danielmouth</v>
      </c>
      <c r="T199" s="11" t="str">
        <f>VLOOKUP(P199,Store_Dim!$A$2:$E$21,5,FALSE)</f>
        <v>Flagship</v>
      </c>
      <c r="U199" s="11" t="s">
        <v>3001</v>
      </c>
      <c r="V199" s="14">
        <f>VLOOKUP(Table1[[#This Row],[Sales_ID]],Sales!$A$2:$O$2001,2,FALSE)</f>
        <v>45932</v>
      </c>
      <c r="W199" s="15">
        <f>VLOOKUP(Table1[[#This Row],[Sales_ID]],Sales!$A$2:$O$2001,12,FALSE)</f>
        <v>2</v>
      </c>
      <c r="X199" s="16" t="str">
        <f>TEXT(VLOOKUP(Table1[[#This Row],[Sales_ID]],Sales!$A$2:$O$2001,13,FALSE),"₹#,##0")</f>
        <v>₹425</v>
      </c>
      <c r="Y199" s="51">
        <f>VLOOKUP(Table1[[#This Row],[Sales_ID]],Sales!$A$2:$O$2001,14,FALSE)</f>
        <v>0.24</v>
      </c>
      <c r="Z199" s="11" t="str">
        <f>VLOOKUP(Table1[[#This Row],[Sales_ID]],Sales!$A$2:$O$2001,10,FALSE)</f>
        <v>PayPal</v>
      </c>
      <c r="AA199" s="50">
        <f>VLOOKUP(Table1[[#This Row],[Sales_ID]],Sales!$A$2:$O$2001,15,FALSE)</f>
        <v>645.30080000000009</v>
      </c>
    </row>
    <row r="200" spans="1:27" x14ac:dyDescent="0.3">
      <c r="A200" s="11" t="s">
        <v>1029</v>
      </c>
      <c r="B200" s="11" t="str">
        <f>PROPER(VLOOKUP(A200,Customer!$A$2:$J$501,9,FALSE))</f>
        <v>Reginald Willis</v>
      </c>
      <c r="C200" s="11" t="str">
        <f>PROPER(VLOOKUP(A200,Customer!$A$2:$H$501,3,FALSE))</f>
        <v>62</v>
      </c>
      <c r="D200" s="11" t="str">
        <f>PROPER(VLOOKUP(A200,Customer!$A$2:$H$501,4,FALSE))</f>
        <v>Female</v>
      </c>
      <c r="E200" s="11" t="str">
        <f>PROPER(VLOOKUP(A200,Customer!$A$2:$H$501,5,FALSE))</f>
        <v>Kellybury</v>
      </c>
      <c r="F200" s="11" t="str">
        <f>PROPER(VLOOKUP(A200,Customer!$A$2:$H$501,6,FALSE))</f>
        <v>New York</v>
      </c>
      <c r="G200" s="11" t="str">
        <f>VLOOKUP(A200,Customer!$A$2:$H$501,7,FALSE)</f>
        <v>USA</v>
      </c>
      <c r="H200" s="11" t="str">
        <f>PROPER(VLOOKUP(A200,Customer!$A$1:$J$501,10,FALSE))</f>
        <v>Bronze</v>
      </c>
      <c r="I200" s="11" t="s">
        <v>1716</v>
      </c>
      <c r="J200" s="11" t="str">
        <f>VLOOKUP(I200, Product!$A$2:$H$501, 2,FALSE)</f>
        <v>Wooden Bookshelf</v>
      </c>
      <c r="K200" s="11" t="str">
        <f>VLOOKUP(I200,Product!$A$2:$H$501,3,FALSE)</f>
        <v>Home</v>
      </c>
      <c r="L200" s="11" t="str">
        <f>VLOOKUP(I200, Product!$A$2:$H$501, 4,FALSE)</f>
        <v>Furniture</v>
      </c>
      <c r="M200" s="11" t="str">
        <f>VLOOKUP(I200, Product!$A$2:$H$501,5,FALSE)</f>
        <v>Collins-Stephenson</v>
      </c>
      <c r="N200" s="12">
        <f>VLOOKUP(I200, Product!$A$2:$I$501,8,FALSE)</f>
        <v>388.46</v>
      </c>
      <c r="O200" s="12">
        <f>VLOOKUP(I200, Product!$A$2:$I$501,9,FALSE)</f>
        <v>208</v>
      </c>
      <c r="P200" s="11" t="s">
        <v>1807</v>
      </c>
      <c r="Q200" s="11" t="str">
        <f>VLOOKUP(P200,Store_Dim!$A$2:$E$21,2,FALSE)</f>
        <v>Holloway Ltd</v>
      </c>
      <c r="R200" s="11" t="str">
        <f>VLOOKUP(P200,Store_Dim!$A$2:$E$21,3,FALSE)</f>
        <v>North</v>
      </c>
      <c r="S200" s="11" t="str">
        <f>VLOOKUP(P200,Store_Dim!$A$2:$E$21,4,FALSE)</f>
        <v>Bensonhaven</v>
      </c>
      <c r="T200" s="11" t="str">
        <f>VLOOKUP(P200,Store_Dim!$A$2:$E$21,5,FALSE)</f>
        <v>Flagship</v>
      </c>
      <c r="U200" s="11" t="s">
        <v>3002</v>
      </c>
      <c r="V200" s="14">
        <f>VLOOKUP(Table1[[#This Row],[Sales_ID]],Sales!$A$2:$O$2001,2,FALSE)</f>
        <v>45462</v>
      </c>
      <c r="W200" s="15">
        <f>VLOOKUP(Table1[[#This Row],[Sales_ID]],Sales!$A$2:$O$2001,12,FALSE)</f>
        <v>1</v>
      </c>
      <c r="X200" s="16" t="str">
        <f>TEXT(VLOOKUP(Table1[[#This Row],[Sales_ID]],Sales!$A$2:$O$2001,13,FALSE),"₹#,##0")</f>
        <v>₹235</v>
      </c>
      <c r="Y200" s="51">
        <f>VLOOKUP(Table1[[#This Row],[Sales_ID]],Sales!$A$2:$O$2001,14,FALSE)</f>
        <v>0.19</v>
      </c>
      <c r="Z200" s="11" t="str">
        <f>VLOOKUP(Table1[[#This Row],[Sales_ID]],Sales!$A$2:$O$2001,10,FALSE)</f>
        <v>COD</v>
      </c>
      <c r="AA200" s="50">
        <f>VLOOKUP(Table1[[#This Row],[Sales_ID]],Sales!$A$2:$O$2001,15,FALSE)</f>
        <v>190.7064</v>
      </c>
    </row>
    <row r="201" spans="1:27" x14ac:dyDescent="0.3">
      <c r="A201" s="11" t="s">
        <v>863</v>
      </c>
      <c r="B201" s="11" t="str">
        <f>PROPER(VLOOKUP(A201,Customer!$A$2:$J$501,9,FALSE))</f>
        <v>Daisy Johnson Dds</v>
      </c>
      <c r="C201" s="11" t="str">
        <f>PROPER(VLOOKUP(A201,Customer!$A$2:$H$501,3,FALSE))</f>
        <v>64</v>
      </c>
      <c r="D201" s="11" t="str">
        <f>PROPER(VLOOKUP(A201,Customer!$A$2:$H$501,4,FALSE))</f>
        <v>Male</v>
      </c>
      <c r="E201" s="11" t="str">
        <f>PROPER(VLOOKUP(A201,Customer!$A$2:$H$501,5,FALSE))</f>
        <v>North Stephanie</v>
      </c>
      <c r="F201" s="11" t="str">
        <f>PROPER(VLOOKUP(A201,Customer!$A$2:$H$501,6,FALSE))</f>
        <v>Nebraska</v>
      </c>
      <c r="G201" s="11" t="str">
        <f>VLOOKUP(A201,Customer!$A$2:$H$501,7,FALSE)</f>
        <v>USA</v>
      </c>
      <c r="H201" s="11" t="str">
        <f>PROPER(VLOOKUP(A201,Customer!$A$1:$J$501,10,FALSE))</f>
        <v>Platinum</v>
      </c>
      <c r="I201" s="11" t="s">
        <v>1646</v>
      </c>
      <c r="J201" s="11" t="str">
        <f>VLOOKUP(I201, Product!$A$2:$H$501, 2,FALSE)</f>
        <v>Men's Roll-On Perfume</v>
      </c>
      <c r="K201" s="11" t="str">
        <f>VLOOKUP(I201,Product!$A$2:$H$501,3,FALSE)</f>
        <v>Beauty</v>
      </c>
      <c r="L201" s="11" t="str">
        <f>VLOOKUP(I201, Product!$A$2:$H$501, 4,FALSE)</f>
        <v>Fragrance</v>
      </c>
      <c r="M201" s="11" t="str">
        <f>VLOOKUP(I201, Product!$A$2:$H$501,5,FALSE)</f>
        <v>Sullivan and Sons</v>
      </c>
      <c r="N201" s="12">
        <f>VLOOKUP(I201, Product!$A$2:$I$501,8,FALSE)</f>
        <v>43.29</v>
      </c>
      <c r="O201" s="12">
        <f>VLOOKUP(I201, Product!$A$2:$I$501,9,FALSE)</f>
        <v>267</v>
      </c>
      <c r="P201" s="11" t="s">
        <v>1797</v>
      </c>
      <c r="Q201" s="11" t="str">
        <f>VLOOKUP(P201,Store_Dim!$A$2:$E$21,2,FALSE)</f>
        <v>Gardner, Humphrey and Contreras</v>
      </c>
      <c r="R201" s="11" t="str">
        <f>VLOOKUP(P201,Store_Dim!$A$2:$E$21,3,FALSE)</f>
        <v>East</v>
      </c>
      <c r="S201" s="11" t="str">
        <f>VLOOKUP(P201,Store_Dim!$A$2:$E$21,4,FALSE)</f>
        <v>Johnsonville</v>
      </c>
      <c r="T201" s="11" t="str">
        <f>VLOOKUP(P201,Store_Dim!$A$2:$E$21,5,FALSE)</f>
        <v>Flagship</v>
      </c>
      <c r="U201" s="11" t="s">
        <v>3003</v>
      </c>
      <c r="V201" s="14">
        <f>VLOOKUP(Table1[[#This Row],[Sales_ID]],Sales!$A$2:$O$2001,2,FALSE)</f>
        <v>45568</v>
      </c>
      <c r="W201" s="15">
        <f>VLOOKUP(Table1[[#This Row],[Sales_ID]],Sales!$A$2:$O$2001,12,FALSE)</f>
        <v>2</v>
      </c>
      <c r="X201" s="16" t="str">
        <f>TEXT(VLOOKUP(Table1[[#This Row],[Sales_ID]],Sales!$A$2:$O$2001,13,FALSE),"₹#,##0")</f>
        <v>₹621</v>
      </c>
      <c r="Y201" s="51">
        <f>VLOOKUP(Table1[[#This Row],[Sales_ID]],Sales!$A$2:$O$2001,14,FALSE)</f>
        <v>0.27</v>
      </c>
      <c r="Z201" s="11" t="str">
        <f>VLOOKUP(Table1[[#This Row],[Sales_ID]],Sales!$A$2:$O$2001,10,FALSE)</f>
        <v>Credit Card</v>
      </c>
      <c r="AA201" s="50">
        <f>VLOOKUP(Table1[[#This Row],[Sales_ID]],Sales!$A$2:$O$2001,15,FALSE)</f>
        <v>906.23660000000007</v>
      </c>
    </row>
    <row r="202" spans="1:27" x14ac:dyDescent="0.3">
      <c r="A202" s="11" t="s">
        <v>402</v>
      </c>
      <c r="B202" s="11" t="str">
        <f>PROPER(VLOOKUP(A202,Customer!$A$2:$J$501,9,FALSE))</f>
        <v>Tyler Conrad</v>
      </c>
      <c r="C202" s="11" t="str">
        <f>PROPER(VLOOKUP(A202,Customer!$A$2:$H$501,3,FALSE))</f>
        <v>53</v>
      </c>
      <c r="D202" s="11" t="str">
        <f>PROPER(VLOOKUP(A202,Customer!$A$2:$H$501,4,FALSE))</f>
        <v>Female</v>
      </c>
      <c r="E202" s="11" t="str">
        <f>PROPER(VLOOKUP(A202,Customer!$A$2:$H$501,5,FALSE))</f>
        <v>North Curtischester</v>
      </c>
      <c r="F202" s="11" t="str">
        <f>PROPER(VLOOKUP(A202,Customer!$A$2:$H$501,6,FALSE))</f>
        <v>North Dakota</v>
      </c>
      <c r="G202" s="11" t="str">
        <f>VLOOKUP(A202,Customer!$A$2:$H$501,7,FALSE)</f>
        <v>USA</v>
      </c>
      <c r="H202" s="11" t="str">
        <f>PROPER(VLOOKUP(A202,Customer!$A$1:$J$501,10,FALSE))</f>
        <v>Platinum</v>
      </c>
      <c r="I202" s="11" t="s">
        <v>1580</v>
      </c>
      <c r="J202" s="11" t="str">
        <f>VLOOKUP(I202, Product!$A$2:$H$501, 2,FALSE)</f>
        <v>Beard Grooming Kit</v>
      </c>
      <c r="K202" s="11" t="str">
        <f>VLOOKUP(I202,Product!$A$2:$H$501,3,FALSE)</f>
        <v>Beauty</v>
      </c>
      <c r="L202" s="11" t="str">
        <f>VLOOKUP(I202, Product!$A$2:$H$501, 4,FALSE)</f>
        <v>Grooming</v>
      </c>
      <c r="M202" s="11" t="str">
        <f>VLOOKUP(I202, Product!$A$2:$H$501,5,FALSE)</f>
        <v>Erickson-Green</v>
      </c>
      <c r="N202" s="12">
        <f>VLOOKUP(I202, Product!$A$2:$I$501,8,FALSE)</f>
        <v>337.42</v>
      </c>
      <c r="O202" s="12">
        <f>VLOOKUP(I202, Product!$A$2:$I$501,9,FALSE)</f>
        <v>256</v>
      </c>
      <c r="P202" s="11" t="s">
        <v>1792</v>
      </c>
      <c r="Q202" s="11" t="str">
        <f>VLOOKUP(P202,Store_Dim!$A$2:$E$21,2,FALSE)</f>
        <v>Aguirre-Keller</v>
      </c>
      <c r="R202" s="11" t="str">
        <f>VLOOKUP(P202,Store_Dim!$A$2:$E$21,3,FALSE)</f>
        <v>South</v>
      </c>
      <c r="S202" s="11" t="str">
        <f>VLOOKUP(P202,Store_Dim!$A$2:$E$21,4,FALSE)</f>
        <v>Lake Michael</v>
      </c>
      <c r="T202" s="11" t="str">
        <f>VLOOKUP(P202,Store_Dim!$A$2:$E$21,5,FALSE)</f>
        <v>Online</v>
      </c>
      <c r="U202" s="11" t="s">
        <v>3004</v>
      </c>
      <c r="V202" s="14">
        <f>VLOOKUP(Table1[[#This Row],[Sales_ID]],Sales!$A$2:$O$2001,2,FALSE)</f>
        <v>45397</v>
      </c>
      <c r="W202" s="15">
        <f>VLOOKUP(Table1[[#This Row],[Sales_ID]],Sales!$A$2:$O$2001,12,FALSE)</f>
        <v>2</v>
      </c>
      <c r="X202" s="16" t="str">
        <f>TEXT(VLOOKUP(Table1[[#This Row],[Sales_ID]],Sales!$A$2:$O$2001,13,FALSE),"₹#,##0")</f>
        <v>₹852</v>
      </c>
      <c r="Y202" s="51">
        <f>VLOOKUP(Table1[[#This Row],[Sales_ID]],Sales!$A$2:$O$2001,14,FALSE)</f>
        <v>0.13</v>
      </c>
      <c r="Z202" s="11" t="str">
        <f>VLOOKUP(Table1[[#This Row],[Sales_ID]],Sales!$A$2:$O$2001,10,FALSE)</f>
        <v>PayPal</v>
      </c>
      <c r="AA202" s="50">
        <f>VLOOKUP(Table1[[#This Row],[Sales_ID]],Sales!$A$2:$O$2001,15,FALSE)</f>
        <v>1482.0798</v>
      </c>
    </row>
    <row r="203" spans="1:27" x14ac:dyDescent="0.3">
      <c r="A203" s="11" t="s">
        <v>559</v>
      </c>
      <c r="B203" s="11" t="str">
        <f>PROPER(VLOOKUP(A203,Customer!$A$2:$J$501,9,FALSE))</f>
        <v>Daniel Contreras</v>
      </c>
      <c r="C203" s="11" t="str">
        <f>PROPER(VLOOKUP(A203,Customer!$A$2:$H$501,3,FALSE))</f>
        <v>36</v>
      </c>
      <c r="D203" s="11" t="str">
        <f>PROPER(VLOOKUP(A203,Customer!$A$2:$H$501,4,FALSE))</f>
        <v>Female</v>
      </c>
      <c r="E203" s="11" t="str">
        <f>PROPER(VLOOKUP(A203,Customer!$A$2:$H$501,5,FALSE))</f>
        <v>Robertview</v>
      </c>
      <c r="F203" s="11" t="str">
        <f>PROPER(VLOOKUP(A203,Customer!$A$2:$H$501,6,FALSE))</f>
        <v>Florida</v>
      </c>
      <c r="G203" s="11" t="str">
        <f>VLOOKUP(A203,Customer!$A$2:$H$501,7,FALSE)</f>
        <v>USA</v>
      </c>
      <c r="H203" s="11" t="str">
        <f>PROPER(VLOOKUP(A203,Customer!$A$1:$J$501,10,FALSE))</f>
        <v>Platinum</v>
      </c>
      <c r="I203" s="11" t="s">
        <v>1638</v>
      </c>
      <c r="J203" s="11" t="str">
        <f>VLOOKUP(I203, Product!$A$2:$H$501, 2,FALSE)</f>
        <v>High-Grip Football</v>
      </c>
      <c r="K203" s="11" t="str">
        <f>VLOOKUP(I203,Product!$A$2:$H$501,3,FALSE)</f>
        <v>Sports</v>
      </c>
      <c r="L203" s="11" t="str">
        <f>VLOOKUP(I203, Product!$A$2:$H$501, 4,FALSE)</f>
        <v>Team Sports</v>
      </c>
      <c r="M203" s="11" t="str">
        <f>VLOOKUP(I203, Product!$A$2:$H$501,5,FALSE)</f>
        <v>Bridges, Banks and Cummings</v>
      </c>
      <c r="N203" s="12">
        <f>VLOOKUP(I203, Product!$A$2:$I$501,8,FALSE)</f>
        <v>318.91000000000003</v>
      </c>
      <c r="O203" s="12">
        <f>VLOOKUP(I203, Product!$A$2:$I$501,9,FALSE)</f>
        <v>114</v>
      </c>
      <c r="P203" s="11" t="s">
        <v>1757</v>
      </c>
      <c r="Q203" s="11" t="str">
        <f>VLOOKUP(P203,Store_Dim!$A$2:$E$21,2,FALSE)</f>
        <v>Martinez, Adkins and Johnson</v>
      </c>
      <c r="R203" s="11" t="str">
        <f>VLOOKUP(P203,Store_Dim!$A$2:$E$21,3,FALSE)</f>
        <v>North</v>
      </c>
      <c r="S203" s="11" t="str">
        <f>VLOOKUP(P203,Store_Dim!$A$2:$E$21,4,FALSE)</f>
        <v>Danielmouth</v>
      </c>
      <c r="T203" s="11" t="str">
        <f>VLOOKUP(P203,Store_Dim!$A$2:$E$21,5,FALSE)</f>
        <v>Flagship</v>
      </c>
      <c r="U203" s="11" t="s">
        <v>3005</v>
      </c>
      <c r="V203" s="14">
        <f>VLOOKUP(Table1[[#This Row],[Sales_ID]],Sales!$A$2:$O$2001,2,FALSE)</f>
        <v>45569</v>
      </c>
      <c r="W203" s="15">
        <f>VLOOKUP(Table1[[#This Row],[Sales_ID]],Sales!$A$2:$O$2001,12,FALSE)</f>
        <v>3</v>
      </c>
      <c r="X203" s="16" t="str">
        <f>TEXT(VLOOKUP(Table1[[#This Row],[Sales_ID]],Sales!$A$2:$O$2001,13,FALSE),"₹#,##0")</f>
        <v>₹876</v>
      </c>
      <c r="Y203" s="51">
        <f>VLOOKUP(Table1[[#This Row],[Sales_ID]],Sales!$A$2:$O$2001,14,FALSE)</f>
        <v>0.2</v>
      </c>
      <c r="Z203" s="11" t="str">
        <f>VLOOKUP(Table1[[#This Row],[Sales_ID]],Sales!$A$2:$O$2001,10,FALSE)</f>
        <v>Credit Card</v>
      </c>
      <c r="AA203" s="50">
        <f>VLOOKUP(Table1[[#This Row],[Sales_ID]],Sales!$A$2:$O$2001,15,FALSE)</f>
        <v>2102.424</v>
      </c>
    </row>
    <row r="204" spans="1:27" x14ac:dyDescent="0.3">
      <c r="A204" s="11" t="s">
        <v>372</v>
      </c>
      <c r="B204" s="11" t="str">
        <f>PROPER(VLOOKUP(A204,Customer!$A$2:$J$501,9,FALSE))</f>
        <v>Lance Baker</v>
      </c>
      <c r="C204" s="11" t="str">
        <f>PROPER(VLOOKUP(A204,Customer!$A$2:$H$501,3,FALSE))</f>
        <v>50</v>
      </c>
      <c r="D204" s="11" t="str">
        <f>PROPER(VLOOKUP(A204,Customer!$A$2:$H$501,4,FALSE))</f>
        <v>Female</v>
      </c>
      <c r="E204" s="11" t="str">
        <f>PROPER(VLOOKUP(A204,Customer!$A$2:$H$501,5,FALSE))</f>
        <v>Port Victoria</v>
      </c>
      <c r="F204" s="11" t="str">
        <f>PROPER(VLOOKUP(A204,Customer!$A$2:$H$501,6,FALSE))</f>
        <v>Florida</v>
      </c>
      <c r="G204" s="11" t="str">
        <f>VLOOKUP(A204,Customer!$A$2:$H$501,7,FALSE)</f>
        <v>USA</v>
      </c>
      <c r="H204" s="11" t="str">
        <f>PROPER(VLOOKUP(A204,Customer!$A$1:$J$501,10,FALSE))</f>
        <v>Gold</v>
      </c>
      <c r="I204" s="11" t="s">
        <v>1626</v>
      </c>
      <c r="J204" s="11" t="str">
        <f>VLOOKUP(I204, Product!$A$2:$H$501, 2,FALSE)</f>
        <v>Portable Power Bank</v>
      </c>
      <c r="K204" s="11" t="str">
        <f>VLOOKUP(I204,Product!$A$2:$H$501,3,FALSE)</f>
        <v>Electronics</v>
      </c>
      <c r="L204" s="11" t="str">
        <f>VLOOKUP(I204, Product!$A$2:$H$501, 4,FALSE)</f>
        <v>Mobile</v>
      </c>
      <c r="M204" s="11" t="str">
        <f>VLOOKUP(I204, Product!$A$2:$H$501,5,FALSE)</f>
        <v>Cummings and Sons</v>
      </c>
      <c r="N204" s="12">
        <f>VLOOKUP(I204, Product!$A$2:$I$501,8,FALSE)</f>
        <v>326.06</v>
      </c>
      <c r="O204" s="12">
        <f>VLOOKUP(I204, Product!$A$2:$I$501,9,FALSE)</f>
        <v>301</v>
      </c>
      <c r="P204" s="11" t="s">
        <v>1792</v>
      </c>
      <c r="Q204" s="11" t="str">
        <f>VLOOKUP(P204,Store_Dim!$A$2:$E$21,2,FALSE)</f>
        <v>Aguirre-Keller</v>
      </c>
      <c r="R204" s="11" t="str">
        <f>VLOOKUP(P204,Store_Dim!$A$2:$E$21,3,FALSE)</f>
        <v>South</v>
      </c>
      <c r="S204" s="11" t="str">
        <f>VLOOKUP(P204,Store_Dim!$A$2:$E$21,4,FALSE)</f>
        <v>Lake Michael</v>
      </c>
      <c r="T204" s="11" t="str">
        <f>VLOOKUP(P204,Store_Dim!$A$2:$E$21,5,FALSE)</f>
        <v>Online</v>
      </c>
      <c r="U204" s="11" t="s">
        <v>1944</v>
      </c>
      <c r="V204" s="14">
        <f>VLOOKUP(Table1[[#This Row],[Sales_ID]],Sales!$A$2:$O$2001,2,FALSE)</f>
        <v>45405</v>
      </c>
      <c r="W204" s="15">
        <f>VLOOKUP(Table1[[#This Row],[Sales_ID]],Sales!$A$2:$O$2001,12,FALSE)</f>
        <v>1</v>
      </c>
      <c r="X204" s="16" t="str">
        <f>TEXT(VLOOKUP(Table1[[#This Row],[Sales_ID]],Sales!$A$2:$O$2001,13,FALSE),"₹#,##0")</f>
        <v>₹165</v>
      </c>
      <c r="Y204" s="51">
        <f>VLOOKUP(Table1[[#This Row],[Sales_ID]],Sales!$A$2:$O$2001,14,FALSE)</f>
        <v>0.3</v>
      </c>
      <c r="Z204" s="11" t="str">
        <f>VLOOKUP(Table1[[#This Row],[Sales_ID]],Sales!$A$2:$O$2001,10,FALSE)</f>
        <v>COD</v>
      </c>
      <c r="AA204" s="50">
        <f>VLOOKUP(Table1[[#This Row],[Sales_ID]],Sales!$A$2:$O$2001,15,FALSE)</f>
        <v>115.5</v>
      </c>
    </row>
    <row r="205" spans="1:27" x14ac:dyDescent="0.3">
      <c r="A205" s="11" t="s">
        <v>878</v>
      </c>
      <c r="B205" s="11" t="str">
        <f>PROPER(VLOOKUP(A205,Customer!$A$2:$J$501,9,FALSE))</f>
        <v>Arthur Warren</v>
      </c>
      <c r="C205" s="11" t="str">
        <f>PROPER(VLOOKUP(A205,Customer!$A$2:$H$501,3,FALSE))</f>
        <v>38</v>
      </c>
      <c r="D205" s="11" t="str">
        <f>PROPER(VLOOKUP(A205,Customer!$A$2:$H$501,4,FALSE))</f>
        <v>Male</v>
      </c>
      <c r="E205" s="11" t="str">
        <f>PROPER(VLOOKUP(A205,Customer!$A$2:$H$501,5,FALSE))</f>
        <v>Ericshire</v>
      </c>
      <c r="F205" s="11" t="str">
        <f>PROPER(VLOOKUP(A205,Customer!$A$2:$H$501,6,FALSE))</f>
        <v>Nevada</v>
      </c>
      <c r="G205" s="11" t="str">
        <f>VLOOKUP(A205,Customer!$A$2:$H$501,7,FALSE)</f>
        <v>USA</v>
      </c>
      <c r="H205" s="11" t="str">
        <f>PROPER(VLOOKUP(A205,Customer!$A$1:$J$501,10,FALSE))</f>
        <v>Gold</v>
      </c>
      <c r="I205" s="11" t="s">
        <v>1602</v>
      </c>
      <c r="J205" s="11" t="str">
        <f>VLOOKUP(I205, Product!$A$2:$H$501, 2,FALSE)</f>
        <v>Decorative Floor Vase</v>
      </c>
      <c r="K205" s="11" t="str">
        <f>VLOOKUP(I205,Product!$A$2:$H$501,3,FALSE)</f>
        <v>Home</v>
      </c>
      <c r="L205" s="11" t="str">
        <f>VLOOKUP(I205, Product!$A$2:$H$501, 4,FALSE)</f>
        <v>Decor</v>
      </c>
      <c r="M205" s="11" t="str">
        <f>VLOOKUP(I205, Product!$A$2:$H$501,5,FALSE)</f>
        <v>Khan, Jones and Paul</v>
      </c>
      <c r="N205" s="12">
        <f>VLOOKUP(I205, Product!$A$2:$I$501,8,FALSE)</f>
        <v>234.80599999999998</v>
      </c>
      <c r="O205" s="12">
        <f>VLOOKUP(I205, Product!$A$2:$I$501,9,FALSE)</f>
        <v>378</v>
      </c>
      <c r="P205" s="11" t="s">
        <v>1786</v>
      </c>
      <c r="Q205" s="11" t="str">
        <f>VLOOKUP(P205,Store_Dim!$A$2:$E$21,2,FALSE)</f>
        <v>Moore, Padilla and Butler</v>
      </c>
      <c r="R205" s="11" t="str">
        <f>VLOOKUP(P205,Store_Dim!$A$2:$E$21,3,FALSE)</f>
        <v>South</v>
      </c>
      <c r="S205" s="11" t="str">
        <f>VLOOKUP(P205,Store_Dim!$A$2:$E$21,4,FALSE)</f>
        <v>East Johnstad</v>
      </c>
      <c r="T205" s="11" t="str">
        <f>VLOOKUP(P205,Store_Dim!$A$2:$E$21,5,FALSE)</f>
        <v>Flagship</v>
      </c>
      <c r="U205" s="11" t="s">
        <v>3006</v>
      </c>
      <c r="V205" s="14">
        <f>VLOOKUP(Table1[[#This Row],[Sales_ID]],Sales!$A$2:$O$2001,2,FALSE)</f>
        <v>45353</v>
      </c>
      <c r="W205" s="15">
        <f>VLOOKUP(Table1[[#This Row],[Sales_ID]],Sales!$A$2:$O$2001,12,FALSE)</f>
        <v>2</v>
      </c>
      <c r="X205" s="16" t="str">
        <f>TEXT(VLOOKUP(Table1[[#This Row],[Sales_ID]],Sales!$A$2:$O$2001,13,FALSE),"₹#,##0")</f>
        <v>₹717</v>
      </c>
      <c r="Y205" s="51">
        <f>VLOOKUP(Table1[[#This Row],[Sales_ID]],Sales!$A$2:$O$2001,14,FALSE)</f>
        <v>0.15</v>
      </c>
      <c r="Z205" s="11" t="str">
        <f>VLOOKUP(Table1[[#This Row],[Sales_ID]],Sales!$A$2:$O$2001,10,FALSE)</f>
        <v>COD</v>
      </c>
      <c r="AA205" s="50">
        <f>VLOOKUP(Table1[[#This Row],[Sales_ID]],Sales!$A$2:$O$2001,15,FALSE)</f>
        <v>1219.2570000000001</v>
      </c>
    </row>
    <row r="206" spans="1:27" x14ac:dyDescent="0.3">
      <c r="A206" s="11" t="s">
        <v>211</v>
      </c>
      <c r="B206" s="11" t="str">
        <f>PROPER(VLOOKUP(A206,Customer!$A$2:$J$501,9,FALSE))</f>
        <v>Christopher Sutton</v>
      </c>
      <c r="C206" s="11" t="str">
        <f>PROPER(VLOOKUP(A206,Customer!$A$2:$H$501,3,FALSE))</f>
        <v>49</v>
      </c>
      <c r="D206" s="11" t="str">
        <f>PROPER(VLOOKUP(A206,Customer!$A$2:$H$501,4,FALSE))</f>
        <v>Female</v>
      </c>
      <c r="E206" s="11" t="str">
        <f>PROPER(VLOOKUP(A206,Customer!$A$2:$H$501,5,FALSE))</f>
        <v>Deborahberg</v>
      </c>
      <c r="F206" s="11" t="str">
        <f>PROPER(VLOOKUP(A206,Customer!$A$2:$H$501,6,FALSE))</f>
        <v>Pennsylvania</v>
      </c>
      <c r="G206" s="11" t="str">
        <f>VLOOKUP(A206,Customer!$A$2:$H$501,7,FALSE)</f>
        <v>USA</v>
      </c>
      <c r="H206" s="11" t="str">
        <f>PROPER(VLOOKUP(A206,Customer!$A$1:$J$501,10,FALSE))</f>
        <v>Gold</v>
      </c>
      <c r="I206" s="11" t="s">
        <v>1630</v>
      </c>
      <c r="J206" s="11" t="str">
        <f>VLOOKUP(I206, Product!$A$2:$H$501, 2,FALSE)</f>
        <v>Yoga Exercise Mat</v>
      </c>
      <c r="K206" s="11" t="str">
        <f>VLOOKUP(I206,Product!$A$2:$H$501,3,FALSE)</f>
        <v>Sports</v>
      </c>
      <c r="L206" s="11" t="str">
        <f>VLOOKUP(I206, Product!$A$2:$H$501, 4,FALSE)</f>
        <v>Fitness</v>
      </c>
      <c r="M206" s="11" t="str">
        <f>VLOOKUP(I206, Product!$A$2:$H$501,5,FALSE)</f>
        <v>Carroll, Long and Mendoza</v>
      </c>
      <c r="N206" s="12">
        <f>VLOOKUP(I206, Product!$A$2:$I$501,8,FALSE)</f>
        <v>313.26</v>
      </c>
      <c r="O206" s="12">
        <f>VLOOKUP(I206, Product!$A$2:$I$501,9,FALSE)</f>
        <v>369</v>
      </c>
      <c r="P206" s="11" t="s">
        <v>1782</v>
      </c>
      <c r="Q206" s="11" t="str">
        <f>VLOOKUP(P206,Store_Dim!$A$2:$E$21,2,FALSE)</f>
        <v>Bean, Jones and Park</v>
      </c>
      <c r="R206" s="11" t="str">
        <f>VLOOKUP(P206,Store_Dim!$A$2:$E$21,3,FALSE)</f>
        <v>West</v>
      </c>
      <c r="S206" s="11" t="str">
        <f>VLOOKUP(P206,Store_Dim!$A$2:$E$21,4,FALSE)</f>
        <v>Thompsonborough</v>
      </c>
      <c r="T206" s="11" t="str">
        <f>VLOOKUP(P206,Store_Dim!$A$2:$E$21,5,FALSE)</f>
        <v>Online</v>
      </c>
      <c r="U206" s="11" t="s">
        <v>3007</v>
      </c>
      <c r="V206" s="14">
        <f>VLOOKUP(Table1[[#This Row],[Sales_ID]],Sales!$A$2:$O$2001,2,FALSE)</f>
        <v>45343</v>
      </c>
      <c r="W206" s="15">
        <f>VLOOKUP(Table1[[#This Row],[Sales_ID]],Sales!$A$2:$O$2001,12,FALSE)</f>
        <v>2</v>
      </c>
      <c r="X206" s="16" t="str">
        <f>TEXT(VLOOKUP(Table1[[#This Row],[Sales_ID]],Sales!$A$2:$O$2001,13,FALSE),"₹#,##0")</f>
        <v>₹871</v>
      </c>
      <c r="Y206" s="51">
        <f>VLOOKUP(Table1[[#This Row],[Sales_ID]],Sales!$A$2:$O$2001,14,FALSE)</f>
        <v>0.05</v>
      </c>
      <c r="Z206" s="11" t="str">
        <f>VLOOKUP(Table1[[#This Row],[Sales_ID]],Sales!$A$2:$O$2001,10,FALSE)</f>
        <v>Credit Card</v>
      </c>
      <c r="AA206" s="50">
        <f>VLOOKUP(Table1[[#This Row],[Sales_ID]],Sales!$A$2:$O$2001,15,FALSE)</f>
        <v>1655.7170000000001</v>
      </c>
    </row>
    <row r="207" spans="1:27" x14ac:dyDescent="0.3">
      <c r="A207" s="11" t="s">
        <v>1400</v>
      </c>
      <c r="B207" s="11" t="str">
        <f>PROPER(VLOOKUP(A207,Customer!$A$2:$J$501,9,FALSE))</f>
        <v>April Phillips</v>
      </c>
      <c r="C207" s="11" t="str">
        <f>PROPER(VLOOKUP(A207,Customer!$A$2:$H$501,3,FALSE))</f>
        <v>62</v>
      </c>
      <c r="D207" s="11" t="str">
        <f>PROPER(VLOOKUP(A207,Customer!$A$2:$H$501,4,FALSE))</f>
        <v>Female</v>
      </c>
      <c r="E207" s="11" t="str">
        <f>PROPER(VLOOKUP(A207,Customer!$A$2:$H$501,5,FALSE))</f>
        <v>Lake Carolyn</v>
      </c>
      <c r="F207" s="11" t="str">
        <f>PROPER(VLOOKUP(A207,Customer!$A$2:$H$501,6,FALSE))</f>
        <v>Hawaii</v>
      </c>
      <c r="G207" s="11" t="str">
        <f>VLOOKUP(A207,Customer!$A$2:$H$501,7,FALSE)</f>
        <v>USA</v>
      </c>
      <c r="H207" s="11" t="str">
        <f>PROPER(VLOOKUP(A207,Customer!$A$1:$J$501,10,FALSE))</f>
        <v>Platinum</v>
      </c>
      <c r="I207" s="11" t="s">
        <v>1620</v>
      </c>
      <c r="J207" s="11" t="str">
        <f>VLOOKUP(I207, Product!$A$2:$H$501, 2,FALSE)</f>
        <v>Women's Summer Dress</v>
      </c>
      <c r="K207" s="11" t="str">
        <f>VLOOKUP(I207,Product!$A$2:$H$501,3,FALSE)</f>
        <v>Clothing</v>
      </c>
      <c r="L207" s="11" t="str">
        <f>VLOOKUP(I207, Product!$A$2:$H$501, 4,FALSE)</f>
        <v>Tops</v>
      </c>
      <c r="M207" s="11" t="str">
        <f>VLOOKUP(I207, Product!$A$2:$H$501,5,FALSE)</f>
        <v>Smith-Mills</v>
      </c>
      <c r="N207" s="12">
        <f>VLOOKUP(I207, Product!$A$2:$I$501,8,FALSE)</f>
        <v>223.43</v>
      </c>
      <c r="O207" s="12">
        <f>VLOOKUP(I207, Product!$A$2:$I$501,9,FALSE)</f>
        <v>154</v>
      </c>
      <c r="P207" s="11" t="s">
        <v>1779</v>
      </c>
      <c r="Q207" s="11" t="str">
        <f>VLOOKUP(P207,Store_Dim!$A$2:$E$21,2,FALSE)</f>
        <v>Martinez-Mullins</v>
      </c>
      <c r="R207" s="11" t="str">
        <f>VLOOKUP(P207,Store_Dim!$A$2:$E$21,3,FALSE)</f>
        <v>South</v>
      </c>
      <c r="S207" s="11" t="str">
        <f>VLOOKUP(P207,Store_Dim!$A$2:$E$21,4,FALSE)</f>
        <v>Williamsfurt</v>
      </c>
      <c r="T207" s="11" t="str">
        <f>VLOOKUP(P207,Store_Dim!$A$2:$E$21,5,FALSE)</f>
        <v>Online</v>
      </c>
      <c r="U207" s="11" t="s">
        <v>3008</v>
      </c>
      <c r="V207" s="14">
        <f>VLOOKUP(Table1[[#This Row],[Sales_ID]],Sales!$A$2:$O$2001,2,FALSE)</f>
        <v>45321</v>
      </c>
      <c r="W207" s="15">
        <f>VLOOKUP(Table1[[#This Row],[Sales_ID]],Sales!$A$2:$O$2001,12,FALSE)</f>
        <v>1</v>
      </c>
      <c r="X207" s="16" t="str">
        <f>TEXT(VLOOKUP(Table1[[#This Row],[Sales_ID]],Sales!$A$2:$O$2001,13,FALSE),"₹#,##0")</f>
        <v>₹515</v>
      </c>
      <c r="Y207" s="51">
        <f>VLOOKUP(Table1[[#This Row],[Sales_ID]],Sales!$A$2:$O$2001,14,FALSE)</f>
        <v>0.18</v>
      </c>
      <c r="Z207" s="11" t="str">
        <f>VLOOKUP(Table1[[#This Row],[Sales_ID]],Sales!$A$2:$O$2001,10,FALSE)</f>
        <v>Credit Card</v>
      </c>
      <c r="AA207" s="50">
        <f>VLOOKUP(Table1[[#This Row],[Sales_ID]],Sales!$A$2:$O$2001,15,FALSE)</f>
        <v>422.01299999999998</v>
      </c>
    </row>
    <row r="208" spans="1:27" x14ac:dyDescent="0.3">
      <c r="A208" s="11" t="s">
        <v>1417</v>
      </c>
      <c r="B208" s="11" t="str">
        <f>PROPER(VLOOKUP(A208,Customer!$A$2:$J$501,9,FALSE))</f>
        <v>John Perez</v>
      </c>
      <c r="C208" s="11" t="str">
        <f>PROPER(VLOOKUP(A208,Customer!$A$2:$H$501,3,FALSE))</f>
        <v>29</v>
      </c>
      <c r="D208" s="11" t="str">
        <f>PROPER(VLOOKUP(A208,Customer!$A$2:$H$501,4,FALSE))</f>
        <v>Female</v>
      </c>
      <c r="E208" s="11" t="str">
        <f>PROPER(VLOOKUP(A208,Customer!$A$2:$H$501,5,FALSE))</f>
        <v>Brandontown</v>
      </c>
      <c r="F208" s="11" t="str">
        <f>PROPER(VLOOKUP(A208,Customer!$A$2:$H$501,6,FALSE))</f>
        <v>South Carolina</v>
      </c>
      <c r="G208" s="11" t="str">
        <f>VLOOKUP(A208,Customer!$A$2:$H$501,7,FALSE)</f>
        <v>USA</v>
      </c>
      <c r="H208" s="11" t="str">
        <f>PROPER(VLOOKUP(A208,Customer!$A$1:$J$501,10,FALSE))</f>
        <v>Gold</v>
      </c>
      <c r="I208" s="11" t="s">
        <v>1672</v>
      </c>
      <c r="J208" s="11" t="str">
        <f>VLOOKUP(I208, Product!$A$2:$H$501, 2,FALSE)</f>
        <v>Laptop Cooling Pad</v>
      </c>
      <c r="K208" s="11" t="str">
        <f>VLOOKUP(I208,Product!$A$2:$H$501,3,FALSE)</f>
        <v>Electronics</v>
      </c>
      <c r="L208" s="11" t="str">
        <f>VLOOKUP(I208, Product!$A$2:$H$501, 4,FALSE)</f>
        <v>Computer</v>
      </c>
      <c r="M208" s="11" t="str">
        <f>VLOOKUP(I208, Product!$A$2:$H$501,5,FALSE)</f>
        <v>Murray, Gould and Ware</v>
      </c>
      <c r="N208" s="12">
        <f>VLOOKUP(I208, Product!$A$2:$I$501,8,FALSE)</f>
        <v>86.42</v>
      </c>
      <c r="O208" s="12">
        <f>VLOOKUP(I208, Product!$A$2:$I$501,9,FALSE)</f>
        <v>222</v>
      </c>
      <c r="P208" s="11" t="s">
        <v>1804</v>
      </c>
      <c r="Q208" s="11" t="str">
        <f>VLOOKUP(P208,Store_Dim!$A$2:$E$21,2,FALSE)</f>
        <v>Frederick-Wright</v>
      </c>
      <c r="R208" s="11" t="str">
        <f>VLOOKUP(P208,Store_Dim!$A$2:$E$21,3,FALSE)</f>
        <v>West</v>
      </c>
      <c r="S208" s="11" t="str">
        <f>VLOOKUP(P208,Store_Dim!$A$2:$E$21,4,FALSE)</f>
        <v>New Jimmymouth</v>
      </c>
      <c r="T208" s="11" t="str">
        <f>VLOOKUP(P208,Store_Dim!$A$2:$E$21,5,FALSE)</f>
        <v>Flagship</v>
      </c>
      <c r="U208" s="11" t="s">
        <v>3009</v>
      </c>
      <c r="V208" s="14">
        <f>VLOOKUP(Table1[[#This Row],[Sales_ID]],Sales!$A$2:$O$2001,2,FALSE)</f>
        <v>45650</v>
      </c>
      <c r="W208" s="15">
        <f>VLOOKUP(Table1[[#This Row],[Sales_ID]],Sales!$A$2:$O$2001,12,FALSE)</f>
        <v>3</v>
      </c>
      <c r="X208" s="16" t="str">
        <f>TEXT(VLOOKUP(Table1[[#This Row],[Sales_ID]],Sales!$A$2:$O$2001,13,FALSE),"₹#,##0")</f>
        <v>₹199</v>
      </c>
      <c r="Y208" s="51">
        <f>VLOOKUP(Table1[[#This Row],[Sales_ID]],Sales!$A$2:$O$2001,14,FALSE)</f>
        <v>0.28000000000000003</v>
      </c>
      <c r="Z208" s="11" t="str">
        <f>VLOOKUP(Table1[[#This Row],[Sales_ID]],Sales!$A$2:$O$2001,10,FALSE)</f>
        <v>COD</v>
      </c>
      <c r="AA208" s="50">
        <f>VLOOKUP(Table1[[#This Row],[Sales_ID]],Sales!$A$2:$O$2001,15,FALSE)</f>
        <v>429.32159999999999</v>
      </c>
    </row>
    <row r="209" spans="1:27" x14ac:dyDescent="0.3">
      <c r="A209" s="11" t="s">
        <v>727</v>
      </c>
      <c r="B209" s="11" t="str">
        <f>PROPER(VLOOKUP(A209,Customer!$A$2:$J$501,9,FALSE))</f>
        <v>Elizabeth Stanley</v>
      </c>
      <c r="C209" s="11" t="str">
        <f>PROPER(VLOOKUP(A209,Customer!$A$2:$H$501,3,FALSE))</f>
        <v>46</v>
      </c>
      <c r="D209" s="11" t="str">
        <f>PROPER(VLOOKUP(A209,Customer!$A$2:$H$501,4,FALSE))</f>
        <v>Female</v>
      </c>
      <c r="E209" s="11" t="str">
        <f>PROPER(VLOOKUP(A209,Customer!$A$2:$H$501,5,FALSE))</f>
        <v>Bethanyton</v>
      </c>
      <c r="F209" s="11" t="str">
        <f>PROPER(VLOOKUP(A209,Customer!$A$2:$H$501,6,FALSE))</f>
        <v>Utah</v>
      </c>
      <c r="G209" s="11" t="str">
        <f>VLOOKUP(A209,Customer!$A$2:$H$501,7,FALSE)</f>
        <v>USA</v>
      </c>
      <c r="H209" s="11" t="str">
        <f>PROPER(VLOOKUP(A209,Customer!$A$1:$J$501,10,FALSE))</f>
        <v>Platinum</v>
      </c>
      <c r="I209" s="11" t="s">
        <v>1674</v>
      </c>
      <c r="J209" s="11" t="str">
        <f>VLOOKUP(I209, Product!$A$2:$H$501, 2,FALSE)</f>
        <v>Organic Sunscreen Lotion</v>
      </c>
      <c r="K209" s="11" t="str">
        <f>VLOOKUP(I209,Product!$A$2:$H$501,3,FALSE)</f>
        <v>Beauty</v>
      </c>
      <c r="L209" s="11" t="str">
        <f>VLOOKUP(I209, Product!$A$2:$H$501, 4,FALSE)</f>
        <v>Skincare</v>
      </c>
      <c r="M209" s="11" t="str">
        <f>VLOOKUP(I209, Product!$A$2:$H$501,5,FALSE)</f>
        <v>Anderson-Riley</v>
      </c>
      <c r="N209" s="12">
        <f>VLOOKUP(I209, Product!$A$2:$I$501,8,FALSE)</f>
        <v>266.86</v>
      </c>
      <c r="O209" s="12">
        <f>VLOOKUP(I209, Product!$A$2:$I$501,9,FALSE)</f>
        <v>458</v>
      </c>
      <c r="P209" s="11" t="s">
        <v>1766</v>
      </c>
      <c r="Q209" s="11" t="str">
        <f>VLOOKUP(P209,Store_Dim!$A$2:$E$21,2,FALSE)</f>
        <v>Johnson-Wright</v>
      </c>
      <c r="R209" s="11" t="str">
        <f>VLOOKUP(P209,Store_Dim!$A$2:$E$21,3,FALSE)</f>
        <v>North</v>
      </c>
      <c r="S209" s="11" t="str">
        <f>VLOOKUP(P209,Store_Dim!$A$2:$E$21,4,FALSE)</f>
        <v>Hoodberg</v>
      </c>
      <c r="T209" s="11" t="str">
        <f>VLOOKUP(P209,Store_Dim!$A$2:$E$21,5,FALSE)</f>
        <v>Outlet</v>
      </c>
      <c r="U209" s="11" t="s">
        <v>3010</v>
      </c>
      <c r="V209" s="14">
        <f>VLOOKUP(Table1[[#This Row],[Sales_ID]],Sales!$A$2:$O$2001,2,FALSE)</f>
        <v>45811</v>
      </c>
      <c r="W209" s="15">
        <f>VLOOKUP(Table1[[#This Row],[Sales_ID]],Sales!$A$2:$O$2001,12,FALSE)</f>
        <v>2</v>
      </c>
      <c r="X209" s="16" t="str">
        <f>TEXT(VLOOKUP(Table1[[#This Row],[Sales_ID]],Sales!$A$2:$O$2001,13,FALSE),"₹#,##0")</f>
        <v>₹976</v>
      </c>
      <c r="Y209" s="51">
        <f>VLOOKUP(Table1[[#This Row],[Sales_ID]],Sales!$A$2:$O$2001,14,FALSE)</f>
        <v>0.16</v>
      </c>
      <c r="Z209" s="11" t="str">
        <f>VLOOKUP(Table1[[#This Row],[Sales_ID]],Sales!$A$2:$O$2001,10,FALSE)</f>
        <v>COD</v>
      </c>
      <c r="AA209" s="50">
        <f>VLOOKUP(Table1[[#This Row],[Sales_ID]],Sales!$A$2:$O$2001,15,FALSE)</f>
        <v>1639.2095999999999</v>
      </c>
    </row>
    <row r="210" spans="1:27" x14ac:dyDescent="0.3">
      <c r="A210" s="11" t="s">
        <v>1304</v>
      </c>
      <c r="B210" s="11" t="str">
        <f>PROPER(VLOOKUP(A210,Customer!$A$2:$J$501,9,FALSE))</f>
        <v>Dr. Tamara White Md</v>
      </c>
      <c r="C210" s="11" t="str">
        <f>PROPER(VLOOKUP(A210,Customer!$A$2:$H$501,3,FALSE))</f>
        <v>60</v>
      </c>
      <c r="D210" s="11" t="str">
        <f>PROPER(VLOOKUP(A210,Customer!$A$2:$H$501,4,FALSE))</f>
        <v>Male</v>
      </c>
      <c r="E210" s="11" t="str">
        <f>PROPER(VLOOKUP(A210,Customer!$A$2:$H$501,5,FALSE))</f>
        <v>New Benjamin</v>
      </c>
      <c r="F210" s="11" t="str">
        <f>PROPER(VLOOKUP(A210,Customer!$A$2:$H$501,6,FALSE))</f>
        <v>North Carolina</v>
      </c>
      <c r="G210" s="11" t="str">
        <f>VLOOKUP(A210,Customer!$A$2:$H$501,7,FALSE)</f>
        <v>USA</v>
      </c>
      <c r="H210" s="11" t="str">
        <f>PROPER(VLOOKUP(A210,Customer!$A$1:$J$501,10,FALSE))</f>
        <v>Bronze</v>
      </c>
      <c r="I210" s="11" t="s">
        <v>1578</v>
      </c>
      <c r="J210" s="11" t="str">
        <f>VLOOKUP(I210, Product!$A$2:$H$501, 2,FALSE)</f>
        <v>4K Home Projector</v>
      </c>
      <c r="K210" s="11" t="str">
        <f>VLOOKUP(I210,Product!$A$2:$H$501,3,FALSE)</f>
        <v>Electronics</v>
      </c>
      <c r="L210" s="11" t="str">
        <f>VLOOKUP(I210, Product!$A$2:$H$501, 4,FALSE)</f>
        <v>Appliances</v>
      </c>
      <c r="M210" s="11" t="str">
        <f>VLOOKUP(I210, Product!$A$2:$H$501,5,FALSE)</f>
        <v>Thomas LLC</v>
      </c>
      <c r="N210" s="12">
        <f>VLOOKUP(I210, Product!$A$2:$I$501,8,FALSE)</f>
        <v>465.34</v>
      </c>
      <c r="O210" s="12">
        <f>VLOOKUP(I210, Product!$A$2:$I$501,9,FALSE)</f>
        <v>301</v>
      </c>
      <c r="P210" s="11" t="s">
        <v>1757</v>
      </c>
      <c r="Q210" s="11" t="str">
        <f>VLOOKUP(P210,Store_Dim!$A$2:$E$21,2,FALSE)</f>
        <v>Martinez, Adkins and Johnson</v>
      </c>
      <c r="R210" s="11" t="str">
        <f>VLOOKUP(P210,Store_Dim!$A$2:$E$21,3,FALSE)</f>
        <v>North</v>
      </c>
      <c r="S210" s="11" t="str">
        <f>VLOOKUP(P210,Store_Dim!$A$2:$E$21,4,FALSE)</f>
        <v>Danielmouth</v>
      </c>
      <c r="T210" s="11" t="str">
        <f>VLOOKUP(P210,Store_Dim!$A$2:$E$21,5,FALSE)</f>
        <v>Flagship</v>
      </c>
      <c r="U210" s="11" t="s">
        <v>3011</v>
      </c>
      <c r="V210" s="14">
        <f>VLOOKUP(Table1[[#This Row],[Sales_ID]],Sales!$A$2:$O$2001,2,FALSE)</f>
        <v>45505</v>
      </c>
      <c r="W210" s="15">
        <f>VLOOKUP(Table1[[#This Row],[Sales_ID]],Sales!$A$2:$O$2001,12,FALSE)</f>
        <v>1</v>
      </c>
      <c r="X210" s="16" t="str">
        <f>TEXT(VLOOKUP(Table1[[#This Row],[Sales_ID]],Sales!$A$2:$O$2001,13,FALSE),"₹#,##0")</f>
        <v>₹86</v>
      </c>
      <c r="Y210" s="51">
        <f>VLOOKUP(Table1[[#This Row],[Sales_ID]],Sales!$A$2:$O$2001,14,FALSE)</f>
        <v>0.01</v>
      </c>
      <c r="Z210" s="11" t="str">
        <f>VLOOKUP(Table1[[#This Row],[Sales_ID]],Sales!$A$2:$O$2001,10,FALSE)</f>
        <v>Credit Card</v>
      </c>
      <c r="AA210" s="50">
        <f>VLOOKUP(Table1[[#This Row],[Sales_ID]],Sales!$A$2:$O$2001,15,FALSE)</f>
        <v>85.169700000000006</v>
      </c>
    </row>
    <row r="211" spans="1:27" x14ac:dyDescent="0.3">
      <c r="A211" s="11" t="s">
        <v>314</v>
      </c>
      <c r="B211" s="11" t="str">
        <f>PROPER(VLOOKUP(A211,Customer!$A$2:$J$501,9,FALSE))</f>
        <v>Melissa Duffy Md</v>
      </c>
      <c r="C211" s="11" t="str">
        <f>PROPER(VLOOKUP(A211,Customer!$A$2:$H$501,3,FALSE))</f>
        <v>58</v>
      </c>
      <c r="D211" s="11" t="str">
        <f>PROPER(VLOOKUP(A211,Customer!$A$2:$H$501,4,FALSE))</f>
        <v>Female</v>
      </c>
      <c r="E211" s="11" t="str">
        <f>PROPER(VLOOKUP(A211,Customer!$A$2:$H$501,5,FALSE))</f>
        <v>East Jenna</v>
      </c>
      <c r="F211" s="11" t="str">
        <f>PROPER(VLOOKUP(A211,Customer!$A$2:$H$501,6,FALSE))</f>
        <v>South Carolina</v>
      </c>
      <c r="G211" s="11" t="str">
        <f>VLOOKUP(A211,Customer!$A$2:$H$501,7,FALSE)</f>
        <v>USA</v>
      </c>
      <c r="H211" s="11" t="str">
        <f>PROPER(VLOOKUP(A211,Customer!$A$1:$J$501,10,FALSE))</f>
        <v>Bronze</v>
      </c>
      <c r="I211" s="11" t="s">
        <v>1656</v>
      </c>
      <c r="J211" s="11" t="str">
        <f>VLOOKUP(I211, Product!$A$2:$H$501, 2,FALSE)</f>
        <v>Sports Stopwatch Pro</v>
      </c>
      <c r="K211" s="11" t="str">
        <f>VLOOKUP(I211,Product!$A$2:$H$501,3,FALSE)</f>
        <v>Sports</v>
      </c>
      <c r="L211" s="11" t="str">
        <f>VLOOKUP(I211, Product!$A$2:$H$501, 4,FALSE)</f>
        <v>Accessories</v>
      </c>
      <c r="M211" s="11" t="str">
        <f>VLOOKUP(I211, Product!$A$2:$H$501,5,FALSE)</f>
        <v>Thompson-French</v>
      </c>
      <c r="N211" s="12">
        <f>VLOOKUP(I211, Product!$A$2:$I$501,8,FALSE)</f>
        <v>434.84</v>
      </c>
      <c r="O211" s="12">
        <f>VLOOKUP(I211, Product!$A$2:$I$501,9,FALSE)</f>
        <v>185</v>
      </c>
      <c r="P211" s="11" t="s">
        <v>1794</v>
      </c>
      <c r="Q211" s="11" t="str">
        <f>VLOOKUP(P211,Store_Dim!$A$2:$E$21,2,FALSE)</f>
        <v>Thomas, Bridges and Harris</v>
      </c>
      <c r="R211" s="11" t="str">
        <f>VLOOKUP(P211,Store_Dim!$A$2:$E$21,3,FALSE)</f>
        <v>North</v>
      </c>
      <c r="S211" s="11" t="str">
        <f>VLOOKUP(P211,Store_Dim!$A$2:$E$21,4,FALSE)</f>
        <v>Sabrinatown</v>
      </c>
      <c r="T211" s="11" t="str">
        <f>VLOOKUP(P211,Store_Dim!$A$2:$E$21,5,FALSE)</f>
        <v>Online</v>
      </c>
      <c r="U211" s="11" t="s">
        <v>3012</v>
      </c>
      <c r="V211" s="14">
        <f>VLOOKUP(Table1[[#This Row],[Sales_ID]],Sales!$A$2:$O$2001,2,FALSE)</f>
        <v>45897</v>
      </c>
      <c r="W211" s="15">
        <f>VLOOKUP(Table1[[#This Row],[Sales_ID]],Sales!$A$2:$O$2001,12,FALSE)</f>
        <v>4</v>
      </c>
      <c r="X211" s="16" t="str">
        <f>TEXT(VLOOKUP(Table1[[#This Row],[Sales_ID]],Sales!$A$2:$O$2001,13,FALSE),"₹#,##0")</f>
        <v>₹705</v>
      </c>
      <c r="Y211" s="51">
        <f>VLOOKUP(Table1[[#This Row],[Sales_ID]],Sales!$A$2:$O$2001,14,FALSE)</f>
        <v>0.15</v>
      </c>
      <c r="Z211" s="11" t="str">
        <f>VLOOKUP(Table1[[#This Row],[Sales_ID]],Sales!$A$2:$O$2001,10,FALSE)</f>
        <v>PayPal</v>
      </c>
      <c r="AA211" s="50">
        <f>VLOOKUP(Table1[[#This Row],[Sales_ID]],Sales!$A$2:$O$2001,15,FALSE)</f>
        <v>2397.4079999999999</v>
      </c>
    </row>
    <row r="212" spans="1:27" x14ac:dyDescent="0.3">
      <c r="A212" s="11" t="s">
        <v>1160</v>
      </c>
      <c r="B212" s="11" t="str">
        <f>PROPER(VLOOKUP(A212,Customer!$A$2:$J$501,9,FALSE))</f>
        <v>Michael Garner</v>
      </c>
      <c r="C212" s="11" t="str">
        <f>PROPER(VLOOKUP(A212,Customer!$A$2:$H$501,3,FALSE))</f>
        <v>21</v>
      </c>
      <c r="D212" s="11" t="str">
        <f>PROPER(VLOOKUP(A212,Customer!$A$2:$H$501,4,FALSE))</f>
        <v>Female</v>
      </c>
      <c r="E212" s="11" t="str">
        <f>PROPER(VLOOKUP(A212,Customer!$A$2:$H$501,5,FALSE))</f>
        <v>Port Crystal</v>
      </c>
      <c r="F212" s="11" t="str">
        <f>PROPER(VLOOKUP(A212,Customer!$A$2:$H$501,6,FALSE))</f>
        <v>New Hampshire</v>
      </c>
      <c r="G212" s="11" t="str">
        <f>VLOOKUP(A212,Customer!$A$2:$H$501,7,FALSE)</f>
        <v>USA</v>
      </c>
      <c r="H212" s="11" t="str">
        <f>PROPER(VLOOKUP(A212,Customer!$A$1:$J$501,10,FALSE))</f>
        <v>Platinum</v>
      </c>
      <c r="I212" s="11" t="s">
        <v>1584</v>
      </c>
      <c r="J212" s="11" t="str">
        <f>VLOOKUP(I212, Product!$A$2:$H$501, 2,FALSE)</f>
        <v>Women's Denim Jeans</v>
      </c>
      <c r="K212" s="11" t="str">
        <f>VLOOKUP(I212,Product!$A$2:$H$501,3,FALSE)</f>
        <v>Clothing</v>
      </c>
      <c r="L212" s="11" t="str">
        <f>VLOOKUP(I212, Product!$A$2:$H$501, 4,FALSE)</f>
        <v>Bottoms</v>
      </c>
      <c r="M212" s="11" t="str">
        <f>VLOOKUP(I212, Product!$A$2:$H$501,5,FALSE)</f>
        <v>Guerra-Hendrix</v>
      </c>
      <c r="N212" s="12">
        <f>VLOOKUP(I212, Product!$A$2:$I$501,8,FALSE)</f>
        <v>265.73266666666666</v>
      </c>
      <c r="O212" s="12">
        <f>VLOOKUP(I212, Product!$A$2:$I$501,9,FALSE)</f>
        <v>343</v>
      </c>
      <c r="P212" s="11" t="s">
        <v>1794</v>
      </c>
      <c r="Q212" s="11" t="str">
        <f>VLOOKUP(P212,Store_Dim!$A$2:$E$21,2,FALSE)</f>
        <v>Thomas, Bridges and Harris</v>
      </c>
      <c r="R212" s="11" t="str">
        <f>VLOOKUP(P212,Store_Dim!$A$2:$E$21,3,FALSE)</f>
        <v>North</v>
      </c>
      <c r="S212" s="11" t="str">
        <f>VLOOKUP(P212,Store_Dim!$A$2:$E$21,4,FALSE)</f>
        <v>Sabrinatown</v>
      </c>
      <c r="T212" s="11" t="str">
        <f>VLOOKUP(P212,Store_Dim!$A$2:$E$21,5,FALSE)</f>
        <v>Online</v>
      </c>
      <c r="U212" s="11" t="s">
        <v>3013</v>
      </c>
      <c r="V212" s="14">
        <f>VLOOKUP(Table1[[#This Row],[Sales_ID]],Sales!$A$2:$O$2001,2,FALSE)</f>
        <v>45602</v>
      </c>
      <c r="W212" s="15">
        <f>VLOOKUP(Table1[[#This Row],[Sales_ID]],Sales!$A$2:$O$2001,12,FALSE)</f>
        <v>3</v>
      </c>
      <c r="X212" s="16" t="str">
        <f>TEXT(VLOOKUP(Table1[[#This Row],[Sales_ID]],Sales!$A$2:$O$2001,13,FALSE),"₹#,##0")</f>
        <v>₹100</v>
      </c>
      <c r="Y212" s="51">
        <f>VLOOKUP(Table1[[#This Row],[Sales_ID]],Sales!$A$2:$O$2001,14,FALSE)</f>
        <v>0.01</v>
      </c>
      <c r="Z212" s="11" t="str">
        <f>VLOOKUP(Table1[[#This Row],[Sales_ID]],Sales!$A$2:$O$2001,10,FALSE)</f>
        <v>PayPal</v>
      </c>
      <c r="AA212" s="50">
        <f>VLOOKUP(Table1[[#This Row],[Sales_ID]],Sales!$A$2:$O$2001,15,FALSE)</f>
        <v>296.31689999999998</v>
      </c>
    </row>
    <row r="213" spans="1:27" x14ac:dyDescent="0.3">
      <c r="A213" s="11" t="s">
        <v>681</v>
      </c>
      <c r="B213" s="11" t="str">
        <f>PROPER(VLOOKUP(A213,Customer!$A$2:$J$501,9,FALSE))</f>
        <v>Joan Johnson</v>
      </c>
      <c r="C213" s="11" t="str">
        <f>PROPER(VLOOKUP(A213,Customer!$A$2:$H$501,3,FALSE))</f>
        <v>50</v>
      </c>
      <c r="D213" s="11" t="str">
        <f>PROPER(VLOOKUP(A213,Customer!$A$2:$H$501,4,FALSE))</f>
        <v>Female</v>
      </c>
      <c r="E213" s="11" t="str">
        <f>PROPER(VLOOKUP(A213,Customer!$A$2:$H$501,5,FALSE))</f>
        <v>Lake Josephport</v>
      </c>
      <c r="F213" s="11" t="str">
        <f>PROPER(VLOOKUP(A213,Customer!$A$2:$H$501,6,FALSE))</f>
        <v>Maine</v>
      </c>
      <c r="G213" s="11" t="str">
        <f>VLOOKUP(A213,Customer!$A$2:$H$501,7,FALSE)</f>
        <v>USA</v>
      </c>
      <c r="H213" s="11" t="str">
        <f>PROPER(VLOOKUP(A213,Customer!$A$1:$J$501,10,FALSE))</f>
        <v>Platinum</v>
      </c>
      <c r="I213" s="11" t="s">
        <v>1616</v>
      </c>
      <c r="J213" s="11" t="str">
        <f>VLOOKUP(I213, Product!$A$2:$H$501, 2,FALSE)</f>
        <v>Gaming Mechanical Keyboard</v>
      </c>
      <c r="K213" s="11" t="str">
        <f>VLOOKUP(I213,Product!$A$2:$H$501,3,FALSE)</f>
        <v>Electronics</v>
      </c>
      <c r="L213" s="11" t="str">
        <f>VLOOKUP(I213, Product!$A$2:$H$501, 4,FALSE)</f>
        <v>Computer</v>
      </c>
      <c r="M213" s="11" t="str">
        <f>VLOOKUP(I213, Product!$A$2:$H$501,5,FALSE)</f>
        <v>Lucero LLC</v>
      </c>
      <c r="N213" s="12">
        <f>VLOOKUP(I213, Product!$A$2:$I$501,8,FALSE)</f>
        <v>419.28</v>
      </c>
      <c r="O213" s="12">
        <f>VLOOKUP(I213, Product!$A$2:$I$501,9,FALSE)</f>
        <v>86</v>
      </c>
      <c r="P213" s="11" t="s">
        <v>1786</v>
      </c>
      <c r="Q213" s="11" t="str">
        <f>VLOOKUP(P213,Store_Dim!$A$2:$E$21,2,FALSE)</f>
        <v>Moore, Padilla and Butler</v>
      </c>
      <c r="R213" s="11" t="str">
        <f>VLOOKUP(P213,Store_Dim!$A$2:$E$21,3,FALSE)</f>
        <v>South</v>
      </c>
      <c r="S213" s="11" t="str">
        <f>VLOOKUP(P213,Store_Dim!$A$2:$E$21,4,FALSE)</f>
        <v>East Johnstad</v>
      </c>
      <c r="T213" s="11" t="str">
        <f>VLOOKUP(P213,Store_Dim!$A$2:$E$21,5,FALSE)</f>
        <v>Flagship</v>
      </c>
      <c r="U213" s="11" t="s">
        <v>3014</v>
      </c>
      <c r="V213" s="14">
        <f>VLOOKUP(Table1[[#This Row],[Sales_ID]],Sales!$A$2:$O$2001,2,FALSE)</f>
        <v>45530</v>
      </c>
      <c r="W213" s="15">
        <f>VLOOKUP(Table1[[#This Row],[Sales_ID]],Sales!$A$2:$O$2001,12,FALSE)</f>
        <v>2</v>
      </c>
      <c r="X213" s="16" t="str">
        <f>TEXT(VLOOKUP(Table1[[#This Row],[Sales_ID]],Sales!$A$2:$O$2001,13,FALSE),"₹#,##0")</f>
        <v>₹166</v>
      </c>
      <c r="Y213" s="51">
        <f>VLOOKUP(Table1[[#This Row],[Sales_ID]],Sales!$A$2:$O$2001,14,FALSE)</f>
        <v>0.14000000000000001</v>
      </c>
      <c r="Z213" s="11" t="str">
        <f>VLOOKUP(Table1[[#This Row],[Sales_ID]],Sales!$A$2:$O$2001,10,FALSE)</f>
        <v>PayPal</v>
      </c>
      <c r="AA213" s="50">
        <f>VLOOKUP(Table1[[#This Row],[Sales_ID]],Sales!$A$2:$O$2001,15,FALSE)</f>
        <v>285.96719999999999</v>
      </c>
    </row>
    <row r="214" spans="1:27" x14ac:dyDescent="0.3">
      <c r="A214" s="11" t="s">
        <v>1417</v>
      </c>
      <c r="B214" s="11" t="str">
        <f>PROPER(VLOOKUP(A214,Customer!$A$2:$J$501,9,FALSE))</f>
        <v>John Perez</v>
      </c>
      <c r="C214" s="11" t="str">
        <f>PROPER(VLOOKUP(A214,Customer!$A$2:$H$501,3,FALSE))</f>
        <v>29</v>
      </c>
      <c r="D214" s="11" t="str">
        <f>PROPER(VLOOKUP(A214,Customer!$A$2:$H$501,4,FALSE))</f>
        <v>Female</v>
      </c>
      <c r="E214" s="11" t="str">
        <f>PROPER(VLOOKUP(A214,Customer!$A$2:$H$501,5,FALSE))</f>
        <v>Brandontown</v>
      </c>
      <c r="F214" s="11" t="str">
        <f>PROPER(VLOOKUP(A214,Customer!$A$2:$H$501,6,FALSE))</f>
        <v>South Carolina</v>
      </c>
      <c r="G214" s="11" t="str">
        <f>VLOOKUP(A214,Customer!$A$2:$H$501,7,FALSE)</f>
        <v>USA</v>
      </c>
      <c r="H214" s="11" t="str">
        <f>PROPER(VLOOKUP(A214,Customer!$A$1:$J$501,10,FALSE))</f>
        <v>Gold</v>
      </c>
      <c r="I214" s="11" t="s">
        <v>1600</v>
      </c>
      <c r="J214" s="11" t="str">
        <f>VLOOKUP(I214, Product!$A$2:$H$501, 2,FALSE)</f>
        <v>Wireless Bluetooth Speaker</v>
      </c>
      <c r="K214" s="11" t="str">
        <f>VLOOKUP(I214,Product!$A$2:$H$501,3,FALSE)</f>
        <v>Electronics</v>
      </c>
      <c r="L214" s="11" t="str">
        <f>VLOOKUP(I214, Product!$A$2:$H$501, 4,FALSE)</f>
        <v>Audio</v>
      </c>
      <c r="M214" s="11" t="str">
        <f>VLOOKUP(I214, Product!$A$2:$H$501,5,FALSE)</f>
        <v>Reed-Schmidt</v>
      </c>
      <c r="N214" s="12">
        <f>VLOOKUP(I214, Product!$A$2:$I$501,8,FALSE)</f>
        <v>322.41000000000003</v>
      </c>
      <c r="O214" s="12">
        <f>VLOOKUP(I214, Product!$A$2:$I$501,9,FALSE)</f>
        <v>213</v>
      </c>
      <c r="P214" s="11" t="s">
        <v>1773</v>
      </c>
      <c r="Q214" s="11" t="str">
        <f>VLOOKUP(P214,Store_Dim!$A$2:$E$21,2,FALSE)</f>
        <v>Gray Ltd</v>
      </c>
      <c r="R214" s="11" t="str">
        <f>VLOOKUP(P214,Store_Dim!$A$2:$E$21,3,FALSE)</f>
        <v>North</v>
      </c>
      <c r="S214" s="11" t="str">
        <f>VLOOKUP(P214,Store_Dim!$A$2:$E$21,4,FALSE)</f>
        <v>New Michaelchester</v>
      </c>
      <c r="T214" s="11" t="str">
        <f>VLOOKUP(P214,Store_Dim!$A$2:$E$21,5,FALSE)</f>
        <v>Outlet</v>
      </c>
      <c r="U214" s="11" t="s">
        <v>3015</v>
      </c>
      <c r="V214" s="14">
        <f>VLOOKUP(Table1[[#This Row],[Sales_ID]],Sales!$A$2:$O$2001,2,FALSE)</f>
        <v>45729</v>
      </c>
      <c r="W214" s="15">
        <f>VLOOKUP(Table1[[#This Row],[Sales_ID]],Sales!$A$2:$O$2001,12,FALSE)</f>
        <v>1</v>
      </c>
      <c r="X214" s="16" t="str">
        <f>TEXT(VLOOKUP(Table1[[#This Row],[Sales_ID]],Sales!$A$2:$O$2001,13,FALSE),"₹#,##0")</f>
        <v>₹429</v>
      </c>
      <c r="Y214" s="51">
        <f>VLOOKUP(Table1[[#This Row],[Sales_ID]],Sales!$A$2:$O$2001,14,FALSE)</f>
        <v>0.28999999999999998</v>
      </c>
      <c r="Z214" s="11" t="str">
        <f>VLOOKUP(Table1[[#This Row],[Sales_ID]],Sales!$A$2:$O$2001,10,FALSE)</f>
        <v>Credit Card</v>
      </c>
      <c r="AA214" s="50">
        <f>VLOOKUP(Table1[[#This Row],[Sales_ID]],Sales!$A$2:$O$2001,15,FALSE)</f>
        <v>304.76749999999998</v>
      </c>
    </row>
    <row r="215" spans="1:27" x14ac:dyDescent="0.3">
      <c r="A215" s="11" t="s">
        <v>529</v>
      </c>
      <c r="B215" s="11" t="str">
        <f>PROPER(VLOOKUP(A215,Customer!$A$2:$J$501,9,FALSE))</f>
        <v>Sean Powell</v>
      </c>
      <c r="C215" s="11" t="str">
        <f>PROPER(VLOOKUP(A215,Customer!$A$2:$H$501,3,FALSE))</f>
        <v>43</v>
      </c>
      <c r="D215" s="11" t="str">
        <f>PROPER(VLOOKUP(A215,Customer!$A$2:$H$501,4,FALSE))</f>
        <v>Male</v>
      </c>
      <c r="E215" s="11" t="str">
        <f>PROPER(VLOOKUP(A215,Customer!$A$2:$H$501,5,FALSE))</f>
        <v>South Kevin</v>
      </c>
      <c r="F215" s="11" t="str">
        <f>PROPER(VLOOKUP(A215,Customer!$A$2:$H$501,6,FALSE))</f>
        <v>Vermont</v>
      </c>
      <c r="G215" s="11" t="str">
        <f>VLOOKUP(A215,Customer!$A$2:$H$501,7,FALSE)</f>
        <v>USA</v>
      </c>
      <c r="H215" s="11" t="str">
        <f>PROPER(VLOOKUP(A215,Customer!$A$1:$J$501,10,FALSE))</f>
        <v>Bronze</v>
      </c>
      <c r="I215" s="11" t="s">
        <v>1586</v>
      </c>
      <c r="J215" s="11" t="str">
        <f>VLOOKUP(I215, Product!$A$2:$H$501, 2,FALSE)</f>
        <v>Knee Support Brace</v>
      </c>
      <c r="K215" s="11" t="str">
        <f>VLOOKUP(I215,Product!$A$2:$H$501,3,FALSE)</f>
        <v>Sports</v>
      </c>
      <c r="L215" s="11" t="str">
        <f>VLOOKUP(I215, Product!$A$2:$H$501, 4,FALSE)</f>
        <v>Equipment</v>
      </c>
      <c r="M215" s="11" t="str">
        <f>VLOOKUP(I215, Product!$A$2:$H$501,5,FALSE)</f>
        <v>May-Reese</v>
      </c>
      <c r="N215" s="12">
        <f>VLOOKUP(I215, Product!$A$2:$I$501,8,FALSE)</f>
        <v>21.34</v>
      </c>
      <c r="O215" s="12">
        <f>VLOOKUP(I215, Product!$A$2:$I$501,9,FALSE)</f>
        <v>65</v>
      </c>
      <c r="P215" s="11" t="s">
        <v>1782</v>
      </c>
      <c r="Q215" s="11" t="str">
        <f>VLOOKUP(P215,Store_Dim!$A$2:$E$21,2,FALSE)</f>
        <v>Bean, Jones and Park</v>
      </c>
      <c r="R215" s="11" t="str">
        <f>VLOOKUP(P215,Store_Dim!$A$2:$E$21,3,FALSE)</f>
        <v>West</v>
      </c>
      <c r="S215" s="11" t="str">
        <f>VLOOKUP(P215,Store_Dim!$A$2:$E$21,4,FALSE)</f>
        <v>Thompsonborough</v>
      </c>
      <c r="T215" s="11" t="str">
        <f>VLOOKUP(P215,Store_Dim!$A$2:$E$21,5,FALSE)</f>
        <v>Online</v>
      </c>
      <c r="U215" s="11" t="s">
        <v>1945</v>
      </c>
      <c r="V215" s="14">
        <f>VLOOKUP(Table1[[#This Row],[Sales_ID]],Sales!$A$2:$O$2001,2,FALSE)</f>
        <v>45503</v>
      </c>
      <c r="W215" s="15">
        <f>VLOOKUP(Table1[[#This Row],[Sales_ID]],Sales!$A$2:$O$2001,12,FALSE)</f>
        <v>2</v>
      </c>
      <c r="X215" s="16" t="str">
        <f>TEXT(VLOOKUP(Table1[[#This Row],[Sales_ID]],Sales!$A$2:$O$2001,13,FALSE),"₹#,##0")</f>
        <v>₹152</v>
      </c>
      <c r="Y215" s="51">
        <f>VLOOKUP(Table1[[#This Row],[Sales_ID]],Sales!$A$2:$O$2001,14,FALSE)</f>
        <v>0.28999999999999998</v>
      </c>
      <c r="Z215" s="11" t="str">
        <f>VLOOKUP(Table1[[#This Row],[Sales_ID]],Sales!$A$2:$O$2001,10,FALSE)</f>
        <v>COD</v>
      </c>
      <c r="AA215" s="50">
        <f>VLOOKUP(Table1[[#This Row],[Sales_ID]],Sales!$A$2:$O$2001,15,FALSE)</f>
        <v>215.14420000000001</v>
      </c>
    </row>
    <row r="216" spans="1:27" x14ac:dyDescent="0.3">
      <c r="A216" s="11" t="s">
        <v>1371</v>
      </c>
      <c r="B216" s="11" t="str">
        <f>PROPER(VLOOKUP(A216,Customer!$A$2:$J$501,9,FALSE))</f>
        <v>Adam Castro</v>
      </c>
      <c r="C216" s="11" t="str">
        <f>PROPER(VLOOKUP(A216,Customer!$A$2:$H$501,3,FALSE))</f>
        <v>51</v>
      </c>
      <c r="D216" s="11" t="str">
        <f>PROPER(VLOOKUP(A216,Customer!$A$2:$H$501,4,FALSE))</f>
        <v>Male</v>
      </c>
      <c r="E216" s="11" t="str">
        <f>PROPER(VLOOKUP(A216,Customer!$A$2:$H$501,5,FALSE))</f>
        <v>New Donnabury</v>
      </c>
      <c r="F216" s="11" t="str">
        <f>PROPER(VLOOKUP(A216,Customer!$A$2:$H$501,6,FALSE))</f>
        <v>Texas</v>
      </c>
      <c r="G216" s="11" t="str">
        <f>VLOOKUP(A216,Customer!$A$2:$H$501,7,FALSE)</f>
        <v>USA</v>
      </c>
      <c r="H216" s="11" t="str">
        <f>PROPER(VLOOKUP(A216,Customer!$A$1:$J$501,10,FALSE))</f>
        <v>Silver</v>
      </c>
      <c r="I216" s="11" t="s">
        <v>1543</v>
      </c>
      <c r="J216" s="11" t="str">
        <f>VLOOKUP(I216, Product!$A$2:$H$501, 2,FALSE)</f>
        <v>Brother Laser Printer</v>
      </c>
      <c r="K216" s="11" t="str">
        <f>VLOOKUP(I216,Product!$A$2:$H$501,3,FALSE)</f>
        <v>Electronics</v>
      </c>
      <c r="L216" s="11" t="str">
        <f>VLOOKUP(I216, Product!$A$2:$H$501, 4,FALSE)</f>
        <v>Computer</v>
      </c>
      <c r="M216" s="11" t="str">
        <f>VLOOKUP(I216, Product!$A$2:$H$501,5,FALSE)</f>
        <v>Hunt Inc</v>
      </c>
      <c r="N216" s="12">
        <f>VLOOKUP(I216, Product!$A$2:$I$501,8,FALSE)</f>
        <v>112.42</v>
      </c>
      <c r="O216" s="12">
        <f>VLOOKUP(I216, Product!$A$2:$I$501,9,FALSE)</f>
        <v>416</v>
      </c>
      <c r="P216" s="11" t="s">
        <v>1786</v>
      </c>
      <c r="Q216" s="11" t="str">
        <f>VLOOKUP(P216,Store_Dim!$A$2:$E$21,2,FALSE)</f>
        <v>Moore, Padilla and Butler</v>
      </c>
      <c r="R216" s="11" t="str">
        <f>VLOOKUP(P216,Store_Dim!$A$2:$E$21,3,FALSE)</f>
        <v>South</v>
      </c>
      <c r="S216" s="11" t="str">
        <f>VLOOKUP(P216,Store_Dim!$A$2:$E$21,4,FALSE)</f>
        <v>East Johnstad</v>
      </c>
      <c r="T216" s="11" t="str">
        <f>VLOOKUP(P216,Store_Dim!$A$2:$E$21,5,FALSE)</f>
        <v>Flagship</v>
      </c>
      <c r="U216" s="11" t="s">
        <v>3016</v>
      </c>
      <c r="V216" s="14">
        <f>VLOOKUP(Table1[[#This Row],[Sales_ID]],Sales!$A$2:$O$2001,2,FALSE)</f>
        <v>45468</v>
      </c>
      <c r="W216" s="15">
        <f>VLOOKUP(Table1[[#This Row],[Sales_ID]],Sales!$A$2:$O$2001,12,FALSE)</f>
        <v>2</v>
      </c>
      <c r="X216" s="16" t="str">
        <f>TEXT(VLOOKUP(Table1[[#This Row],[Sales_ID]],Sales!$A$2:$O$2001,13,FALSE),"₹#,##0")</f>
        <v>₹540</v>
      </c>
      <c r="Y216" s="51">
        <f>VLOOKUP(Table1[[#This Row],[Sales_ID]],Sales!$A$2:$O$2001,14,FALSE)</f>
        <v>0.28999999999999998</v>
      </c>
      <c r="Z216" s="11" t="str">
        <f>VLOOKUP(Table1[[#This Row],[Sales_ID]],Sales!$A$2:$O$2001,10,FALSE)</f>
        <v>Credit Card</v>
      </c>
      <c r="AA216" s="50">
        <f>VLOOKUP(Table1[[#This Row],[Sales_ID]],Sales!$A$2:$O$2001,15,FALSE)</f>
        <v>767.48159999999996</v>
      </c>
    </row>
    <row r="217" spans="1:27" x14ac:dyDescent="0.3">
      <c r="A217" s="11" t="s">
        <v>857</v>
      </c>
      <c r="B217" s="11" t="str">
        <f>PROPER(VLOOKUP(A217,Customer!$A$2:$J$501,9,FALSE))</f>
        <v>Tyrone Olson</v>
      </c>
      <c r="C217" s="11" t="str">
        <f>PROPER(VLOOKUP(A217,Customer!$A$2:$H$501,3,FALSE))</f>
        <v>45</v>
      </c>
      <c r="D217" s="11" t="str">
        <f>PROPER(VLOOKUP(A217,Customer!$A$2:$H$501,4,FALSE))</f>
        <v>Female</v>
      </c>
      <c r="E217" s="11" t="str">
        <f>PROPER(VLOOKUP(A217,Customer!$A$2:$H$501,5,FALSE))</f>
        <v>Emilytown</v>
      </c>
      <c r="F217" s="11" t="str">
        <f>PROPER(VLOOKUP(A217,Customer!$A$2:$H$501,6,FALSE))</f>
        <v>California</v>
      </c>
      <c r="G217" s="11" t="str">
        <f>VLOOKUP(A217,Customer!$A$2:$H$501,7,FALSE)</f>
        <v>USA</v>
      </c>
      <c r="H217" s="11" t="str">
        <f>PROPER(VLOOKUP(A217,Customer!$A$1:$J$501,10,FALSE))</f>
        <v>Silver</v>
      </c>
      <c r="I217" s="11" t="s">
        <v>1666</v>
      </c>
      <c r="J217" s="11" t="str">
        <f>VLOOKUP(I217, Product!$A$2:$H$501, 2,FALSE)</f>
        <v>Men's Hair Styling Gel</v>
      </c>
      <c r="K217" s="11" t="str">
        <f>VLOOKUP(I217,Product!$A$2:$H$501,3,FALSE)</f>
        <v>Beauty</v>
      </c>
      <c r="L217" s="11" t="str">
        <f>VLOOKUP(I217, Product!$A$2:$H$501, 4,FALSE)</f>
        <v>Haircare</v>
      </c>
      <c r="M217" s="11" t="str">
        <f>VLOOKUP(I217, Product!$A$2:$H$501,5,FALSE)</f>
        <v>Cline-Mccarthy</v>
      </c>
      <c r="N217" s="12">
        <f>VLOOKUP(I217, Product!$A$2:$I$501,8,FALSE)</f>
        <v>17.309999999999999</v>
      </c>
      <c r="O217" s="12">
        <f>VLOOKUP(I217, Product!$A$2:$I$501,9,FALSE)</f>
        <v>399</v>
      </c>
      <c r="P217" s="11" t="s">
        <v>1799</v>
      </c>
      <c r="Q217" s="11" t="str">
        <f>VLOOKUP(P217,Store_Dim!$A$2:$E$21,2,FALSE)</f>
        <v>Mcdonald Inc</v>
      </c>
      <c r="R217" s="11" t="str">
        <f>VLOOKUP(P217,Store_Dim!$A$2:$E$21,3,FALSE)</f>
        <v>South</v>
      </c>
      <c r="S217" s="11" t="str">
        <f>VLOOKUP(P217,Store_Dim!$A$2:$E$21,4,FALSE)</f>
        <v>Christopherland</v>
      </c>
      <c r="T217" s="11" t="str">
        <f>VLOOKUP(P217,Store_Dim!$A$2:$E$21,5,FALSE)</f>
        <v>Outlet</v>
      </c>
      <c r="U217" s="11" t="s">
        <v>3017</v>
      </c>
      <c r="V217" s="14">
        <f>VLOOKUP(Table1[[#This Row],[Sales_ID]],Sales!$A$2:$O$2001,2,FALSE)</f>
        <v>45936</v>
      </c>
      <c r="W217" s="15">
        <f>VLOOKUP(Table1[[#This Row],[Sales_ID]],Sales!$A$2:$O$2001,12,FALSE)</f>
        <v>2</v>
      </c>
      <c r="X217" s="16" t="str">
        <f>TEXT(VLOOKUP(Table1[[#This Row],[Sales_ID]],Sales!$A$2:$O$2001,13,FALSE),"₹#,##0")</f>
        <v>₹580</v>
      </c>
      <c r="Y217" s="51">
        <f>VLOOKUP(Table1[[#This Row],[Sales_ID]],Sales!$A$2:$O$2001,14,FALSE)</f>
        <v>0.01</v>
      </c>
      <c r="Z217" s="11" t="str">
        <f>VLOOKUP(Table1[[#This Row],[Sales_ID]],Sales!$A$2:$O$2001,10,FALSE)</f>
        <v>PayPal</v>
      </c>
      <c r="AA217" s="50">
        <f>VLOOKUP(Table1[[#This Row],[Sales_ID]],Sales!$A$2:$O$2001,15,FALSE)</f>
        <v>1147.4495999999999</v>
      </c>
    </row>
    <row r="218" spans="1:27" x14ac:dyDescent="0.3">
      <c r="A218" s="11" t="s">
        <v>110</v>
      </c>
      <c r="B218" s="11" t="str">
        <f>PROPER(VLOOKUP(A218,Customer!$A$2:$J$501,9,FALSE))</f>
        <v>Amber Carlson</v>
      </c>
      <c r="C218" s="11" t="str">
        <f>PROPER(VLOOKUP(A218,Customer!$A$2:$H$501,3,FALSE))</f>
        <v>18</v>
      </c>
      <c r="D218" s="11" t="str">
        <f>PROPER(VLOOKUP(A218,Customer!$A$2:$H$501,4,FALSE))</f>
        <v>Female</v>
      </c>
      <c r="E218" s="11" t="str">
        <f>PROPER(VLOOKUP(A218,Customer!$A$2:$H$501,5,FALSE))</f>
        <v>East Michellemouth</v>
      </c>
      <c r="F218" s="11" t="str">
        <f>PROPER(VLOOKUP(A218,Customer!$A$2:$H$501,6,FALSE))</f>
        <v>Missouri</v>
      </c>
      <c r="G218" s="11" t="str">
        <f>VLOOKUP(A218,Customer!$A$2:$H$501,7,FALSE)</f>
        <v>USA</v>
      </c>
      <c r="H218" s="11" t="str">
        <f>PROPER(VLOOKUP(A218,Customer!$A$1:$J$501,10,FALSE))</f>
        <v>Gold</v>
      </c>
      <c r="I218" s="11" t="s">
        <v>1686</v>
      </c>
      <c r="J218" s="11" t="str">
        <f>VLOOKUP(I218, Product!$A$2:$H$501, 2,FALSE)</f>
        <v>Men's Sports Shorts</v>
      </c>
      <c r="K218" s="11" t="str">
        <f>VLOOKUP(I218,Product!$A$2:$H$501,3,FALSE)</f>
        <v>Clothing</v>
      </c>
      <c r="L218" s="11" t="str">
        <f>VLOOKUP(I218, Product!$A$2:$H$501, 4,FALSE)</f>
        <v>Bottoms</v>
      </c>
      <c r="M218" s="11" t="str">
        <f>VLOOKUP(I218, Product!$A$2:$H$501,5,FALSE)</f>
        <v>Fitzpatrick Ltd</v>
      </c>
      <c r="N218" s="12">
        <f>VLOOKUP(I218, Product!$A$2:$I$501,8,FALSE)</f>
        <v>218.22</v>
      </c>
      <c r="O218" s="12">
        <f>VLOOKUP(I218, Product!$A$2:$I$501,9,FALSE)</f>
        <v>224</v>
      </c>
      <c r="P218" s="11" t="s">
        <v>1807</v>
      </c>
      <c r="Q218" s="11" t="str">
        <f>VLOOKUP(P218,Store_Dim!$A$2:$E$21,2,FALSE)</f>
        <v>Holloway Ltd</v>
      </c>
      <c r="R218" s="11" t="str">
        <f>VLOOKUP(P218,Store_Dim!$A$2:$E$21,3,FALSE)</f>
        <v>North</v>
      </c>
      <c r="S218" s="11" t="str">
        <f>VLOOKUP(P218,Store_Dim!$A$2:$E$21,4,FALSE)</f>
        <v>Bensonhaven</v>
      </c>
      <c r="T218" s="11" t="str">
        <f>VLOOKUP(P218,Store_Dim!$A$2:$E$21,5,FALSE)</f>
        <v>Flagship</v>
      </c>
      <c r="U218" s="11" t="s">
        <v>3018</v>
      </c>
      <c r="V218" s="14">
        <f>VLOOKUP(Table1[[#This Row],[Sales_ID]],Sales!$A$2:$O$2001,2,FALSE)</f>
        <v>45622</v>
      </c>
      <c r="W218" s="15">
        <f>VLOOKUP(Table1[[#This Row],[Sales_ID]],Sales!$A$2:$O$2001,12,FALSE)</f>
        <v>4</v>
      </c>
      <c r="X218" s="16" t="str">
        <f>TEXT(VLOOKUP(Table1[[#This Row],[Sales_ID]],Sales!$A$2:$O$2001,13,FALSE),"₹#,##0")</f>
        <v>₹478</v>
      </c>
      <c r="Y218" s="51">
        <f>VLOOKUP(Table1[[#This Row],[Sales_ID]],Sales!$A$2:$O$2001,14,FALSE)</f>
        <v>7.0000000000000007E-2</v>
      </c>
      <c r="Z218" s="11" t="str">
        <f>VLOOKUP(Table1[[#This Row],[Sales_ID]],Sales!$A$2:$O$2001,10,FALSE)</f>
        <v>PayPal</v>
      </c>
      <c r="AA218" s="50">
        <f>VLOOKUP(Table1[[#This Row],[Sales_ID]],Sales!$A$2:$O$2001,15,FALSE)</f>
        <v>1776.3743999999999</v>
      </c>
    </row>
    <row r="219" spans="1:27" x14ac:dyDescent="0.3">
      <c r="A219" s="11" t="s">
        <v>827</v>
      </c>
      <c r="B219" s="11" t="str">
        <f>PROPER(VLOOKUP(A219,Customer!$A$2:$J$501,9,FALSE))</f>
        <v>Beth Allen</v>
      </c>
      <c r="C219" s="11" t="str">
        <f>PROPER(VLOOKUP(A219,Customer!$A$2:$H$501,3,FALSE))</f>
        <v>32</v>
      </c>
      <c r="D219" s="11" t="str">
        <f>PROPER(VLOOKUP(A219,Customer!$A$2:$H$501,4,FALSE))</f>
        <v>Female</v>
      </c>
      <c r="E219" s="11" t="str">
        <f>PROPER(VLOOKUP(A219,Customer!$A$2:$H$501,5,FALSE))</f>
        <v>South Kathrynmouth</v>
      </c>
      <c r="F219" s="11" t="str">
        <f>PROPER(VLOOKUP(A219,Customer!$A$2:$H$501,6,FALSE))</f>
        <v>Oklahoma</v>
      </c>
      <c r="G219" s="11" t="str">
        <f>VLOOKUP(A219,Customer!$A$2:$H$501,7,FALSE)</f>
        <v>USA</v>
      </c>
      <c r="H219" s="11" t="str">
        <f>PROPER(VLOOKUP(A219,Customer!$A$1:$J$501,10,FALSE))</f>
        <v>Silver</v>
      </c>
      <c r="I219" s="11" t="s">
        <v>1730</v>
      </c>
      <c r="J219" s="11" t="str">
        <f>VLOOKUP(I219, Product!$A$2:$H$501, 2,FALSE)</f>
        <v>Women's High Heels</v>
      </c>
      <c r="K219" s="11" t="str">
        <f>VLOOKUP(I219,Product!$A$2:$H$501,3,FALSE)</f>
        <v>Clothing</v>
      </c>
      <c r="L219" s="11" t="str">
        <f>VLOOKUP(I219, Product!$A$2:$H$501, 4,FALSE)</f>
        <v>Footwear</v>
      </c>
      <c r="M219" s="11" t="str">
        <f>VLOOKUP(I219, Product!$A$2:$H$501,5,FALSE)</f>
        <v>Smith-Charles</v>
      </c>
      <c r="N219" s="12">
        <f>VLOOKUP(I219, Product!$A$2:$I$501,8,FALSE)</f>
        <v>438.25</v>
      </c>
      <c r="O219" s="12">
        <f>VLOOKUP(I219, Product!$A$2:$I$501,9,FALSE)</f>
        <v>496</v>
      </c>
      <c r="P219" s="11" t="s">
        <v>1776</v>
      </c>
      <c r="Q219" s="11" t="str">
        <f>VLOOKUP(P219,Store_Dim!$A$2:$E$21,2,FALSE)</f>
        <v>Benson-Elliott</v>
      </c>
      <c r="R219" s="11" t="str">
        <f>VLOOKUP(P219,Store_Dim!$A$2:$E$21,3,FALSE)</f>
        <v>East</v>
      </c>
      <c r="S219" s="11" t="str">
        <f>VLOOKUP(P219,Store_Dim!$A$2:$E$21,4,FALSE)</f>
        <v>Port Josephberg</v>
      </c>
      <c r="T219" s="11" t="str">
        <f>VLOOKUP(P219,Store_Dim!$A$2:$E$21,5,FALSE)</f>
        <v>Online</v>
      </c>
      <c r="U219" s="11" t="s">
        <v>3019</v>
      </c>
      <c r="V219" s="14">
        <f>VLOOKUP(Table1[[#This Row],[Sales_ID]],Sales!$A$2:$O$2001,2,FALSE)</f>
        <v>45705</v>
      </c>
      <c r="W219" s="15">
        <f>VLOOKUP(Table1[[#This Row],[Sales_ID]],Sales!$A$2:$O$2001,12,FALSE)</f>
        <v>3</v>
      </c>
      <c r="X219" s="16" t="str">
        <f>TEXT(VLOOKUP(Table1[[#This Row],[Sales_ID]],Sales!$A$2:$O$2001,13,FALSE),"₹#,##0")</f>
        <v>₹243</v>
      </c>
      <c r="Y219" s="51">
        <f>VLOOKUP(Table1[[#This Row],[Sales_ID]],Sales!$A$2:$O$2001,14,FALSE)</f>
        <v>0.25</v>
      </c>
      <c r="Z219" s="11" t="str">
        <f>VLOOKUP(Table1[[#This Row],[Sales_ID]],Sales!$A$2:$O$2001,10,FALSE)</f>
        <v>Credit Card</v>
      </c>
      <c r="AA219" s="50">
        <f>VLOOKUP(Table1[[#This Row],[Sales_ID]],Sales!$A$2:$O$2001,15,FALSE)</f>
        <v>545.80500000000006</v>
      </c>
    </row>
    <row r="220" spans="1:27" x14ac:dyDescent="0.3">
      <c r="A220" s="11" t="s">
        <v>1148</v>
      </c>
      <c r="B220" s="11" t="str">
        <f>PROPER(VLOOKUP(A220,Customer!$A$2:$J$501,9,FALSE))</f>
        <v>Melinda Johnson</v>
      </c>
      <c r="C220" s="11" t="str">
        <f>PROPER(VLOOKUP(A220,Customer!$A$2:$H$501,3,FALSE))</f>
        <v>51</v>
      </c>
      <c r="D220" s="11" t="str">
        <f>PROPER(VLOOKUP(A220,Customer!$A$2:$H$501,4,FALSE))</f>
        <v>Male</v>
      </c>
      <c r="E220" s="11" t="str">
        <f>PROPER(VLOOKUP(A220,Customer!$A$2:$H$501,5,FALSE))</f>
        <v>Kaufmanfurt</v>
      </c>
      <c r="F220" s="11" t="str">
        <f>PROPER(VLOOKUP(A220,Customer!$A$2:$H$501,6,FALSE))</f>
        <v>Ohio</v>
      </c>
      <c r="G220" s="11" t="str">
        <f>VLOOKUP(A220,Customer!$A$2:$H$501,7,FALSE)</f>
        <v>USA</v>
      </c>
      <c r="H220" s="11" t="str">
        <f>PROPER(VLOOKUP(A220,Customer!$A$1:$J$501,10,FALSE))</f>
        <v>Bronze</v>
      </c>
      <c r="I220" s="11" t="s">
        <v>1600</v>
      </c>
      <c r="J220" s="11" t="str">
        <f>VLOOKUP(I220, Product!$A$2:$H$501, 2,FALSE)</f>
        <v>Wireless Bluetooth Speaker</v>
      </c>
      <c r="K220" s="11" t="str">
        <f>VLOOKUP(I220,Product!$A$2:$H$501,3,FALSE)</f>
        <v>Electronics</v>
      </c>
      <c r="L220" s="11" t="str">
        <f>VLOOKUP(I220, Product!$A$2:$H$501, 4,FALSE)</f>
        <v>Audio</v>
      </c>
      <c r="M220" s="11" t="str">
        <f>VLOOKUP(I220, Product!$A$2:$H$501,5,FALSE)</f>
        <v>Reed-Schmidt</v>
      </c>
      <c r="N220" s="12">
        <f>VLOOKUP(I220, Product!$A$2:$I$501,8,FALSE)</f>
        <v>322.41000000000003</v>
      </c>
      <c r="O220" s="12">
        <f>VLOOKUP(I220, Product!$A$2:$I$501,9,FALSE)</f>
        <v>213</v>
      </c>
      <c r="P220" s="11" t="s">
        <v>1807</v>
      </c>
      <c r="Q220" s="11" t="str">
        <f>VLOOKUP(P220,Store_Dim!$A$2:$E$21,2,FALSE)</f>
        <v>Holloway Ltd</v>
      </c>
      <c r="R220" s="11" t="str">
        <f>VLOOKUP(P220,Store_Dim!$A$2:$E$21,3,FALSE)</f>
        <v>North</v>
      </c>
      <c r="S220" s="11" t="str">
        <f>VLOOKUP(P220,Store_Dim!$A$2:$E$21,4,FALSE)</f>
        <v>Bensonhaven</v>
      </c>
      <c r="T220" s="11" t="str">
        <f>VLOOKUP(P220,Store_Dim!$A$2:$E$21,5,FALSE)</f>
        <v>Flagship</v>
      </c>
      <c r="U220" s="11" t="s">
        <v>3020</v>
      </c>
      <c r="V220" s="14">
        <f>VLOOKUP(Table1[[#This Row],[Sales_ID]],Sales!$A$2:$O$2001,2,FALSE)</f>
        <v>45250</v>
      </c>
      <c r="W220" s="15">
        <f>VLOOKUP(Table1[[#This Row],[Sales_ID]],Sales!$A$2:$O$2001,12,FALSE)</f>
        <v>2</v>
      </c>
      <c r="X220" s="16" t="str">
        <f>TEXT(VLOOKUP(Table1[[#This Row],[Sales_ID]],Sales!$A$2:$O$2001,13,FALSE),"₹#,##0")</f>
        <v>₹519</v>
      </c>
      <c r="Y220" s="51">
        <f>VLOOKUP(Table1[[#This Row],[Sales_ID]],Sales!$A$2:$O$2001,14,FALSE)</f>
        <v>0.09</v>
      </c>
      <c r="Z220" s="11" t="str">
        <f>VLOOKUP(Table1[[#This Row],[Sales_ID]],Sales!$A$2:$O$2001,10,FALSE)</f>
        <v>PayPal</v>
      </c>
      <c r="AA220" s="50">
        <f>VLOOKUP(Table1[[#This Row],[Sales_ID]],Sales!$A$2:$O$2001,15,FALSE)</f>
        <v>945.12599999999998</v>
      </c>
    </row>
    <row r="221" spans="1:27" x14ac:dyDescent="0.3">
      <c r="A221" s="11" t="s">
        <v>1510</v>
      </c>
      <c r="B221" s="11" t="str">
        <f>PROPER(VLOOKUP(A221,Customer!$A$2:$J$501,9,FALSE))</f>
        <v>Kaitlin Brown</v>
      </c>
      <c r="C221" s="11" t="str">
        <f>PROPER(VLOOKUP(A221,Customer!$A$2:$H$501,3,FALSE))</f>
        <v>52</v>
      </c>
      <c r="D221" s="11" t="str">
        <f>PROPER(VLOOKUP(A221,Customer!$A$2:$H$501,4,FALSE))</f>
        <v>Female</v>
      </c>
      <c r="E221" s="11" t="str">
        <f>PROPER(VLOOKUP(A221,Customer!$A$2:$H$501,5,FALSE))</f>
        <v>Kellyberg</v>
      </c>
      <c r="F221" s="11" t="str">
        <f>PROPER(VLOOKUP(A221,Customer!$A$2:$H$501,6,FALSE))</f>
        <v>South Dakota</v>
      </c>
      <c r="G221" s="11" t="str">
        <f>VLOOKUP(A221,Customer!$A$2:$H$501,7,FALSE)</f>
        <v>USA</v>
      </c>
      <c r="H221" s="11" t="str">
        <f>PROPER(VLOOKUP(A221,Customer!$A$1:$J$501,10,FALSE))</f>
        <v>Gold</v>
      </c>
      <c r="I221" s="11" t="s">
        <v>1736</v>
      </c>
      <c r="J221" s="11" t="str">
        <f>VLOOKUP(I221, Product!$A$2:$H$501, 2,FALSE)</f>
        <v>Vitamin E Body Lotion</v>
      </c>
      <c r="K221" s="11" t="str">
        <f>VLOOKUP(I221,Product!$A$2:$H$501,3,FALSE)</f>
        <v>Beauty</v>
      </c>
      <c r="L221" s="11" t="str">
        <f>VLOOKUP(I221, Product!$A$2:$H$501, 4,FALSE)</f>
        <v>Skincare</v>
      </c>
      <c r="M221" s="11" t="str">
        <f>VLOOKUP(I221, Product!$A$2:$H$501,5,FALSE)</f>
        <v>Hoffman-Williams</v>
      </c>
      <c r="N221" s="12">
        <f>VLOOKUP(I221, Product!$A$2:$I$501,8,FALSE)</f>
        <v>358.47</v>
      </c>
      <c r="O221" s="12">
        <f>VLOOKUP(I221, Product!$A$2:$I$501,9,FALSE)</f>
        <v>213</v>
      </c>
      <c r="P221" s="11" t="s">
        <v>1792</v>
      </c>
      <c r="Q221" s="11" t="str">
        <f>VLOOKUP(P221,Store_Dim!$A$2:$E$21,2,FALSE)</f>
        <v>Aguirre-Keller</v>
      </c>
      <c r="R221" s="11" t="str">
        <f>VLOOKUP(P221,Store_Dim!$A$2:$E$21,3,FALSE)</f>
        <v>South</v>
      </c>
      <c r="S221" s="11" t="str">
        <f>VLOOKUP(P221,Store_Dim!$A$2:$E$21,4,FALSE)</f>
        <v>Lake Michael</v>
      </c>
      <c r="T221" s="11" t="str">
        <f>VLOOKUP(P221,Store_Dim!$A$2:$E$21,5,FALSE)</f>
        <v>Online</v>
      </c>
      <c r="U221" s="11" t="s">
        <v>3021</v>
      </c>
      <c r="V221" s="14">
        <f>VLOOKUP(Table1[[#This Row],[Sales_ID]],Sales!$A$2:$O$2001,2,FALSE)</f>
        <v>45684</v>
      </c>
      <c r="W221" s="15">
        <f>VLOOKUP(Table1[[#This Row],[Sales_ID]],Sales!$A$2:$O$2001,12,FALSE)</f>
        <v>3</v>
      </c>
      <c r="X221" s="16" t="str">
        <f>TEXT(VLOOKUP(Table1[[#This Row],[Sales_ID]],Sales!$A$2:$O$2001,13,FALSE),"₹#,##0")</f>
        <v>₹846</v>
      </c>
      <c r="Y221" s="51">
        <f>VLOOKUP(Table1[[#This Row],[Sales_ID]],Sales!$A$2:$O$2001,14,FALSE)</f>
        <v>0.12</v>
      </c>
      <c r="Z221" s="11" t="str">
        <f>VLOOKUP(Table1[[#This Row],[Sales_ID]],Sales!$A$2:$O$2001,10,FALSE)</f>
        <v>COD</v>
      </c>
      <c r="AA221" s="50">
        <f>VLOOKUP(Table1[[#This Row],[Sales_ID]],Sales!$A$2:$O$2001,15,FALSE)</f>
        <v>2232.5688</v>
      </c>
    </row>
    <row r="222" spans="1:27" x14ac:dyDescent="0.3">
      <c r="A222" s="11" t="s">
        <v>963</v>
      </c>
      <c r="B222" s="11" t="str">
        <f>PROPER(VLOOKUP(A222,Customer!$A$2:$J$501,9,FALSE))</f>
        <v>Roberta Green</v>
      </c>
      <c r="C222" s="11" t="str">
        <f>PROPER(VLOOKUP(A222,Customer!$A$2:$H$501,3,FALSE))</f>
        <v>64</v>
      </c>
      <c r="D222" s="11" t="str">
        <f>PROPER(VLOOKUP(A222,Customer!$A$2:$H$501,4,FALSE))</f>
        <v>Male</v>
      </c>
      <c r="E222" s="11" t="str">
        <f>PROPER(VLOOKUP(A222,Customer!$A$2:$H$501,5,FALSE))</f>
        <v>West Joseph</v>
      </c>
      <c r="F222" s="11" t="str">
        <f>PROPER(VLOOKUP(A222,Customer!$A$2:$H$501,6,FALSE))</f>
        <v>Washington</v>
      </c>
      <c r="G222" s="11" t="str">
        <f>VLOOKUP(A222,Customer!$A$2:$H$501,7,FALSE)</f>
        <v>USA</v>
      </c>
      <c r="H222" s="11" t="str">
        <f>PROPER(VLOOKUP(A222,Customer!$A$1:$J$501,10,FALSE))</f>
        <v>Platinum</v>
      </c>
      <c r="I222" s="11" t="s">
        <v>1658</v>
      </c>
      <c r="J222" s="11" t="str">
        <f>VLOOKUP(I222, Product!$A$2:$H$501, 2,FALSE)</f>
        <v>Ceramic Plant Pot</v>
      </c>
      <c r="K222" s="11" t="str">
        <f>VLOOKUP(I222,Product!$A$2:$H$501,3,FALSE)</f>
        <v>Home</v>
      </c>
      <c r="L222" s="11" t="str">
        <f>VLOOKUP(I222, Product!$A$2:$H$501, 4,FALSE)</f>
        <v>Decor</v>
      </c>
      <c r="M222" s="11" t="str">
        <f>VLOOKUP(I222, Product!$A$2:$H$501,5,FALSE)</f>
        <v>Hatfield, Baird and Torres</v>
      </c>
      <c r="N222" s="12">
        <f>VLOOKUP(I222, Product!$A$2:$I$501,8,FALSE)</f>
        <v>81.75</v>
      </c>
      <c r="O222" s="12">
        <f>VLOOKUP(I222, Product!$A$2:$I$501,9,FALSE)</f>
        <v>226.05</v>
      </c>
      <c r="P222" s="11" t="s">
        <v>1804</v>
      </c>
      <c r="Q222" s="11" t="str">
        <f>VLOOKUP(P222,Store_Dim!$A$2:$E$21,2,FALSE)</f>
        <v>Frederick-Wright</v>
      </c>
      <c r="R222" s="11" t="str">
        <f>VLOOKUP(P222,Store_Dim!$A$2:$E$21,3,FALSE)</f>
        <v>West</v>
      </c>
      <c r="S222" s="11" t="str">
        <f>VLOOKUP(P222,Store_Dim!$A$2:$E$21,4,FALSE)</f>
        <v>New Jimmymouth</v>
      </c>
      <c r="T222" s="11" t="str">
        <f>VLOOKUP(P222,Store_Dim!$A$2:$E$21,5,FALSE)</f>
        <v>Flagship</v>
      </c>
      <c r="U222" s="11" t="s">
        <v>3022</v>
      </c>
      <c r="V222" s="14">
        <f>VLOOKUP(Table1[[#This Row],[Sales_ID]],Sales!$A$2:$O$2001,2,FALSE)</f>
        <v>45395</v>
      </c>
      <c r="W222" s="15">
        <f>VLOOKUP(Table1[[#This Row],[Sales_ID]],Sales!$A$2:$O$2001,12,FALSE)</f>
        <v>4</v>
      </c>
      <c r="X222" s="16" t="str">
        <f>TEXT(VLOOKUP(Table1[[#This Row],[Sales_ID]],Sales!$A$2:$O$2001,13,FALSE),"₹#,##0")</f>
        <v>₹750</v>
      </c>
      <c r="Y222" s="51">
        <f>VLOOKUP(Table1[[#This Row],[Sales_ID]],Sales!$A$2:$O$2001,14,FALSE)</f>
        <v>0.01</v>
      </c>
      <c r="Z222" s="11" t="str">
        <f>VLOOKUP(Table1[[#This Row],[Sales_ID]],Sales!$A$2:$O$2001,10,FALSE)</f>
        <v>PayPal</v>
      </c>
      <c r="AA222" s="50">
        <f>VLOOKUP(Table1[[#This Row],[Sales_ID]],Sales!$A$2:$O$2001,15,FALSE)</f>
        <v>2971.0295999999998</v>
      </c>
    </row>
    <row r="223" spans="1:27" x14ac:dyDescent="0.3">
      <c r="A223" s="11" t="s">
        <v>1044</v>
      </c>
      <c r="B223" s="11" t="str">
        <f>PROPER(VLOOKUP(A223,Customer!$A$2:$J$501,9,FALSE))</f>
        <v>Dr. Lindsay Hanna</v>
      </c>
      <c r="C223" s="11" t="str">
        <f>PROPER(VLOOKUP(A223,Customer!$A$2:$H$501,3,FALSE))</f>
        <v>34</v>
      </c>
      <c r="D223" s="11" t="str">
        <f>PROPER(VLOOKUP(A223,Customer!$A$2:$H$501,4,FALSE))</f>
        <v>Female</v>
      </c>
      <c r="E223" s="11" t="str">
        <f>PROPER(VLOOKUP(A223,Customer!$A$2:$H$501,5,FALSE))</f>
        <v>New Paulstad</v>
      </c>
      <c r="F223" s="11" t="str">
        <f>PROPER(VLOOKUP(A223,Customer!$A$2:$H$501,6,FALSE))</f>
        <v>Hawaii</v>
      </c>
      <c r="G223" s="11" t="str">
        <f>VLOOKUP(A223,Customer!$A$2:$H$501,7,FALSE)</f>
        <v>USA</v>
      </c>
      <c r="H223" s="11" t="str">
        <f>PROPER(VLOOKUP(A223,Customer!$A$1:$J$501,10,FALSE))</f>
        <v>Bronze</v>
      </c>
      <c r="I223" s="11" t="s">
        <v>1732</v>
      </c>
      <c r="J223" s="11" t="str">
        <f>VLOOKUP(I223, Product!$A$2:$H$501, 2,FALSE)</f>
        <v>Microwave Oven</v>
      </c>
      <c r="K223" s="11" t="str">
        <f>VLOOKUP(I223,Product!$A$2:$H$501,3,FALSE)</f>
        <v>Home</v>
      </c>
      <c r="L223" s="11" t="str">
        <f>VLOOKUP(I223, Product!$A$2:$H$501, 4,FALSE)</f>
        <v>Appliances</v>
      </c>
      <c r="M223" s="11" t="str">
        <f>VLOOKUP(I223, Product!$A$2:$H$501,5,FALSE)</f>
        <v>Green, Powell and Palmer</v>
      </c>
      <c r="N223" s="12">
        <f>VLOOKUP(I223, Product!$A$2:$I$501,8,FALSE)</f>
        <v>447.43</v>
      </c>
      <c r="O223" s="12">
        <f>VLOOKUP(I223, Product!$A$2:$I$501,9,FALSE)</f>
        <v>191</v>
      </c>
      <c r="P223" s="11" t="s">
        <v>1794</v>
      </c>
      <c r="Q223" s="11" t="str">
        <f>VLOOKUP(P223,Store_Dim!$A$2:$E$21,2,FALSE)</f>
        <v>Thomas, Bridges and Harris</v>
      </c>
      <c r="R223" s="11" t="str">
        <f>VLOOKUP(P223,Store_Dim!$A$2:$E$21,3,FALSE)</f>
        <v>North</v>
      </c>
      <c r="S223" s="11" t="str">
        <f>VLOOKUP(P223,Store_Dim!$A$2:$E$21,4,FALSE)</f>
        <v>Sabrinatown</v>
      </c>
      <c r="T223" s="11" t="str">
        <f>VLOOKUP(P223,Store_Dim!$A$2:$E$21,5,FALSE)</f>
        <v>Online</v>
      </c>
      <c r="U223" s="11" t="s">
        <v>3023</v>
      </c>
      <c r="V223" s="14">
        <f>VLOOKUP(Table1[[#This Row],[Sales_ID]],Sales!$A$2:$O$2001,2,FALSE)</f>
        <v>45382</v>
      </c>
      <c r="W223" s="15">
        <f>VLOOKUP(Table1[[#This Row],[Sales_ID]],Sales!$A$2:$O$2001,12,FALSE)</f>
        <v>4</v>
      </c>
      <c r="X223" s="16" t="str">
        <f>TEXT(VLOOKUP(Table1[[#This Row],[Sales_ID]],Sales!$A$2:$O$2001,13,FALSE),"₹#,##0")</f>
        <v>₹294</v>
      </c>
      <c r="Y223" s="51">
        <f>VLOOKUP(Table1[[#This Row],[Sales_ID]],Sales!$A$2:$O$2001,14,FALSE)</f>
        <v>0.2</v>
      </c>
      <c r="Z223" s="11" t="str">
        <f>VLOOKUP(Table1[[#This Row],[Sales_ID]],Sales!$A$2:$O$2001,10,FALSE)</f>
        <v>Credit Card</v>
      </c>
      <c r="AA223" s="50">
        <f>VLOOKUP(Table1[[#This Row],[Sales_ID]],Sales!$A$2:$O$2001,15,FALSE)</f>
        <v>942.01600000000008</v>
      </c>
    </row>
    <row r="224" spans="1:27" x14ac:dyDescent="0.3">
      <c r="A224" s="11" t="s">
        <v>347</v>
      </c>
      <c r="B224" s="11" t="str">
        <f>PROPER(VLOOKUP(A224,Customer!$A$2:$J$501,9,FALSE))</f>
        <v>David Cobb</v>
      </c>
      <c r="C224" s="11" t="str">
        <f>PROPER(VLOOKUP(A224,Customer!$A$2:$H$501,3,FALSE))</f>
        <v>36</v>
      </c>
      <c r="D224" s="11" t="str">
        <f>PROPER(VLOOKUP(A224,Customer!$A$2:$H$501,4,FALSE))</f>
        <v>Male</v>
      </c>
      <c r="E224" s="11" t="str">
        <f>PROPER(VLOOKUP(A224,Customer!$A$2:$H$501,5,FALSE))</f>
        <v>Lake Thomas</v>
      </c>
      <c r="F224" s="11" t="str">
        <f>PROPER(VLOOKUP(A224,Customer!$A$2:$H$501,6,FALSE))</f>
        <v>South Dakota</v>
      </c>
      <c r="G224" s="11" t="str">
        <f>VLOOKUP(A224,Customer!$A$2:$H$501,7,FALSE)</f>
        <v>USA</v>
      </c>
      <c r="H224" s="11" t="str">
        <f>PROPER(VLOOKUP(A224,Customer!$A$1:$J$501,10,FALSE))</f>
        <v>Silver</v>
      </c>
      <c r="I224" s="11" t="s">
        <v>1740</v>
      </c>
      <c r="J224" s="11" t="str">
        <f>VLOOKUP(I224, Product!$A$2:$H$501, 2,FALSE)</f>
        <v>Women's Formal Blazer</v>
      </c>
      <c r="K224" s="11" t="str">
        <f>VLOOKUP(I224,Product!$A$2:$H$501,3,FALSE)</f>
        <v>Clothing</v>
      </c>
      <c r="L224" s="11" t="str">
        <f>VLOOKUP(I224, Product!$A$2:$H$501, 4,FALSE)</f>
        <v>Outerwear</v>
      </c>
      <c r="M224" s="11" t="str">
        <f>VLOOKUP(I224, Product!$A$2:$H$501,5,FALSE)</f>
        <v>Phillips and Sons</v>
      </c>
      <c r="N224" s="12">
        <f>VLOOKUP(I224, Product!$A$2:$I$501,8,FALSE)</f>
        <v>358.47</v>
      </c>
      <c r="O224" s="12">
        <f>VLOOKUP(I224, Product!$A$2:$I$501,9,FALSE)</f>
        <v>143</v>
      </c>
      <c r="P224" s="11" t="s">
        <v>1761</v>
      </c>
      <c r="Q224" s="11" t="str">
        <f>VLOOKUP(P224,Store_Dim!$A$2:$E$21,2,FALSE)</f>
        <v>Black-Horn</v>
      </c>
      <c r="R224" s="11" t="str">
        <f>VLOOKUP(P224,Store_Dim!$A$2:$E$21,3,FALSE)</f>
        <v>South</v>
      </c>
      <c r="S224" s="11" t="str">
        <f>VLOOKUP(P224,Store_Dim!$A$2:$E$21,4,FALSE)</f>
        <v>North Nancyview</v>
      </c>
      <c r="T224" s="11" t="str">
        <f>VLOOKUP(P224,Store_Dim!$A$2:$E$21,5,FALSE)</f>
        <v>Outlet</v>
      </c>
      <c r="U224" s="11" t="s">
        <v>3024</v>
      </c>
      <c r="V224" s="14">
        <f>VLOOKUP(Table1[[#This Row],[Sales_ID]],Sales!$A$2:$O$2001,2,FALSE)</f>
        <v>45919</v>
      </c>
      <c r="W224" s="15">
        <f>VLOOKUP(Table1[[#This Row],[Sales_ID]],Sales!$A$2:$O$2001,12,FALSE)</f>
        <v>3</v>
      </c>
      <c r="X224" s="16" t="str">
        <f>TEXT(VLOOKUP(Table1[[#This Row],[Sales_ID]],Sales!$A$2:$O$2001,13,FALSE),"₹#,##0")</f>
        <v>₹584</v>
      </c>
      <c r="Y224" s="51">
        <f>VLOOKUP(Table1[[#This Row],[Sales_ID]],Sales!$A$2:$O$2001,14,FALSE)</f>
        <v>7.0000000000000007E-2</v>
      </c>
      <c r="Z224" s="11" t="str">
        <f>VLOOKUP(Table1[[#This Row],[Sales_ID]],Sales!$A$2:$O$2001,10,FALSE)</f>
        <v>PayPal</v>
      </c>
      <c r="AA224" s="50">
        <f>VLOOKUP(Table1[[#This Row],[Sales_ID]],Sales!$A$2:$O$2001,15,FALSE)</f>
        <v>1628.0208</v>
      </c>
    </row>
    <row r="225" spans="1:27" x14ac:dyDescent="0.3">
      <c r="A225" s="11" t="s">
        <v>1449</v>
      </c>
      <c r="B225" s="11" t="str">
        <f>PROPER(VLOOKUP(A225,Customer!$A$2:$J$501,9,FALSE))</f>
        <v>Manuel Fisher</v>
      </c>
      <c r="C225" s="11" t="str">
        <f>PROPER(VLOOKUP(A225,Customer!$A$2:$H$501,3,FALSE))</f>
        <v>21</v>
      </c>
      <c r="D225" s="11" t="str">
        <f>PROPER(VLOOKUP(A225,Customer!$A$2:$H$501,4,FALSE))</f>
        <v>Female</v>
      </c>
      <c r="E225" s="11" t="str">
        <f>PROPER(VLOOKUP(A225,Customer!$A$2:$H$501,5,FALSE))</f>
        <v>Kanebury</v>
      </c>
      <c r="F225" s="11" t="str">
        <f>PROPER(VLOOKUP(A225,Customer!$A$2:$H$501,6,FALSE))</f>
        <v>New Hampshire</v>
      </c>
      <c r="G225" s="11" t="str">
        <f>VLOOKUP(A225,Customer!$A$2:$H$501,7,FALSE)</f>
        <v>USA</v>
      </c>
      <c r="H225" s="11" t="str">
        <f>PROPER(VLOOKUP(A225,Customer!$A$1:$J$501,10,FALSE))</f>
        <v>Gold</v>
      </c>
      <c r="I225" s="11" t="s">
        <v>1726</v>
      </c>
      <c r="J225" s="11" t="str">
        <f>VLOOKUP(I225, Product!$A$2:$H$501, 2,FALSE)</f>
        <v>Face Foundation Kit</v>
      </c>
      <c r="K225" s="11" t="str">
        <f>VLOOKUP(I225,Product!$A$2:$H$501,3,FALSE)</f>
        <v>Beauty</v>
      </c>
      <c r="L225" s="11" t="str">
        <f>VLOOKUP(I225, Product!$A$2:$H$501, 4,FALSE)</f>
        <v>Makeup</v>
      </c>
      <c r="M225" s="11" t="str">
        <f>VLOOKUP(I225, Product!$A$2:$H$501,5,FALSE)</f>
        <v>Taylor-Elliott</v>
      </c>
      <c r="N225" s="12">
        <f>VLOOKUP(I225, Product!$A$2:$I$501,8,FALSE)</f>
        <v>183.04</v>
      </c>
      <c r="O225" s="12">
        <f>VLOOKUP(I225, Product!$A$2:$I$501,9,FALSE)</f>
        <v>457</v>
      </c>
      <c r="P225" s="11" t="s">
        <v>1804</v>
      </c>
      <c r="Q225" s="11" t="str">
        <f>VLOOKUP(P225,Store_Dim!$A$2:$E$21,2,FALSE)</f>
        <v>Frederick-Wright</v>
      </c>
      <c r="R225" s="11" t="str">
        <f>VLOOKUP(P225,Store_Dim!$A$2:$E$21,3,FALSE)</f>
        <v>West</v>
      </c>
      <c r="S225" s="11" t="str">
        <f>VLOOKUP(P225,Store_Dim!$A$2:$E$21,4,FALSE)</f>
        <v>New Jimmymouth</v>
      </c>
      <c r="T225" s="11" t="str">
        <f>VLOOKUP(P225,Store_Dim!$A$2:$E$21,5,FALSE)</f>
        <v>Flagship</v>
      </c>
      <c r="U225" s="11" t="s">
        <v>3025</v>
      </c>
      <c r="V225" s="14">
        <f>VLOOKUP(Table1[[#This Row],[Sales_ID]],Sales!$A$2:$O$2001,2,FALSE)</f>
        <v>45453</v>
      </c>
      <c r="W225" s="15">
        <f>VLOOKUP(Table1[[#This Row],[Sales_ID]],Sales!$A$2:$O$2001,12,FALSE)</f>
        <v>2</v>
      </c>
      <c r="X225" s="16" t="str">
        <f>TEXT(VLOOKUP(Table1[[#This Row],[Sales_ID]],Sales!$A$2:$O$2001,13,FALSE),"₹#,##0")</f>
        <v>₹635</v>
      </c>
      <c r="Y225" s="51">
        <f>VLOOKUP(Table1[[#This Row],[Sales_ID]],Sales!$A$2:$O$2001,14,FALSE)</f>
        <v>0.3</v>
      </c>
      <c r="Z225" s="11" t="str">
        <f>VLOOKUP(Table1[[#This Row],[Sales_ID]],Sales!$A$2:$O$2001,10,FALSE)</f>
        <v>COD</v>
      </c>
      <c r="AA225" s="50">
        <f>VLOOKUP(Table1[[#This Row],[Sales_ID]],Sales!$A$2:$O$2001,15,FALSE)</f>
        <v>889.30799999999999</v>
      </c>
    </row>
    <row r="226" spans="1:27" x14ac:dyDescent="0.3">
      <c r="A226" s="11" t="s">
        <v>761</v>
      </c>
      <c r="B226" s="11" t="str">
        <f>PROPER(VLOOKUP(A226,Customer!$A$2:$J$501,9,FALSE))</f>
        <v>Wesley Short</v>
      </c>
      <c r="C226" s="11" t="str">
        <f>PROPER(VLOOKUP(A226,Customer!$A$2:$H$501,3,FALSE))</f>
        <v>41</v>
      </c>
      <c r="D226" s="11" t="str">
        <f>PROPER(VLOOKUP(A226,Customer!$A$2:$H$501,4,FALSE))</f>
        <v>Female</v>
      </c>
      <c r="E226" s="11" t="str">
        <f>PROPER(VLOOKUP(A226,Customer!$A$2:$H$501,5,FALSE))</f>
        <v>Susanstad</v>
      </c>
      <c r="F226" s="11" t="str">
        <f>PROPER(VLOOKUP(A226,Customer!$A$2:$H$501,6,FALSE))</f>
        <v>Montana</v>
      </c>
      <c r="G226" s="11" t="str">
        <f>VLOOKUP(A226,Customer!$A$2:$H$501,7,FALSE)</f>
        <v>USA</v>
      </c>
      <c r="H226" s="11" t="str">
        <f>PROPER(VLOOKUP(A226,Customer!$A$1:$J$501,10,FALSE))</f>
        <v>Gold</v>
      </c>
      <c r="I226" s="11" t="s">
        <v>1724</v>
      </c>
      <c r="J226" s="11" t="str">
        <f>VLOOKUP(I226, Product!$A$2:$H$501, 2,FALSE)</f>
        <v>Sports Wrist Sweatbands</v>
      </c>
      <c r="K226" s="11" t="str">
        <f>VLOOKUP(I226,Product!$A$2:$H$501,3,FALSE)</f>
        <v>Sports</v>
      </c>
      <c r="L226" s="11" t="str">
        <f>VLOOKUP(I226, Product!$A$2:$H$501, 4,FALSE)</f>
        <v>Accessories</v>
      </c>
      <c r="M226" s="11" t="str">
        <f>VLOOKUP(I226, Product!$A$2:$H$501,5,FALSE)</f>
        <v>Olsen-Daniels</v>
      </c>
      <c r="N226" s="12">
        <f>VLOOKUP(I226, Product!$A$2:$I$501,8,FALSE)</f>
        <v>131.24</v>
      </c>
      <c r="O226" s="12">
        <f>VLOOKUP(I226, Product!$A$2:$I$501,9,FALSE)</f>
        <v>232</v>
      </c>
      <c r="P226" s="11" t="s">
        <v>1769</v>
      </c>
      <c r="Q226" s="11" t="str">
        <f>VLOOKUP(P226,Store_Dim!$A$2:$E$21,2,FALSE)</f>
        <v>Alexander Group</v>
      </c>
      <c r="R226" s="11" t="str">
        <f>VLOOKUP(P226,Store_Dim!$A$2:$E$21,3,FALSE)</f>
        <v>South</v>
      </c>
      <c r="S226" s="11" t="str">
        <f>VLOOKUP(P226,Store_Dim!$A$2:$E$21,4,FALSE)</f>
        <v>Port Sharon</v>
      </c>
      <c r="T226" s="11" t="str">
        <f>VLOOKUP(P226,Store_Dim!$A$2:$E$21,5,FALSE)</f>
        <v>Online</v>
      </c>
      <c r="U226" s="11" t="s">
        <v>1838</v>
      </c>
      <c r="V226" s="14">
        <f>VLOOKUP(Table1[[#This Row],[Sales_ID]],Sales!$A$2:$O$2001,2,FALSE)</f>
        <v>45528</v>
      </c>
      <c r="W226" s="15">
        <f>VLOOKUP(Table1[[#This Row],[Sales_ID]],Sales!$A$2:$O$2001,12,FALSE)</f>
        <v>4</v>
      </c>
      <c r="X226" s="16" t="str">
        <f>TEXT(VLOOKUP(Table1[[#This Row],[Sales_ID]],Sales!$A$2:$O$2001,13,FALSE),"₹#,##0")</f>
        <v>₹645</v>
      </c>
      <c r="Y226" s="51">
        <f>VLOOKUP(Table1[[#This Row],[Sales_ID]],Sales!$A$2:$O$2001,14,FALSE)</f>
        <v>0.01</v>
      </c>
      <c r="Z226" s="11" t="str">
        <f>VLOOKUP(Table1[[#This Row],[Sales_ID]],Sales!$A$2:$O$2001,10,FALSE)</f>
        <v>Credit Card</v>
      </c>
      <c r="AA226" s="50">
        <f>VLOOKUP(Table1[[#This Row],[Sales_ID]],Sales!$A$2:$O$2001,15,FALSE)</f>
        <v>2552.5367999999999</v>
      </c>
    </row>
    <row r="227" spans="1:27" x14ac:dyDescent="0.3">
      <c r="A227" s="11" t="s">
        <v>743</v>
      </c>
      <c r="B227" s="11" t="str">
        <f>PROPER(VLOOKUP(A227,Customer!$A$2:$J$501,9,FALSE))</f>
        <v>Timothy Juarez</v>
      </c>
      <c r="C227" s="11" t="str">
        <f>PROPER(VLOOKUP(A227,Customer!$A$2:$H$501,3,FALSE))</f>
        <v>22</v>
      </c>
      <c r="D227" s="11" t="str">
        <f>PROPER(VLOOKUP(A227,Customer!$A$2:$H$501,4,FALSE))</f>
        <v>Female</v>
      </c>
      <c r="E227" s="11" t="str">
        <f>PROPER(VLOOKUP(A227,Customer!$A$2:$H$501,5,FALSE))</f>
        <v>Grahamstad</v>
      </c>
      <c r="F227" s="11" t="str">
        <f>PROPER(VLOOKUP(A227,Customer!$A$2:$H$501,6,FALSE))</f>
        <v>South Carolina</v>
      </c>
      <c r="G227" s="11" t="str">
        <f>VLOOKUP(A227,Customer!$A$2:$H$501,7,FALSE)</f>
        <v>USA</v>
      </c>
      <c r="H227" s="11" t="str">
        <f>PROPER(VLOOKUP(A227,Customer!$A$1:$J$501,10,FALSE))</f>
        <v>Bronze</v>
      </c>
      <c r="I227" s="11" t="s">
        <v>1610</v>
      </c>
      <c r="J227" s="11" t="str">
        <f>VLOOKUP(I227, Product!$A$2:$H$501, 2,FALSE)</f>
        <v>Basketball</v>
      </c>
      <c r="K227" s="11" t="str">
        <f>VLOOKUP(I227,Product!$A$2:$H$501,3,FALSE)</f>
        <v>Sports</v>
      </c>
      <c r="L227" s="11" t="str">
        <f>VLOOKUP(I227, Product!$A$2:$H$501, 4,FALSE)</f>
        <v>Team Sports</v>
      </c>
      <c r="M227" s="11" t="str">
        <f>VLOOKUP(I227, Product!$A$2:$H$501,5,FALSE)</f>
        <v>Nolan-Snow</v>
      </c>
      <c r="N227" s="12">
        <f>VLOOKUP(I227, Product!$A$2:$I$501,8,FALSE)</f>
        <v>204.39</v>
      </c>
      <c r="O227" s="12">
        <f>VLOOKUP(I227, Product!$A$2:$I$501,9,FALSE)</f>
        <v>281</v>
      </c>
      <c r="P227" s="11" t="s">
        <v>1807</v>
      </c>
      <c r="Q227" s="11" t="str">
        <f>VLOOKUP(P227,Store_Dim!$A$2:$E$21,2,FALSE)</f>
        <v>Holloway Ltd</v>
      </c>
      <c r="R227" s="11" t="str">
        <f>VLOOKUP(P227,Store_Dim!$A$2:$E$21,3,FALSE)</f>
        <v>North</v>
      </c>
      <c r="S227" s="11" t="str">
        <f>VLOOKUP(P227,Store_Dim!$A$2:$E$21,4,FALSE)</f>
        <v>Bensonhaven</v>
      </c>
      <c r="T227" s="11" t="str">
        <f>VLOOKUP(P227,Store_Dim!$A$2:$E$21,5,FALSE)</f>
        <v>Flagship</v>
      </c>
      <c r="U227" s="11" t="s">
        <v>1946</v>
      </c>
      <c r="V227" s="14">
        <f>VLOOKUP(Table1[[#This Row],[Sales_ID]],Sales!$A$2:$O$2001,2,FALSE)</f>
        <v>45274</v>
      </c>
      <c r="W227" s="15">
        <f>VLOOKUP(Table1[[#This Row],[Sales_ID]],Sales!$A$2:$O$2001,12,FALSE)</f>
        <v>2</v>
      </c>
      <c r="X227" s="16" t="str">
        <f>TEXT(VLOOKUP(Table1[[#This Row],[Sales_ID]],Sales!$A$2:$O$2001,13,FALSE),"₹#,##0")</f>
        <v>₹873</v>
      </c>
      <c r="Y227" s="51">
        <f>VLOOKUP(Table1[[#This Row],[Sales_ID]],Sales!$A$2:$O$2001,14,FALSE)</f>
        <v>0.28999999999999998</v>
      </c>
      <c r="Z227" s="11" t="str">
        <f>VLOOKUP(Table1[[#This Row],[Sales_ID]],Sales!$A$2:$O$2001,10,FALSE)</f>
        <v>COD</v>
      </c>
      <c r="AA227" s="50">
        <f>VLOOKUP(Table1[[#This Row],[Sales_ID]],Sales!$A$2:$O$2001,15,FALSE)</f>
        <v>1239.5606</v>
      </c>
    </row>
    <row r="228" spans="1:27" x14ac:dyDescent="0.3">
      <c r="A228" s="11" t="s">
        <v>1328</v>
      </c>
      <c r="B228" s="11" t="str">
        <f>PROPER(VLOOKUP(A228,Customer!$A$2:$J$501,9,FALSE))</f>
        <v>Samuel Mullins</v>
      </c>
      <c r="C228" s="11" t="str">
        <f>PROPER(VLOOKUP(A228,Customer!$A$2:$H$501,3,FALSE))</f>
        <v>27</v>
      </c>
      <c r="D228" s="11" t="str">
        <f>PROPER(VLOOKUP(A228,Customer!$A$2:$H$501,4,FALSE))</f>
        <v>Female</v>
      </c>
      <c r="E228" s="11" t="str">
        <f>PROPER(VLOOKUP(A228,Customer!$A$2:$H$501,5,FALSE))</f>
        <v>Hartmouth</v>
      </c>
      <c r="F228" s="11" t="str">
        <f>PROPER(VLOOKUP(A228,Customer!$A$2:$H$501,6,FALSE))</f>
        <v>Louisiana</v>
      </c>
      <c r="G228" s="11" t="str">
        <f>VLOOKUP(A228,Customer!$A$2:$H$501,7,FALSE)</f>
        <v>USA</v>
      </c>
      <c r="H228" s="11" t="str">
        <f>PROPER(VLOOKUP(A228,Customer!$A$1:$J$501,10,FALSE))</f>
        <v>Bronze</v>
      </c>
      <c r="I228" s="11" t="s">
        <v>1680</v>
      </c>
      <c r="J228" s="11" t="str">
        <f>VLOOKUP(I228, Product!$A$2:$H$501, 2,FALSE)</f>
        <v>Women's Hair Dryer Brush</v>
      </c>
      <c r="K228" s="11" t="str">
        <f>VLOOKUP(I228,Product!$A$2:$H$501,3,FALSE)</f>
        <v>Beauty</v>
      </c>
      <c r="L228" s="11" t="str">
        <f>VLOOKUP(I228, Product!$A$2:$H$501, 4,FALSE)</f>
        <v>Haircare</v>
      </c>
      <c r="M228" s="11" t="str">
        <f>VLOOKUP(I228, Product!$A$2:$H$501,5,FALSE)</f>
        <v>Torres, Spencer and Potter</v>
      </c>
      <c r="N228" s="12">
        <f>VLOOKUP(I228, Product!$A$2:$I$501,8,FALSE)</f>
        <v>340.39</v>
      </c>
      <c r="O228" s="12">
        <f>VLOOKUP(I228, Product!$A$2:$I$501,9,FALSE)</f>
        <v>177</v>
      </c>
      <c r="P228" s="11" t="s">
        <v>1761</v>
      </c>
      <c r="Q228" s="11" t="str">
        <f>VLOOKUP(P228,Store_Dim!$A$2:$E$21,2,FALSE)</f>
        <v>Black-Horn</v>
      </c>
      <c r="R228" s="11" t="str">
        <f>VLOOKUP(P228,Store_Dim!$A$2:$E$21,3,FALSE)</f>
        <v>South</v>
      </c>
      <c r="S228" s="11" t="str">
        <f>VLOOKUP(P228,Store_Dim!$A$2:$E$21,4,FALSE)</f>
        <v>North Nancyview</v>
      </c>
      <c r="T228" s="11" t="str">
        <f>VLOOKUP(P228,Store_Dim!$A$2:$E$21,5,FALSE)</f>
        <v>Outlet</v>
      </c>
      <c r="U228" s="11" t="s">
        <v>3026</v>
      </c>
      <c r="V228" s="14">
        <f>VLOOKUP(Table1[[#This Row],[Sales_ID]],Sales!$A$2:$O$2001,2,FALSE)</f>
        <v>45313</v>
      </c>
      <c r="W228" s="15">
        <f>VLOOKUP(Table1[[#This Row],[Sales_ID]],Sales!$A$2:$O$2001,12,FALSE)</f>
        <v>1</v>
      </c>
      <c r="X228" s="16" t="str">
        <f>TEXT(VLOOKUP(Table1[[#This Row],[Sales_ID]],Sales!$A$2:$O$2001,13,FALSE),"₹#,##0")</f>
        <v>₹744</v>
      </c>
      <c r="Y228" s="51">
        <f>VLOOKUP(Table1[[#This Row],[Sales_ID]],Sales!$A$2:$O$2001,14,FALSE)</f>
        <v>0.11</v>
      </c>
      <c r="Z228" s="11" t="str">
        <f>VLOOKUP(Table1[[#This Row],[Sales_ID]],Sales!$A$2:$O$2001,10,FALSE)</f>
        <v>COD</v>
      </c>
      <c r="AA228" s="50">
        <f>VLOOKUP(Table1[[#This Row],[Sales_ID]],Sales!$A$2:$O$2001,15,FALSE)</f>
        <v>661.7595</v>
      </c>
    </row>
    <row r="229" spans="1:27" x14ac:dyDescent="0.3">
      <c r="A229" s="11" t="s">
        <v>360</v>
      </c>
      <c r="B229" s="11" t="str">
        <f>PROPER(VLOOKUP(A229,Customer!$A$2:$J$501,9,FALSE))</f>
        <v>Colleen Maynard</v>
      </c>
      <c r="C229" s="11" t="str">
        <f>PROPER(VLOOKUP(A229,Customer!$A$2:$H$501,3,FALSE))</f>
        <v>29</v>
      </c>
      <c r="D229" s="11" t="str">
        <f>PROPER(VLOOKUP(A229,Customer!$A$2:$H$501,4,FALSE))</f>
        <v>Male</v>
      </c>
      <c r="E229" s="11" t="str">
        <f>PROPER(VLOOKUP(A229,Customer!$A$2:$H$501,5,FALSE))</f>
        <v>Singletonmouth</v>
      </c>
      <c r="F229" s="11" t="str">
        <f>PROPER(VLOOKUP(A229,Customer!$A$2:$H$501,6,FALSE))</f>
        <v>Utah</v>
      </c>
      <c r="G229" s="11" t="str">
        <f>VLOOKUP(A229,Customer!$A$2:$H$501,7,FALSE)</f>
        <v>USA</v>
      </c>
      <c r="H229" s="11" t="str">
        <f>PROPER(VLOOKUP(A229,Customer!$A$1:$J$501,10,FALSE))</f>
        <v>Gold</v>
      </c>
      <c r="I229" s="11" t="s">
        <v>1636</v>
      </c>
      <c r="J229" s="11" t="str">
        <f>VLOOKUP(I229, Product!$A$2:$H$501, 2,FALSE)</f>
        <v>Adjustable Jump Rope</v>
      </c>
      <c r="K229" s="11" t="str">
        <f>VLOOKUP(I229,Product!$A$2:$H$501,3,FALSE)</f>
        <v>Sports</v>
      </c>
      <c r="L229" s="11" t="str">
        <f>VLOOKUP(I229, Product!$A$2:$H$501, 4,FALSE)</f>
        <v>Fitness</v>
      </c>
      <c r="M229" s="11" t="str">
        <f>VLOOKUP(I229, Product!$A$2:$H$501,5,FALSE)</f>
        <v>Cox Inc</v>
      </c>
      <c r="N229" s="12">
        <f>VLOOKUP(I229, Product!$A$2:$I$501,8,FALSE)</f>
        <v>167.12</v>
      </c>
      <c r="O229" s="12">
        <f>VLOOKUP(I229, Product!$A$2:$I$501,9,FALSE)</f>
        <v>316</v>
      </c>
      <c r="P229" s="11" t="s">
        <v>1766</v>
      </c>
      <c r="Q229" s="11" t="str">
        <f>VLOOKUP(P229,Store_Dim!$A$2:$E$21,2,FALSE)</f>
        <v>Johnson-Wright</v>
      </c>
      <c r="R229" s="11" t="str">
        <f>VLOOKUP(P229,Store_Dim!$A$2:$E$21,3,FALSE)</f>
        <v>North</v>
      </c>
      <c r="S229" s="11" t="str">
        <f>VLOOKUP(P229,Store_Dim!$A$2:$E$21,4,FALSE)</f>
        <v>Hoodberg</v>
      </c>
      <c r="T229" s="11" t="str">
        <f>VLOOKUP(P229,Store_Dim!$A$2:$E$21,5,FALSE)</f>
        <v>Outlet</v>
      </c>
      <c r="U229" s="11" t="s">
        <v>3027</v>
      </c>
      <c r="V229" s="14">
        <f>VLOOKUP(Table1[[#This Row],[Sales_ID]],Sales!$A$2:$O$2001,2,FALSE)</f>
        <v>45377</v>
      </c>
      <c r="W229" s="15">
        <f>VLOOKUP(Table1[[#This Row],[Sales_ID]],Sales!$A$2:$O$2001,12,FALSE)</f>
        <v>4</v>
      </c>
      <c r="X229" s="16" t="str">
        <f>TEXT(VLOOKUP(Table1[[#This Row],[Sales_ID]],Sales!$A$2:$O$2001,13,FALSE),"₹#,##0")</f>
        <v>₹530</v>
      </c>
      <c r="Y229" s="51">
        <f>VLOOKUP(Table1[[#This Row],[Sales_ID]],Sales!$A$2:$O$2001,14,FALSE)</f>
        <v>0.13</v>
      </c>
      <c r="Z229" s="11" t="str">
        <f>VLOOKUP(Table1[[#This Row],[Sales_ID]],Sales!$A$2:$O$2001,10,FALSE)</f>
        <v>Credit Card</v>
      </c>
      <c r="AA229" s="50">
        <f>VLOOKUP(Table1[[#This Row],[Sales_ID]],Sales!$A$2:$O$2001,15,FALSE)</f>
        <v>1845.9659999999999</v>
      </c>
    </row>
    <row r="230" spans="1:27" x14ac:dyDescent="0.3">
      <c r="A230" s="11" t="s">
        <v>842</v>
      </c>
      <c r="B230" s="11" t="str">
        <f>PROPER(VLOOKUP(A230,Customer!$A$2:$J$501,9,FALSE))</f>
        <v>Matthew Payne</v>
      </c>
      <c r="C230" s="11" t="str">
        <f>PROPER(VLOOKUP(A230,Customer!$A$2:$H$501,3,FALSE))</f>
        <v>25</v>
      </c>
      <c r="D230" s="11" t="str">
        <f>PROPER(VLOOKUP(A230,Customer!$A$2:$H$501,4,FALSE))</f>
        <v>Male</v>
      </c>
      <c r="E230" s="11" t="str">
        <f>PROPER(VLOOKUP(A230,Customer!$A$2:$H$501,5,FALSE))</f>
        <v>Grahamfurt</v>
      </c>
      <c r="F230" s="11" t="str">
        <f>PROPER(VLOOKUP(A230,Customer!$A$2:$H$501,6,FALSE))</f>
        <v>Wyoming</v>
      </c>
      <c r="G230" s="11" t="str">
        <f>VLOOKUP(A230,Customer!$A$2:$H$501,7,FALSE)</f>
        <v>USA</v>
      </c>
      <c r="H230" s="11" t="str">
        <f>PROPER(VLOOKUP(A230,Customer!$A$1:$J$501,10,FALSE))</f>
        <v>Gold</v>
      </c>
      <c r="I230" s="11" t="s">
        <v>1680</v>
      </c>
      <c r="J230" s="11" t="str">
        <f>VLOOKUP(I230, Product!$A$2:$H$501, 2,FALSE)</f>
        <v>Women's Hair Dryer Brush</v>
      </c>
      <c r="K230" s="11" t="str">
        <f>VLOOKUP(I230,Product!$A$2:$H$501,3,FALSE)</f>
        <v>Beauty</v>
      </c>
      <c r="L230" s="11" t="str">
        <f>VLOOKUP(I230, Product!$A$2:$H$501, 4,FALSE)</f>
        <v>Haircare</v>
      </c>
      <c r="M230" s="11" t="str">
        <f>VLOOKUP(I230, Product!$A$2:$H$501,5,FALSE)</f>
        <v>Torres, Spencer and Potter</v>
      </c>
      <c r="N230" s="12">
        <f>VLOOKUP(I230, Product!$A$2:$I$501,8,FALSE)</f>
        <v>340.39</v>
      </c>
      <c r="O230" s="12">
        <f>VLOOKUP(I230, Product!$A$2:$I$501,9,FALSE)</f>
        <v>177</v>
      </c>
      <c r="P230" s="11" t="s">
        <v>1786</v>
      </c>
      <c r="Q230" s="11" t="str">
        <f>VLOOKUP(P230,Store_Dim!$A$2:$E$21,2,FALSE)</f>
        <v>Moore, Padilla and Butler</v>
      </c>
      <c r="R230" s="11" t="str">
        <f>VLOOKUP(P230,Store_Dim!$A$2:$E$21,3,FALSE)</f>
        <v>South</v>
      </c>
      <c r="S230" s="11" t="str">
        <f>VLOOKUP(P230,Store_Dim!$A$2:$E$21,4,FALSE)</f>
        <v>East Johnstad</v>
      </c>
      <c r="T230" s="11" t="str">
        <f>VLOOKUP(P230,Store_Dim!$A$2:$E$21,5,FALSE)</f>
        <v>Flagship</v>
      </c>
      <c r="U230" s="11" t="s">
        <v>3028</v>
      </c>
      <c r="V230" s="14">
        <f>VLOOKUP(Table1[[#This Row],[Sales_ID]],Sales!$A$2:$O$2001,2,FALSE)</f>
        <v>45371</v>
      </c>
      <c r="W230" s="15">
        <f>VLOOKUP(Table1[[#This Row],[Sales_ID]],Sales!$A$2:$O$2001,12,FALSE)</f>
        <v>2</v>
      </c>
      <c r="X230" s="16" t="str">
        <f>TEXT(VLOOKUP(Table1[[#This Row],[Sales_ID]],Sales!$A$2:$O$2001,13,FALSE),"₹#,##0")</f>
        <v>₹972</v>
      </c>
      <c r="Y230" s="51">
        <f>VLOOKUP(Table1[[#This Row],[Sales_ID]],Sales!$A$2:$O$2001,14,FALSE)</f>
        <v>0.06</v>
      </c>
      <c r="Z230" s="11" t="str">
        <f>VLOOKUP(Table1[[#This Row],[Sales_ID]],Sales!$A$2:$O$2001,10,FALSE)</f>
        <v>COD</v>
      </c>
      <c r="AA230" s="50">
        <f>VLOOKUP(Table1[[#This Row],[Sales_ID]],Sales!$A$2:$O$2001,15,FALSE)</f>
        <v>1828.1120000000001</v>
      </c>
    </row>
    <row r="231" spans="1:27" x14ac:dyDescent="0.3">
      <c r="A231" s="11" t="s">
        <v>1181</v>
      </c>
      <c r="B231" s="11" t="str">
        <f>PROPER(VLOOKUP(A231,Customer!$A$2:$J$501,9,FALSE))</f>
        <v>Frank Stewart</v>
      </c>
      <c r="C231" s="11" t="str">
        <f>PROPER(VLOOKUP(A231,Customer!$A$2:$H$501,3,FALSE))</f>
        <v>44</v>
      </c>
      <c r="D231" s="11" t="str">
        <f>PROPER(VLOOKUP(A231,Customer!$A$2:$H$501,4,FALSE))</f>
        <v>Female</v>
      </c>
      <c r="E231" s="11" t="str">
        <f>PROPER(VLOOKUP(A231,Customer!$A$2:$H$501,5,FALSE))</f>
        <v>Fischerborough</v>
      </c>
      <c r="F231" s="11" t="str">
        <f>PROPER(VLOOKUP(A231,Customer!$A$2:$H$501,6,FALSE))</f>
        <v>Delaware</v>
      </c>
      <c r="G231" s="11" t="str">
        <f>VLOOKUP(A231,Customer!$A$2:$H$501,7,FALSE)</f>
        <v>USA</v>
      </c>
      <c r="H231" s="11" t="str">
        <f>PROPER(VLOOKUP(A231,Customer!$A$1:$J$501,10,FALSE))</f>
        <v>Bronze</v>
      </c>
      <c r="I231" s="11" t="s">
        <v>1578</v>
      </c>
      <c r="J231" s="11" t="str">
        <f>VLOOKUP(I231, Product!$A$2:$H$501, 2,FALSE)</f>
        <v>4K Home Projector</v>
      </c>
      <c r="K231" s="11" t="str">
        <f>VLOOKUP(I231,Product!$A$2:$H$501,3,FALSE)</f>
        <v>Electronics</v>
      </c>
      <c r="L231" s="11" t="str">
        <f>VLOOKUP(I231, Product!$A$2:$H$501, 4,FALSE)</f>
        <v>Appliances</v>
      </c>
      <c r="M231" s="11" t="str">
        <f>VLOOKUP(I231, Product!$A$2:$H$501,5,FALSE)</f>
        <v>Thomas LLC</v>
      </c>
      <c r="N231" s="12">
        <f>VLOOKUP(I231, Product!$A$2:$I$501,8,FALSE)</f>
        <v>465.34</v>
      </c>
      <c r="O231" s="12">
        <f>VLOOKUP(I231, Product!$A$2:$I$501,9,FALSE)</f>
        <v>301</v>
      </c>
      <c r="P231" s="11" t="s">
        <v>1810</v>
      </c>
      <c r="Q231" s="11" t="str">
        <f>VLOOKUP(P231,Store_Dim!$A$2:$E$21,2,FALSE)</f>
        <v>Guerrero-Schmitt</v>
      </c>
      <c r="R231" s="11" t="str">
        <f>VLOOKUP(P231,Store_Dim!$A$2:$E$21,3,FALSE)</f>
        <v>East</v>
      </c>
      <c r="S231" s="11" t="str">
        <f>VLOOKUP(P231,Store_Dim!$A$2:$E$21,4,FALSE)</f>
        <v>East Stevechester</v>
      </c>
      <c r="T231" s="11" t="str">
        <f>VLOOKUP(P231,Store_Dim!$A$2:$E$21,5,FALSE)</f>
        <v>Flagship</v>
      </c>
      <c r="U231" s="11" t="s">
        <v>3029</v>
      </c>
      <c r="V231" s="14">
        <f>VLOOKUP(Table1[[#This Row],[Sales_ID]],Sales!$A$2:$O$2001,2,FALSE)</f>
        <v>45797</v>
      </c>
      <c r="W231" s="15">
        <f>VLOOKUP(Table1[[#This Row],[Sales_ID]],Sales!$A$2:$O$2001,12,FALSE)</f>
        <v>3</v>
      </c>
      <c r="X231" s="16" t="str">
        <f>TEXT(VLOOKUP(Table1[[#This Row],[Sales_ID]],Sales!$A$2:$O$2001,13,FALSE),"₹#,##0")</f>
        <v>₹198</v>
      </c>
      <c r="Y231" s="51">
        <f>VLOOKUP(Table1[[#This Row],[Sales_ID]],Sales!$A$2:$O$2001,14,FALSE)</f>
        <v>0</v>
      </c>
      <c r="Z231" s="11" t="str">
        <f>VLOOKUP(Table1[[#This Row],[Sales_ID]],Sales!$A$2:$O$2001,10,FALSE)</f>
        <v>COD</v>
      </c>
      <c r="AA231" s="50">
        <f>VLOOKUP(Table1[[#This Row],[Sales_ID]],Sales!$A$2:$O$2001,15,FALSE)</f>
        <v>593.79</v>
      </c>
    </row>
    <row r="232" spans="1:27" x14ac:dyDescent="0.3">
      <c r="A232" s="11" t="s">
        <v>1074</v>
      </c>
      <c r="B232" s="11" t="str">
        <f>PROPER(VLOOKUP(A232,Customer!$A$2:$J$501,9,FALSE))</f>
        <v>Michelle Cunningham</v>
      </c>
      <c r="C232" s="11" t="str">
        <f>PROPER(VLOOKUP(A232,Customer!$A$2:$H$501,3,FALSE))</f>
        <v>30</v>
      </c>
      <c r="D232" s="11" t="str">
        <f>PROPER(VLOOKUP(A232,Customer!$A$2:$H$501,4,FALSE))</f>
        <v>Female</v>
      </c>
      <c r="E232" s="11" t="str">
        <f>PROPER(VLOOKUP(A232,Customer!$A$2:$H$501,5,FALSE))</f>
        <v>Amandaborough</v>
      </c>
      <c r="F232" s="11" t="str">
        <f>PROPER(VLOOKUP(A232,Customer!$A$2:$H$501,6,FALSE))</f>
        <v>Connecticut</v>
      </c>
      <c r="G232" s="11" t="str">
        <f>VLOOKUP(A232,Customer!$A$2:$H$501,7,FALSE)</f>
        <v>USA</v>
      </c>
      <c r="H232" s="11" t="str">
        <f>PROPER(VLOOKUP(A232,Customer!$A$1:$J$501,10,FALSE))</f>
        <v>Bronze</v>
      </c>
      <c r="I232" s="11" t="s">
        <v>1722</v>
      </c>
      <c r="J232" s="11" t="str">
        <f>VLOOKUP(I232, Product!$A$2:$H$501, 2,FALSE)</f>
        <v>LED Bedside Lamp</v>
      </c>
      <c r="K232" s="11" t="str">
        <f>VLOOKUP(I232,Product!$A$2:$H$501,3,FALSE)</f>
        <v>Home</v>
      </c>
      <c r="L232" s="11" t="str">
        <f>VLOOKUP(I232, Product!$A$2:$H$501, 4,FALSE)</f>
        <v>Lighting</v>
      </c>
      <c r="M232" s="11" t="str">
        <f>VLOOKUP(I232, Product!$A$2:$H$501,5,FALSE)</f>
        <v>Aguilar, Horton and Lewis</v>
      </c>
      <c r="N232" s="12">
        <f>VLOOKUP(I232, Product!$A$2:$I$501,8,FALSE)</f>
        <v>371.38</v>
      </c>
      <c r="O232" s="12">
        <f>VLOOKUP(I232, Product!$A$2:$I$501,9,FALSE)</f>
        <v>220</v>
      </c>
      <c r="P232" s="11" t="s">
        <v>1792</v>
      </c>
      <c r="Q232" s="11" t="str">
        <f>VLOOKUP(P232,Store_Dim!$A$2:$E$21,2,FALSE)</f>
        <v>Aguirre-Keller</v>
      </c>
      <c r="R232" s="11" t="str">
        <f>VLOOKUP(P232,Store_Dim!$A$2:$E$21,3,FALSE)</f>
        <v>South</v>
      </c>
      <c r="S232" s="11" t="str">
        <f>VLOOKUP(P232,Store_Dim!$A$2:$E$21,4,FALSE)</f>
        <v>Lake Michael</v>
      </c>
      <c r="T232" s="11" t="str">
        <f>VLOOKUP(P232,Store_Dim!$A$2:$E$21,5,FALSE)</f>
        <v>Online</v>
      </c>
      <c r="U232" s="11" t="s">
        <v>3030</v>
      </c>
      <c r="V232" s="14">
        <f>VLOOKUP(Table1[[#This Row],[Sales_ID]],Sales!$A$2:$O$2001,2,FALSE)</f>
        <v>45575</v>
      </c>
      <c r="W232" s="15">
        <f>VLOOKUP(Table1[[#This Row],[Sales_ID]],Sales!$A$2:$O$2001,12,FALSE)</f>
        <v>4</v>
      </c>
      <c r="X232" s="16" t="str">
        <f>TEXT(VLOOKUP(Table1[[#This Row],[Sales_ID]],Sales!$A$2:$O$2001,13,FALSE),"₹#,##0")</f>
        <v>₹566</v>
      </c>
      <c r="Y232" s="51">
        <f>VLOOKUP(Table1[[#This Row],[Sales_ID]],Sales!$A$2:$O$2001,14,FALSE)</f>
        <v>0.16</v>
      </c>
      <c r="Z232" s="11" t="str">
        <f>VLOOKUP(Table1[[#This Row],[Sales_ID]],Sales!$A$2:$O$2001,10,FALSE)</f>
        <v>PayPal</v>
      </c>
      <c r="AA232" s="50">
        <f>VLOOKUP(Table1[[#This Row],[Sales_ID]],Sales!$A$2:$O$2001,15,FALSE)</f>
        <v>1900.1135999999999</v>
      </c>
    </row>
    <row r="233" spans="1:27" x14ac:dyDescent="0.3">
      <c r="A233" s="11" t="s">
        <v>1246</v>
      </c>
      <c r="B233" s="11" t="str">
        <f>PROPER(VLOOKUP(A233,Customer!$A$2:$J$501,9,FALSE))</f>
        <v>Mark Rogers</v>
      </c>
      <c r="C233" s="11" t="str">
        <f>PROPER(VLOOKUP(A233,Customer!$A$2:$H$501,3,FALSE))</f>
        <v>57</v>
      </c>
      <c r="D233" s="11" t="str">
        <f>PROPER(VLOOKUP(A233,Customer!$A$2:$H$501,4,FALSE))</f>
        <v>Female</v>
      </c>
      <c r="E233" s="11" t="str">
        <f>PROPER(VLOOKUP(A233,Customer!$A$2:$H$501,5,FALSE))</f>
        <v>Bookertown</v>
      </c>
      <c r="F233" s="11" t="str">
        <f>PROPER(VLOOKUP(A233,Customer!$A$2:$H$501,6,FALSE))</f>
        <v>Oklahoma</v>
      </c>
      <c r="G233" s="11" t="str">
        <f>VLOOKUP(A233,Customer!$A$2:$H$501,7,FALSE)</f>
        <v>USA</v>
      </c>
      <c r="H233" s="11" t="str">
        <f>PROPER(VLOOKUP(A233,Customer!$A$1:$J$501,10,FALSE))</f>
        <v>Platinum</v>
      </c>
      <c r="I233" s="11" t="s">
        <v>1626</v>
      </c>
      <c r="J233" s="11" t="str">
        <f>VLOOKUP(I233, Product!$A$2:$H$501, 2,FALSE)</f>
        <v>Portable Power Bank</v>
      </c>
      <c r="K233" s="11" t="str">
        <f>VLOOKUP(I233,Product!$A$2:$H$501,3,FALSE)</f>
        <v>Electronics</v>
      </c>
      <c r="L233" s="11" t="str">
        <f>VLOOKUP(I233, Product!$A$2:$H$501, 4,FALSE)</f>
        <v>Mobile</v>
      </c>
      <c r="M233" s="11" t="str">
        <f>VLOOKUP(I233, Product!$A$2:$H$501,5,FALSE)</f>
        <v>Cummings and Sons</v>
      </c>
      <c r="N233" s="12">
        <f>VLOOKUP(I233, Product!$A$2:$I$501,8,FALSE)</f>
        <v>326.06</v>
      </c>
      <c r="O233" s="12">
        <f>VLOOKUP(I233, Product!$A$2:$I$501,9,FALSE)</f>
        <v>301</v>
      </c>
      <c r="P233" s="11" t="s">
        <v>1769</v>
      </c>
      <c r="Q233" s="11" t="str">
        <f>VLOOKUP(P233,Store_Dim!$A$2:$E$21,2,FALSE)</f>
        <v>Alexander Group</v>
      </c>
      <c r="R233" s="11" t="str">
        <f>VLOOKUP(P233,Store_Dim!$A$2:$E$21,3,FALSE)</f>
        <v>South</v>
      </c>
      <c r="S233" s="11" t="str">
        <f>VLOOKUP(P233,Store_Dim!$A$2:$E$21,4,FALSE)</f>
        <v>Port Sharon</v>
      </c>
      <c r="T233" s="11" t="str">
        <f>VLOOKUP(P233,Store_Dim!$A$2:$E$21,5,FALSE)</f>
        <v>Online</v>
      </c>
      <c r="U233" s="11" t="s">
        <v>3031</v>
      </c>
      <c r="V233" s="14">
        <f>VLOOKUP(Table1[[#This Row],[Sales_ID]],Sales!$A$2:$O$2001,2,FALSE)</f>
        <v>45566</v>
      </c>
      <c r="W233" s="15">
        <f>VLOOKUP(Table1[[#This Row],[Sales_ID]],Sales!$A$2:$O$2001,12,FALSE)</f>
        <v>4</v>
      </c>
      <c r="X233" s="16" t="str">
        <f>TEXT(VLOOKUP(Table1[[#This Row],[Sales_ID]],Sales!$A$2:$O$2001,13,FALSE),"₹#,##0")</f>
        <v>₹983</v>
      </c>
      <c r="Y233" s="51">
        <f>VLOOKUP(Table1[[#This Row],[Sales_ID]],Sales!$A$2:$O$2001,14,FALSE)</f>
        <v>0.25</v>
      </c>
      <c r="Z233" s="11" t="str">
        <f>VLOOKUP(Table1[[#This Row],[Sales_ID]],Sales!$A$2:$O$2001,10,FALSE)</f>
        <v>COD</v>
      </c>
      <c r="AA233" s="50">
        <f>VLOOKUP(Table1[[#This Row],[Sales_ID]],Sales!$A$2:$O$2001,15,FALSE)</f>
        <v>2950.14</v>
      </c>
    </row>
    <row r="234" spans="1:27" x14ac:dyDescent="0.3">
      <c r="A234" s="11" t="s">
        <v>752</v>
      </c>
      <c r="B234" s="11" t="str">
        <f>PROPER(VLOOKUP(A234,Customer!$A$2:$J$501,9,FALSE))</f>
        <v>Nathaniel Hill</v>
      </c>
      <c r="C234" s="11" t="str">
        <f>PROPER(VLOOKUP(A234,Customer!$A$2:$H$501,3,FALSE))</f>
        <v>43</v>
      </c>
      <c r="D234" s="11" t="str">
        <f>PROPER(VLOOKUP(A234,Customer!$A$2:$H$501,4,FALSE))</f>
        <v>Female</v>
      </c>
      <c r="E234" s="11" t="str">
        <f>PROPER(VLOOKUP(A234,Customer!$A$2:$H$501,5,FALSE))</f>
        <v>Lake Mark</v>
      </c>
      <c r="F234" s="11" t="str">
        <f>PROPER(VLOOKUP(A234,Customer!$A$2:$H$501,6,FALSE))</f>
        <v>Kansas</v>
      </c>
      <c r="G234" s="11" t="str">
        <f>VLOOKUP(A234,Customer!$A$2:$H$501,7,FALSE)</f>
        <v>USA</v>
      </c>
      <c r="H234" s="11" t="str">
        <f>PROPER(VLOOKUP(A234,Customer!$A$1:$J$501,10,FALSE))</f>
        <v>Gold</v>
      </c>
      <c r="I234" s="11" t="s">
        <v>1746</v>
      </c>
      <c r="J234" s="11" t="str">
        <f>VLOOKUP(I234, Product!$A$2:$H$501, 2,FALSE)</f>
        <v>Stainless Steel Cookware Set</v>
      </c>
      <c r="K234" s="11" t="str">
        <f>VLOOKUP(I234,Product!$A$2:$H$501,3,FALSE)</f>
        <v>Home</v>
      </c>
      <c r="L234" s="11" t="str">
        <f>VLOOKUP(I234, Product!$A$2:$H$501, 4,FALSE)</f>
        <v>Kitchen</v>
      </c>
      <c r="M234" s="11" t="str">
        <f>VLOOKUP(I234, Product!$A$2:$H$501,5,FALSE)</f>
        <v>Campbell Ltd</v>
      </c>
      <c r="N234" s="12">
        <f>VLOOKUP(I234, Product!$A$2:$I$501,8,FALSE)</f>
        <v>201.41</v>
      </c>
      <c r="O234" s="12">
        <f>VLOOKUP(I234, Product!$A$2:$I$501,9,FALSE)</f>
        <v>146</v>
      </c>
      <c r="P234" s="11" t="s">
        <v>1786</v>
      </c>
      <c r="Q234" s="11" t="str">
        <f>VLOOKUP(P234,Store_Dim!$A$2:$E$21,2,FALSE)</f>
        <v>Moore, Padilla and Butler</v>
      </c>
      <c r="R234" s="11" t="str">
        <f>VLOOKUP(P234,Store_Dim!$A$2:$E$21,3,FALSE)</f>
        <v>South</v>
      </c>
      <c r="S234" s="11" t="str">
        <f>VLOOKUP(P234,Store_Dim!$A$2:$E$21,4,FALSE)</f>
        <v>East Johnstad</v>
      </c>
      <c r="T234" s="11" t="str">
        <f>VLOOKUP(P234,Store_Dim!$A$2:$E$21,5,FALSE)</f>
        <v>Flagship</v>
      </c>
      <c r="U234" s="11" t="s">
        <v>3032</v>
      </c>
      <c r="V234" s="14">
        <f>VLOOKUP(Table1[[#This Row],[Sales_ID]],Sales!$A$2:$O$2001,2,FALSE)</f>
        <v>45252</v>
      </c>
      <c r="W234" s="15">
        <f>VLOOKUP(Table1[[#This Row],[Sales_ID]],Sales!$A$2:$O$2001,12,FALSE)</f>
        <v>1</v>
      </c>
      <c r="X234" s="16" t="str">
        <f>TEXT(VLOOKUP(Table1[[#This Row],[Sales_ID]],Sales!$A$2:$O$2001,13,FALSE),"₹#,##0")</f>
        <v>₹955</v>
      </c>
      <c r="Y234" s="51">
        <f>VLOOKUP(Table1[[#This Row],[Sales_ID]],Sales!$A$2:$O$2001,14,FALSE)</f>
        <v>0.14000000000000001</v>
      </c>
      <c r="Z234" s="11" t="str">
        <f>VLOOKUP(Table1[[#This Row],[Sales_ID]],Sales!$A$2:$O$2001,10,FALSE)</f>
        <v>Credit Card</v>
      </c>
      <c r="AA234" s="50">
        <f>VLOOKUP(Table1[[#This Row],[Sales_ID]],Sales!$A$2:$O$2001,15,FALSE)</f>
        <v>821.35159999999996</v>
      </c>
    </row>
    <row r="235" spans="1:27" x14ac:dyDescent="0.3">
      <c r="A235" s="11" t="s">
        <v>1104</v>
      </c>
      <c r="B235" s="11" t="str">
        <f>PROPER(VLOOKUP(A235,Customer!$A$2:$J$501,9,FALSE))</f>
        <v>Michael Greene</v>
      </c>
      <c r="C235" s="11" t="str">
        <f>PROPER(VLOOKUP(A235,Customer!$A$2:$H$501,3,FALSE))</f>
        <v>52</v>
      </c>
      <c r="D235" s="11" t="str">
        <f>PROPER(VLOOKUP(A235,Customer!$A$2:$H$501,4,FALSE))</f>
        <v>Female</v>
      </c>
      <c r="E235" s="11" t="str">
        <f>PROPER(VLOOKUP(A235,Customer!$A$2:$H$501,5,FALSE))</f>
        <v>Port Saramouth</v>
      </c>
      <c r="F235" s="11" t="str">
        <f>PROPER(VLOOKUP(A235,Customer!$A$2:$H$501,6,FALSE))</f>
        <v>Wisconsin</v>
      </c>
      <c r="G235" s="11" t="str">
        <f>VLOOKUP(A235,Customer!$A$2:$H$501,7,FALSE)</f>
        <v>USA</v>
      </c>
      <c r="H235" s="11" t="str">
        <f>PROPER(VLOOKUP(A235,Customer!$A$1:$J$501,10,FALSE))</f>
        <v>Silver</v>
      </c>
      <c r="I235" s="11" t="s">
        <v>1666</v>
      </c>
      <c r="J235" s="11" t="str">
        <f>VLOOKUP(I235, Product!$A$2:$H$501, 2,FALSE)</f>
        <v>Men's Hair Styling Gel</v>
      </c>
      <c r="K235" s="11" t="str">
        <f>VLOOKUP(I235,Product!$A$2:$H$501,3,FALSE)</f>
        <v>Beauty</v>
      </c>
      <c r="L235" s="11" t="str">
        <f>VLOOKUP(I235, Product!$A$2:$H$501, 4,FALSE)</f>
        <v>Haircare</v>
      </c>
      <c r="M235" s="11" t="str">
        <f>VLOOKUP(I235, Product!$A$2:$H$501,5,FALSE)</f>
        <v>Cline-Mccarthy</v>
      </c>
      <c r="N235" s="12">
        <f>VLOOKUP(I235, Product!$A$2:$I$501,8,FALSE)</f>
        <v>17.309999999999999</v>
      </c>
      <c r="O235" s="12">
        <f>VLOOKUP(I235, Product!$A$2:$I$501,9,FALSE)</f>
        <v>399</v>
      </c>
      <c r="P235" s="11" t="s">
        <v>1801</v>
      </c>
      <c r="Q235" s="11" t="str">
        <f>VLOOKUP(P235,Store_Dim!$A$2:$E$21,2,FALSE)</f>
        <v>Shelton PLC</v>
      </c>
      <c r="R235" s="11" t="str">
        <f>VLOOKUP(P235,Store_Dim!$A$2:$E$21,3,FALSE)</f>
        <v>North</v>
      </c>
      <c r="S235" s="11" t="str">
        <f>VLOOKUP(P235,Store_Dim!$A$2:$E$21,4,FALSE)</f>
        <v>East Jenniferstad</v>
      </c>
      <c r="T235" s="11" t="str">
        <f>VLOOKUP(P235,Store_Dim!$A$2:$E$21,5,FALSE)</f>
        <v>Flagship</v>
      </c>
      <c r="U235" s="11" t="s">
        <v>3033</v>
      </c>
      <c r="V235" s="14">
        <f>VLOOKUP(Table1[[#This Row],[Sales_ID]],Sales!$A$2:$O$2001,2,FALSE)</f>
        <v>45693</v>
      </c>
      <c r="W235" s="15">
        <f>VLOOKUP(Table1[[#This Row],[Sales_ID]],Sales!$A$2:$O$2001,12,FALSE)</f>
        <v>3</v>
      </c>
      <c r="X235" s="16" t="str">
        <f>TEXT(VLOOKUP(Table1[[#This Row],[Sales_ID]],Sales!$A$2:$O$2001,13,FALSE),"₹#,##0")</f>
        <v>₹597</v>
      </c>
      <c r="Y235" s="51">
        <f>VLOOKUP(Table1[[#This Row],[Sales_ID]],Sales!$A$2:$O$2001,14,FALSE)</f>
        <v>0.02</v>
      </c>
      <c r="Z235" s="11" t="str">
        <f>VLOOKUP(Table1[[#This Row],[Sales_ID]],Sales!$A$2:$O$2001,10,FALSE)</f>
        <v>PayPal</v>
      </c>
      <c r="AA235" s="50">
        <f>VLOOKUP(Table1[[#This Row],[Sales_ID]],Sales!$A$2:$O$2001,15,FALSE)</f>
        <v>1756.5324000000001</v>
      </c>
    </row>
    <row r="236" spans="1:27" x14ac:dyDescent="0.3">
      <c r="A236" s="11" t="s">
        <v>999</v>
      </c>
      <c r="B236" s="11" t="str">
        <f>PROPER(VLOOKUP(A236,Customer!$A$2:$J$501,9,FALSE))</f>
        <v>Tiffany Williams</v>
      </c>
      <c r="C236" s="11" t="str">
        <f>PROPER(VLOOKUP(A236,Customer!$A$2:$H$501,3,FALSE))</f>
        <v>64</v>
      </c>
      <c r="D236" s="11" t="str">
        <f>PROPER(VLOOKUP(A236,Customer!$A$2:$H$501,4,FALSE))</f>
        <v>Female</v>
      </c>
      <c r="E236" s="11" t="str">
        <f>PROPER(VLOOKUP(A236,Customer!$A$2:$H$501,5,FALSE))</f>
        <v>Richardsport</v>
      </c>
      <c r="F236" s="11" t="str">
        <f>PROPER(VLOOKUP(A236,Customer!$A$2:$H$501,6,FALSE))</f>
        <v>New Hampshire</v>
      </c>
      <c r="G236" s="11" t="str">
        <f>VLOOKUP(A236,Customer!$A$2:$H$501,7,FALSE)</f>
        <v>USA</v>
      </c>
      <c r="H236" s="11" t="str">
        <f>PROPER(VLOOKUP(A236,Customer!$A$1:$J$501,10,FALSE))</f>
        <v>Gold</v>
      </c>
      <c r="I236" s="11" t="s">
        <v>1562</v>
      </c>
      <c r="J236" s="11" t="str">
        <f>VLOOKUP(I236, Product!$A$2:$H$501, 2,FALSE)</f>
        <v>Wireless Bluetooth Earbuds</v>
      </c>
      <c r="K236" s="11" t="str">
        <f>VLOOKUP(I236,Product!$A$2:$H$501,3,FALSE)</f>
        <v>Electronics</v>
      </c>
      <c r="L236" s="11" t="str">
        <f>VLOOKUP(I236, Product!$A$2:$H$501, 4,FALSE)</f>
        <v>Audio</v>
      </c>
      <c r="M236" s="11" t="str">
        <f>VLOOKUP(I236, Product!$A$2:$H$501,5,FALSE)</f>
        <v>Perez-Johnston</v>
      </c>
      <c r="N236" s="12">
        <f>VLOOKUP(I236, Product!$A$2:$I$501,8,FALSE)</f>
        <v>439.07</v>
      </c>
      <c r="O236" s="12">
        <f>VLOOKUP(I236, Product!$A$2:$I$501,9,FALSE)</f>
        <v>142</v>
      </c>
      <c r="P236" s="11" t="s">
        <v>1804</v>
      </c>
      <c r="Q236" s="11" t="str">
        <f>VLOOKUP(P236,Store_Dim!$A$2:$E$21,2,FALSE)</f>
        <v>Frederick-Wright</v>
      </c>
      <c r="R236" s="11" t="str">
        <f>VLOOKUP(P236,Store_Dim!$A$2:$E$21,3,FALSE)</f>
        <v>West</v>
      </c>
      <c r="S236" s="11" t="str">
        <f>VLOOKUP(P236,Store_Dim!$A$2:$E$21,4,FALSE)</f>
        <v>New Jimmymouth</v>
      </c>
      <c r="T236" s="11" t="str">
        <f>VLOOKUP(P236,Store_Dim!$A$2:$E$21,5,FALSE)</f>
        <v>Flagship</v>
      </c>
      <c r="U236" s="11" t="s">
        <v>3034</v>
      </c>
      <c r="V236" s="14">
        <f>VLOOKUP(Table1[[#This Row],[Sales_ID]],Sales!$A$2:$O$2001,2,FALSE)</f>
        <v>45446</v>
      </c>
      <c r="W236" s="15">
        <f>VLOOKUP(Table1[[#This Row],[Sales_ID]],Sales!$A$2:$O$2001,12,FALSE)</f>
        <v>3</v>
      </c>
      <c r="X236" s="16" t="str">
        <f>TEXT(VLOOKUP(Table1[[#This Row],[Sales_ID]],Sales!$A$2:$O$2001,13,FALSE),"₹#,##0")</f>
        <v>₹581</v>
      </c>
      <c r="Y236" s="51">
        <f>VLOOKUP(Table1[[#This Row],[Sales_ID]],Sales!$A$2:$O$2001,14,FALSE)</f>
        <v>0.1</v>
      </c>
      <c r="Z236" s="11" t="str">
        <f>VLOOKUP(Table1[[#This Row],[Sales_ID]],Sales!$A$2:$O$2001,10,FALSE)</f>
        <v>COD</v>
      </c>
      <c r="AA236" s="50">
        <f>VLOOKUP(Table1[[#This Row],[Sales_ID]],Sales!$A$2:$O$2001,15,FALSE)</f>
        <v>1568.943</v>
      </c>
    </row>
    <row r="237" spans="1:27" x14ac:dyDescent="0.3">
      <c r="A237" s="11" t="s">
        <v>205</v>
      </c>
      <c r="B237" s="11" t="str">
        <f>PROPER(VLOOKUP(A237,Customer!$A$2:$J$501,9,FALSE))</f>
        <v>Katherine Dorsey</v>
      </c>
      <c r="C237" s="11" t="str">
        <f>PROPER(VLOOKUP(A237,Customer!$A$2:$H$501,3,FALSE))</f>
        <v>24</v>
      </c>
      <c r="D237" s="11" t="str">
        <f>PROPER(VLOOKUP(A237,Customer!$A$2:$H$501,4,FALSE))</f>
        <v>Male</v>
      </c>
      <c r="E237" s="11" t="str">
        <f>PROPER(VLOOKUP(A237,Customer!$A$2:$H$501,5,FALSE))</f>
        <v>Christopherland</v>
      </c>
      <c r="F237" s="11" t="str">
        <f>PROPER(VLOOKUP(A237,Customer!$A$2:$H$501,6,FALSE))</f>
        <v>Oklahoma</v>
      </c>
      <c r="G237" s="11" t="str">
        <f>VLOOKUP(A237,Customer!$A$2:$H$501,7,FALSE)</f>
        <v>USA</v>
      </c>
      <c r="H237" s="11" t="str">
        <f>PROPER(VLOOKUP(A237,Customer!$A$1:$J$501,10,FALSE))</f>
        <v>Platinum</v>
      </c>
      <c r="I237" s="11" t="s">
        <v>1608</v>
      </c>
      <c r="J237" s="11" t="str">
        <f>VLOOKUP(I237, Product!$A$2:$H$501, 2,FALSE)</f>
        <v>Stainless Steel Cutlery Set</v>
      </c>
      <c r="K237" s="11" t="str">
        <f>VLOOKUP(I237,Product!$A$2:$H$501,3,FALSE)</f>
        <v>Home</v>
      </c>
      <c r="L237" s="11" t="str">
        <f>VLOOKUP(I237, Product!$A$2:$H$501, 4,FALSE)</f>
        <v>Kitchen</v>
      </c>
      <c r="M237" s="11" t="str">
        <f>VLOOKUP(I237, Product!$A$2:$H$501,5,FALSE)</f>
        <v>Stevens, Fernandez and Martin</v>
      </c>
      <c r="N237" s="12">
        <f>VLOOKUP(I237, Product!$A$2:$I$501,8,FALSE)</f>
        <v>19.52</v>
      </c>
      <c r="O237" s="12">
        <f>VLOOKUP(I237, Product!$A$2:$I$501,9,FALSE)</f>
        <v>57</v>
      </c>
      <c r="P237" s="11" t="s">
        <v>1769</v>
      </c>
      <c r="Q237" s="11" t="str">
        <f>VLOOKUP(P237,Store_Dim!$A$2:$E$21,2,FALSE)</f>
        <v>Alexander Group</v>
      </c>
      <c r="R237" s="11" t="str">
        <f>VLOOKUP(P237,Store_Dim!$A$2:$E$21,3,FALSE)</f>
        <v>South</v>
      </c>
      <c r="S237" s="11" t="str">
        <f>VLOOKUP(P237,Store_Dim!$A$2:$E$21,4,FALSE)</f>
        <v>Port Sharon</v>
      </c>
      <c r="T237" s="11" t="str">
        <f>VLOOKUP(P237,Store_Dim!$A$2:$E$21,5,FALSE)</f>
        <v>Online</v>
      </c>
      <c r="U237" s="11" t="s">
        <v>3035</v>
      </c>
      <c r="V237" s="14">
        <f>VLOOKUP(Table1[[#This Row],[Sales_ID]],Sales!$A$2:$O$2001,2,FALSE)</f>
        <v>45862</v>
      </c>
      <c r="W237" s="15">
        <f>VLOOKUP(Table1[[#This Row],[Sales_ID]],Sales!$A$2:$O$2001,12,FALSE)</f>
        <v>4</v>
      </c>
      <c r="X237" s="16" t="str">
        <f>TEXT(VLOOKUP(Table1[[#This Row],[Sales_ID]],Sales!$A$2:$O$2001,13,FALSE),"₹#,##0")</f>
        <v>₹154</v>
      </c>
      <c r="Y237" s="51">
        <f>VLOOKUP(Table1[[#This Row],[Sales_ID]],Sales!$A$2:$O$2001,14,FALSE)</f>
        <v>0.11</v>
      </c>
      <c r="Z237" s="11" t="str">
        <f>VLOOKUP(Table1[[#This Row],[Sales_ID]],Sales!$A$2:$O$2001,10,FALSE)</f>
        <v>PayPal</v>
      </c>
      <c r="AA237" s="50">
        <f>VLOOKUP(Table1[[#This Row],[Sales_ID]],Sales!$A$2:$O$2001,15,FALSE)</f>
        <v>548.06200000000001</v>
      </c>
    </row>
    <row r="238" spans="1:27" x14ac:dyDescent="0.3">
      <c r="A238" s="11" t="s">
        <v>842</v>
      </c>
      <c r="B238" s="11" t="str">
        <f>PROPER(VLOOKUP(A238,Customer!$A$2:$J$501,9,FALSE))</f>
        <v>Matthew Payne</v>
      </c>
      <c r="C238" s="11" t="str">
        <f>PROPER(VLOOKUP(A238,Customer!$A$2:$H$501,3,FALSE))</f>
        <v>25</v>
      </c>
      <c r="D238" s="11" t="str">
        <f>PROPER(VLOOKUP(A238,Customer!$A$2:$H$501,4,FALSE))</f>
        <v>Male</v>
      </c>
      <c r="E238" s="11" t="str">
        <f>PROPER(VLOOKUP(A238,Customer!$A$2:$H$501,5,FALSE))</f>
        <v>Grahamfurt</v>
      </c>
      <c r="F238" s="11" t="str">
        <f>PROPER(VLOOKUP(A238,Customer!$A$2:$H$501,6,FALSE))</f>
        <v>Wyoming</v>
      </c>
      <c r="G238" s="11" t="str">
        <f>VLOOKUP(A238,Customer!$A$2:$H$501,7,FALSE)</f>
        <v>USA</v>
      </c>
      <c r="H238" s="11" t="str">
        <f>PROPER(VLOOKUP(A238,Customer!$A$1:$J$501,10,FALSE))</f>
        <v>Gold</v>
      </c>
      <c r="I238" s="11" t="s">
        <v>1592</v>
      </c>
      <c r="J238" s="11" t="str">
        <f>VLOOKUP(I238, Product!$A$2:$H$501, 2,FALSE)</f>
        <v>Carbon Fiber Tennis Racket</v>
      </c>
      <c r="K238" s="11" t="str">
        <f>VLOOKUP(I238,Product!$A$2:$H$501,3,FALSE)</f>
        <v>Sports</v>
      </c>
      <c r="L238" s="11" t="str">
        <f>VLOOKUP(I238, Product!$A$2:$H$501, 4,FALSE)</f>
        <v>Equipment</v>
      </c>
      <c r="M238" s="11" t="str">
        <f>VLOOKUP(I238, Product!$A$2:$H$501,5,FALSE)</f>
        <v>Flores, Pineda and Rodriguez</v>
      </c>
      <c r="N238" s="12">
        <f>VLOOKUP(I238, Product!$A$2:$I$501,8,FALSE)</f>
        <v>484.62</v>
      </c>
      <c r="O238" s="12">
        <f>VLOOKUP(I238, Product!$A$2:$I$501,9,FALSE)</f>
        <v>432</v>
      </c>
      <c r="P238" s="11" t="s">
        <v>1789</v>
      </c>
      <c r="Q238" s="11" t="str">
        <f>VLOOKUP(P238,Store_Dim!$A$2:$E$21,2,FALSE)</f>
        <v>Hill, Wagner and Ballard</v>
      </c>
      <c r="R238" s="11" t="str">
        <f>VLOOKUP(P238,Store_Dim!$A$2:$E$21,3,FALSE)</f>
        <v>East</v>
      </c>
      <c r="S238" s="11" t="str">
        <f>VLOOKUP(P238,Store_Dim!$A$2:$E$21,4,FALSE)</f>
        <v>East Davidville</v>
      </c>
      <c r="T238" s="11" t="str">
        <f>VLOOKUP(P238,Store_Dim!$A$2:$E$21,5,FALSE)</f>
        <v>Online</v>
      </c>
      <c r="U238" s="11" t="s">
        <v>1947</v>
      </c>
      <c r="V238" s="14">
        <f>VLOOKUP(Table1[[#This Row],[Sales_ID]],Sales!$A$2:$O$2001,2,FALSE)</f>
        <v>45558</v>
      </c>
      <c r="W238" s="15">
        <f>VLOOKUP(Table1[[#This Row],[Sales_ID]],Sales!$A$2:$O$2001,12,FALSE)</f>
        <v>3</v>
      </c>
      <c r="X238" s="16" t="str">
        <f>TEXT(VLOOKUP(Table1[[#This Row],[Sales_ID]],Sales!$A$2:$O$2001,13,FALSE),"₹#,##0")</f>
        <v>₹432</v>
      </c>
      <c r="Y238" s="51">
        <f>VLOOKUP(Table1[[#This Row],[Sales_ID]],Sales!$A$2:$O$2001,14,FALSE)</f>
        <v>0.04</v>
      </c>
      <c r="Z238" s="11" t="str">
        <f>VLOOKUP(Table1[[#This Row],[Sales_ID]],Sales!$A$2:$O$2001,10,FALSE)</f>
        <v>Credit Card</v>
      </c>
      <c r="AA238" s="50">
        <f>VLOOKUP(Table1[[#This Row],[Sales_ID]],Sales!$A$2:$O$2001,15,FALSE)</f>
        <v>1245.3119999999999</v>
      </c>
    </row>
    <row r="239" spans="1:27" x14ac:dyDescent="0.3">
      <c r="A239" s="11" t="s">
        <v>295</v>
      </c>
      <c r="B239" s="11" t="str">
        <f>PROPER(VLOOKUP(A239,Customer!$A$2:$J$501,9,FALSE))</f>
        <v>Krystal Ford</v>
      </c>
      <c r="C239" s="11" t="str">
        <f>PROPER(VLOOKUP(A239,Customer!$A$2:$H$501,3,FALSE))</f>
        <v>34</v>
      </c>
      <c r="D239" s="11" t="str">
        <f>PROPER(VLOOKUP(A239,Customer!$A$2:$H$501,4,FALSE))</f>
        <v>Female</v>
      </c>
      <c r="E239" s="11" t="str">
        <f>PROPER(VLOOKUP(A239,Customer!$A$2:$H$501,5,FALSE))</f>
        <v>South David</v>
      </c>
      <c r="F239" s="11" t="str">
        <f>PROPER(VLOOKUP(A239,Customer!$A$2:$H$501,6,FALSE))</f>
        <v>Arizona</v>
      </c>
      <c r="G239" s="11" t="str">
        <f>VLOOKUP(A239,Customer!$A$2:$H$501,7,FALSE)</f>
        <v>USA</v>
      </c>
      <c r="H239" s="11" t="str">
        <f>PROPER(VLOOKUP(A239,Customer!$A$1:$J$501,10,FALSE))</f>
        <v>Platinum</v>
      </c>
      <c r="I239" s="11" t="s">
        <v>1620</v>
      </c>
      <c r="J239" s="11" t="str">
        <f>VLOOKUP(I239, Product!$A$2:$H$501, 2,FALSE)</f>
        <v>Women's Summer Dress</v>
      </c>
      <c r="K239" s="11" t="str">
        <f>VLOOKUP(I239,Product!$A$2:$H$501,3,FALSE)</f>
        <v>Clothing</v>
      </c>
      <c r="L239" s="11" t="str">
        <f>VLOOKUP(I239, Product!$A$2:$H$501, 4,FALSE)</f>
        <v>Tops</v>
      </c>
      <c r="M239" s="11" t="str">
        <f>VLOOKUP(I239, Product!$A$2:$H$501,5,FALSE)</f>
        <v>Smith-Mills</v>
      </c>
      <c r="N239" s="12">
        <f>VLOOKUP(I239, Product!$A$2:$I$501,8,FALSE)</f>
        <v>223.43</v>
      </c>
      <c r="O239" s="12">
        <f>VLOOKUP(I239, Product!$A$2:$I$501,9,FALSE)</f>
        <v>154</v>
      </c>
      <c r="P239" s="11" t="s">
        <v>1782</v>
      </c>
      <c r="Q239" s="11" t="str">
        <f>VLOOKUP(P239,Store_Dim!$A$2:$E$21,2,FALSE)</f>
        <v>Bean, Jones and Park</v>
      </c>
      <c r="R239" s="11" t="str">
        <f>VLOOKUP(P239,Store_Dim!$A$2:$E$21,3,FALSE)</f>
        <v>West</v>
      </c>
      <c r="S239" s="11" t="str">
        <f>VLOOKUP(P239,Store_Dim!$A$2:$E$21,4,FALSE)</f>
        <v>Thompsonborough</v>
      </c>
      <c r="T239" s="11" t="str">
        <f>VLOOKUP(P239,Store_Dim!$A$2:$E$21,5,FALSE)</f>
        <v>Online</v>
      </c>
      <c r="U239" s="11" t="s">
        <v>3036</v>
      </c>
      <c r="V239" s="14">
        <f>VLOOKUP(Table1[[#This Row],[Sales_ID]],Sales!$A$2:$O$2001,2,FALSE)</f>
        <v>45530</v>
      </c>
      <c r="W239" s="15">
        <f>VLOOKUP(Table1[[#This Row],[Sales_ID]],Sales!$A$2:$O$2001,12,FALSE)</f>
        <v>4</v>
      </c>
      <c r="X239" s="16" t="str">
        <f>TEXT(VLOOKUP(Table1[[#This Row],[Sales_ID]],Sales!$A$2:$O$2001,13,FALSE),"₹#,##0")</f>
        <v>₹271</v>
      </c>
      <c r="Y239" s="51">
        <f>VLOOKUP(Table1[[#This Row],[Sales_ID]],Sales!$A$2:$O$2001,14,FALSE)</f>
        <v>0.12</v>
      </c>
      <c r="Z239" s="11" t="str">
        <f>VLOOKUP(Table1[[#This Row],[Sales_ID]],Sales!$A$2:$O$2001,10,FALSE)</f>
        <v>COD</v>
      </c>
      <c r="AA239" s="50">
        <f>VLOOKUP(Table1[[#This Row],[Sales_ID]],Sales!$A$2:$O$2001,15,FALSE)</f>
        <v>954.06080000000009</v>
      </c>
    </row>
    <row r="240" spans="1:27" x14ac:dyDescent="0.3">
      <c r="A240" s="11" t="s">
        <v>71</v>
      </c>
      <c r="B240" s="11" t="str">
        <f>PROPER(VLOOKUP(A240,Customer!$A$2:$J$501,9,FALSE))</f>
        <v>Laura Alvarez</v>
      </c>
      <c r="C240" s="11" t="str">
        <f>PROPER(VLOOKUP(A240,Customer!$A$2:$H$501,3,FALSE))</f>
        <v>49</v>
      </c>
      <c r="D240" s="11" t="str">
        <f>PROPER(VLOOKUP(A240,Customer!$A$2:$H$501,4,FALSE))</f>
        <v>Female</v>
      </c>
      <c r="E240" s="11" t="str">
        <f>PROPER(VLOOKUP(A240,Customer!$A$2:$H$501,5,FALSE))</f>
        <v>Lawsonhaven</v>
      </c>
      <c r="F240" s="11" t="str">
        <f>PROPER(VLOOKUP(A240,Customer!$A$2:$H$501,6,FALSE))</f>
        <v>Washington</v>
      </c>
      <c r="G240" s="11" t="str">
        <f>VLOOKUP(A240,Customer!$A$2:$H$501,7,FALSE)</f>
        <v>USA</v>
      </c>
      <c r="H240" s="11" t="str">
        <f>PROPER(VLOOKUP(A240,Customer!$A$1:$J$501,10,FALSE))</f>
        <v>Platinum</v>
      </c>
      <c r="I240" s="11" t="s">
        <v>1618</v>
      </c>
      <c r="J240" s="11" t="str">
        <f>VLOOKUP(I240, Product!$A$2:$H$501, 2,FALSE)</f>
        <v>Bedroom Table Lamp</v>
      </c>
      <c r="K240" s="11" t="str">
        <f>VLOOKUP(I240,Product!$A$2:$H$501,3,FALSE)</f>
        <v>Home</v>
      </c>
      <c r="L240" s="11" t="str">
        <f>VLOOKUP(I240, Product!$A$2:$H$501, 4,FALSE)</f>
        <v>Lighting</v>
      </c>
      <c r="M240" s="11" t="str">
        <f>VLOOKUP(I240, Product!$A$2:$H$501,5,FALSE)</f>
        <v>Jones LLC</v>
      </c>
      <c r="N240" s="12">
        <f>VLOOKUP(I240, Product!$A$2:$I$501,8,FALSE)</f>
        <v>382.22</v>
      </c>
      <c r="O240" s="12">
        <f>VLOOKUP(I240, Product!$A$2:$I$501,9,FALSE)</f>
        <v>329</v>
      </c>
      <c r="P240" s="11" t="s">
        <v>1776</v>
      </c>
      <c r="Q240" s="11" t="str">
        <f>VLOOKUP(P240,Store_Dim!$A$2:$E$21,2,FALSE)</f>
        <v>Benson-Elliott</v>
      </c>
      <c r="R240" s="11" t="str">
        <f>VLOOKUP(P240,Store_Dim!$A$2:$E$21,3,FALSE)</f>
        <v>East</v>
      </c>
      <c r="S240" s="11" t="str">
        <f>VLOOKUP(P240,Store_Dim!$A$2:$E$21,4,FALSE)</f>
        <v>Port Josephberg</v>
      </c>
      <c r="T240" s="11" t="str">
        <f>VLOOKUP(P240,Store_Dim!$A$2:$E$21,5,FALSE)</f>
        <v>Online</v>
      </c>
      <c r="U240" s="11" t="s">
        <v>3037</v>
      </c>
      <c r="V240" s="14">
        <f>VLOOKUP(Table1[[#This Row],[Sales_ID]],Sales!$A$2:$O$2001,2,FALSE)</f>
        <v>45558</v>
      </c>
      <c r="W240" s="15">
        <f>VLOOKUP(Table1[[#This Row],[Sales_ID]],Sales!$A$2:$O$2001,12,FALSE)</f>
        <v>4</v>
      </c>
      <c r="X240" s="16" t="str">
        <f>TEXT(VLOOKUP(Table1[[#This Row],[Sales_ID]],Sales!$A$2:$O$2001,13,FALSE),"₹#,##0")</f>
        <v>₹328</v>
      </c>
      <c r="Y240" s="51">
        <f>VLOOKUP(Table1[[#This Row],[Sales_ID]],Sales!$A$2:$O$2001,14,FALSE)</f>
        <v>0.09</v>
      </c>
      <c r="Z240" s="11" t="str">
        <f>VLOOKUP(Table1[[#This Row],[Sales_ID]],Sales!$A$2:$O$2001,10,FALSE)</f>
        <v>PayPal</v>
      </c>
      <c r="AA240" s="50">
        <f>VLOOKUP(Table1[[#This Row],[Sales_ID]],Sales!$A$2:$O$2001,15,FALSE)</f>
        <v>1194.9028000000001</v>
      </c>
    </row>
    <row r="241" spans="1:27" x14ac:dyDescent="0.3">
      <c r="A241" s="11" t="s">
        <v>1518</v>
      </c>
      <c r="B241" s="11" t="str">
        <f>PROPER(VLOOKUP(A241,Customer!$A$2:$J$501,9,FALSE))</f>
        <v>Justin Lopez</v>
      </c>
      <c r="C241" s="11" t="str">
        <f>PROPER(VLOOKUP(A241,Customer!$A$2:$H$501,3,FALSE))</f>
        <v>21</v>
      </c>
      <c r="D241" s="11" t="str">
        <f>PROPER(VLOOKUP(A241,Customer!$A$2:$H$501,4,FALSE))</f>
        <v>Male</v>
      </c>
      <c r="E241" s="11" t="str">
        <f>PROPER(VLOOKUP(A241,Customer!$A$2:$H$501,5,FALSE))</f>
        <v>Port Cheryl</v>
      </c>
      <c r="F241" s="11" t="str">
        <f>PROPER(VLOOKUP(A241,Customer!$A$2:$H$501,6,FALSE))</f>
        <v>Texas</v>
      </c>
      <c r="G241" s="11" t="str">
        <f>VLOOKUP(A241,Customer!$A$2:$H$501,7,FALSE)</f>
        <v>USA</v>
      </c>
      <c r="H241" s="11" t="str">
        <f>PROPER(VLOOKUP(A241,Customer!$A$1:$J$501,10,FALSE))</f>
        <v>Gold</v>
      </c>
      <c r="I241" s="11" t="s">
        <v>1582</v>
      </c>
      <c r="J241" s="11" t="str">
        <f>VLOOKUP(I241, Product!$A$2:$H$501, 2,FALSE)</f>
        <v>Soccer Training Cone Set</v>
      </c>
      <c r="K241" s="11" t="str">
        <f>VLOOKUP(I241,Product!$A$2:$H$501,3,FALSE)</f>
        <v>Sports</v>
      </c>
      <c r="L241" s="11" t="str">
        <f>VLOOKUP(I241, Product!$A$2:$H$501, 4,FALSE)</f>
        <v>Accessories</v>
      </c>
      <c r="M241" s="11" t="str">
        <f>VLOOKUP(I241, Product!$A$2:$H$501,5,FALSE)</f>
        <v>Ford, Murphy and Wilson</v>
      </c>
      <c r="N241" s="12">
        <f>VLOOKUP(I241, Product!$A$2:$I$501,8,FALSE)</f>
        <v>144.53</v>
      </c>
      <c r="O241" s="12">
        <f>VLOOKUP(I241, Product!$A$2:$I$501,9,FALSE)</f>
        <v>367</v>
      </c>
      <c r="P241" s="11" t="s">
        <v>1799</v>
      </c>
      <c r="Q241" s="11" t="str">
        <f>VLOOKUP(P241,Store_Dim!$A$2:$E$21,2,FALSE)</f>
        <v>Mcdonald Inc</v>
      </c>
      <c r="R241" s="11" t="str">
        <f>VLOOKUP(P241,Store_Dim!$A$2:$E$21,3,FALSE)</f>
        <v>South</v>
      </c>
      <c r="S241" s="11" t="str">
        <f>VLOOKUP(P241,Store_Dim!$A$2:$E$21,4,FALSE)</f>
        <v>Christopherland</v>
      </c>
      <c r="T241" s="11" t="str">
        <f>VLOOKUP(P241,Store_Dim!$A$2:$E$21,5,FALSE)</f>
        <v>Outlet</v>
      </c>
      <c r="U241" s="11" t="s">
        <v>3038</v>
      </c>
      <c r="V241" s="14">
        <f>VLOOKUP(Table1[[#This Row],[Sales_ID]],Sales!$A$2:$O$2001,2,FALSE)</f>
        <v>45472</v>
      </c>
      <c r="W241" s="15">
        <f>VLOOKUP(Table1[[#This Row],[Sales_ID]],Sales!$A$2:$O$2001,12,FALSE)</f>
        <v>4</v>
      </c>
      <c r="X241" s="16" t="str">
        <f>TEXT(VLOOKUP(Table1[[#This Row],[Sales_ID]],Sales!$A$2:$O$2001,13,FALSE),"₹#,##0")</f>
        <v>₹885</v>
      </c>
      <c r="Y241" s="51">
        <f>VLOOKUP(Table1[[#This Row],[Sales_ID]],Sales!$A$2:$O$2001,14,FALSE)</f>
        <v>0.09</v>
      </c>
      <c r="Z241" s="11" t="str">
        <f>VLOOKUP(Table1[[#This Row],[Sales_ID]],Sales!$A$2:$O$2001,10,FALSE)</f>
        <v>PayPal</v>
      </c>
      <c r="AA241" s="50">
        <f>VLOOKUP(Table1[[#This Row],[Sales_ID]],Sales!$A$2:$O$2001,15,FALSE)</f>
        <v>3220.3444</v>
      </c>
    </row>
    <row r="242" spans="1:27" x14ac:dyDescent="0.3">
      <c r="A242" s="11" t="s">
        <v>797</v>
      </c>
      <c r="B242" s="11" t="str">
        <f>PROPER(VLOOKUP(A242,Customer!$A$2:$J$501,9,FALSE))</f>
        <v>Lauren George</v>
      </c>
      <c r="C242" s="11" t="str">
        <f>PROPER(VLOOKUP(A242,Customer!$A$2:$H$501,3,FALSE))</f>
        <v>41</v>
      </c>
      <c r="D242" s="11" t="str">
        <f>PROPER(VLOOKUP(A242,Customer!$A$2:$H$501,4,FALSE))</f>
        <v>Female</v>
      </c>
      <c r="E242" s="11" t="str">
        <f>PROPER(VLOOKUP(A242,Customer!$A$2:$H$501,5,FALSE))</f>
        <v>Garciamouth</v>
      </c>
      <c r="F242" s="11" t="str">
        <f>PROPER(VLOOKUP(A242,Customer!$A$2:$H$501,6,FALSE))</f>
        <v>New York</v>
      </c>
      <c r="G242" s="11" t="str">
        <f>VLOOKUP(A242,Customer!$A$2:$H$501,7,FALSE)</f>
        <v>USA</v>
      </c>
      <c r="H242" s="11" t="str">
        <f>PROPER(VLOOKUP(A242,Customer!$A$1:$J$501,10,FALSE))</f>
        <v>Gold</v>
      </c>
      <c r="I242" s="11" t="s">
        <v>1692</v>
      </c>
      <c r="J242" s="11" t="str">
        <f>VLOOKUP(I242, Product!$A$2:$H$501, 2,FALSE)</f>
        <v>Professional Jump Rope</v>
      </c>
      <c r="K242" s="11" t="str">
        <f>VLOOKUP(I242,Product!$A$2:$H$501,3,FALSE)</f>
        <v>Sports</v>
      </c>
      <c r="L242" s="11" t="str">
        <f>VLOOKUP(I242, Product!$A$2:$H$501, 4,FALSE)</f>
        <v>Fitness</v>
      </c>
      <c r="M242" s="11" t="str">
        <f>VLOOKUP(I242, Product!$A$2:$H$501,5,FALSE)</f>
        <v>Davis PLC</v>
      </c>
      <c r="N242" s="12">
        <f>VLOOKUP(I242, Product!$A$2:$I$501,8,FALSE)</f>
        <v>477.61</v>
      </c>
      <c r="O242" s="12">
        <f>VLOOKUP(I242, Product!$A$2:$I$501,9,FALSE)</f>
        <v>300</v>
      </c>
      <c r="P242" s="11" t="s">
        <v>1769</v>
      </c>
      <c r="Q242" s="11" t="str">
        <f>VLOOKUP(P242,Store_Dim!$A$2:$E$21,2,FALSE)</f>
        <v>Alexander Group</v>
      </c>
      <c r="R242" s="11" t="str">
        <f>VLOOKUP(P242,Store_Dim!$A$2:$E$21,3,FALSE)</f>
        <v>South</v>
      </c>
      <c r="S242" s="11" t="str">
        <f>VLOOKUP(P242,Store_Dim!$A$2:$E$21,4,FALSE)</f>
        <v>Port Sharon</v>
      </c>
      <c r="T242" s="11" t="str">
        <f>VLOOKUP(P242,Store_Dim!$A$2:$E$21,5,FALSE)</f>
        <v>Online</v>
      </c>
      <c r="U242" s="11" t="s">
        <v>3039</v>
      </c>
      <c r="V242" s="14">
        <f>VLOOKUP(Table1[[#This Row],[Sales_ID]],Sales!$A$2:$O$2001,2,FALSE)</f>
        <v>45809</v>
      </c>
      <c r="W242" s="15">
        <f>VLOOKUP(Table1[[#This Row],[Sales_ID]],Sales!$A$2:$O$2001,12,FALSE)</f>
        <v>1</v>
      </c>
      <c r="X242" s="16" t="str">
        <f>TEXT(VLOOKUP(Table1[[#This Row],[Sales_ID]],Sales!$A$2:$O$2001,13,FALSE),"₹#,##0")</f>
        <v>₹41</v>
      </c>
      <c r="Y242" s="51">
        <f>VLOOKUP(Table1[[#This Row],[Sales_ID]],Sales!$A$2:$O$2001,14,FALSE)</f>
        <v>0.01</v>
      </c>
      <c r="Z242" s="11" t="str">
        <f>VLOOKUP(Table1[[#This Row],[Sales_ID]],Sales!$A$2:$O$2001,10,FALSE)</f>
        <v>Credit Card</v>
      </c>
      <c r="AA242" s="50">
        <f>VLOOKUP(Table1[[#This Row],[Sales_ID]],Sales!$A$2:$O$2001,15,FALSE)</f>
        <v>40.976100000000002</v>
      </c>
    </row>
    <row r="243" spans="1:27" x14ac:dyDescent="0.3">
      <c r="A243" s="11" t="s">
        <v>550</v>
      </c>
      <c r="B243" s="11" t="str">
        <f>PROPER(VLOOKUP(A243,Customer!$A$2:$J$501,9,FALSE))</f>
        <v>Jason Wheeler</v>
      </c>
      <c r="C243" s="11" t="str">
        <f>PROPER(VLOOKUP(A243,Customer!$A$2:$H$501,3,FALSE))</f>
        <v>47</v>
      </c>
      <c r="D243" s="11" t="str">
        <f>PROPER(VLOOKUP(A243,Customer!$A$2:$H$501,4,FALSE))</f>
        <v>Female</v>
      </c>
      <c r="E243" s="11" t="str">
        <f>PROPER(VLOOKUP(A243,Customer!$A$2:$H$501,5,FALSE))</f>
        <v>Carolview</v>
      </c>
      <c r="F243" s="11" t="str">
        <f>PROPER(VLOOKUP(A243,Customer!$A$2:$H$501,6,FALSE))</f>
        <v>Illinois</v>
      </c>
      <c r="G243" s="11" t="str">
        <f>VLOOKUP(A243,Customer!$A$2:$H$501,7,FALSE)</f>
        <v>USA</v>
      </c>
      <c r="H243" s="11" t="str">
        <f>PROPER(VLOOKUP(A243,Customer!$A$1:$J$501,10,FALSE))</f>
        <v>Platinum</v>
      </c>
      <c r="I243" s="11" t="s">
        <v>1662</v>
      </c>
      <c r="J243" s="11" t="str">
        <f>VLOOKUP(I243, Product!$A$2:$H$501, 2,FALSE)</f>
        <v>Foam Roller</v>
      </c>
      <c r="K243" s="11" t="str">
        <f>VLOOKUP(I243,Product!$A$2:$H$501,3,FALSE)</f>
        <v>Sports</v>
      </c>
      <c r="L243" s="11" t="str">
        <f>VLOOKUP(I243, Product!$A$2:$H$501, 4,FALSE)</f>
        <v>Fitness</v>
      </c>
      <c r="M243" s="11" t="str">
        <f>VLOOKUP(I243, Product!$A$2:$H$501,5,FALSE)</f>
        <v>Atkinson, Camacho and Oliver</v>
      </c>
      <c r="N243" s="12">
        <f>VLOOKUP(I243, Product!$A$2:$I$501,8,FALSE)</f>
        <v>30.62</v>
      </c>
      <c r="O243" s="12">
        <f>VLOOKUP(I243, Product!$A$2:$I$501,9,FALSE)</f>
        <v>138</v>
      </c>
      <c r="P243" s="11" t="s">
        <v>1786</v>
      </c>
      <c r="Q243" s="11" t="str">
        <f>VLOOKUP(P243,Store_Dim!$A$2:$E$21,2,FALSE)</f>
        <v>Moore, Padilla and Butler</v>
      </c>
      <c r="R243" s="11" t="str">
        <f>VLOOKUP(P243,Store_Dim!$A$2:$E$21,3,FALSE)</f>
        <v>South</v>
      </c>
      <c r="S243" s="11" t="str">
        <f>VLOOKUP(P243,Store_Dim!$A$2:$E$21,4,FALSE)</f>
        <v>East Johnstad</v>
      </c>
      <c r="T243" s="11" t="str">
        <f>VLOOKUP(P243,Store_Dim!$A$2:$E$21,5,FALSE)</f>
        <v>Flagship</v>
      </c>
      <c r="U243" s="11" t="s">
        <v>3040</v>
      </c>
      <c r="V243" s="14">
        <f>VLOOKUP(Table1[[#This Row],[Sales_ID]],Sales!$A$2:$O$2001,2,FALSE)</f>
        <v>45783</v>
      </c>
      <c r="W243" s="15">
        <f>VLOOKUP(Table1[[#This Row],[Sales_ID]],Sales!$A$2:$O$2001,12,FALSE)</f>
        <v>4</v>
      </c>
      <c r="X243" s="16" t="str">
        <f>TEXT(VLOOKUP(Table1[[#This Row],[Sales_ID]],Sales!$A$2:$O$2001,13,FALSE),"₹#,##0")</f>
        <v>₹64</v>
      </c>
      <c r="Y243" s="51">
        <f>VLOOKUP(Table1[[#This Row],[Sales_ID]],Sales!$A$2:$O$2001,14,FALSE)</f>
        <v>0.26</v>
      </c>
      <c r="Z243" s="11" t="str">
        <f>VLOOKUP(Table1[[#This Row],[Sales_ID]],Sales!$A$2:$O$2001,10,FALSE)</f>
        <v>Credit Card</v>
      </c>
      <c r="AA243" s="50">
        <f>VLOOKUP(Table1[[#This Row],[Sales_ID]],Sales!$A$2:$O$2001,15,FALSE)</f>
        <v>189.61760000000001</v>
      </c>
    </row>
    <row r="244" spans="1:27" x14ac:dyDescent="0.3">
      <c r="A244" s="11" t="s">
        <v>1086</v>
      </c>
      <c r="B244" s="11" t="str">
        <f>PROPER(VLOOKUP(A244,Customer!$A$2:$J$501,9,FALSE))</f>
        <v>John Jordan</v>
      </c>
      <c r="C244" s="11" t="str">
        <f>PROPER(VLOOKUP(A244,Customer!$A$2:$H$501,3,FALSE))</f>
        <v>58</v>
      </c>
      <c r="D244" s="11" t="str">
        <f>PROPER(VLOOKUP(A244,Customer!$A$2:$H$501,4,FALSE))</f>
        <v>Female</v>
      </c>
      <c r="E244" s="11" t="str">
        <f>PROPER(VLOOKUP(A244,Customer!$A$2:$H$501,5,FALSE))</f>
        <v>Port Crystalberg</v>
      </c>
      <c r="F244" s="11" t="str">
        <f>PROPER(VLOOKUP(A244,Customer!$A$2:$H$501,6,FALSE))</f>
        <v>Tennessee</v>
      </c>
      <c r="G244" s="11" t="str">
        <f>VLOOKUP(A244,Customer!$A$2:$H$501,7,FALSE)</f>
        <v>USA</v>
      </c>
      <c r="H244" s="11" t="str">
        <f>PROPER(VLOOKUP(A244,Customer!$A$1:$J$501,10,FALSE))</f>
        <v>Platinum</v>
      </c>
      <c r="I244" s="11" t="s">
        <v>1640</v>
      </c>
      <c r="J244" s="11" t="str">
        <f>VLOOKUP(I244, Product!$A$2:$H$501, 2,FALSE)</f>
        <v>Men's Winter Jacket</v>
      </c>
      <c r="K244" s="11" t="str">
        <f>VLOOKUP(I244,Product!$A$2:$H$501,3,FALSE)</f>
        <v>Clothing</v>
      </c>
      <c r="L244" s="11" t="str">
        <f>VLOOKUP(I244, Product!$A$2:$H$501, 4,FALSE)</f>
        <v>Outerwear</v>
      </c>
      <c r="M244" s="11" t="str">
        <f>VLOOKUP(I244, Product!$A$2:$H$501,5,FALSE)</f>
        <v>Kelly, Smith and Perez</v>
      </c>
      <c r="N244" s="12">
        <f>VLOOKUP(I244, Product!$A$2:$I$501,8,FALSE)</f>
        <v>167.34</v>
      </c>
      <c r="O244" s="12">
        <f>VLOOKUP(I244, Product!$A$2:$I$501,9,FALSE)</f>
        <v>296</v>
      </c>
      <c r="P244" s="11" t="s">
        <v>1786</v>
      </c>
      <c r="Q244" s="11" t="str">
        <f>VLOOKUP(P244,Store_Dim!$A$2:$E$21,2,FALSE)</f>
        <v>Moore, Padilla and Butler</v>
      </c>
      <c r="R244" s="11" t="str">
        <f>VLOOKUP(P244,Store_Dim!$A$2:$E$21,3,FALSE)</f>
        <v>South</v>
      </c>
      <c r="S244" s="11" t="str">
        <f>VLOOKUP(P244,Store_Dim!$A$2:$E$21,4,FALSE)</f>
        <v>East Johnstad</v>
      </c>
      <c r="T244" s="11" t="str">
        <f>VLOOKUP(P244,Store_Dim!$A$2:$E$21,5,FALSE)</f>
        <v>Flagship</v>
      </c>
      <c r="U244" s="11" t="s">
        <v>3041</v>
      </c>
      <c r="V244" s="14">
        <f>VLOOKUP(Table1[[#This Row],[Sales_ID]],Sales!$A$2:$O$2001,2,FALSE)</f>
        <v>45849</v>
      </c>
      <c r="W244" s="15">
        <f>VLOOKUP(Table1[[#This Row],[Sales_ID]],Sales!$A$2:$O$2001,12,FALSE)</f>
        <v>2</v>
      </c>
      <c r="X244" s="16" t="str">
        <f>TEXT(VLOOKUP(Table1[[#This Row],[Sales_ID]],Sales!$A$2:$O$2001,13,FALSE),"₹#,##0")</f>
        <v>₹152</v>
      </c>
      <c r="Y244" s="51">
        <f>VLOOKUP(Table1[[#This Row],[Sales_ID]],Sales!$A$2:$O$2001,14,FALSE)</f>
        <v>0.13</v>
      </c>
      <c r="Z244" s="11" t="str">
        <f>VLOOKUP(Table1[[#This Row],[Sales_ID]],Sales!$A$2:$O$2001,10,FALSE)</f>
        <v>Credit Card</v>
      </c>
      <c r="AA244" s="50">
        <f>VLOOKUP(Table1[[#This Row],[Sales_ID]],Sales!$A$2:$O$2001,15,FALSE)</f>
        <v>264.91500000000002</v>
      </c>
    </row>
    <row r="245" spans="1:27" x14ac:dyDescent="0.3">
      <c r="A245" s="11" t="s">
        <v>356</v>
      </c>
      <c r="B245" s="11" t="str">
        <f>PROPER(VLOOKUP(A245,Customer!$A$2:$J$501,9,FALSE))</f>
        <v>Diane Watson</v>
      </c>
      <c r="C245" s="11" t="str">
        <f>PROPER(VLOOKUP(A245,Customer!$A$2:$H$501,3,FALSE))</f>
        <v>53</v>
      </c>
      <c r="D245" s="11" t="str">
        <f>PROPER(VLOOKUP(A245,Customer!$A$2:$H$501,4,FALSE))</f>
        <v>Female</v>
      </c>
      <c r="E245" s="11" t="str">
        <f>PROPER(VLOOKUP(A245,Customer!$A$2:$H$501,5,FALSE))</f>
        <v>North Codyport</v>
      </c>
      <c r="F245" s="11" t="str">
        <f>PROPER(VLOOKUP(A245,Customer!$A$2:$H$501,6,FALSE))</f>
        <v>Texas</v>
      </c>
      <c r="G245" s="11" t="str">
        <f>VLOOKUP(A245,Customer!$A$2:$H$501,7,FALSE)</f>
        <v>USA</v>
      </c>
      <c r="H245" s="11" t="str">
        <f>PROPER(VLOOKUP(A245,Customer!$A$1:$J$501,10,FALSE))</f>
        <v>Platinum</v>
      </c>
      <c r="I245" s="11" t="s">
        <v>1574</v>
      </c>
      <c r="J245" s="11" t="str">
        <f>VLOOKUP(I245, Product!$A$2:$H$501, 2,FALSE)</f>
        <v>USB-C Fast Charger</v>
      </c>
      <c r="K245" s="11" t="str">
        <f>VLOOKUP(I245,Product!$A$2:$H$501,3,FALSE)</f>
        <v>Electronics</v>
      </c>
      <c r="L245" s="11" t="str">
        <f>VLOOKUP(I245, Product!$A$2:$H$501, 4,FALSE)</f>
        <v>Accessories</v>
      </c>
      <c r="M245" s="11" t="str">
        <f>VLOOKUP(I245, Product!$A$2:$H$501,5,FALSE)</f>
        <v>Dawson-Perkins</v>
      </c>
      <c r="N245" s="12">
        <f>VLOOKUP(I245, Product!$A$2:$I$501,8,FALSE)</f>
        <v>242.23</v>
      </c>
      <c r="O245" s="12">
        <f>VLOOKUP(I245, Product!$A$2:$I$501,9,FALSE)</f>
        <v>453</v>
      </c>
      <c r="P245" s="11" t="s">
        <v>1813</v>
      </c>
      <c r="Q245" s="11" t="str">
        <f>VLOOKUP(P245,Store_Dim!$A$2:$E$21,2,FALSE)</f>
        <v>Mann-Austin</v>
      </c>
      <c r="R245" s="11" t="str">
        <f>VLOOKUP(P245,Store_Dim!$A$2:$E$21,3,FALSE)</f>
        <v>East</v>
      </c>
      <c r="S245" s="11" t="str">
        <f>VLOOKUP(P245,Store_Dim!$A$2:$E$21,4,FALSE)</f>
        <v>Vasquezborough</v>
      </c>
      <c r="T245" s="11" t="str">
        <f>VLOOKUP(P245,Store_Dim!$A$2:$E$21,5,FALSE)</f>
        <v>Online</v>
      </c>
      <c r="U245" s="11" t="s">
        <v>3042</v>
      </c>
      <c r="V245" s="14">
        <f>VLOOKUP(Table1[[#This Row],[Sales_ID]],Sales!$A$2:$O$2001,2,FALSE)</f>
        <v>45281</v>
      </c>
      <c r="W245" s="15">
        <f>VLOOKUP(Table1[[#This Row],[Sales_ID]],Sales!$A$2:$O$2001,12,FALSE)</f>
        <v>2</v>
      </c>
      <c r="X245" s="16" t="str">
        <f>TEXT(VLOOKUP(Table1[[#This Row],[Sales_ID]],Sales!$A$2:$O$2001,13,FALSE),"₹#,##0")</f>
        <v>₹889</v>
      </c>
      <c r="Y245" s="51">
        <f>VLOOKUP(Table1[[#This Row],[Sales_ID]],Sales!$A$2:$O$2001,14,FALSE)</f>
        <v>0.23</v>
      </c>
      <c r="Z245" s="11" t="str">
        <f>VLOOKUP(Table1[[#This Row],[Sales_ID]],Sales!$A$2:$O$2001,10,FALSE)</f>
        <v>Credit Card</v>
      </c>
      <c r="AA245" s="50">
        <f>VLOOKUP(Table1[[#This Row],[Sales_ID]],Sales!$A$2:$O$2001,15,FALSE)</f>
        <v>1369.1215999999999</v>
      </c>
    </row>
    <row r="246" spans="1:27" x14ac:dyDescent="0.3">
      <c r="A246" s="11" t="s">
        <v>538</v>
      </c>
      <c r="B246" s="11" t="str">
        <f>PROPER(VLOOKUP(A246,Customer!$A$2:$J$501,9,FALSE))</f>
        <v>Cynthia Morris</v>
      </c>
      <c r="C246" s="11" t="str">
        <f>PROPER(VLOOKUP(A246,Customer!$A$2:$H$501,3,FALSE))</f>
        <v>18</v>
      </c>
      <c r="D246" s="11" t="str">
        <f>PROPER(VLOOKUP(A246,Customer!$A$2:$H$501,4,FALSE))</f>
        <v>Female</v>
      </c>
      <c r="E246" s="11" t="str">
        <f>PROPER(VLOOKUP(A246,Customer!$A$2:$H$501,5,FALSE))</f>
        <v>Hessmouth</v>
      </c>
      <c r="F246" s="11" t="str">
        <f>PROPER(VLOOKUP(A246,Customer!$A$2:$H$501,6,FALSE))</f>
        <v>Arizona</v>
      </c>
      <c r="G246" s="11" t="str">
        <f>VLOOKUP(A246,Customer!$A$2:$H$501,7,FALSE)</f>
        <v>USA</v>
      </c>
      <c r="H246" s="11" t="str">
        <f>PROPER(VLOOKUP(A246,Customer!$A$1:$J$501,10,FALSE))</f>
        <v>Silver</v>
      </c>
      <c r="I246" s="11" t="s">
        <v>1622</v>
      </c>
      <c r="J246" s="11" t="str">
        <f>VLOOKUP(I246, Product!$A$2:$H$501, 2,FALSE)</f>
        <v>Men's Casual Sneakers</v>
      </c>
      <c r="K246" s="11" t="str">
        <f>VLOOKUP(I246,Product!$A$2:$H$501,3,FALSE)</f>
        <v>Clothing</v>
      </c>
      <c r="L246" s="11" t="str">
        <f>VLOOKUP(I246, Product!$A$2:$H$501, 4,FALSE)</f>
        <v>Footwear</v>
      </c>
      <c r="M246" s="11" t="str">
        <f>VLOOKUP(I246, Product!$A$2:$H$501,5,FALSE)</f>
        <v>Hogan-Lee</v>
      </c>
      <c r="N246" s="12">
        <f>VLOOKUP(I246, Product!$A$2:$I$501,8,FALSE)</f>
        <v>353.47</v>
      </c>
      <c r="O246" s="12">
        <f>VLOOKUP(I246, Product!$A$2:$I$501,9,FALSE)</f>
        <v>214</v>
      </c>
      <c r="P246" s="11" t="s">
        <v>1789</v>
      </c>
      <c r="Q246" s="11" t="str">
        <f>VLOOKUP(P246,Store_Dim!$A$2:$E$21,2,FALSE)</f>
        <v>Hill, Wagner and Ballard</v>
      </c>
      <c r="R246" s="11" t="str">
        <f>VLOOKUP(P246,Store_Dim!$A$2:$E$21,3,FALSE)</f>
        <v>East</v>
      </c>
      <c r="S246" s="11" t="str">
        <f>VLOOKUP(P246,Store_Dim!$A$2:$E$21,4,FALSE)</f>
        <v>East Davidville</v>
      </c>
      <c r="T246" s="11" t="str">
        <f>VLOOKUP(P246,Store_Dim!$A$2:$E$21,5,FALSE)</f>
        <v>Online</v>
      </c>
      <c r="U246" s="11" t="s">
        <v>3043</v>
      </c>
      <c r="V246" s="14">
        <f>VLOOKUP(Table1[[#This Row],[Sales_ID]],Sales!$A$2:$O$2001,2,FALSE)</f>
        <v>45322</v>
      </c>
      <c r="W246" s="15">
        <f>VLOOKUP(Table1[[#This Row],[Sales_ID]],Sales!$A$2:$O$2001,12,FALSE)</f>
        <v>3</v>
      </c>
      <c r="X246" s="16" t="str">
        <f>TEXT(VLOOKUP(Table1[[#This Row],[Sales_ID]],Sales!$A$2:$O$2001,13,FALSE),"₹#,##0")</f>
        <v>₹145</v>
      </c>
      <c r="Y246" s="51">
        <f>VLOOKUP(Table1[[#This Row],[Sales_ID]],Sales!$A$2:$O$2001,14,FALSE)</f>
        <v>0.24</v>
      </c>
      <c r="Z246" s="11" t="str">
        <f>VLOOKUP(Table1[[#This Row],[Sales_ID]],Sales!$A$2:$O$2001,10,FALSE)</f>
        <v>PayPal</v>
      </c>
      <c r="AA246" s="50">
        <f>VLOOKUP(Table1[[#This Row],[Sales_ID]],Sales!$A$2:$O$2001,15,FALSE)</f>
        <v>331.17</v>
      </c>
    </row>
    <row r="247" spans="1:27" x14ac:dyDescent="0.3">
      <c r="A247" s="11" t="s">
        <v>211</v>
      </c>
      <c r="B247" s="11" t="str">
        <f>PROPER(VLOOKUP(A247,Customer!$A$2:$J$501,9,FALSE))</f>
        <v>Christopher Sutton</v>
      </c>
      <c r="C247" s="11" t="str">
        <f>PROPER(VLOOKUP(A247,Customer!$A$2:$H$501,3,FALSE))</f>
        <v>49</v>
      </c>
      <c r="D247" s="11" t="str">
        <f>PROPER(VLOOKUP(A247,Customer!$A$2:$H$501,4,FALSE))</f>
        <v>Female</v>
      </c>
      <c r="E247" s="11" t="str">
        <f>PROPER(VLOOKUP(A247,Customer!$A$2:$H$501,5,FALSE))</f>
        <v>Deborahberg</v>
      </c>
      <c r="F247" s="11" t="str">
        <f>PROPER(VLOOKUP(A247,Customer!$A$2:$H$501,6,FALSE))</f>
        <v>Pennsylvania</v>
      </c>
      <c r="G247" s="11" t="str">
        <f>VLOOKUP(A247,Customer!$A$2:$H$501,7,FALSE)</f>
        <v>USA</v>
      </c>
      <c r="H247" s="11" t="str">
        <f>PROPER(VLOOKUP(A247,Customer!$A$1:$J$501,10,FALSE))</f>
        <v>Gold</v>
      </c>
      <c r="I247" s="11" t="s">
        <v>1724</v>
      </c>
      <c r="J247" s="11" t="str">
        <f>VLOOKUP(I247, Product!$A$2:$H$501, 2,FALSE)</f>
        <v>Sports Wrist Sweatbands</v>
      </c>
      <c r="K247" s="11" t="str">
        <f>VLOOKUP(I247,Product!$A$2:$H$501,3,FALSE)</f>
        <v>Sports</v>
      </c>
      <c r="L247" s="11" t="str">
        <f>VLOOKUP(I247, Product!$A$2:$H$501, 4,FALSE)</f>
        <v>Accessories</v>
      </c>
      <c r="M247" s="11" t="str">
        <f>VLOOKUP(I247, Product!$A$2:$H$501,5,FALSE)</f>
        <v>Olsen-Daniels</v>
      </c>
      <c r="N247" s="12">
        <f>VLOOKUP(I247, Product!$A$2:$I$501,8,FALSE)</f>
        <v>131.24</v>
      </c>
      <c r="O247" s="12">
        <f>VLOOKUP(I247, Product!$A$2:$I$501,9,FALSE)</f>
        <v>232</v>
      </c>
      <c r="P247" s="11" t="s">
        <v>1761</v>
      </c>
      <c r="Q247" s="11" t="str">
        <f>VLOOKUP(P247,Store_Dim!$A$2:$E$21,2,FALSE)</f>
        <v>Black-Horn</v>
      </c>
      <c r="R247" s="11" t="str">
        <f>VLOOKUP(P247,Store_Dim!$A$2:$E$21,3,FALSE)</f>
        <v>South</v>
      </c>
      <c r="S247" s="11" t="str">
        <f>VLOOKUP(P247,Store_Dim!$A$2:$E$21,4,FALSE)</f>
        <v>North Nancyview</v>
      </c>
      <c r="T247" s="11" t="str">
        <f>VLOOKUP(P247,Store_Dim!$A$2:$E$21,5,FALSE)</f>
        <v>Outlet</v>
      </c>
      <c r="U247" s="11" t="s">
        <v>3044</v>
      </c>
      <c r="V247" s="14">
        <f>VLOOKUP(Table1[[#This Row],[Sales_ID]],Sales!$A$2:$O$2001,2,FALSE)</f>
        <v>45560</v>
      </c>
      <c r="W247" s="15">
        <f>VLOOKUP(Table1[[#This Row],[Sales_ID]],Sales!$A$2:$O$2001,12,FALSE)</f>
        <v>2</v>
      </c>
      <c r="X247" s="16" t="str">
        <f>TEXT(VLOOKUP(Table1[[#This Row],[Sales_ID]],Sales!$A$2:$O$2001,13,FALSE),"₹#,##0")</f>
        <v>₹898</v>
      </c>
      <c r="Y247" s="51">
        <f>VLOOKUP(Table1[[#This Row],[Sales_ID]],Sales!$A$2:$O$2001,14,FALSE)</f>
        <v>0.28999999999999998</v>
      </c>
      <c r="Z247" s="11" t="str">
        <f>VLOOKUP(Table1[[#This Row],[Sales_ID]],Sales!$A$2:$O$2001,10,FALSE)</f>
        <v>COD</v>
      </c>
      <c r="AA247" s="50">
        <f>VLOOKUP(Table1[[#This Row],[Sales_ID]],Sales!$A$2:$O$2001,15,FALSE)</f>
        <v>1275.799</v>
      </c>
    </row>
    <row r="248" spans="1:27" x14ac:dyDescent="0.3">
      <c r="A248" s="11" t="s">
        <v>124</v>
      </c>
      <c r="B248" s="11" t="str">
        <f>PROPER(VLOOKUP(A248,Customer!$A$2:$J$501,9,FALSE))</f>
        <v>Jessica Acevedo</v>
      </c>
      <c r="C248" s="11" t="str">
        <f>PROPER(VLOOKUP(A248,Customer!$A$2:$H$501,3,FALSE))</f>
        <v>64</v>
      </c>
      <c r="D248" s="11" t="str">
        <f>PROPER(VLOOKUP(A248,Customer!$A$2:$H$501,4,FALSE))</f>
        <v>Female</v>
      </c>
      <c r="E248" s="11" t="str">
        <f>PROPER(VLOOKUP(A248,Customer!$A$2:$H$501,5,FALSE))</f>
        <v>Amybury</v>
      </c>
      <c r="F248" s="11" t="str">
        <f>PROPER(VLOOKUP(A248,Customer!$A$2:$H$501,6,FALSE))</f>
        <v>Pennsylvania</v>
      </c>
      <c r="G248" s="11" t="str">
        <f>VLOOKUP(A248,Customer!$A$2:$H$501,7,FALSE)</f>
        <v>USA</v>
      </c>
      <c r="H248" s="11" t="str">
        <f>PROPER(VLOOKUP(A248,Customer!$A$1:$J$501,10,FALSE))</f>
        <v>Bronze</v>
      </c>
      <c r="I248" s="11" t="s">
        <v>1618</v>
      </c>
      <c r="J248" s="11" t="str">
        <f>VLOOKUP(I248, Product!$A$2:$H$501, 2,FALSE)</f>
        <v>Bedroom Table Lamp</v>
      </c>
      <c r="K248" s="11" t="str">
        <f>VLOOKUP(I248,Product!$A$2:$H$501,3,FALSE)</f>
        <v>Home</v>
      </c>
      <c r="L248" s="11" t="str">
        <f>VLOOKUP(I248, Product!$A$2:$H$501, 4,FALSE)</f>
        <v>Lighting</v>
      </c>
      <c r="M248" s="11" t="str">
        <f>VLOOKUP(I248, Product!$A$2:$H$501,5,FALSE)</f>
        <v>Jones LLC</v>
      </c>
      <c r="N248" s="12">
        <f>VLOOKUP(I248, Product!$A$2:$I$501,8,FALSE)</f>
        <v>382.22</v>
      </c>
      <c r="O248" s="12">
        <f>VLOOKUP(I248, Product!$A$2:$I$501,9,FALSE)</f>
        <v>329</v>
      </c>
      <c r="P248" s="11" t="s">
        <v>1801</v>
      </c>
      <c r="Q248" s="11" t="str">
        <f>VLOOKUP(P248,Store_Dim!$A$2:$E$21,2,FALSE)</f>
        <v>Shelton PLC</v>
      </c>
      <c r="R248" s="11" t="str">
        <f>VLOOKUP(P248,Store_Dim!$A$2:$E$21,3,FALSE)</f>
        <v>North</v>
      </c>
      <c r="S248" s="11" t="str">
        <f>VLOOKUP(P248,Store_Dim!$A$2:$E$21,4,FALSE)</f>
        <v>East Jenniferstad</v>
      </c>
      <c r="T248" s="11" t="str">
        <f>VLOOKUP(P248,Store_Dim!$A$2:$E$21,5,FALSE)</f>
        <v>Flagship</v>
      </c>
      <c r="U248" s="11" t="s">
        <v>3045</v>
      </c>
      <c r="V248" s="14">
        <f>VLOOKUP(Table1[[#This Row],[Sales_ID]],Sales!$A$2:$O$2001,2,FALSE)</f>
        <v>45905</v>
      </c>
      <c r="W248" s="15">
        <f>VLOOKUP(Table1[[#This Row],[Sales_ID]],Sales!$A$2:$O$2001,12,FALSE)</f>
        <v>4</v>
      </c>
      <c r="X248" s="16" t="str">
        <f>TEXT(VLOOKUP(Table1[[#This Row],[Sales_ID]],Sales!$A$2:$O$2001,13,FALSE),"₹#,##0")</f>
        <v>₹642</v>
      </c>
      <c r="Y248" s="51">
        <f>VLOOKUP(Table1[[#This Row],[Sales_ID]],Sales!$A$2:$O$2001,14,FALSE)</f>
        <v>0.25</v>
      </c>
      <c r="Z248" s="11" t="str">
        <f>VLOOKUP(Table1[[#This Row],[Sales_ID]],Sales!$A$2:$O$2001,10,FALSE)</f>
        <v>Credit Card</v>
      </c>
      <c r="AA248" s="50">
        <f>VLOOKUP(Table1[[#This Row],[Sales_ID]],Sales!$A$2:$O$2001,15,FALSE)</f>
        <v>1926.15</v>
      </c>
    </row>
    <row r="249" spans="1:27" x14ac:dyDescent="0.3">
      <c r="A249" s="11" t="s">
        <v>1062</v>
      </c>
      <c r="B249" s="11" t="str">
        <f>PROPER(VLOOKUP(A249,Customer!$A$2:$J$501,9,FALSE))</f>
        <v>Jasmine Snyder</v>
      </c>
      <c r="C249" s="11" t="str">
        <f>PROPER(VLOOKUP(A249,Customer!$A$2:$H$501,3,FALSE))</f>
        <v>46</v>
      </c>
      <c r="D249" s="11" t="str">
        <f>PROPER(VLOOKUP(A249,Customer!$A$2:$H$501,4,FALSE))</f>
        <v>Female</v>
      </c>
      <c r="E249" s="11" t="str">
        <f>PROPER(VLOOKUP(A249,Customer!$A$2:$H$501,5,FALSE))</f>
        <v>Hudsonfort</v>
      </c>
      <c r="F249" s="11" t="str">
        <f>PROPER(VLOOKUP(A249,Customer!$A$2:$H$501,6,FALSE))</f>
        <v>Connecticut</v>
      </c>
      <c r="G249" s="11" t="str">
        <f>VLOOKUP(A249,Customer!$A$2:$H$501,7,FALSE)</f>
        <v>USA</v>
      </c>
      <c r="H249" s="11" t="str">
        <f>PROPER(VLOOKUP(A249,Customer!$A$1:$J$501,10,FALSE))</f>
        <v>Silver</v>
      </c>
      <c r="I249" s="11" t="s">
        <v>1648</v>
      </c>
      <c r="J249" s="11" t="str">
        <f>VLOOKUP(I249, Product!$A$2:$H$501, 2,FALSE)</f>
        <v>Boxing Hand Wraps</v>
      </c>
      <c r="K249" s="11" t="str">
        <f>VLOOKUP(I249,Product!$A$2:$H$501,3,FALSE)</f>
        <v>Sports</v>
      </c>
      <c r="L249" s="11" t="str">
        <f>VLOOKUP(I249, Product!$A$2:$H$501, 4,FALSE)</f>
        <v>Fitness</v>
      </c>
      <c r="M249" s="11" t="str">
        <f>VLOOKUP(I249, Product!$A$2:$H$501,5,FALSE)</f>
        <v>Smith-King</v>
      </c>
      <c r="N249" s="12">
        <f>VLOOKUP(I249, Product!$A$2:$I$501,8,FALSE)</f>
        <v>190.29</v>
      </c>
      <c r="O249" s="12">
        <f>VLOOKUP(I249, Product!$A$2:$I$501,9,FALSE)</f>
        <v>260</v>
      </c>
      <c r="P249" s="11" t="s">
        <v>1779</v>
      </c>
      <c r="Q249" s="11" t="str">
        <f>VLOOKUP(P249,Store_Dim!$A$2:$E$21,2,FALSE)</f>
        <v>Martinez-Mullins</v>
      </c>
      <c r="R249" s="11" t="str">
        <f>VLOOKUP(P249,Store_Dim!$A$2:$E$21,3,FALSE)</f>
        <v>South</v>
      </c>
      <c r="S249" s="11" t="str">
        <f>VLOOKUP(P249,Store_Dim!$A$2:$E$21,4,FALSE)</f>
        <v>Williamsfurt</v>
      </c>
      <c r="T249" s="11" t="str">
        <f>VLOOKUP(P249,Store_Dim!$A$2:$E$21,5,FALSE)</f>
        <v>Online</v>
      </c>
      <c r="U249" s="11" t="s">
        <v>1948</v>
      </c>
      <c r="V249" s="14">
        <f>VLOOKUP(Table1[[#This Row],[Sales_ID]],Sales!$A$2:$O$2001,2,FALSE)</f>
        <v>45886</v>
      </c>
      <c r="W249" s="15">
        <f>VLOOKUP(Table1[[#This Row],[Sales_ID]],Sales!$A$2:$O$2001,12,FALSE)</f>
        <v>2</v>
      </c>
      <c r="X249" s="16" t="str">
        <f>TEXT(VLOOKUP(Table1[[#This Row],[Sales_ID]],Sales!$A$2:$O$2001,13,FALSE),"₹#,##0")</f>
        <v>₹198</v>
      </c>
      <c r="Y249" s="51">
        <f>VLOOKUP(Table1[[#This Row],[Sales_ID]],Sales!$A$2:$O$2001,14,FALSE)</f>
        <v>0.04</v>
      </c>
      <c r="Z249" s="11" t="str">
        <f>VLOOKUP(Table1[[#This Row],[Sales_ID]],Sales!$A$2:$O$2001,10,FALSE)</f>
        <v>Credit Card</v>
      </c>
      <c r="AA249" s="50">
        <f>VLOOKUP(Table1[[#This Row],[Sales_ID]],Sales!$A$2:$O$2001,15,FALSE)</f>
        <v>379.69920000000002</v>
      </c>
    </row>
    <row r="250" spans="1:27" x14ac:dyDescent="0.3">
      <c r="A250" s="11" t="s">
        <v>987</v>
      </c>
      <c r="B250" s="11" t="str">
        <f>PROPER(VLOOKUP(A250,Customer!$A$2:$J$501,9,FALSE))</f>
        <v>Elizabeth Jones</v>
      </c>
      <c r="C250" s="11" t="str">
        <f>PROPER(VLOOKUP(A250,Customer!$A$2:$H$501,3,FALSE))</f>
        <v>62</v>
      </c>
      <c r="D250" s="11" t="str">
        <f>PROPER(VLOOKUP(A250,Customer!$A$2:$H$501,4,FALSE))</f>
        <v>Male</v>
      </c>
      <c r="E250" s="11" t="str">
        <f>PROPER(VLOOKUP(A250,Customer!$A$2:$H$501,5,FALSE))</f>
        <v>Brownburgh</v>
      </c>
      <c r="F250" s="11" t="str">
        <f>PROPER(VLOOKUP(A250,Customer!$A$2:$H$501,6,FALSE))</f>
        <v>Maryland</v>
      </c>
      <c r="G250" s="11" t="str">
        <f>VLOOKUP(A250,Customer!$A$2:$H$501,7,FALSE)</f>
        <v>USA</v>
      </c>
      <c r="H250" s="11" t="str">
        <f>PROPER(VLOOKUP(A250,Customer!$A$1:$J$501,10,FALSE))</f>
        <v>Platinum</v>
      </c>
      <c r="I250" s="11" t="s">
        <v>1716</v>
      </c>
      <c r="J250" s="11" t="str">
        <f>VLOOKUP(I250, Product!$A$2:$H$501, 2,FALSE)</f>
        <v>Wooden Bookshelf</v>
      </c>
      <c r="K250" s="11" t="str">
        <f>VLOOKUP(I250,Product!$A$2:$H$501,3,FALSE)</f>
        <v>Home</v>
      </c>
      <c r="L250" s="11" t="str">
        <f>VLOOKUP(I250, Product!$A$2:$H$501, 4,FALSE)</f>
        <v>Furniture</v>
      </c>
      <c r="M250" s="11" t="str">
        <f>VLOOKUP(I250, Product!$A$2:$H$501,5,FALSE)</f>
        <v>Collins-Stephenson</v>
      </c>
      <c r="N250" s="12">
        <f>VLOOKUP(I250, Product!$A$2:$I$501,8,FALSE)</f>
        <v>388.46</v>
      </c>
      <c r="O250" s="12">
        <f>VLOOKUP(I250, Product!$A$2:$I$501,9,FALSE)</f>
        <v>208</v>
      </c>
      <c r="P250" s="11" t="s">
        <v>1779</v>
      </c>
      <c r="Q250" s="11" t="str">
        <f>VLOOKUP(P250,Store_Dim!$A$2:$E$21,2,FALSE)</f>
        <v>Martinez-Mullins</v>
      </c>
      <c r="R250" s="11" t="str">
        <f>VLOOKUP(P250,Store_Dim!$A$2:$E$21,3,FALSE)</f>
        <v>South</v>
      </c>
      <c r="S250" s="11" t="str">
        <f>VLOOKUP(P250,Store_Dim!$A$2:$E$21,4,FALSE)</f>
        <v>Williamsfurt</v>
      </c>
      <c r="T250" s="11" t="str">
        <f>VLOOKUP(P250,Store_Dim!$A$2:$E$21,5,FALSE)</f>
        <v>Online</v>
      </c>
      <c r="U250" s="11" t="s">
        <v>3046</v>
      </c>
      <c r="V250" s="14">
        <f>VLOOKUP(Table1[[#This Row],[Sales_ID]],Sales!$A$2:$O$2001,2,FALSE)</f>
        <v>45531</v>
      </c>
      <c r="W250" s="15">
        <f>VLOOKUP(Table1[[#This Row],[Sales_ID]],Sales!$A$2:$O$2001,12,FALSE)</f>
        <v>4</v>
      </c>
      <c r="X250" s="16" t="str">
        <f>TEXT(VLOOKUP(Table1[[#This Row],[Sales_ID]],Sales!$A$2:$O$2001,13,FALSE),"₹#,##0")</f>
        <v>₹451</v>
      </c>
      <c r="Y250" s="51">
        <f>VLOOKUP(Table1[[#This Row],[Sales_ID]],Sales!$A$2:$O$2001,14,FALSE)</f>
        <v>0.24</v>
      </c>
      <c r="Z250" s="11" t="str">
        <f>VLOOKUP(Table1[[#This Row],[Sales_ID]],Sales!$A$2:$O$2001,10,FALSE)</f>
        <v>Credit Card</v>
      </c>
      <c r="AA250" s="50">
        <f>VLOOKUP(Table1[[#This Row],[Sales_ID]],Sales!$A$2:$O$2001,15,FALSE)</f>
        <v>1370.5232000000001</v>
      </c>
    </row>
    <row r="251" spans="1:27" x14ac:dyDescent="0.3">
      <c r="A251" s="11" t="s">
        <v>52</v>
      </c>
      <c r="B251" s="11" t="str">
        <f>PROPER(VLOOKUP(A251,Customer!$A$2:$J$501,9,FALSE))</f>
        <v>Dominic Page</v>
      </c>
      <c r="C251" s="11" t="str">
        <f>PROPER(VLOOKUP(A251,Customer!$A$2:$H$501,3,FALSE))</f>
        <v>53</v>
      </c>
      <c r="D251" s="11" t="str">
        <f>PROPER(VLOOKUP(A251,Customer!$A$2:$H$501,4,FALSE))</f>
        <v>Male</v>
      </c>
      <c r="E251" s="11" t="str">
        <f>PROPER(VLOOKUP(A251,Customer!$A$2:$H$501,5,FALSE))</f>
        <v>Port Michaelburgh</v>
      </c>
      <c r="F251" s="11" t="str">
        <f>PROPER(VLOOKUP(A251,Customer!$A$2:$H$501,6,FALSE))</f>
        <v>Pennsylvania</v>
      </c>
      <c r="G251" s="11" t="str">
        <f>VLOOKUP(A251,Customer!$A$2:$H$501,7,FALSE)</f>
        <v>USA</v>
      </c>
      <c r="H251" s="11" t="str">
        <f>PROPER(VLOOKUP(A251,Customer!$A$1:$J$501,10,FALSE))</f>
        <v>Bronze</v>
      </c>
      <c r="I251" s="11" t="s">
        <v>1652</v>
      </c>
      <c r="J251" s="11" t="str">
        <f>VLOOKUP(I251, Product!$A$2:$H$501, 2,FALSE)</f>
        <v>Rugby Ball</v>
      </c>
      <c r="K251" s="11" t="str">
        <f>VLOOKUP(I251,Product!$A$2:$H$501,3,FALSE)</f>
        <v>Sports</v>
      </c>
      <c r="L251" s="11" t="str">
        <f>VLOOKUP(I251, Product!$A$2:$H$501, 4,FALSE)</f>
        <v>Team Sports</v>
      </c>
      <c r="M251" s="11" t="str">
        <f>VLOOKUP(I251, Product!$A$2:$H$501,5,FALSE)</f>
        <v>Harris Inc</v>
      </c>
      <c r="N251" s="12">
        <f>VLOOKUP(I251, Product!$A$2:$I$501,8,FALSE)</f>
        <v>212.26</v>
      </c>
      <c r="O251" s="12">
        <f>VLOOKUP(I251, Product!$A$2:$I$501,9,FALSE)</f>
        <v>82</v>
      </c>
      <c r="P251" s="11" t="s">
        <v>1813</v>
      </c>
      <c r="Q251" s="11" t="str">
        <f>VLOOKUP(P251,Store_Dim!$A$2:$E$21,2,FALSE)</f>
        <v>Mann-Austin</v>
      </c>
      <c r="R251" s="11" t="str">
        <f>VLOOKUP(P251,Store_Dim!$A$2:$E$21,3,FALSE)</f>
        <v>East</v>
      </c>
      <c r="S251" s="11" t="str">
        <f>VLOOKUP(P251,Store_Dim!$A$2:$E$21,4,FALSE)</f>
        <v>Vasquezborough</v>
      </c>
      <c r="T251" s="11" t="str">
        <f>VLOOKUP(P251,Store_Dim!$A$2:$E$21,5,FALSE)</f>
        <v>Online</v>
      </c>
      <c r="U251" s="11" t="s">
        <v>3047</v>
      </c>
      <c r="V251" s="14">
        <f>VLOOKUP(Table1[[#This Row],[Sales_ID]],Sales!$A$2:$O$2001,2,FALSE)</f>
        <v>45216</v>
      </c>
      <c r="W251" s="15">
        <f>VLOOKUP(Table1[[#This Row],[Sales_ID]],Sales!$A$2:$O$2001,12,FALSE)</f>
        <v>2</v>
      </c>
      <c r="X251" s="16" t="str">
        <f>TEXT(VLOOKUP(Table1[[#This Row],[Sales_ID]],Sales!$A$2:$O$2001,13,FALSE),"₹#,##0")</f>
        <v>₹441</v>
      </c>
      <c r="Y251" s="51">
        <f>VLOOKUP(Table1[[#This Row],[Sales_ID]],Sales!$A$2:$O$2001,14,FALSE)</f>
        <v>0.23</v>
      </c>
      <c r="Z251" s="11" t="str">
        <f>VLOOKUP(Table1[[#This Row],[Sales_ID]],Sales!$A$2:$O$2001,10,FALSE)</f>
        <v>COD</v>
      </c>
      <c r="AA251" s="50">
        <f>VLOOKUP(Table1[[#This Row],[Sales_ID]],Sales!$A$2:$O$2001,15,FALSE)</f>
        <v>679.18619999999999</v>
      </c>
    </row>
    <row r="252" spans="1:27" x14ac:dyDescent="0.3">
      <c r="A252" s="11" t="s">
        <v>298</v>
      </c>
      <c r="B252" s="11" t="str">
        <f>PROPER(VLOOKUP(A252,Customer!$A$2:$J$501,9,FALSE))</f>
        <v>George Rosario</v>
      </c>
      <c r="C252" s="11" t="str">
        <f>PROPER(VLOOKUP(A252,Customer!$A$2:$H$501,3,FALSE))</f>
        <v>53</v>
      </c>
      <c r="D252" s="11" t="str">
        <f>PROPER(VLOOKUP(A252,Customer!$A$2:$H$501,4,FALSE))</f>
        <v>Male</v>
      </c>
      <c r="E252" s="11" t="str">
        <f>PROPER(VLOOKUP(A252,Customer!$A$2:$H$501,5,FALSE))</f>
        <v>Leburgh</v>
      </c>
      <c r="F252" s="11" t="str">
        <f>PROPER(VLOOKUP(A252,Customer!$A$2:$H$501,6,FALSE))</f>
        <v>Florida</v>
      </c>
      <c r="G252" s="11" t="str">
        <f>VLOOKUP(A252,Customer!$A$2:$H$501,7,FALSE)</f>
        <v>USA</v>
      </c>
      <c r="H252" s="11" t="str">
        <f>PROPER(VLOOKUP(A252,Customer!$A$1:$J$501,10,FALSE))</f>
        <v>Bronze</v>
      </c>
      <c r="I252" s="11" t="s">
        <v>1598</v>
      </c>
      <c r="J252" s="11" t="str">
        <f>VLOOKUP(I252, Product!$A$2:$H$501, 2,FALSE)</f>
        <v>Women's Scarf Set</v>
      </c>
      <c r="K252" s="11" t="str">
        <f>VLOOKUP(I252,Product!$A$2:$H$501,3,FALSE)</f>
        <v>Clothing</v>
      </c>
      <c r="L252" s="11" t="str">
        <f>VLOOKUP(I252, Product!$A$2:$H$501, 4,FALSE)</f>
        <v>Accessories</v>
      </c>
      <c r="M252" s="11" t="str">
        <f>VLOOKUP(I252, Product!$A$2:$H$501,5,FALSE)</f>
        <v>Brown and Sons</v>
      </c>
      <c r="N252" s="12">
        <f>VLOOKUP(I252, Product!$A$2:$I$501,8,FALSE)</f>
        <v>174.02</v>
      </c>
      <c r="O252" s="12">
        <f>VLOOKUP(I252, Product!$A$2:$I$501,9,FALSE)</f>
        <v>268</v>
      </c>
      <c r="P252" s="11" t="s">
        <v>1761</v>
      </c>
      <c r="Q252" s="11" t="str">
        <f>VLOOKUP(P252,Store_Dim!$A$2:$E$21,2,FALSE)</f>
        <v>Black-Horn</v>
      </c>
      <c r="R252" s="11" t="str">
        <f>VLOOKUP(P252,Store_Dim!$A$2:$E$21,3,FALSE)</f>
        <v>South</v>
      </c>
      <c r="S252" s="11" t="str">
        <f>VLOOKUP(P252,Store_Dim!$A$2:$E$21,4,FALSE)</f>
        <v>North Nancyview</v>
      </c>
      <c r="T252" s="11" t="str">
        <f>VLOOKUP(P252,Store_Dim!$A$2:$E$21,5,FALSE)</f>
        <v>Outlet</v>
      </c>
      <c r="U252" s="11" t="s">
        <v>3048</v>
      </c>
      <c r="V252" s="14">
        <f>VLOOKUP(Table1[[#This Row],[Sales_ID]],Sales!$A$2:$O$2001,2,FALSE)</f>
        <v>45384</v>
      </c>
      <c r="W252" s="15">
        <f>VLOOKUP(Table1[[#This Row],[Sales_ID]],Sales!$A$2:$O$2001,12,FALSE)</f>
        <v>3</v>
      </c>
      <c r="X252" s="16" t="str">
        <f>TEXT(VLOOKUP(Table1[[#This Row],[Sales_ID]],Sales!$A$2:$O$2001,13,FALSE),"₹#,##0")</f>
        <v>₹378</v>
      </c>
      <c r="Y252" s="51">
        <f>VLOOKUP(Table1[[#This Row],[Sales_ID]],Sales!$A$2:$O$2001,14,FALSE)</f>
        <v>7.0000000000000007E-2</v>
      </c>
      <c r="Z252" s="11" t="str">
        <f>VLOOKUP(Table1[[#This Row],[Sales_ID]],Sales!$A$2:$O$2001,10,FALSE)</f>
        <v>PayPal</v>
      </c>
      <c r="AA252" s="50">
        <f>VLOOKUP(Table1[[#This Row],[Sales_ID]],Sales!$A$2:$O$2001,15,FALSE)</f>
        <v>1053.7551000000001</v>
      </c>
    </row>
    <row r="253" spans="1:27" x14ac:dyDescent="0.3">
      <c r="A253" s="11" t="s">
        <v>535</v>
      </c>
      <c r="B253" s="11" t="str">
        <f>PROPER(VLOOKUP(A253,Customer!$A$2:$J$501,9,FALSE))</f>
        <v>John Lawson</v>
      </c>
      <c r="C253" s="11" t="str">
        <f>PROPER(VLOOKUP(A253,Customer!$A$2:$H$501,3,FALSE))</f>
        <v>41</v>
      </c>
      <c r="D253" s="11" t="str">
        <f>PROPER(VLOOKUP(A253,Customer!$A$2:$H$501,4,FALSE))</f>
        <v>Female</v>
      </c>
      <c r="E253" s="11" t="str">
        <f>PROPER(VLOOKUP(A253,Customer!$A$2:$H$501,5,FALSE))</f>
        <v>New Juliemouth</v>
      </c>
      <c r="F253" s="11" t="str">
        <f>PROPER(VLOOKUP(A253,Customer!$A$2:$H$501,6,FALSE))</f>
        <v>North Carolina</v>
      </c>
      <c r="G253" s="11" t="str">
        <f>VLOOKUP(A253,Customer!$A$2:$H$501,7,FALSE)</f>
        <v>USA</v>
      </c>
      <c r="H253" s="11" t="str">
        <f>PROPER(VLOOKUP(A253,Customer!$A$1:$J$501,10,FALSE))</f>
        <v>Platinum</v>
      </c>
      <c r="I253" s="11" t="s">
        <v>1568</v>
      </c>
      <c r="J253" s="11" t="str">
        <f>VLOOKUP(I253, Product!$A$2:$H$501, 2,FALSE)</f>
        <v>Ceramic Kitchen Bowl Set</v>
      </c>
      <c r="K253" s="11" t="str">
        <f>VLOOKUP(I253,Product!$A$2:$H$501,3,FALSE)</f>
        <v>Home</v>
      </c>
      <c r="L253" s="11" t="str">
        <f>VLOOKUP(I253, Product!$A$2:$H$501, 4,FALSE)</f>
        <v>Kitchen</v>
      </c>
      <c r="M253" s="11" t="str">
        <f>VLOOKUP(I253, Product!$A$2:$H$501,5,FALSE)</f>
        <v>Hamilton Group</v>
      </c>
      <c r="N253" s="12">
        <f>VLOOKUP(I253, Product!$A$2:$I$501,8,FALSE)</f>
        <v>298.86</v>
      </c>
      <c r="O253" s="12">
        <f>VLOOKUP(I253, Product!$A$2:$I$501,9,FALSE)</f>
        <v>308</v>
      </c>
      <c r="P253" s="11" t="s">
        <v>1779</v>
      </c>
      <c r="Q253" s="11" t="str">
        <f>VLOOKUP(P253,Store_Dim!$A$2:$E$21,2,FALSE)</f>
        <v>Martinez-Mullins</v>
      </c>
      <c r="R253" s="11" t="str">
        <f>VLOOKUP(P253,Store_Dim!$A$2:$E$21,3,FALSE)</f>
        <v>South</v>
      </c>
      <c r="S253" s="11" t="str">
        <f>VLOOKUP(P253,Store_Dim!$A$2:$E$21,4,FALSE)</f>
        <v>Williamsfurt</v>
      </c>
      <c r="T253" s="11" t="str">
        <f>VLOOKUP(P253,Store_Dim!$A$2:$E$21,5,FALSE)</f>
        <v>Online</v>
      </c>
      <c r="U253" s="11" t="s">
        <v>3049</v>
      </c>
      <c r="V253" s="14">
        <f>VLOOKUP(Table1[[#This Row],[Sales_ID]],Sales!$A$2:$O$2001,2,FALSE)</f>
        <v>45416</v>
      </c>
      <c r="W253" s="15">
        <f>VLOOKUP(Table1[[#This Row],[Sales_ID]],Sales!$A$2:$O$2001,12,FALSE)</f>
        <v>1</v>
      </c>
      <c r="X253" s="16" t="str">
        <f>TEXT(VLOOKUP(Table1[[#This Row],[Sales_ID]],Sales!$A$2:$O$2001,13,FALSE),"₹#,##0")</f>
        <v>₹457</v>
      </c>
      <c r="Y253" s="51">
        <f>VLOOKUP(Table1[[#This Row],[Sales_ID]],Sales!$A$2:$O$2001,14,FALSE)</f>
        <v>0.27</v>
      </c>
      <c r="Z253" s="11" t="str">
        <f>VLOOKUP(Table1[[#This Row],[Sales_ID]],Sales!$A$2:$O$2001,10,FALSE)</f>
        <v>Credit Card</v>
      </c>
      <c r="AA253" s="50">
        <f>VLOOKUP(Table1[[#This Row],[Sales_ID]],Sales!$A$2:$O$2001,15,FALSE)</f>
        <v>333.85090000000002</v>
      </c>
    </row>
    <row r="254" spans="1:27" x14ac:dyDescent="0.3">
      <c r="A254" s="11" t="s">
        <v>782</v>
      </c>
      <c r="B254" s="11" t="str">
        <f>PROPER(VLOOKUP(A254,Customer!$A$2:$J$501,9,FALSE))</f>
        <v>Nancy Page</v>
      </c>
      <c r="C254" s="11" t="str">
        <f>PROPER(VLOOKUP(A254,Customer!$A$2:$H$501,3,FALSE))</f>
        <v>19</v>
      </c>
      <c r="D254" s="11" t="str">
        <f>PROPER(VLOOKUP(A254,Customer!$A$2:$H$501,4,FALSE))</f>
        <v>Male</v>
      </c>
      <c r="E254" s="11" t="str">
        <f>PROPER(VLOOKUP(A254,Customer!$A$2:$H$501,5,FALSE))</f>
        <v>West Julia</v>
      </c>
      <c r="F254" s="11" t="str">
        <f>PROPER(VLOOKUP(A254,Customer!$A$2:$H$501,6,FALSE))</f>
        <v>Utah</v>
      </c>
      <c r="G254" s="11" t="str">
        <f>VLOOKUP(A254,Customer!$A$2:$H$501,7,FALSE)</f>
        <v>USA</v>
      </c>
      <c r="H254" s="11" t="str">
        <f>PROPER(VLOOKUP(A254,Customer!$A$1:$J$501,10,FALSE))</f>
        <v>Bronze</v>
      </c>
      <c r="I254" s="11" t="s">
        <v>1700</v>
      </c>
      <c r="J254" s="11" t="str">
        <f>VLOOKUP(I254, Product!$A$2:$H$501, 2,FALSE)</f>
        <v>Wireless Mouse</v>
      </c>
      <c r="K254" s="11" t="str">
        <f>VLOOKUP(I254,Product!$A$2:$H$501,3,FALSE)</f>
        <v>Electronics</v>
      </c>
      <c r="L254" s="11" t="str">
        <f>VLOOKUP(I254, Product!$A$2:$H$501, 4,FALSE)</f>
        <v>Computer</v>
      </c>
      <c r="M254" s="11" t="str">
        <f>VLOOKUP(I254, Product!$A$2:$H$501,5,FALSE)</f>
        <v>Larson Ltd</v>
      </c>
      <c r="N254" s="12">
        <f>VLOOKUP(I254, Product!$A$2:$I$501,8,FALSE)</f>
        <v>392.89</v>
      </c>
      <c r="O254" s="12">
        <f>VLOOKUP(I254, Product!$A$2:$I$501,9,FALSE)</f>
        <v>320</v>
      </c>
      <c r="P254" s="11" t="s">
        <v>1776</v>
      </c>
      <c r="Q254" s="11" t="str">
        <f>VLOOKUP(P254,Store_Dim!$A$2:$E$21,2,FALSE)</f>
        <v>Benson-Elliott</v>
      </c>
      <c r="R254" s="11" t="str">
        <f>VLOOKUP(P254,Store_Dim!$A$2:$E$21,3,FALSE)</f>
        <v>East</v>
      </c>
      <c r="S254" s="11" t="str">
        <f>VLOOKUP(P254,Store_Dim!$A$2:$E$21,4,FALSE)</f>
        <v>Port Josephberg</v>
      </c>
      <c r="T254" s="11" t="str">
        <f>VLOOKUP(P254,Store_Dim!$A$2:$E$21,5,FALSE)</f>
        <v>Online</v>
      </c>
      <c r="U254" s="11" t="s">
        <v>3050</v>
      </c>
      <c r="V254" s="14">
        <f>VLOOKUP(Table1[[#This Row],[Sales_ID]],Sales!$A$2:$O$2001,2,FALSE)</f>
        <v>45880</v>
      </c>
      <c r="W254" s="15">
        <f>VLOOKUP(Table1[[#This Row],[Sales_ID]],Sales!$A$2:$O$2001,12,FALSE)</f>
        <v>4</v>
      </c>
      <c r="X254" s="16" t="str">
        <f>TEXT(VLOOKUP(Table1[[#This Row],[Sales_ID]],Sales!$A$2:$O$2001,13,FALSE),"₹#,##0")</f>
        <v>₹218</v>
      </c>
      <c r="Y254" s="51">
        <f>VLOOKUP(Table1[[#This Row],[Sales_ID]],Sales!$A$2:$O$2001,14,FALSE)</f>
        <v>0.06</v>
      </c>
      <c r="Z254" s="11" t="str">
        <f>VLOOKUP(Table1[[#This Row],[Sales_ID]],Sales!$A$2:$O$2001,10,FALSE)</f>
        <v>Credit Card</v>
      </c>
      <c r="AA254" s="50">
        <f>VLOOKUP(Table1[[#This Row],[Sales_ID]],Sales!$A$2:$O$2001,15,FALSE)</f>
        <v>819.71759999999995</v>
      </c>
    </row>
    <row r="255" spans="1:27" x14ac:dyDescent="0.3">
      <c r="A255" s="11" t="s">
        <v>708</v>
      </c>
      <c r="B255" s="11" t="str">
        <f>PROPER(VLOOKUP(A255,Customer!$A$2:$J$501,9,FALSE))</f>
        <v>Julia Jackson</v>
      </c>
      <c r="C255" s="11" t="str">
        <f>PROPER(VLOOKUP(A255,Customer!$A$2:$H$501,3,FALSE))</f>
        <v>46</v>
      </c>
      <c r="D255" s="11" t="str">
        <f>PROPER(VLOOKUP(A255,Customer!$A$2:$H$501,4,FALSE))</f>
        <v>Male</v>
      </c>
      <c r="E255" s="11" t="str">
        <f>PROPER(VLOOKUP(A255,Customer!$A$2:$H$501,5,FALSE))</f>
        <v>Edwardland</v>
      </c>
      <c r="F255" s="11" t="str">
        <f>PROPER(VLOOKUP(A255,Customer!$A$2:$H$501,6,FALSE))</f>
        <v>California</v>
      </c>
      <c r="G255" s="11" t="str">
        <f>VLOOKUP(A255,Customer!$A$2:$H$501,7,FALSE)</f>
        <v>USA</v>
      </c>
      <c r="H255" s="11" t="str">
        <f>PROPER(VLOOKUP(A255,Customer!$A$1:$J$501,10,FALSE))</f>
        <v>Platinum</v>
      </c>
      <c r="I255" s="11" t="s">
        <v>1732</v>
      </c>
      <c r="J255" s="11" t="str">
        <f>VLOOKUP(I255, Product!$A$2:$H$501, 2,FALSE)</f>
        <v>Microwave Oven</v>
      </c>
      <c r="K255" s="11" t="str">
        <f>VLOOKUP(I255,Product!$A$2:$H$501,3,FALSE)</f>
        <v>Home</v>
      </c>
      <c r="L255" s="11" t="str">
        <f>VLOOKUP(I255, Product!$A$2:$H$501, 4,FALSE)</f>
        <v>Appliances</v>
      </c>
      <c r="M255" s="11" t="str">
        <f>VLOOKUP(I255, Product!$A$2:$H$501,5,FALSE)</f>
        <v>Green, Powell and Palmer</v>
      </c>
      <c r="N255" s="12">
        <f>VLOOKUP(I255, Product!$A$2:$I$501,8,FALSE)</f>
        <v>447.43</v>
      </c>
      <c r="O255" s="12">
        <f>VLOOKUP(I255, Product!$A$2:$I$501,9,FALSE)</f>
        <v>191</v>
      </c>
      <c r="P255" s="11" t="s">
        <v>1810</v>
      </c>
      <c r="Q255" s="11" t="str">
        <f>VLOOKUP(P255,Store_Dim!$A$2:$E$21,2,FALSE)</f>
        <v>Guerrero-Schmitt</v>
      </c>
      <c r="R255" s="11" t="str">
        <f>VLOOKUP(P255,Store_Dim!$A$2:$E$21,3,FALSE)</f>
        <v>East</v>
      </c>
      <c r="S255" s="11" t="str">
        <f>VLOOKUP(P255,Store_Dim!$A$2:$E$21,4,FALSE)</f>
        <v>East Stevechester</v>
      </c>
      <c r="T255" s="11" t="str">
        <f>VLOOKUP(P255,Store_Dim!$A$2:$E$21,5,FALSE)</f>
        <v>Flagship</v>
      </c>
      <c r="U255" s="11" t="s">
        <v>3051</v>
      </c>
      <c r="V255" s="14">
        <f>VLOOKUP(Table1[[#This Row],[Sales_ID]],Sales!$A$2:$O$2001,2,FALSE)</f>
        <v>45933</v>
      </c>
      <c r="W255" s="15">
        <f>VLOOKUP(Table1[[#This Row],[Sales_ID]],Sales!$A$2:$O$2001,12,FALSE)</f>
        <v>2</v>
      </c>
      <c r="X255" s="16" t="str">
        <f>TEXT(VLOOKUP(Table1[[#This Row],[Sales_ID]],Sales!$A$2:$O$2001,13,FALSE),"₹#,##0")</f>
        <v>₹683</v>
      </c>
      <c r="Y255" s="51">
        <f>VLOOKUP(Table1[[#This Row],[Sales_ID]],Sales!$A$2:$O$2001,14,FALSE)</f>
        <v>0.13</v>
      </c>
      <c r="Z255" s="11" t="str">
        <f>VLOOKUP(Table1[[#This Row],[Sales_ID]],Sales!$A$2:$O$2001,10,FALSE)</f>
        <v>Credit Card</v>
      </c>
      <c r="AA255" s="50">
        <f>VLOOKUP(Table1[[#This Row],[Sales_ID]],Sales!$A$2:$O$2001,15,FALSE)</f>
        <v>1187.8979999999999</v>
      </c>
    </row>
    <row r="256" spans="1:27" x14ac:dyDescent="0.3">
      <c r="A256" s="11" t="s">
        <v>1017</v>
      </c>
      <c r="B256" s="11" t="str">
        <f>PROPER(VLOOKUP(A256,Customer!$A$2:$J$501,9,FALSE))</f>
        <v>Kristy Dunlap</v>
      </c>
      <c r="C256" s="11" t="str">
        <f>PROPER(VLOOKUP(A256,Customer!$A$2:$H$501,3,FALSE))</f>
        <v>64</v>
      </c>
      <c r="D256" s="11" t="str">
        <f>PROPER(VLOOKUP(A256,Customer!$A$2:$H$501,4,FALSE))</f>
        <v>Female</v>
      </c>
      <c r="E256" s="11" t="str">
        <f>PROPER(VLOOKUP(A256,Customer!$A$2:$H$501,5,FALSE))</f>
        <v>Whiteport</v>
      </c>
      <c r="F256" s="11" t="str">
        <f>PROPER(VLOOKUP(A256,Customer!$A$2:$H$501,6,FALSE))</f>
        <v>North Carolina</v>
      </c>
      <c r="G256" s="11" t="str">
        <f>VLOOKUP(A256,Customer!$A$2:$H$501,7,FALSE)</f>
        <v>USA</v>
      </c>
      <c r="H256" s="11" t="str">
        <f>PROPER(VLOOKUP(A256,Customer!$A$1:$J$501,10,FALSE))</f>
        <v>Platinum</v>
      </c>
      <c r="I256" s="11" t="s">
        <v>1586</v>
      </c>
      <c r="J256" s="11" t="str">
        <f>VLOOKUP(I256, Product!$A$2:$H$501, 2,FALSE)</f>
        <v>Knee Support Brace</v>
      </c>
      <c r="K256" s="11" t="str">
        <f>VLOOKUP(I256,Product!$A$2:$H$501,3,FALSE)</f>
        <v>Sports</v>
      </c>
      <c r="L256" s="11" t="str">
        <f>VLOOKUP(I256, Product!$A$2:$H$501, 4,FALSE)</f>
        <v>Equipment</v>
      </c>
      <c r="M256" s="11" t="str">
        <f>VLOOKUP(I256, Product!$A$2:$H$501,5,FALSE)</f>
        <v>May-Reese</v>
      </c>
      <c r="N256" s="12">
        <f>VLOOKUP(I256, Product!$A$2:$I$501,8,FALSE)</f>
        <v>21.34</v>
      </c>
      <c r="O256" s="12">
        <f>VLOOKUP(I256, Product!$A$2:$I$501,9,FALSE)</f>
        <v>65</v>
      </c>
      <c r="P256" s="11" t="s">
        <v>1810</v>
      </c>
      <c r="Q256" s="11" t="str">
        <f>VLOOKUP(P256,Store_Dim!$A$2:$E$21,2,FALSE)</f>
        <v>Guerrero-Schmitt</v>
      </c>
      <c r="R256" s="11" t="str">
        <f>VLOOKUP(P256,Store_Dim!$A$2:$E$21,3,FALSE)</f>
        <v>East</v>
      </c>
      <c r="S256" s="11" t="str">
        <f>VLOOKUP(P256,Store_Dim!$A$2:$E$21,4,FALSE)</f>
        <v>East Stevechester</v>
      </c>
      <c r="T256" s="11" t="str">
        <f>VLOOKUP(P256,Store_Dim!$A$2:$E$21,5,FALSE)</f>
        <v>Flagship</v>
      </c>
      <c r="U256" s="11" t="s">
        <v>3052</v>
      </c>
      <c r="V256" s="14">
        <f>VLOOKUP(Table1[[#This Row],[Sales_ID]],Sales!$A$2:$O$2001,2,FALSE)</f>
        <v>45345</v>
      </c>
      <c r="W256" s="15">
        <f>VLOOKUP(Table1[[#This Row],[Sales_ID]],Sales!$A$2:$O$2001,12,FALSE)</f>
        <v>3</v>
      </c>
      <c r="X256" s="16" t="str">
        <f>TEXT(VLOOKUP(Table1[[#This Row],[Sales_ID]],Sales!$A$2:$O$2001,13,FALSE),"₹#,##0")</f>
        <v>₹727</v>
      </c>
      <c r="Y256" s="51">
        <f>VLOOKUP(Table1[[#This Row],[Sales_ID]],Sales!$A$2:$O$2001,14,FALSE)</f>
        <v>0.04</v>
      </c>
      <c r="Z256" s="11" t="str">
        <f>VLOOKUP(Table1[[#This Row],[Sales_ID]],Sales!$A$2:$O$2001,10,FALSE)</f>
        <v>PayPal</v>
      </c>
      <c r="AA256" s="50">
        <f>VLOOKUP(Table1[[#This Row],[Sales_ID]],Sales!$A$2:$O$2001,15,FALSE)</f>
        <v>2093.6736000000001</v>
      </c>
    </row>
    <row r="257" spans="1:27" x14ac:dyDescent="0.3">
      <c r="A257" s="11" t="s">
        <v>1269</v>
      </c>
      <c r="B257" s="11" t="str">
        <f>PROPER(VLOOKUP(A257,Customer!$A$2:$J$501,9,FALSE))</f>
        <v>Isabel Foster</v>
      </c>
      <c r="C257" s="11" t="str">
        <f>PROPER(VLOOKUP(A257,Customer!$A$2:$H$501,3,FALSE))</f>
        <v>36</v>
      </c>
      <c r="D257" s="11" t="str">
        <f>PROPER(VLOOKUP(A257,Customer!$A$2:$H$501,4,FALSE))</f>
        <v>Male</v>
      </c>
      <c r="E257" s="11" t="str">
        <f>PROPER(VLOOKUP(A257,Customer!$A$2:$H$501,5,FALSE))</f>
        <v>Port Joshuaville</v>
      </c>
      <c r="F257" s="11" t="str">
        <f>PROPER(VLOOKUP(A257,Customer!$A$2:$H$501,6,FALSE))</f>
        <v>New Jersey</v>
      </c>
      <c r="G257" s="11" t="str">
        <f>VLOOKUP(A257,Customer!$A$2:$H$501,7,FALSE)</f>
        <v>USA</v>
      </c>
      <c r="H257" s="11" t="str">
        <f>PROPER(VLOOKUP(A257,Customer!$A$1:$J$501,10,FALSE))</f>
        <v>Gold</v>
      </c>
      <c r="I257" s="11" t="s">
        <v>1666</v>
      </c>
      <c r="J257" s="11" t="str">
        <f>VLOOKUP(I257, Product!$A$2:$H$501, 2,FALSE)</f>
        <v>Men's Hair Styling Gel</v>
      </c>
      <c r="K257" s="11" t="str">
        <f>VLOOKUP(I257,Product!$A$2:$H$501,3,FALSE)</f>
        <v>Beauty</v>
      </c>
      <c r="L257" s="11" t="str">
        <f>VLOOKUP(I257, Product!$A$2:$H$501, 4,FALSE)</f>
        <v>Haircare</v>
      </c>
      <c r="M257" s="11" t="str">
        <f>VLOOKUP(I257, Product!$A$2:$H$501,5,FALSE)</f>
        <v>Cline-Mccarthy</v>
      </c>
      <c r="N257" s="12">
        <f>VLOOKUP(I257, Product!$A$2:$I$501,8,FALSE)</f>
        <v>17.309999999999999</v>
      </c>
      <c r="O257" s="12">
        <f>VLOOKUP(I257, Product!$A$2:$I$501,9,FALSE)</f>
        <v>399</v>
      </c>
      <c r="P257" s="11" t="s">
        <v>1786</v>
      </c>
      <c r="Q257" s="11" t="str">
        <f>VLOOKUP(P257,Store_Dim!$A$2:$E$21,2,FALSE)</f>
        <v>Moore, Padilla and Butler</v>
      </c>
      <c r="R257" s="11" t="str">
        <f>VLOOKUP(P257,Store_Dim!$A$2:$E$21,3,FALSE)</f>
        <v>South</v>
      </c>
      <c r="S257" s="11" t="str">
        <f>VLOOKUP(P257,Store_Dim!$A$2:$E$21,4,FALSE)</f>
        <v>East Johnstad</v>
      </c>
      <c r="T257" s="11" t="str">
        <f>VLOOKUP(P257,Store_Dim!$A$2:$E$21,5,FALSE)</f>
        <v>Flagship</v>
      </c>
      <c r="U257" s="11" t="s">
        <v>3053</v>
      </c>
      <c r="V257" s="14">
        <f>VLOOKUP(Table1[[#This Row],[Sales_ID]],Sales!$A$2:$O$2001,2,FALSE)</f>
        <v>45681</v>
      </c>
      <c r="W257" s="15">
        <f>VLOOKUP(Table1[[#This Row],[Sales_ID]],Sales!$A$2:$O$2001,12,FALSE)</f>
        <v>2</v>
      </c>
      <c r="X257" s="16" t="str">
        <f>TEXT(VLOOKUP(Table1[[#This Row],[Sales_ID]],Sales!$A$2:$O$2001,13,FALSE),"₹#,##0")</f>
        <v>₹108</v>
      </c>
      <c r="Y257" s="51">
        <f>VLOOKUP(Table1[[#This Row],[Sales_ID]],Sales!$A$2:$O$2001,14,FALSE)</f>
        <v>0.06</v>
      </c>
      <c r="Z257" s="11" t="str">
        <f>VLOOKUP(Table1[[#This Row],[Sales_ID]],Sales!$A$2:$O$2001,10,FALSE)</f>
        <v>Credit Card</v>
      </c>
      <c r="AA257" s="50">
        <f>VLOOKUP(Table1[[#This Row],[Sales_ID]],Sales!$A$2:$O$2001,15,FALSE)</f>
        <v>202.9836</v>
      </c>
    </row>
    <row r="258" spans="1:27" x14ac:dyDescent="0.3">
      <c r="A258" s="11" t="s">
        <v>40</v>
      </c>
      <c r="B258" s="11" t="str">
        <f>PROPER(VLOOKUP(A258,Customer!$A$2:$J$501,9,FALSE))</f>
        <v>Daniel Boyd</v>
      </c>
      <c r="C258" s="11" t="str">
        <f>PROPER(VLOOKUP(A258,Customer!$A$2:$H$501,3,FALSE))</f>
        <v>29</v>
      </c>
      <c r="D258" s="11" t="str">
        <f>PROPER(VLOOKUP(A258,Customer!$A$2:$H$501,4,FALSE))</f>
        <v>Female</v>
      </c>
      <c r="E258" s="11" t="str">
        <f>PROPER(VLOOKUP(A258,Customer!$A$2:$H$501,5,FALSE))</f>
        <v>West Pamelafurt</v>
      </c>
      <c r="F258" s="11" t="str">
        <f>PROPER(VLOOKUP(A258,Customer!$A$2:$H$501,6,FALSE))</f>
        <v>West Virginia</v>
      </c>
      <c r="G258" s="11" t="str">
        <f>VLOOKUP(A258,Customer!$A$2:$H$501,7,FALSE)</f>
        <v>USA</v>
      </c>
      <c r="H258" s="11" t="str">
        <f>PROPER(VLOOKUP(A258,Customer!$A$1:$J$501,10,FALSE))</f>
        <v>Bronze</v>
      </c>
      <c r="I258" s="11" t="s">
        <v>1555</v>
      </c>
      <c r="J258" s="11" t="str">
        <f>VLOOKUP(I258, Product!$A$2:$H$501, 2,FALSE)</f>
        <v>Men's Leather Belt</v>
      </c>
      <c r="K258" s="11" t="str">
        <f>VLOOKUP(I258,Product!$A$2:$H$501,3,FALSE)</f>
        <v>Clothing</v>
      </c>
      <c r="L258" s="11" t="str">
        <f>VLOOKUP(I258, Product!$A$2:$H$501, 4,FALSE)</f>
        <v>Accessories</v>
      </c>
      <c r="M258" s="11" t="str">
        <f>VLOOKUP(I258, Product!$A$2:$H$501,5,FALSE)</f>
        <v>Baldwin, Garza and Gonzalez</v>
      </c>
      <c r="N258" s="12">
        <f>VLOOKUP(I258, Product!$A$2:$I$501,8,FALSE)</f>
        <v>261</v>
      </c>
      <c r="O258" s="12">
        <f>VLOOKUP(I258, Product!$A$2:$I$501,9,FALSE)</f>
        <v>59</v>
      </c>
      <c r="P258" s="11" t="s">
        <v>1799</v>
      </c>
      <c r="Q258" s="11" t="str">
        <f>VLOOKUP(P258,Store_Dim!$A$2:$E$21,2,FALSE)</f>
        <v>Mcdonald Inc</v>
      </c>
      <c r="R258" s="11" t="str">
        <f>VLOOKUP(P258,Store_Dim!$A$2:$E$21,3,FALSE)</f>
        <v>South</v>
      </c>
      <c r="S258" s="11" t="str">
        <f>VLOOKUP(P258,Store_Dim!$A$2:$E$21,4,FALSE)</f>
        <v>Christopherland</v>
      </c>
      <c r="T258" s="11" t="str">
        <f>VLOOKUP(P258,Store_Dim!$A$2:$E$21,5,FALSE)</f>
        <v>Outlet</v>
      </c>
      <c r="U258" s="11" t="s">
        <v>3054</v>
      </c>
      <c r="V258" s="14">
        <f>VLOOKUP(Table1[[#This Row],[Sales_ID]],Sales!$A$2:$O$2001,2,FALSE)</f>
        <v>45785</v>
      </c>
      <c r="W258" s="15">
        <f>VLOOKUP(Table1[[#This Row],[Sales_ID]],Sales!$A$2:$O$2001,12,FALSE)</f>
        <v>1</v>
      </c>
      <c r="X258" s="16" t="str">
        <f>TEXT(VLOOKUP(Table1[[#This Row],[Sales_ID]],Sales!$A$2:$O$2001,13,FALSE),"₹#,##0")</f>
        <v>₹39</v>
      </c>
      <c r="Y258" s="51">
        <f>VLOOKUP(Table1[[#This Row],[Sales_ID]],Sales!$A$2:$O$2001,14,FALSE)</f>
        <v>0.16</v>
      </c>
      <c r="Z258" s="11" t="str">
        <f>VLOOKUP(Table1[[#This Row],[Sales_ID]],Sales!$A$2:$O$2001,10,FALSE)</f>
        <v>COD</v>
      </c>
      <c r="AA258" s="50">
        <f>VLOOKUP(Table1[[#This Row],[Sales_ID]],Sales!$A$2:$O$2001,15,FALSE)</f>
        <v>32.659199999999998</v>
      </c>
    </row>
    <row r="259" spans="1:27" x14ac:dyDescent="0.3">
      <c r="A259" s="11" t="s">
        <v>284</v>
      </c>
      <c r="B259" s="11" t="str">
        <f>PROPER(VLOOKUP(A259,Customer!$A$2:$J$501,9,FALSE))</f>
        <v>Cody Blake</v>
      </c>
      <c r="C259" s="11" t="str">
        <f>PROPER(VLOOKUP(A259,Customer!$A$2:$H$501,3,FALSE))</f>
        <v>21</v>
      </c>
      <c r="D259" s="11" t="str">
        <f>PROPER(VLOOKUP(A259,Customer!$A$2:$H$501,4,FALSE))</f>
        <v>Male</v>
      </c>
      <c r="E259" s="11" t="str">
        <f>PROPER(VLOOKUP(A259,Customer!$A$2:$H$501,5,FALSE))</f>
        <v>North Scottport</v>
      </c>
      <c r="F259" s="11" t="str">
        <f>PROPER(VLOOKUP(A259,Customer!$A$2:$H$501,6,FALSE))</f>
        <v>Virginia</v>
      </c>
      <c r="G259" s="11" t="str">
        <f>VLOOKUP(A259,Customer!$A$2:$H$501,7,FALSE)</f>
        <v>USA</v>
      </c>
      <c r="H259" s="11" t="str">
        <f>PROPER(VLOOKUP(A259,Customer!$A$1:$J$501,10,FALSE))</f>
        <v>Gold</v>
      </c>
      <c r="I259" s="11" t="s">
        <v>1580</v>
      </c>
      <c r="J259" s="11" t="str">
        <f>VLOOKUP(I259, Product!$A$2:$H$501, 2,FALSE)</f>
        <v>Beard Grooming Kit</v>
      </c>
      <c r="K259" s="11" t="str">
        <f>VLOOKUP(I259,Product!$A$2:$H$501,3,FALSE)</f>
        <v>Beauty</v>
      </c>
      <c r="L259" s="11" t="str">
        <f>VLOOKUP(I259, Product!$A$2:$H$501, 4,FALSE)</f>
        <v>Grooming</v>
      </c>
      <c r="M259" s="11" t="str">
        <f>VLOOKUP(I259, Product!$A$2:$H$501,5,FALSE)</f>
        <v>Erickson-Green</v>
      </c>
      <c r="N259" s="12">
        <f>VLOOKUP(I259, Product!$A$2:$I$501,8,FALSE)</f>
        <v>337.42</v>
      </c>
      <c r="O259" s="12">
        <f>VLOOKUP(I259, Product!$A$2:$I$501,9,FALSE)</f>
        <v>256</v>
      </c>
      <c r="P259" s="11" t="s">
        <v>1807</v>
      </c>
      <c r="Q259" s="11" t="str">
        <f>VLOOKUP(P259,Store_Dim!$A$2:$E$21,2,FALSE)</f>
        <v>Holloway Ltd</v>
      </c>
      <c r="R259" s="11" t="str">
        <f>VLOOKUP(P259,Store_Dim!$A$2:$E$21,3,FALSE)</f>
        <v>North</v>
      </c>
      <c r="S259" s="11" t="str">
        <f>VLOOKUP(P259,Store_Dim!$A$2:$E$21,4,FALSE)</f>
        <v>Bensonhaven</v>
      </c>
      <c r="T259" s="11" t="str">
        <f>VLOOKUP(P259,Store_Dim!$A$2:$E$21,5,FALSE)</f>
        <v>Flagship</v>
      </c>
      <c r="U259" s="11" t="s">
        <v>3055</v>
      </c>
      <c r="V259" s="14">
        <f>VLOOKUP(Table1[[#This Row],[Sales_ID]],Sales!$A$2:$O$2001,2,FALSE)</f>
        <v>45823</v>
      </c>
      <c r="W259" s="15">
        <f>VLOOKUP(Table1[[#This Row],[Sales_ID]],Sales!$A$2:$O$2001,12,FALSE)</f>
        <v>3</v>
      </c>
      <c r="X259" s="16" t="str">
        <f>TEXT(VLOOKUP(Table1[[#This Row],[Sales_ID]],Sales!$A$2:$O$2001,13,FALSE),"₹#,##0")</f>
        <v>₹484</v>
      </c>
      <c r="Y259" s="51">
        <f>VLOOKUP(Table1[[#This Row],[Sales_ID]],Sales!$A$2:$O$2001,14,FALSE)</f>
        <v>0.28999999999999998</v>
      </c>
      <c r="Z259" s="11" t="str">
        <f>VLOOKUP(Table1[[#This Row],[Sales_ID]],Sales!$A$2:$O$2001,10,FALSE)</f>
        <v>COD</v>
      </c>
      <c r="AA259" s="50">
        <f>VLOOKUP(Table1[[#This Row],[Sales_ID]],Sales!$A$2:$O$2001,15,FALSE)</f>
        <v>1031.7507000000001</v>
      </c>
    </row>
    <row r="260" spans="1:27" x14ac:dyDescent="0.3">
      <c r="A260" s="11" t="s">
        <v>1466</v>
      </c>
      <c r="B260" s="11" t="str">
        <f>PROPER(VLOOKUP(A260,Customer!$A$2:$J$501,9,FALSE))</f>
        <v>Elizabeth Foster</v>
      </c>
      <c r="C260" s="11" t="str">
        <f>PROPER(VLOOKUP(A260,Customer!$A$2:$H$501,3,FALSE))</f>
        <v>33</v>
      </c>
      <c r="D260" s="11" t="str">
        <f>PROPER(VLOOKUP(A260,Customer!$A$2:$H$501,4,FALSE))</f>
        <v>Female</v>
      </c>
      <c r="E260" s="11" t="str">
        <f>PROPER(VLOOKUP(A260,Customer!$A$2:$H$501,5,FALSE))</f>
        <v>Anthonymouth</v>
      </c>
      <c r="F260" s="11" t="str">
        <f>PROPER(VLOOKUP(A260,Customer!$A$2:$H$501,6,FALSE))</f>
        <v>Oklahoma</v>
      </c>
      <c r="G260" s="11" t="str">
        <f>VLOOKUP(A260,Customer!$A$2:$H$501,7,FALSE)</f>
        <v>USA</v>
      </c>
      <c r="H260" s="11" t="str">
        <f>PROPER(VLOOKUP(A260,Customer!$A$1:$J$501,10,FALSE))</f>
        <v>Gold</v>
      </c>
      <c r="I260" s="11" t="s">
        <v>1628</v>
      </c>
      <c r="J260" s="11" t="str">
        <f>VLOOKUP(I260, Product!$A$2:$H$501, 2,FALSE)</f>
        <v>Noise-Canceling Headphones</v>
      </c>
      <c r="K260" s="11" t="str">
        <f>VLOOKUP(I260,Product!$A$2:$H$501,3,FALSE)</f>
        <v>Electronics</v>
      </c>
      <c r="L260" s="11" t="str">
        <f>VLOOKUP(I260, Product!$A$2:$H$501, 4,FALSE)</f>
        <v>Audio</v>
      </c>
      <c r="M260" s="11" t="str">
        <f>VLOOKUP(I260, Product!$A$2:$H$501,5,FALSE)</f>
        <v>Taylor-Hart</v>
      </c>
      <c r="N260" s="12">
        <f>VLOOKUP(I260, Product!$A$2:$I$501,8,FALSE)</f>
        <v>38.520000000000003</v>
      </c>
      <c r="O260" s="12">
        <f>VLOOKUP(I260, Product!$A$2:$I$501,9,FALSE)</f>
        <v>378</v>
      </c>
      <c r="P260" s="11" t="s">
        <v>1761</v>
      </c>
      <c r="Q260" s="11" t="str">
        <f>VLOOKUP(P260,Store_Dim!$A$2:$E$21,2,FALSE)</f>
        <v>Black-Horn</v>
      </c>
      <c r="R260" s="11" t="str">
        <f>VLOOKUP(P260,Store_Dim!$A$2:$E$21,3,FALSE)</f>
        <v>South</v>
      </c>
      <c r="S260" s="11" t="str">
        <f>VLOOKUP(P260,Store_Dim!$A$2:$E$21,4,FALSE)</f>
        <v>North Nancyview</v>
      </c>
      <c r="T260" s="11" t="str">
        <f>VLOOKUP(P260,Store_Dim!$A$2:$E$21,5,FALSE)</f>
        <v>Outlet</v>
      </c>
      <c r="U260" s="11" t="s">
        <v>1949</v>
      </c>
      <c r="V260" s="14">
        <f>VLOOKUP(Table1[[#This Row],[Sales_ID]],Sales!$A$2:$O$2001,2,FALSE)</f>
        <v>45674</v>
      </c>
      <c r="W260" s="15">
        <f>VLOOKUP(Table1[[#This Row],[Sales_ID]],Sales!$A$2:$O$2001,12,FALSE)</f>
        <v>3</v>
      </c>
      <c r="X260" s="16" t="str">
        <f>TEXT(VLOOKUP(Table1[[#This Row],[Sales_ID]],Sales!$A$2:$O$2001,13,FALSE),"₹#,##0")</f>
        <v>₹335</v>
      </c>
      <c r="Y260" s="51">
        <f>VLOOKUP(Table1[[#This Row],[Sales_ID]],Sales!$A$2:$O$2001,14,FALSE)</f>
        <v>0.11</v>
      </c>
      <c r="Z260" s="11" t="str">
        <f>VLOOKUP(Table1[[#This Row],[Sales_ID]],Sales!$A$2:$O$2001,10,FALSE)</f>
        <v>PayPal</v>
      </c>
      <c r="AA260" s="50">
        <f>VLOOKUP(Table1[[#This Row],[Sales_ID]],Sales!$A$2:$O$2001,15,FALSE)</f>
        <v>893.38200000000006</v>
      </c>
    </row>
    <row r="261" spans="1:27" x14ac:dyDescent="0.3">
      <c r="A261" s="11" t="s">
        <v>82</v>
      </c>
      <c r="B261" s="11" t="str">
        <f>PROPER(VLOOKUP(A261,Customer!$A$2:$J$501,9,FALSE))</f>
        <v>Rhonda Moss</v>
      </c>
      <c r="C261" s="11" t="str">
        <f>PROPER(VLOOKUP(A261,Customer!$A$2:$H$501,3,FALSE))</f>
        <v>43</v>
      </c>
      <c r="D261" s="11" t="str">
        <f>PROPER(VLOOKUP(A261,Customer!$A$2:$H$501,4,FALSE))</f>
        <v>Male</v>
      </c>
      <c r="E261" s="11" t="str">
        <f>PROPER(VLOOKUP(A261,Customer!$A$2:$H$501,5,FALSE))</f>
        <v>South William</v>
      </c>
      <c r="F261" s="11" t="str">
        <f>PROPER(VLOOKUP(A261,Customer!$A$2:$H$501,6,FALSE))</f>
        <v>Kansas</v>
      </c>
      <c r="G261" s="11" t="str">
        <f>VLOOKUP(A261,Customer!$A$2:$H$501,7,FALSE)</f>
        <v>USA</v>
      </c>
      <c r="H261" s="11" t="str">
        <f>PROPER(VLOOKUP(A261,Customer!$A$1:$J$501,10,FALSE))</f>
        <v>Platinum</v>
      </c>
      <c r="I261" s="11" t="s">
        <v>1708</v>
      </c>
      <c r="J261" s="11" t="str">
        <f>VLOOKUP(I261, Product!$A$2:$H$501, 2,FALSE)</f>
        <v>Wall-Mounted Spice Rack</v>
      </c>
      <c r="K261" s="11" t="str">
        <f>VLOOKUP(I261,Product!$A$2:$H$501,3,FALSE)</f>
        <v>Home</v>
      </c>
      <c r="L261" s="11" t="str">
        <f>VLOOKUP(I261, Product!$A$2:$H$501, 4,FALSE)</f>
        <v>Kitchen</v>
      </c>
      <c r="M261" s="11" t="str">
        <f>VLOOKUP(I261, Product!$A$2:$H$501,5,FALSE)</f>
        <v>Allison Ltd</v>
      </c>
      <c r="N261" s="12">
        <f>VLOOKUP(I261, Product!$A$2:$I$501,8,FALSE)</f>
        <v>143.43</v>
      </c>
      <c r="O261" s="12">
        <f>VLOOKUP(I261, Product!$A$2:$I$501,9,FALSE)</f>
        <v>58</v>
      </c>
      <c r="P261" s="11" t="s">
        <v>1801</v>
      </c>
      <c r="Q261" s="11" t="str">
        <f>VLOOKUP(P261,Store_Dim!$A$2:$E$21,2,FALSE)</f>
        <v>Shelton PLC</v>
      </c>
      <c r="R261" s="11" t="str">
        <f>VLOOKUP(P261,Store_Dim!$A$2:$E$21,3,FALSE)</f>
        <v>North</v>
      </c>
      <c r="S261" s="11" t="str">
        <f>VLOOKUP(P261,Store_Dim!$A$2:$E$21,4,FALSE)</f>
        <v>East Jenniferstad</v>
      </c>
      <c r="T261" s="11" t="str">
        <f>VLOOKUP(P261,Store_Dim!$A$2:$E$21,5,FALSE)</f>
        <v>Flagship</v>
      </c>
      <c r="U261" s="11" t="s">
        <v>3056</v>
      </c>
      <c r="V261" s="14">
        <f>VLOOKUP(Table1[[#This Row],[Sales_ID]],Sales!$A$2:$O$2001,2,FALSE)</f>
        <v>45572</v>
      </c>
      <c r="W261" s="15">
        <f>VLOOKUP(Table1[[#This Row],[Sales_ID]],Sales!$A$2:$O$2001,12,FALSE)</f>
        <v>2</v>
      </c>
      <c r="X261" s="16" t="str">
        <f>TEXT(VLOOKUP(Table1[[#This Row],[Sales_ID]],Sales!$A$2:$O$2001,13,FALSE),"₹#,##0")</f>
        <v>₹949</v>
      </c>
      <c r="Y261" s="51">
        <f>VLOOKUP(Table1[[#This Row],[Sales_ID]],Sales!$A$2:$O$2001,14,FALSE)</f>
        <v>0.08</v>
      </c>
      <c r="Z261" s="11" t="str">
        <f>VLOOKUP(Table1[[#This Row],[Sales_ID]],Sales!$A$2:$O$2001,10,FALSE)</f>
        <v>COD</v>
      </c>
      <c r="AA261" s="50">
        <f>VLOOKUP(Table1[[#This Row],[Sales_ID]],Sales!$A$2:$O$2001,15,FALSE)</f>
        <v>1746.712</v>
      </c>
    </row>
    <row r="262" spans="1:27" x14ac:dyDescent="0.3">
      <c r="A262" s="11" t="s">
        <v>1343</v>
      </c>
      <c r="B262" s="11" t="str">
        <f>PROPER(VLOOKUP(A262,Customer!$A$2:$J$501,9,FALSE))</f>
        <v>Thomas Moore</v>
      </c>
      <c r="C262" s="11" t="str">
        <f>PROPER(VLOOKUP(A262,Customer!$A$2:$H$501,3,FALSE))</f>
        <v>51</v>
      </c>
      <c r="D262" s="11" t="str">
        <f>PROPER(VLOOKUP(A262,Customer!$A$2:$H$501,4,FALSE))</f>
        <v>Female</v>
      </c>
      <c r="E262" s="11" t="str">
        <f>PROPER(VLOOKUP(A262,Customer!$A$2:$H$501,5,FALSE))</f>
        <v>Williamsberg</v>
      </c>
      <c r="F262" s="11" t="str">
        <f>PROPER(VLOOKUP(A262,Customer!$A$2:$H$501,6,FALSE))</f>
        <v>New York</v>
      </c>
      <c r="G262" s="11" t="str">
        <f>VLOOKUP(A262,Customer!$A$2:$H$501,7,FALSE)</f>
        <v>USA</v>
      </c>
      <c r="H262" s="11" t="str">
        <f>PROPER(VLOOKUP(A262,Customer!$A$1:$J$501,10,FALSE))</f>
        <v>Silver</v>
      </c>
      <c r="I262" s="11" t="s">
        <v>1690</v>
      </c>
      <c r="J262" s="11" t="str">
        <f>VLOOKUP(I262, Product!$A$2:$H$501, 2,FALSE)</f>
        <v>Hair Repair Oil Treatment</v>
      </c>
      <c r="K262" s="11" t="str">
        <f>VLOOKUP(I262,Product!$A$2:$H$501,3,FALSE)</f>
        <v>Beauty</v>
      </c>
      <c r="L262" s="11" t="str">
        <f>VLOOKUP(I262, Product!$A$2:$H$501, 4,FALSE)</f>
        <v>Haircare</v>
      </c>
      <c r="M262" s="11" t="str">
        <f>VLOOKUP(I262, Product!$A$2:$H$501,5,FALSE)</f>
        <v>Hopkins Ltd</v>
      </c>
      <c r="N262" s="12">
        <f>VLOOKUP(I262, Product!$A$2:$I$501,8,FALSE)</f>
        <v>214.32</v>
      </c>
      <c r="O262" s="12">
        <f>VLOOKUP(I262, Product!$A$2:$I$501,9,FALSE)</f>
        <v>383</v>
      </c>
      <c r="P262" s="11" t="s">
        <v>1776</v>
      </c>
      <c r="Q262" s="11" t="str">
        <f>VLOOKUP(P262,Store_Dim!$A$2:$E$21,2,FALSE)</f>
        <v>Benson-Elliott</v>
      </c>
      <c r="R262" s="11" t="str">
        <f>VLOOKUP(P262,Store_Dim!$A$2:$E$21,3,FALSE)</f>
        <v>East</v>
      </c>
      <c r="S262" s="11" t="str">
        <f>VLOOKUP(P262,Store_Dim!$A$2:$E$21,4,FALSE)</f>
        <v>Port Josephberg</v>
      </c>
      <c r="T262" s="11" t="str">
        <f>VLOOKUP(P262,Store_Dim!$A$2:$E$21,5,FALSE)</f>
        <v>Online</v>
      </c>
      <c r="U262" s="11" t="s">
        <v>3057</v>
      </c>
      <c r="V262" s="14">
        <f>VLOOKUP(Table1[[#This Row],[Sales_ID]],Sales!$A$2:$O$2001,2,FALSE)</f>
        <v>45259</v>
      </c>
      <c r="W262" s="15">
        <f>VLOOKUP(Table1[[#This Row],[Sales_ID]],Sales!$A$2:$O$2001,12,FALSE)</f>
        <v>3</v>
      </c>
      <c r="X262" s="16" t="str">
        <f>TEXT(VLOOKUP(Table1[[#This Row],[Sales_ID]],Sales!$A$2:$O$2001,13,FALSE),"₹#,##0")</f>
        <v>₹665</v>
      </c>
      <c r="Y262" s="51">
        <f>VLOOKUP(Table1[[#This Row],[Sales_ID]],Sales!$A$2:$O$2001,14,FALSE)</f>
        <v>0.12</v>
      </c>
      <c r="Z262" s="11" t="str">
        <f>VLOOKUP(Table1[[#This Row],[Sales_ID]],Sales!$A$2:$O$2001,10,FALSE)</f>
        <v>Credit Card</v>
      </c>
      <c r="AA262" s="50">
        <f>VLOOKUP(Table1[[#This Row],[Sales_ID]],Sales!$A$2:$O$2001,15,FALSE)</f>
        <v>1754.94</v>
      </c>
    </row>
    <row r="263" spans="1:27" x14ac:dyDescent="0.3">
      <c r="A263" s="11" t="s">
        <v>896</v>
      </c>
      <c r="B263" s="11" t="str">
        <f>PROPER(VLOOKUP(A263,Customer!$A$2:$J$501,9,FALSE))</f>
        <v>Kristi Lopez</v>
      </c>
      <c r="C263" s="11" t="str">
        <f>PROPER(VLOOKUP(A263,Customer!$A$2:$H$501,3,FALSE))</f>
        <v>46</v>
      </c>
      <c r="D263" s="11" t="str">
        <f>PROPER(VLOOKUP(A263,Customer!$A$2:$H$501,4,FALSE))</f>
        <v>Female</v>
      </c>
      <c r="E263" s="11" t="str">
        <f>PROPER(VLOOKUP(A263,Customer!$A$2:$H$501,5,FALSE))</f>
        <v>Spencermouth</v>
      </c>
      <c r="F263" s="11" t="str">
        <f>PROPER(VLOOKUP(A263,Customer!$A$2:$H$501,6,FALSE))</f>
        <v>New Jersey</v>
      </c>
      <c r="G263" s="11" t="str">
        <f>VLOOKUP(A263,Customer!$A$2:$H$501,7,FALSE)</f>
        <v>USA</v>
      </c>
      <c r="H263" s="11" t="str">
        <f>PROPER(VLOOKUP(A263,Customer!$A$1:$J$501,10,FALSE))</f>
        <v>Gold</v>
      </c>
      <c r="I263" s="11" t="s">
        <v>1688</v>
      </c>
      <c r="J263" s="11" t="str">
        <f>VLOOKUP(I263, Product!$A$2:$H$501, 2,FALSE)</f>
        <v>Kitchen Storage Rack</v>
      </c>
      <c r="K263" s="11" t="str">
        <f>VLOOKUP(I263,Product!$A$2:$H$501,3,FALSE)</f>
        <v>Home</v>
      </c>
      <c r="L263" s="11" t="str">
        <f>VLOOKUP(I263, Product!$A$2:$H$501, 4,FALSE)</f>
        <v>Storage</v>
      </c>
      <c r="M263" s="11" t="str">
        <f>VLOOKUP(I263, Product!$A$2:$H$501,5,FALSE)</f>
        <v>Duran Group</v>
      </c>
      <c r="N263" s="12">
        <f>VLOOKUP(I263, Product!$A$2:$I$501,8,FALSE)</f>
        <v>138.05000000000001</v>
      </c>
      <c r="O263" s="12">
        <f>VLOOKUP(I263, Product!$A$2:$I$501,9,FALSE)</f>
        <v>89</v>
      </c>
      <c r="P263" s="11" t="s">
        <v>1807</v>
      </c>
      <c r="Q263" s="11" t="str">
        <f>VLOOKUP(P263,Store_Dim!$A$2:$E$21,2,FALSE)</f>
        <v>Holloway Ltd</v>
      </c>
      <c r="R263" s="11" t="str">
        <f>VLOOKUP(P263,Store_Dim!$A$2:$E$21,3,FALSE)</f>
        <v>North</v>
      </c>
      <c r="S263" s="11" t="str">
        <f>VLOOKUP(P263,Store_Dim!$A$2:$E$21,4,FALSE)</f>
        <v>Bensonhaven</v>
      </c>
      <c r="T263" s="11" t="str">
        <f>VLOOKUP(P263,Store_Dim!$A$2:$E$21,5,FALSE)</f>
        <v>Flagship</v>
      </c>
      <c r="U263" s="11" t="s">
        <v>3058</v>
      </c>
      <c r="V263" s="14">
        <f>VLOOKUP(Table1[[#This Row],[Sales_ID]],Sales!$A$2:$O$2001,2,FALSE)</f>
        <v>45740</v>
      </c>
      <c r="W263" s="15">
        <f>VLOOKUP(Table1[[#This Row],[Sales_ID]],Sales!$A$2:$O$2001,12,FALSE)</f>
        <v>3</v>
      </c>
      <c r="X263" s="16" t="str">
        <f>TEXT(VLOOKUP(Table1[[#This Row],[Sales_ID]],Sales!$A$2:$O$2001,13,FALSE),"₹#,##0")</f>
        <v>₹190</v>
      </c>
      <c r="Y263" s="51">
        <f>VLOOKUP(Table1[[#This Row],[Sales_ID]],Sales!$A$2:$O$2001,14,FALSE)</f>
        <v>7.0000000000000007E-2</v>
      </c>
      <c r="Z263" s="11" t="str">
        <f>VLOOKUP(Table1[[#This Row],[Sales_ID]],Sales!$A$2:$O$2001,10,FALSE)</f>
        <v>PayPal</v>
      </c>
      <c r="AA263" s="50">
        <f>VLOOKUP(Table1[[#This Row],[Sales_ID]],Sales!$A$2:$O$2001,15,FALSE)</f>
        <v>530.21159999999998</v>
      </c>
    </row>
    <row r="264" spans="1:27" x14ac:dyDescent="0.3">
      <c r="A264" s="11" t="s">
        <v>881</v>
      </c>
      <c r="B264" s="11" t="str">
        <f>PROPER(VLOOKUP(A264,Customer!$A$2:$J$501,9,FALSE))</f>
        <v>Jeffrey Gomez</v>
      </c>
      <c r="C264" s="11" t="str">
        <f>PROPER(VLOOKUP(A264,Customer!$A$2:$H$501,3,FALSE))</f>
        <v>22</v>
      </c>
      <c r="D264" s="11" t="str">
        <f>PROPER(VLOOKUP(A264,Customer!$A$2:$H$501,4,FALSE))</f>
        <v>Female</v>
      </c>
      <c r="E264" s="11" t="str">
        <f>PROPER(VLOOKUP(A264,Customer!$A$2:$H$501,5,FALSE))</f>
        <v>Lake Nicole</v>
      </c>
      <c r="F264" s="11" t="str">
        <f>PROPER(VLOOKUP(A264,Customer!$A$2:$H$501,6,FALSE))</f>
        <v>Colorado</v>
      </c>
      <c r="G264" s="11" t="str">
        <f>VLOOKUP(A264,Customer!$A$2:$H$501,7,FALSE)</f>
        <v>USA</v>
      </c>
      <c r="H264" s="11" t="str">
        <f>PROPER(VLOOKUP(A264,Customer!$A$1:$J$501,10,FALSE))</f>
        <v>Platinum</v>
      </c>
      <c r="I264" s="11" t="s">
        <v>1560</v>
      </c>
      <c r="J264" s="11" t="str">
        <f>VLOOKUP(I264, Product!$A$2:$H$501, 2,FALSE)</f>
        <v>LED Table Lamp</v>
      </c>
      <c r="K264" s="11" t="str">
        <f>VLOOKUP(I264,Product!$A$2:$H$501,3,FALSE)</f>
        <v>Home</v>
      </c>
      <c r="L264" s="11" t="str">
        <f>VLOOKUP(I264, Product!$A$2:$H$501, 4,FALSE)</f>
        <v>Lighting</v>
      </c>
      <c r="M264" s="11" t="str">
        <f>VLOOKUP(I264, Product!$A$2:$H$501,5,FALSE)</f>
        <v>Harrell LLC</v>
      </c>
      <c r="N264" s="12">
        <f>VLOOKUP(I264, Product!$A$2:$I$501,8,FALSE)</f>
        <v>218.86</v>
      </c>
      <c r="O264" s="12">
        <f>VLOOKUP(I264, Product!$A$2:$I$501,9,FALSE)</f>
        <v>170</v>
      </c>
      <c r="P264" s="11" t="s">
        <v>1801</v>
      </c>
      <c r="Q264" s="11" t="str">
        <f>VLOOKUP(P264,Store_Dim!$A$2:$E$21,2,FALSE)</f>
        <v>Shelton PLC</v>
      </c>
      <c r="R264" s="11" t="str">
        <f>VLOOKUP(P264,Store_Dim!$A$2:$E$21,3,FALSE)</f>
        <v>North</v>
      </c>
      <c r="S264" s="11" t="str">
        <f>VLOOKUP(P264,Store_Dim!$A$2:$E$21,4,FALSE)</f>
        <v>East Jenniferstad</v>
      </c>
      <c r="T264" s="11" t="str">
        <f>VLOOKUP(P264,Store_Dim!$A$2:$E$21,5,FALSE)</f>
        <v>Flagship</v>
      </c>
      <c r="U264" s="11" t="s">
        <v>3059</v>
      </c>
      <c r="V264" s="14">
        <f>VLOOKUP(Table1[[#This Row],[Sales_ID]],Sales!$A$2:$O$2001,2,FALSE)</f>
        <v>45869</v>
      </c>
      <c r="W264" s="15">
        <f>VLOOKUP(Table1[[#This Row],[Sales_ID]],Sales!$A$2:$O$2001,12,FALSE)</f>
        <v>3</v>
      </c>
      <c r="X264" s="16" t="str">
        <f>TEXT(VLOOKUP(Table1[[#This Row],[Sales_ID]],Sales!$A$2:$O$2001,13,FALSE),"₹#,##0")</f>
        <v>₹754</v>
      </c>
      <c r="Y264" s="51">
        <f>VLOOKUP(Table1[[#This Row],[Sales_ID]],Sales!$A$2:$O$2001,14,FALSE)</f>
        <v>0.1</v>
      </c>
      <c r="Z264" s="11" t="str">
        <f>VLOOKUP(Table1[[#This Row],[Sales_ID]],Sales!$A$2:$O$2001,10,FALSE)</f>
        <v>COD</v>
      </c>
      <c r="AA264" s="50">
        <f>VLOOKUP(Table1[[#This Row],[Sales_ID]],Sales!$A$2:$O$2001,15,FALSE)</f>
        <v>2035.854</v>
      </c>
    </row>
    <row r="265" spans="1:27" x14ac:dyDescent="0.3">
      <c r="A265" s="11" t="s">
        <v>1199</v>
      </c>
      <c r="B265" s="11" t="str">
        <f>PROPER(VLOOKUP(A265,Customer!$A$2:$J$501,9,FALSE))</f>
        <v>Andrew Mason</v>
      </c>
      <c r="C265" s="11" t="str">
        <f>PROPER(VLOOKUP(A265,Customer!$A$2:$H$501,3,FALSE))</f>
        <v>52</v>
      </c>
      <c r="D265" s="11" t="str">
        <f>PROPER(VLOOKUP(A265,Customer!$A$2:$H$501,4,FALSE))</f>
        <v>Female</v>
      </c>
      <c r="E265" s="11" t="str">
        <f>PROPER(VLOOKUP(A265,Customer!$A$2:$H$501,5,FALSE))</f>
        <v>North Michael</v>
      </c>
      <c r="F265" s="11" t="str">
        <f>PROPER(VLOOKUP(A265,Customer!$A$2:$H$501,6,FALSE))</f>
        <v>Iowa</v>
      </c>
      <c r="G265" s="11" t="str">
        <f>VLOOKUP(A265,Customer!$A$2:$H$501,7,FALSE)</f>
        <v>USA</v>
      </c>
      <c r="H265" s="11" t="str">
        <f>PROPER(VLOOKUP(A265,Customer!$A$1:$J$501,10,FALSE))</f>
        <v>Bronze</v>
      </c>
      <c r="I265" s="11" t="s">
        <v>1616</v>
      </c>
      <c r="J265" s="11" t="str">
        <f>VLOOKUP(I265, Product!$A$2:$H$501, 2,FALSE)</f>
        <v>Gaming Mechanical Keyboard</v>
      </c>
      <c r="K265" s="11" t="str">
        <f>VLOOKUP(I265,Product!$A$2:$H$501,3,FALSE)</f>
        <v>Electronics</v>
      </c>
      <c r="L265" s="11" t="str">
        <f>VLOOKUP(I265, Product!$A$2:$H$501, 4,FALSE)</f>
        <v>Computer</v>
      </c>
      <c r="M265" s="11" t="str">
        <f>VLOOKUP(I265, Product!$A$2:$H$501,5,FALSE)</f>
        <v>Lucero LLC</v>
      </c>
      <c r="N265" s="12">
        <f>VLOOKUP(I265, Product!$A$2:$I$501,8,FALSE)</f>
        <v>419.28</v>
      </c>
      <c r="O265" s="12">
        <f>VLOOKUP(I265, Product!$A$2:$I$501,9,FALSE)</f>
        <v>86</v>
      </c>
      <c r="P265" s="11" t="s">
        <v>1794</v>
      </c>
      <c r="Q265" s="11" t="str">
        <f>VLOOKUP(P265,Store_Dim!$A$2:$E$21,2,FALSE)</f>
        <v>Thomas, Bridges and Harris</v>
      </c>
      <c r="R265" s="11" t="str">
        <f>VLOOKUP(P265,Store_Dim!$A$2:$E$21,3,FALSE)</f>
        <v>North</v>
      </c>
      <c r="S265" s="11" t="str">
        <f>VLOOKUP(P265,Store_Dim!$A$2:$E$21,4,FALSE)</f>
        <v>Sabrinatown</v>
      </c>
      <c r="T265" s="11" t="str">
        <f>VLOOKUP(P265,Store_Dim!$A$2:$E$21,5,FALSE)</f>
        <v>Online</v>
      </c>
      <c r="U265" s="11" t="s">
        <v>3060</v>
      </c>
      <c r="V265" s="14">
        <f>VLOOKUP(Table1[[#This Row],[Sales_ID]],Sales!$A$2:$O$2001,2,FALSE)</f>
        <v>45526</v>
      </c>
      <c r="W265" s="15">
        <f>VLOOKUP(Table1[[#This Row],[Sales_ID]],Sales!$A$2:$O$2001,12,FALSE)</f>
        <v>4</v>
      </c>
      <c r="X265" s="16" t="str">
        <f>TEXT(VLOOKUP(Table1[[#This Row],[Sales_ID]],Sales!$A$2:$O$2001,13,FALSE),"₹#,##0")</f>
        <v>₹94</v>
      </c>
      <c r="Y265" s="51">
        <f>VLOOKUP(Table1[[#This Row],[Sales_ID]],Sales!$A$2:$O$2001,14,FALSE)</f>
        <v>0.04</v>
      </c>
      <c r="Z265" s="11" t="str">
        <f>VLOOKUP(Table1[[#This Row],[Sales_ID]],Sales!$A$2:$O$2001,10,FALSE)</f>
        <v>COD</v>
      </c>
      <c r="AA265" s="50">
        <f>VLOOKUP(Table1[[#This Row],[Sales_ID]],Sales!$A$2:$O$2001,15,FALSE)</f>
        <v>361.45920000000001</v>
      </c>
    </row>
    <row r="266" spans="1:27" x14ac:dyDescent="0.3">
      <c r="A266" s="11" t="s">
        <v>1443</v>
      </c>
      <c r="B266" s="11" t="str">
        <f>PROPER(VLOOKUP(A266,Customer!$A$2:$J$501,9,FALSE))</f>
        <v>Gregory Curtis</v>
      </c>
      <c r="C266" s="11" t="str">
        <f>PROPER(VLOOKUP(A266,Customer!$A$2:$H$501,3,FALSE))</f>
        <v>45</v>
      </c>
      <c r="D266" s="11" t="str">
        <f>PROPER(VLOOKUP(A266,Customer!$A$2:$H$501,4,FALSE))</f>
        <v>Male</v>
      </c>
      <c r="E266" s="11" t="str">
        <f>PROPER(VLOOKUP(A266,Customer!$A$2:$H$501,5,FALSE))</f>
        <v>Bergermouth</v>
      </c>
      <c r="F266" s="11" t="str">
        <f>PROPER(VLOOKUP(A266,Customer!$A$2:$H$501,6,FALSE))</f>
        <v>Vermont</v>
      </c>
      <c r="G266" s="11" t="str">
        <f>VLOOKUP(A266,Customer!$A$2:$H$501,7,FALSE)</f>
        <v>USA</v>
      </c>
      <c r="H266" s="11" t="str">
        <f>PROPER(VLOOKUP(A266,Customer!$A$1:$J$501,10,FALSE))</f>
        <v>Bronze</v>
      </c>
      <c r="I266" s="11" t="s">
        <v>1546</v>
      </c>
      <c r="J266" s="11" t="str">
        <f>VLOOKUP(I266, Product!$A$2:$H$501, 2,FALSE)</f>
        <v>Men's Graphic T-Shirt</v>
      </c>
      <c r="K266" s="11" t="str">
        <f>VLOOKUP(I266,Product!$A$2:$H$501,3,FALSE)</f>
        <v>Clothing</v>
      </c>
      <c r="L266" s="11" t="str">
        <f>VLOOKUP(I266, Product!$A$2:$H$501, 4,FALSE)</f>
        <v>Tops</v>
      </c>
      <c r="M266" s="11" t="str">
        <f>VLOOKUP(I266, Product!$A$2:$H$501,5,FALSE)</f>
        <v>Terry-Moore</v>
      </c>
      <c r="N266" s="12">
        <f>VLOOKUP(I266, Product!$A$2:$I$501,8,FALSE)</f>
        <v>342.56</v>
      </c>
      <c r="O266" s="12">
        <f>VLOOKUP(I266, Product!$A$2:$I$501,9,FALSE)</f>
        <v>181</v>
      </c>
      <c r="P266" s="11" t="s">
        <v>1801</v>
      </c>
      <c r="Q266" s="11" t="str">
        <f>VLOOKUP(P266,Store_Dim!$A$2:$E$21,2,FALSE)</f>
        <v>Shelton PLC</v>
      </c>
      <c r="R266" s="11" t="str">
        <f>VLOOKUP(P266,Store_Dim!$A$2:$E$21,3,FALSE)</f>
        <v>North</v>
      </c>
      <c r="S266" s="11" t="str">
        <f>VLOOKUP(P266,Store_Dim!$A$2:$E$21,4,FALSE)</f>
        <v>East Jenniferstad</v>
      </c>
      <c r="T266" s="11" t="str">
        <f>VLOOKUP(P266,Store_Dim!$A$2:$E$21,5,FALSE)</f>
        <v>Flagship</v>
      </c>
      <c r="U266" s="11" t="s">
        <v>3061</v>
      </c>
      <c r="V266" s="14">
        <f>VLOOKUP(Table1[[#This Row],[Sales_ID]],Sales!$A$2:$O$2001,2,FALSE)</f>
        <v>45489</v>
      </c>
      <c r="W266" s="15">
        <f>VLOOKUP(Table1[[#This Row],[Sales_ID]],Sales!$A$2:$O$2001,12,FALSE)</f>
        <v>3</v>
      </c>
      <c r="X266" s="16" t="str">
        <f>TEXT(VLOOKUP(Table1[[#This Row],[Sales_ID]],Sales!$A$2:$O$2001,13,FALSE),"₹#,##0")</f>
        <v>₹402</v>
      </c>
      <c r="Y266" s="51">
        <f>VLOOKUP(Table1[[#This Row],[Sales_ID]],Sales!$A$2:$O$2001,14,FALSE)</f>
        <v>0.21</v>
      </c>
      <c r="Z266" s="11" t="str">
        <f>VLOOKUP(Table1[[#This Row],[Sales_ID]],Sales!$A$2:$O$2001,10,FALSE)</f>
        <v>PayPal</v>
      </c>
      <c r="AA266" s="50">
        <f>VLOOKUP(Table1[[#This Row],[Sales_ID]],Sales!$A$2:$O$2001,15,FALSE)</f>
        <v>953.45100000000014</v>
      </c>
    </row>
    <row r="267" spans="1:27" x14ac:dyDescent="0.3">
      <c r="A267" s="11" t="s">
        <v>767</v>
      </c>
      <c r="B267" s="11" t="str">
        <f>PROPER(VLOOKUP(A267,Customer!$A$2:$J$501,9,FALSE))</f>
        <v>Maria Hill</v>
      </c>
      <c r="C267" s="11" t="str">
        <f>PROPER(VLOOKUP(A267,Customer!$A$2:$H$501,3,FALSE))</f>
        <v>58</v>
      </c>
      <c r="D267" s="11" t="str">
        <f>PROPER(VLOOKUP(A267,Customer!$A$2:$H$501,4,FALSE))</f>
        <v>Female</v>
      </c>
      <c r="E267" s="11" t="str">
        <f>PROPER(VLOOKUP(A267,Customer!$A$2:$H$501,5,FALSE))</f>
        <v>Zamoraborough</v>
      </c>
      <c r="F267" s="11" t="str">
        <f>PROPER(VLOOKUP(A267,Customer!$A$2:$H$501,6,FALSE))</f>
        <v>Nevada</v>
      </c>
      <c r="G267" s="11" t="str">
        <f>VLOOKUP(A267,Customer!$A$2:$H$501,7,FALSE)</f>
        <v>USA</v>
      </c>
      <c r="H267" s="11" t="str">
        <f>PROPER(VLOOKUP(A267,Customer!$A$1:$J$501,10,FALSE))</f>
        <v>Platinum</v>
      </c>
      <c r="I267" s="11" t="s">
        <v>1720</v>
      </c>
      <c r="J267" s="11" t="str">
        <f>VLOOKUP(I267, Product!$A$2:$H$501, 2,FALSE)</f>
        <v>Kitchen Cutting Board</v>
      </c>
      <c r="K267" s="11" t="str">
        <f>VLOOKUP(I267,Product!$A$2:$H$501,3,FALSE)</f>
        <v>Home</v>
      </c>
      <c r="L267" s="11" t="str">
        <f>VLOOKUP(I267, Product!$A$2:$H$501, 4,FALSE)</f>
        <v>Kitchen</v>
      </c>
      <c r="M267" s="11" t="str">
        <f>VLOOKUP(I267, Product!$A$2:$H$501,5,FALSE)</f>
        <v>Taylor, Dodson and Johnston</v>
      </c>
      <c r="N267" s="12">
        <f>VLOOKUP(I267, Product!$A$2:$I$501,8,FALSE)</f>
        <v>176.07</v>
      </c>
      <c r="O267" s="12">
        <f>VLOOKUP(I267, Product!$A$2:$I$501,9,FALSE)</f>
        <v>82</v>
      </c>
      <c r="P267" s="11" t="s">
        <v>1779</v>
      </c>
      <c r="Q267" s="11" t="str">
        <f>VLOOKUP(P267,Store_Dim!$A$2:$E$21,2,FALSE)</f>
        <v>Martinez-Mullins</v>
      </c>
      <c r="R267" s="11" t="str">
        <f>VLOOKUP(P267,Store_Dim!$A$2:$E$21,3,FALSE)</f>
        <v>South</v>
      </c>
      <c r="S267" s="11" t="str">
        <f>VLOOKUP(P267,Store_Dim!$A$2:$E$21,4,FALSE)</f>
        <v>Williamsfurt</v>
      </c>
      <c r="T267" s="11" t="str">
        <f>VLOOKUP(P267,Store_Dim!$A$2:$E$21,5,FALSE)</f>
        <v>Online</v>
      </c>
      <c r="U267" s="11" t="s">
        <v>3062</v>
      </c>
      <c r="V267" s="14">
        <f>VLOOKUP(Table1[[#This Row],[Sales_ID]],Sales!$A$2:$O$2001,2,FALSE)</f>
        <v>45908</v>
      </c>
      <c r="W267" s="15">
        <f>VLOOKUP(Table1[[#This Row],[Sales_ID]],Sales!$A$2:$O$2001,12,FALSE)</f>
        <v>1</v>
      </c>
      <c r="X267" s="16" t="str">
        <f>TEXT(VLOOKUP(Table1[[#This Row],[Sales_ID]],Sales!$A$2:$O$2001,13,FALSE),"₹#,##0")</f>
        <v>₹729</v>
      </c>
      <c r="Y267" s="51">
        <f>VLOOKUP(Table1[[#This Row],[Sales_ID]],Sales!$A$2:$O$2001,14,FALSE)</f>
        <v>0.06</v>
      </c>
      <c r="Z267" s="11" t="str">
        <f>VLOOKUP(Table1[[#This Row],[Sales_ID]],Sales!$A$2:$O$2001,10,FALSE)</f>
        <v>COD</v>
      </c>
      <c r="AA267" s="50">
        <f>VLOOKUP(Table1[[#This Row],[Sales_ID]],Sales!$A$2:$O$2001,15,FALSE)</f>
        <v>685.3069999999999</v>
      </c>
    </row>
    <row r="268" spans="1:27" x14ac:dyDescent="0.3">
      <c r="A268" s="11" t="s">
        <v>458</v>
      </c>
      <c r="B268" s="11" t="str">
        <f>PROPER(VLOOKUP(A268,Customer!$A$2:$J$501,9,FALSE))</f>
        <v>Morgan Bowen</v>
      </c>
      <c r="C268" s="11" t="str">
        <f>PROPER(VLOOKUP(A268,Customer!$A$2:$H$501,3,FALSE))</f>
        <v>54</v>
      </c>
      <c r="D268" s="11" t="str">
        <f>PROPER(VLOOKUP(A268,Customer!$A$2:$H$501,4,FALSE))</f>
        <v>Male</v>
      </c>
      <c r="E268" s="11" t="str">
        <f>PROPER(VLOOKUP(A268,Customer!$A$2:$H$501,5,FALSE))</f>
        <v>Parksfort</v>
      </c>
      <c r="F268" s="11" t="str">
        <f>PROPER(VLOOKUP(A268,Customer!$A$2:$H$501,6,FALSE))</f>
        <v>Washington</v>
      </c>
      <c r="G268" s="11" t="str">
        <f>VLOOKUP(A268,Customer!$A$2:$H$501,7,FALSE)</f>
        <v>USA</v>
      </c>
      <c r="H268" s="11" t="str">
        <f>PROPER(VLOOKUP(A268,Customer!$A$1:$J$501,10,FALSE))</f>
        <v>Gold</v>
      </c>
      <c r="I268" s="11" t="s">
        <v>1728</v>
      </c>
      <c r="J268" s="11" t="str">
        <f>VLOOKUP(I268, Product!$A$2:$H$501, 2,FALSE)</f>
        <v>Gaming Mouse Pad XL</v>
      </c>
      <c r="K268" s="11" t="str">
        <f>VLOOKUP(I268,Product!$A$2:$H$501,3,FALSE)</f>
        <v>Electronics</v>
      </c>
      <c r="L268" s="11" t="str">
        <f>VLOOKUP(I268, Product!$A$2:$H$501, 4,FALSE)</f>
        <v>Accessories</v>
      </c>
      <c r="M268" s="11" t="str">
        <f>VLOOKUP(I268, Product!$A$2:$H$501,5,FALSE)</f>
        <v>Sharp, Taylor and Rodriguez</v>
      </c>
      <c r="N268" s="12">
        <f>VLOOKUP(I268, Product!$A$2:$I$501,8,FALSE)</f>
        <v>340.14</v>
      </c>
      <c r="O268" s="12">
        <f>VLOOKUP(I268, Product!$A$2:$I$501,9,FALSE)</f>
        <v>361</v>
      </c>
      <c r="P268" s="11" t="s">
        <v>1797</v>
      </c>
      <c r="Q268" s="11" t="str">
        <f>VLOOKUP(P268,Store_Dim!$A$2:$E$21,2,FALSE)</f>
        <v>Gardner, Humphrey and Contreras</v>
      </c>
      <c r="R268" s="11" t="str">
        <f>VLOOKUP(P268,Store_Dim!$A$2:$E$21,3,FALSE)</f>
        <v>East</v>
      </c>
      <c r="S268" s="11" t="str">
        <f>VLOOKUP(P268,Store_Dim!$A$2:$E$21,4,FALSE)</f>
        <v>Johnsonville</v>
      </c>
      <c r="T268" s="11" t="str">
        <f>VLOOKUP(P268,Store_Dim!$A$2:$E$21,5,FALSE)</f>
        <v>Flagship</v>
      </c>
      <c r="U268" s="11" t="s">
        <v>3063</v>
      </c>
      <c r="V268" s="14">
        <f>VLOOKUP(Table1[[#This Row],[Sales_ID]],Sales!$A$2:$O$2001,2,FALSE)</f>
        <v>45912</v>
      </c>
      <c r="W268" s="15">
        <f>VLOOKUP(Table1[[#This Row],[Sales_ID]],Sales!$A$2:$O$2001,12,FALSE)</f>
        <v>1</v>
      </c>
      <c r="X268" s="16" t="str">
        <f>TEXT(VLOOKUP(Table1[[#This Row],[Sales_ID]],Sales!$A$2:$O$2001,13,FALSE),"₹#,##0")</f>
        <v>₹823</v>
      </c>
      <c r="Y268" s="51">
        <f>VLOOKUP(Table1[[#This Row],[Sales_ID]],Sales!$A$2:$O$2001,14,FALSE)</f>
        <v>0.28999999999999998</v>
      </c>
      <c r="Z268" s="11" t="str">
        <f>VLOOKUP(Table1[[#This Row],[Sales_ID]],Sales!$A$2:$O$2001,10,FALSE)</f>
        <v>PayPal</v>
      </c>
      <c r="AA268" s="50">
        <f>VLOOKUP(Table1[[#This Row],[Sales_ID]],Sales!$A$2:$O$2001,15,FALSE)</f>
        <v>584.04599999999994</v>
      </c>
    </row>
    <row r="269" spans="1:27" x14ac:dyDescent="0.3">
      <c r="A269" s="11" t="s">
        <v>634</v>
      </c>
      <c r="B269" s="11" t="str">
        <f>PROPER(VLOOKUP(A269,Customer!$A$2:$J$501,9,FALSE))</f>
        <v>David Roberts</v>
      </c>
      <c r="C269" s="11" t="str">
        <f>PROPER(VLOOKUP(A269,Customer!$A$2:$H$501,3,FALSE))</f>
        <v>38</v>
      </c>
      <c r="D269" s="11" t="str">
        <f>PROPER(VLOOKUP(A269,Customer!$A$2:$H$501,4,FALSE))</f>
        <v>Male</v>
      </c>
      <c r="E269" s="11" t="str">
        <f>PROPER(VLOOKUP(A269,Customer!$A$2:$H$501,5,FALSE))</f>
        <v>Port Amanda</v>
      </c>
      <c r="F269" s="11" t="str">
        <f>PROPER(VLOOKUP(A269,Customer!$A$2:$H$501,6,FALSE))</f>
        <v>Georgia</v>
      </c>
      <c r="G269" s="11" t="str">
        <f>VLOOKUP(A269,Customer!$A$2:$H$501,7,FALSE)</f>
        <v>USA</v>
      </c>
      <c r="H269" s="11" t="str">
        <f>PROPER(VLOOKUP(A269,Customer!$A$1:$J$501,10,FALSE))</f>
        <v>Gold</v>
      </c>
      <c r="I269" s="11" t="s">
        <v>1714</v>
      </c>
      <c r="J269" s="11" t="str">
        <f>VLOOKUP(I269, Product!$A$2:$H$501, 2,FALSE)</f>
        <v>Hydrating Face Cleanser</v>
      </c>
      <c r="K269" s="11" t="str">
        <f>VLOOKUP(I269,Product!$A$2:$H$501,3,FALSE)</f>
        <v>Beauty</v>
      </c>
      <c r="L269" s="11" t="str">
        <f>VLOOKUP(I269, Product!$A$2:$H$501, 4,FALSE)</f>
        <v>Skincare</v>
      </c>
      <c r="M269" s="11" t="str">
        <f>VLOOKUP(I269, Product!$A$2:$H$501,5,FALSE)</f>
        <v>Butler Group</v>
      </c>
      <c r="N269" s="12">
        <f>VLOOKUP(I269, Product!$A$2:$I$501,8,FALSE)</f>
        <v>250.41615384615383</v>
      </c>
      <c r="O269" s="12">
        <f>VLOOKUP(I269, Product!$A$2:$I$501,9,FALSE)</f>
        <v>159</v>
      </c>
      <c r="P269" s="11" t="s">
        <v>1782</v>
      </c>
      <c r="Q269" s="11" t="str">
        <f>VLOOKUP(P269,Store_Dim!$A$2:$E$21,2,FALSE)</f>
        <v>Bean, Jones and Park</v>
      </c>
      <c r="R269" s="11" t="str">
        <f>VLOOKUP(P269,Store_Dim!$A$2:$E$21,3,FALSE)</f>
        <v>West</v>
      </c>
      <c r="S269" s="11" t="str">
        <f>VLOOKUP(P269,Store_Dim!$A$2:$E$21,4,FALSE)</f>
        <v>Thompsonborough</v>
      </c>
      <c r="T269" s="11" t="str">
        <f>VLOOKUP(P269,Store_Dim!$A$2:$E$21,5,FALSE)</f>
        <v>Online</v>
      </c>
      <c r="U269" s="11" t="s">
        <v>3064</v>
      </c>
      <c r="V269" s="14">
        <f>VLOOKUP(Table1[[#This Row],[Sales_ID]],Sales!$A$2:$O$2001,2,FALSE)</f>
        <v>45771</v>
      </c>
      <c r="W269" s="15">
        <f>VLOOKUP(Table1[[#This Row],[Sales_ID]],Sales!$A$2:$O$2001,12,FALSE)</f>
        <v>2</v>
      </c>
      <c r="X269" s="16" t="str">
        <f>TEXT(VLOOKUP(Table1[[#This Row],[Sales_ID]],Sales!$A$2:$O$2001,13,FALSE),"₹#,##0")</f>
        <v>₹327</v>
      </c>
      <c r="Y269" s="51">
        <f>VLOOKUP(Table1[[#This Row],[Sales_ID]],Sales!$A$2:$O$2001,14,FALSE)</f>
        <v>0.19</v>
      </c>
      <c r="Z269" s="11" t="str">
        <f>VLOOKUP(Table1[[#This Row],[Sales_ID]],Sales!$A$2:$O$2001,10,FALSE)</f>
        <v>PayPal</v>
      </c>
      <c r="AA269" s="50">
        <f>VLOOKUP(Table1[[#This Row],[Sales_ID]],Sales!$A$2:$O$2001,15,FALSE)</f>
        <v>530.14499999999998</v>
      </c>
    </row>
    <row r="270" spans="1:27" x14ac:dyDescent="0.3">
      <c r="A270" s="11" t="s">
        <v>304</v>
      </c>
      <c r="B270" s="11" t="str">
        <f>PROPER(VLOOKUP(A270,Customer!$A$2:$J$501,9,FALSE))</f>
        <v>Christy Hoffman</v>
      </c>
      <c r="C270" s="11" t="str">
        <f>PROPER(VLOOKUP(A270,Customer!$A$2:$H$501,3,FALSE))</f>
        <v>26</v>
      </c>
      <c r="D270" s="11" t="str">
        <f>PROPER(VLOOKUP(A270,Customer!$A$2:$H$501,4,FALSE))</f>
        <v>Female</v>
      </c>
      <c r="E270" s="11" t="str">
        <f>PROPER(VLOOKUP(A270,Customer!$A$2:$H$501,5,FALSE))</f>
        <v>Garyberg</v>
      </c>
      <c r="F270" s="11" t="str">
        <f>PROPER(VLOOKUP(A270,Customer!$A$2:$H$501,6,FALSE))</f>
        <v>Indiana</v>
      </c>
      <c r="G270" s="11" t="str">
        <f>VLOOKUP(A270,Customer!$A$2:$H$501,7,FALSE)</f>
        <v>USA</v>
      </c>
      <c r="H270" s="11" t="str">
        <f>PROPER(VLOOKUP(A270,Customer!$A$1:$J$501,10,FALSE))</f>
        <v>Platinum</v>
      </c>
      <c r="I270" s="11" t="s">
        <v>1688</v>
      </c>
      <c r="J270" s="11" t="str">
        <f>VLOOKUP(I270, Product!$A$2:$H$501, 2,FALSE)</f>
        <v>Kitchen Storage Rack</v>
      </c>
      <c r="K270" s="11" t="str">
        <f>VLOOKUP(I270,Product!$A$2:$H$501,3,FALSE)</f>
        <v>Home</v>
      </c>
      <c r="L270" s="11" t="str">
        <f>VLOOKUP(I270, Product!$A$2:$H$501, 4,FALSE)</f>
        <v>Storage</v>
      </c>
      <c r="M270" s="11" t="str">
        <f>VLOOKUP(I270, Product!$A$2:$H$501,5,FALSE)</f>
        <v>Duran Group</v>
      </c>
      <c r="N270" s="12">
        <f>VLOOKUP(I270, Product!$A$2:$I$501,8,FALSE)</f>
        <v>138.05000000000001</v>
      </c>
      <c r="O270" s="12">
        <f>VLOOKUP(I270, Product!$A$2:$I$501,9,FALSE)</f>
        <v>89</v>
      </c>
      <c r="P270" s="11" t="s">
        <v>1786</v>
      </c>
      <c r="Q270" s="11" t="str">
        <f>VLOOKUP(P270,Store_Dim!$A$2:$E$21,2,FALSE)</f>
        <v>Moore, Padilla and Butler</v>
      </c>
      <c r="R270" s="11" t="str">
        <f>VLOOKUP(P270,Store_Dim!$A$2:$E$21,3,FALSE)</f>
        <v>South</v>
      </c>
      <c r="S270" s="11" t="str">
        <f>VLOOKUP(P270,Store_Dim!$A$2:$E$21,4,FALSE)</f>
        <v>East Johnstad</v>
      </c>
      <c r="T270" s="11" t="str">
        <f>VLOOKUP(P270,Store_Dim!$A$2:$E$21,5,FALSE)</f>
        <v>Flagship</v>
      </c>
      <c r="U270" s="11" t="s">
        <v>3065</v>
      </c>
      <c r="V270" s="14">
        <f>VLOOKUP(Table1[[#This Row],[Sales_ID]],Sales!$A$2:$O$2001,2,FALSE)</f>
        <v>45619</v>
      </c>
      <c r="W270" s="15">
        <f>VLOOKUP(Table1[[#This Row],[Sales_ID]],Sales!$A$2:$O$2001,12,FALSE)</f>
        <v>4</v>
      </c>
      <c r="X270" s="16" t="str">
        <f>TEXT(VLOOKUP(Table1[[#This Row],[Sales_ID]],Sales!$A$2:$O$2001,13,FALSE),"₹#,##0")</f>
        <v>₹930</v>
      </c>
      <c r="Y270" s="51">
        <f>VLOOKUP(Table1[[#This Row],[Sales_ID]],Sales!$A$2:$O$2001,14,FALSE)</f>
        <v>0</v>
      </c>
      <c r="Z270" s="11" t="str">
        <f>VLOOKUP(Table1[[#This Row],[Sales_ID]],Sales!$A$2:$O$2001,10,FALSE)</f>
        <v>COD</v>
      </c>
      <c r="AA270" s="50">
        <f>VLOOKUP(Table1[[#This Row],[Sales_ID]],Sales!$A$2:$O$2001,15,FALSE)</f>
        <v>3721.52</v>
      </c>
    </row>
    <row r="271" spans="1:27" x14ac:dyDescent="0.3">
      <c r="A271" s="11" t="s">
        <v>314</v>
      </c>
      <c r="B271" s="11" t="str">
        <f>PROPER(VLOOKUP(A271,Customer!$A$2:$J$501,9,FALSE))</f>
        <v>Melissa Duffy Md</v>
      </c>
      <c r="C271" s="11" t="str">
        <f>PROPER(VLOOKUP(A271,Customer!$A$2:$H$501,3,FALSE))</f>
        <v>58</v>
      </c>
      <c r="D271" s="11" t="str">
        <f>PROPER(VLOOKUP(A271,Customer!$A$2:$H$501,4,FALSE))</f>
        <v>Female</v>
      </c>
      <c r="E271" s="11" t="str">
        <f>PROPER(VLOOKUP(A271,Customer!$A$2:$H$501,5,FALSE))</f>
        <v>East Jenna</v>
      </c>
      <c r="F271" s="11" t="str">
        <f>PROPER(VLOOKUP(A271,Customer!$A$2:$H$501,6,FALSE))</f>
        <v>South Carolina</v>
      </c>
      <c r="G271" s="11" t="str">
        <f>VLOOKUP(A271,Customer!$A$2:$H$501,7,FALSE)</f>
        <v>USA</v>
      </c>
      <c r="H271" s="11" t="str">
        <f>PROPER(VLOOKUP(A271,Customer!$A$1:$J$501,10,FALSE))</f>
        <v>Bronze</v>
      </c>
      <c r="I271" s="11" t="s">
        <v>1576</v>
      </c>
      <c r="J271" s="11" t="str">
        <f>VLOOKUP(I271, Product!$A$2:$H$501, 2,FALSE)</f>
        <v>Decorative Wall Mirror</v>
      </c>
      <c r="K271" s="11" t="str">
        <f>VLOOKUP(I271,Product!$A$2:$H$501,3,FALSE)</f>
        <v>Home</v>
      </c>
      <c r="L271" s="11" t="str">
        <f>VLOOKUP(I271, Product!$A$2:$H$501, 4,FALSE)</f>
        <v>Decor</v>
      </c>
      <c r="M271" s="11" t="str">
        <f>VLOOKUP(I271, Product!$A$2:$H$501,5,FALSE)</f>
        <v>Luna, Anderson and Bowman</v>
      </c>
      <c r="N271" s="12">
        <f>VLOOKUP(I271, Product!$A$2:$I$501,8,FALSE)</f>
        <v>48.01</v>
      </c>
      <c r="O271" s="12">
        <f>VLOOKUP(I271, Product!$A$2:$I$501,9,FALSE)</f>
        <v>439</v>
      </c>
      <c r="P271" s="11" t="s">
        <v>1766</v>
      </c>
      <c r="Q271" s="11" t="str">
        <f>VLOOKUP(P271,Store_Dim!$A$2:$E$21,2,FALSE)</f>
        <v>Johnson-Wright</v>
      </c>
      <c r="R271" s="11" t="str">
        <f>VLOOKUP(P271,Store_Dim!$A$2:$E$21,3,FALSE)</f>
        <v>North</v>
      </c>
      <c r="S271" s="11" t="str">
        <f>VLOOKUP(P271,Store_Dim!$A$2:$E$21,4,FALSE)</f>
        <v>Hoodberg</v>
      </c>
      <c r="T271" s="11" t="str">
        <f>VLOOKUP(P271,Store_Dim!$A$2:$E$21,5,FALSE)</f>
        <v>Outlet</v>
      </c>
      <c r="U271" s="11" t="s">
        <v>1950</v>
      </c>
      <c r="V271" s="14">
        <f>VLOOKUP(Table1[[#This Row],[Sales_ID]],Sales!$A$2:$O$2001,2,FALSE)</f>
        <v>45777</v>
      </c>
      <c r="W271" s="15">
        <f>VLOOKUP(Table1[[#This Row],[Sales_ID]],Sales!$A$2:$O$2001,12,FALSE)</f>
        <v>2</v>
      </c>
      <c r="X271" s="16" t="str">
        <f>TEXT(VLOOKUP(Table1[[#This Row],[Sales_ID]],Sales!$A$2:$O$2001,13,FALSE),"₹#,##0")</f>
        <v>₹44</v>
      </c>
      <c r="Y271" s="51">
        <f>VLOOKUP(Table1[[#This Row],[Sales_ID]],Sales!$A$2:$O$2001,14,FALSE)</f>
        <v>0.2</v>
      </c>
      <c r="Z271" s="11" t="str">
        <f>VLOOKUP(Table1[[#This Row],[Sales_ID]],Sales!$A$2:$O$2001,10,FALSE)</f>
        <v>COD</v>
      </c>
      <c r="AA271" s="50">
        <f>VLOOKUP(Table1[[#This Row],[Sales_ID]],Sales!$A$2:$O$2001,15,FALSE)</f>
        <v>70.960000000000008</v>
      </c>
    </row>
    <row r="272" spans="1:27" x14ac:dyDescent="0.3">
      <c r="A272" s="11" t="s">
        <v>487</v>
      </c>
      <c r="B272" s="11" t="str">
        <f>PROPER(VLOOKUP(A272,Customer!$A$2:$J$501,9,FALSE))</f>
        <v>Justin Cross</v>
      </c>
      <c r="C272" s="11" t="str">
        <f>PROPER(VLOOKUP(A272,Customer!$A$2:$H$501,3,FALSE))</f>
        <v>62</v>
      </c>
      <c r="D272" s="11" t="str">
        <f>PROPER(VLOOKUP(A272,Customer!$A$2:$H$501,4,FALSE))</f>
        <v>Female</v>
      </c>
      <c r="E272" s="11" t="str">
        <f>PROPER(VLOOKUP(A272,Customer!$A$2:$H$501,5,FALSE))</f>
        <v>North Anthonychester</v>
      </c>
      <c r="F272" s="11" t="str">
        <f>PROPER(VLOOKUP(A272,Customer!$A$2:$H$501,6,FALSE))</f>
        <v>Nevada</v>
      </c>
      <c r="G272" s="11" t="str">
        <f>VLOOKUP(A272,Customer!$A$2:$H$501,7,FALSE)</f>
        <v>USA</v>
      </c>
      <c r="H272" s="11" t="str">
        <f>PROPER(VLOOKUP(A272,Customer!$A$1:$J$501,10,FALSE))</f>
        <v>Bronze</v>
      </c>
      <c r="I272" s="11" t="s">
        <v>1602</v>
      </c>
      <c r="J272" s="11" t="str">
        <f>VLOOKUP(I272, Product!$A$2:$H$501, 2,FALSE)</f>
        <v>Decorative Floor Vase</v>
      </c>
      <c r="K272" s="11" t="str">
        <f>VLOOKUP(I272,Product!$A$2:$H$501,3,FALSE)</f>
        <v>Home</v>
      </c>
      <c r="L272" s="11" t="str">
        <f>VLOOKUP(I272, Product!$A$2:$H$501, 4,FALSE)</f>
        <v>Decor</v>
      </c>
      <c r="M272" s="11" t="str">
        <f>VLOOKUP(I272, Product!$A$2:$H$501,5,FALSE)</f>
        <v>Khan, Jones and Paul</v>
      </c>
      <c r="N272" s="12">
        <f>VLOOKUP(I272, Product!$A$2:$I$501,8,FALSE)</f>
        <v>234.80599999999998</v>
      </c>
      <c r="O272" s="12">
        <f>VLOOKUP(I272, Product!$A$2:$I$501,9,FALSE)</f>
        <v>378</v>
      </c>
      <c r="P272" s="11" t="s">
        <v>1773</v>
      </c>
      <c r="Q272" s="11" t="str">
        <f>VLOOKUP(P272,Store_Dim!$A$2:$E$21,2,FALSE)</f>
        <v>Gray Ltd</v>
      </c>
      <c r="R272" s="11" t="str">
        <f>VLOOKUP(P272,Store_Dim!$A$2:$E$21,3,FALSE)</f>
        <v>North</v>
      </c>
      <c r="S272" s="11" t="str">
        <f>VLOOKUP(P272,Store_Dim!$A$2:$E$21,4,FALSE)</f>
        <v>New Michaelchester</v>
      </c>
      <c r="T272" s="11" t="str">
        <f>VLOOKUP(P272,Store_Dim!$A$2:$E$21,5,FALSE)</f>
        <v>Outlet</v>
      </c>
      <c r="U272" s="11" t="s">
        <v>3066</v>
      </c>
      <c r="V272" s="14">
        <f>VLOOKUP(Table1[[#This Row],[Sales_ID]],Sales!$A$2:$O$2001,2,FALSE)</f>
        <v>45394</v>
      </c>
      <c r="W272" s="15">
        <f>VLOOKUP(Table1[[#This Row],[Sales_ID]],Sales!$A$2:$O$2001,12,FALSE)</f>
        <v>2</v>
      </c>
      <c r="X272" s="16" t="str">
        <f>TEXT(VLOOKUP(Table1[[#This Row],[Sales_ID]],Sales!$A$2:$O$2001,13,FALSE),"₹#,##0")</f>
        <v>₹438</v>
      </c>
      <c r="Y272" s="51">
        <f>VLOOKUP(Table1[[#This Row],[Sales_ID]],Sales!$A$2:$O$2001,14,FALSE)</f>
        <v>0.24</v>
      </c>
      <c r="Z272" s="11" t="str">
        <f>VLOOKUP(Table1[[#This Row],[Sales_ID]],Sales!$A$2:$O$2001,10,FALSE)</f>
        <v>Credit Card</v>
      </c>
      <c r="AA272" s="50">
        <f>VLOOKUP(Table1[[#This Row],[Sales_ID]],Sales!$A$2:$O$2001,15,FALSE)</f>
        <v>665.51679999999999</v>
      </c>
    </row>
    <row r="273" spans="1:27" x14ac:dyDescent="0.3">
      <c r="A273" s="11" t="s">
        <v>258</v>
      </c>
      <c r="B273" s="11" t="str">
        <f>PROPER(VLOOKUP(A273,Customer!$A$2:$J$501,9,FALSE))</f>
        <v>Eric Singh</v>
      </c>
      <c r="C273" s="11" t="str">
        <f>PROPER(VLOOKUP(A273,Customer!$A$2:$H$501,3,FALSE))</f>
        <v>29</v>
      </c>
      <c r="D273" s="11" t="str">
        <f>PROPER(VLOOKUP(A273,Customer!$A$2:$H$501,4,FALSE))</f>
        <v>Female</v>
      </c>
      <c r="E273" s="11" t="str">
        <f>PROPER(VLOOKUP(A273,Customer!$A$2:$H$501,5,FALSE))</f>
        <v>Port Lisa</v>
      </c>
      <c r="F273" s="11" t="str">
        <f>PROPER(VLOOKUP(A273,Customer!$A$2:$H$501,6,FALSE))</f>
        <v>New Mexico</v>
      </c>
      <c r="G273" s="11" t="str">
        <f>VLOOKUP(A273,Customer!$A$2:$H$501,7,FALSE)</f>
        <v>USA</v>
      </c>
      <c r="H273" s="11" t="str">
        <f>PROPER(VLOOKUP(A273,Customer!$A$1:$J$501,10,FALSE))</f>
        <v>Gold</v>
      </c>
      <c r="I273" s="11" t="s">
        <v>1580</v>
      </c>
      <c r="J273" s="11" t="str">
        <f>VLOOKUP(I273, Product!$A$2:$H$501, 2,FALSE)</f>
        <v>Beard Grooming Kit</v>
      </c>
      <c r="K273" s="11" t="str">
        <f>VLOOKUP(I273,Product!$A$2:$H$501,3,FALSE)</f>
        <v>Beauty</v>
      </c>
      <c r="L273" s="11" t="str">
        <f>VLOOKUP(I273, Product!$A$2:$H$501, 4,FALSE)</f>
        <v>Grooming</v>
      </c>
      <c r="M273" s="11" t="str">
        <f>VLOOKUP(I273, Product!$A$2:$H$501,5,FALSE)</f>
        <v>Erickson-Green</v>
      </c>
      <c r="N273" s="12">
        <f>VLOOKUP(I273, Product!$A$2:$I$501,8,FALSE)</f>
        <v>337.42</v>
      </c>
      <c r="O273" s="12">
        <f>VLOOKUP(I273, Product!$A$2:$I$501,9,FALSE)</f>
        <v>256</v>
      </c>
      <c r="P273" s="11" t="s">
        <v>1804</v>
      </c>
      <c r="Q273" s="11" t="str">
        <f>VLOOKUP(P273,Store_Dim!$A$2:$E$21,2,FALSE)</f>
        <v>Frederick-Wright</v>
      </c>
      <c r="R273" s="11" t="str">
        <f>VLOOKUP(P273,Store_Dim!$A$2:$E$21,3,FALSE)</f>
        <v>West</v>
      </c>
      <c r="S273" s="11" t="str">
        <f>VLOOKUP(P273,Store_Dim!$A$2:$E$21,4,FALSE)</f>
        <v>New Jimmymouth</v>
      </c>
      <c r="T273" s="11" t="str">
        <f>VLOOKUP(P273,Store_Dim!$A$2:$E$21,5,FALSE)</f>
        <v>Flagship</v>
      </c>
      <c r="U273" s="11" t="s">
        <v>3067</v>
      </c>
      <c r="V273" s="14">
        <f>VLOOKUP(Table1[[#This Row],[Sales_ID]],Sales!$A$2:$O$2001,2,FALSE)</f>
        <v>45786</v>
      </c>
      <c r="W273" s="15">
        <f>VLOOKUP(Table1[[#This Row],[Sales_ID]],Sales!$A$2:$O$2001,12,FALSE)</f>
        <v>2</v>
      </c>
      <c r="X273" s="16" t="str">
        <f>TEXT(VLOOKUP(Table1[[#This Row],[Sales_ID]],Sales!$A$2:$O$2001,13,FALSE),"₹#,##0")</f>
        <v>₹126</v>
      </c>
      <c r="Y273" s="51">
        <f>VLOOKUP(Table1[[#This Row],[Sales_ID]],Sales!$A$2:$O$2001,14,FALSE)</f>
        <v>0.09</v>
      </c>
      <c r="Z273" s="11" t="str">
        <f>VLOOKUP(Table1[[#This Row],[Sales_ID]],Sales!$A$2:$O$2001,10,FALSE)</f>
        <v>COD</v>
      </c>
      <c r="AA273" s="50">
        <f>VLOOKUP(Table1[[#This Row],[Sales_ID]],Sales!$A$2:$O$2001,15,FALSE)</f>
        <v>229.35640000000001</v>
      </c>
    </row>
    <row r="274" spans="1:27" x14ac:dyDescent="0.3">
      <c r="A274" s="11" t="s">
        <v>1355</v>
      </c>
      <c r="B274" s="11" t="str">
        <f>PROPER(VLOOKUP(A274,Customer!$A$2:$J$501,9,FALSE))</f>
        <v>Melinda Rivera</v>
      </c>
      <c r="C274" s="11" t="str">
        <f>PROPER(VLOOKUP(A274,Customer!$A$2:$H$501,3,FALSE))</f>
        <v>47</v>
      </c>
      <c r="D274" s="11" t="str">
        <f>PROPER(VLOOKUP(A274,Customer!$A$2:$H$501,4,FALSE))</f>
        <v>Female</v>
      </c>
      <c r="E274" s="11" t="str">
        <f>PROPER(VLOOKUP(A274,Customer!$A$2:$H$501,5,FALSE))</f>
        <v>East Davidmouth</v>
      </c>
      <c r="F274" s="11" t="str">
        <f>PROPER(VLOOKUP(A274,Customer!$A$2:$H$501,6,FALSE))</f>
        <v>New Hampshire</v>
      </c>
      <c r="G274" s="11" t="str">
        <f>VLOOKUP(A274,Customer!$A$2:$H$501,7,FALSE)</f>
        <v>USA</v>
      </c>
      <c r="H274" s="11" t="str">
        <f>PROPER(VLOOKUP(A274,Customer!$A$1:$J$501,10,FALSE))</f>
        <v>Platinum</v>
      </c>
      <c r="I274" s="11" t="s">
        <v>1714</v>
      </c>
      <c r="J274" s="11" t="str">
        <f>VLOOKUP(I274, Product!$A$2:$H$501, 2,FALSE)</f>
        <v>Hydrating Face Cleanser</v>
      </c>
      <c r="K274" s="11" t="str">
        <f>VLOOKUP(I274,Product!$A$2:$H$501,3,FALSE)</f>
        <v>Beauty</v>
      </c>
      <c r="L274" s="11" t="str">
        <f>VLOOKUP(I274, Product!$A$2:$H$501, 4,FALSE)</f>
        <v>Skincare</v>
      </c>
      <c r="M274" s="11" t="str">
        <f>VLOOKUP(I274, Product!$A$2:$H$501,5,FALSE)</f>
        <v>Butler Group</v>
      </c>
      <c r="N274" s="12">
        <f>VLOOKUP(I274, Product!$A$2:$I$501,8,FALSE)</f>
        <v>250.41615384615383</v>
      </c>
      <c r="O274" s="12">
        <f>VLOOKUP(I274, Product!$A$2:$I$501,9,FALSE)</f>
        <v>159</v>
      </c>
      <c r="P274" s="11" t="s">
        <v>1801</v>
      </c>
      <c r="Q274" s="11" t="str">
        <f>VLOOKUP(P274,Store_Dim!$A$2:$E$21,2,FALSE)</f>
        <v>Shelton PLC</v>
      </c>
      <c r="R274" s="11" t="str">
        <f>VLOOKUP(P274,Store_Dim!$A$2:$E$21,3,FALSE)</f>
        <v>North</v>
      </c>
      <c r="S274" s="11" t="str">
        <f>VLOOKUP(P274,Store_Dim!$A$2:$E$21,4,FALSE)</f>
        <v>East Jenniferstad</v>
      </c>
      <c r="T274" s="11" t="str">
        <f>VLOOKUP(P274,Store_Dim!$A$2:$E$21,5,FALSE)</f>
        <v>Flagship</v>
      </c>
      <c r="U274" s="11" t="s">
        <v>3068</v>
      </c>
      <c r="V274" s="14">
        <f>VLOOKUP(Table1[[#This Row],[Sales_ID]],Sales!$A$2:$O$2001,2,FALSE)</f>
        <v>45692</v>
      </c>
      <c r="W274" s="15">
        <f>VLOOKUP(Table1[[#This Row],[Sales_ID]],Sales!$A$2:$O$2001,12,FALSE)</f>
        <v>1</v>
      </c>
      <c r="X274" s="16" t="str">
        <f>TEXT(VLOOKUP(Table1[[#This Row],[Sales_ID]],Sales!$A$2:$O$2001,13,FALSE),"₹#,##0")</f>
        <v>₹861</v>
      </c>
      <c r="Y274" s="51">
        <f>VLOOKUP(Table1[[#This Row],[Sales_ID]],Sales!$A$2:$O$2001,14,FALSE)</f>
        <v>7.0000000000000007E-2</v>
      </c>
      <c r="Z274" s="11" t="str">
        <f>VLOOKUP(Table1[[#This Row],[Sales_ID]],Sales!$A$2:$O$2001,10,FALSE)</f>
        <v>PayPal</v>
      </c>
      <c r="AA274" s="50">
        <f>VLOOKUP(Table1[[#This Row],[Sales_ID]],Sales!$A$2:$O$2001,15,FALSE)</f>
        <v>800.58119999999997</v>
      </c>
    </row>
    <row r="275" spans="1:27" x14ac:dyDescent="0.3">
      <c r="A275" s="11" t="s">
        <v>335</v>
      </c>
      <c r="B275" s="11" t="str">
        <f>PROPER(VLOOKUP(A275,Customer!$A$2:$J$501,9,FALSE))</f>
        <v>Christy Vasquez</v>
      </c>
      <c r="C275" s="11" t="str">
        <f>PROPER(VLOOKUP(A275,Customer!$A$2:$H$501,3,FALSE))</f>
        <v>28</v>
      </c>
      <c r="D275" s="11" t="str">
        <f>PROPER(VLOOKUP(A275,Customer!$A$2:$H$501,4,FALSE))</f>
        <v>Female</v>
      </c>
      <c r="E275" s="11" t="str">
        <f>PROPER(VLOOKUP(A275,Customer!$A$2:$H$501,5,FALSE))</f>
        <v>Port Travisstad</v>
      </c>
      <c r="F275" s="11" t="str">
        <f>PROPER(VLOOKUP(A275,Customer!$A$2:$H$501,6,FALSE))</f>
        <v>South Carolina</v>
      </c>
      <c r="G275" s="11" t="str">
        <f>VLOOKUP(A275,Customer!$A$2:$H$501,7,FALSE)</f>
        <v>USA</v>
      </c>
      <c r="H275" s="11" t="str">
        <f>PROPER(VLOOKUP(A275,Customer!$A$1:$J$501,10,FALSE))</f>
        <v>Gold</v>
      </c>
      <c r="I275" s="11" t="s">
        <v>1644</v>
      </c>
      <c r="J275" s="11" t="str">
        <f>VLOOKUP(I275, Product!$A$2:$H$501, 2,FALSE)</f>
        <v>Car Dashboard Phone Holder</v>
      </c>
      <c r="K275" s="11" t="str">
        <f>VLOOKUP(I275,Product!$A$2:$H$501,3,FALSE)</f>
        <v>Electronics</v>
      </c>
      <c r="L275" s="11" t="str">
        <f>VLOOKUP(I275, Product!$A$2:$H$501, 4,FALSE)</f>
        <v>Accessories</v>
      </c>
      <c r="M275" s="11" t="str">
        <f>VLOOKUP(I275, Product!$A$2:$H$501,5,FALSE)</f>
        <v>Byrd, Stewart and Valdez</v>
      </c>
      <c r="N275" s="12">
        <f>VLOOKUP(I275, Product!$A$2:$I$501,8,FALSE)</f>
        <v>177.98</v>
      </c>
      <c r="O275" s="12">
        <f>VLOOKUP(I275, Product!$A$2:$I$501,9,FALSE)</f>
        <v>103</v>
      </c>
      <c r="P275" s="11" t="s">
        <v>1797</v>
      </c>
      <c r="Q275" s="11" t="str">
        <f>VLOOKUP(P275,Store_Dim!$A$2:$E$21,2,FALSE)</f>
        <v>Gardner, Humphrey and Contreras</v>
      </c>
      <c r="R275" s="11" t="str">
        <f>VLOOKUP(P275,Store_Dim!$A$2:$E$21,3,FALSE)</f>
        <v>East</v>
      </c>
      <c r="S275" s="11" t="str">
        <f>VLOOKUP(P275,Store_Dim!$A$2:$E$21,4,FALSE)</f>
        <v>Johnsonville</v>
      </c>
      <c r="T275" s="11" t="str">
        <f>VLOOKUP(P275,Store_Dim!$A$2:$E$21,5,FALSE)</f>
        <v>Flagship</v>
      </c>
      <c r="U275" s="11" t="s">
        <v>3069</v>
      </c>
      <c r="V275" s="14">
        <f>VLOOKUP(Table1[[#This Row],[Sales_ID]],Sales!$A$2:$O$2001,2,FALSE)</f>
        <v>45677</v>
      </c>
      <c r="W275" s="15">
        <f>VLOOKUP(Table1[[#This Row],[Sales_ID]],Sales!$A$2:$O$2001,12,FALSE)</f>
        <v>1</v>
      </c>
      <c r="X275" s="16" t="str">
        <f>TEXT(VLOOKUP(Table1[[#This Row],[Sales_ID]],Sales!$A$2:$O$2001,13,FALSE),"₹#,##0")</f>
        <v>₹162</v>
      </c>
      <c r="Y275" s="51">
        <f>VLOOKUP(Table1[[#This Row],[Sales_ID]],Sales!$A$2:$O$2001,14,FALSE)</f>
        <v>0.24</v>
      </c>
      <c r="Z275" s="11" t="str">
        <f>VLOOKUP(Table1[[#This Row],[Sales_ID]],Sales!$A$2:$O$2001,10,FALSE)</f>
        <v>PayPal</v>
      </c>
      <c r="AA275" s="50">
        <f>VLOOKUP(Table1[[#This Row],[Sales_ID]],Sales!$A$2:$O$2001,15,FALSE)</f>
        <v>122.968</v>
      </c>
    </row>
    <row r="276" spans="1:27" x14ac:dyDescent="0.3">
      <c r="A276" s="11" t="s">
        <v>1202</v>
      </c>
      <c r="B276" s="11" t="str">
        <f>PROPER(VLOOKUP(A276,Customer!$A$2:$J$501,9,FALSE))</f>
        <v>Tammy Brennan</v>
      </c>
      <c r="C276" s="11" t="str">
        <f>PROPER(VLOOKUP(A276,Customer!$A$2:$H$501,3,FALSE))</f>
        <v>60</v>
      </c>
      <c r="D276" s="11" t="str">
        <f>PROPER(VLOOKUP(A276,Customer!$A$2:$H$501,4,FALSE))</f>
        <v>Male</v>
      </c>
      <c r="E276" s="11" t="str">
        <f>PROPER(VLOOKUP(A276,Customer!$A$2:$H$501,5,FALSE))</f>
        <v>Lake Brandontown</v>
      </c>
      <c r="F276" s="11" t="str">
        <f>PROPER(VLOOKUP(A276,Customer!$A$2:$H$501,6,FALSE))</f>
        <v>South Carolina</v>
      </c>
      <c r="G276" s="11" t="str">
        <f>VLOOKUP(A276,Customer!$A$2:$H$501,7,FALSE)</f>
        <v>USA</v>
      </c>
      <c r="H276" s="11" t="str">
        <f>PROPER(VLOOKUP(A276,Customer!$A$1:$J$501,10,FALSE))</f>
        <v>Gold</v>
      </c>
      <c r="I276" s="11" t="s">
        <v>1624</v>
      </c>
      <c r="J276" s="11" t="str">
        <f>VLOOKUP(I276, Product!$A$2:$H$501, 2,FALSE)</f>
        <v>Sports Water Hydration Pack</v>
      </c>
      <c r="K276" s="11" t="str">
        <f>VLOOKUP(I276,Product!$A$2:$H$501,3,FALSE)</f>
        <v>Sports</v>
      </c>
      <c r="L276" s="11" t="str">
        <f>VLOOKUP(I276, Product!$A$2:$H$501, 4,FALSE)</f>
        <v>Outdoor</v>
      </c>
      <c r="M276" s="11" t="str">
        <f>VLOOKUP(I276, Product!$A$2:$H$501,5,FALSE)</f>
        <v>Sims-Smith</v>
      </c>
      <c r="N276" s="12">
        <f>VLOOKUP(I276, Product!$A$2:$I$501,8,FALSE)</f>
        <v>135.61000000000001</v>
      </c>
      <c r="O276" s="12">
        <f>VLOOKUP(I276, Product!$A$2:$I$501,9,FALSE)</f>
        <v>394</v>
      </c>
      <c r="P276" s="11" t="s">
        <v>1807</v>
      </c>
      <c r="Q276" s="11" t="str">
        <f>VLOOKUP(P276,Store_Dim!$A$2:$E$21,2,FALSE)</f>
        <v>Holloway Ltd</v>
      </c>
      <c r="R276" s="11" t="str">
        <f>VLOOKUP(P276,Store_Dim!$A$2:$E$21,3,FALSE)</f>
        <v>North</v>
      </c>
      <c r="S276" s="11" t="str">
        <f>VLOOKUP(P276,Store_Dim!$A$2:$E$21,4,FALSE)</f>
        <v>Bensonhaven</v>
      </c>
      <c r="T276" s="11" t="str">
        <f>VLOOKUP(P276,Store_Dim!$A$2:$E$21,5,FALSE)</f>
        <v>Flagship</v>
      </c>
      <c r="U276" s="11" t="s">
        <v>3070</v>
      </c>
      <c r="V276" s="14">
        <f>VLOOKUP(Table1[[#This Row],[Sales_ID]],Sales!$A$2:$O$2001,2,FALSE)</f>
        <v>45669</v>
      </c>
      <c r="W276" s="15">
        <f>VLOOKUP(Table1[[#This Row],[Sales_ID]],Sales!$A$2:$O$2001,12,FALSE)</f>
        <v>4</v>
      </c>
      <c r="X276" s="16" t="str">
        <f>TEXT(VLOOKUP(Table1[[#This Row],[Sales_ID]],Sales!$A$2:$O$2001,13,FALSE),"₹#,##0")</f>
        <v>₹348</v>
      </c>
      <c r="Y276" s="51">
        <f>VLOOKUP(Table1[[#This Row],[Sales_ID]],Sales!$A$2:$O$2001,14,FALSE)</f>
        <v>0.02</v>
      </c>
      <c r="Z276" s="11" t="str">
        <f>VLOOKUP(Table1[[#This Row],[Sales_ID]],Sales!$A$2:$O$2001,10,FALSE)</f>
        <v>COD</v>
      </c>
      <c r="AA276" s="50">
        <f>VLOOKUP(Table1[[#This Row],[Sales_ID]],Sales!$A$2:$O$2001,15,FALSE)</f>
        <v>1363.4544000000001</v>
      </c>
    </row>
    <row r="277" spans="1:27" x14ac:dyDescent="0.3">
      <c r="A277" s="11" t="s">
        <v>1400</v>
      </c>
      <c r="B277" s="11" t="str">
        <f>PROPER(VLOOKUP(A277,Customer!$A$2:$J$501,9,FALSE))</f>
        <v>April Phillips</v>
      </c>
      <c r="C277" s="11" t="str">
        <f>PROPER(VLOOKUP(A277,Customer!$A$2:$H$501,3,FALSE))</f>
        <v>62</v>
      </c>
      <c r="D277" s="11" t="str">
        <f>PROPER(VLOOKUP(A277,Customer!$A$2:$H$501,4,FALSE))</f>
        <v>Female</v>
      </c>
      <c r="E277" s="11" t="str">
        <f>PROPER(VLOOKUP(A277,Customer!$A$2:$H$501,5,FALSE))</f>
        <v>Lake Carolyn</v>
      </c>
      <c r="F277" s="11" t="str">
        <f>PROPER(VLOOKUP(A277,Customer!$A$2:$H$501,6,FALSE))</f>
        <v>Hawaii</v>
      </c>
      <c r="G277" s="11" t="str">
        <f>VLOOKUP(A277,Customer!$A$2:$H$501,7,FALSE)</f>
        <v>USA</v>
      </c>
      <c r="H277" s="11" t="str">
        <f>PROPER(VLOOKUP(A277,Customer!$A$1:$J$501,10,FALSE))</f>
        <v>Platinum</v>
      </c>
      <c r="I277" s="11" t="s">
        <v>1718</v>
      </c>
      <c r="J277" s="11" t="str">
        <f>VLOOKUP(I277, Product!$A$2:$H$501, 2,FALSE)</f>
        <v>Women's Beanie Hat</v>
      </c>
      <c r="K277" s="11" t="str">
        <f>VLOOKUP(I277,Product!$A$2:$H$501,3,FALSE)</f>
        <v>Clothing</v>
      </c>
      <c r="L277" s="11" t="str">
        <f>VLOOKUP(I277, Product!$A$2:$H$501, 4,FALSE)</f>
        <v>Accessories</v>
      </c>
      <c r="M277" s="11" t="str">
        <f>VLOOKUP(I277, Product!$A$2:$H$501,5,FALSE)</f>
        <v>Richardson-Carrillo</v>
      </c>
      <c r="N277" s="12">
        <f>VLOOKUP(I277, Product!$A$2:$I$501,8,FALSE)</f>
        <v>119.57</v>
      </c>
      <c r="O277" s="12">
        <f>VLOOKUP(I277, Product!$A$2:$I$501,9,FALSE)</f>
        <v>210</v>
      </c>
      <c r="P277" s="11" t="s">
        <v>1804</v>
      </c>
      <c r="Q277" s="11" t="str">
        <f>VLOOKUP(P277,Store_Dim!$A$2:$E$21,2,FALSE)</f>
        <v>Frederick-Wright</v>
      </c>
      <c r="R277" s="11" t="str">
        <f>VLOOKUP(P277,Store_Dim!$A$2:$E$21,3,FALSE)</f>
        <v>West</v>
      </c>
      <c r="S277" s="11" t="str">
        <f>VLOOKUP(P277,Store_Dim!$A$2:$E$21,4,FALSE)</f>
        <v>New Jimmymouth</v>
      </c>
      <c r="T277" s="11" t="str">
        <f>VLOOKUP(P277,Store_Dim!$A$2:$E$21,5,FALSE)</f>
        <v>Flagship</v>
      </c>
      <c r="U277" s="11" t="s">
        <v>3071</v>
      </c>
      <c r="V277" s="14">
        <f>VLOOKUP(Table1[[#This Row],[Sales_ID]],Sales!$A$2:$O$2001,2,FALSE)</f>
        <v>45299</v>
      </c>
      <c r="W277" s="15">
        <f>VLOOKUP(Table1[[#This Row],[Sales_ID]],Sales!$A$2:$O$2001,12,FALSE)</f>
        <v>3</v>
      </c>
      <c r="X277" s="16" t="str">
        <f>TEXT(VLOOKUP(Table1[[#This Row],[Sales_ID]],Sales!$A$2:$O$2001,13,FALSE),"₹#,##0")</f>
        <v>₹416</v>
      </c>
      <c r="Y277" s="51">
        <f>VLOOKUP(Table1[[#This Row],[Sales_ID]],Sales!$A$2:$O$2001,14,FALSE)</f>
        <v>0.27</v>
      </c>
      <c r="Z277" s="11" t="str">
        <f>VLOOKUP(Table1[[#This Row],[Sales_ID]],Sales!$A$2:$O$2001,10,FALSE)</f>
        <v>Credit Card</v>
      </c>
      <c r="AA277" s="50">
        <f>VLOOKUP(Table1[[#This Row],[Sales_ID]],Sales!$A$2:$O$2001,15,FALSE)</f>
        <v>912.00359999999989</v>
      </c>
    </row>
    <row r="278" spans="1:27" x14ac:dyDescent="0.3">
      <c r="A278" s="11" t="s">
        <v>32</v>
      </c>
      <c r="B278" s="11" t="str">
        <f>PROPER(VLOOKUP(A278,Customer!$A$2:$J$501,9,FALSE))</f>
        <v>Christine Vaughn</v>
      </c>
      <c r="C278" s="11" t="str">
        <f>PROPER(VLOOKUP(A278,Customer!$A$2:$H$501,3,FALSE))</f>
        <v>24</v>
      </c>
      <c r="D278" s="11" t="str">
        <f>PROPER(VLOOKUP(A278,Customer!$A$2:$H$501,4,FALSE))</f>
        <v>Male</v>
      </c>
      <c r="E278" s="11" t="str">
        <f>PROPER(VLOOKUP(A278,Customer!$A$2:$H$501,5,FALSE))</f>
        <v>East Amandamouth</v>
      </c>
      <c r="F278" s="11" t="str">
        <f>PROPER(VLOOKUP(A278,Customer!$A$2:$H$501,6,FALSE))</f>
        <v>Oregon</v>
      </c>
      <c r="G278" s="11" t="str">
        <f>VLOOKUP(A278,Customer!$A$2:$H$501,7,FALSE)</f>
        <v>USA</v>
      </c>
      <c r="H278" s="11" t="str">
        <f>PROPER(VLOOKUP(A278,Customer!$A$1:$J$501,10,FALSE))</f>
        <v>Bronze</v>
      </c>
      <c r="I278" s="11" t="s">
        <v>1672</v>
      </c>
      <c r="J278" s="11" t="str">
        <f>VLOOKUP(I278, Product!$A$2:$H$501, 2,FALSE)</f>
        <v>Laptop Cooling Pad</v>
      </c>
      <c r="K278" s="11" t="str">
        <f>VLOOKUP(I278,Product!$A$2:$H$501,3,FALSE)</f>
        <v>Electronics</v>
      </c>
      <c r="L278" s="11" t="str">
        <f>VLOOKUP(I278, Product!$A$2:$H$501, 4,FALSE)</f>
        <v>Computer</v>
      </c>
      <c r="M278" s="11" t="str">
        <f>VLOOKUP(I278, Product!$A$2:$H$501,5,FALSE)</f>
        <v>Murray, Gould and Ware</v>
      </c>
      <c r="N278" s="12">
        <f>VLOOKUP(I278, Product!$A$2:$I$501,8,FALSE)</f>
        <v>86.42</v>
      </c>
      <c r="O278" s="12">
        <f>VLOOKUP(I278, Product!$A$2:$I$501,9,FALSE)</f>
        <v>222</v>
      </c>
      <c r="P278" s="11" t="s">
        <v>1752</v>
      </c>
      <c r="Q278" s="11" t="str">
        <f>VLOOKUP(P278,Store_Dim!$A$2:$E$21,2,FALSE)</f>
        <v>Rivera-Warner</v>
      </c>
      <c r="R278" s="11" t="str">
        <f>VLOOKUP(P278,Store_Dim!$A$2:$E$21,3,FALSE)</f>
        <v>East</v>
      </c>
      <c r="S278" s="11" t="str">
        <f>VLOOKUP(P278,Store_Dim!$A$2:$E$21,4,FALSE)</f>
        <v>Washingtonfurt</v>
      </c>
      <c r="T278" s="11" t="str">
        <f>VLOOKUP(P278,Store_Dim!$A$2:$E$21,5,FALSE)</f>
        <v>Flagship</v>
      </c>
      <c r="U278" s="11" t="s">
        <v>3072</v>
      </c>
      <c r="V278" s="14">
        <f>VLOOKUP(Table1[[#This Row],[Sales_ID]],Sales!$A$2:$O$2001,2,FALSE)</f>
        <v>45893</v>
      </c>
      <c r="W278" s="15">
        <f>VLOOKUP(Table1[[#This Row],[Sales_ID]],Sales!$A$2:$O$2001,12,FALSE)</f>
        <v>1</v>
      </c>
      <c r="X278" s="16" t="str">
        <f>TEXT(VLOOKUP(Table1[[#This Row],[Sales_ID]],Sales!$A$2:$O$2001,13,FALSE),"₹#,##0")</f>
        <v>₹148</v>
      </c>
      <c r="Y278" s="51">
        <f>VLOOKUP(Table1[[#This Row],[Sales_ID]],Sales!$A$2:$O$2001,14,FALSE)</f>
        <v>0.24</v>
      </c>
      <c r="Z278" s="11" t="str">
        <f>VLOOKUP(Table1[[#This Row],[Sales_ID]],Sales!$A$2:$O$2001,10,FALSE)</f>
        <v>COD</v>
      </c>
      <c r="AA278" s="50">
        <f>VLOOKUP(Table1[[#This Row],[Sales_ID]],Sales!$A$2:$O$2001,15,FALSE)</f>
        <v>112.4496</v>
      </c>
    </row>
    <row r="279" spans="1:27" x14ac:dyDescent="0.3">
      <c r="A279" s="11" t="s">
        <v>1377</v>
      </c>
      <c r="B279" s="11" t="str">
        <f>PROPER(VLOOKUP(A279,Customer!$A$2:$J$501,9,FALSE))</f>
        <v>Gene Lee</v>
      </c>
      <c r="C279" s="11" t="str">
        <f>PROPER(VLOOKUP(A279,Customer!$A$2:$H$501,3,FALSE))</f>
        <v>41</v>
      </c>
      <c r="D279" s="11" t="str">
        <f>PROPER(VLOOKUP(A279,Customer!$A$2:$H$501,4,FALSE))</f>
        <v>Female</v>
      </c>
      <c r="E279" s="11" t="str">
        <f>PROPER(VLOOKUP(A279,Customer!$A$2:$H$501,5,FALSE))</f>
        <v>Mcfarlandmouth</v>
      </c>
      <c r="F279" s="11" t="str">
        <f>PROPER(VLOOKUP(A279,Customer!$A$2:$H$501,6,FALSE))</f>
        <v>Virginia</v>
      </c>
      <c r="G279" s="11" t="str">
        <f>VLOOKUP(A279,Customer!$A$2:$H$501,7,FALSE)</f>
        <v>USA</v>
      </c>
      <c r="H279" s="11" t="str">
        <f>PROPER(VLOOKUP(A279,Customer!$A$1:$J$501,10,FALSE))</f>
        <v>Platinum</v>
      </c>
      <c r="I279" s="11" t="s">
        <v>1584</v>
      </c>
      <c r="J279" s="11" t="str">
        <f>VLOOKUP(I279, Product!$A$2:$H$501, 2,FALSE)</f>
        <v>Women's Denim Jeans</v>
      </c>
      <c r="K279" s="11" t="str">
        <f>VLOOKUP(I279,Product!$A$2:$H$501,3,FALSE)</f>
        <v>Clothing</v>
      </c>
      <c r="L279" s="11" t="str">
        <f>VLOOKUP(I279, Product!$A$2:$H$501, 4,FALSE)</f>
        <v>Bottoms</v>
      </c>
      <c r="M279" s="11" t="str">
        <f>VLOOKUP(I279, Product!$A$2:$H$501,5,FALSE)</f>
        <v>Guerra-Hendrix</v>
      </c>
      <c r="N279" s="12">
        <f>VLOOKUP(I279, Product!$A$2:$I$501,8,FALSE)</f>
        <v>265.73266666666666</v>
      </c>
      <c r="O279" s="12">
        <f>VLOOKUP(I279, Product!$A$2:$I$501,9,FALSE)</f>
        <v>343</v>
      </c>
      <c r="P279" s="11" t="s">
        <v>1782</v>
      </c>
      <c r="Q279" s="11" t="str">
        <f>VLOOKUP(P279,Store_Dim!$A$2:$E$21,2,FALSE)</f>
        <v>Bean, Jones and Park</v>
      </c>
      <c r="R279" s="11" t="str">
        <f>VLOOKUP(P279,Store_Dim!$A$2:$E$21,3,FALSE)</f>
        <v>West</v>
      </c>
      <c r="S279" s="11" t="str">
        <f>VLOOKUP(P279,Store_Dim!$A$2:$E$21,4,FALSE)</f>
        <v>Thompsonborough</v>
      </c>
      <c r="T279" s="11" t="str">
        <f>VLOOKUP(P279,Store_Dim!$A$2:$E$21,5,FALSE)</f>
        <v>Online</v>
      </c>
      <c r="U279" s="11" t="s">
        <v>3073</v>
      </c>
      <c r="V279" s="14">
        <f>VLOOKUP(Table1[[#This Row],[Sales_ID]],Sales!$A$2:$O$2001,2,FALSE)</f>
        <v>45560</v>
      </c>
      <c r="W279" s="15">
        <f>VLOOKUP(Table1[[#This Row],[Sales_ID]],Sales!$A$2:$O$2001,12,FALSE)</f>
        <v>3</v>
      </c>
      <c r="X279" s="16" t="str">
        <f>TEXT(VLOOKUP(Table1[[#This Row],[Sales_ID]],Sales!$A$2:$O$2001,13,FALSE),"₹#,##0")</f>
        <v>₹550</v>
      </c>
      <c r="Y279" s="51">
        <f>VLOOKUP(Table1[[#This Row],[Sales_ID]],Sales!$A$2:$O$2001,14,FALSE)</f>
        <v>0.22</v>
      </c>
      <c r="Z279" s="11" t="str">
        <f>VLOOKUP(Table1[[#This Row],[Sales_ID]],Sales!$A$2:$O$2001,10,FALSE)</f>
        <v>Credit Card</v>
      </c>
      <c r="AA279" s="50">
        <f>VLOOKUP(Table1[[#This Row],[Sales_ID]],Sales!$A$2:$O$2001,15,FALSE)</f>
        <v>1287.6084000000001</v>
      </c>
    </row>
    <row r="280" spans="1:27" x14ac:dyDescent="0.3">
      <c r="A280" s="11" t="s">
        <v>1160</v>
      </c>
      <c r="B280" s="11" t="str">
        <f>PROPER(VLOOKUP(A280,Customer!$A$2:$J$501,9,FALSE))</f>
        <v>Michael Garner</v>
      </c>
      <c r="C280" s="11" t="str">
        <f>PROPER(VLOOKUP(A280,Customer!$A$2:$H$501,3,FALSE))</f>
        <v>21</v>
      </c>
      <c r="D280" s="11" t="str">
        <f>PROPER(VLOOKUP(A280,Customer!$A$2:$H$501,4,FALSE))</f>
        <v>Female</v>
      </c>
      <c r="E280" s="11" t="str">
        <f>PROPER(VLOOKUP(A280,Customer!$A$2:$H$501,5,FALSE))</f>
        <v>Port Crystal</v>
      </c>
      <c r="F280" s="11" t="str">
        <f>PROPER(VLOOKUP(A280,Customer!$A$2:$H$501,6,FALSE))</f>
        <v>New Hampshire</v>
      </c>
      <c r="G280" s="11" t="str">
        <f>VLOOKUP(A280,Customer!$A$2:$H$501,7,FALSE)</f>
        <v>USA</v>
      </c>
      <c r="H280" s="11" t="str">
        <f>PROPER(VLOOKUP(A280,Customer!$A$1:$J$501,10,FALSE))</f>
        <v>Platinum</v>
      </c>
      <c r="I280" s="11" t="s">
        <v>1742</v>
      </c>
      <c r="J280" s="11" t="str">
        <f>VLOOKUP(I280, Product!$A$2:$H$501, 2,FALSE)</f>
        <v>Cricket Bat</v>
      </c>
      <c r="K280" s="11" t="str">
        <f>VLOOKUP(I280,Product!$A$2:$H$501,3,FALSE)</f>
        <v>Sports</v>
      </c>
      <c r="L280" s="11" t="str">
        <f>VLOOKUP(I280, Product!$A$2:$H$501, 4,FALSE)</f>
        <v>Team Sports</v>
      </c>
      <c r="M280" s="11" t="str">
        <f>VLOOKUP(I280, Product!$A$2:$H$501,5,FALSE)</f>
        <v>Khan LLC</v>
      </c>
      <c r="N280" s="12">
        <f>VLOOKUP(I280, Product!$A$2:$I$501,8,FALSE)</f>
        <v>245.98</v>
      </c>
      <c r="O280" s="12">
        <f>VLOOKUP(I280, Product!$A$2:$I$501,9,FALSE)</f>
        <v>471</v>
      </c>
      <c r="P280" s="11" t="s">
        <v>1779</v>
      </c>
      <c r="Q280" s="11" t="str">
        <f>VLOOKUP(P280,Store_Dim!$A$2:$E$21,2,FALSE)</f>
        <v>Martinez-Mullins</v>
      </c>
      <c r="R280" s="11" t="str">
        <f>VLOOKUP(P280,Store_Dim!$A$2:$E$21,3,FALSE)</f>
        <v>South</v>
      </c>
      <c r="S280" s="11" t="str">
        <f>VLOOKUP(P280,Store_Dim!$A$2:$E$21,4,FALSE)</f>
        <v>Williamsfurt</v>
      </c>
      <c r="T280" s="11" t="str">
        <f>VLOOKUP(P280,Store_Dim!$A$2:$E$21,5,FALSE)</f>
        <v>Online</v>
      </c>
      <c r="U280" s="11" t="s">
        <v>3074</v>
      </c>
      <c r="V280" s="14">
        <f>VLOOKUP(Table1[[#This Row],[Sales_ID]],Sales!$A$2:$O$2001,2,FALSE)</f>
        <v>45267</v>
      </c>
      <c r="W280" s="15">
        <f>VLOOKUP(Table1[[#This Row],[Sales_ID]],Sales!$A$2:$O$2001,12,FALSE)</f>
        <v>4</v>
      </c>
      <c r="X280" s="16" t="str">
        <f>TEXT(VLOOKUP(Table1[[#This Row],[Sales_ID]],Sales!$A$2:$O$2001,13,FALSE),"₹#,##0")</f>
        <v>₹938</v>
      </c>
      <c r="Y280" s="51">
        <f>VLOOKUP(Table1[[#This Row],[Sales_ID]],Sales!$A$2:$O$2001,14,FALSE)</f>
        <v>0.04</v>
      </c>
      <c r="Z280" s="11" t="str">
        <f>VLOOKUP(Table1[[#This Row],[Sales_ID]],Sales!$A$2:$O$2001,10,FALSE)</f>
        <v>PayPal</v>
      </c>
      <c r="AA280" s="50">
        <f>VLOOKUP(Table1[[#This Row],[Sales_ID]],Sales!$A$2:$O$2001,15,FALSE)</f>
        <v>3602.7264</v>
      </c>
    </row>
    <row r="281" spans="1:27" x14ac:dyDescent="0.3">
      <c r="A281" s="11" t="s">
        <v>458</v>
      </c>
      <c r="B281" s="11" t="str">
        <f>PROPER(VLOOKUP(A281,Customer!$A$2:$J$501,9,FALSE))</f>
        <v>Morgan Bowen</v>
      </c>
      <c r="C281" s="11" t="str">
        <f>PROPER(VLOOKUP(A281,Customer!$A$2:$H$501,3,FALSE))</f>
        <v>54</v>
      </c>
      <c r="D281" s="11" t="str">
        <f>PROPER(VLOOKUP(A281,Customer!$A$2:$H$501,4,FALSE))</f>
        <v>Male</v>
      </c>
      <c r="E281" s="11" t="str">
        <f>PROPER(VLOOKUP(A281,Customer!$A$2:$H$501,5,FALSE))</f>
        <v>Parksfort</v>
      </c>
      <c r="F281" s="11" t="str">
        <f>PROPER(VLOOKUP(A281,Customer!$A$2:$H$501,6,FALSE))</f>
        <v>Washington</v>
      </c>
      <c r="G281" s="11" t="str">
        <f>VLOOKUP(A281,Customer!$A$2:$H$501,7,FALSE)</f>
        <v>USA</v>
      </c>
      <c r="H281" s="11" t="str">
        <f>PROPER(VLOOKUP(A281,Customer!$A$1:$J$501,10,FALSE))</f>
        <v>Gold</v>
      </c>
      <c r="I281" s="11" t="s">
        <v>1736</v>
      </c>
      <c r="J281" s="11" t="str">
        <f>VLOOKUP(I281, Product!$A$2:$H$501, 2,FALSE)</f>
        <v>Vitamin E Body Lotion</v>
      </c>
      <c r="K281" s="11" t="str">
        <f>VLOOKUP(I281,Product!$A$2:$H$501,3,FALSE)</f>
        <v>Beauty</v>
      </c>
      <c r="L281" s="11" t="str">
        <f>VLOOKUP(I281, Product!$A$2:$H$501, 4,FALSE)</f>
        <v>Skincare</v>
      </c>
      <c r="M281" s="11" t="str">
        <f>VLOOKUP(I281, Product!$A$2:$H$501,5,FALSE)</f>
        <v>Hoffman-Williams</v>
      </c>
      <c r="N281" s="12">
        <f>VLOOKUP(I281, Product!$A$2:$I$501,8,FALSE)</f>
        <v>358.47</v>
      </c>
      <c r="O281" s="12">
        <f>VLOOKUP(I281, Product!$A$2:$I$501,9,FALSE)</f>
        <v>213</v>
      </c>
      <c r="P281" s="11" t="s">
        <v>1804</v>
      </c>
      <c r="Q281" s="11" t="str">
        <f>VLOOKUP(P281,Store_Dim!$A$2:$E$21,2,FALSE)</f>
        <v>Frederick-Wright</v>
      </c>
      <c r="R281" s="11" t="str">
        <f>VLOOKUP(P281,Store_Dim!$A$2:$E$21,3,FALSE)</f>
        <v>West</v>
      </c>
      <c r="S281" s="11" t="str">
        <f>VLOOKUP(P281,Store_Dim!$A$2:$E$21,4,FALSE)</f>
        <v>New Jimmymouth</v>
      </c>
      <c r="T281" s="11" t="str">
        <f>VLOOKUP(P281,Store_Dim!$A$2:$E$21,5,FALSE)</f>
        <v>Flagship</v>
      </c>
      <c r="U281" s="11" t="s">
        <v>3075</v>
      </c>
      <c r="V281" s="14">
        <f>VLOOKUP(Table1[[#This Row],[Sales_ID]],Sales!$A$2:$O$2001,2,FALSE)</f>
        <v>45467</v>
      </c>
      <c r="W281" s="15">
        <f>VLOOKUP(Table1[[#This Row],[Sales_ID]],Sales!$A$2:$O$2001,12,FALSE)</f>
        <v>3</v>
      </c>
      <c r="X281" s="16" t="str">
        <f>TEXT(VLOOKUP(Table1[[#This Row],[Sales_ID]],Sales!$A$2:$O$2001,13,FALSE),"₹#,##0")</f>
        <v>₹518</v>
      </c>
      <c r="Y281" s="51">
        <f>VLOOKUP(Table1[[#This Row],[Sales_ID]],Sales!$A$2:$O$2001,14,FALSE)</f>
        <v>0.01</v>
      </c>
      <c r="Z281" s="11" t="str">
        <f>VLOOKUP(Table1[[#This Row],[Sales_ID]],Sales!$A$2:$O$2001,10,FALSE)</f>
        <v>PayPal</v>
      </c>
      <c r="AA281" s="50">
        <f>VLOOKUP(Table1[[#This Row],[Sales_ID]],Sales!$A$2:$O$2001,15,FALSE)</f>
        <v>1538.4005999999999</v>
      </c>
    </row>
    <row r="282" spans="1:27" x14ac:dyDescent="0.3">
      <c r="A282" s="11" t="s">
        <v>1530</v>
      </c>
      <c r="B282" s="11" t="str">
        <f>PROPER(VLOOKUP(A282,Customer!$A$2:$J$501,9,FALSE))</f>
        <v>Traci Gonzalez</v>
      </c>
      <c r="C282" s="11" t="str">
        <f>PROPER(VLOOKUP(A282,Customer!$A$2:$H$501,3,FALSE))</f>
        <v>35</v>
      </c>
      <c r="D282" s="11" t="str">
        <f>PROPER(VLOOKUP(A282,Customer!$A$2:$H$501,4,FALSE))</f>
        <v>Male</v>
      </c>
      <c r="E282" s="11" t="str">
        <f>PROPER(VLOOKUP(A282,Customer!$A$2:$H$501,5,FALSE))</f>
        <v>Snyderfurt</v>
      </c>
      <c r="F282" s="11" t="str">
        <f>PROPER(VLOOKUP(A282,Customer!$A$2:$H$501,6,FALSE))</f>
        <v>New Mexico</v>
      </c>
      <c r="G282" s="11" t="str">
        <f>VLOOKUP(A282,Customer!$A$2:$H$501,7,FALSE)</f>
        <v>USA</v>
      </c>
      <c r="H282" s="11" t="str">
        <f>PROPER(VLOOKUP(A282,Customer!$A$1:$J$501,10,FALSE))</f>
        <v>Silver</v>
      </c>
      <c r="I282" s="11" t="s">
        <v>1562</v>
      </c>
      <c r="J282" s="11" t="str">
        <f>VLOOKUP(I282, Product!$A$2:$H$501, 2,FALSE)</f>
        <v>Wireless Bluetooth Earbuds</v>
      </c>
      <c r="K282" s="11" t="str">
        <f>VLOOKUP(I282,Product!$A$2:$H$501,3,FALSE)</f>
        <v>Electronics</v>
      </c>
      <c r="L282" s="11" t="str">
        <f>VLOOKUP(I282, Product!$A$2:$H$501, 4,FALSE)</f>
        <v>Audio</v>
      </c>
      <c r="M282" s="11" t="str">
        <f>VLOOKUP(I282, Product!$A$2:$H$501,5,FALSE)</f>
        <v>Perez-Johnston</v>
      </c>
      <c r="N282" s="12">
        <f>VLOOKUP(I282, Product!$A$2:$I$501,8,FALSE)</f>
        <v>439.07</v>
      </c>
      <c r="O282" s="12">
        <f>VLOOKUP(I282, Product!$A$2:$I$501,9,FALSE)</f>
        <v>142</v>
      </c>
      <c r="P282" s="11" t="s">
        <v>1776</v>
      </c>
      <c r="Q282" s="11" t="str">
        <f>VLOOKUP(P282,Store_Dim!$A$2:$E$21,2,FALSE)</f>
        <v>Benson-Elliott</v>
      </c>
      <c r="R282" s="11" t="str">
        <f>VLOOKUP(P282,Store_Dim!$A$2:$E$21,3,FALSE)</f>
        <v>East</v>
      </c>
      <c r="S282" s="11" t="str">
        <f>VLOOKUP(P282,Store_Dim!$A$2:$E$21,4,FALSE)</f>
        <v>Port Josephberg</v>
      </c>
      <c r="T282" s="11" t="str">
        <f>VLOOKUP(P282,Store_Dim!$A$2:$E$21,5,FALSE)</f>
        <v>Online</v>
      </c>
      <c r="U282" s="11" t="s">
        <v>1951</v>
      </c>
      <c r="V282" s="14">
        <f>VLOOKUP(Table1[[#This Row],[Sales_ID]],Sales!$A$2:$O$2001,2,FALSE)</f>
        <v>45598</v>
      </c>
      <c r="W282" s="15">
        <f>VLOOKUP(Table1[[#This Row],[Sales_ID]],Sales!$A$2:$O$2001,12,FALSE)</f>
        <v>1</v>
      </c>
      <c r="X282" s="16" t="str">
        <f>TEXT(VLOOKUP(Table1[[#This Row],[Sales_ID]],Sales!$A$2:$O$2001,13,FALSE),"₹#,##0")</f>
        <v>₹846</v>
      </c>
      <c r="Y282" s="51">
        <f>VLOOKUP(Table1[[#This Row],[Sales_ID]],Sales!$A$2:$O$2001,14,FALSE)</f>
        <v>0.05</v>
      </c>
      <c r="Z282" s="11" t="str">
        <f>VLOOKUP(Table1[[#This Row],[Sales_ID]],Sales!$A$2:$O$2001,10,FALSE)</f>
        <v>PayPal</v>
      </c>
      <c r="AA282" s="50">
        <f>VLOOKUP(Table1[[#This Row],[Sales_ID]],Sales!$A$2:$O$2001,15,FALSE)</f>
        <v>803.9944999999999</v>
      </c>
    </row>
    <row r="283" spans="1:27" x14ac:dyDescent="0.3">
      <c r="A283" s="11" t="s">
        <v>144</v>
      </c>
      <c r="B283" s="11" t="str">
        <f>PROPER(VLOOKUP(A283,Customer!$A$2:$J$501,9,FALSE))</f>
        <v>Thomas Phillips</v>
      </c>
      <c r="C283" s="11" t="str">
        <f>PROPER(VLOOKUP(A283,Customer!$A$2:$H$501,3,FALSE))</f>
        <v>20</v>
      </c>
      <c r="D283" s="11" t="str">
        <f>PROPER(VLOOKUP(A283,Customer!$A$2:$H$501,4,FALSE))</f>
        <v>Female</v>
      </c>
      <c r="E283" s="11" t="str">
        <f>PROPER(VLOOKUP(A283,Customer!$A$2:$H$501,5,FALSE))</f>
        <v>Luisfurt</v>
      </c>
      <c r="F283" s="11" t="str">
        <f>PROPER(VLOOKUP(A283,Customer!$A$2:$H$501,6,FALSE))</f>
        <v>Georgia</v>
      </c>
      <c r="G283" s="11" t="str">
        <f>VLOOKUP(A283,Customer!$A$2:$H$501,7,FALSE)</f>
        <v>USA</v>
      </c>
      <c r="H283" s="11" t="str">
        <f>PROPER(VLOOKUP(A283,Customer!$A$1:$J$501,10,FALSE))</f>
        <v>Gold</v>
      </c>
      <c r="I283" s="11" t="s">
        <v>1557</v>
      </c>
      <c r="J283" s="11" t="str">
        <f>VLOOKUP(I283, Product!$A$2:$H$501, 2,FALSE)</f>
        <v>Herbal Face Moisturizer</v>
      </c>
      <c r="K283" s="11" t="str">
        <f>VLOOKUP(I283,Product!$A$2:$H$501,3,FALSE)</f>
        <v>Beauty</v>
      </c>
      <c r="L283" s="11" t="str">
        <f>VLOOKUP(I283, Product!$A$2:$H$501, 4,FALSE)</f>
        <v>Skincare</v>
      </c>
      <c r="M283" s="11" t="str">
        <f>VLOOKUP(I283, Product!$A$2:$H$501,5,FALSE)</f>
        <v>Davidson PLC</v>
      </c>
      <c r="N283" s="12">
        <f>VLOOKUP(I283, Product!$A$2:$I$501,8,FALSE)</f>
        <v>312.8</v>
      </c>
      <c r="O283" s="12">
        <f>VLOOKUP(I283, Product!$A$2:$I$501,9,FALSE)</f>
        <v>350</v>
      </c>
      <c r="P283" s="11" t="s">
        <v>1782</v>
      </c>
      <c r="Q283" s="11" t="str">
        <f>VLOOKUP(P283,Store_Dim!$A$2:$E$21,2,FALSE)</f>
        <v>Bean, Jones and Park</v>
      </c>
      <c r="R283" s="11" t="str">
        <f>VLOOKUP(P283,Store_Dim!$A$2:$E$21,3,FALSE)</f>
        <v>West</v>
      </c>
      <c r="S283" s="11" t="str">
        <f>VLOOKUP(P283,Store_Dim!$A$2:$E$21,4,FALSE)</f>
        <v>Thompsonborough</v>
      </c>
      <c r="T283" s="11" t="str">
        <f>VLOOKUP(P283,Store_Dim!$A$2:$E$21,5,FALSE)</f>
        <v>Online</v>
      </c>
      <c r="U283" s="11" t="s">
        <v>3076</v>
      </c>
      <c r="V283" s="14">
        <f>VLOOKUP(Table1[[#This Row],[Sales_ID]],Sales!$A$2:$O$2001,2,FALSE)</f>
        <v>45847</v>
      </c>
      <c r="W283" s="15">
        <f>VLOOKUP(Table1[[#This Row],[Sales_ID]],Sales!$A$2:$O$2001,12,FALSE)</f>
        <v>1</v>
      </c>
      <c r="X283" s="16" t="str">
        <f>TEXT(VLOOKUP(Table1[[#This Row],[Sales_ID]],Sales!$A$2:$O$2001,13,FALSE),"₹#,##0")</f>
        <v>₹98</v>
      </c>
      <c r="Y283" s="51">
        <f>VLOOKUP(Table1[[#This Row],[Sales_ID]],Sales!$A$2:$O$2001,14,FALSE)</f>
        <v>0.16</v>
      </c>
      <c r="Z283" s="11" t="str">
        <f>VLOOKUP(Table1[[#This Row],[Sales_ID]],Sales!$A$2:$O$2001,10,FALSE)</f>
        <v>PayPal</v>
      </c>
      <c r="AA283" s="50">
        <f>VLOOKUP(Table1[[#This Row],[Sales_ID]],Sales!$A$2:$O$2001,15,FALSE)</f>
        <v>82.54679999999999</v>
      </c>
    </row>
    <row r="284" spans="1:27" x14ac:dyDescent="0.3">
      <c r="A284" s="11" t="s">
        <v>803</v>
      </c>
      <c r="B284" s="11" t="str">
        <f>PROPER(VLOOKUP(A284,Customer!$A$2:$J$501,9,FALSE))</f>
        <v>Tyler Garner</v>
      </c>
      <c r="C284" s="11" t="str">
        <f>PROPER(VLOOKUP(A284,Customer!$A$2:$H$501,3,FALSE))</f>
        <v>64</v>
      </c>
      <c r="D284" s="11" t="str">
        <f>PROPER(VLOOKUP(A284,Customer!$A$2:$H$501,4,FALSE))</f>
        <v>Male</v>
      </c>
      <c r="E284" s="11" t="str">
        <f>PROPER(VLOOKUP(A284,Customer!$A$2:$H$501,5,FALSE))</f>
        <v>Port Coreyfort</v>
      </c>
      <c r="F284" s="11" t="str">
        <f>PROPER(VLOOKUP(A284,Customer!$A$2:$H$501,6,FALSE))</f>
        <v>Alabama</v>
      </c>
      <c r="G284" s="11" t="str">
        <f>VLOOKUP(A284,Customer!$A$2:$H$501,7,FALSE)</f>
        <v>USA</v>
      </c>
      <c r="H284" s="11" t="str">
        <f>PROPER(VLOOKUP(A284,Customer!$A$1:$J$501,10,FALSE))</f>
        <v>Silver</v>
      </c>
      <c r="I284" s="11" t="s">
        <v>1644</v>
      </c>
      <c r="J284" s="11" t="str">
        <f>VLOOKUP(I284, Product!$A$2:$H$501, 2,FALSE)</f>
        <v>Car Dashboard Phone Holder</v>
      </c>
      <c r="K284" s="11" t="str">
        <f>VLOOKUP(I284,Product!$A$2:$H$501,3,FALSE)</f>
        <v>Electronics</v>
      </c>
      <c r="L284" s="11" t="str">
        <f>VLOOKUP(I284, Product!$A$2:$H$501, 4,FALSE)</f>
        <v>Accessories</v>
      </c>
      <c r="M284" s="11" t="str">
        <f>VLOOKUP(I284, Product!$A$2:$H$501,5,FALSE)</f>
        <v>Byrd, Stewart and Valdez</v>
      </c>
      <c r="N284" s="12">
        <f>VLOOKUP(I284, Product!$A$2:$I$501,8,FALSE)</f>
        <v>177.98</v>
      </c>
      <c r="O284" s="12">
        <f>VLOOKUP(I284, Product!$A$2:$I$501,9,FALSE)</f>
        <v>103</v>
      </c>
      <c r="P284" s="11" t="s">
        <v>1792</v>
      </c>
      <c r="Q284" s="11" t="str">
        <f>VLOOKUP(P284,Store_Dim!$A$2:$E$21,2,FALSE)</f>
        <v>Aguirre-Keller</v>
      </c>
      <c r="R284" s="11" t="str">
        <f>VLOOKUP(P284,Store_Dim!$A$2:$E$21,3,FALSE)</f>
        <v>South</v>
      </c>
      <c r="S284" s="11" t="str">
        <f>VLOOKUP(P284,Store_Dim!$A$2:$E$21,4,FALSE)</f>
        <v>Lake Michael</v>
      </c>
      <c r="T284" s="11" t="str">
        <f>VLOOKUP(P284,Store_Dim!$A$2:$E$21,5,FALSE)</f>
        <v>Online</v>
      </c>
      <c r="U284" s="11" t="s">
        <v>3077</v>
      </c>
      <c r="V284" s="14">
        <f>VLOOKUP(Table1[[#This Row],[Sales_ID]],Sales!$A$2:$O$2001,2,FALSE)</f>
        <v>45480</v>
      </c>
      <c r="W284" s="15">
        <f>VLOOKUP(Table1[[#This Row],[Sales_ID]],Sales!$A$2:$O$2001,12,FALSE)</f>
        <v>2</v>
      </c>
      <c r="X284" s="16" t="str">
        <f>TEXT(VLOOKUP(Table1[[#This Row],[Sales_ID]],Sales!$A$2:$O$2001,13,FALSE),"₹#,##0")</f>
        <v>₹875</v>
      </c>
      <c r="Y284" s="51">
        <f>VLOOKUP(Table1[[#This Row],[Sales_ID]],Sales!$A$2:$O$2001,14,FALSE)</f>
        <v>0.19</v>
      </c>
      <c r="Z284" s="11" t="str">
        <f>VLOOKUP(Table1[[#This Row],[Sales_ID]],Sales!$A$2:$O$2001,10,FALSE)</f>
        <v>Credit Card</v>
      </c>
      <c r="AA284" s="50">
        <f>VLOOKUP(Table1[[#This Row],[Sales_ID]],Sales!$A$2:$O$2001,15,FALSE)</f>
        <v>1417.8240000000001</v>
      </c>
    </row>
    <row r="285" spans="1:27" x14ac:dyDescent="0.3">
      <c r="A285" s="11" t="s">
        <v>963</v>
      </c>
      <c r="B285" s="11" t="str">
        <f>PROPER(VLOOKUP(A285,Customer!$A$2:$J$501,9,FALSE))</f>
        <v>Roberta Green</v>
      </c>
      <c r="C285" s="11" t="str">
        <f>PROPER(VLOOKUP(A285,Customer!$A$2:$H$501,3,FALSE))</f>
        <v>64</v>
      </c>
      <c r="D285" s="11" t="str">
        <f>PROPER(VLOOKUP(A285,Customer!$A$2:$H$501,4,FALSE))</f>
        <v>Male</v>
      </c>
      <c r="E285" s="11" t="str">
        <f>PROPER(VLOOKUP(A285,Customer!$A$2:$H$501,5,FALSE))</f>
        <v>West Joseph</v>
      </c>
      <c r="F285" s="11" t="str">
        <f>PROPER(VLOOKUP(A285,Customer!$A$2:$H$501,6,FALSE))</f>
        <v>Washington</v>
      </c>
      <c r="G285" s="11" t="str">
        <f>VLOOKUP(A285,Customer!$A$2:$H$501,7,FALSE)</f>
        <v>USA</v>
      </c>
      <c r="H285" s="11" t="str">
        <f>PROPER(VLOOKUP(A285,Customer!$A$1:$J$501,10,FALSE))</f>
        <v>Platinum</v>
      </c>
      <c r="I285" s="11" t="s">
        <v>1720</v>
      </c>
      <c r="J285" s="11" t="str">
        <f>VLOOKUP(I285, Product!$A$2:$H$501, 2,FALSE)</f>
        <v>Kitchen Cutting Board</v>
      </c>
      <c r="K285" s="11" t="str">
        <f>VLOOKUP(I285,Product!$A$2:$H$501,3,FALSE)</f>
        <v>Home</v>
      </c>
      <c r="L285" s="11" t="str">
        <f>VLOOKUP(I285, Product!$A$2:$H$501, 4,FALSE)</f>
        <v>Kitchen</v>
      </c>
      <c r="M285" s="11" t="str">
        <f>VLOOKUP(I285, Product!$A$2:$H$501,5,FALSE)</f>
        <v>Taylor, Dodson and Johnston</v>
      </c>
      <c r="N285" s="12">
        <f>VLOOKUP(I285, Product!$A$2:$I$501,8,FALSE)</f>
        <v>176.07</v>
      </c>
      <c r="O285" s="12">
        <f>VLOOKUP(I285, Product!$A$2:$I$501,9,FALSE)</f>
        <v>82</v>
      </c>
      <c r="P285" s="11" t="s">
        <v>1752</v>
      </c>
      <c r="Q285" s="11" t="str">
        <f>VLOOKUP(P285,Store_Dim!$A$2:$E$21,2,FALSE)</f>
        <v>Rivera-Warner</v>
      </c>
      <c r="R285" s="11" t="str">
        <f>VLOOKUP(P285,Store_Dim!$A$2:$E$21,3,FALSE)</f>
        <v>East</v>
      </c>
      <c r="S285" s="11" t="str">
        <f>VLOOKUP(P285,Store_Dim!$A$2:$E$21,4,FALSE)</f>
        <v>Washingtonfurt</v>
      </c>
      <c r="T285" s="11" t="str">
        <f>VLOOKUP(P285,Store_Dim!$A$2:$E$21,5,FALSE)</f>
        <v>Flagship</v>
      </c>
      <c r="U285" s="11" t="s">
        <v>3078</v>
      </c>
      <c r="V285" s="14">
        <f>VLOOKUP(Table1[[#This Row],[Sales_ID]],Sales!$A$2:$O$2001,2,FALSE)</f>
        <v>45345</v>
      </c>
      <c r="W285" s="15">
        <f>VLOOKUP(Table1[[#This Row],[Sales_ID]],Sales!$A$2:$O$2001,12,FALSE)</f>
        <v>1</v>
      </c>
      <c r="X285" s="16" t="str">
        <f>TEXT(VLOOKUP(Table1[[#This Row],[Sales_ID]],Sales!$A$2:$O$2001,13,FALSE),"₹#,##0")</f>
        <v>₹227</v>
      </c>
      <c r="Y285" s="51">
        <f>VLOOKUP(Table1[[#This Row],[Sales_ID]],Sales!$A$2:$O$2001,14,FALSE)</f>
        <v>0.06</v>
      </c>
      <c r="Z285" s="11" t="str">
        <f>VLOOKUP(Table1[[#This Row],[Sales_ID]],Sales!$A$2:$O$2001,10,FALSE)</f>
        <v>COD</v>
      </c>
      <c r="AA285" s="50">
        <f>VLOOKUP(Table1[[#This Row],[Sales_ID]],Sales!$A$2:$O$2001,15,FALSE)</f>
        <v>213.709</v>
      </c>
    </row>
    <row r="286" spans="1:27" x14ac:dyDescent="0.3">
      <c r="A286" s="11" t="s">
        <v>684</v>
      </c>
      <c r="B286" s="11" t="str">
        <f>PROPER(VLOOKUP(A286,Customer!$A$2:$J$501,9,FALSE))</f>
        <v>Antonio Jones</v>
      </c>
      <c r="C286" s="11" t="str">
        <f>PROPER(VLOOKUP(A286,Customer!$A$2:$H$501,3,FALSE))</f>
        <v>48</v>
      </c>
      <c r="D286" s="11" t="str">
        <f>PROPER(VLOOKUP(A286,Customer!$A$2:$H$501,4,FALSE))</f>
        <v>Male</v>
      </c>
      <c r="E286" s="11" t="str">
        <f>PROPER(VLOOKUP(A286,Customer!$A$2:$H$501,5,FALSE))</f>
        <v>Matthewborough</v>
      </c>
      <c r="F286" s="11" t="str">
        <f>PROPER(VLOOKUP(A286,Customer!$A$2:$H$501,6,FALSE))</f>
        <v>Georgia</v>
      </c>
      <c r="G286" s="11" t="str">
        <f>VLOOKUP(A286,Customer!$A$2:$H$501,7,FALSE)</f>
        <v>USA</v>
      </c>
      <c r="H286" s="11" t="str">
        <f>PROPER(VLOOKUP(A286,Customer!$A$1:$J$501,10,FALSE))</f>
        <v>Silver</v>
      </c>
      <c r="I286" s="11" t="s">
        <v>1696</v>
      </c>
      <c r="J286" s="11" t="str">
        <f>VLOOKUP(I286, Product!$A$2:$H$501, 2,FALSE)</f>
        <v>Bluetooth Car Audio System</v>
      </c>
      <c r="K286" s="11" t="str">
        <f>VLOOKUP(I286,Product!$A$2:$H$501,3,FALSE)</f>
        <v>Electronics</v>
      </c>
      <c r="L286" s="11" t="str">
        <f>VLOOKUP(I286, Product!$A$2:$H$501, 4,FALSE)</f>
        <v>Audio</v>
      </c>
      <c r="M286" s="11" t="str">
        <f>VLOOKUP(I286, Product!$A$2:$H$501,5,FALSE)</f>
        <v>Bruce-Bowen</v>
      </c>
      <c r="N286" s="12">
        <f>VLOOKUP(I286, Product!$A$2:$I$501,8,FALSE)</f>
        <v>403.71</v>
      </c>
      <c r="O286" s="12">
        <f>VLOOKUP(I286, Product!$A$2:$I$501,9,FALSE)</f>
        <v>159</v>
      </c>
      <c r="P286" s="11" t="s">
        <v>1757</v>
      </c>
      <c r="Q286" s="11" t="str">
        <f>VLOOKUP(P286,Store_Dim!$A$2:$E$21,2,FALSE)</f>
        <v>Martinez, Adkins and Johnson</v>
      </c>
      <c r="R286" s="11" t="str">
        <f>VLOOKUP(P286,Store_Dim!$A$2:$E$21,3,FALSE)</f>
        <v>North</v>
      </c>
      <c r="S286" s="11" t="str">
        <f>VLOOKUP(P286,Store_Dim!$A$2:$E$21,4,FALSE)</f>
        <v>Danielmouth</v>
      </c>
      <c r="T286" s="11" t="str">
        <f>VLOOKUP(P286,Store_Dim!$A$2:$E$21,5,FALSE)</f>
        <v>Flagship</v>
      </c>
      <c r="U286" s="11" t="s">
        <v>3079</v>
      </c>
      <c r="V286" s="14">
        <f>VLOOKUP(Table1[[#This Row],[Sales_ID]],Sales!$A$2:$O$2001,2,FALSE)</f>
        <v>45235</v>
      </c>
      <c r="W286" s="15">
        <f>VLOOKUP(Table1[[#This Row],[Sales_ID]],Sales!$A$2:$O$2001,12,FALSE)</f>
        <v>1</v>
      </c>
      <c r="X286" s="16" t="str">
        <f>TEXT(VLOOKUP(Table1[[#This Row],[Sales_ID]],Sales!$A$2:$O$2001,13,FALSE),"₹#,##0")</f>
        <v>₹842</v>
      </c>
      <c r="Y286" s="51">
        <f>VLOOKUP(Table1[[#This Row],[Sales_ID]],Sales!$A$2:$O$2001,14,FALSE)</f>
        <v>0.05</v>
      </c>
      <c r="Z286" s="11" t="str">
        <f>VLOOKUP(Table1[[#This Row],[Sales_ID]],Sales!$A$2:$O$2001,10,FALSE)</f>
        <v>COD</v>
      </c>
      <c r="AA286" s="50">
        <f>VLOOKUP(Table1[[#This Row],[Sales_ID]],Sales!$A$2:$O$2001,15,FALSE)</f>
        <v>800.33699999999999</v>
      </c>
    </row>
    <row r="287" spans="1:27" x14ac:dyDescent="0.3">
      <c r="A287" s="11" t="s">
        <v>690</v>
      </c>
      <c r="B287" s="11" t="str">
        <f>PROPER(VLOOKUP(A287,Customer!$A$2:$J$501,9,FALSE))</f>
        <v>Blake Harrison</v>
      </c>
      <c r="C287" s="11" t="str">
        <f>PROPER(VLOOKUP(A287,Customer!$A$2:$H$501,3,FALSE))</f>
        <v>63</v>
      </c>
      <c r="D287" s="11" t="str">
        <f>PROPER(VLOOKUP(A287,Customer!$A$2:$H$501,4,FALSE))</f>
        <v>Female</v>
      </c>
      <c r="E287" s="11" t="str">
        <f>PROPER(VLOOKUP(A287,Customer!$A$2:$H$501,5,FALSE))</f>
        <v>Lyonsfort</v>
      </c>
      <c r="F287" s="11" t="str">
        <f>PROPER(VLOOKUP(A287,Customer!$A$2:$H$501,6,FALSE))</f>
        <v>Washington</v>
      </c>
      <c r="G287" s="11" t="str">
        <f>VLOOKUP(A287,Customer!$A$2:$H$501,7,FALSE)</f>
        <v>USA</v>
      </c>
      <c r="H287" s="11" t="str">
        <f>PROPER(VLOOKUP(A287,Customer!$A$1:$J$501,10,FALSE))</f>
        <v>Platinum</v>
      </c>
      <c r="I287" s="11" t="s">
        <v>1620</v>
      </c>
      <c r="J287" s="11" t="str">
        <f>VLOOKUP(I287, Product!$A$2:$H$501, 2,FALSE)</f>
        <v>Women's Summer Dress</v>
      </c>
      <c r="K287" s="11" t="str">
        <f>VLOOKUP(I287,Product!$A$2:$H$501,3,FALSE)</f>
        <v>Clothing</v>
      </c>
      <c r="L287" s="11" t="str">
        <f>VLOOKUP(I287, Product!$A$2:$H$501, 4,FALSE)</f>
        <v>Tops</v>
      </c>
      <c r="M287" s="11" t="str">
        <f>VLOOKUP(I287, Product!$A$2:$H$501,5,FALSE)</f>
        <v>Smith-Mills</v>
      </c>
      <c r="N287" s="12">
        <f>VLOOKUP(I287, Product!$A$2:$I$501,8,FALSE)</f>
        <v>223.43</v>
      </c>
      <c r="O287" s="12">
        <f>VLOOKUP(I287, Product!$A$2:$I$501,9,FALSE)</f>
        <v>154</v>
      </c>
      <c r="P287" s="11" t="s">
        <v>1792</v>
      </c>
      <c r="Q287" s="11" t="str">
        <f>VLOOKUP(P287,Store_Dim!$A$2:$E$21,2,FALSE)</f>
        <v>Aguirre-Keller</v>
      </c>
      <c r="R287" s="11" t="str">
        <f>VLOOKUP(P287,Store_Dim!$A$2:$E$21,3,FALSE)</f>
        <v>South</v>
      </c>
      <c r="S287" s="11" t="str">
        <f>VLOOKUP(P287,Store_Dim!$A$2:$E$21,4,FALSE)</f>
        <v>Lake Michael</v>
      </c>
      <c r="T287" s="11" t="str">
        <f>VLOOKUP(P287,Store_Dim!$A$2:$E$21,5,FALSE)</f>
        <v>Online</v>
      </c>
      <c r="U287" s="11" t="s">
        <v>3080</v>
      </c>
      <c r="V287" s="14">
        <f>VLOOKUP(Table1[[#This Row],[Sales_ID]],Sales!$A$2:$O$2001,2,FALSE)</f>
        <v>45543</v>
      </c>
      <c r="W287" s="15">
        <f>VLOOKUP(Table1[[#This Row],[Sales_ID]],Sales!$A$2:$O$2001,12,FALSE)</f>
        <v>3</v>
      </c>
      <c r="X287" s="16" t="str">
        <f>TEXT(VLOOKUP(Table1[[#This Row],[Sales_ID]],Sales!$A$2:$O$2001,13,FALSE),"₹#,##0")</f>
        <v>₹121</v>
      </c>
      <c r="Y287" s="51">
        <f>VLOOKUP(Table1[[#This Row],[Sales_ID]],Sales!$A$2:$O$2001,14,FALSE)</f>
        <v>0.08</v>
      </c>
      <c r="Z287" s="11" t="str">
        <f>VLOOKUP(Table1[[#This Row],[Sales_ID]],Sales!$A$2:$O$2001,10,FALSE)</f>
        <v>COD</v>
      </c>
      <c r="AA287" s="50">
        <f>VLOOKUP(Table1[[#This Row],[Sales_ID]],Sales!$A$2:$O$2001,15,FALSE)</f>
        <v>333.04919999999998</v>
      </c>
    </row>
    <row r="288" spans="1:27" x14ac:dyDescent="0.3">
      <c r="A288" s="11" t="s">
        <v>1527</v>
      </c>
      <c r="B288" s="11" t="str">
        <f>PROPER(VLOOKUP(A288,Customer!$A$2:$J$501,9,FALSE))</f>
        <v>Sarah Marsh</v>
      </c>
      <c r="C288" s="11" t="str">
        <f>PROPER(VLOOKUP(A288,Customer!$A$2:$H$501,3,FALSE))</f>
        <v>47</v>
      </c>
      <c r="D288" s="11" t="str">
        <f>PROPER(VLOOKUP(A288,Customer!$A$2:$H$501,4,FALSE))</f>
        <v>Female</v>
      </c>
      <c r="E288" s="11" t="str">
        <f>PROPER(VLOOKUP(A288,Customer!$A$2:$H$501,5,FALSE))</f>
        <v>Port William</v>
      </c>
      <c r="F288" s="11" t="str">
        <f>PROPER(VLOOKUP(A288,Customer!$A$2:$H$501,6,FALSE))</f>
        <v>New York</v>
      </c>
      <c r="G288" s="11" t="str">
        <f>VLOOKUP(A288,Customer!$A$2:$H$501,7,FALSE)</f>
        <v>USA</v>
      </c>
      <c r="H288" s="11" t="str">
        <f>PROPER(VLOOKUP(A288,Customer!$A$1:$J$501,10,FALSE))</f>
        <v>Gold</v>
      </c>
      <c r="I288" s="11" t="s">
        <v>1588</v>
      </c>
      <c r="J288" s="11" t="str">
        <f>VLOOKUP(I288, Product!$A$2:$H$501, 2,FALSE)</f>
        <v>Outdoor Sports Water Bottle</v>
      </c>
      <c r="K288" s="11" t="str">
        <f>VLOOKUP(I288,Product!$A$2:$H$501,3,FALSE)</f>
        <v>Sports</v>
      </c>
      <c r="L288" s="11" t="str">
        <f>VLOOKUP(I288, Product!$A$2:$H$501, 4,FALSE)</f>
        <v>Accessories</v>
      </c>
      <c r="M288" s="11" t="str">
        <f>VLOOKUP(I288, Product!$A$2:$H$501,5,FALSE)</f>
        <v>Soto-Ellis</v>
      </c>
      <c r="N288" s="12">
        <f>VLOOKUP(I288, Product!$A$2:$I$501,8,FALSE)</f>
        <v>131.51</v>
      </c>
      <c r="O288" s="12">
        <f>VLOOKUP(I288, Product!$A$2:$I$501,9,FALSE)</f>
        <v>281.95833333333331</v>
      </c>
      <c r="P288" s="11" t="s">
        <v>1766</v>
      </c>
      <c r="Q288" s="11" t="str">
        <f>VLOOKUP(P288,Store_Dim!$A$2:$E$21,2,FALSE)</f>
        <v>Johnson-Wright</v>
      </c>
      <c r="R288" s="11" t="str">
        <f>VLOOKUP(P288,Store_Dim!$A$2:$E$21,3,FALSE)</f>
        <v>North</v>
      </c>
      <c r="S288" s="11" t="str">
        <f>VLOOKUP(P288,Store_Dim!$A$2:$E$21,4,FALSE)</f>
        <v>Hoodberg</v>
      </c>
      <c r="T288" s="11" t="str">
        <f>VLOOKUP(P288,Store_Dim!$A$2:$E$21,5,FALSE)</f>
        <v>Outlet</v>
      </c>
      <c r="U288" s="11" t="s">
        <v>3081</v>
      </c>
      <c r="V288" s="14">
        <f>VLOOKUP(Table1[[#This Row],[Sales_ID]],Sales!$A$2:$O$2001,2,FALSE)</f>
        <v>45402</v>
      </c>
      <c r="W288" s="15">
        <f>VLOOKUP(Table1[[#This Row],[Sales_ID]],Sales!$A$2:$O$2001,12,FALSE)</f>
        <v>4</v>
      </c>
      <c r="X288" s="16" t="str">
        <f>TEXT(VLOOKUP(Table1[[#This Row],[Sales_ID]],Sales!$A$2:$O$2001,13,FALSE),"₹#,##0")</f>
        <v>₹176</v>
      </c>
      <c r="Y288" s="51">
        <f>VLOOKUP(Table1[[#This Row],[Sales_ID]],Sales!$A$2:$O$2001,14,FALSE)</f>
        <v>0.27</v>
      </c>
      <c r="Z288" s="11" t="str">
        <f>VLOOKUP(Table1[[#This Row],[Sales_ID]],Sales!$A$2:$O$2001,10,FALSE)</f>
        <v>PayPal</v>
      </c>
      <c r="AA288" s="50">
        <f>VLOOKUP(Table1[[#This Row],[Sales_ID]],Sales!$A$2:$O$2001,15,FALSE)</f>
        <v>514.29959999999994</v>
      </c>
    </row>
    <row r="289" spans="1:27" x14ac:dyDescent="0.3">
      <c r="A289" s="11" t="s">
        <v>1392</v>
      </c>
      <c r="B289" s="11" t="str">
        <f>PROPER(VLOOKUP(A289,Customer!$A$2:$J$501,9,FALSE))</f>
        <v>Shane Mills</v>
      </c>
      <c r="C289" s="11" t="str">
        <f>PROPER(VLOOKUP(A289,Customer!$A$2:$H$501,3,FALSE))</f>
        <v>59</v>
      </c>
      <c r="D289" s="11" t="str">
        <f>PROPER(VLOOKUP(A289,Customer!$A$2:$H$501,4,FALSE))</f>
        <v>Male</v>
      </c>
      <c r="E289" s="11" t="str">
        <f>PROPER(VLOOKUP(A289,Customer!$A$2:$H$501,5,FALSE))</f>
        <v>Lake Meganstad</v>
      </c>
      <c r="F289" s="11" t="str">
        <f>PROPER(VLOOKUP(A289,Customer!$A$2:$H$501,6,FALSE))</f>
        <v>Nebraska</v>
      </c>
      <c r="G289" s="11" t="str">
        <f>VLOOKUP(A289,Customer!$A$2:$H$501,7,FALSE)</f>
        <v>USA</v>
      </c>
      <c r="H289" s="11" t="str">
        <f>PROPER(VLOOKUP(A289,Customer!$A$1:$J$501,10,FALSE))</f>
        <v>Bronze</v>
      </c>
      <c r="I289" s="11" t="s">
        <v>1674</v>
      </c>
      <c r="J289" s="11" t="str">
        <f>VLOOKUP(I289, Product!$A$2:$H$501, 2,FALSE)</f>
        <v>Organic Sunscreen Lotion</v>
      </c>
      <c r="K289" s="11" t="str">
        <f>VLOOKUP(I289,Product!$A$2:$H$501,3,FALSE)</f>
        <v>Beauty</v>
      </c>
      <c r="L289" s="11" t="str">
        <f>VLOOKUP(I289, Product!$A$2:$H$501, 4,FALSE)</f>
        <v>Skincare</v>
      </c>
      <c r="M289" s="11" t="str">
        <f>VLOOKUP(I289, Product!$A$2:$H$501,5,FALSE)</f>
        <v>Anderson-Riley</v>
      </c>
      <c r="N289" s="12">
        <f>VLOOKUP(I289, Product!$A$2:$I$501,8,FALSE)</f>
        <v>266.86</v>
      </c>
      <c r="O289" s="12">
        <f>VLOOKUP(I289, Product!$A$2:$I$501,9,FALSE)</f>
        <v>458</v>
      </c>
      <c r="P289" s="11" t="s">
        <v>1792</v>
      </c>
      <c r="Q289" s="11" t="str">
        <f>VLOOKUP(P289,Store_Dim!$A$2:$E$21,2,FALSE)</f>
        <v>Aguirre-Keller</v>
      </c>
      <c r="R289" s="11" t="str">
        <f>VLOOKUP(P289,Store_Dim!$A$2:$E$21,3,FALSE)</f>
        <v>South</v>
      </c>
      <c r="S289" s="11" t="str">
        <f>VLOOKUP(P289,Store_Dim!$A$2:$E$21,4,FALSE)</f>
        <v>Lake Michael</v>
      </c>
      <c r="T289" s="11" t="str">
        <f>VLOOKUP(P289,Store_Dim!$A$2:$E$21,5,FALSE)</f>
        <v>Online</v>
      </c>
      <c r="U289" s="11" t="s">
        <v>3082</v>
      </c>
      <c r="V289" s="14">
        <f>VLOOKUP(Table1[[#This Row],[Sales_ID]],Sales!$A$2:$O$2001,2,FALSE)</f>
        <v>45671</v>
      </c>
      <c r="W289" s="15">
        <f>VLOOKUP(Table1[[#This Row],[Sales_ID]],Sales!$A$2:$O$2001,12,FALSE)</f>
        <v>4</v>
      </c>
      <c r="X289" s="16" t="str">
        <f>TEXT(VLOOKUP(Table1[[#This Row],[Sales_ID]],Sales!$A$2:$O$2001,13,FALSE),"₹#,##0")</f>
        <v>₹593</v>
      </c>
      <c r="Y289" s="51">
        <f>VLOOKUP(Table1[[#This Row],[Sales_ID]],Sales!$A$2:$O$2001,14,FALSE)</f>
        <v>0.03</v>
      </c>
      <c r="Z289" s="11" t="str">
        <f>VLOOKUP(Table1[[#This Row],[Sales_ID]],Sales!$A$2:$O$2001,10,FALSE)</f>
        <v>Credit Card</v>
      </c>
      <c r="AA289" s="50">
        <f>VLOOKUP(Table1[[#This Row],[Sales_ID]],Sales!$A$2:$O$2001,15,FALSE)</f>
        <v>2299.5983999999999</v>
      </c>
    </row>
    <row r="290" spans="1:27" x14ac:dyDescent="0.3">
      <c r="A290" s="11" t="s">
        <v>582</v>
      </c>
      <c r="B290" s="11" t="str">
        <f>PROPER(VLOOKUP(A290,Customer!$A$2:$J$501,9,FALSE))</f>
        <v>John Bradford</v>
      </c>
      <c r="C290" s="11" t="str">
        <f>PROPER(VLOOKUP(A290,Customer!$A$2:$H$501,3,FALSE))</f>
        <v>48</v>
      </c>
      <c r="D290" s="11" t="str">
        <f>PROPER(VLOOKUP(A290,Customer!$A$2:$H$501,4,FALSE))</f>
        <v>Male</v>
      </c>
      <c r="E290" s="11" t="str">
        <f>PROPER(VLOOKUP(A290,Customer!$A$2:$H$501,5,FALSE))</f>
        <v>Anabury</v>
      </c>
      <c r="F290" s="11" t="str">
        <f>PROPER(VLOOKUP(A290,Customer!$A$2:$H$501,6,FALSE))</f>
        <v>Vermont</v>
      </c>
      <c r="G290" s="11" t="str">
        <f>VLOOKUP(A290,Customer!$A$2:$H$501,7,FALSE)</f>
        <v>USA</v>
      </c>
      <c r="H290" s="11" t="str">
        <f>PROPER(VLOOKUP(A290,Customer!$A$1:$J$501,10,FALSE))</f>
        <v>Silver</v>
      </c>
      <c r="I290" s="11" t="s">
        <v>1688</v>
      </c>
      <c r="J290" s="11" t="str">
        <f>VLOOKUP(I290, Product!$A$2:$H$501, 2,FALSE)</f>
        <v>Kitchen Storage Rack</v>
      </c>
      <c r="K290" s="11" t="str">
        <f>VLOOKUP(I290,Product!$A$2:$H$501,3,FALSE)</f>
        <v>Home</v>
      </c>
      <c r="L290" s="11" t="str">
        <f>VLOOKUP(I290, Product!$A$2:$H$501, 4,FALSE)</f>
        <v>Storage</v>
      </c>
      <c r="M290" s="11" t="str">
        <f>VLOOKUP(I290, Product!$A$2:$H$501,5,FALSE)</f>
        <v>Duran Group</v>
      </c>
      <c r="N290" s="12">
        <f>VLOOKUP(I290, Product!$A$2:$I$501,8,FALSE)</f>
        <v>138.05000000000001</v>
      </c>
      <c r="O290" s="12">
        <f>VLOOKUP(I290, Product!$A$2:$I$501,9,FALSE)</f>
        <v>89</v>
      </c>
      <c r="P290" s="11" t="s">
        <v>1769</v>
      </c>
      <c r="Q290" s="11" t="str">
        <f>VLOOKUP(P290,Store_Dim!$A$2:$E$21,2,FALSE)</f>
        <v>Alexander Group</v>
      </c>
      <c r="R290" s="11" t="str">
        <f>VLOOKUP(P290,Store_Dim!$A$2:$E$21,3,FALSE)</f>
        <v>South</v>
      </c>
      <c r="S290" s="11" t="str">
        <f>VLOOKUP(P290,Store_Dim!$A$2:$E$21,4,FALSE)</f>
        <v>Port Sharon</v>
      </c>
      <c r="T290" s="11" t="str">
        <f>VLOOKUP(P290,Store_Dim!$A$2:$E$21,5,FALSE)</f>
        <v>Online</v>
      </c>
      <c r="U290" s="11" t="s">
        <v>3083</v>
      </c>
      <c r="V290" s="14">
        <f>VLOOKUP(Table1[[#This Row],[Sales_ID]],Sales!$A$2:$O$2001,2,FALSE)</f>
        <v>45367</v>
      </c>
      <c r="W290" s="15">
        <f>VLOOKUP(Table1[[#This Row],[Sales_ID]],Sales!$A$2:$O$2001,12,FALSE)</f>
        <v>4</v>
      </c>
      <c r="X290" s="16" t="str">
        <f>TEXT(VLOOKUP(Table1[[#This Row],[Sales_ID]],Sales!$A$2:$O$2001,13,FALSE),"₹#,##0")</f>
        <v>₹662</v>
      </c>
      <c r="Y290" s="51">
        <f>VLOOKUP(Table1[[#This Row],[Sales_ID]],Sales!$A$2:$O$2001,14,FALSE)</f>
        <v>0.24</v>
      </c>
      <c r="Z290" s="11" t="str">
        <f>VLOOKUP(Table1[[#This Row],[Sales_ID]],Sales!$A$2:$O$2001,10,FALSE)</f>
        <v>PayPal</v>
      </c>
      <c r="AA290" s="50">
        <f>VLOOKUP(Table1[[#This Row],[Sales_ID]],Sales!$A$2:$O$2001,15,FALSE)</f>
        <v>2013.7872</v>
      </c>
    </row>
    <row r="291" spans="1:27" x14ac:dyDescent="0.3">
      <c r="A291" s="11" t="s">
        <v>441</v>
      </c>
      <c r="B291" s="11" t="str">
        <f>PROPER(VLOOKUP(A291,Customer!$A$2:$J$501,9,FALSE))</f>
        <v>Susan Mcdonald</v>
      </c>
      <c r="C291" s="11" t="str">
        <f>PROPER(VLOOKUP(A291,Customer!$A$2:$H$501,3,FALSE))</f>
        <v>45</v>
      </c>
      <c r="D291" s="11" t="str">
        <f>PROPER(VLOOKUP(A291,Customer!$A$2:$H$501,4,FALSE))</f>
        <v>Male</v>
      </c>
      <c r="E291" s="11" t="str">
        <f>PROPER(VLOOKUP(A291,Customer!$A$2:$H$501,5,FALSE))</f>
        <v>East Ellen</v>
      </c>
      <c r="F291" s="11" t="str">
        <f>PROPER(VLOOKUP(A291,Customer!$A$2:$H$501,6,FALSE))</f>
        <v>Arkansas</v>
      </c>
      <c r="G291" s="11" t="str">
        <f>VLOOKUP(A291,Customer!$A$2:$H$501,7,FALSE)</f>
        <v>USA</v>
      </c>
      <c r="H291" s="11" t="str">
        <f>PROPER(VLOOKUP(A291,Customer!$A$1:$J$501,10,FALSE))</f>
        <v>Silver</v>
      </c>
      <c r="I291" s="11" t="s">
        <v>1634</v>
      </c>
      <c r="J291" s="11" t="str">
        <f>VLOOKUP(I291, Product!$A$2:$H$501, 2,FALSE)</f>
        <v>USB External Hard Drive</v>
      </c>
      <c r="K291" s="11" t="str">
        <f>VLOOKUP(I291,Product!$A$2:$H$501,3,FALSE)</f>
        <v>Electronics</v>
      </c>
      <c r="L291" s="11" t="str">
        <f>VLOOKUP(I291, Product!$A$2:$H$501, 4,FALSE)</f>
        <v>Computer</v>
      </c>
      <c r="M291" s="11" t="str">
        <f>VLOOKUP(I291, Product!$A$2:$H$501,5,FALSE)</f>
        <v>Robinson Inc</v>
      </c>
      <c r="N291" s="12">
        <f>VLOOKUP(I291, Product!$A$2:$I$501,8,FALSE)</f>
        <v>253.33</v>
      </c>
      <c r="O291" s="12">
        <f>VLOOKUP(I291, Product!$A$2:$I$501,9,FALSE)</f>
        <v>266</v>
      </c>
      <c r="P291" s="11" t="s">
        <v>1782</v>
      </c>
      <c r="Q291" s="11" t="str">
        <f>VLOOKUP(P291,Store_Dim!$A$2:$E$21,2,FALSE)</f>
        <v>Bean, Jones and Park</v>
      </c>
      <c r="R291" s="11" t="str">
        <f>VLOOKUP(P291,Store_Dim!$A$2:$E$21,3,FALSE)</f>
        <v>West</v>
      </c>
      <c r="S291" s="11" t="str">
        <f>VLOOKUP(P291,Store_Dim!$A$2:$E$21,4,FALSE)</f>
        <v>Thompsonborough</v>
      </c>
      <c r="T291" s="11" t="str">
        <f>VLOOKUP(P291,Store_Dim!$A$2:$E$21,5,FALSE)</f>
        <v>Online</v>
      </c>
      <c r="U291" s="11" t="s">
        <v>3084</v>
      </c>
      <c r="V291" s="14">
        <f>VLOOKUP(Table1[[#This Row],[Sales_ID]],Sales!$A$2:$O$2001,2,FALSE)</f>
        <v>45488</v>
      </c>
      <c r="W291" s="15">
        <f>VLOOKUP(Table1[[#This Row],[Sales_ID]],Sales!$A$2:$O$2001,12,FALSE)</f>
        <v>3</v>
      </c>
      <c r="X291" s="16" t="str">
        <f>TEXT(VLOOKUP(Table1[[#This Row],[Sales_ID]],Sales!$A$2:$O$2001,13,FALSE),"₹#,##0")</f>
        <v>₹518</v>
      </c>
      <c r="Y291" s="51">
        <f>VLOOKUP(Table1[[#This Row],[Sales_ID]],Sales!$A$2:$O$2001,14,FALSE)</f>
        <v>0.21</v>
      </c>
      <c r="Z291" s="11" t="str">
        <f>VLOOKUP(Table1[[#This Row],[Sales_ID]],Sales!$A$2:$O$2001,10,FALSE)</f>
        <v>COD</v>
      </c>
      <c r="AA291" s="50">
        <f>VLOOKUP(Table1[[#This Row],[Sales_ID]],Sales!$A$2:$O$2001,15,FALSE)</f>
        <v>1228.4894999999999</v>
      </c>
    </row>
    <row r="292" spans="1:27" x14ac:dyDescent="0.3">
      <c r="A292" s="11" t="s">
        <v>978</v>
      </c>
      <c r="B292" s="11" t="str">
        <f>PROPER(VLOOKUP(A292,Customer!$A$2:$J$501,9,FALSE))</f>
        <v>Kara Dodson</v>
      </c>
      <c r="C292" s="11" t="str">
        <f>PROPER(VLOOKUP(A292,Customer!$A$2:$H$501,3,FALSE))</f>
        <v>20</v>
      </c>
      <c r="D292" s="11" t="str">
        <f>PROPER(VLOOKUP(A292,Customer!$A$2:$H$501,4,FALSE))</f>
        <v>Male</v>
      </c>
      <c r="E292" s="11" t="str">
        <f>PROPER(VLOOKUP(A292,Customer!$A$2:$H$501,5,FALSE))</f>
        <v>Joelside</v>
      </c>
      <c r="F292" s="11" t="str">
        <f>PROPER(VLOOKUP(A292,Customer!$A$2:$H$501,6,FALSE))</f>
        <v>Vermont</v>
      </c>
      <c r="G292" s="11" t="str">
        <f>VLOOKUP(A292,Customer!$A$2:$H$501,7,FALSE)</f>
        <v>USA</v>
      </c>
      <c r="H292" s="11" t="str">
        <f>PROPER(VLOOKUP(A292,Customer!$A$1:$J$501,10,FALSE))</f>
        <v>Silver</v>
      </c>
      <c r="I292" s="11" t="s">
        <v>1670</v>
      </c>
      <c r="J292" s="11" t="str">
        <f>VLOOKUP(I292, Product!$A$2:$H$501, 2,FALSE)</f>
        <v>Tennis Ball 3-Pack</v>
      </c>
      <c r="K292" s="11" t="str">
        <f>VLOOKUP(I292,Product!$A$2:$H$501,3,FALSE)</f>
        <v>Sports</v>
      </c>
      <c r="L292" s="11" t="str">
        <f>VLOOKUP(I292, Product!$A$2:$H$501, 4,FALSE)</f>
        <v>Equipment</v>
      </c>
      <c r="M292" s="11" t="str">
        <f>VLOOKUP(I292, Product!$A$2:$H$501,5,FALSE)</f>
        <v>Lopez LLC</v>
      </c>
      <c r="N292" s="12">
        <f>VLOOKUP(I292, Product!$A$2:$I$501,8,FALSE)</f>
        <v>103.45</v>
      </c>
      <c r="O292" s="12">
        <f>VLOOKUP(I292, Product!$A$2:$I$501,9,FALSE)</f>
        <v>465</v>
      </c>
      <c r="P292" s="11" t="s">
        <v>1773</v>
      </c>
      <c r="Q292" s="11" t="str">
        <f>VLOOKUP(P292,Store_Dim!$A$2:$E$21,2,FALSE)</f>
        <v>Gray Ltd</v>
      </c>
      <c r="R292" s="11" t="str">
        <f>VLOOKUP(P292,Store_Dim!$A$2:$E$21,3,FALSE)</f>
        <v>North</v>
      </c>
      <c r="S292" s="11" t="str">
        <f>VLOOKUP(P292,Store_Dim!$A$2:$E$21,4,FALSE)</f>
        <v>New Michaelchester</v>
      </c>
      <c r="T292" s="11" t="str">
        <f>VLOOKUP(P292,Store_Dim!$A$2:$E$21,5,FALSE)</f>
        <v>Outlet</v>
      </c>
      <c r="U292" s="11" t="s">
        <v>3085</v>
      </c>
      <c r="V292" s="14">
        <f>VLOOKUP(Table1[[#This Row],[Sales_ID]],Sales!$A$2:$O$2001,2,FALSE)</f>
        <v>45509</v>
      </c>
      <c r="W292" s="15">
        <f>VLOOKUP(Table1[[#This Row],[Sales_ID]],Sales!$A$2:$O$2001,12,FALSE)</f>
        <v>1</v>
      </c>
      <c r="X292" s="16" t="str">
        <f>TEXT(VLOOKUP(Table1[[#This Row],[Sales_ID]],Sales!$A$2:$O$2001,13,FALSE),"₹#,##0")</f>
        <v>₹86</v>
      </c>
      <c r="Y292" s="51">
        <f>VLOOKUP(Table1[[#This Row],[Sales_ID]],Sales!$A$2:$O$2001,14,FALSE)</f>
        <v>0.1</v>
      </c>
      <c r="Z292" s="11" t="str">
        <f>VLOOKUP(Table1[[#This Row],[Sales_ID]],Sales!$A$2:$O$2001,10,FALSE)</f>
        <v>COD</v>
      </c>
      <c r="AA292" s="50">
        <f>VLOOKUP(Table1[[#This Row],[Sales_ID]],Sales!$A$2:$O$2001,15,FALSE)</f>
        <v>77.022000000000006</v>
      </c>
    </row>
    <row r="293" spans="1:27" x14ac:dyDescent="0.3">
      <c r="A293" s="11" t="s">
        <v>449</v>
      </c>
      <c r="B293" s="11" t="str">
        <f>PROPER(VLOOKUP(A293,Customer!$A$2:$J$501,9,FALSE))</f>
        <v>Joseph Richards</v>
      </c>
      <c r="C293" s="11" t="str">
        <f>PROPER(VLOOKUP(A293,Customer!$A$2:$H$501,3,FALSE))</f>
        <v>34</v>
      </c>
      <c r="D293" s="11" t="str">
        <f>PROPER(VLOOKUP(A293,Customer!$A$2:$H$501,4,FALSE))</f>
        <v>Female</v>
      </c>
      <c r="E293" s="11" t="str">
        <f>PROPER(VLOOKUP(A293,Customer!$A$2:$H$501,5,FALSE))</f>
        <v>Wigginsville</v>
      </c>
      <c r="F293" s="11" t="str">
        <f>PROPER(VLOOKUP(A293,Customer!$A$2:$H$501,6,FALSE))</f>
        <v>Alabama</v>
      </c>
      <c r="G293" s="11" t="str">
        <f>VLOOKUP(A293,Customer!$A$2:$H$501,7,FALSE)</f>
        <v>USA</v>
      </c>
      <c r="H293" s="11" t="str">
        <f>PROPER(VLOOKUP(A293,Customer!$A$1:$J$501,10,FALSE))</f>
        <v>Bronze</v>
      </c>
      <c r="I293" s="11" t="s">
        <v>1618</v>
      </c>
      <c r="J293" s="11" t="str">
        <f>VLOOKUP(I293, Product!$A$2:$H$501, 2,FALSE)</f>
        <v>Bedroom Table Lamp</v>
      </c>
      <c r="K293" s="11" t="str">
        <f>VLOOKUP(I293,Product!$A$2:$H$501,3,FALSE)</f>
        <v>Home</v>
      </c>
      <c r="L293" s="11" t="str">
        <f>VLOOKUP(I293, Product!$A$2:$H$501, 4,FALSE)</f>
        <v>Lighting</v>
      </c>
      <c r="M293" s="11" t="str">
        <f>VLOOKUP(I293, Product!$A$2:$H$501,5,FALSE)</f>
        <v>Jones LLC</v>
      </c>
      <c r="N293" s="12">
        <f>VLOOKUP(I293, Product!$A$2:$I$501,8,FALSE)</f>
        <v>382.22</v>
      </c>
      <c r="O293" s="12">
        <f>VLOOKUP(I293, Product!$A$2:$I$501,9,FALSE)</f>
        <v>329</v>
      </c>
      <c r="P293" s="11" t="s">
        <v>1794</v>
      </c>
      <c r="Q293" s="11" t="str">
        <f>VLOOKUP(P293,Store_Dim!$A$2:$E$21,2,FALSE)</f>
        <v>Thomas, Bridges and Harris</v>
      </c>
      <c r="R293" s="11" t="str">
        <f>VLOOKUP(P293,Store_Dim!$A$2:$E$21,3,FALSE)</f>
        <v>North</v>
      </c>
      <c r="S293" s="11" t="str">
        <f>VLOOKUP(P293,Store_Dim!$A$2:$E$21,4,FALSE)</f>
        <v>Sabrinatown</v>
      </c>
      <c r="T293" s="11" t="str">
        <f>VLOOKUP(P293,Store_Dim!$A$2:$E$21,5,FALSE)</f>
        <v>Online</v>
      </c>
      <c r="U293" s="11" t="s">
        <v>1952</v>
      </c>
      <c r="V293" s="14">
        <f>VLOOKUP(Table1[[#This Row],[Sales_ID]],Sales!$A$2:$O$2001,2,FALSE)</f>
        <v>45884</v>
      </c>
      <c r="W293" s="15">
        <f>VLOOKUP(Table1[[#This Row],[Sales_ID]],Sales!$A$2:$O$2001,12,FALSE)</f>
        <v>1</v>
      </c>
      <c r="X293" s="16" t="str">
        <f>TEXT(VLOOKUP(Table1[[#This Row],[Sales_ID]],Sales!$A$2:$O$2001,13,FALSE),"₹#,##0")</f>
        <v>₹996</v>
      </c>
      <c r="Y293" s="51">
        <f>VLOOKUP(Table1[[#This Row],[Sales_ID]],Sales!$A$2:$O$2001,14,FALSE)</f>
        <v>7.0000000000000007E-2</v>
      </c>
      <c r="Z293" s="11" t="str">
        <f>VLOOKUP(Table1[[#This Row],[Sales_ID]],Sales!$A$2:$O$2001,10,FALSE)</f>
        <v>COD</v>
      </c>
      <c r="AA293" s="50">
        <f>VLOOKUP(Table1[[#This Row],[Sales_ID]],Sales!$A$2:$O$2001,15,FALSE)</f>
        <v>926.7263999999999</v>
      </c>
    </row>
    <row r="294" spans="1:27" x14ac:dyDescent="0.3">
      <c r="A294" s="11" t="s">
        <v>1136</v>
      </c>
      <c r="B294" s="11" t="str">
        <f>PROPER(VLOOKUP(A294,Customer!$A$2:$J$501,9,FALSE))</f>
        <v>Elizabeth Smith</v>
      </c>
      <c r="C294" s="11" t="str">
        <f>PROPER(VLOOKUP(A294,Customer!$A$2:$H$501,3,FALSE))</f>
        <v>23</v>
      </c>
      <c r="D294" s="11" t="str">
        <f>PROPER(VLOOKUP(A294,Customer!$A$2:$H$501,4,FALSE))</f>
        <v>Male</v>
      </c>
      <c r="E294" s="11" t="str">
        <f>PROPER(VLOOKUP(A294,Customer!$A$2:$H$501,5,FALSE))</f>
        <v>Murphytown</v>
      </c>
      <c r="F294" s="11" t="str">
        <f>PROPER(VLOOKUP(A294,Customer!$A$2:$H$501,6,FALSE))</f>
        <v>Ohio</v>
      </c>
      <c r="G294" s="11" t="str">
        <f>VLOOKUP(A294,Customer!$A$2:$H$501,7,FALSE)</f>
        <v>USA</v>
      </c>
      <c r="H294" s="11" t="str">
        <f>PROPER(VLOOKUP(A294,Customer!$A$1:$J$501,10,FALSE))</f>
        <v>Bronze</v>
      </c>
      <c r="I294" s="11" t="s">
        <v>1722</v>
      </c>
      <c r="J294" s="11" t="str">
        <f>VLOOKUP(I294, Product!$A$2:$H$501, 2,FALSE)</f>
        <v>LED Bedside Lamp</v>
      </c>
      <c r="K294" s="11" t="str">
        <f>VLOOKUP(I294,Product!$A$2:$H$501,3,FALSE)</f>
        <v>Home</v>
      </c>
      <c r="L294" s="11" t="str">
        <f>VLOOKUP(I294, Product!$A$2:$H$501, 4,FALSE)</f>
        <v>Lighting</v>
      </c>
      <c r="M294" s="11" t="str">
        <f>VLOOKUP(I294, Product!$A$2:$H$501,5,FALSE)</f>
        <v>Aguilar, Horton and Lewis</v>
      </c>
      <c r="N294" s="12">
        <f>VLOOKUP(I294, Product!$A$2:$I$501,8,FALSE)</f>
        <v>371.38</v>
      </c>
      <c r="O294" s="12">
        <f>VLOOKUP(I294, Product!$A$2:$I$501,9,FALSE)</f>
        <v>220</v>
      </c>
      <c r="P294" s="11" t="s">
        <v>1757</v>
      </c>
      <c r="Q294" s="11" t="str">
        <f>VLOOKUP(P294,Store_Dim!$A$2:$E$21,2,FALSE)</f>
        <v>Martinez, Adkins and Johnson</v>
      </c>
      <c r="R294" s="11" t="str">
        <f>VLOOKUP(P294,Store_Dim!$A$2:$E$21,3,FALSE)</f>
        <v>North</v>
      </c>
      <c r="S294" s="11" t="str">
        <f>VLOOKUP(P294,Store_Dim!$A$2:$E$21,4,FALSE)</f>
        <v>Danielmouth</v>
      </c>
      <c r="T294" s="11" t="str">
        <f>VLOOKUP(P294,Store_Dim!$A$2:$E$21,5,FALSE)</f>
        <v>Flagship</v>
      </c>
      <c r="U294" s="11" t="s">
        <v>3086</v>
      </c>
      <c r="V294" s="14">
        <f>VLOOKUP(Table1[[#This Row],[Sales_ID]],Sales!$A$2:$O$2001,2,FALSE)</f>
        <v>45323</v>
      </c>
      <c r="W294" s="15">
        <f>VLOOKUP(Table1[[#This Row],[Sales_ID]],Sales!$A$2:$O$2001,12,FALSE)</f>
        <v>4</v>
      </c>
      <c r="X294" s="16" t="str">
        <f>TEXT(VLOOKUP(Table1[[#This Row],[Sales_ID]],Sales!$A$2:$O$2001,13,FALSE),"₹#,##0")</f>
        <v>₹800</v>
      </c>
      <c r="Y294" s="51">
        <f>VLOOKUP(Table1[[#This Row],[Sales_ID]],Sales!$A$2:$O$2001,14,FALSE)</f>
        <v>0.2</v>
      </c>
      <c r="Z294" s="11" t="str">
        <f>VLOOKUP(Table1[[#This Row],[Sales_ID]],Sales!$A$2:$O$2001,10,FALSE)</f>
        <v>Credit Card</v>
      </c>
      <c r="AA294" s="50">
        <f>VLOOKUP(Table1[[#This Row],[Sales_ID]],Sales!$A$2:$O$2001,15,FALSE)</f>
        <v>2560</v>
      </c>
    </row>
    <row r="295" spans="1:27" x14ac:dyDescent="0.3">
      <c r="A295" s="11" t="s">
        <v>520</v>
      </c>
      <c r="B295" s="11" t="str">
        <f>PROPER(VLOOKUP(A295,Customer!$A$2:$J$501,9,FALSE))</f>
        <v>Curtis Haynes</v>
      </c>
      <c r="C295" s="11" t="str">
        <f>PROPER(VLOOKUP(A295,Customer!$A$2:$H$501,3,FALSE))</f>
        <v>60</v>
      </c>
      <c r="D295" s="11" t="str">
        <f>PROPER(VLOOKUP(A295,Customer!$A$2:$H$501,4,FALSE))</f>
        <v>Female</v>
      </c>
      <c r="E295" s="11" t="str">
        <f>PROPER(VLOOKUP(A295,Customer!$A$2:$H$501,5,FALSE))</f>
        <v>Estradaside</v>
      </c>
      <c r="F295" s="11" t="str">
        <f>PROPER(VLOOKUP(A295,Customer!$A$2:$H$501,6,FALSE))</f>
        <v>Iowa</v>
      </c>
      <c r="G295" s="11" t="str">
        <f>VLOOKUP(A295,Customer!$A$2:$H$501,7,FALSE)</f>
        <v>USA</v>
      </c>
      <c r="H295" s="11" t="str">
        <f>PROPER(VLOOKUP(A295,Customer!$A$1:$J$501,10,FALSE))</f>
        <v>Gold</v>
      </c>
      <c r="I295" s="11" t="s">
        <v>1668</v>
      </c>
      <c r="J295" s="11" t="str">
        <f>VLOOKUP(I295, Product!$A$2:$H$501, 2,FALSE)</f>
        <v>Luxury Perfume Spray</v>
      </c>
      <c r="K295" s="11" t="str">
        <f>VLOOKUP(I295,Product!$A$2:$H$501,3,FALSE)</f>
        <v>Beauty</v>
      </c>
      <c r="L295" s="11" t="str">
        <f>VLOOKUP(I295, Product!$A$2:$H$501, 4,FALSE)</f>
        <v>Fragrance</v>
      </c>
      <c r="M295" s="11" t="str">
        <f>VLOOKUP(I295, Product!$A$2:$H$501,5,FALSE)</f>
        <v>Gibson, Green and Lopez</v>
      </c>
      <c r="N295" s="12">
        <f>VLOOKUP(I295, Product!$A$2:$I$501,8,FALSE)</f>
        <v>482.75</v>
      </c>
      <c r="O295" s="12">
        <f>VLOOKUP(I295, Product!$A$2:$I$501,9,FALSE)</f>
        <v>444</v>
      </c>
      <c r="P295" s="11" t="s">
        <v>1789</v>
      </c>
      <c r="Q295" s="11" t="str">
        <f>VLOOKUP(P295,Store_Dim!$A$2:$E$21,2,FALSE)</f>
        <v>Hill, Wagner and Ballard</v>
      </c>
      <c r="R295" s="11" t="str">
        <f>VLOOKUP(P295,Store_Dim!$A$2:$E$21,3,FALSE)</f>
        <v>East</v>
      </c>
      <c r="S295" s="11" t="str">
        <f>VLOOKUP(P295,Store_Dim!$A$2:$E$21,4,FALSE)</f>
        <v>East Davidville</v>
      </c>
      <c r="T295" s="11" t="str">
        <f>VLOOKUP(P295,Store_Dim!$A$2:$E$21,5,FALSE)</f>
        <v>Online</v>
      </c>
      <c r="U295" s="11" t="s">
        <v>3087</v>
      </c>
      <c r="V295" s="14">
        <f>VLOOKUP(Table1[[#This Row],[Sales_ID]],Sales!$A$2:$O$2001,2,FALSE)</f>
        <v>45889</v>
      </c>
      <c r="W295" s="15">
        <f>VLOOKUP(Table1[[#This Row],[Sales_ID]],Sales!$A$2:$O$2001,12,FALSE)</f>
        <v>3</v>
      </c>
      <c r="X295" s="16" t="str">
        <f>TEXT(VLOOKUP(Table1[[#This Row],[Sales_ID]],Sales!$A$2:$O$2001,13,FALSE),"₹#,##0")</f>
        <v>₹118</v>
      </c>
      <c r="Y295" s="51">
        <f>VLOOKUP(Table1[[#This Row],[Sales_ID]],Sales!$A$2:$O$2001,14,FALSE)</f>
        <v>0.26</v>
      </c>
      <c r="Z295" s="11" t="str">
        <f>VLOOKUP(Table1[[#This Row],[Sales_ID]],Sales!$A$2:$O$2001,10,FALSE)</f>
        <v>PayPal</v>
      </c>
      <c r="AA295" s="50">
        <f>VLOOKUP(Table1[[#This Row],[Sales_ID]],Sales!$A$2:$O$2001,15,FALSE)</f>
        <v>262.51499999999999</v>
      </c>
    </row>
    <row r="296" spans="1:27" x14ac:dyDescent="0.3">
      <c r="A296" s="11" t="s">
        <v>1307</v>
      </c>
      <c r="B296" s="11" t="str">
        <f>PROPER(VLOOKUP(A296,Customer!$A$2:$J$501,9,FALSE))</f>
        <v>Holly Robinson</v>
      </c>
      <c r="C296" s="11" t="str">
        <f>PROPER(VLOOKUP(A296,Customer!$A$2:$H$501,3,FALSE))</f>
        <v>45</v>
      </c>
      <c r="D296" s="11" t="str">
        <f>PROPER(VLOOKUP(A296,Customer!$A$2:$H$501,4,FALSE))</f>
        <v>Female</v>
      </c>
      <c r="E296" s="11" t="str">
        <f>PROPER(VLOOKUP(A296,Customer!$A$2:$H$501,5,FALSE))</f>
        <v>East Amy</v>
      </c>
      <c r="F296" s="11" t="str">
        <f>PROPER(VLOOKUP(A296,Customer!$A$2:$H$501,6,FALSE))</f>
        <v>Washington</v>
      </c>
      <c r="G296" s="11" t="str">
        <f>VLOOKUP(A296,Customer!$A$2:$H$501,7,FALSE)</f>
        <v>USA</v>
      </c>
      <c r="H296" s="11" t="str">
        <f>PROPER(VLOOKUP(A296,Customer!$A$1:$J$501,10,FALSE))</f>
        <v>Platinum</v>
      </c>
      <c r="I296" s="11" t="s">
        <v>1612</v>
      </c>
      <c r="J296" s="11" t="str">
        <f>VLOOKUP(I296, Product!$A$2:$H$501, 2,FALSE)</f>
        <v>Vitamin C Face Serum</v>
      </c>
      <c r="K296" s="11" t="str">
        <f>VLOOKUP(I296,Product!$A$2:$H$501,3,FALSE)</f>
        <v>Beauty</v>
      </c>
      <c r="L296" s="11" t="str">
        <f>VLOOKUP(I296, Product!$A$2:$H$501, 4,FALSE)</f>
        <v>Skincare</v>
      </c>
      <c r="M296" s="11" t="str">
        <f>VLOOKUP(I296, Product!$A$2:$H$501,5,FALSE)</f>
        <v>Griffin Ltd</v>
      </c>
      <c r="N296" s="12">
        <f>VLOOKUP(I296, Product!$A$2:$I$501,8,FALSE)</f>
        <v>283.83</v>
      </c>
      <c r="O296" s="12">
        <f>VLOOKUP(I296, Product!$A$2:$I$501,9,FALSE)</f>
        <v>244</v>
      </c>
      <c r="P296" s="11" t="s">
        <v>1801</v>
      </c>
      <c r="Q296" s="11" t="str">
        <f>VLOOKUP(P296,Store_Dim!$A$2:$E$21,2,FALSE)</f>
        <v>Shelton PLC</v>
      </c>
      <c r="R296" s="11" t="str">
        <f>VLOOKUP(P296,Store_Dim!$A$2:$E$21,3,FALSE)</f>
        <v>North</v>
      </c>
      <c r="S296" s="11" t="str">
        <f>VLOOKUP(P296,Store_Dim!$A$2:$E$21,4,FALSE)</f>
        <v>East Jenniferstad</v>
      </c>
      <c r="T296" s="11" t="str">
        <f>VLOOKUP(P296,Store_Dim!$A$2:$E$21,5,FALSE)</f>
        <v>Flagship</v>
      </c>
      <c r="U296" s="11" t="s">
        <v>3088</v>
      </c>
      <c r="V296" s="14">
        <f>VLOOKUP(Table1[[#This Row],[Sales_ID]],Sales!$A$2:$O$2001,2,FALSE)</f>
        <v>45253</v>
      </c>
      <c r="W296" s="15">
        <f>VLOOKUP(Table1[[#This Row],[Sales_ID]],Sales!$A$2:$O$2001,12,FALSE)</f>
        <v>1</v>
      </c>
      <c r="X296" s="16" t="str">
        <f>TEXT(VLOOKUP(Table1[[#This Row],[Sales_ID]],Sales!$A$2:$O$2001,13,FALSE),"₹#,##0")</f>
        <v>₹223</v>
      </c>
      <c r="Y296" s="51">
        <f>VLOOKUP(Table1[[#This Row],[Sales_ID]],Sales!$A$2:$O$2001,14,FALSE)</f>
        <v>0.28999999999999998</v>
      </c>
      <c r="Z296" s="11" t="str">
        <f>VLOOKUP(Table1[[#This Row],[Sales_ID]],Sales!$A$2:$O$2001,10,FALSE)</f>
        <v>Credit Card</v>
      </c>
      <c r="AA296" s="50">
        <f>VLOOKUP(Table1[[#This Row],[Sales_ID]],Sales!$A$2:$O$2001,15,FALSE)</f>
        <v>158.50749999999999</v>
      </c>
    </row>
    <row r="297" spans="1:27" x14ac:dyDescent="0.3">
      <c r="A297" s="11" t="s">
        <v>1325</v>
      </c>
      <c r="B297" s="11" t="str">
        <f>PROPER(VLOOKUP(A297,Customer!$A$2:$J$501,9,FALSE))</f>
        <v>Jose Stewart</v>
      </c>
      <c r="C297" s="11" t="str">
        <f>PROPER(VLOOKUP(A297,Customer!$A$2:$H$501,3,FALSE))</f>
        <v>18</v>
      </c>
      <c r="D297" s="11" t="str">
        <f>PROPER(VLOOKUP(A297,Customer!$A$2:$H$501,4,FALSE))</f>
        <v>Female</v>
      </c>
      <c r="E297" s="11" t="str">
        <f>PROPER(VLOOKUP(A297,Customer!$A$2:$H$501,5,FALSE))</f>
        <v>South Robert</v>
      </c>
      <c r="F297" s="11" t="str">
        <f>PROPER(VLOOKUP(A297,Customer!$A$2:$H$501,6,FALSE))</f>
        <v>Maine</v>
      </c>
      <c r="G297" s="11" t="str">
        <f>VLOOKUP(A297,Customer!$A$2:$H$501,7,FALSE)</f>
        <v>USA</v>
      </c>
      <c r="H297" s="11" t="str">
        <f>PROPER(VLOOKUP(A297,Customer!$A$1:$J$501,10,FALSE))</f>
        <v>Gold</v>
      </c>
      <c r="I297" s="11" t="s">
        <v>1612</v>
      </c>
      <c r="J297" s="11" t="str">
        <f>VLOOKUP(I297, Product!$A$2:$H$501, 2,FALSE)</f>
        <v>Vitamin C Face Serum</v>
      </c>
      <c r="K297" s="11" t="str">
        <f>VLOOKUP(I297,Product!$A$2:$H$501,3,FALSE)</f>
        <v>Beauty</v>
      </c>
      <c r="L297" s="11" t="str">
        <f>VLOOKUP(I297, Product!$A$2:$H$501, 4,FALSE)</f>
        <v>Skincare</v>
      </c>
      <c r="M297" s="11" t="str">
        <f>VLOOKUP(I297, Product!$A$2:$H$501,5,FALSE)</f>
        <v>Griffin Ltd</v>
      </c>
      <c r="N297" s="12">
        <f>VLOOKUP(I297, Product!$A$2:$I$501,8,FALSE)</f>
        <v>283.83</v>
      </c>
      <c r="O297" s="12">
        <f>VLOOKUP(I297, Product!$A$2:$I$501,9,FALSE)</f>
        <v>244</v>
      </c>
      <c r="P297" s="11" t="s">
        <v>1769</v>
      </c>
      <c r="Q297" s="11" t="str">
        <f>VLOOKUP(P297,Store_Dim!$A$2:$E$21,2,FALSE)</f>
        <v>Alexander Group</v>
      </c>
      <c r="R297" s="11" t="str">
        <f>VLOOKUP(P297,Store_Dim!$A$2:$E$21,3,FALSE)</f>
        <v>South</v>
      </c>
      <c r="S297" s="11" t="str">
        <f>VLOOKUP(P297,Store_Dim!$A$2:$E$21,4,FALSE)</f>
        <v>Port Sharon</v>
      </c>
      <c r="T297" s="11" t="str">
        <f>VLOOKUP(P297,Store_Dim!$A$2:$E$21,5,FALSE)</f>
        <v>Online</v>
      </c>
      <c r="U297" s="11" t="s">
        <v>3089</v>
      </c>
      <c r="V297" s="14">
        <f>VLOOKUP(Table1[[#This Row],[Sales_ID]],Sales!$A$2:$O$2001,2,FALSE)</f>
        <v>45530</v>
      </c>
      <c r="W297" s="15">
        <f>VLOOKUP(Table1[[#This Row],[Sales_ID]],Sales!$A$2:$O$2001,12,FALSE)</f>
        <v>3</v>
      </c>
      <c r="X297" s="16" t="str">
        <f>TEXT(VLOOKUP(Table1[[#This Row],[Sales_ID]],Sales!$A$2:$O$2001,13,FALSE),"₹#,##0")</f>
        <v>₹919</v>
      </c>
      <c r="Y297" s="51">
        <f>VLOOKUP(Table1[[#This Row],[Sales_ID]],Sales!$A$2:$O$2001,14,FALSE)</f>
        <v>0.2</v>
      </c>
      <c r="Z297" s="11" t="str">
        <f>VLOOKUP(Table1[[#This Row],[Sales_ID]],Sales!$A$2:$O$2001,10,FALSE)</f>
        <v>PayPal</v>
      </c>
      <c r="AA297" s="50">
        <f>VLOOKUP(Table1[[#This Row],[Sales_ID]],Sales!$A$2:$O$2001,15,FALSE)</f>
        <v>2205.0239999999999</v>
      </c>
    </row>
    <row r="298" spans="1:27" x14ac:dyDescent="0.3">
      <c r="A298" s="11" t="s">
        <v>890</v>
      </c>
      <c r="B298" s="11" t="str">
        <f>PROPER(VLOOKUP(A298,Customer!$A$2:$J$501,9,FALSE))</f>
        <v>Antonio Leon</v>
      </c>
      <c r="C298" s="11" t="str">
        <f>PROPER(VLOOKUP(A298,Customer!$A$2:$H$501,3,FALSE))</f>
        <v>48</v>
      </c>
      <c r="D298" s="11" t="str">
        <f>PROPER(VLOOKUP(A298,Customer!$A$2:$H$501,4,FALSE))</f>
        <v>Male</v>
      </c>
      <c r="E298" s="11" t="str">
        <f>PROPER(VLOOKUP(A298,Customer!$A$2:$H$501,5,FALSE))</f>
        <v>Morrisville</v>
      </c>
      <c r="F298" s="11" t="str">
        <f>PROPER(VLOOKUP(A298,Customer!$A$2:$H$501,6,FALSE))</f>
        <v>Hawaii</v>
      </c>
      <c r="G298" s="11" t="str">
        <f>VLOOKUP(A298,Customer!$A$2:$H$501,7,FALSE)</f>
        <v>USA</v>
      </c>
      <c r="H298" s="11" t="str">
        <f>PROPER(VLOOKUP(A298,Customer!$A$1:$J$501,10,FALSE))</f>
        <v>Bronze</v>
      </c>
      <c r="I298" s="11" t="s">
        <v>1716</v>
      </c>
      <c r="J298" s="11" t="str">
        <f>VLOOKUP(I298, Product!$A$2:$H$501, 2,FALSE)</f>
        <v>Wooden Bookshelf</v>
      </c>
      <c r="K298" s="11" t="str">
        <f>VLOOKUP(I298,Product!$A$2:$H$501,3,FALSE)</f>
        <v>Home</v>
      </c>
      <c r="L298" s="11" t="str">
        <f>VLOOKUP(I298, Product!$A$2:$H$501, 4,FALSE)</f>
        <v>Furniture</v>
      </c>
      <c r="M298" s="11" t="str">
        <f>VLOOKUP(I298, Product!$A$2:$H$501,5,FALSE)</f>
        <v>Collins-Stephenson</v>
      </c>
      <c r="N298" s="12">
        <f>VLOOKUP(I298, Product!$A$2:$I$501,8,FALSE)</f>
        <v>388.46</v>
      </c>
      <c r="O298" s="12">
        <f>VLOOKUP(I298, Product!$A$2:$I$501,9,FALSE)</f>
        <v>208</v>
      </c>
      <c r="P298" s="11" t="s">
        <v>1797</v>
      </c>
      <c r="Q298" s="11" t="str">
        <f>VLOOKUP(P298,Store_Dim!$A$2:$E$21,2,FALSE)</f>
        <v>Gardner, Humphrey and Contreras</v>
      </c>
      <c r="R298" s="11" t="str">
        <f>VLOOKUP(P298,Store_Dim!$A$2:$E$21,3,FALSE)</f>
        <v>East</v>
      </c>
      <c r="S298" s="11" t="str">
        <f>VLOOKUP(P298,Store_Dim!$A$2:$E$21,4,FALSE)</f>
        <v>Johnsonville</v>
      </c>
      <c r="T298" s="11" t="str">
        <f>VLOOKUP(P298,Store_Dim!$A$2:$E$21,5,FALSE)</f>
        <v>Flagship</v>
      </c>
      <c r="U298" s="11" t="s">
        <v>3090</v>
      </c>
      <c r="V298" s="14">
        <f>VLOOKUP(Table1[[#This Row],[Sales_ID]],Sales!$A$2:$O$2001,2,FALSE)</f>
        <v>45491</v>
      </c>
      <c r="W298" s="15">
        <f>VLOOKUP(Table1[[#This Row],[Sales_ID]],Sales!$A$2:$O$2001,12,FALSE)</f>
        <v>2</v>
      </c>
      <c r="X298" s="16" t="str">
        <f>TEXT(VLOOKUP(Table1[[#This Row],[Sales_ID]],Sales!$A$2:$O$2001,13,FALSE),"₹#,##0")</f>
        <v>₹905</v>
      </c>
      <c r="Y298" s="51">
        <f>VLOOKUP(Table1[[#This Row],[Sales_ID]],Sales!$A$2:$O$2001,14,FALSE)</f>
        <v>0.15</v>
      </c>
      <c r="Z298" s="11" t="str">
        <f>VLOOKUP(Table1[[#This Row],[Sales_ID]],Sales!$A$2:$O$2001,10,FALSE)</f>
        <v>COD</v>
      </c>
      <c r="AA298" s="50">
        <f>VLOOKUP(Table1[[#This Row],[Sales_ID]],Sales!$A$2:$O$2001,15,FALSE)</f>
        <v>1538.942</v>
      </c>
    </row>
    <row r="299" spans="1:27" x14ac:dyDescent="0.3">
      <c r="A299" s="11" t="s">
        <v>984</v>
      </c>
      <c r="B299" s="11" t="str">
        <f>PROPER(VLOOKUP(A299,Customer!$A$2:$J$501,9,FALSE))</f>
        <v>Jason Mullins</v>
      </c>
      <c r="C299" s="11" t="str">
        <f>PROPER(VLOOKUP(A299,Customer!$A$2:$H$501,3,FALSE))</f>
        <v>47</v>
      </c>
      <c r="D299" s="11" t="str">
        <f>PROPER(VLOOKUP(A299,Customer!$A$2:$H$501,4,FALSE))</f>
        <v>Female</v>
      </c>
      <c r="E299" s="11" t="str">
        <f>PROPER(VLOOKUP(A299,Customer!$A$2:$H$501,5,FALSE))</f>
        <v>Brianchester</v>
      </c>
      <c r="F299" s="11" t="str">
        <f>PROPER(VLOOKUP(A299,Customer!$A$2:$H$501,6,FALSE))</f>
        <v>Delaware</v>
      </c>
      <c r="G299" s="11" t="str">
        <f>VLOOKUP(A299,Customer!$A$2:$H$501,7,FALSE)</f>
        <v>USA</v>
      </c>
      <c r="H299" s="11" t="str">
        <f>PROPER(VLOOKUP(A299,Customer!$A$1:$J$501,10,FALSE))</f>
        <v>Silver</v>
      </c>
      <c r="I299" s="11" t="s">
        <v>1580</v>
      </c>
      <c r="J299" s="11" t="str">
        <f>VLOOKUP(I299, Product!$A$2:$H$501, 2,FALSE)</f>
        <v>Beard Grooming Kit</v>
      </c>
      <c r="K299" s="11" t="str">
        <f>VLOOKUP(I299,Product!$A$2:$H$501,3,FALSE)</f>
        <v>Beauty</v>
      </c>
      <c r="L299" s="11" t="str">
        <f>VLOOKUP(I299, Product!$A$2:$H$501, 4,FALSE)</f>
        <v>Grooming</v>
      </c>
      <c r="M299" s="11" t="str">
        <f>VLOOKUP(I299, Product!$A$2:$H$501,5,FALSE)</f>
        <v>Erickson-Green</v>
      </c>
      <c r="N299" s="12">
        <f>VLOOKUP(I299, Product!$A$2:$I$501,8,FALSE)</f>
        <v>337.42</v>
      </c>
      <c r="O299" s="12">
        <f>VLOOKUP(I299, Product!$A$2:$I$501,9,FALSE)</f>
        <v>256</v>
      </c>
      <c r="P299" s="11" t="s">
        <v>1813</v>
      </c>
      <c r="Q299" s="11" t="str">
        <f>VLOOKUP(P299,Store_Dim!$A$2:$E$21,2,FALSE)</f>
        <v>Mann-Austin</v>
      </c>
      <c r="R299" s="11" t="str">
        <f>VLOOKUP(P299,Store_Dim!$A$2:$E$21,3,FALSE)</f>
        <v>East</v>
      </c>
      <c r="S299" s="11" t="str">
        <f>VLOOKUP(P299,Store_Dim!$A$2:$E$21,4,FALSE)</f>
        <v>Vasquezborough</v>
      </c>
      <c r="T299" s="11" t="str">
        <f>VLOOKUP(P299,Store_Dim!$A$2:$E$21,5,FALSE)</f>
        <v>Online</v>
      </c>
      <c r="U299" s="11" t="s">
        <v>3091</v>
      </c>
      <c r="V299" s="14">
        <f>VLOOKUP(Table1[[#This Row],[Sales_ID]],Sales!$A$2:$O$2001,2,FALSE)</f>
        <v>45628</v>
      </c>
      <c r="W299" s="15">
        <f>VLOOKUP(Table1[[#This Row],[Sales_ID]],Sales!$A$2:$O$2001,12,FALSE)</f>
        <v>4</v>
      </c>
      <c r="X299" s="16" t="str">
        <f>TEXT(VLOOKUP(Table1[[#This Row],[Sales_ID]],Sales!$A$2:$O$2001,13,FALSE),"₹#,##0")</f>
        <v>₹295</v>
      </c>
      <c r="Y299" s="51">
        <f>VLOOKUP(Table1[[#This Row],[Sales_ID]],Sales!$A$2:$O$2001,14,FALSE)</f>
        <v>0.23</v>
      </c>
      <c r="Z299" s="11" t="str">
        <f>VLOOKUP(Table1[[#This Row],[Sales_ID]],Sales!$A$2:$O$2001,10,FALSE)</f>
        <v>PayPal</v>
      </c>
      <c r="AA299" s="50">
        <f>VLOOKUP(Table1[[#This Row],[Sales_ID]],Sales!$A$2:$O$2001,15,FALSE)</f>
        <v>909.83199999999999</v>
      </c>
    </row>
    <row r="300" spans="1:27" x14ac:dyDescent="0.3">
      <c r="A300" s="11" t="s">
        <v>314</v>
      </c>
      <c r="B300" s="11" t="str">
        <f>PROPER(VLOOKUP(A300,Customer!$A$2:$J$501,9,FALSE))</f>
        <v>Melissa Duffy Md</v>
      </c>
      <c r="C300" s="11" t="str">
        <f>PROPER(VLOOKUP(A300,Customer!$A$2:$H$501,3,FALSE))</f>
        <v>58</v>
      </c>
      <c r="D300" s="11" t="str">
        <f>PROPER(VLOOKUP(A300,Customer!$A$2:$H$501,4,FALSE))</f>
        <v>Female</v>
      </c>
      <c r="E300" s="11" t="str">
        <f>PROPER(VLOOKUP(A300,Customer!$A$2:$H$501,5,FALSE))</f>
        <v>East Jenna</v>
      </c>
      <c r="F300" s="11" t="str">
        <f>PROPER(VLOOKUP(A300,Customer!$A$2:$H$501,6,FALSE))</f>
        <v>South Carolina</v>
      </c>
      <c r="G300" s="11" t="str">
        <f>VLOOKUP(A300,Customer!$A$2:$H$501,7,FALSE)</f>
        <v>USA</v>
      </c>
      <c r="H300" s="11" t="str">
        <f>PROPER(VLOOKUP(A300,Customer!$A$1:$J$501,10,FALSE))</f>
        <v>Bronze</v>
      </c>
      <c r="I300" s="11" t="s">
        <v>1736</v>
      </c>
      <c r="J300" s="11" t="str">
        <f>VLOOKUP(I300, Product!$A$2:$H$501, 2,FALSE)</f>
        <v>Vitamin E Body Lotion</v>
      </c>
      <c r="K300" s="11" t="str">
        <f>VLOOKUP(I300,Product!$A$2:$H$501,3,FALSE)</f>
        <v>Beauty</v>
      </c>
      <c r="L300" s="11" t="str">
        <f>VLOOKUP(I300, Product!$A$2:$H$501, 4,FALSE)</f>
        <v>Skincare</v>
      </c>
      <c r="M300" s="11" t="str">
        <f>VLOOKUP(I300, Product!$A$2:$H$501,5,FALSE)</f>
        <v>Hoffman-Williams</v>
      </c>
      <c r="N300" s="12">
        <f>VLOOKUP(I300, Product!$A$2:$I$501,8,FALSE)</f>
        <v>358.47</v>
      </c>
      <c r="O300" s="12">
        <f>VLOOKUP(I300, Product!$A$2:$I$501,9,FALSE)</f>
        <v>213</v>
      </c>
      <c r="P300" s="11" t="s">
        <v>1773</v>
      </c>
      <c r="Q300" s="11" t="str">
        <f>VLOOKUP(P300,Store_Dim!$A$2:$E$21,2,FALSE)</f>
        <v>Gray Ltd</v>
      </c>
      <c r="R300" s="11" t="str">
        <f>VLOOKUP(P300,Store_Dim!$A$2:$E$21,3,FALSE)</f>
        <v>North</v>
      </c>
      <c r="S300" s="11" t="str">
        <f>VLOOKUP(P300,Store_Dim!$A$2:$E$21,4,FALSE)</f>
        <v>New Michaelchester</v>
      </c>
      <c r="T300" s="11" t="str">
        <f>VLOOKUP(P300,Store_Dim!$A$2:$E$21,5,FALSE)</f>
        <v>Outlet</v>
      </c>
      <c r="U300" s="11" t="s">
        <v>3092</v>
      </c>
      <c r="V300" s="14">
        <f>VLOOKUP(Table1[[#This Row],[Sales_ID]],Sales!$A$2:$O$2001,2,FALSE)</f>
        <v>45861</v>
      </c>
      <c r="W300" s="15">
        <f>VLOOKUP(Table1[[#This Row],[Sales_ID]],Sales!$A$2:$O$2001,12,FALSE)</f>
        <v>1</v>
      </c>
      <c r="X300" s="16" t="str">
        <f>TEXT(VLOOKUP(Table1[[#This Row],[Sales_ID]],Sales!$A$2:$O$2001,13,FALSE),"₹#,##0")</f>
        <v>₹252</v>
      </c>
      <c r="Y300" s="51">
        <f>VLOOKUP(Table1[[#This Row],[Sales_ID]],Sales!$A$2:$O$2001,14,FALSE)</f>
        <v>0.23</v>
      </c>
      <c r="Z300" s="11" t="str">
        <f>VLOOKUP(Table1[[#This Row],[Sales_ID]],Sales!$A$2:$O$2001,10,FALSE)</f>
        <v>PayPal</v>
      </c>
      <c r="AA300" s="50">
        <f>VLOOKUP(Table1[[#This Row],[Sales_ID]],Sales!$A$2:$O$2001,15,FALSE)</f>
        <v>194.17859999999999</v>
      </c>
    </row>
    <row r="301" spans="1:27" x14ac:dyDescent="0.3">
      <c r="A301" s="11" t="s">
        <v>511</v>
      </c>
      <c r="B301" s="11" t="str">
        <f>PROPER(VLOOKUP(A301,Customer!$A$2:$J$501,9,FALSE))</f>
        <v>Patrick Roberts</v>
      </c>
      <c r="C301" s="11" t="str">
        <f>PROPER(VLOOKUP(A301,Customer!$A$2:$H$501,3,FALSE))</f>
        <v>41</v>
      </c>
      <c r="D301" s="11" t="str">
        <f>PROPER(VLOOKUP(A301,Customer!$A$2:$H$501,4,FALSE))</f>
        <v>Female</v>
      </c>
      <c r="E301" s="11" t="str">
        <f>PROPER(VLOOKUP(A301,Customer!$A$2:$H$501,5,FALSE))</f>
        <v>Jaredville</v>
      </c>
      <c r="F301" s="11" t="str">
        <f>PROPER(VLOOKUP(A301,Customer!$A$2:$H$501,6,FALSE))</f>
        <v>Missouri</v>
      </c>
      <c r="G301" s="11" t="str">
        <f>VLOOKUP(A301,Customer!$A$2:$H$501,7,FALSE)</f>
        <v>USA</v>
      </c>
      <c r="H301" s="11" t="str">
        <f>PROPER(VLOOKUP(A301,Customer!$A$1:$J$501,10,FALSE))</f>
        <v>Platinum</v>
      </c>
      <c r="I301" s="11" t="s">
        <v>1742</v>
      </c>
      <c r="J301" s="11" t="str">
        <f>VLOOKUP(I301, Product!$A$2:$H$501, 2,FALSE)</f>
        <v>Cricket Bat</v>
      </c>
      <c r="K301" s="11" t="str">
        <f>VLOOKUP(I301,Product!$A$2:$H$501,3,FALSE)</f>
        <v>Sports</v>
      </c>
      <c r="L301" s="11" t="str">
        <f>VLOOKUP(I301, Product!$A$2:$H$501, 4,FALSE)</f>
        <v>Team Sports</v>
      </c>
      <c r="M301" s="11" t="str">
        <f>VLOOKUP(I301, Product!$A$2:$H$501,5,FALSE)</f>
        <v>Khan LLC</v>
      </c>
      <c r="N301" s="12">
        <f>VLOOKUP(I301, Product!$A$2:$I$501,8,FALSE)</f>
        <v>245.98</v>
      </c>
      <c r="O301" s="12">
        <f>VLOOKUP(I301, Product!$A$2:$I$501,9,FALSE)</f>
        <v>471</v>
      </c>
      <c r="P301" s="11" t="s">
        <v>1794</v>
      </c>
      <c r="Q301" s="11" t="str">
        <f>VLOOKUP(P301,Store_Dim!$A$2:$E$21,2,FALSE)</f>
        <v>Thomas, Bridges and Harris</v>
      </c>
      <c r="R301" s="11" t="str">
        <f>VLOOKUP(P301,Store_Dim!$A$2:$E$21,3,FALSE)</f>
        <v>North</v>
      </c>
      <c r="S301" s="11" t="str">
        <f>VLOOKUP(P301,Store_Dim!$A$2:$E$21,4,FALSE)</f>
        <v>Sabrinatown</v>
      </c>
      <c r="T301" s="11" t="str">
        <f>VLOOKUP(P301,Store_Dim!$A$2:$E$21,5,FALSE)</f>
        <v>Online</v>
      </c>
      <c r="U301" s="11" t="s">
        <v>3093</v>
      </c>
      <c r="V301" s="14">
        <f>VLOOKUP(Table1[[#This Row],[Sales_ID]],Sales!$A$2:$O$2001,2,FALSE)</f>
        <v>45878</v>
      </c>
      <c r="W301" s="15">
        <f>VLOOKUP(Table1[[#This Row],[Sales_ID]],Sales!$A$2:$O$2001,12,FALSE)</f>
        <v>4</v>
      </c>
      <c r="X301" s="16" t="str">
        <f>TEXT(VLOOKUP(Table1[[#This Row],[Sales_ID]],Sales!$A$2:$O$2001,13,FALSE),"₹#,##0")</f>
        <v>₹792</v>
      </c>
      <c r="Y301" s="51">
        <f>VLOOKUP(Table1[[#This Row],[Sales_ID]],Sales!$A$2:$O$2001,14,FALSE)</f>
        <v>0.19</v>
      </c>
      <c r="Z301" s="11" t="str">
        <f>VLOOKUP(Table1[[#This Row],[Sales_ID]],Sales!$A$2:$O$2001,10,FALSE)</f>
        <v>COD</v>
      </c>
      <c r="AA301" s="50">
        <f>VLOOKUP(Table1[[#This Row],[Sales_ID]],Sales!$A$2:$O$2001,15,FALSE)</f>
        <v>2566.404</v>
      </c>
    </row>
    <row r="302" spans="1:27" x14ac:dyDescent="0.3">
      <c r="A302" s="11" t="s">
        <v>278</v>
      </c>
      <c r="B302" s="11" t="str">
        <f>PROPER(VLOOKUP(A302,Customer!$A$2:$J$501,9,FALSE))</f>
        <v>Nathan Campbell</v>
      </c>
      <c r="C302" s="11" t="str">
        <f>PROPER(VLOOKUP(A302,Customer!$A$2:$H$501,3,FALSE))</f>
        <v>37</v>
      </c>
      <c r="D302" s="11" t="str">
        <f>PROPER(VLOOKUP(A302,Customer!$A$2:$H$501,4,FALSE))</f>
        <v>Male</v>
      </c>
      <c r="E302" s="11" t="str">
        <f>PROPER(VLOOKUP(A302,Customer!$A$2:$H$501,5,FALSE))</f>
        <v>Rodrigueztown</v>
      </c>
      <c r="F302" s="11" t="str">
        <f>PROPER(VLOOKUP(A302,Customer!$A$2:$H$501,6,FALSE))</f>
        <v>Oklahoma</v>
      </c>
      <c r="G302" s="11" t="str">
        <f>VLOOKUP(A302,Customer!$A$2:$H$501,7,FALSE)</f>
        <v>USA</v>
      </c>
      <c r="H302" s="11" t="str">
        <f>PROPER(VLOOKUP(A302,Customer!$A$1:$J$501,10,FALSE))</f>
        <v>Gold</v>
      </c>
      <c r="I302" s="11" t="s">
        <v>1724</v>
      </c>
      <c r="J302" s="11" t="str">
        <f>VLOOKUP(I302, Product!$A$2:$H$501, 2,FALSE)</f>
        <v>Sports Wrist Sweatbands</v>
      </c>
      <c r="K302" s="11" t="str">
        <f>VLOOKUP(I302,Product!$A$2:$H$501,3,FALSE)</f>
        <v>Sports</v>
      </c>
      <c r="L302" s="11" t="str">
        <f>VLOOKUP(I302, Product!$A$2:$H$501, 4,FALSE)</f>
        <v>Accessories</v>
      </c>
      <c r="M302" s="11" t="str">
        <f>VLOOKUP(I302, Product!$A$2:$H$501,5,FALSE)</f>
        <v>Olsen-Daniels</v>
      </c>
      <c r="N302" s="12">
        <f>VLOOKUP(I302, Product!$A$2:$I$501,8,FALSE)</f>
        <v>131.24</v>
      </c>
      <c r="O302" s="12">
        <f>VLOOKUP(I302, Product!$A$2:$I$501,9,FALSE)</f>
        <v>232</v>
      </c>
      <c r="P302" s="11" t="s">
        <v>1799</v>
      </c>
      <c r="Q302" s="11" t="str">
        <f>VLOOKUP(P302,Store_Dim!$A$2:$E$21,2,FALSE)</f>
        <v>Mcdonald Inc</v>
      </c>
      <c r="R302" s="11" t="str">
        <f>VLOOKUP(P302,Store_Dim!$A$2:$E$21,3,FALSE)</f>
        <v>South</v>
      </c>
      <c r="S302" s="11" t="str">
        <f>VLOOKUP(P302,Store_Dim!$A$2:$E$21,4,FALSE)</f>
        <v>Christopherland</v>
      </c>
      <c r="T302" s="11" t="str">
        <f>VLOOKUP(P302,Store_Dim!$A$2:$E$21,5,FALSE)</f>
        <v>Outlet</v>
      </c>
      <c r="U302" s="11" t="s">
        <v>3094</v>
      </c>
      <c r="V302" s="14">
        <f>VLOOKUP(Table1[[#This Row],[Sales_ID]],Sales!$A$2:$O$2001,2,FALSE)</f>
        <v>45426</v>
      </c>
      <c r="W302" s="15">
        <f>VLOOKUP(Table1[[#This Row],[Sales_ID]],Sales!$A$2:$O$2001,12,FALSE)</f>
        <v>1</v>
      </c>
      <c r="X302" s="16" t="str">
        <f>TEXT(VLOOKUP(Table1[[#This Row],[Sales_ID]],Sales!$A$2:$O$2001,13,FALSE),"₹#,##0")</f>
        <v>₹883</v>
      </c>
      <c r="Y302" s="51">
        <f>VLOOKUP(Table1[[#This Row],[Sales_ID]],Sales!$A$2:$O$2001,14,FALSE)</f>
        <v>0.11</v>
      </c>
      <c r="Z302" s="11" t="str">
        <f>VLOOKUP(Table1[[#This Row],[Sales_ID]],Sales!$A$2:$O$2001,10,FALSE)</f>
        <v>PayPal</v>
      </c>
      <c r="AA302" s="50">
        <f>VLOOKUP(Table1[[#This Row],[Sales_ID]],Sales!$A$2:$O$2001,15,FALSE)</f>
        <v>786.19040000000007</v>
      </c>
    </row>
    <row r="303" spans="1:27" x14ac:dyDescent="0.3">
      <c r="A303" s="11" t="s">
        <v>878</v>
      </c>
      <c r="B303" s="11" t="str">
        <f>PROPER(VLOOKUP(A303,Customer!$A$2:$J$501,9,FALSE))</f>
        <v>Arthur Warren</v>
      </c>
      <c r="C303" s="11" t="str">
        <f>PROPER(VLOOKUP(A303,Customer!$A$2:$H$501,3,FALSE))</f>
        <v>38</v>
      </c>
      <c r="D303" s="11" t="str">
        <f>PROPER(VLOOKUP(A303,Customer!$A$2:$H$501,4,FALSE))</f>
        <v>Male</v>
      </c>
      <c r="E303" s="11" t="str">
        <f>PROPER(VLOOKUP(A303,Customer!$A$2:$H$501,5,FALSE))</f>
        <v>Ericshire</v>
      </c>
      <c r="F303" s="11" t="str">
        <f>PROPER(VLOOKUP(A303,Customer!$A$2:$H$501,6,FALSE))</f>
        <v>Nevada</v>
      </c>
      <c r="G303" s="11" t="str">
        <f>VLOOKUP(A303,Customer!$A$2:$H$501,7,FALSE)</f>
        <v>USA</v>
      </c>
      <c r="H303" s="11" t="str">
        <f>PROPER(VLOOKUP(A303,Customer!$A$1:$J$501,10,FALSE))</f>
        <v>Gold</v>
      </c>
      <c r="I303" s="11" t="s">
        <v>1686</v>
      </c>
      <c r="J303" s="11" t="str">
        <f>VLOOKUP(I303, Product!$A$2:$H$501, 2,FALSE)</f>
        <v>Men's Sports Shorts</v>
      </c>
      <c r="K303" s="11" t="str">
        <f>VLOOKUP(I303,Product!$A$2:$H$501,3,FALSE)</f>
        <v>Clothing</v>
      </c>
      <c r="L303" s="11" t="str">
        <f>VLOOKUP(I303, Product!$A$2:$H$501, 4,FALSE)</f>
        <v>Bottoms</v>
      </c>
      <c r="M303" s="11" t="str">
        <f>VLOOKUP(I303, Product!$A$2:$H$501,5,FALSE)</f>
        <v>Fitzpatrick Ltd</v>
      </c>
      <c r="N303" s="12">
        <f>VLOOKUP(I303, Product!$A$2:$I$501,8,FALSE)</f>
        <v>218.22</v>
      </c>
      <c r="O303" s="12">
        <f>VLOOKUP(I303, Product!$A$2:$I$501,9,FALSE)</f>
        <v>224</v>
      </c>
      <c r="P303" s="11" t="s">
        <v>1752</v>
      </c>
      <c r="Q303" s="11" t="str">
        <f>VLOOKUP(P303,Store_Dim!$A$2:$E$21,2,FALSE)</f>
        <v>Rivera-Warner</v>
      </c>
      <c r="R303" s="11" t="str">
        <f>VLOOKUP(P303,Store_Dim!$A$2:$E$21,3,FALSE)</f>
        <v>East</v>
      </c>
      <c r="S303" s="11" t="str">
        <f>VLOOKUP(P303,Store_Dim!$A$2:$E$21,4,FALSE)</f>
        <v>Washingtonfurt</v>
      </c>
      <c r="T303" s="11" t="str">
        <f>VLOOKUP(P303,Store_Dim!$A$2:$E$21,5,FALSE)</f>
        <v>Flagship</v>
      </c>
      <c r="U303" s="11" t="s">
        <v>3095</v>
      </c>
      <c r="V303" s="14">
        <f>VLOOKUP(Table1[[#This Row],[Sales_ID]],Sales!$A$2:$O$2001,2,FALSE)</f>
        <v>45231</v>
      </c>
      <c r="W303" s="15">
        <f>VLOOKUP(Table1[[#This Row],[Sales_ID]],Sales!$A$2:$O$2001,12,FALSE)</f>
        <v>4</v>
      </c>
      <c r="X303" s="16" t="str">
        <f>TEXT(VLOOKUP(Table1[[#This Row],[Sales_ID]],Sales!$A$2:$O$2001,13,FALSE),"₹#,##0")</f>
        <v>₹306</v>
      </c>
      <c r="Y303" s="51">
        <f>VLOOKUP(Table1[[#This Row],[Sales_ID]],Sales!$A$2:$O$2001,14,FALSE)</f>
        <v>0.08</v>
      </c>
      <c r="Z303" s="11" t="str">
        <f>VLOOKUP(Table1[[#This Row],[Sales_ID]],Sales!$A$2:$O$2001,10,FALSE)</f>
        <v>PayPal</v>
      </c>
      <c r="AA303" s="50">
        <f>VLOOKUP(Table1[[#This Row],[Sales_ID]],Sales!$A$2:$O$2001,15,FALSE)</f>
        <v>1125.896</v>
      </c>
    </row>
    <row r="304" spans="1:27" x14ac:dyDescent="0.3">
      <c r="A304" s="11" t="s">
        <v>881</v>
      </c>
      <c r="B304" s="11" t="str">
        <f>PROPER(VLOOKUP(A304,Customer!$A$2:$J$501,9,FALSE))</f>
        <v>Jeffrey Gomez</v>
      </c>
      <c r="C304" s="11" t="str">
        <f>PROPER(VLOOKUP(A304,Customer!$A$2:$H$501,3,FALSE))</f>
        <v>22</v>
      </c>
      <c r="D304" s="11" t="str">
        <f>PROPER(VLOOKUP(A304,Customer!$A$2:$H$501,4,FALSE))</f>
        <v>Female</v>
      </c>
      <c r="E304" s="11" t="str">
        <f>PROPER(VLOOKUP(A304,Customer!$A$2:$H$501,5,FALSE))</f>
        <v>Lake Nicole</v>
      </c>
      <c r="F304" s="11" t="str">
        <f>PROPER(VLOOKUP(A304,Customer!$A$2:$H$501,6,FALSE))</f>
        <v>Colorado</v>
      </c>
      <c r="G304" s="11" t="str">
        <f>VLOOKUP(A304,Customer!$A$2:$H$501,7,FALSE)</f>
        <v>USA</v>
      </c>
      <c r="H304" s="11" t="str">
        <f>PROPER(VLOOKUP(A304,Customer!$A$1:$J$501,10,FALSE))</f>
        <v>Platinum</v>
      </c>
      <c r="I304" s="11" t="s">
        <v>1734</v>
      </c>
      <c r="J304" s="11" t="str">
        <f>VLOOKUP(I304, Product!$A$2:$H$501, 2,FALSE)</f>
        <v>USB-C Laptop Charger</v>
      </c>
      <c r="K304" s="11" t="str">
        <f>VLOOKUP(I304,Product!$A$2:$H$501,3,FALSE)</f>
        <v>Electronics</v>
      </c>
      <c r="L304" s="11" t="str">
        <f>VLOOKUP(I304, Product!$A$2:$H$501, 4,FALSE)</f>
        <v>Computer</v>
      </c>
      <c r="M304" s="11" t="str">
        <f>VLOOKUP(I304, Product!$A$2:$H$501,5,FALSE)</f>
        <v>Martin LLC</v>
      </c>
      <c r="N304" s="12">
        <f>VLOOKUP(I304, Product!$A$2:$I$501,8,FALSE)</f>
        <v>377.52</v>
      </c>
      <c r="O304" s="12">
        <f>VLOOKUP(I304, Product!$A$2:$I$501,9,FALSE)</f>
        <v>485</v>
      </c>
      <c r="P304" s="11" t="s">
        <v>1776</v>
      </c>
      <c r="Q304" s="11" t="str">
        <f>VLOOKUP(P304,Store_Dim!$A$2:$E$21,2,FALSE)</f>
        <v>Benson-Elliott</v>
      </c>
      <c r="R304" s="11" t="str">
        <f>VLOOKUP(P304,Store_Dim!$A$2:$E$21,3,FALSE)</f>
        <v>East</v>
      </c>
      <c r="S304" s="11" t="str">
        <f>VLOOKUP(P304,Store_Dim!$A$2:$E$21,4,FALSE)</f>
        <v>Port Josephberg</v>
      </c>
      <c r="T304" s="11" t="str">
        <f>VLOOKUP(P304,Store_Dim!$A$2:$E$21,5,FALSE)</f>
        <v>Online</v>
      </c>
      <c r="U304" s="11" t="s">
        <v>1953</v>
      </c>
      <c r="V304" s="14">
        <f>VLOOKUP(Table1[[#This Row],[Sales_ID]],Sales!$A$2:$O$2001,2,FALSE)</f>
        <v>45916</v>
      </c>
      <c r="W304" s="15">
        <f>VLOOKUP(Table1[[#This Row],[Sales_ID]],Sales!$A$2:$O$2001,12,FALSE)</f>
        <v>3</v>
      </c>
      <c r="X304" s="16" t="str">
        <f>TEXT(VLOOKUP(Table1[[#This Row],[Sales_ID]],Sales!$A$2:$O$2001,13,FALSE),"₹#,##0")</f>
        <v>₹949</v>
      </c>
      <c r="Y304" s="51">
        <f>VLOOKUP(Table1[[#This Row],[Sales_ID]],Sales!$A$2:$O$2001,14,FALSE)</f>
        <v>0.03</v>
      </c>
      <c r="Z304" s="11" t="str">
        <f>VLOOKUP(Table1[[#This Row],[Sales_ID]],Sales!$A$2:$O$2001,10,FALSE)</f>
        <v>COD</v>
      </c>
      <c r="AA304" s="50">
        <f>VLOOKUP(Table1[[#This Row],[Sales_ID]],Sales!$A$2:$O$2001,15,FALSE)</f>
        <v>2762.1428999999998</v>
      </c>
    </row>
    <row r="305" spans="1:27" x14ac:dyDescent="0.3">
      <c r="A305" s="11" t="s">
        <v>1249</v>
      </c>
      <c r="B305" s="11" t="str">
        <f>PROPER(VLOOKUP(A305,Customer!$A$2:$J$501,9,FALSE))</f>
        <v>Terry Moses</v>
      </c>
      <c r="C305" s="11" t="str">
        <f>PROPER(VLOOKUP(A305,Customer!$A$2:$H$501,3,FALSE))</f>
        <v>51</v>
      </c>
      <c r="D305" s="11" t="str">
        <f>PROPER(VLOOKUP(A305,Customer!$A$2:$H$501,4,FALSE))</f>
        <v>Female</v>
      </c>
      <c r="E305" s="11" t="str">
        <f>PROPER(VLOOKUP(A305,Customer!$A$2:$H$501,5,FALSE))</f>
        <v>Leahmouth</v>
      </c>
      <c r="F305" s="11" t="str">
        <f>PROPER(VLOOKUP(A305,Customer!$A$2:$H$501,6,FALSE))</f>
        <v>Nevada</v>
      </c>
      <c r="G305" s="11" t="str">
        <f>VLOOKUP(A305,Customer!$A$2:$H$501,7,FALSE)</f>
        <v>USA</v>
      </c>
      <c r="H305" s="11" t="str">
        <f>PROPER(VLOOKUP(A305,Customer!$A$1:$J$501,10,FALSE))</f>
        <v>Platinum</v>
      </c>
      <c r="I305" s="11" t="s">
        <v>1664</v>
      </c>
      <c r="J305" s="11" t="str">
        <f>VLOOKUP(I305, Product!$A$2:$H$501, 2,FALSE)</f>
        <v>Womens Cotton Scarf</v>
      </c>
      <c r="K305" s="11" t="str">
        <f>VLOOKUP(I305,Product!$A$2:$H$501,3,FALSE)</f>
        <v>Clothing</v>
      </c>
      <c r="L305" s="11" t="str">
        <f>VLOOKUP(I305, Product!$A$2:$H$501, 4,FALSE)</f>
        <v>Accessories</v>
      </c>
      <c r="M305" s="11" t="str">
        <f>VLOOKUP(I305, Product!$A$2:$H$501,5,FALSE)</f>
        <v>Shepherd-Gould</v>
      </c>
      <c r="N305" s="12">
        <f>VLOOKUP(I305, Product!$A$2:$I$501,8,FALSE)</f>
        <v>113.83</v>
      </c>
      <c r="O305" s="12">
        <f>VLOOKUP(I305, Product!$A$2:$I$501,9,FALSE)</f>
        <v>485</v>
      </c>
      <c r="P305" s="11" t="s">
        <v>1779</v>
      </c>
      <c r="Q305" s="11" t="str">
        <f>VLOOKUP(P305,Store_Dim!$A$2:$E$21,2,FALSE)</f>
        <v>Martinez-Mullins</v>
      </c>
      <c r="R305" s="11" t="str">
        <f>VLOOKUP(P305,Store_Dim!$A$2:$E$21,3,FALSE)</f>
        <v>South</v>
      </c>
      <c r="S305" s="11" t="str">
        <f>VLOOKUP(P305,Store_Dim!$A$2:$E$21,4,FALSE)</f>
        <v>Williamsfurt</v>
      </c>
      <c r="T305" s="11" t="str">
        <f>VLOOKUP(P305,Store_Dim!$A$2:$E$21,5,FALSE)</f>
        <v>Online</v>
      </c>
      <c r="U305" s="11" t="s">
        <v>3096</v>
      </c>
      <c r="V305" s="14">
        <f>VLOOKUP(Table1[[#This Row],[Sales_ID]],Sales!$A$2:$O$2001,2,FALSE)</f>
        <v>45609</v>
      </c>
      <c r="W305" s="15">
        <f>VLOOKUP(Table1[[#This Row],[Sales_ID]],Sales!$A$2:$O$2001,12,FALSE)</f>
        <v>3</v>
      </c>
      <c r="X305" s="16" t="str">
        <f>TEXT(VLOOKUP(Table1[[#This Row],[Sales_ID]],Sales!$A$2:$O$2001,13,FALSE),"₹#,##0")</f>
        <v>₹742</v>
      </c>
      <c r="Y305" s="51">
        <f>VLOOKUP(Table1[[#This Row],[Sales_ID]],Sales!$A$2:$O$2001,14,FALSE)</f>
        <v>0.23</v>
      </c>
      <c r="Z305" s="11" t="str">
        <f>VLOOKUP(Table1[[#This Row],[Sales_ID]],Sales!$A$2:$O$2001,10,FALSE)</f>
        <v>COD</v>
      </c>
      <c r="AA305" s="50">
        <f>VLOOKUP(Table1[[#This Row],[Sales_ID]],Sales!$A$2:$O$2001,15,FALSE)</f>
        <v>1715.0595000000001</v>
      </c>
    </row>
    <row r="306" spans="1:27" x14ac:dyDescent="0.3">
      <c r="A306" s="11" t="s">
        <v>1112</v>
      </c>
      <c r="B306" s="11" t="str">
        <f>PROPER(VLOOKUP(A306,Customer!$A$2:$J$501,9,FALSE))</f>
        <v>Carlos Flores</v>
      </c>
      <c r="C306" s="11" t="str">
        <f>PROPER(VLOOKUP(A306,Customer!$A$2:$H$501,3,FALSE))</f>
        <v>20</v>
      </c>
      <c r="D306" s="11" t="str">
        <f>PROPER(VLOOKUP(A306,Customer!$A$2:$H$501,4,FALSE))</f>
        <v>Male</v>
      </c>
      <c r="E306" s="11" t="str">
        <f>PROPER(VLOOKUP(A306,Customer!$A$2:$H$501,5,FALSE))</f>
        <v>North Johnfurt</v>
      </c>
      <c r="F306" s="11" t="str">
        <f>PROPER(VLOOKUP(A306,Customer!$A$2:$H$501,6,FALSE))</f>
        <v>Washington</v>
      </c>
      <c r="G306" s="11" t="str">
        <f>VLOOKUP(A306,Customer!$A$2:$H$501,7,FALSE)</f>
        <v>USA</v>
      </c>
      <c r="H306" s="11" t="str">
        <f>PROPER(VLOOKUP(A306,Customer!$A$1:$J$501,10,FALSE))</f>
        <v>Gold</v>
      </c>
      <c r="I306" s="11" t="s">
        <v>1598</v>
      </c>
      <c r="J306" s="11" t="str">
        <f>VLOOKUP(I306, Product!$A$2:$H$501, 2,FALSE)</f>
        <v>Women's Scarf Set</v>
      </c>
      <c r="K306" s="11" t="str">
        <f>VLOOKUP(I306,Product!$A$2:$H$501,3,FALSE)</f>
        <v>Clothing</v>
      </c>
      <c r="L306" s="11" t="str">
        <f>VLOOKUP(I306, Product!$A$2:$H$501, 4,FALSE)</f>
        <v>Accessories</v>
      </c>
      <c r="M306" s="11" t="str">
        <f>VLOOKUP(I306, Product!$A$2:$H$501,5,FALSE)</f>
        <v>Brown and Sons</v>
      </c>
      <c r="N306" s="12">
        <f>VLOOKUP(I306, Product!$A$2:$I$501,8,FALSE)</f>
        <v>174.02</v>
      </c>
      <c r="O306" s="12">
        <f>VLOOKUP(I306, Product!$A$2:$I$501,9,FALSE)</f>
        <v>268</v>
      </c>
      <c r="P306" s="11" t="s">
        <v>1810</v>
      </c>
      <c r="Q306" s="11" t="str">
        <f>VLOOKUP(P306,Store_Dim!$A$2:$E$21,2,FALSE)</f>
        <v>Guerrero-Schmitt</v>
      </c>
      <c r="R306" s="11" t="str">
        <f>VLOOKUP(P306,Store_Dim!$A$2:$E$21,3,FALSE)</f>
        <v>East</v>
      </c>
      <c r="S306" s="11" t="str">
        <f>VLOOKUP(P306,Store_Dim!$A$2:$E$21,4,FALSE)</f>
        <v>East Stevechester</v>
      </c>
      <c r="T306" s="11" t="str">
        <f>VLOOKUP(P306,Store_Dim!$A$2:$E$21,5,FALSE)</f>
        <v>Flagship</v>
      </c>
      <c r="U306" s="11" t="s">
        <v>3097</v>
      </c>
      <c r="V306" s="14">
        <f>VLOOKUP(Table1[[#This Row],[Sales_ID]],Sales!$A$2:$O$2001,2,FALSE)</f>
        <v>45392</v>
      </c>
      <c r="W306" s="15">
        <f>VLOOKUP(Table1[[#This Row],[Sales_ID]],Sales!$A$2:$O$2001,12,FALSE)</f>
        <v>3</v>
      </c>
      <c r="X306" s="16" t="str">
        <f>TEXT(VLOOKUP(Table1[[#This Row],[Sales_ID]],Sales!$A$2:$O$2001,13,FALSE),"₹#,##0")</f>
        <v>₹336</v>
      </c>
      <c r="Y306" s="51">
        <f>VLOOKUP(Table1[[#This Row],[Sales_ID]],Sales!$A$2:$O$2001,14,FALSE)</f>
        <v>0.12</v>
      </c>
      <c r="Z306" s="11" t="str">
        <f>VLOOKUP(Table1[[#This Row],[Sales_ID]],Sales!$A$2:$O$2001,10,FALSE)</f>
        <v>COD</v>
      </c>
      <c r="AA306" s="50">
        <f>VLOOKUP(Table1[[#This Row],[Sales_ID]],Sales!$A$2:$O$2001,15,FALSE)</f>
        <v>887.30400000000009</v>
      </c>
    </row>
    <row r="307" spans="1:27" x14ac:dyDescent="0.3">
      <c r="A307" s="11" t="s">
        <v>1281</v>
      </c>
      <c r="B307" s="11" t="str">
        <f>PROPER(VLOOKUP(A307,Customer!$A$2:$J$501,9,FALSE))</f>
        <v>Shane Brown</v>
      </c>
      <c r="C307" s="11" t="str">
        <f>PROPER(VLOOKUP(A307,Customer!$A$2:$H$501,3,FALSE))</f>
        <v>23</v>
      </c>
      <c r="D307" s="11" t="str">
        <f>PROPER(VLOOKUP(A307,Customer!$A$2:$H$501,4,FALSE))</f>
        <v>Female</v>
      </c>
      <c r="E307" s="11" t="str">
        <f>PROPER(VLOOKUP(A307,Customer!$A$2:$H$501,5,FALSE))</f>
        <v>East Andrea</v>
      </c>
      <c r="F307" s="11" t="str">
        <f>PROPER(VLOOKUP(A307,Customer!$A$2:$H$501,6,FALSE))</f>
        <v>Michigan</v>
      </c>
      <c r="G307" s="11" t="str">
        <f>VLOOKUP(A307,Customer!$A$2:$H$501,7,FALSE)</f>
        <v>USA</v>
      </c>
      <c r="H307" s="11" t="str">
        <f>PROPER(VLOOKUP(A307,Customer!$A$1:$J$501,10,FALSE))</f>
        <v>Gold</v>
      </c>
      <c r="I307" s="11" t="s">
        <v>1606</v>
      </c>
      <c r="J307" s="11" t="str">
        <f>VLOOKUP(I307, Product!$A$2:$H$501, 2,FALSE)</f>
        <v>Fabric Sofa Throw Blanket</v>
      </c>
      <c r="K307" s="11" t="str">
        <f>VLOOKUP(I307,Product!$A$2:$H$501,3,FALSE)</f>
        <v>Home</v>
      </c>
      <c r="L307" s="11" t="str">
        <f>VLOOKUP(I307, Product!$A$2:$H$501, 4,FALSE)</f>
        <v>Decor</v>
      </c>
      <c r="M307" s="11" t="str">
        <f>VLOOKUP(I307, Product!$A$2:$H$501,5,FALSE)</f>
        <v>Hoffman Group</v>
      </c>
      <c r="N307" s="12">
        <f>VLOOKUP(I307, Product!$A$2:$I$501,8,FALSE)</f>
        <v>218.48</v>
      </c>
      <c r="O307" s="12">
        <f>VLOOKUP(I307, Product!$A$2:$I$501,9,FALSE)</f>
        <v>276</v>
      </c>
      <c r="P307" s="11" t="s">
        <v>1779</v>
      </c>
      <c r="Q307" s="11" t="str">
        <f>VLOOKUP(P307,Store_Dim!$A$2:$E$21,2,FALSE)</f>
        <v>Martinez-Mullins</v>
      </c>
      <c r="R307" s="11" t="str">
        <f>VLOOKUP(P307,Store_Dim!$A$2:$E$21,3,FALSE)</f>
        <v>South</v>
      </c>
      <c r="S307" s="11" t="str">
        <f>VLOOKUP(P307,Store_Dim!$A$2:$E$21,4,FALSE)</f>
        <v>Williamsfurt</v>
      </c>
      <c r="T307" s="11" t="str">
        <f>VLOOKUP(P307,Store_Dim!$A$2:$E$21,5,FALSE)</f>
        <v>Online</v>
      </c>
      <c r="U307" s="11" t="s">
        <v>3098</v>
      </c>
      <c r="V307" s="14">
        <f>VLOOKUP(Table1[[#This Row],[Sales_ID]],Sales!$A$2:$O$2001,2,FALSE)</f>
        <v>45876</v>
      </c>
      <c r="W307" s="15">
        <f>VLOOKUP(Table1[[#This Row],[Sales_ID]],Sales!$A$2:$O$2001,12,FALSE)</f>
        <v>3</v>
      </c>
      <c r="X307" s="16" t="str">
        <f>TEXT(VLOOKUP(Table1[[#This Row],[Sales_ID]],Sales!$A$2:$O$2001,13,FALSE),"₹#,##0")</f>
        <v>₹310</v>
      </c>
      <c r="Y307" s="51">
        <f>VLOOKUP(Table1[[#This Row],[Sales_ID]],Sales!$A$2:$O$2001,14,FALSE)</f>
        <v>0.14000000000000001</v>
      </c>
      <c r="Z307" s="11" t="str">
        <f>VLOOKUP(Table1[[#This Row],[Sales_ID]],Sales!$A$2:$O$2001,10,FALSE)</f>
        <v>COD</v>
      </c>
      <c r="AA307" s="50">
        <f>VLOOKUP(Table1[[#This Row],[Sales_ID]],Sales!$A$2:$O$2001,15,FALSE)</f>
        <v>800.72879999999998</v>
      </c>
    </row>
    <row r="308" spans="1:27" x14ac:dyDescent="0.3">
      <c r="A308" s="11" t="s">
        <v>887</v>
      </c>
      <c r="B308" s="11" t="str">
        <f>PROPER(VLOOKUP(A308,Customer!$A$2:$J$501,9,FALSE))</f>
        <v>Aaron Luna</v>
      </c>
      <c r="C308" s="11" t="str">
        <f>PROPER(VLOOKUP(A308,Customer!$A$2:$H$501,3,FALSE))</f>
        <v>21</v>
      </c>
      <c r="D308" s="11" t="str">
        <f>PROPER(VLOOKUP(A308,Customer!$A$2:$H$501,4,FALSE))</f>
        <v>Female</v>
      </c>
      <c r="E308" s="11" t="str">
        <f>PROPER(VLOOKUP(A308,Customer!$A$2:$H$501,5,FALSE))</f>
        <v>Gilltown</v>
      </c>
      <c r="F308" s="11" t="str">
        <f>PROPER(VLOOKUP(A308,Customer!$A$2:$H$501,6,FALSE))</f>
        <v>Ohio</v>
      </c>
      <c r="G308" s="11" t="str">
        <f>VLOOKUP(A308,Customer!$A$2:$H$501,7,FALSE)</f>
        <v>USA</v>
      </c>
      <c r="H308" s="11" t="str">
        <f>PROPER(VLOOKUP(A308,Customer!$A$1:$J$501,10,FALSE))</f>
        <v>Bronze</v>
      </c>
      <c r="I308" s="11" t="s">
        <v>1744</v>
      </c>
      <c r="J308" s="11" t="str">
        <f>VLOOKUP(I308, Product!$A$2:$H$501, 2,FALSE)</f>
        <v>Portable Bluetooth Speaker</v>
      </c>
      <c r="K308" s="11" t="str">
        <f>VLOOKUP(I308,Product!$A$2:$H$501,3,FALSE)</f>
        <v>Electronics</v>
      </c>
      <c r="L308" s="11" t="str">
        <f>VLOOKUP(I308, Product!$A$2:$H$501, 4,FALSE)</f>
        <v>Audio</v>
      </c>
      <c r="M308" s="11" t="str">
        <f>VLOOKUP(I308, Product!$A$2:$H$501,5,FALSE)</f>
        <v>Flores-King</v>
      </c>
      <c r="N308" s="12">
        <f>VLOOKUP(I308, Product!$A$2:$I$501,8,FALSE)</f>
        <v>431.67</v>
      </c>
      <c r="O308" s="12">
        <f>VLOOKUP(I308, Product!$A$2:$I$501,9,FALSE)</f>
        <v>73</v>
      </c>
      <c r="P308" s="11" t="s">
        <v>1782</v>
      </c>
      <c r="Q308" s="11" t="str">
        <f>VLOOKUP(P308,Store_Dim!$A$2:$E$21,2,FALSE)</f>
        <v>Bean, Jones and Park</v>
      </c>
      <c r="R308" s="11" t="str">
        <f>VLOOKUP(P308,Store_Dim!$A$2:$E$21,3,FALSE)</f>
        <v>West</v>
      </c>
      <c r="S308" s="11" t="str">
        <f>VLOOKUP(P308,Store_Dim!$A$2:$E$21,4,FALSE)</f>
        <v>Thompsonborough</v>
      </c>
      <c r="T308" s="11" t="str">
        <f>VLOOKUP(P308,Store_Dim!$A$2:$E$21,5,FALSE)</f>
        <v>Online</v>
      </c>
      <c r="U308" s="11" t="s">
        <v>3099</v>
      </c>
      <c r="V308" s="14">
        <f>VLOOKUP(Table1[[#This Row],[Sales_ID]],Sales!$A$2:$O$2001,2,FALSE)</f>
        <v>45772</v>
      </c>
      <c r="W308" s="15">
        <f>VLOOKUP(Table1[[#This Row],[Sales_ID]],Sales!$A$2:$O$2001,12,FALSE)</f>
        <v>3</v>
      </c>
      <c r="X308" s="16" t="str">
        <f>TEXT(VLOOKUP(Table1[[#This Row],[Sales_ID]],Sales!$A$2:$O$2001,13,FALSE),"₹#,##0")</f>
        <v>₹993</v>
      </c>
      <c r="Y308" s="51">
        <f>VLOOKUP(Table1[[#This Row],[Sales_ID]],Sales!$A$2:$O$2001,14,FALSE)</f>
        <v>0.04</v>
      </c>
      <c r="Z308" s="11" t="str">
        <f>VLOOKUP(Table1[[#This Row],[Sales_ID]],Sales!$A$2:$O$2001,10,FALSE)</f>
        <v>PayPal</v>
      </c>
      <c r="AA308" s="50">
        <f>VLOOKUP(Table1[[#This Row],[Sales_ID]],Sales!$A$2:$O$2001,15,FALSE)</f>
        <v>2859.2928000000002</v>
      </c>
    </row>
    <row r="309" spans="1:27" x14ac:dyDescent="0.3">
      <c r="A309" s="11" t="s">
        <v>648</v>
      </c>
      <c r="B309" s="11" t="str">
        <f>PROPER(VLOOKUP(A309,Customer!$A$2:$J$501,9,FALSE))</f>
        <v>Wanda Snyder</v>
      </c>
      <c r="C309" s="11" t="str">
        <f>PROPER(VLOOKUP(A309,Customer!$A$2:$H$501,3,FALSE))</f>
        <v>54</v>
      </c>
      <c r="D309" s="11" t="str">
        <f>PROPER(VLOOKUP(A309,Customer!$A$2:$H$501,4,FALSE))</f>
        <v>Male</v>
      </c>
      <c r="E309" s="11" t="str">
        <f>PROPER(VLOOKUP(A309,Customer!$A$2:$H$501,5,FALSE))</f>
        <v>Frostmouth</v>
      </c>
      <c r="F309" s="11" t="str">
        <f>PROPER(VLOOKUP(A309,Customer!$A$2:$H$501,6,FALSE))</f>
        <v>Vermont</v>
      </c>
      <c r="G309" s="11" t="str">
        <f>VLOOKUP(A309,Customer!$A$2:$H$501,7,FALSE)</f>
        <v>USA</v>
      </c>
      <c r="H309" s="11" t="str">
        <f>PROPER(VLOOKUP(A309,Customer!$A$1:$J$501,10,FALSE))</f>
        <v>Bronze</v>
      </c>
      <c r="I309" s="11" t="s">
        <v>1668</v>
      </c>
      <c r="J309" s="11" t="str">
        <f>VLOOKUP(I309, Product!$A$2:$H$501, 2,FALSE)</f>
        <v>Luxury Perfume Spray</v>
      </c>
      <c r="K309" s="11" t="str">
        <f>VLOOKUP(I309,Product!$A$2:$H$501,3,FALSE)</f>
        <v>Beauty</v>
      </c>
      <c r="L309" s="11" t="str">
        <f>VLOOKUP(I309, Product!$A$2:$H$501, 4,FALSE)</f>
        <v>Fragrance</v>
      </c>
      <c r="M309" s="11" t="str">
        <f>VLOOKUP(I309, Product!$A$2:$H$501,5,FALSE)</f>
        <v>Gibson, Green and Lopez</v>
      </c>
      <c r="N309" s="12">
        <f>VLOOKUP(I309, Product!$A$2:$I$501,8,FALSE)</f>
        <v>482.75</v>
      </c>
      <c r="O309" s="12">
        <f>VLOOKUP(I309, Product!$A$2:$I$501,9,FALSE)</f>
        <v>444</v>
      </c>
      <c r="P309" s="11" t="s">
        <v>1792</v>
      </c>
      <c r="Q309" s="11" t="str">
        <f>VLOOKUP(P309,Store_Dim!$A$2:$E$21,2,FALSE)</f>
        <v>Aguirre-Keller</v>
      </c>
      <c r="R309" s="11" t="str">
        <f>VLOOKUP(P309,Store_Dim!$A$2:$E$21,3,FALSE)</f>
        <v>South</v>
      </c>
      <c r="S309" s="11" t="str">
        <f>VLOOKUP(P309,Store_Dim!$A$2:$E$21,4,FALSE)</f>
        <v>Lake Michael</v>
      </c>
      <c r="T309" s="11" t="str">
        <f>VLOOKUP(P309,Store_Dim!$A$2:$E$21,5,FALSE)</f>
        <v>Online</v>
      </c>
      <c r="U309" s="11" t="s">
        <v>3100</v>
      </c>
      <c r="V309" s="14">
        <f>VLOOKUP(Table1[[#This Row],[Sales_ID]],Sales!$A$2:$O$2001,2,FALSE)</f>
        <v>45217</v>
      </c>
      <c r="W309" s="15">
        <f>VLOOKUP(Table1[[#This Row],[Sales_ID]],Sales!$A$2:$O$2001,12,FALSE)</f>
        <v>3</v>
      </c>
      <c r="X309" s="16" t="str">
        <f>TEXT(VLOOKUP(Table1[[#This Row],[Sales_ID]],Sales!$A$2:$O$2001,13,FALSE),"₹#,##0")</f>
        <v>₹257</v>
      </c>
      <c r="Y309" s="51">
        <f>VLOOKUP(Table1[[#This Row],[Sales_ID]],Sales!$A$2:$O$2001,14,FALSE)</f>
        <v>0.26</v>
      </c>
      <c r="Z309" s="11" t="str">
        <f>VLOOKUP(Table1[[#This Row],[Sales_ID]],Sales!$A$2:$O$2001,10,FALSE)</f>
        <v>COD</v>
      </c>
      <c r="AA309" s="50">
        <f>VLOOKUP(Table1[[#This Row],[Sales_ID]],Sales!$A$2:$O$2001,15,FALSE)</f>
        <v>570.78420000000006</v>
      </c>
    </row>
    <row r="310" spans="1:27" x14ac:dyDescent="0.3">
      <c r="A310" s="11" t="s">
        <v>713</v>
      </c>
      <c r="B310" s="11" t="str">
        <f>PROPER(VLOOKUP(A310,Customer!$A$2:$J$501,9,FALSE))</f>
        <v>George Davis</v>
      </c>
      <c r="C310" s="11" t="str">
        <f>PROPER(VLOOKUP(A310,Customer!$A$2:$H$501,3,FALSE))</f>
        <v>50</v>
      </c>
      <c r="D310" s="11" t="str">
        <f>PROPER(VLOOKUP(A310,Customer!$A$2:$H$501,4,FALSE))</f>
        <v>Female</v>
      </c>
      <c r="E310" s="11" t="str">
        <f>PROPER(VLOOKUP(A310,Customer!$A$2:$H$501,5,FALSE))</f>
        <v xml:space="preserve">    Lake Lisa</v>
      </c>
      <c r="F310" s="11" t="str">
        <f>PROPER(VLOOKUP(A310,Customer!$A$2:$H$501,6,FALSE))</f>
        <v>Massachusetts</v>
      </c>
      <c r="G310" s="11" t="str">
        <f>VLOOKUP(A310,Customer!$A$2:$H$501,7,FALSE)</f>
        <v>USA</v>
      </c>
      <c r="H310" s="11" t="str">
        <f>PROPER(VLOOKUP(A310,Customer!$A$1:$J$501,10,FALSE))</f>
        <v>Bronze</v>
      </c>
      <c r="I310" s="11" t="s">
        <v>1738</v>
      </c>
      <c r="J310" s="11" t="str">
        <f>VLOOKUP(I310, Product!$A$2:$H$501, 2,FALSE)</f>
        <v>Sports Stopwatch Basic</v>
      </c>
      <c r="K310" s="11" t="str">
        <f>VLOOKUP(I310,Product!$A$2:$H$501,3,FALSE)</f>
        <v>Sports</v>
      </c>
      <c r="L310" s="11" t="str">
        <f>VLOOKUP(I310, Product!$A$2:$H$501, 4,FALSE)</f>
        <v>Accessories</v>
      </c>
      <c r="M310" s="11" t="str">
        <f>VLOOKUP(I310, Product!$A$2:$H$501,5,FALSE)</f>
        <v>Wilson Group</v>
      </c>
      <c r="N310" s="12">
        <f>VLOOKUP(I310, Product!$A$2:$I$501,8,FALSE)</f>
        <v>60.65</v>
      </c>
      <c r="O310" s="12">
        <f>VLOOKUP(I310, Product!$A$2:$I$501,9,FALSE)</f>
        <v>75</v>
      </c>
      <c r="P310" s="11" t="s">
        <v>1794</v>
      </c>
      <c r="Q310" s="11" t="str">
        <f>VLOOKUP(P310,Store_Dim!$A$2:$E$21,2,FALSE)</f>
        <v>Thomas, Bridges and Harris</v>
      </c>
      <c r="R310" s="11" t="str">
        <f>VLOOKUP(P310,Store_Dim!$A$2:$E$21,3,FALSE)</f>
        <v>North</v>
      </c>
      <c r="S310" s="11" t="str">
        <f>VLOOKUP(P310,Store_Dim!$A$2:$E$21,4,FALSE)</f>
        <v>Sabrinatown</v>
      </c>
      <c r="T310" s="11" t="str">
        <f>VLOOKUP(P310,Store_Dim!$A$2:$E$21,5,FALSE)</f>
        <v>Online</v>
      </c>
      <c r="U310" s="11" t="s">
        <v>3101</v>
      </c>
      <c r="V310" s="14">
        <f>VLOOKUP(Table1[[#This Row],[Sales_ID]],Sales!$A$2:$O$2001,2,FALSE)</f>
        <v>45739</v>
      </c>
      <c r="W310" s="15">
        <f>VLOOKUP(Table1[[#This Row],[Sales_ID]],Sales!$A$2:$O$2001,12,FALSE)</f>
        <v>4</v>
      </c>
      <c r="X310" s="16" t="str">
        <f>TEXT(VLOOKUP(Table1[[#This Row],[Sales_ID]],Sales!$A$2:$O$2001,13,FALSE),"₹#,##0")</f>
        <v>₹816</v>
      </c>
      <c r="Y310" s="51">
        <f>VLOOKUP(Table1[[#This Row],[Sales_ID]],Sales!$A$2:$O$2001,14,FALSE)</f>
        <v>0.24</v>
      </c>
      <c r="Z310" s="11" t="str">
        <f>VLOOKUP(Table1[[#This Row],[Sales_ID]],Sales!$A$2:$O$2001,10,FALSE)</f>
        <v>PayPal</v>
      </c>
      <c r="AA310" s="50">
        <f>VLOOKUP(Table1[[#This Row],[Sales_ID]],Sales!$A$2:$O$2001,15,FALSE)</f>
        <v>2481.5216</v>
      </c>
    </row>
    <row r="311" spans="1:27" x14ac:dyDescent="0.3">
      <c r="A311" s="11" t="s">
        <v>422</v>
      </c>
      <c r="B311" s="11" t="str">
        <f>PROPER(VLOOKUP(A311,Customer!$A$2:$J$501,9,FALSE))</f>
        <v>Michael Chang</v>
      </c>
      <c r="C311" s="11" t="str">
        <f>PROPER(VLOOKUP(A311,Customer!$A$2:$H$501,3,FALSE))</f>
        <v>50</v>
      </c>
      <c r="D311" s="11" t="str">
        <f>PROPER(VLOOKUP(A311,Customer!$A$2:$H$501,4,FALSE))</f>
        <v>Male</v>
      </c>
      <c r="E311" s="11" t="str">
        <f>PROPER(VLOOKUP(A311,Customer!$A$2:$H$501,5,FALSE))</f>
        <v>Kathrynport</v>
      </c>
      <c r="F311" s="11" t="str">
        <f>PROPER(VLOOKUP(A311,Customer!$A$2:$H$501,6,FALSE))</f>
        <v>North Carolina</v>
      </c>
      <c r="G311" s="11" t="str">
        <f>VLOOKUP(A311,Customer!$A$2:$H$501,7,FALSE)</f>
        <v>USA</v>
      </c>
      <c r="H311" s="11" t="str">
        <f>PROPER(VLOOKUP(A311,Customer!$A$1:$J$501,10,FALSE))</f>
        <v>Platinum</v>
      </c>
      <c r="I311" s="11" t="s">
        <v>1668</v>
      </c>
      <c r="J311" s="11" t="str">
        <f>VLOOKUP(I311, Product!$A$2:$H$501, 2,FALSE)</f>
        <v>Luxury Perfume Spray</v>
      </c>
      <c r="K311" s="11" t="str">
        <f>VLOOKUP(I311,Product!$A$2:$H$501,3,FALSE)</f>
        <v>Beauty</v>
      </c>
      <c r="L311" s="11" t="str">
        <f>VLOOKUP(I311, Product!$A$2:$H$501, 4,FALSE)</f>
        <v>Fragrance</v>
      </c>
      <c r="M311" s="11" t="str">
        <f>VLOOKUP(I311, Product!$A$2:$H$501,5,FALSE)</f>
        <v>Gibson, Green and Lopez</v>
      </c>
      <c r="N311" s="12">
        <f>VLOOKUP(I311, Product!$A$2:$I$501,8,FALSE)</f>
        <v>482.75</v>
      </c>
      <c r="O311" s="12">
        <f>VLOOKUP(I311, Product!$A$2:$I$501,9,FALSE)</f>
        <v>444</v>
      </c>
      <c r="P311" s="11" t="s">
        <v>1794</v>
      </c>
      <c r="Q311" s="11" t="str">
        <f>VLOOKUP(P311,Store_Dim!$A$2:$E$21,2,FALSE)</f>
        <v>Thomas, Bridges and Harris</v>
      </c>
      <c r="R311" s="11" t="str">
        <f>VLOOKUP(P311,Store_Dim!$A$2:$E$21,3,FALSE)</f>
        <v>North</v>
      </c>
      <c r="S311" s="11" t="str">
        <f>VLOOKUP(P311,Store_Dim!$A$2:$E$21,4,FALSE)</f>
        <v>Sabrinatown</v>
      </c>
      <c r="T311" s="11" t="str">
        <f>VLOOKUP(P311,Store_Dim!$A$2:$E$21,5,FALSE)</f>
        <v>Online</v>
      </c>
      <c r="U311" s="11" t="s">
        <v>3102</v>
      </c>
      <c r="V311" s="14">
        <f>VLOOKUP(Table1[[#This Row],[Sales_ID]],Sales!$A$2:$O$2001,2,FALSE)</f>
        <v>45272</v>
      </c>
      <c r="W311" s="15">
        <f>VLOOKUP(Table1[[#This Row],[Sales_ID]],Sales!$A$2:$O$2001,12,FALSE)</f>
        <v>4</v>
      </c>
      <c r="X311" s="16" t="str">
        <f>TEXT(VLOOKUP(Table1[[#This Row],[Sales_ID]],Sales!$A$2:$O$2001,13,FALSE),"₹#,##0")</f>
        <v>₹756</v>
      </c>
      <c r="Y311" s="51">
        <f>VLOOKUP(Table1[[#This Row],[Sales_ID]],Sales!$A$2:$O$2001,14,FALSE)</f>
        <v>0.22</v>
      </c>
      <c r="Z311" s="11" t="str">
        <f>VLOOKUP(Table1[[#This Row],[Sales_ID]],Sales!$A$2:$O$2001,10,FALSE)</f>
        <v>COD</v>
      </c>
      <c r="AA311" s="50">
        <f>VLOOKUP(Table1[[#This Row],[Sales_ID]],Sales!$A$2:$O$2001,15,FALSE)</f>
        <v>2358.1583999999998</v>
      </c>
    </row>
    <row r="312" spans="1:27" x14ac:dyDescent="0.3">
      <c r="A312" s="11" t="s">
        <v>23</v>
      </c>
      <c r="B312" s="11" t="str">
        <f>PROPER(VLOOKUP(A312,Customer!$A$2:$J$501,9,FALSE))</f>
        <v>Jeremy Harris</v>
      </c>
      <c r="C312" s="11" t="str">
        <f>PROPER(VLOOKUP(A312,Customer!$A$2:$H$501,3,FALSE))</f>
        <v>59</v>
      </c>
      <c r="D312" s="11" t="str">
        <f>PROPER(VLOOKUP(A312,Customer!$A$2:$H$501,4,FALSE))</f>
        <v>Female</v>
      </c>
      <c r="E312" s="11" t="str">
        <f>PROPER(VLOOKUP(A312,Customer!$A$2:$H$501,5,FALSE))</f>
        <v>Thomastown</v>
      </c>
      <c r="F312" s="11" t="str">
        <f>PROPER(VLOOKUP(A312,Customer!$A$2:$H$501,6,FALSE))</f>
        <v>Ohio</v>
      </c>
      <c r="G312" s="11" t="str">
        <f>VLOOKUP(A312,Customer!$A$2:$H$501,7,FALSE)</f>
        <v>USA</v>
      </c>
      <c r="H312" s="11" t="str">
        <f>PROPER(VLOOKUP(A312,Customer!$A$1:$J$501,10,FALSE))</f>
        <v>Bronze</v>
      </c>
      <c r="I312" s="11" t="s">
        <v>1543</v>
      </c>
      <c r="J312" s="11" t="str">
        <f>VLOOKUP(I312, Product!$A$2:$H$501, 2,FALSE)</f>
        <v>Brother Laser Printer</v>
      </c>
      <c r="K312" s="11" t="str">
        <f>VLOOKUP(I312,Product!$A$2:$H$501,3,FALSE)</f>
        <v>Electronics</v>
      </c>
      <c r="L312" s="11" t="str">
        <f>VLOOKUP(I312, Product!$A$2:$H$501, 4,FALSE)</f>
        <v>Computer</v>
      </c>
      <c r="M312" s="11" t="str">
        <f>VLOOKUP(I312, Product!$A$2:$H$501,5,FALSE)</f>
        <v>Hunt Inc</v>
      </c>
      <c r="N312" s="12">
        <f>VLOOKUP(I312, Product!$A$2:$I$501,8,FALSE)</f>
        <v>112.42</v>
      </c>
      <c r="O312" s="12">
        <f>VLOOKUP(I312, Product!$A$2:$I$501,9,FALSE)</f>
        <v>416</v>
      </c>
      <c r="P312" s="11" t="s">
        <v>1799</v>
      </c>
      <c r="Q312" s="11" t="str">
        <f>VLOOKUP(P312,Store_Dim!$A$2:$E$21,2,FALSE)</f>
        <v>Mcdonald Inc</v>
      </c>
      <c r="R312" s="11" t="str">
        <f>VLOOKUP(P312,Store_Dim!$A$2:$E$21,3,FALSE)</f>
        <v>South</v>
      </c>
      <c r="S312" s="11" t="str">
        <f>VLOOKUP(P312,Store_Dim!$A$2:$E$21,4,FALSE)</f>
        <v>Christopherland</v>
      </c>
      <c r="T312" s="11" t="str">
        <f>VLOOKUP(P312,Store_Dim!$A$2:$E$21,5,FALSE)</f>
        <v>Outlet</v>
      </c>
      <c r="U312" s="11" t="s">
        <v>3103</v>
      </c>
      <c r="V312" s="14">
        <f>VLOOKUP(Table1[[#This Row],[Sales_ID]],Sales!$A$2:$O$2001,2,FALSE)</f>
        <v>45524</v>
      </c>
      <c r="W312" s="15">
        <f>VLOOKUP(Table1[[#This Row],[Sales_ID]],Sales!$A$2:$O$2001,12,FALSE)</f>
        <v>1</v>
      </c>
      <c r="X312" s="16" t="str">
        <f>TEXT(VLOOKUP(Table1[[#This Row],[Sales_ID]],Sales!$A$2:$O$2001,13,FALSE),"₹#,##0")</f>
        <v>₹450</v>
      </c>
      <c r="Y312" s="51">
        <f>VLOOKUP(Table1[[#This Row],[Sales_ID]],Sales!$A$2:$O$2001,14,FALSE)</f>
        <v>0.01</v>
      </c>
      <c r="Z312" s="11" t="str">
        <f>VLOOKUP(Table1[[#This Row],[Sales_ID]],Sales!$A$2:$O$2001,10,FALSE)</f>
        <v>PayPal</v>
      </c>
      <c r="AA312" s="50">
        <f>VLOOKUP(Table1[[#This Row],[Sales_ID]],Sales!$A$2:$O$2001,15,FALSE)</f>
        <v>445.10399999999998</v>
      </c>
    </row>
    <row r="313" spans="1:27" x14ac:dyDescent="0.3">
      <c r="A313" s="11" t="s">
        <v>1101</v>
      </c>
      <c r="B313" s="11" t="str">
        <f>PROPER(VLOOKUP(A313,Customer!$A$2:$J$501,9,FALSE))</f>
        <v>Jeffrey Mccarthy</v>
      </c>
      <c r="C313" s="11" t="str">
        <f>PROPER(VLOOKUP(A313,Customer!$A$2:$H$501,3,FALSE))</f>
        <v>25</v>
      </c>
      <c r="D313" s="11" t="str">
        <f>PROPER(VLOOKUP(A313,Customer!$A$2:$H$501,4,FALSE))</f>
        <v>Female</v>
      </c>
      <c r="E313" s="11" t="str">
        <f>PROPER(VLOOKUP(A313,Customer!$A$2:$H$501,5,FALSE))</f>
        <v>North Samuel</v>
      </c>
      <c r="F313" s="11" t="str">
        <f>PROPER(VLOOKUP(A313,Customer!$A$2:$H$501,6,FALSE))</f>
        <v>Nebraska</v>
      </c>
      <c r="G313" s="11" t="str">
        <f>VLOOKUP(A313,Customer!$A$2:$H$501,7,FALSE)</f>
        <v>USA</v>
      </c>
      <c r="H313" s="11" t="str">
        <f>PROPER(VLOOKUP(A313,Customer!$A$1:$J$501,10,FALSE))</f>
        <v>Bronze</v>
      </c>
      <c r="I313" s="11" t="s">
        <v>1576</v>
      </c>
      <c r="J313" s="11" t="str">
        <f>VLOOKUP(I313, Product!$A$2:$H$501, 2,FALSE)</f>
        <v>Decorative Wall Mirror</v>
      </c>
      <c r="K313" s="11" t="str">
        <f>VLOOKUP(I313,Product!$A$2:$H$501,3,FALSE)</f>
        <v>Home</v>
      </c>
      <c r="L313" s="11" t="str">
        <f>VLOOKUP(I313, Product!$A$2:$H$501, 4,FALSE)</f>
        <v>Decor</v>
      </c>
      <c r="M313" s="11" t="str">
        <f>VLOOKUP(I313, Product!$A$2:$H$501,5,FALSE)</f>
        <v>Luna, Anderson and Bowman</v>
      </c>
      <c r="N313" s="12">
        <f>VLOOKUP(I313, Product!$A$2:$I$501,8,FALSE)</f>
        <v>48.01</v>
      </c>
      <c r="O313" s="12">
        <f>VLOOKUP(I313, Product!$A$2:$I$501,9,FALSE)</f>
        <v>439</v>
      </c>
      <c r="P313" s="11" t="s">
        <v>1752</v>
      </c>
      <c r="Q313" s="11" t="str">
        <f>VLOOKUP(P313,Store_Dim!$A$2:$E$21,2,FALSE)</f>
        <v>Rivera-Warner</v>
      </c>
      <c r="R313" s="11" t="str">
        <f>VLOOKUP(P313,Store_Dim!$A$2:$E$21,3,FALSE)</f>
        <v>East</v>
      </c>
      <c r="S313" s="11" t="str">
        <f>VLOOKUP(P313,Store_Dim!$A$2:$E$21,4,FALSE)</f>
        <v>Washingtonfurt</v>
      </c>
      <c r="T313" s="11" t="str">
        <f>VLOOKUP(P313,Store_Dim!$A$2:$E$21,5,FALSE)</f>
        <v>Flagship</v>
      </c>
      <c r="U313" s="11" t="s">
        <v>3104</v>
      </c>
      <c r="V313" s="14">
        <f>VLOOKUP(Table1[[#This Row],[Sales_ID]],Sales!$A$2:$O$2001,2,FALSE)</f>
        <v>45481</v>
      </c>
      <c r="W313" s="15">
        <f>VLOOKUP(Table1[[#This Row],[Sales_ID]],Sales!$A$2:$O$2001,12,FALSE)</f>
        <v>2</v>
      </c>
      <c r="X313" s="16" t="str">
        <f>TEXT(VLOOKUP(Table1[[#This Row],[Sales_ID]],Sales!$A$2:$O$2001,13,FALSE),"₹#,##0")</f>
        <v>₹779</v>
      </c>
      <c r="Y313" s="51">
        <f>VLOOKUP(Table1[[#This Row],[Sales_ID]],Sales!$A$2:$O$2001,14,FALSE)</f>
        <v>0.12</v>
      </c>
      <c r="Z313" s="11" t="str">
        <f>VLOOKUP(Table1[[#This Row],[Sales_ID]],Sales!$A$2:$O$2001,10,FALSE)</f>
        <v>COD</v>
      </c>
      <c r="AA313" s="50">
        <f>VLOOKUP(Table1[[#This Row],[Sales_ID]],Sales!$A$2:$O$2001,15,FALSE)</f>
        <v>1371.5504000000001</v>
      </c>
    </row>
    <row r="314" spans="1:27" x14ac:dyDescent="0.3">
      <c r="A314" s="11" t="s">
        <v>1431</v>
      </c>
      <c r="B314" s="11" t="str">
        <f>PROPER(VLOOKUP(A314,Customer!$A$2:$J$501,9,FALSE))</f>
        <v>David Pierce</v>
      </c>
      <c r="C314" s="11" t="str">
        <f>PROPER(VLOOKUP(A314,Customer!$A$2:$H$501,3,FALSE))</f>
        <v>45</v>
      </c>
      <c r="D314" s="11" t="str">
        <f>PROPER(VLOOKUP(A314,Customer!$A$2:$H$501,4,FALSE))</f>
        <v>Female</v>
      </c>
      <c r="E314" s="11" t="str">
        <f>PROPER(VLOOKUP(A314,Customer!$A$2:$H$501,5,FALSE))</f>
        <v>Grayland</v>
      </c>
      <c r="F314" s="11" t="str">
        <f>PROPER(VLOOKUP(A314,Customer!$A$2:$H$501,6,FALSE))</f>
        <v>Washington</v>
      </c>
      <c r="G314" s="11" t="str">
        <f>VLOOKUP(A314,Customer!$A$2:$H$501,7,FALSE)</f>
        <v>USA</v>
      </c>
      <c r="H314" s="11" t="str">
        <f>PROPER(VLOOKUP(A314,Customer!$A$1:$J$501,10,FALSE))</f>
        <v>Platinum</v>
      </c>
      <c r="I314" s="11" t="s">
        <v>1702</v>
      </c>
      <c r="J314" s="11" t="str">
        <f>VLOOKUP(I314, Product!$A$2:$H$501, 2,FALSE)</f>
        <v>WiFi Mesh Router</v>
      </c>
      <c r="K314" s="11" t="str">
        <f>VLOOKUP(I314,Product!$A$2:$H$501,3,FALSE)</f>
        <v>Electronics</v>
      </c>
      <c r="L314" s="11" t="str">
        <f>VLOOKUP(I314, Product!$A$2:$H$501, 4,FALSE)</f>
        <v>Appliances</v>
      </c>
      <c r="M314" s="11" t="str">
        <f>VLOOKUP(I314, Product!$A$2:$H$501,5,FALSE)</f>
        <v>White, Reeves and Woods</v>
      </c>
      <c r="N314" s="12">
        <f>VLOOKUP(I314, Product!$A$2:$I$501,8,FALSE)</f>
        <v>480.9</v>
      </c>
      <c r="O314" s="12">
        <f>VLOOKUP(I314, Product!$A$2:$I$501,9,FALSE)</f>
        <v>104</v>
      </c>
      <c r="P314" s="11" t="s">
        <v>1807</v>
      </c>
      <c r="Q314" s="11" t="str">
        <f>VLOOKUP(P314,Store_Dim!$A$2:$E$21,2,FALSE)</f>
        <v>Holloway Ltd</v>
      </c>
      <c r="R314" s="11" t="str">
        <f>VLOOKUP(P314,Store_Dim!$A$2:$E$21,3,FALSE)</f>
        <v>North</v>
      </c>
      <c r="S314" s="11" t="str">
        <f>VLOOKUP(P314,Store_Dim!$A$2:$E$21,4,FALSE)</f>
        <v>Bensonhaven</v>
      </c>
      <c r="T314" s="11" t="str">
        <f>VLOOKUP(P314,Store_Dim!$A$2:$E$21,5,FALSE)</f>
        <v>Flagship</v>
      </c>
      <c r="U314" s="11" t="s">
        <v>3105</v>
      </c>
      <c r="V314" s="14">
        <f>VLOOKUP(Table1[[#This Row],[Sales_ID]],Sales!$A$2:$O$2001,2,FALSE)</f>
        <v>45267</v>
      </c>
      <c r="W314" s="15">
        <f>VLOOKUP(Table1[[#This Row],[Sales_ID]],Sales!$A$2:$O$2001,12,FALSE)</f>
        <v>1</v>
      </c>
      <c r="X314" s="16" t="str">
        <f>TEXT(VLOOKUP(Table1[[#This Row],[Sales_ID]],Sales!$A$2:$O$2001,13,FALSE),"₹#,##0")</f>
        <v>₹749</v>
      </c>
      <c r="Y314" s="51">
        <f>VLOOKUP(Table1[[#This Row],[Sales_ID]],Sales!$A$2:$O$2001,14,FALSE)</f>
        <v>0.1</v>
      </c>
      <c r="Z314" s="11" t="str">
        <f>VLOOKUP(Table1[[#This Row],[Sales_ID]],Sales!$A$2:$O$2001,10,FALSE)</f>
        <v>COD</v>
      </c>
      <c r="AA314" s="50">
        <f>VLOOKUP(Table1[[#This Row],[Sales_ID]],Sales!$A$2:$O$2001,15,FALSE)</f>
        <v>673.875</v>
      </c>
    </row>
    <row r="315" spans="1:27" x14ac:dyDescent="0.3">
      <c r="A315" s="11" t="s">
        <v>1238</v>
      </c>
      <c r="B315" s="11" t="str">
        <f>PROPER(VLOOKUP(A315,Customer!$A$2:$J$501,9,FALSE))</f>
        <v>Charles Norman Phd</v>
      </c>
      <c r="C315" s="11" t="str">
        <f>PROPER(VLOOKUP(A315,Customer!$A$2:$H$501,3,FALSE))</f>
        <v>62</v>
      </c>
      <c r="D315" s="11" t="str">
        <f>PROPER(VLOOKUP(A315,Customer!$A$2:$H$501,4,FALSE))</f>
        <v>Female</v>
      </c>
      <c r="E315" s="11" t="str">
        <f>PROPER(VLOOKUP(A315,Customer!$A$2:$H$501,5,FALSE))</f>
        <v>East Jennifer</v>
      </c>
      <c r="F315" s="11" t="str">
        <f>PROPER(VLOOKUP(A315,Customer!$A$2:$H$501,6,FALSE))</f>
        <v>Kansas</v>
      </c>
      <c r="G315" s="11" t="str">
        <f>VLOOKUP(A315,Customer!$A$2:$H$501,7,FALSE)</f>
        <v>USA</v>
      </c>
      <c r="H315" s="11" t="str">
        <f>PROPER(VLOOKUP(A315,Customer!$A$1:$J$501,10,FALSE))</f>
        <v>Platinum</v>
      </c>
      <c r="I315" s="11" t="s">
        <v>1736</v>
      </c>
      <c r="J315" s="11" t="str">
        <f>VLOOKUP(I315, Product!$A$2:$H$501, 2,FALSE)</f>
        <v>Vitamin E Body Lotion</v>
      </c>
      <c r="K315" s="11" t="str">
        <f>VLOOKUP(I315,Product!$A$2:$H$501,3,FALSE)</f>
        <v>Beauty</v>
      </c>
      <c r="L315" s="11" t="str">
        <f>VLOOKUP(I315, Product!$A$2:$H$501, 4,FALSE)</f>
        <v>Skincare</v>
      </c>
      <c r="M315" s="11" t="str">
        <f>VLOOKUP(I315, Product!$A$2:$H$501,5,FALSE)</f>
        <v>Hoffman-Williams</v>
      </c>
      <c r="N315" s="12">
        <f>VLOOKUP(I315, Product!$A$2:$I$501,8,FALSE)</f>
        <v>358.47</v>
      </c>
      <c r="O315" s="12">
        <f>VLOOKUP(I315, Product!$A$2:$I$501,9,FALSE)</f>
        <v>213</v>
      </c>
      <c r="P315" s="11" t="s">
        <v>1786</v>
      </c>
      <c r="Q315" s="11" t="str">
        <f>VLOOKUP(P315,Store_Dim!$A$2:$E$21,2,FALSE)</f>
        <v>Moore, Padilla and Butler</v>
      </c>
      <c r="R315" s="11" t="str">
        <f>VLOOKUP(P315,Store_Dim!$A$2:$E$21,3,FALSE)</f>
        <v>South</v>
      </c>
      <c r="S315" s="11" t="str">
        <f>VLOOKUP(P315,Store_Dim!$A$2:$E$21,4,FALSE)</f>
        <v>East Johnstad</v>
      </c>
      <c r="T315" s="11" t="str">
        <f>VLOOKUP(P315,Store_Dim!$A$2:$E$21,5,FALSE)</f>
        <v>Flagship</v>
      </c>
      <c r="U315" s="11" t="s">
        <v>1954</v>
      </c>
      <c r="V315" s="14">
        <f>VLOOKUP(Table1[[#This Row],[Sales_ID]],Sales!$A$2:$O$2001,2,FALSE)</f>
        <v>45347</v>
      </c>
      <c r="W315" s="15">
        <f>VLOOKUP(Table1[[#This Row],[Sales_ID]],Sales!$A$2:$O$2001,12,FALSE)</f>
        <v>2</v>
      </c>
      <c r="X315" s="16" t="str">
        <f>TEXT(VLOOKUP(Table1[[#This Row],[Sales_ID]],Sales!$A$2:$O$2001,13,FALSE),"₹#,##0")</f>
        <v>₹725</v>
      </c>
      <c r="Y315" s="51">
        <f>VLOOKUP(Table1[[#This Row],[Sales_ID]],Sales!$A$2:$O$2001,14,FALSE)</f>
        <v>0.1</v>
      </c>
      <c r="Z315" s="11" t="str">
        <f>VLOOKUP(Table1[[#This Row],[Sales_ID]],Sales!$A$2:$O$2001,10,FALSE)</f>
        <v>Credit Card</v>
      </c>
      <c r="AA315" s="50">
        <f>VLOOKUP(Table1[[#This Row],[Sales_ID]],Sales!$A$2:$O$2001,15,FALSE)</f>
        <v>1304.9459999999999</v>
      </c>
    </row>
    <row r="316" spans="1:27" x14ac:dyDescent="0.3">
      <c r="A316" s="11" t="s">
        <v>598</v>
      </c>
      <c r="B316" s="11" t="str">
        <f>PROPER(VLOOKUP(A316,Customer!$A$2:$J$501,9,FALSE))</f>
        <v>Erin Ward</v>
      </c>
      <c r="C316" s="11" t="str">
        <f>PROPER(VLOOKUP(A316,Customer!$A$2:$H$501,3,FALSE))</f>
        <v>60</v>
      </c>
      <c r="D316" s="11" t="str">
        <f>PROPER(VLOOKUP(A316,Customer!$A$2:$H$501,4,FALSE))</f>
        <v>Male</v>
      </c>
      <c r="E316" s="11" t="str">
        <f>PROPER(VLOOKUP(A316,Customer!$A$2:$H$501,5,FALSE))</f>
        <v>New Brianchester</v>
      </c>
      <c r="F316" s="11" t="str">
        <f>PROPER(VLOOKUP(A316,Customer!$A$2:$H$501,6,FALSE))</f>
        <v>New York</v>
      </c>
      <c r="G316" s="11" t="str">
        <f>VLOOKUP(A316,Customer!$A$2:$H$501,7,FALSE)</f>
        <v>USA</v>
      </c>
      <c r="H316" s="11" t="str">
        <f>PROPER(VLOOKUP(A316,Customer!$A$1:$J$501,10,FALSE))</f>
        <v>Bronze</v>
      </c>
      <c r="I316" s="11" t="s">
        <v>1726</v>
      </c>
      <c r="J316" s="11" t="str">
        <f>VLOOKUP(I316, Product!$A$2:$H$501, 2,FALSE)</f>
        <v>Face Foundation Kit</v>
      </c>
      <c r="K316" s="11" t="str">
        <f>VLOOKUP(I316,Product!$A$2:$H$501,3,FALSE)</f>
        <v>Beauty</v>
      </c>
      <c r="L316" s="11" t="str">
        <f>VLOOKUP(I316, Product!$A$2:$H$501, 4,FALSE)</f>
        <v>Makeup</v>
      </c>
      <c r="M316" s="11" t="str">
        <f>VLOOKUP(I316, Product!$A$2:$H$501,5,FALSE)</f>
        <v>Taylor-Elliott</v>
      </c>
      <c r="N316" s="12">
        <f>VLOOKUP(I316, Product!$A$2:$I$501,8,FALSE)</f>
        <v>183.04</v>
      </c>
      <c r="O316" s="12">
        <f>VLOOKUP(I316, Product!$A$2:$I$501,9,FALSE)</f>
        <v>457</v>
      </c>
      <c r="P316" s="11" t="s">
        <v>1752</v>
      </c>
      <c r="Q316" s="11" t="str">
        <f>VLOOKUP(P316,Store_Dim!$A$2:$E$21,2,FALSE)</f>
        <v>Rivera-Warner</v>
      </c>
      <c r="R316" s="11" t="str">
        <f>VLOOKUP(P316,Store_Dim!$A$2:$E$21,3,FALSE)</f>
        <v>East</v>
      </c>
      <c r="S316" s="11" t="str">
        <f>VLOOKUP(P316,Store_Dim!$A$2:$E$21,4,FALSE)</f>
        <v>Washingtonfurt</v>
      </c>
      <c r="T316" s="11" t="str">
        <f>VLOOKUP(P316,Store_Dim!$A$2:$E$21,5,FALSE)</f>
        <v>Flagship</v>
      </c>
      <c r="U316" s="11" t="s">
        <v>3106</v>
      </c>
      <c r="V316" s="14">
        <f>VLOOKUP(Table1[[#This Row],[Sales_ID]],Sales!$A$2:$O$2001,2,FALSE)</f>
        <v>45328</v>
      </c>
      <c r="W316" s="15">
        <f>VLOOKUP(Table1[[#This Row],[Sales_ID]],Sales!$A$2:$O$2001,12,FALSE)</f>
        <v>2</v>
      </c>
      <c r="X316" s="16" t="str">
        <f>TEXT(VLOOKUP(Table1[[#This Row],[Sales_ID]],Sales!$A$2:$O$2001,13,FALSE),"₹#,##0")</f>
        <v>₹122</v>
      </c>
      <c r="Y316" s="51">
        <f>VLOOKUP(Table1[[#This Row],[Sales_ID]],Sales!$A$2:$O$2001,14,FALSE)</f>
        <v>0.08</v>
      </c>
      <c r="Z316" s="11" t="str">
        <f>VLOOKUP(Table1[[#This Row],[Sales_ID]],Sales!$A$2:$O$2001,10,FALSE)</f>
        <v>COD</v>
      </c>
      <c r="AA316" s="50">
        <f>VLOOKUP(Table1[[#This Row],[Sales_ID]],Sales!$A$2:$O$2001,15,FALSE)</f>
        <v>223.87280000000001</v>
      </c>
    </row>
    <row r="317" spans="1:27" x14ac:dyDescent="0.3">
      <c r="A317" s="11" t="s">
        <v>1513</v>
      </c>
      <c r="B317" s="11" t="str">
        <f>PROPER(VLOOKUP(A317,Customer!$A$2:$J$501,9,FALSE))</f>
        <v>Darrell Miller</v>
      </c>
      <c r="C317" s="11" t="str">
        <f>PROPER(VLOOKUP(A317,Customer!$A$2:$H$501,3,FALSE))</f>
        <v>59</v>
      </c>
      <c r="D317" s="11" t="str">
        <f>PROPER(VLOOKUP(A317,Customer!$A$2:$H$501,4,FALSE))</f>
        <v>Female</v>
      </c>
      <c r="E317" s="11" t="str">
        <f>PROPER(VLOOKUP(A317,Customer!$A$2:$H$501,5,FALSE))</f>
        <v>Port Carol</v>
      </c>
      <c r="F317" s="11" t="str">
        <f>PROPER(VLOOKUP(A317,Customer!$A$2:$H$501,6,FALSE))</f>
        <v>Florida</v>
      </c>
      <c r="G317" s="11" t="str">
        <f>VLOOKUP(A317,Customer!$A$2:$H$501,7,FALSE)</f>
        <v>USA</v>
      </c>
      <c r="H317" s="11" t="str">
        <f>PROPER(VLOOKUP(A317,Customer!$A$1:$J$501,10,FALSE))</f>
        <v>Platinum</v>
      </c>
      <c r="I317" s="11" t="s">
        <v>1646</v>
      </c>
      <c r="J317" s="11" t="str">
        <f>VLOOKUP(I317, Product!$A$2:$H$501, 2,FALSE)</f>
        <v>Men's Roll-On Perfume</v>
      </c>
      <c r="K317" s="11" t="str">
        <f>VLOOKUP(I317,Product!$A$2:$H$501,3,FALSE)</f>
        <v>Beauty</v>
      </c>
      <c r="L317" s="11" t="str">
        <f>VLOOKUP(I317, Product!$A$2:$H$501, 4,FALSE)</f>
        <v>Fragrance</v>
      </c>
      <c r="M317" s="11" t="str">
        <f>VLOOKUP(I317, Product!$A$2:$H$501,5,FALSE)</f>
        <v>Sullivan and Sons</v>
      </c>
      <c r="N317" s="12">
        <f>VLOOKUP(I317, Product!$A$2:$I$501,8,FALSE)</f>
        <v>43.29</v>
      </c>
      <c r="O317" s="12">
        <f>VLOOKUP(I317, Product!$A$2:$I$501,9,FALSE)</f>
        <v>267</v>
      </c>
      <c r="P317" s="11" t="s">
        <v>1801</v>
      </c>
      <c r="Q317" s="11" t="str">
        <f>VLOOKUP(P317,Store_Dim!$A$2:$E$21,2,FALSE)</f>
        <v>Shelton PLC</v>
      </c>
      <c r="R317" s="11" t="str">
        <f>VLOOKUP(P317,Store_Dim!$A$2:$E$21,3,FALSE)</f>
        <v>North</v>
      </c>
      <c r="S317" s="11" t="str">
        <f>VLOOKUP(P317,Store_Dim!$A$2:$E$21,4,FALSE)</f>
        <v>East Jenniferstad</v>
      </c>
      <c r="T317" s="11" t="str">
        <f>VLOOKUP(P317,Store_Dim!$A$2:$E$21,5,FALSE)</f>
        <v>Flagship</v>
      </c>
      <c r="U317" s="11" t="s">
        <v>3107</v>
      </c>
      <c r="V317" s="14">
        <f>VLOOKUP(Table1[[#This Row],[Sales_ID]],Sales!$A$2:$O$2001,2,FALSE)</f>
        <v>45787</v>
      </c>
      <c r="W317" s="15">
        <f>VLOOKUP(Table1[[#This Row],[Sales_ID]],Sales!$A$2:$O$2001,12,FALSE)</f>
        <v>3</v>
      </c>
      <c r="X317" s="16" t="str">
        <f>TEXT(VLOOKUP(Table1[[#This Row],[Sales_ID]],Sales!$A$2:$O$2001,13,FALSE),"₹#,##0")</f>
        <v>₹225</v>
      </c>
      <c r="Y317" s="51">
        <f>VLOOKUP(Table1[[#This Row],[Sales_ID]],Sales!$A$2:$O$2001,14,FALSE)</f>
        <v>0.15</v>
      </c>
      <c r="Z317" s="11" t="str">
        <f>VLOOKUP(Table1[[#This Row],[Sales_ID]],Sales!$A$2:$O$2001,10,FALSE)</f>
        <v>COD</v>
      </c>
      <c r="AA317" s="50">
        <f>VLOOKUP(Table1[[#This Row],[Sales_ID]],Sales!$A$2:$O$2001,15,FALSE)</f>
        <v>574.10699999999997</v>
      </c>
    </row>
    <row r="318" spans="1:27" x14ac:dyDescent="0.3">
      <c r="A318" s="11" t="s">
        <v>1011</v>
      </c>
      <c r="B318" s="11" t="str">
        <f>PROPER(VLOOKUP(A318,Customer!$A$2:$J$501,9,FALSE))</f>
        <v>Darren Burton</v>
      </c>
      <c r="C318" s="11" t="str">
        <f>PROPER(VLOOKUP(A318,Customer!$A$2:$H$501,3,FALSE))</f>
        <v>21</v>
      </c>
      <c r="D318" s="11" t="str">
        <f>PROPER(VLOOKUP(A318,Customer!$A$2:$H$501,4,FALSE))</f>
        <v>Female</v>
      </c>
      <c r="E318" s="11" t="str">
        <f>PROPER(VLOOKUP(A318,Customer!$A$2:$H$501,5,FALSE))</f>
        <v>Lake Alice</v>
      </c>
      <c r="F318" s="11" t="str">
        <f>PROPER(VLOOKUP(A318,Customer!$A$2:$H$501,6,FALSE))</f>
        <v>Tennessee</v>
      </c>
      <c r="G318" s="11" t="str">
        <f>VLOOKUP(A318,Customer!$A$2:$H$501,7,FALSE)</f>
        <v>USA</v>
      </c>
      <c r="H318" s="11" t="str">
        <f>PROPER(VLOOKUP(A318,Customer!$A$1:$J$501,10,FALSE))</f>
        <v>Bronze</v>
      </c>
      <c r="I318" s="11" t="s">
        <v>1606</v>
      </c>
      <c r="J318" s="11" t="str">
        <f>VLOOKUP(I318, Product!$A$2:$H$501, 2,FALSE)</f>
        <v>Fabric Sofa Throw Blanket</v>
      </c>
      <c r="K318" s="11" t="str">
        <f>VLOOKUP(I318,Product!$A$2:$H$501,3,FALSE)</f>
        <v>Home</v>
      </c>
      <c r="L318" s="11" t="str">
        <f>VLOOKUP(I318, Product!$A$2:$H$501, 4,FALSE)</f>
        <v>Decor</v>
      </c>
      <c r="M318" s="11" t="str">
        <f>VLOOKUP(I318, Product!$A$2:$H$501,5,FALSE)</f>
        <v>Hoffman Group</v>
      </c>
      <c r="N318" s="12">
        <f>VLOOKUP(I318, Product!$A$2:$I$501,8,FALSE)</f>
        <v>218.48</v>
      </c>
      <c r="O318" s="12">
        <f>VLOOKUP(I318, Product!$A$2:$I$501,9,FALSE)</f>
        <v>276</v>
      </c>
      <c r="P318" s="11" t="s">
        <v>1813</v>
      </c>
      <c r="Q318" s="11" t="str">
        <f>VLOOKUP(P318,Store_Dim!$A$2:$E$21,2,FALSE)</f>
        <v>Mann-Austin</v>
      </c>
      <c r="R318" s="11" t="str">
        <f>VLOOKUP(P318,Store_Dim!$A$2:$E$21,3,FALSE)</f>
        <v>East</v>
      </c>
      <c r="S318" s="11" t="str">
        <f>VLOOKUP(P318,Store_Dim!$A$2:$E$21,4,FALSE)</f>
        <v>Vasquezborough</v>
      </c>
      <c r="T318" s="11" t="str">
        <f>VLOOKUP(P318,Store_Dim!$A$2:$E$21,5,FALSE)</f>
        <v>Online</v>
      </c>
      <c r="U318" s="11" t="s">
        <v>3108</v>
      </c>
      <c r="V318" s="14">
        <f>VLOOKUP(Table1[[#This Row],[Sales_ID]],Sales!$A$2:$O$2001,2,FALSE)</f>
        <v>45876</v>
      </c>
      <c r="W318" s="15">
        <f>VLOOKUP(Table1[[#This Row],[Sales_ID]],Sales!$A$2:$O$2001,12,FALSE)</f>
        <v>1</v>
      </c>
      <c r="X318" s="16" t="str">
        <f>TEXT(VLOOKUP(Table1[[#This Row],[Sales_ID]],Sales!$A$2:$O$2001,13,FALSE),"₹#,##0")</f>
        <v>₹654</v>
      </c>
      <c r="Y318" s="51">
        <f>VLOOKUP(Table1[[#This Row],[Sales_ID]],Sales!$A$2:$O$2001,14,FALSE)</f>
        <v>0.19</v>
      </c>
      <c r="Z318" s="11" t="str">
        <f>VLOOKUP(Table1[[#This Row],[Sales_ID]],Sales!$A$2:$O$2001,10,FALSE)</f>
        <v>PayPal</v>
      </c>
      <c r="AA318" s="50">
        <f>VLOOKUP(Table1[[#This Row],[Sales_ID]],Sales!$A$2:$O$2001,15,FALSE)</f>
        <v>529.88580000000002</v>
      </c>
    </row>
    <row r="319" spans="1:27" x14ac:dyDescent="0.3">
      <c r="A319" s="11" t="s">
        <v>218</v>
      </c>
      <c r="B319" s="11" t="str">
        <f>PROPER(VLOOKUP(A319,Customer!$A$2:$J$501,9,FALSE))</f>
        <v>Cheryl Copeland</v>
      </c>
      <c r="C319" s="11" t="str">
        <f>PROPER(VLOOKUP(A319,Customer!$A$2:$H$501,3,FALSE))</f>
        <v>51</v>
      </c>
      <c r="D319" s="11" t="str">
        <f>PROPER(VLOOKUP(A319,Customer!$A$2:$H$501,4,FALSE))</f>
        <v>Male</v>
      </c>
      <c r="E319" s="11" t="str">
        <f>PROPER(VLOOKUP(A319,Customer!$A$2:$H$501,5,FALSE))</f>
        <v>Snowmouth</v>
      </c>
      <c r="F319" s="11" t="str">
        <f>PROPER(VLOOKUP(A319,Customer!$A$2:$H$501,6,FALSE))</f>
        <v>Maryland</v>
      </c>
      <c r="G319" s="11" t="str">
        <f>VLOOKUP(A319,Customer!$A$2:$H$501,7,FALSE)</f>
        <v>USA</v>
      </c>
      <c r="H319" s="11" t="str">
        <f>PROPER(VLOOKUP(A319,Customer!$A$1:$J$501,10,FALSE))</f>
        <v>Platinum</v>
      </c>
      <c r="I319" s="11" t="s">
        <v>1690</v>
      </c>
      <c r="J319" s="11" t="str">
        <f>VLOOKUP(I319, Product!$A$2:$H$501, 2,FALSE)</f>
        <v>Hair Repair Oil Treatment</v>
      </c>
      <c r="K319" s="11" t="str">
        <f>VLOOKUP(I319,Product!$A$2:$H$501,3,FALSE)</f>
        <v>Beauty</v>
      </c>
      <c r="L319" s="11" t="str">
        <f>VLOOKUP(I319, Product!$A$2:$H$501, 4,FALSE)</f>
        <v>Haircare</v>
      </c>
      <c r="M319" s="11" t="str">
        <f>VLOOKUP(I319, Product!$A$2:$H$501,5,FALSE)</f>
        <v>Hopkins Ltd</v>
      </c>
      <c r="N319" s="12">
        <f>VLOOKUP(I319, Product!$A$2:$I$501,8,FALSE)</f>
        <v>214.32</v>
      </c>
      <c r="O319" s="12">
        <f>VLOOKUP(I319, Product!$A$2:$I$501,9,FALSE)</f>
        <v>383</v>
      </c>
      <c r="P319" s="11" t="s">
        <v>1773</v>
      </c>
      <c r="Q319" s="11" t="str">
        <f>VLOOKUP(P319,Store_Dim!$A$2:$E$21,2,FALSE)</f>
        <v>Gray Ltd</v>
      </c>
      <c r="R319" s="11" t="str">
        <f>VLOOKUP(P319,Store_Dim!$A$2:$E$21,3,FALSE)</f>
        <v>North</v>
      </c>
      <c r="S319" s="11" t="str">
        <f>VLOOKUP(P319,Store_Dim!$A$2:$E$21,4,FALSE)</f>
        <v>New Michaelchester</v>
      </c>
      <c r="T319" s="11" t="str">
        <f>VLOOKUP(P319,Store_Dim!$A$2:$E$21,5,FALSE)</f>
        <v>Outlet</v>
      </c>
      <c r="U319" s="11" t="s">
        <v>3109</v>
      </c>
      <c r="V319" s="14">
        <f>VLOOKUP(Table1[[#This Row],[Sales_ID]],Sales!$A$2:$O$2001,2,FALSE)</f>
        <v>45552</v>
      </c>
      <c r="W319" s="15">
        <f>VLOOKUP(Table1[[#This Row],[Sales_ID]],Sales!$A$2:$O$2001,12,FALSE)</f>
        <v>2</v>
      </c>
      <c r="X319" s="16" t="str">
        <f>TEXT(VLOOKUP(Table1[[#This Row],[Sales_ID]],Sales!$A$2:$O$2001,13,FALSE),"₹#,##0")</f>
        <v>₹505</v>
      </c>
      <c r="Y319" s="51">
        <f>VLOOKUP(Table1[[#This Row],[Sales_ID]],Sales!$A$2:$O$2001,14,FALSE)</f>
        <v>0.08</v>
      </c>
      <c r="Z319" s="11" t="str">
        <f>VLOOKUP(Table1[[#This Row],[Sales_ID]],Sales!$A$2:$O$2001,10,FALSE)</f>
        <v>COD</v>
      </c>
      <c r="AA319" s="50">
        <f>VLOOKUP(Table1[[#This Row],[Sales_ID]],Sales!$A$2:$O$2001,15,FALSE)</f>
        <v>929.16320000000007</v>
      </c>
    </row>
    <row r="320" spans="1:27" x14ac:dyDescent="0.3">
      <c r="A320" s="11" t="s">
        <v>1181</v>
      </c>
      <c r="B320" s="11" t="str">
        <f>PROPER(VLOOKUP(A320,Customer!$A$2:$J$501,9,FALSE))</f>
        <v>Frank Stewart</v>
      </c>
      <c r="C320" s="11" t="str">
        <f>PROPER(VLOOKUP(A320,Customer!$A$2:$H$501,3,FALSE))</f>
        <v>44</v>
      </c>
      <c r="D320" s="11" t="str">
        <f>PROPER(VLOOKUP(A320,Customer!$A$2:$H$501,4,FALSE))</f>
        <v>Female</v>
      </c>
      <c r="E320" s="11" t="str">
        <f>PROPER(VLOOKUP(A320,Customer!$A$2:$H$501,5,FALSE))</f>
        <v>Fischerborough</v>
      </c>
      <c r="F320" s="11" t="str">
        <f>PROPER(VLOOKUP(A320,Customer!$A$2:$H$501,6,FALSE))</f>
        <v>Delaware</v>
      </c>
      <c r="G320" s="11" t="str">
        <f>VLOOKUP(A320,Customer!$A$2:$H$501,7,FALSE)</f>
        <v>USA</v>
      </c>
      <c r="H320" s="11" t="str">
        <f>PROPER(VLOOKUP(A320,Customer!$A$1:$J$501,10,FALSE))</f>
        <v>Bronze</v>
      </c>
      <c r="I320" s="11" t="s">
        <v>1656</v>
      </c>
      <c r="J320" s="11" t="str">
        <f>VLOOKUP(I320, Product!$A$2:$H$501, 2,FALSE)</f>
        <v>Sports Stopwatch Pro</v>
      </c>
      <c r="K320" s="11" t="str">
        <f>VLOOKUP(I320,Product!$A$2:$H$501,3,FALSE)</f>
        <v>Sports</v>
      </c>
      <c r="L320" s="11" t="str">
        <f>VLOOKUP(I320, Product!$A$2:$H$501, 4,FALSE)</f>
        <v>Accessories</v>
      </c>
      <c r="M320" s="11" t="str">
        <f>VLOOKUP(I320, Product!$A$2:$H$501,5,FALSE)</f>
        <v>Thompson-French</v>
      </c>
      <c r="N320" s="12">
        <f>VLOOKUP(I320, Product!$A$2:$I$501,8,FALSE)</f>
        <v>434.84</v>
      </c>
      <c r="O320" s="12">
        <f>VLOOKUP(I320, Product!$A$2:$I$501,9,FALSE)</f>
        <v>185</v>
      </c>
      <c r="P320" s="11" t="s">
        <v>1782</v>
      </c>
      <c r="Q320" s="11" t="str">
        <f>VLOOKUP(P320,Store_Dim!$A$2:$E$21,2,FALSE)</f>
        <v>Bean, Jones and Park</v>
      </c>
      <c r="R320" s="11" t="str">
        <f>VLOOKUP(P320,Store_Dim!$A$2:$E$21,3,FALSE)</f>
        <v>West</v>
      </c>
      <c r="S320" s="11" t="str">
        <f>VLOOKUP(P320,Store_Dim!$A$2:$E$21,4,FALSE)</f>
        <v>Thompsonborough</v>
      </c>
      <c r="T320" s="11" t="str">
        <f>VLOOKUP(P320,Store_Dim!$A$2:$E$21,5,FALSE)</f>
        <v>Online</v>
      </c>
      <c r="U320" s="11" t="s">
        <v>3110</v>
      </c>
      <c r="V320" s="14">
        <f>VLOOKUP(Table1[[#This Row],[Sales_ID]],Sales!$A$2:$O$2001,2,FALSE)</f>
        <v>45823</v>
      </c>
      <c r="W320" s="15">
        <f>VLOOKUP(Table1[[#This Row],[Sales_ID]],Sales!$A$2:$O$2001,12,FALSE)</f>
        <v>2</v>
      </c>
      <c r="X320" s="16" t="str">
        <f>TEXT(VLOOKUP(Table1[[#This Row],[Sales_ID]],Sales!$A$2:$O$2001,13,FALSE),"₹#,##0")</f>
        <v>₹623</v>
      </c>
      <c r="Y320" s="51">
        <f>VLOOKUP(Table1[[#This Row],[Sales_ID]],Sales!$A$2:$O$2001,14,FALSE)</f>
        <v>0.14000000000000001</v>
      </c>
      <c r="Z320" s="11" t="str">
        <f>VLOOKUP(Table1[[#This Row],[Sales_ID]],Sales!$A$2:$O$2001,10,FALSE)</f>
        <v>COD</v>
      </c>
      <c r="AA320" s="50">
        <f>VLOOKUP(Table1[[#This Row],[Sales_ID]],Sales!$A$2:$O$2001,15,FALSE)</f>
        <v>1071.904</v>
      </c>
    </row>
    <row r="321" spans="1:27" x14ac:dyDescent="0.3">
      <c r="A321" s="11" t="s">
        <v>1023</v>
      </c>
      <c r="B321" s="11" t="str">
        <f>PROPER(VLOOKUP(A321,Customer!$A$2:$J$501,9,FALSE))</f>
        <v>Andrew Smith</v>
      </c>
      <c r="C321" s="11" t="str">
        <f>PROPER(VLOOKUP(A321,Customer!$A$2:$H$501,3,FALSE))</f>
        <v>60</v>
      </c>
      <c r="D321" s="11" t="str">
        <f>PROPER(VLOOKUP(A321,Customer!$A$2:$H$501,4,FALSE))</f>
        <v>Male</v>
      </c>
      <c r="E321" s="11" t="str">
        <f>PROPER(VLOOKUP(A321,Customer!$A$2:$H$501,5,FALSE))</f>
        <v>East Matthew</v>
      </c>
      <c r="F321" s="11" t="str">
        <f>PROPER(VLOOKUP(A321,Customer!$A$2:$H$501,6,FALSE))</f>
        <v>Wisconsin</v>
      </c>
      <c r="G321" s="11" t="str">
        <f>VLOOKUP(A321,Customer!$A$2:$H$501,7,FALSE)</f>
        <v>USA</v>
      </c>
      <c r="H321" s="11" t="str">
        <f>PROPER(VLOOKUP(A321,Customer!$A$1:$J$501,10,FALSE))</f>
        <v>Bronze</v>
      </c>
      <c r="I321" s="11" t="s">
        <v>1555</v>
      </c>
      <c r="J321" s="11" t="str">
        <f>VLOOKUP(I321, Product!$A$2:$H$501, 2,FALSE)</f>
        <v>Men's Leather Belt</v>
      </c>
      <c r="K321" s="11" t="str">
        <f>VLOOKUP(I321,Product!$A$2:$H$501,3,FALSE)</f>
        <v>Clothing</v>
      </c>
      <c r="L321" s="11" t="str">
        <f>VLOOKUP(I321, Product!$A$2:$H$501, 4,FALSE)</f>
        <v>Accessories</v>
      </c>
      <c r="M321" s="11" t="str">
        <f>VLOOKUP(I321, Product!$A$2:$H$501,5,FALSE)</f>
        <v>Baldwin, Garza and Gonzalez</v>
      </c>
      <c r="N321" s="12">
        <f>VLOOKUP(I321, Product!$A$2:$I$501,8,FALSE)</f>
        <v>261</v>
      </c>
      <c r="O321" s="12">
        <f>VLOOKUP(I321, Product!$A$2:$I$501,9,FALSE)</f>
        <v>59</v>
      </c>
      <c r="P321" s="11" t="s">
        <v>1804</v>
      </c>
      <c r="Q321" s="11" t="str">
        <f>VLOOKUP(P321,Store_Dim!$A$2:$E$21,2,FALSE)</f>
        <v>Frederick-Wright</v>
      </c>
      <c r="R321" s="11" t="str">
        <f>VLOOKUP(P321,Store_Dim!$A$2:$E$21,3,FALSE)</f>
        <v>West</v>
      </c>
      <c r="S321" s="11" t="str">
        <f>VLOOKUP(P321,Store_Dim!$A$2:$E$21,4,FALSE)</f>
        <v>New Jimmymouth</v>
      </c>
      <c r="T321" s="11" t="str">
        <f>VLOOKUP(P321,Store_Dim!$A$2:$E$21,5,FALSE)</f>
        <v>Flagship</v>
      </c>
      <c r="U321" s="11" t="s">
        <v>3111</v>
      </c>
      <c r="V321" s="14">
        <f>VLOOKUP(Table1[[#This Row],[Sales_ID]],Sales!$A$2:$O$2001,2,FALSE)</f>
        <v>45622</v>
      </c>
      <c r="W321" s="15">
        <f>VLOOKUP(Table1[[#This Row],[Sales_ID]],Sales!$A$2:$O$2001,12,FALSE)</f>
        <v>2</v>
      </c>
      <c r="X321" s="16" t="str">
        <f>TEXT(VLOOKUP(Table1[[#This Row],[Sales_ID]],Sales!$A$2:$O$2001,13,FALSE),"₹#,##0")</f>
        <v>₹531</v>
      </c>
      <c r="Y321" s="51">
        <f>VLOOKUP(Table1[[#This Row],[Sales_ID]],Sales!$A$2:$O$2001,14,FALSE)</f>
        <v>0.28000000000000003</v>
      </c>
      <c r="Z321" s="11" t="str">
        <f>VLOOKUP(Table1[[#This Row],[Sales_ID]],Sales!$A$2:$O$2001,10,FALSE)</f>
        <v>COD</v>
      </c>
      <c r="AA321" s="50">
        <f>VLOOKUP(Table1[[#This Row],[Sales_ID]],Sales!$A$2:$O$2001,15,FALSE)</f>
        <v>763.97759999999994</v>
      </c>
    </row>
    <row r="322" spans="1:27" x14ac:dyDescent="0.3">
      <c r="A322" s="11" t="s">
        <v>1142</v>
      </c>
      <c r="B322" s="11" t="str">
        <f>PROPER(VLOOKUP(A322,Customer!$A$2:$J$501,9,FALSE))</f>
        <v>Brandon Mcbride</v>
      </c>
      <c r="C322" s="11" t="str">
        <f>PROPER(VLOOKUP(A322,Customer!$A$2:$H$501,3,FALSE))</f>
        <v>63</v>
      </c>
      <c r="D322" s="11" t="str">
        <f>PROPER(VLOOKUP(A322,Customer!$A$2:$H$501,4,FALSE))</f>
        <v>Female</v>
      </c>
      <c r="E322" s="11" t="str">
        <f>PROPER(VLOOKUP(A322,Customer!$A$2:$H$501,5,FALSE))</f>
        <v>Kellyside</v>
      </c>
      <c r="F322" s="11" t="str">
        <f>PROPER(VLOOKUP(A322,Customer!$A$2:$H$501,6,FALSE))</f>
        <v>Alaska</v>
      </c>
      <c r="G322" s="11" t="str">
        <f>VLOOKUP(A322,Customer!$A$2:$H$501,7,FALSE)</f>
        <v>USA</v>
      </c>
      <c r="H322" s="11" t="str">
        <f>PROPER(VLOOKUP(A322,Customer!$A$1:$J$501,10,FALSE))</f>
        <v>Platinum</v>
      </c>
      <c r="I322" s="11" t="s">
        <v>1543</v>
      </c>
      <c r="J322" s="11" t="str">
        <f>VLOOKUP(I322, Product!$A$2:$H$501, 2,FALSE)</f>
        <v>Brother Laser Printer</v>
      </c>
      <c r="K322" s="11" t="str">
        <f>VLOOKUP(I322,Product!$A$2:$H$501,3,FALSE)</f>
        <v>Electronics</v>
      </c>
      <c r="L322" s="11" t="str">
        <f>VLOOKUP(I322, Product!$A$2:$H$501, 4,FALSE)</f>
        <v>Computer</v>
      </c>
      <c r="M322" s="11" t="str">
        <f>VLOOKUP(I322, Product!$A$2:$H$501,5,FALSE)</f>
        <v>Hunt Inc</v>
      </c>
      <c r="N322" s="12">
        <f>VLOOKUP(I322, Product!$A$2:$I$501,8,FALSE)</f>
        <v>112.42</v>
      </c>
      <c r="O322" s="12">
        <f>VLOOKUP(I322, Product!$A$2:$I$501,9,FALSE)</f>
        <v>416</v>
      </c>
      <c r="P322" s="11" t="s">
        <v>1804</v>
      </c>
      <c r="Q322" s="11" t="str">
        <f>VLOOKUP(P322,Store_Dim!$A$2:$E$21,2,FALSE)</f>
        <v>Frederick-Wright</v>
      </c>
      <c r="R322" s="11" t="str">
        <f>VLOOKUP(P322,Store_Dim!$A$2:$E$21,3,FALSE)</f>
        <v>West</v>
      </c>
      <c r="S322" s="11" t="str">
        <f>VLOOKUP(P322,Store_Dim!$A$2:$E$21,4,FALSE)</f>
        <v>New Jimmymouth</v>
      </c>
      <c r="T322" s="11" t="str">
        <f>VLOOKUP(P322,Store_Dim!$A$2:$E$21,5,FALSE)</f>
        <v>Flagship</v>
      </c>
      <c r="U322" s="11" t="s">
        <v>3112</v>
      </c>
      <c r="V322" s="14">
        <f>VLOOKUP(Table1[[#This Row],[Sales_ID]],Sales!$A$2:$O$2001,2,FALSE)</f>
        <v>45810</v>
      </c>
      <c r="W322" s="15">
        <f>VLOOKUP(Table1[[#This Row],[Sales_ID]],Sales!$A$2:$O$2001,12,FALSE)</f>
        <v>3</v>
      </c>
      <c r="X322" s="16" t="str">
        <f>TEXT(VLOOKUP(Table1[[#This Row],[Sales_ID]],Sales!$A$2:$O$2001,13,FALSE),"₹#,##0")</f>
        <v>₹279</v>
      </c>
      <c r="Y322" s="51">
        <f>VLOOKUP(Table1[[#This Row],[Sales_ID]],Sales!$A$2:$O$2001,14,FALSE)</f>
        <v>0.15</v>
      </c>
      <c r="Z322" s="11" t="str">
        <f>VLOOKUP(Table1[[#This Row],[Sales_ID]],Sales!$A$2:$O$2001,10,FALSE)</f>
        <v>COD</v>
      </c>
      <c r="AA322" s="50">
        <f>VLOOKUP(Table1[[#This Row],[Sales_ID]],Sales!$A$2:$O$2001,15,FALSE)</f>
        <v>712.59749999999985</v>
      </c>
    </row>
    <row r="323" spans="1:27" x14ac:dyDescent="0.3">
      <c r="A323" s="11" t="s">
        <v>849</v>
      </c>
      <c r="B323" s="11" t="str">
        <f>PROPER(VLOOKUP(A323,Customer!$A$2:$J$501,9,FALSE))</f>
        <v>Cynthia Payne</v>
      </c>
      <c r="C323" s="11" t="str">
        <f>PROPER(VLOOKUP(A323,Customer!$A$2:$H$501,3,FALSE))</f>
        <v>32</v>
      </c>
      <c r="D323" s="11" t="str">
        <f>PROPER(VLOOKUP(A323,Customer!$A$2:$H$501,4,FALSE))</f>
        <v>Female</v>
      </c>
      <c r="E323" s="11" t="str">
        <f>PROPER(VLOOKUP(A323,Customer!$A$2:$H$501,5,FALSE))</f>
        <v>South Gina</v>
      </c>
      <c r="F323" s="11" t="str">
        <f>PROPER(VLOOKUP(A323,Customer!$A$2:$H$501,6,FALSE))</f>
        <v>Kentucky</v>
      </c>
      <c r="G323" s="11" t="str">
        <f>VLOOKUP(A323,Customer!$A$2:$H$501,7,FALSE)</f>
        <v>USA</v>
      </c>
      <c r="H323" s="11" t="str">
        <f>PROPER(VLOOKUP(A323,Customer!$A$1:$J$501,10,FALSE))</f>
        <v>Bronze</v>
      </c>
      <c r="I323" s="11" t="s">
        <v>1572</v>
      </c>
      <c r="J323" s="11" t="str">
        <f>VLOOKUP(I323, Product!$A$2:$H$501, 2,FALSE)</f>
        <v>Hair Strengthening Shampoo</v>
      </c>
      <c r="K323" s="11" t="str">
        <f>VLOOKUP(I323,Product!$A$2:$H$501,3,FALSE)</f>
        <v>Beauty</v>
      </c>
      <c r="L323" s="11" t="str">
        <f>VLOOKUP(I323, Product!$A$2:$H$501, 4,FALSE)</f>
        <v>Haircare</v>
      </c>
      <c r="M323" s="11" t="str">
        <f>VLOOKUP(I323, Product!$A$2:$H$501,5,FALSE)</f>
        <v>Rice LLC</v>
      </c>
      <c r="N323" s="12">
        <f>VLOOKUP(I323, Product!$A$2:$I$501,8,FALSE)</f>
        <v>115.82</v>
      </c>
      <c r="O323" s="12">
        <f>VLOOKUP(I323, Product!$A$2:$I$501,9,FALSE)</f>
        <v>460</v>
      </c>
      <c r="P323" s="11" t="s">
        <v>1782</v>
      </c>
      <c r="Q323" s="11" t="str">
        <f>VLOOKUP(P323,Store_Dim!$A$2:$E$21,2,FALSE)</f>
        <v>Bean, Jones and Park</v>
      </c>
      <c r="R323" s="11" t="str">
        <f>VLOOKUP(P323,Store_Dim!$A$2:$E$21,3,FALSE)</f>
        <v>West</v>
      </c>
      <c r="S323" s="11" t="str">
        <f>VLOOKUP(P323,Store_Dim!$A$2:$E$21,4,FALSE)</f>
        <v>Thompsonborough</v>
      </c>
      <c r="T323" s="11" t="str">
        <f>VLOOKUP(P323,Store_Dim!$A$2:$E$21,5,FALSE)</f>
        <v>Online</v>
      </c>
      <c r="U323" s="11" t="s">
        <v>3113</v>
      </c>
      <c r="V323" s="14">
        <f>VLOOKUP(Table1[[#This Row],[Sales_ID]],Sales!$A$2:$O$2001,2,FALSE)</f>
        <v>45645</v>
      </c>
      <c r="W323" s="15">
        <f>VLOOKUP(Table1[[#This Row],[Sales_ID]],Sales!$A$2:$O$2001,12,FALSE)</f>
        <v>3</v>
      </c>
      <c r="X323" s="16" t="str">
        <f>TEXT(VLOOKUP(Table1[[#This Row],[Sales_ID]],Sales!$A$2:$O$2001,13,FALSE),"₹#,##0")</f>
        <v>₹907</v>
      </c>
      <c r="Y323" s="51">
        <f>VLOOKUP(Table1[[#This Row],[Sales_ID]],Sales!$A$2:$O$2001,14,FALSE)</f>
        <v>0.26</v>
      </c>
      <c r="Z323" s="11" t="str">
        <f>VLOOKUP(Table1[[#This Row],[Sales_ID]],Sales!$A$2:$O$2001,10,FALSE)</f>
        <v>COD</v>
      </c>
      <c r="AA323" s="50">
        <f>VLOOKUP(Table1[[#This Row],[Sales_ID]],Sales!$A$2:$O$2001,15,FALSE)</f>
        <v>2013.5178000000001</v>
      </c>
    </row>
    <row r="324" spans="1:27" x14ac:dyDescent="0.3">
      <c r="A324" s="11" t="s">
        <v>258</v>
      </c>
      <c r="B324" s="11" t="str">
        <f>PROPER(VLOOKUP(A324,Customer!$A$2:$J$501,9,FALSE))</f>
        <v>Eric Singh</v>
      </c>
      <c r="C324" s="11" t="str">
        <f>PROPER(VLOOKUP(A324,Customer!$A$2:$H$501,3,FALSE))</f>
        <v>29</v>
      </c>
      <c r="D324" s="11" t="str">
        <f>PROPER(VLOOKUP(A324,Customer!$A$2:$H$501,4,FALSE))</f>
        <v>Female</v>
      </c>
      <c r="E324" s="11" t="str">
        <f>PROPER(VLOOKUP(A324,Customer!$A$2:$H$501,5,FALSE))</f>
        <v>Port Lisa</v>
      </c>
      <c r="F324" s="11" t="str">
        <f>PROPER(VLOOKUP(A324,Customer!$A$2:$H$501,6,FALSE))</f>
        <v>New Mexico</v>
      </c>
      <c r="G324" s="11" t="str">
        <f>VLOOKUP(A324,Customer!$A$2:$H$501,7,FALSE)</f>
        <v>USA</v>
      </c>
      <c r="H324" s="11" t="str">
        <f>PROPER(VLOOKUP(A324,Customer!$A$1:$J$501,10,FALSE))</f>
        <v>Gold</v>
      </c>
      <c r="I324" s="11" t="s">
        <v>1708</v>
      </c>
      <c r="J324" s="11" t="str">
        <f>VLOOKUP(I324, Product!$A$2:$H$501, 2,FALSE)</f>
        <v>Wall-Mounted Spice Rack</v>
      </c>
      <c r="K324" s="11" t="str">
        <f>VLOOKUP(I324,Product!$A$2:$H$501,3,FALSE)</f>
        <v>Home</v>
      </c>
      <c r="L324" s="11" t="str">
        <f>VLOOKUP(I324, Product!$A$2:$H$501, 4,FALSE)</f>
        <v>Kitchen</v>
      </c>
      <c r="M324" s="11" t="str">
        <f>VLOOKUP(I324, Product!$A$2:$H$501,5,FALSE)</f>
        <v>Allison Ltd</v>
      </c>
      <c r="N324" s="12">
        <f>VLOOKUP(I324, Product!$A$2:$I$501,8,FALSE)</f>
        <v>143.43</v>
      </c>
      <c r="O324" s="12">
        <f>VLOOKUP(I324, Product!$A$2:$I$501,9,FALSE)</f>
        <v>58</v>
      </c>
      <c r="P324" s="11" t="s">
        <v>1807</v>
      </c>
      <c r="Q324" s="11" t="str">
        <f>VLOOKUP(P324,Store_Dim!$A$2:$E$21,2,FALSE)</f>
        <v>Holloway Ltd</v>
      </c>
      <c r="R324" s="11" t="str">
        <f>VLOOKUP(P324,Store_Dim!$A$2:$E$21,3,FALSE)</f>
        <v>North</v>
      </c>
      <c r="S324" s="11" t="str">
        <f>VLOOKUP(P324,Store_Dim!$A$2:$E$21,4,FALSE)</f>
        <v>Bensonhaven</v>
      </c>
      <c r="T324" s="11" t="str">
        <f>VLOOKUP(P324,Store_Dim!$A$2:$E$21,5,FALSE)</f>
        <v>Flagship</v>
      </c>
      <c r="U324" s="11" t="s">
        <v>3114</v>
      </c>
      <c r="V324" s="14">
        <f>VLOOKUP(Table1[[#This Row],[Sales_ID]],Sales!$A$2:$O$2001,2,FALSE)</f>
        <v>45749</v>
      </c>
      <c r="W324" s="15">
        <f>VLOOKUP(Table1[[#This Row],[Sales_ID]],Sales!$A$2:$O$2001,12,FALSE)</f>
        <v>4</v>
      </c>
      <c r="X324" s="16" t="str">
        <f>TEXT(VLOOKUP(Table1[[#This Row],[Sales_ID]],Sales!$A$2:$O$2001,13,FALSE),"₹#,##0")</f>
        <v>₹409</v>
      </c>
      <c r="Y324" s="51">
        <f>VLOOKUP(Table1[[#This Row],[Sales_ID]],Sales!$A$2:$O$2001,14,FALSE)</f>
        <v>0.12</v>
      </c>
      <c r="Z324" s="11" t="str">
        <f>VLOOKUP(Table1[[#This Row],[Sales_ID]],Sales!$A$2:$O$2001,10,FALSE)</f>
        <v>COD</v>
      </c>
      <c r="AA324" s="50">
        <f>VLOOKUP(Table1[[#This Row],[Sales_ID]],Sales!$A$2:$O$2001,15,FALSE)</f>
        <v>1438.8352</v>
      </c>
    </row>
    <row r="325" spans="1:27" x14ac:dyDescent="0.3">
      <c r="A325" s="11" t="s">
        <v>585</v>
      </c>
      <c r="B325" s="11" t="str">
        <f>PROPER(VLOOKUP(A325,Customer!$A$2:$J$501,9,FALSE))</f>
        <v>Curtis Lam</v>
      </c>
      <c r="C325" s="11" t="str">
        <f>PROPER(VLOOKUP(A325,Customer!$A$2:$H$501,3,FALSE))</f>
        <v>55</v>
      </c>
      <c r="D325" s="11" t="str">
        <f>PROPER(VLOOKUP(A325,Customer!$A$2:$H$501,4,FALSE))</f>
        <v>Male</v>
      </c>
      <c r="E325" s="11" t="str">
        <f>PROPER(VLOOKUP(A325,Customer!$A$2:$H$501,5,FALSE))</f>
        <v>Butlerberg</v>
      </c>
      <c r="F325" s="11" t="str">
        <f>PROPER(VLOOKUP(A325,Customer!$A$2:$H$501,6,FALSE))</f>
        <v>Kentucky</v>
      </c>
      <c r="G325" s="11" t="str">
        <f>VLOOKUP(A325,Customer!$A$2:$H$501,7,FALSE)</f>
        <v>USA</v>
      </c>
      <c r="H325" s="11" t="str">
        <f>PROPER(VLOOKUP(A325,Customer!$A$1:$J$501,10,FALSE))</f>
        <v>Platinum</v>
      </c>
      <c r="I325" s="11" t="s">
        <v>1620</v>
      </c>
      <c r="J325" s="11" t="str">
        <f>VLOOKUP(I325, Product!$A$2:$H$501, 2,FALSE)</f>
        <v>Women's Summer Dress</v>
      </c>
      <c r="K325" s="11" t="str">
        <f>VLOOKUP(I325,Product!$A$2:$H$501,3,FALSE)</f>
        <v>Clothing</v>
      </c>
      <c r="L325" s="11" t="str">
        <f>VLOOKUP(I325, Product!$A$2:$H$501, 4,FALSE)</f>
        <v>Tops</v>
      </c>
      <c r="M325" s="11" t="str">
        <f>VLOOKUP(I325, Product!$A$2:$H$501,5,FALSE)</f>
        <v>Smith-Mills</v>
      </c>
      <c r="N325" s="12">
        <f>VLOOKUP(I325, Product!$A$2:$I$501,8,FALSE)</f>
        <v>223.43</v>
      </c>
      <c r="O325" s="12">
        <f>VLOOKUP(I325, Product!$A$2:$I$501,9,FALSE)</f>
        <v>154</v>
      </c>
      <c r="P325" s="11" t="s">
        <v>1786</v>
      </c>
      <c r="Q325" s="11" t="str">
        <f>VLOOKUP(P325,Store_Dim!$A$2:$E$21,2,FALSE)</f>
        <v>Moore, Padilla and Butler</v>
      </c>
      <c r="R325" s="11" t="str">
        <f>VLOOKUP(P325,Store_Dim!$A$2:$E$21,3,FALSE)</f>
        <v>South</v>
      </c>
      <c r="S325" s="11" t="str">
        <f>VLOOKUP(P325,Store_Dim!$A$2:$E$21,4,FALSE)</f>
        <v>East Johnstad</v>
      </c>
      <c r="T325" s="11" t="str">
        <f>VLOOKUP(P325,Store_Dim!$A$2:$E$21,5,FALSE)</f>
        <v>Flagship</v>
      </c>
      <c r="U325" s="11" t="s">
        <v>3115</v>
      </c>
      <c r="V325" s="14">
        <f>VLOOKUP(Table1[[#This Row],[Sales_ID]],Sales!$A$2:$O$2001,2,FALSE)</f>
        <v>45537</v>
      </c>
      <c r="W325" s="15">
        <f>VLOOKUP(Table1[[#This Row],[Sales_ID]],Sales!$A$2:$O$2001,12,FALSE)</f>
        <v>2</v>
      </c>
      <c r="X325" s="16" t="str">
        <f>TEXT(VLOOKUP(Table1[[#This Row],[Sales_ID]],Sales!$A$2:$O$2001,13,FALSE),"₹#,##0")</f>
        <v>₹117</v>
      </c>
      <c r="Y325" s="51">
        <f>VLOOKUP(Table1[[#This Row],[Sales_ID]],Sales!$A$2:$O$2001,14,FALSE)</f>
        <v>0.09</v>
      </c>
      <c r="Z325" s="11" t="str">
        <f>VLOOKUP(Table1[[#This Row],[Sales_ID]],Sales!$A$2:$O$2001,10,FALSE)</f>
        <v>PayPal</v>
      </c>
      <c r="AA325" s="50">
        <f>VLOOKUP(Table1[[#This Row],[Sales_ID]],Sales!$A$2:$O$2001,15,FALSE)</f>
        <v>213.55879999999999</v>
      </c>
    </row>
    <row r="326" spans="1:27" x14ac:dyDescent="0.3">
      <c r="A326" s="11" t="s">
        <v>993</v>
      </c>
      <c r="B326" s="11" t="str">
        <f>PROPER(VLOOKUP(A326,Customer!$A$2:$J$501,9,FALSE))</f>
        <v>William Rodriguez</v>
      </c>
      <c r="C326" s="11" t="str">
        <f>PROPER(VLOOKUP(A326,Customer!$A$2:$H$501,3,FALSE))</f>
        <v>49</v>
      </c>
      <c r="D326" s="11" t="str">
        <f>PROPER(VLOOKUP(A326,Customer!$A$2:$H$501,4,FALSE))</f>
        <v>Male</v>
      </c>
      <c r="E326" s="11" t="str">
        <f>PROPER(VLOOKUP(A326,Customer!$A$2:$H$501,5,FALSE))</f>
        <v>Port Chad</v>
      </c>
      <c r="F326" s="11" t="str">
        <f>PROPER(VLOOKUP(A326,Customer!$A$2:$H$501,6,FALSE))</f>
        <v>Massachusetts</v>
      </c>
      <c r="G326" s="11" t="str">
        <f>VLOOKUP(A326,Customer!$A$2:$H$501,7,FALSE)</f>
        <v>USA</v>
      </c>
      <c r="H326" s="11" t="str">
        <f>PROPER(VLOOKUP(A326,Customer!$A$1:$J$501,10,FALSE))</f>
        <v>Silver</v>
      </c>
      <c r="I326" s="11" t="s">
        <v>1546</v>
      </c>
      <c r="J326" s="11" t="str">
        <f>VLOOKUP(I326, Product!$A$2:$H$501, 2,FALSE)</f>
        <v>Men's Graphic T-Shirt</v>
      </c>
      <c r="K326" s="11" t="str">
        <f>VLOOKUP(I326,Product!$A$2:$H$501,3,FALSE)</f>
        <v>Clothing</v>
      </c>
      <c r="L326" s="11" t="str">
        <f>VLOOKUP(I326, Product!$A$2:$H$501, 4,FALSE)</f>
        <v>Tops</v>
      </c>
      <c r="M326" s="11" t="str">
        <f>VLOOKUP(I326, Product!$A$2:$H$501,5,FALSE)</f>
        <v>Terry-Moore</v>
      </c>
      <c r="N326" s="12">
        <f>VLOOKUP(I326, Product!$A$2:$I$501,8,FALSE)</f>
        <v>342.56</v>
      </c>
      <c r="O326" s="12">
        <f>VLOOKUP(I326, Product!$A$2:$I$501,9,FALSE)</f>
        <v>181</v>
      </c>
      <c r="P326" s="11" t="s">
        <v>1804</v>
      </c>
      <c r="Q326" s="11" t="str">
        <f>VLOOKUP(P326,Store_Dim!$A$2:$E$21,2,FALSE)</f>
        <v>Frederick-Wright</v>
      </c>
      <c r="R326" s="11" t="str">
        <f>VLOOKUP(P326,Store_Dim!$A$2:$E$21,3,FALSE)</f>
        <v>West</v>
      </c>
      <c r="S326" s="11" t="str">
        <f>VLOOKUP(P326,Store_Dim!$A$2:$E$21,4,FALSE)</f>
        <v>New Jimmymouth</v>
      </c>
      <c r="T326" s="11" t="str">
        <f>VLOOKUP(P326,Store_Dim!$A$2:$E$21,5,FALSE)</f>
        <v>Flagship</v>
      </c>
      <c r="U326" s="11" t="s">
        <v>1955</v>
      </c>
      <c r="V326" s="14">
        <f>VLOOKUP(Table1[[#This Row],[Sales_ID]],Sales!$A$2:$O$2001,2,FALSE)</f>
        <v>45723</v>
      </c>
      <c r="W326" s="15">
        <f>VLOOKUP(Table1[[#This Row],[Sales_ID]],Sales!$A$2:$O$2001,12,FALSE)</f>
        <v>1</v>
      </c>
      <c r="X326" s="16" t="str">
        <f>TEXT(VLOOKUP(Table1[[#This Row],[Sales_ID]],Sales!$A$2:$O$2001,13,FALSE),"₹#,##0")</f>
        <v>₹783</v>
      </c>
      <c r="Y326" s="51">
        <f>VLOOKUP(Table1[[#This Row],[Sales_ID]],Sales!$A$2:$O$2001,14,FALSE)</f>
        <v>0.3</v>
      </c>
      <c r="Z326" s="11" t="str">
        <f>VLOOKUP(Table1[[#This Row],[Sales_ID]],Sales!$A$2:$O$2001,10,FALSE)</f>
        <v>Credit Card</v>
      </c>
      <c r="AA326" s="50">
        <f>VLOOKUP(Table1[[#This Row],[Sales_ID]],Sales!$A$2:$O$2001,15,FALSE)</f>
        <v>548.27499999999998</v>
      </c>
    </row>
    <row r="327" spans="1:27" x14ac:dyDescent="0.3">
      <c r="A327" s="11" t="s">
        <v>559</v>
      </c>
      <c r="B327" s="11" t="str">
        <f>PROPER(VLOOKUP(A327,Customer!$A$2:$J$501,9,FALSE))</f>
        <v>Daniel Contreras</v>
      </c>
      <c r="C327" s="11" t="str">
        <f>PROPER(VLOOKUP(A327,Customer!$A$2:$H$501,3,FALSE))</f>
        <v>36</v>
      </c>
      <c r="D327" s="11" t="str">
        <f>PROPER(VLOOKUP(A327,Customer!$A$2:$H$501,4,FALSE))</f>
        <v>Female</v>
      </c>
      <c r="E327" s="11" t="str">
        <f>PROPER(VLOOKUP(A327,Customer!$A$2:$H$501,5,FALSE))</f>
        <v>Robertview</v>
      </c>
      <c r="F327" s="11" t="str">
        <f>PROPER(VLOOKUP(A327,Customer!$A$2:$H$501,6,FALSE))</f>
        <v>Florida</v>
      </c>
      <c r="G327" s="11" t="str">
        <f>VLOOKUP(A327,Customer!$A$2:$H$501,7,FALSE)</f>
        <v>USA</v>
      </c>
      <c r="H327" s="11" t="str">
        <f>PROPER(VLOOKUP(A327,Customer!$A$1:$J$501,10,FALSE))</f>
        <v>Platinum</v>
      </c>
      <c r="I327" s="11" t="s">
        <v>1730</v>
      </c>
      <c r="J327" s="11" t="str">
        <f>VLOOKUP(I327, Product!$A$2:$H$501, 2,FALSE)</f>
        <v>Women's High Heels</v>
      </c>
      <c r="K327" s="11" t="str">
        <f>VLOOKUP(I327,Product!$A$2:$H$501,3,FALSE)</f>
        <v>Clothing</v>
      </c>
      <c r="L327" s="11" t="str">
        <f>VLOOKUP(I327, Product!$A$2:$H$501, 4,FALSE)</f>
        <v>Footwear</v>
      </c>
      <c r="M327" s="11" t="str">
        <f>VLOOKUP(I327, Product!$A$2:$H$501,5,FALSE)</f>
        <v>Smith-Charles</v>
      </c>
      <c r="N327" s="12">
        <f>VLOOKUP(I327, Product!$A$2:$I$501,8,FALSE)</f>
        <v>438.25</v>
      </c>
      <c r="O327" s="12">
        <f>VLOOKUP(I327, Product!$A$2:$I$501,9,FALSE)</f>
        <v>496</v>
      </c>
      <c r="P327" s="11" t="s">
        <v>1799</v>
      </c>
      <c r="Q327" s="11" t="str">
        <f>VLOOKUP(P327,Store_Dim!$A$2:$E$21,2,FALSE)</f>
        <v>Mcdonald Inc</v>
      </c>
      <c r="R327" s="11" t="str">
        <f>VLOOKUP(P327,Store_Dim!$A$2:$E$21,3,FALSE)</f>
        <v>South</v>
      </c>
      <c r="S327" s="11" t="str">
        <f>VLOOKUP(P327,Store_Dim!$A$2:$E$21,4,FALSE)</f>
        <v>Christopherland</v>
      </c>
      <c r="T327" s="11" t="str">
        <f>VLOOKUP(P327,Store_Dim!$A$2:$E$21,5,FALSE)</f>
        <v>Outlet</v>
      </c>
      <c r="U327" s="11" t="s">
        <v>3116</v>
      </c>
      <c r="V327" s="14">
        <f>VLOOKUP(Table1[[#This Row],[Sales_ID]],Sales!$A$2:$O$2001,2,FALSE)</f>
        <v>45376</v>
      </c>
      <c r="W327" s="15">
        <f>VLOOKUP(Table1[[#This Row],[Sales_ID]],Sales!$A$2:$O$2001,12,FALSE)</f>
        <v>3</v>
      </c>
      <c r="X327" s="16" t="str">
        <f>TEXT(VLOOKUP(Table1[[#This Row],[Sales_ID]],Sales!$A$2:$O$2001,13,FALSE),"₹#,##0")</f>
        <v>₹690</v>
      </c>
      <c r="Y327" s="51">
        <f>VLOOKUP(Table1[[#This Row],[Sales_ID]],Sales!$A$2:$O$2001,14,FALSE)</f>
        <v>7.0000000000000007E-2</v>
      </c>
      <c r="Z327" s="11" t="str">
        <f>VLOOKUP(Table1[[#This Row],[Sales_ID]],Sales!$A$2:$O$2001,10,FALSE)</f>
        <v>PayPal</v>
      </c>
      <c r="AA327" s="50">
        <f>VLOOKUP(Table1[[#This Row],[Sales_ID]],Sales!$A$2:$O$2001,15,FALSE)</f>
        <v>1925.8533</v>
      </c>
    </row>
    <row r="328" spans="1:27" x14ac:dyDescent="0.3">
      <c r="A328" s="11" t="s">
        <v>381</v>
      </c>
      <c r="B328" s="11" t="str">
        <f>PROPER(VLOOKUP(A328,Customer!$A$2:$J$501,9,FALSE))</f>
        <v>Travis Holland</v>
      </c>
      <c r="C328" s="11" t="str">
        <f>PROPER(VLOOKUP(A328,Customer!$A$2:$H$501,3,FALSE))</f>
        <v>38</v>
      </c>
      <c r="D328" s="11" t="str">
        <f>PROPER(VLOOKUP(A328,Customer!$A$2:$H$501,4,FALSE))</f>
        <v>Male</v>
      </c>
      <c r="E328" s="11" t="str">
        <f>PROPER(VLOOKUP(A328,Customer!$A$2:$H$501,5,FALSE))</f>
        <v>Webstermouth</v>
      </c>
      <c r="F328" s="11" t="str">
        <f>PROPER(VLOOKUP(A328,Customer!$A$2:$H$501,6,FALSE))</f>
        <v>New Hampshire</v>
      </c>
      <c r="G328" s="11" t="str">
        <f>VLOOKUP(A328,Customer!$A$2:$H$501,7,FALSE)</f>
        <v>USA</v>
      </c>
      <c r="H328" s="11" t="str">
        <f>PROPER(VLOOKUP(A328,Customer!$A$1:$J$501,10,FALSE))</f>
        <v>Bronze</v>
      </c>
      <c r="I328" s="11" t="s">
        <v>1604</v>
      </c>
      <c r="J328" s="11" t="str">
        <f>VLOOKUP(I328, Product!$A$2:$H$501, 2,FALSE)</f>
        <v>Sports Stopwatch Timer</v>
      </c>
      <c r="K328" s="11" t="str">
        <f>VLOOKUP(I328,Product!$A$2:$H$501,3,FALSE)</f>
        <v>Sports</v>
      </c>
      <c r="L328" s="11" t="str">
        <f>VLOOKUP(I328, Product!$A$2:$H$501, 4,FALSE)</f>
        <v>Accessories</v>
      </c>
      <c r="M328" s="11" t="str">
        <f>VLOOKUP(I328, Product!$A$2:$H$501,5,FALSE)</f>
        <v>Burns-Hansen</v>
      </c>
      <c r="N328" s="12">
        <f>VLOOKUP(I328, Product!$A$2:$I$501,8,FALSE)</f>
        <v>38.76</v>
      </c>
      <c r="O328" s="12">
        <f>VLOOKUP(I328, Product!$A$2:$I$501,9,FALSE)</f>
        <v>137</v>
      </c>
      <c r="P328" s="11" t="s">
        <v>1807</v>
      </c>
      <c r="Q328" s="11" t="str">
        <f>VLOOKUP(P328,Store_Dim!$A$2:$E$21,2,FALSE)</f>
        <v>Holloway Ltd</v>
      </c>
      <c r="R328" s="11" t="str">
        <f>VLOOKUP(P328,Store_Dim!$A$2:$E$21,3,FALSE)</f>
        <v>North</v>
      </c>
      <c r="S328" s="11" t="str">
        <f>VLOOKUP(P328,Store_Dim!$A$2:$E$21,4,FALSE)</f>
        <v>Bensonhaven</v>
      </c>
      <c r="T328" s="11" t="str">
        <f>VLOOKUP(P328,Store_Dim!$A$2:$E$21,5,FALSE)</f>
        <v>Flagship</v>
      </c>
      <c r="U328" s="11" t="s">
        <v>3117</v>
      </c>
      <c r="V328" s="14">
        <f>VLOOKUP(Table1[[#This Row],[Sales_ID]],Sales!$A$2:$O$2001,2,FALSE)</f>
        <v>45709</v>
      </c>
      <c r="W328" s="15">
        <f>VLOOKUP(Table1[[#This Row],[Sales_ID]],Sales!$A$2:$O$2001,12,FALSE)</f>
        <v>4</v>
      </c>
      <c r="X328" s="16" t="str">
        <f>TEXT(VLOOKUP(Table1[[#This Row],[Sales_ID]],Sales!$A$2:$O$2001,13,FALSE),"₹#,##0")</f>
        <v>₹377</v>
      </c>
      <c r="Y328" s="51">
        <f>VLOOKUP(Table1[[#This Row],[Sales_ID]],Sales!$A$2:$O$2001,14,FALSE)</f>
        <v>0.24</v>
      </c>
      <c r="Z328" s="11" t="str">
        <f>VLOOKUP(Table1[[#This Row],[Sales_ID]],Sales!$A$2:$O$2001,10,FALSE)</f>
        <v>PayPal</v>
      </c>
      <c r="AA328" s="50">
        <f>VLOOKUP(Table1[[#This Row],[Sales_ID]],Sales!$A$2:$O$2001,15,FALSE)</f>
        <v>1146.6271999999999</v>
      </c>
    </row>
    <row r="329" spans="1:27" x14ac:dyDescent="0.3">
      <c r="A329" s="11" t="s">
        <v>393</v>
      </c>
      <c r="B329" s="11" t="str">
        <f>PROPER(VLOOKUP(A329,Customer!$A$2:$J$501,9,FALSE))</f>
        <v>David Cole</v>
      </c>
      <c r="C329" s="11" t="str">
        <f>PROPER(VLOOKUP(A329,Customer!$A$2:$H$501,3,FALSE))</f>
        <v>27</v>
      </c>
      <c r="D329" s="11" t="str">
        <f>PROPER(VLOOKUP(A329,Customer!$A$2:$H$501,4,FALSE))</f>
        <v>Female</v>
      </c>
      <c r="E329" s="11" t="str">
        <f>PROPER(VLOOKUP(A329,Customer!$A$2:$H$501,5,FALSE))</f>
        <v>Lake Michael</v>
      </c>
      <c r="F329" s="11" t="str">
        <f>PROPER(VLOOKUP(A329,Customer!$A$2:$H$501,6,FALSE))</f>
        <v>Michigan</v>
      </c>
      <c r="G329" s="11" t="str">
        <f>VLOOKUP(A329,Customer!$A$2:$H$501,7,FALSE)</f>
        <v>USA</v>
      </c>
      <c r="H329" s="11" t="str">
        <f>PROPER(VLOOKUP(A329,Customer!$A$1:$J$501,10,FALSE))</f>
        <v>Silver</v>
      </c>
      <c r="I329" s="11" t="s">
        <v>1628</v>
      </c>
      <c r="J329" s="11" t="str">
        <f>VLOOKUP(I329, Product!$A$2:$H$501, 2,FALSE)</f>
        <v>Noise-Canceling Headphones</v>
      </c>
      <c r="K329" s="11" t="str">
        <f>VLOOKUP(I329,Product!$A$2:$H$501,3,FALSE)</f>
        <v>Electronics</v>
      </c>
      <c r="L329" s="11" t="str">
        <f>VLOOKUP(I329, Product!$A$2:$H$501, 4,FALSE)</f>
        <v>Audio</v>
      </c>
      <c r="M329" s="11" t="str">
        <f>VLOOKUP(I329, Product!$A$2:$H$501,5,FALSE)</f>
        <v>Taylor-Hart</v>
      </c>
      <c r="N329" s="12">
        <f>VLOOKUP(I329, Product!$A$2:$I$501,8,FALSE)</f>
        <v>38.520000000000003</v>
      </c>
      <c r="O329" s="12">
        <f>VLOOKUP(I329, Product!$A$2:$I$501,9,FALSE)</f>
        <v>378</v>
      </c>
      <c r="P329" s="11" t="s">
        <v>1752</v>
      </c>
      <c r="Q329" s="11" t="str">
        <f>VLOOKUP(P329,Store_Dim!$A$2:$E$21,2,FALSE)</f>
        <v>Rivera-Warner</v>
      </c>
      <c r="R329" s="11" t="str">
        <f>VLOOKUP(P329,Store_Dim!$A$2:$E$21,3,FALSE)</f>
        <v>East</v>
      </c>
      <c r="S329" s="11" t="str">
        <f>VLOOKUP(P329,Store_Dim!$A$2:$E$21,4,FALSE)</f>
        <v>Washingtonfurt</v>
      </c>
      <c r="T329" s="11" t="str">
        <f>VLOOKUP(P329,Store_Dim!$A$2:$E$21,5,FALSE)</f>
        <v>Flagship</v>
      </c>
      <c r="U329" s="11" t="s">
        <v>3118</v>
      </c>
      <c r="V329" s="14">
        <f>VLOOKUP(Table1[[#This Row],[Sales_ID]],Sales!$A$2:$O$2001,2,FALSE)</f>
        <v>45446</v>
      </c>
      <c r="W329" s="15">
        <f>VLOOKUP(Table1[[#This Row],[Sales_ID]],Sales!$A$2:$O$2001,12,FALSE)</f>
        <v>1</v>
      </c>
      <c r="X329" s="16" t="str">
        <f>TEXT(VLOOKUP(Table1[[#This Row],[Sales_ID]],Sales!$A$2:$O$2001,13,FALSE),"₹#,##0")</f>
        <v>₹71</v>
      </c>
      <c r="Y329" s="51">
        <f>VLOOKUP(Table1[[#This Row],[Sales_ID]],Sales!$A$2:$O$2001,14,FALSE)</f>
        <v>0.08</v>
      </c>
      <c r="Z329" s="11" t="str">
        <f>VLOOKUP(Table1[[#This Row],[Sales_ID]],Sales!$A$2:$O$2001,10,FALSE)</f>
        <v>COD</v>
      </c>
      <c r="AA329" s="50">
        <f>VLOOKUP(Table1[[#This Row],[Sales_ID]],Sales!$A$2:$O$2001,15,FALSE)</f>
        <v>64.878399999999999</v>
      </c>
    </row>
    <row r="330" spans="1:27" x14ac:dyDescent="0.3">
      <c r="A330" s="11" t="s">
        <v>875</v>
      </c>
      <c r="B330" s="11" t="str">
        <f>PROPER(VLOOKUP(A330,Customer!$A$2:$J$501,9,FALSE))</f>
        <v>Shannon Miller</v>
      </c>
      <c r="C330" s="11" t="str">
        <f>PROPER(VLOOKUP(A330,Customer!$A$2:$H$501,3,FALSE))</f>
        <v>22</v>
      </c>
      <c r="D330" s="11" t="str">
        <f>PROPER(VLOOKUP(A330,Customer!$A$2:$H$501,4,FALSE))</f>
        <v>Male</v>
      </c>
      <c r="E330" s="11" t="str">
        <f>PROPER(VLOOKUP(A330,Customer!$A$2:$H$501,5,FALSE))</f>
        <v>North Austinport</v>
      </c>
      <c r="F330" s="11" t="str">
        <f>PROPER(VLOOKUP(A330,Customer!$A$2:$H$501,6,FALSE))</f>
        <v>Kentucky</v>
      </c>
      <c r="G330" s="11" t="str">
        <f>VLOOKUP(A330,Customer!$A$2:$H$501,7,FALSE)</f>
        <v>USA</v>
      </c>
      <c r="H330" s="11" t="str">
        <f>PROPER(VLOOKUP(A330,Customer!$A$1:$J$501,10,FALSE))</f>
        <v>Gold</v>
      </c>
      <c r="I330" s="11" t="s">
        <v>1624</v>
      </c>
      <c r="J330" s="11" t="str">
        <f>VLOOKUP(I330, Product!$A$2:$H$501, 2,FALSE)</f>
        <v>Sports Water Hydration Pack</v>
      </c>
      <c r="K330" s="11" t="str">
        <f>VLOOKUP(I330,Product!$A$2:$H$501,3,FALSE)</f>
        <v>Sports</v>
      </c>
      <c r="L330" s="11" t="str">
        <f>VLOOKUP(I330, Product!$A$2:$H$501, 4,FALSE)</f>
        <v>Outdoor</v>
      </c>
      <c r="M330" s="11" t="str">
        <f>VLOOKUP(I330, Product!$A$2:$H$501,5,FALSE)</f>
        <v>Sims-Smith</v>
      </c>
      <c r="N330" s="12">
        <f>VLOOKUP(I330, Product!$A$2:$I$501,8,FALSE)</f>
        <v>135.61000000000001</v>
      </c>
      <c r="O330" s="12">
        <f>VLOOKUP(I330, Product!$A$2:$I$501,9,FALSE)</f>
        <v>394</v>
      </c>
      <c r="P330" s="11" t="s">
        <v>1786</v>
      </c>
      <c r="Q330" s="11" t="str">
        <f>VLOOKUP(P330,Store_Dim!$A$2:$E$21,2,FALSE)</f>
        <v>Moore, Padilla and Butler</v>
      </c>
      <c r="R330" s="11" t="str">
        <f>VLOOKUP(P330,Store_Dim!$A$2:$E$21,3,FALSE)</f>
        <v>South</v>
      </c>
      <c r="S330" s="11" t="str">
        <f>VLOOKUP(P330,Store_Dim!$A$2:$E$21,4,FALSE)</f>
        <v>East Johnstad</v>
      </c>
      <c r="T330" s="11" t="str">
        <f>VLOOKUP(P330,Store_Dim!$A$2:$E$21,5,FALSE)</f>
        <v>Flagship</v>
      </c>
      <c r="U330" s="11" t="s">
        <v>3119</v>
      </c>
      <c r="V330" s="14">
        <f>VLOOKUP(Table1[[#This Row],[Sales_ID]],Sales!$A$2:$O$2001,2,FALSE)</f>
        <v>45330</v>
      </c>
      <c r="W330" s="15">
        <f>VLOOKUP(Table1[[#This Row],[Sales_ID]],Sales!$A$2:$O$2001,12,FALSE)</f>
        <v>1</v>
      </c>
      <c r="X330" s="16" t="str">
        <f>TEXT(VLOOKUP(Table1[[#This Row],[Sales_ID]],Sales!$A$2:$O$2001,13,FALSE),"₹#,##0")</f>
        <v>₹40</v>
      </c>
      <c r="Y330" s="51">
        <f>VLOOKUP(Table1[[#This Row],[Sales_ID]],Sales!$A$2:$O$2001,14,FALSE)</f>
        <v>0.1</v>
      </c>
      <c r="Z330" s="11" t="str">
        <f>VLOOKUP(Table1[[#This Row],[Sales_ID]],Sales!$A$2:$O$2001,10,FALSE)</f>
        <v>PayPal</v>
      </c>
      <c r="AA330" s="50">
        <f>VLOOKUP(Table1[[#This Row],[Sales_ID]],Sales!$A$2:$O$2001,15,FALSE)</f>
        <v>36.225000000000001</v>
      </c>
    </row>
    <row r="331" spans="1:27" x14ac:dyDescent="0.3">
      <c r="A331" s="11" t="s">
        <v>746</v>
      </c>
      <c r="B331" s="11" t="str">
        <f>PROPER(VLOOKUP(A331,Customer!$A$2:$J$501,9,FALSE))</f>
        <v>Christy Hill</v>
      </c>
      <c r="C331" s="11" t="str">
        <f>PROPER(VLOOKUP(A331,Customer!$A$2:$H$501,3,FALSE))</f>
        <v>27</v>
      </c>
      <c r="D331" s="11" t="str">
        <f>PROPER(VLOOKUP(A331,Customer!$A$2:$H$501,4,FALSE))</f>
        <v>Female</v>
      </c>
      <c r="E331" s="11" t="str">
        <f>PROPER(VLOOKUP(A331,Customer!$A$2:$H$501,5,FALSE))</f>
        <v>Tammyton</v>
      </c>
      <c r="F331" s="11" t="str">
        <f>PROPER(VLOOKUP(A331,Customer!$A$2:$H$501,6,FALSE))</f>
        <v>New Jersey</v>
      </c>
      <c r="G331" s="11" t="str">
        <f>VLOOKUP(A331,Customer!$A$2:$H$501,7,FALSE)</f>
        <v>USA</v>
      </c>
      <c r="H331" s="11" t="str">
        <f>PROPER(VLOOKUP(A331,Customer!$A$1:$J$501,10,FALSE))</f>
        <v>Platinum</v>
      </c>
      <c r="I331" s="11" t="s">
        <v>1726</v>
      </c>
      <c r="J331" s="11" t="str">
        <f>VLOOKUP(I331, Product!$A$2:$H$501, 2,FALSE)</f>
        <v>Face Foundation Kit</v>
      </c>
      <c r="K331" s="11" t="str">
        <f>VLOOKUP(I331,Product!$A$2:$H$501,3,FALSE)</f>
        <v>Beauty</v>
      </c>
      <c r="L331" s="11" t="str">
        <f>VLOOKUP(I331, Product!$A$2:$H$501, 4,FALSE)</f>
        <v>Makeup</v>
      </c>
      <c r="M331" s="11" t="str">
        <f>VLOOKUP(I331, Product!$A$2:$H$501,5,FALSE)</f>
        <v>Taylor-Elliott</v>
      </c>
      <c r="N331" s="12">
        <f>VLOOKUP(I331, Product!$A$2:$I$501,8,FALSE)</f>
        <v>183.04</v>
      </c>
      <c r="O331" s="12">
        <f>VLOOKUP(I331, Product!$A$2:$I$501,9,FALSE)</f>
        <v>457</v>
      </c>
      <c r="P331" s="11" t="s">
        <v>1792</v>
      </c>
      <c r="Q331" s="11" t="str">
        <f>VLOOKUP(P331,Store_Dim!$A$2:$E$21,2,FALSE)</f>
        <v>Aguirre-Keller</v>
      </c>
      <c r="R331" s="11" t="str">
        <f>VLOOKUP(P331,Store_Dim!$A$2:$E$21,3,FALSE)</f>
        <v>South</v>
      </c>
      <c r="S331" s="11" t="str">
        <f>VLOOKUP(P331,Store_Dim!$A$2:$E$21,4,FALSE)</f>
        <v>Lake Michael</v>
      </c>
      <c r="T331" s="11" t="str">
        <f>VLOOKUP(P331,Store_Dim!$A$2:$E$21,5,FALSE)</f>
        <v>Online</v>
      </c>
      <c r="U331" s="11" t="s">
        <v>3120</v>
      </c>
      <c r="V331" s="14">
        <f>VLOOKUP(Table1[[#This Row],[Sales_ID]],Sales!$A$2:$O$2001,2,FALSE)</f>
        <v>45388</v>
      </c>
      <c r="W331" s="15">
        <f>VLOOKUP(Table1[[#This Row],[Sales_ID]],Sales!$A$2:$O$2001,12,FALSE)</f>
        <v>3</v>
      </c>
      <c r="X331" s="16" t="str">
        <f>TEXT(VLOOKUP(Table1[[#This Row],[Sales_ID]],Sales!$A$2:$O$2001,13,FALSE),"₹#,##0")</f>
        <v>₹539</v>
      </c>
      <c r="Y331" s="51">
        <f>VLOOKUP(Table1[[#This Row],[Sales_ID]],Sales!$A$2:$O$2001,14,FALSE)</f>
        <v>0.05</v>
      </c>
      <c r="Z331" s="11" t="str">
        <f>VLOOKUP(Table1[[#This Row],[Sales_ID]],Sales!$A$2:$O$2001,10,FALSE)</f>
        <v>COD</v>
      </c>
      <c r="AA331" s="50">
        <f>VLOOKUP(Table1[[#This Row],[Sales_ID]],Sales!$A$2:$O$2001,15,FALSE)</f>
        <v>1537.404</v>
      </c>
    </row>
    <row r="332" spans="1:27" x14ac:dyDescent="0.3">
      <c r="A332" s="11" t="s">
        <v>791</v>
      </c>
      <c r="B332" s="11" t="str">
        <f>PROPER(VLOOKUP(A332,Customer!$A$2:$J$501,9,FALSE))</f>
        <v>Douglas Rhodes</v>
      </c>
      <c r="C332" s="11" t="str">
        <f>PROPER(VLOOKUP(A332,Customer!$A$2:$H$501,3,FALSE))</f>
        <v>32</v>
      </c>
      <c r="D332" s="11" t="str">
        <f>PROPER(VLOOKUP(A332,Customer!$A$2:$H$501,4,FALSE))</f>
        <v>Male</v>
      </c>
      <c r="E332" s="11" t="str">
        <f>PROPER(VLOOKUP(A332,Customer!$A$2:$H$501,5,FALSE))</f>
        <v>Mikehaven</v>
      </c>
      <c r="F332" s="11" t="str">
        <f>PROPER(VLOOKUP(A332,Customer!$A$2:$H$501,6,FALSE))</f>
        <v>New Hampshire</v>
      </c>
      <c r="G332" s="11" t="str">
        <f>VLOOKUP(A332,Customer!$A$2:$H$501,7,FALSE)</f>
        <v>USA</v>
      </c>
      <c r="H332" s="11" t="str">
        <f>PROPER(VLOOKUP(A332,Customer!$A$1:$J$501,10,FALSE))</f>
        <v>Platinum</v>
      </c>
      <c r="I332" s="11" t="s">
        <v>1668</v>
      </c>
      <c r="J332" s="11" t="str">
        <f>VLOOKUP(I332, Product!$A$2:$H$501, 2,FALSE)</f>
        <v>Luxury Perfume Spray</v>
      </c>
      <c r="K332" s="11" t="str">
        <f>VLOOKUP(I332,Product!$A$2:$H$501,3,FALSE)</f>
        <v>Beauty</v>
      </c>
      <c r="L332" s="11" t="str">
        <f>VLOOKUP(I332, Product!$A$2:$H$501, 4,FALSE)</f>
        <v>Fragrance</v>
      </c>
      <c r="M332" s="11" t="str">
        <f>VLOOKUP(I332, Product!$A$2:$H$501,5,FALSE)</f>
        <v>Gibson, Green and Lopez</v>
      </c>
      <c r="N332" s="12">
        <f>VLOOKUP(I332, Product!$A$2:$I$501,8,FALSE)</f>
        <v>482.75</v>
      </c>
      <c r="O332" s="12">
        <f>VLOOKUP(I332, Product!$A$2:$I$501,9,FALSE)</f>
        <v>444</v>
      </c>
      <c r="P332" s="11" t="s">
        <v>1769</v>
      </c>
      <c r="Q332" s="11" t="str">
        <f>VLOOKUP(P332,Store_Dim!$A$2:$E$21,2,FALSE)</f>
        <v>Alexander Group</v>
      </c>
      <c r="R332" s="11" t="str">
        <f>VLOOKUP(P332,Store_Dim!$A$2:$E$21,3,FALSE)</f>
        <v>South</v>
      </c>
      <c r="S332" s="11" t="str">
        <f>VLOOKUP(P332,Store_Dim!$A$2:$E$21,4,FALSE)</f>
        <v>Port Sharon</v>
      </c>
      <c r="T332" s="11" t="str">
        <f>VLOOKUP(P332,Store_Dim!$A$2:$E$21,5,FALSE)</f>
        <v>Online</v>
      </c>
      <c r="U332" s="11" t="s">
        <v>3121</v>
      </c>
      <c r="V332" s="14">
        <f>VLOOKUP(Table1[[#This Row],[Sales_ID]],Sales!$A$2:$O$2001,2,FALSE)</f>
        <v>45313</v>
      </c>
      <c r="W332" s="15">
        <f>VLOOKUP(Table1[[#This Row],[Sales_ID]],Sales!$A$2:$O$2001,12,FALSE)</f>
        <v>3</v>
      </c>
      <c r="X332" s="16" t="str">
        <f>TEXT(VLOOKUP(Table1[[#This Row],[Sales_ID]],Sales!$A$2:$O$2001,13,FALSE),"₹#,##0")</f>
        <v>₹543</v>
      </c>
      <c r="Y332" s="51">
        <f>VLOOKUP(Table1[[#This Row],[Sales_ID]],Sales!$A$2:$O$2001,14,FALSE)</f>
        <v>0.05</v>
      </c>
      <c r="Z332" s="11" t="str">
        <f>VLOOKUP(Table1[[#This Row],[Sales_ID]],Sales!$A$2:$O$2001,10,FALSE)</f>
        <v>PayPal</v>
      </c>
      <c r="AA332" s="50">
        <f>VLOOKUP(Table1[[#This Row],[Sales_ID]],Sales!$A$2:$O$2001,15,FALSE)</f>
        <v>1548.9465</v>
      </c>
    </row>
    <row r="333" spans="1:27" x14ac:dyDescent="0.3">
      <c r="A333" s="11" t="s">
        <v>1020</v>
      </c>
      <c r="B333" s="11" t="str">
        <f>PROPER(VLOOKUP(A333,Customer!$A$2:$J$501,9,FALSE))</f>
        <v>Alex Mann Ii</v>
      </c>
      <c r="C333" s="11" t="str">
        <f>PROPER(VLOOKUP(A333,Customer!$A$2:$H$501,3,FALSE))</f>
        <v>58</v>
      </c>
      <c r="D333" s="11" t="str">
        <f>PROPER(VLOOKUP(A333,Customer!$A$2:$H$501,4,FALSE))</f>
        <v>Male</v>
      </c>
      <c r="E333" s="11" t="str">
        <f>PROPER(VLOOKUP(A333,Customer!$A$2:$H$501,5,FALSE))</f>
        <v>South Zacharychester</v>
      </c>
      <c r="F333" s="11" t="str">
        <f>PROPER(VLOOKUP(A333,Customer!$A$2:$H$501,6,FALSE))</f>
        <v>Oklahoma</v>
      </c>
      <c r="G333" s="11" t="str">
        <f>VLOOKUP(A333,Customer!$A$2:$H$501,7,FALSE)</f>
        <v>USA</v>
      </c>
      <c r="H333" s="11" t="str">
        <f>PROPER(VLOOKUP(A333,Customer!$A$1:$J$501,10,FALSE))</f>
        <v>Bronze</v>
      </c>
      <c r="I333" s="11" t="s">
        <v>1560</v>
      </c>
      <c r="J333" s="11" t="str">
        <f>VLOOKUP(I333, Product!$A$2:$H$501, 2,FALSE)</f>
        <v>LED Table Lamp</v>
      </c>
      <c r="K333" s="11" t="str">
        <f>VLOOKUP(I333,Product!$A$2:$H$501,3,FALSE)</f>
        <v>Home</v>
      </c>
      <c r="L333" s="11" t="str">
        <f>VLOOKUP(I333, Product!$A$2:$H$501, 4,FALSE)</f>
        <v>Lighting</v>
      </c>
      <c r="M333" s="11" t="str">
        <f>VLOOKUP(I333, Product!$A$2:$H$501,5,FALSE)</f>
        <v>Harrell LLC</v>
      </c>
      <c r="N333" s="12">
        <f>VLOOKUP(I333, Product!$A$2:$I$501,8,FALSE)</f>
        <v>218.86</v>
      </c>
      <c r="O333" s="12">
        <f>VLOOKUP(I333, Product!$A$2:$I$501,9,FALSE)</f>
        <v>170</v>
      </c>
      <c r="P333" s="11" t="s">
        <v>1776</v>
      </c>
      <c r="Q333" s="11" t="str">
        <f>VLOOKUP(P333,Store_Dim!$A$2:$E$21,2,FALSE)</f>
        <v>Benson-Elliott</v>
      </c>
      <c r="R333" s="11" t="str">
        <f>VLOOKUP(P333,Store_Dim!$A$2:$E$21,3,FALSE)</f>
        <v>East</v>
      </c>
      <c r="S333" s="11" t="str">
        <f>VLOOKUP(P333,Store_Dim!$A$2:$E$21,4,FALSE)</f>
        <v>Port Josephberg</v>
      </c>
      <c r="T333" s="11" t="str">
        <f>VLOOKUP(P333,Store_Dim!$A$2:$E$21,5,FALSE)</f>
        <v>Online</v>
      </c>
      <c r="U333" s="11" t="s">
        <v>3122</v>
      </c>
      <c r="V333" s="14">
        <f>VLOOKUP(Table1[[#This Row],[Sales_ID]],Sales!$A$2:$O$2001,2,FALSE)</f>
        <v>45221</v>
      </c>
      <c r="W333" s="15">
        <f>VLOOKUP(Table1[[#This Row],[Sales_ID]],Sales!$A$2:$O$2001,12,FALSE)</f>
        <v>4</v>
      </c>
      <c r="X333" s="16" t="str">
        <f>TEXT(VLOOKUP(Table1[[#This Row],[Sales_ID]],Sales!$A$2:$O$2001,13,FALSE),"₹#,##0")</f>
        <v>₹547</v>
      </c>
      <c r="Y333" s="51">
        <f>VLOOKUP(Table1[[#This Row],[Sales_ID]],Sales!$A$2:$O$2001,14,FALSE)</f>
        <v>0.1</v>
      </c>
      <c r="Z333" s="11" t="str">
        <f>VLOOKUP(Table1[[#This Row],[Sales_ID]],Sales!$A$2:$O$2001,10,FALSE)</f>
        <v>COD</v>
      </c>
      <c r="AA333" s="50">
        <f>VLOOKUP(Table1[[#This Row],[Sales_ID]],Sales!$A$2:$O$2001,15,FALSE)</f>
        <v>1969.9559999999999</v>
      </c>
    </row>
    <row r="334" spans="1:27" x14ac:dyDescent="0.3">
      <c r="A334" s="11" t="s">
        <v>773</v>
      </c>
      <c r="B334" s="11" t="str">
        <f>PROPER(VLOOKUP(A334,Customer!$A$2:$J$501,9,FALSE))</f>
        <v>Mr. William Horton</v>
      </c>
      <c r="C334" s="11" t="str">
        <f>PROPER(VLOOKUP(A334,Customer!$A$2:$H$501,3,FALSE))</f>
        <v>31</v>
      </c>
      <c r="D334" s="11" t="str">
        <f>PROPER(VLOOKUP(A334,Customer!$A$2:$H$501,4,FALSE))</f>
        <v>Male</v>
      </c>
      <c r="E334" s="11" t="str">
        <f>PROPER(VLOOKUP(A334,Customer!$A$2:$H$501,5,FALSE))</f>
        <v>Dawsonchester</v>
      </c>
      <c r="F334" s="11" t="str">
        <f>PROPER(VLOOKUP(A334,Customer!$A$2:$H$501,6,FALSE))</f>
        <v>Virginia</v>
      </c>
      <c r="G334" s="11" t="str">
        <f>VLOOKUP(A334,Customer!$A$2:$H$501,7,FALSE)</f>
        <v>USA</v>
      </c>
      <c r="H334" s="11" t="str">
        <f>PROPER(VLOOKUP(A334,Customer!$A$1:$J$501,10,FALSE))</f>
        <v>Platinum</v>
      </c>
      <c r="I334" s="11" t="s">
        <v>1678</v>
      </c>
      <c r="J334" s="11" t="str">
        <f>VLOOKUP(I334, Product!$A$2:$H$501, 2,FALSE)</f>
        <v>Adjustable Dumbbells 20kg</v>
      </c>
      <c r="K334" s="11" t="str">
        <f>VLOOKUP(I334,Product!$A$2:$H$501,3,FALSE)</f>
        <v>Sports</v>
      </c>
      <c r="L334" s="11" t="str">
        <f>VLOOKUP(I334, Product!$A$2:$H$501, 4,FALSE)</f>
        <v>Fitness</v>
      </c>
      <c r="M334" s="11" t="str">
        <f>VLOOKUP(I334, Product!$A$2:$H$501,5,FALSE)</f>
        <v>Montgomery, Benton and Miller</v>
      </c>
      <c r="N334" s="12">
        <f>VLOOKUP(I334, Product!$A$2:$I$501,8,FALSE)</f>
        <v>240.63</v>
      </c>
      <c r="O334" s="12">
        <f>VLOOKUP(I334, Product!$A$2:$I$501,9,FALSE)</f>
        <v>423</v>
      </c>
      <c r="P334" s="11" t="s">
        <v>1757</v>
      </c>
      <c r="Q334" s="11" t="str">
        <f>VLOOKUP(P334,Store_Dim!$A$2:$E$21,2,FALSE)</f>
        <v>Martinez, Adkins and Johnson</v>
      </c>
      <c r="R334" s="11" t="str">
        <f>VLOOKUP(P334,Store_Dim!$A$2:$E$21,3,FALSE)</f>
        <v>North</v>
      </c>
      <c r="S334" s="11" t="str">
        <f>VLOOKUP(P334,Store_Dim!$A$2:$E$21,4,FALSE)</f>
        <v>Danielmouth</v>
      </c>
      <c r="T334" s="11" t="str">
        <f>VLOOKUP(P334,Store_Dim!$A$2:$E$21,5,FALSE)</f>
        <v>Flagship</v>
      </c>
      <c r="U334" s="11" t="s">
        <v>3123</v>
      </c>
      <c r="V334" s="14">
        <f>VLOOKUP(Table1[[#This Row],[Sales_ID]],Sales!$A$2:$O$2001,2,FALSE)</f>
        <v>45619</v>
      </c>
      <c r="W334" s="15">
        <f>VLOOKUP(Table1[[#This Row],[Sales_ID]],Sales!$A$2:$O$2001,12,FALSE)</f>
        <v>2</v>
      </c>
      <c r="X334" s="16" t="str">
        <f>TEXT(VLOOKUP(Table1[[#This Row],[Sales_ID]],Sales!$A$2:$O$2001,13,FALSE),"₹#,##0")</f>
        <v>₹892</v>
      </c>
      <c r="Y334" s="51">
        <f>VLOOKUP(Table1[[#This Row],[Sales_ID]],Sales!$A$2:$O$2001,14,FALSE)</f>
        <v>7.0000000000000007E-2</v>
      </c>
      <c r="Z334" s="11" t="str">
        <f>VLOOKUP(Table1[[#This Row],[Sales_ID]],Sales!$A$2:$O$2001,10,FALSE)</f>
        <v>PayPal</v>
      </c>
      <c r="AA334" s="50">
        <f>VLOOKUP(Table1[[#This Row],[Sales_ID]],Sales!$A$2:$O$2001,15,FALSE)</f>
        <v>1659.9756</v>
      </c>
    </row>
    <row r="335" spans="1:27" x14ac:dyDescent="0.3">
      <c r="A335" s="11" t="s">
        <v>1208</v>
      </c>
      <c r="B335" s="11" t="str">
        <f>PROPER(VLOOKUP(A335,Customer!$A$2:$J$501,9,FALSE))</f>
        <v>Timothy Gardner</v>
      </c>
      <c r="C335" s="11" t="str">
        <f>PROPER(VLOOKUP(A335,Customer!$A$2:$H$501,3,FALSE))</f>
        <v>28</v>
      </c>
      <c r="D335" s="11" t="str">
        <f>PROPER(VLOOKUP(A335,Customer!$A$2:$H$501,4,FALSE))</f>
        <v>Female</v>
      </c>
      <c r="E335" s="11" t="str">
        <f>PROPER(VLOOKUP(A335,Customer!$A$2:$H$501,5,FALSE))</f>
        <v>New Dawn</v>
      </c>
      <c r="F335" s="11" t="str">
        <f>PROPER(VLOOKUP(A335,Customer!$A$2:$H$501,6,FALSE))</f>
        <v>New Jersey</v>
      </c>
      <c r="G335" s="11" t="str">
        <f>VLOOKUP(A335,Customer!$A$2:$H$501,7,FALSE)</f>
        <v>USA</v>
      </c>
      <c r="H335" s="11" t="str">
        <f>PROPER(VLOOKUP(A335,Customer!$A$1:$J$501,10,FALSE))</f>
        <v>Silver</v>
      </c>
      <c r="I335" s="11" t="s">
        <v>1600</v>
      </c>
      <c r="J335" s="11" t="str">
        <f>VLOOKUP(I335, Product!$A$2:$H$501, 2,FALSE)</f>
        <v>Wireless Bluetooth Speaker</v>
      </c>
      <c r="K335" s="11" t="str">
        <f>VLOOKUP(I335,Product!$A$2:$H$501,3,FALSE)</f>
        <v>Electronics</v>
      </c>
      <c r="L335" s="11" t="str">
        <f>VLOOKUP(I335, Product!$A$2:$H$501, 4,FALSE)</f>
        <v>Audio</v>
      </c>
      <c r="M335" s="11" t="str">
        <f>VLOOKUP(I335, Product!$A$2:$H$501,5,FALSE)</f>
        <v>Reed-Schmidt</v>
      </c>
      <c r="N335" s="12">
        <f>VLOOKUP(I335, Product!$A$2:$I$501,8,FALSE)</f>
        <v>322.41000000000003</v>
      </c>
      <c r="O335" s="12">
        <f>VLOOKUP(I335, Product!$A$2:$I$501,9,FALSE)</f>
        <v>213</v>
      </c>
      <c r="P335" s="11" t="s">
        <v>1782</v>
      </c>
      <c r="Q335" s="11" t="str">
        <f>VLOOKUP(P335,Store_Dim!$A$2:$E$21,2,FALSE)</f>
        <v>Bean, Jones and Park</v>
      </c>
      <c r="R335" s="11" t="str">
        <f>VLOOKUP(P335,Store_Dim!$A$2:$E$21,3,FALSE)</f>
        <v>West</v>
      </c>
      <c r="S335" s="11" t="str">
        <f>VLOOKUP(P335,Store_Dim!$A$2:$E$21,4,FALSE)</f>
        <v>Thompsonborough</v>
      </c>
      <c r="T335" s="11" t="str">
        <f>VLOOKUP(P335,Store_Dim!$A$2:$E$21,5,FALSE)</f>
        <v>Online</v>
      </c>
      <c r="U335" s="11" t="s">
        <v>3124</v>
      </c>
      <c r="V335" s="14">
        <f>VLOOKUP(Table1[[#This Row],[Sales_ID]],Sales!$A$2:$O$2001,2,FALSE)</f>
        <v>45286</v>
      </c>
      <c r="W335" s="15">
        <f>VLOOKUP(Table1[[#This Row],[Sales_ID]],Sales!$A$2:$O$2001,12,FALSE)</f>
        <v>2</v>
      </c>
      <c r="X335" s="16" t="str">
        <f>TEXT(VLOOKUP(Table1[[#This Row],[Sales_ID]],Sales!$A$2:$O$2001,13,FALSE),"₹#,##0")</f>
        <v>₹853</v>
      </c>
      <c r="Y335" s="51">
        <f>VLOOKUP(Table1[[#This Row],[Sales_ID]],Sales!$A$2:$O$2001,14,FALSE)</f>
        <v>0.25</v>
      </c>
      <c r="Z335" s="11" t="str">
        <f>VLOOKUP(Table1[[#This Row],[Sales_ID]],Sales!$A$2:$O$2001,10,FALSE)</f>
        <v>Credit Card</v>
      </c>
      <c r="AA335" s="50">
        <f>VLOOKUP(Table1[[#This Row],[Sales_ID]],Sales!$A$2:$O$2001,15,FALSE)</f>
        <v>1280.115</v>
      </c>
    </row>
    <row r="336" spans="1:27" x14ac:dyDescent="0.3">
      <c r="A336" s="11" t="s">
        <v>387</v>
      </c>
      <c r="B336" s="11" t="str">
        <f>PROPER(VLOOKUP(A336,Customer!$A$2:$J$501,9,FALSE))</f>
        <v>Ashley Griffin</v>
      </c>
      <c r="C336" s="11" t="str">
        <f>PROPER(VLOOKUP(A336,Customer!$A$2:$H$501,3,FALSE))</f>
        <v>40</v>
      </c>
      <c r="D336" s="11" t="str">
        <f>PROPER(VLOOKUP(A336,Customer!$A$2:$H$501,4,FALSE))</f>
        <v>Female</v>
      </c>
      <c r="E336" s="11" t="str">
        <f>PROPER(VLOOKUP(A336,Customer!$A$2:$H$501,5,FALSE))</f>
        <v>New Dawnton</v>
      </c>
      <c r="F336" s="11" t="str">
        <f>PROPER(VLOOKUP(A336,Customer!$A$2:$H$501,6,FALSE))</f>
        <v>Maryland</v>
      </c>
      <c r="G336" s="11" t="str">
        <f>VLOOKUP(A336,Customer!$A$2:$H$501,7,FALSE)</f>
        <v>USA</v>
      </c>
      <c r="H336" s="11" t="str">
        <f>PROPER(VLOOKUP(A336,Customer!$A$1:$J$501,10,FALSE))</f>
        <v>Gold</v>
      </c>
      <c r="I336" s="11" t="s">
        <v>1712</v>
      </c>
      <c r="J336" s="11" t="str">
        <f>VLOOKUP(I336, Product!$A$2:$H$501, 2,FALSE)</f>
        <v>Fitness Resistance Bands</v>
      </c>
      <c r="K336" s="11" t="str">
        <f>VLOOKUP(I336,Product!$A$2:$H$501,3,FALSE)</f>
        <v>Sports</v>
      </c>
      <c r="L336" s="11" t="str">
        <f>VLOOKUP(I336, Product!$A$2:$H$501, 4,FALSE)</f>
        <v>Fitness</v>
      </c>
      <c r="M336" s="11" t="str">
        <f>VLOOKUP(I336, Product!$A$2:$H$501,5,FALSE)</f>
        <v>Reese-Watson</v>
      </c>
      <c r="N336" s="12">
        <f>VLOOKUP(I336, Product!$A$2:$I$501,8,FALSE)</f>
        <v>152.91999999999999</v>
      </c>
      <c r="O336" s="12">
        <f>VLOOKUP(I336, Product!$A$2:$I$501,9,FALSE)</f>
        <v>281</v>
      </c>
      <c r="P336" s="11" t="s">
        <v>1779</v>
      </c>
      <c r="Q336" s="11" t="str">
        <f>VLOOKUP(P336,Store_Dim!$A$2:$E$21,2,FALSE)</f>
        <v>Martinez-Mullins</v>
      </c>
      <c r="R336" s="11" t="str">
        <f>VLOOKUP(P336,Store_Dim!$A$2:$E$21,3,FALSE)</f>
        <v>South</v>
      </c>
      <c r="S336" s="11" t="str">
        <f>VLOOKUP(P336,Store_Dim!$A$2:$E$21,4,FALSE)</f>
        <v>Williamsfurt</v>
      </c>
      <c r="T336" s="11" t="str">
        <f>VLOOKUP(P336,Store_Dim!$A$2:$E$21,5,FALSE)</f>
        <v>Online</v>
      </c>
      <c r="U336" s="11" t="s">
        <v>3125</v>
      </c>
      <c r="V336" s="14">
        <f>VLOOKUP(Table1[[#This Row],[Sales_ID]],Sales!$A$2:$O$2001,2,FALSE)</f>
        <v>45451</v>
      </c>
      <c r="W336" s="15">
        <f>VLOOKUP(Table1[[#This Row],[Sales_ID]],Sales!$A$2:$O$2001,12,FALSE)</f>
        <v>1</v>
      </c>
      <c r="X336" s="16" t="str">
        <f>TEXT(VLOOKUP(Table1[[#This Row],[Sales_ID]],Sales!$A$2:$O$2001,13,FALSE),"₹#,##0")</f>
        <v>₹162</v>
      </c>
      <c r="Y336" s="51">
        <f>VLOOKUP(Table1[[#This Row],[Sales_ID]],Sales!$A$2:$O$2001,14,FALSE)</f>
        <v>7.0000000000000007E-2</v>
      </c>
      <c r="Z336" s="11" t="str">
        <f>VLOOKUP(Table1[[#This Row],[Sales_ID]],Sales!$A$2:$O$2001,10,FALSE)</f>
        <v>PayPal</v>
      </c>
      <c r="AA336" s="50">
        <f>VLOOKUP(Table1[[#This Row],[Sales_ID]],Sales!$A$2:$O$2001,15,FALSE)</f>
        <v>150.7902</v>
      </c>
    </row>
    <row r="337" spans="1:27" x14ac:dyDescent="0.3">
      <c r="A337" s="11" t="s">
        <v>1371</v>
      </c>
      <c r="B337" s="11" t="str">
        <f>PROPER(VLOOKUP(A337,Customer!$A$2:$J$501,9,FALSE))</f>
        <v>Adam Castro</v>
      </c>
      <c r="C337" s="11" t="str">
        <f>PROPER(VLOOKUP(A337,Customer!$A$2:$H$501,3,FALSE))</f>
        <v>51</v>
      </c>
      <c r="D337" s="11" t="str">
        <f>PROPER(VLOOKUP(A337,Customer!$A$2:$H$501,4,FALSE))</f>
        <v>Male</v>
      </c>
      <c r="E337" s="11" t="str">
        <f>PROPER(VLOOKUP(A337,Customer!$A$2:$H$501,5,FALSE))</f>
        <v>New Donnabury</v>
      </c>
      <c r="F337" s="11" t="str">
        <f>PROPER(VLOOKUP(A337,Customer!$A$2:$H$501,6,FALSE))</f>
        <v>Texas</v>
      </c>
      <c r="G337" s="11" t="str">
        <f>VLOOKUP(A337,Customer!$A$2:$H$501,7,FALSE)</f>
        <v>USA</v>
      </c>
      <c r="H337" s="11" t="str">
        <f>PROPER(VLOOKUP(A337,Customer!$A$1:$J$501,10,FALSE))</f>
        <v>Silver</v>
      </c>
      <c r="I337" s="11" t="s">
        <v>1616</v>
      </c>
      <c r="J337" s="11" t="str">
        <f>VLOOKUP(I337, Product!$A$2:$H$501, 2,FALSE)</f>
        <v>Gaming Mechanical Keyboard</v>
      </c>
      <c r="K337" s="11" t="str">
        <f>VLOOKUP(I337,Product!$A$2:$H$501,3,FALSE)</f>
        <v>Electronics</v>
      </c>
      <c r="L337" s="11" t="str">
        <f>VLOOKUP(I337, Product!$A$2:$H$501, 4,FALSE)</f>
        <v>Computer</v>
      </c>
      <c r="M337" s="11" t="str">
        <f>VLOOKUP(I337, Product!$A$2:$H$501,5,FALSE)</f>
        <v>Lucero LLC</v>
      </c>
      <c r="N337" s="12">
        <f>VLOOKUP(I337, Product!$A$2:$I$501,8,FALSE)</f>
        <v>419.28</v>
      </c>
      <c r="O337" s="12">
        <f>VLOOKUP(I337, Product!$A$2:$I$501,9,FALSE)</f>
        <v>86</v>
      </c>
      <c r="P337" s="11" t="s">
        <v>1804</v>
      </c>
      <c r="Q337" s="11" t="str">
        <f>VLOOKUP(P337,Store_Dim!$A$2:$E$21,2,FALSE)</f>
        <v>Frederick-Wright</v>
      </c>
      <c r="R337" s="11" t="str">
        <f>VLOOKUP(P337,Store_Dim!$A$2:$E$21,3,FALSE)</f>
        <v>West</v>
      </c>
      <c r="S337" s="11" t="str">
        <f>VLOOKUP(P337,Store_Dim!$A$2:$E$21,4,FALSE)</f>
        <v>New Jimmymouth</v>
      </c>
      <c r="T337" s="11" t="str">
        <f>VLOOKUP(P337,Store_Dim!$A$2:$E$21,5,FALSE)</f>
        <v>Flagship</v>
      </c>
      <c r="U337" s="11" t="s">
        <v>1839</v>
      </c>
      <c r="V337" s="14">
        <f>VLOOKUP(Table1[[#This Row],[Sales_ID]],Sales!$A$2:$O$2001,2,FALSE)</f>
        <v>45875</v>
      </c>
      <c r="W337" s="15">
        <f>VLOOKUP(Table1[[#This Row],[Sales_ID]],Sales!$A$2:$O$2001,12,FALSE)</f>
        <v>2</v>
      </c>
      <c r="X337" s="16" t="str">
        <f>TEXT(VLOOKUP(Table1[[#This Row],[Sales_ID]],Sales!$A$2:$O$2001,13,FALSE),"₹#,##0")</f>
        <v>₹317</v>
      </c>
      <c r="Y337" s="51">
        <f>VLOOKUP(Table1[[#This Row],[Sales_ID]],Sales!$A$2:$O$2001,14,FALSE)</f>
        <v>0.3</v>
      </c>
      <c r="Z337" s="11" t="str">
        <f>VLOOKUP(Table1[[#This Row],[Sales_ID]],Sales!$A$2:$O$2001,10,FALSE)</f>
        <v>PayPal</v>
      </c>
      <c r="AA337" s="50">
        <f>VLOOKUP(Table1[[#This Row],[Sales_ID]],Sales!$A$2:$O$2001,15,FALSE)</f>
        <v>443.66</v>
      </c>
    </row>
    <row r="338" spans="1:27" x14ac:dyDescent="0.3">
      <c r="A338" s="11" t="s">
        <v>1077</v>
      </c>
      <c r="B338" s="11" t="str">
        <f>PROPER(VLOOKUP(A338,Customer!$A$2:$J$501,9,FALSE))</f>
        <v>Ryan Moore</v>
      </c>
      <c r="C338" s="11" t="str">
        <f>PROPER(VLOOKUP(A338,Customer!$A$2:$H$501,3,FALSE))</f>
        <v>38</v>
      </c>
      <c r="D338" s="11" t="str">
        <f>PROPER(VLOOKUP(A338,Customer!$A$2:$H$501,4,FALSE))</f>
        <v>Male</v>
      </c>
      <c r="E338" s="11" t="str">
        <f>PROPER(VLOOKUP(A338,Customer!$A$2:$H$501,5,FALSE))</f>
        <v>Cartershire</v>
      </c>
      <c r="F338" s="11" t="str">
        <f>PROPER(VLOOKUP(A338,Customer!$A$2:$H$501,6,FALSE))</f>
        <v>Virginia</v>
      </c>
      <c r="G338" s="11" t="str">
        <f>VLOOKUP(A338,Customer!$A$2:$H$501,7,FALSE)</f>
        <v>USA</v>
      </c>
      <c r="H338" s="11" t="str">
        <f>PROPER(VLOOKUP(A338,Customer!$A$1:$J$501,10,FALSE))</f>
        <v>Bronze</v>
      </c>
      <c r="I338" s="11" t="s">
        <v>1582</v>
      </c>
      <c r="J338" s="11" t="str">
        <f>VLOOKUP(I338, Product!$A$2:$H$501, 2,FALSE)</f>
        <v>Soccer Training Cone Set</v>
      </c>
      <c r="K338" s="11" t="str">
        <f>VLOOKUP(I338,Product!$A$2:$H$501,3,FALSE)</f>
        <v>Sports</v>
      </c>
      <c r="L338" s="11" t="str">
        <f>VLOOKUP(I338, Product!$A$2:$H$501, 4,FALSE)</f>
        <v>Accessories</v>
      </c>
      <c r="M338" s="11" t="str">
        <f>VLOOKUP(I338, Product!$A$2:$H$501,5,FALSE)</f>
        <v>Ford, Murphy and Wilson</v>
      </c>
      <c r="N338" s="12">
        <f>VLOOKUP(I338, Product!$A$2:$I$501,8,FALSE)</f>
        <v>144.53</v>
      </c>
      <c r="O338" s="12">
        <f>VLOOKUP(I338, Product!$A$2:$I$501,9,FALSE)</f>
        <v>367</v>
      </c>
      <c r="P338" s="11" t="s">
        <v>1766</v>
      </c>
      <c r="Q338" s="11" t="str">
        <f>VLOOKUP(P338,Store_Dim!$A$2:$E$21,2,FALSE)</f>
        <v>Johnson-Wright</v>
      </c>
      <c r="R338" s="11" t="str">
        <f>VLOOKUP(P338,Store_Dim!$A$2:$E$21,3,FALSE)</f>
        <v>North</v>
      </c>
      <c r="S338" s="11" t="str">
        <f>VLOOKUP(P338,Store_Dim!$A$2:$E$21,4,FALSE)</f>
        <v>Hoodberg</v>
      </c>
      <c r="T338" s="11" t="str">
        <f>VLOOKUP(P338,Store_Dim!$A$2:$E$21,5,FALSE)</f>
        <v>Outlet</v>
      </c>
      <c r="U338" s="11" t="s">
        <v>1956</v>
      </c>
      <c r="V338" s="14">
        <f>VLOOKUP(Table1[[#This Row],[Sales_ID]],Sales!$A$2:$O$2001,2,FALSE)</f>
        <v>45495</v>
      </c>
      <c r="W338" s="15">
        <f>VLOOKUP(Table1[[#This Row],[Sales_ID]],Sales!$A$2:$O$2001,12,FALSE)</f>
        <v>1</v>
      </c>
      <c r="X338" s="16" t="str">
        <f>TEXT(VLOOKUP(Table1[[#This Row],[Sales_ID]],Sales!$A$2:$O$2001,13,FALSE),"₹#,##0")</f>
        <v>₹942</v>
      </c>
      <c r="Y338" s="51">
        <f>VLOOKUP(Table1[[#This Row],[Sales_ID]],Sales!$A$2:$O$2001,14,FALSE)</f>
        <v>0.17</v>
      </c>
      <c r="Z338" s="11" t="str">
        <f>VLOOKUP(Table1[[#This Row],[Sales_ID]],Sales!$A$2:$O$2001,10,FALSE)</f>
        <v>Credit Card</v>
      </c>
      <c r="AA338" s="50">
        <f>VLOOKUP(Table1[[#This Row],[Sales_ID]],Sales!$A$2:$O$2001,15,FALSE)</f>
        <v>782.17539999999997</v>
      </c>
    </row>
    <row r="339" spans="1:27" x14ac:dyDescent="0.3">
      <c r="A339" s="11" t="s">
        <v>496</v>
      </c>
      <c r="B339" s="11" t="str">
        <f>PROPER(VLOOKUP(A339,Customer!$A$2:$J$501,9,FALSE))</f>
        <v>Rhonda Young</v>
      </c>
      <c r="C339" s="11" t="str">
        <f>PROPER(VLOOKUP(A339,Customer!$A$2:$H$501,3,FALSE))</f>
        <v>49</v>
      </c>
      <c r="D339" s="11" t="str">
        <f>PROPER(VLOOKUP(A339,Customer!$A$2:$H$501,4,FALSE))</f>
        <v>Female</v>
      </c>
      <c r="E339" s="11" t="str">
        <f>PROPER(VLOOKUP(A339,Customer!$A$2:$H$501,5,FALSE))</f>
        <v>Lake Nathanfort</v>
      </c>
      <c r="F339" s="11" t="str">
        <f>PROPER(VLOOKUP(A339,Customer!$A$2:$H$501,6,FALSE))</f>
        <v>Alaska</v>
      </c>
      <c r="G339" s="11" t="str">
        <f>VLOOKUP(A339,Customer!$A$2:$H$501,7,FALSE)</f>
        <v>USA</v>
      </c>
      <c r="H339" s="11" t="str">
        <f>PROPER(VLOOKUP(A339,Customer!$A$1:$J$501,10,FALSE))</f>
        <v>Platinum</v>
      </c>
      <c r="I339" s="11" t="s">
        <v>1740</v>
      </c>
      <c r="J339" s="11" t="str">
        <f>VLOOKUP(I339, Product!$A$2:$H$501, 2,FALSE)</f>
        <v>Women's Formal Blazer</v>
      </c>
      <c r="K339" s="11" t="str">
        <f>VLOOKUP(I339,Product!$A$2:$H$501,3,FALSE)</f>
        <v>Clothing</v>
      </c>
      <c r="L339" s="11" t="str">
        <f>VLOOKUP(I339, Product!$A$2:$H$501, 4,FALSE)</f>
        <v>Outerwear</v>
      </c>
      <c r="M339" s="11" t="str">
        <f>VLOOKUP(I339, Product!$A$2:$H$501,5,FALSE)</f>
        <v>Phillips and Sons</v>
      </c>
      <c r="N339" s="12">
        <f>VLOOKUP(I339, Product!$A$2:$I$501,8,FALSE)</f>
        <v>358.47</v>
      </c>
      <c r="O339" s="12">
        <f>VLOOKUP(I339, Product!$A$2:$I$501,9,FALSE)</f>
        <v>143</v>
      </c>
      <c r="P339" s="11" t="s">
        <v>1804</v>
      </c>
      <c r="Q339" s="11" t="str">
        <f>VLOOKUP(P339,Store_Dim!$A$2:$E$21,2,FALSE)</f>
        <v>Frederick-Wright</v>
      </c>
      <c r="R339" s="11" t="str">
        <f>VLOOKUP(P339,Store_Dim!$A$2:$E$21,3,FALSE)</f>
        <v>West</v>
      </c>
      <c r="S339" s="11" t="str">
        <f>VLOOKUP(P339,Store_Dim!$A$2:$E$21,4,FALSE)</f>
        <v>New Jimmymouth</v>
      </c>
      <c r="T339" s="11" t="str">
        <f>VLOOKUP(P339,Store_Dim!$A$2:$E$21,5,FALSE)</f>
        <v>Flagship</v>
      </c>
      <c r="U339" s="11" t="s">
        <v>3126</v>
      </c>
      <c r="V339" s="14">
        <f>VLOOKUP(Table1[[#This Row],[Sales_ID]],Sales!$A$2:$O$2001,2,FALSE)</f>
        <v>45478</v>
      </c>
      <c r="W339" s="15">
        <f>VLOOKUP(Table1[[#This Row],[Sales_ID]],Sales!$A$2:$O$2001,12,FALSE)</f>
        <v>1</v>
      </c>
      <c r="X339" s="16" t="str">
        <f>TEXT(VLOOKUP(Table1[[#This Row],[Sales_ID]],Sales!$A$2:$O$2001,13,FALSE),"₹#,##0")</f>
        <v>₹893</v>
      </c>
      <c r="Y339" s="51">
        <f>VLOOKUP(Table1[[#This Row],[Sales_ID]],Sales!$A$2:$O$2001,14,FALSE)</f>
        <v>0.09</v>
      </c>
      <c r="Z339" s="11" t="str">
        <f>VLOOKUP(Table1[[#This Row],[Sales_ID]],Sales!$A$2:$O$2001,10,FALSE)</f>
        <v>Credit Card</v>
      </c>
      <c r="AA339" s="50">
        <f>VLOOKUP(Table1[[#This Row],[Sales_ID]],Sales!$A$2:$O$2001,15,FALSE)</f>
        <v>812.75739999999996</v>
      </c>
    </row>
    <row r="340" spans="1:27" x14ac:dyDescent="0.3">
      <c r="A340" s="11" t="s">
        <v>366</v>
      </c>
      <c r="B340" s="11" t="str">
        <f>PROPER(VLOOKUP(A340,Customer!$A$2:$J$501,9,FALSE))</f>
        <v>Steven Stein</v>
      </c>
      <c r="C340" s="11" t="str">
        <f>PROPER(VLOOKUP(A340,Customer!$A$2:$H$501,3,FALSE))</f>
        <v>21</v>
      </c>
      <c r="D340" s="11" t="str">
        <f>PROPER(VLOOKUP(A340,Customer!$A$2:$H$501,4,FALSE))</f>
        <v>Male</v>
      </c>
      <c r="E340" s="11" t="str">
        <f>PROPER(VLOOKUP(A340,Customer!$A$2:$H$501,5,FALSE))</f>
        <v>West Lauren</v>
      </c>
      <c r="F340" s="11" t="str">
        <f>PROPER(VLOOKUP(A340,Customer!$A$2:$H$501,6,FALSE))</f>
        <v>Connecticut</v>
      </c>
      <c r="G340" s="11" t="str">
        <f>VLOOKUP(A340,Customer!$A$2:$H$501,7,FALSE)</f>
        <v>USA</v>
      </c>
      <c r="H340" s="11" t="str">
        <f>PROPER(VLOOKUP(A340,Customer!$A$1:$J$501,10,FALSE))</f>
        <v>Bronze</v>
      </c>
      <c r="I340" s="11" t="s">
        <v>1616</v>
      </c>
      <c r="J340" s="11" t="str">
        <f>VLOOKUP(I340, Product!$A$2:$H$501, 2,FALSE)</f>
        <v>Gaming Mechanical Keyboard</v>
      </c>
      <c r="K340" s="11" t="str">
        <f>VLOOKUP(I340,Product!$A$2:$H$501,3,FALSE)</f>
        <v>Electronics</v>
      </c>
      <c r="L340" s="11" t="str">
        <f>VLOOKUP(I340, Product!$A$2:$H$501, 4,FALSE)</f>
        <v>Computer</v>
      </c>
      <c r="M340" s="11" t="str">
        <f>VLOOKUP(I340, Product!$A$2:$H$501,5,FALSE)</f>
        <v>Lucero LLC</v>
      </c>
      <c r="N340" s="12">
        <f>VLOOKUP(I340, Product!$A$2:$I$501,8,FALSE)</f>
        <v>419.28</v>
      </c>
      <c r="O340" s="12">
        <f>VLOOKUP(I340, Product!$A$2:$I$501,9,FALSE)</f>
        <v>86</v>
      </c>
      <c r="P340" s="11" t="s">
        <v>1782</v>
      </c>
      <c r="Q340" s="11" t="str">
        <f>VLOOKUP(P340,Store_Dim!$A$2:$E$21,2,FALSE)</f>
        <v>Bean, Jones and Park</v>
      </c>
      <c r="R340" s="11" t="str">
        <f>VLOOKUP(P340,Store_Dim!$A$2:$E$21,3,FALSE)</f>
        <v>West</v>
      </c>
      <c r="S340" s="11" t="str">
        <f>VLOOKUP(P340,Store_Dim!$A$2:$E$21,4,FALSE)</f>
        <v>Thompsonborough</v>
      </c>
      <c r="T340" s="11" t="str">
        <f>VLOOKUP(P340,Store_Dim!$A$2:$E$21,5,FALSE)</f>
        <v>Online</v>
      </c>
      <c r="U340" s="11" t="s">
        <v>3127</v>
      </c>
      <c r="V340" s="14">
        <f>VLOOKUP(Table1[[#This Row],[Sales_ID]],Sales!$A$2:$O$2001,2,FALSE)</f>
        <v>45528</v>
      </c>
      <c r="W340" s="15">
        <f>VLOOKUP(Table1[[#This Row],[Sales_ID]],Sales!$A$2:$O$2001,12,FALSE)</f>
        <v>4</v>
      </c>
      <c r="X340" s="16" t="str">
        <f>TEXT(VLOOKUP(Table1[[#This Row],[Sales_ID]],Sales!$A$2:$O$2001,13,FALSE),"₹#,##0")</f>
        <v>₹349</v>
      </c>
      <c r="Y340" s="51">
        <f>VLOOKUP(Table1[[#This Row],[Sales_ID]],Sales!$A$2:$O$2001,14,FALSE)</f>
        <v>0.28000000000000003</v>
      </c>
      <c r="Z340" s="11" t="str">
        <f>VLOOKUP(Table1[[#This Row],[Sales_ID]],Sales!$A$2:$O$2001,10,FALSE)</f>
        <v>Credit Card</v>
      </c>
      <c r="AA340" s="50">
        <f>VLOOKUP(Table1[[#This Row],[Sales_ID]],Sales!$A$2:$O$2001,15,FALSE)</f>
        <v>1005.3216</v>
      </c>
    </row>
    <row r="341" spans="1:27" x14ac:dyDescent="0.3">
      <c r="A341" s="11" t="s">
        <v>899</v>
      </c>
      <c r="B341" s="11" t="str">
        <f>PROPER(VLOOKUP(A341,Customer!$A$2:$J$501,9,FALSE))</f>
        <v>Bryan Garcia</v>
      </c>
      <c r="C341" s="11" t="str">
        <f>PROPER(VLOOKUP(A341,Customer!$A$2:$H$501,3,FALSE))</f>
        <v>54</v>
      </c>
      <c r="D341" s="11" t="str">
        <f>PROPER(VLOOKUP(A341,Customer!$A$2:$H$501,4,FALSE))</f>
        <v>Female</v>
      </c>
      <c r="E341" s="11" t="str">
        <f>PROPER(VLOOKUP(A341,Customer!$A$2:$H$501,5,FALSE))</f>
        <v>Garciaborough</v>
      </c>
      <c r="F341" s="11" t="str">
        <f>PROPER(VLOOKUP(A341,Customer!$A$2:$H$501,6,FALSE))</f>
        <v>Wyoming</v>
      </c>
      <c r="G341" s="11" t="str">
        <f>VLOOKUP(A341,Customer!$A$2:$H$501,7,FALSE)</f>
        <v>USA</v>
      </c>
      <c r="H341" s="11" t="str">
        <f>PROPER(VLOOKUP(A341,Customer!$A$1:$J$501,10,FALSE))</f>
        <v>Silver</v>
      </c>
      <c r="I341" s="11" t="s">
        <v>1710</v>
      </c>
      <c r="J341" s="11" t="str">
        <f>VLOOKUP(I341, Product!$A$2:$H$501, 2,FALSE)</f>
        <v>Badminton Racket Set</v>
      </c>
      <c r="K341" s="11" t="str">
        <f>VLOOKUP(I341,Product!$A$2:$H$501,3,FALSE)</f>
        <v>Sports</v>
      </c>
      <c r="L341" s="11" t="str">
        <f>VLOOKUP(I341, Product!$A$2:$H$501, 4,FALSE)</f>
        <v>Equipment</v>
      </c>
      <c r="M341" s="11" t="str">
        <f>VLOOKUP(I341, Product!$A$2:$H$501,5,FALSE)</f>
        <v>Robinson-Brown</v>
      </c>
      <c r="N341" s="12">
        <f>VLOOKUP(I341, Product!$A$2:$I$501,8,FALSE)</f>
        <v>285.54000000000002</v>
      </c>
      <c r="O341" s="12">
        <f>VLOOKUP(I341, Product!$A$2:$I$501,9,FALSE)</f>
        <v>358</v>
      </c>
      <c r="P341" s="11" t="s">
        <v>1797</v>
      </c>
      <c r="Q341" s="11" t="str">
        <f>VLOOKUP(P341,Store_Dim!$A$2:$E$21,2,FALSE)</f>
        <v>Gardner, Humphrey and Contreras</v>
      </c>
      <c r="R341" s="11" t="str">
        <f>VLOOKUP(P341,Store_Dim!$A$2:$E$21,3,FALSE)</f>
        <v>East</v>
      </c>
      <c r="S341" s="11" t="str">
        <f>VLOOKUP(P341,Store_Dim!$A$2:$E$21,4,FALSE)</f>
        <v>Johnsonville</v>
      </c>
      <c r="T341" s="11" t="str">
        <f>VLOOKUP(P341,Store_Dim!$A$2:$E$21,5,FALSE)</f>
        <v>Flagship</v>
      </c>
      <c r="U341" s="11" t="s">
        <v>3128</v>
      </c>
      <c r="V341" s="14">
        <f>VLOOKUP(Table1[[#This Row],[Sales_ID]],Sales!$A$2:$O$2001,2,FALSE)</f>
        <v>45418</v>
      </c>
      <c r="W341" s="15">
        <f>VLOOKUP(Table1[[#This Row],[Sales_ID]],Sales!$A$2:$O$2001,12,FALSE)</f>
        <v>1</v>
      </c>
      <c r="X341" s="16" t="str">
        <f>TEXT(VLOOKUP(Table1[[#This Row],[Sales_ID]],Sales!$A$2:$O$2001,13,FALSE),"₹#,##0")</f>
        <v>₹748</v>
      </c>
      <c r="Y341" s="51">
        <f>VLOOKUP(Table1[[#This Row],[Sales_ID]],Sales!$A$2:$O$2001,14,FALSE)</f>
        <v>0.21</v>
      </c>
      <c r="Z341" s="11" t="str">
        <f>VLOOKUP(Table1[[#This Row],[Sales_ID]],Sales!$A$2:$O$2001,10,FALSE)</f>
        <v>COD</v>
      </c>
      <c r="AA341" s="50">
        <f>VLOOKUP(Table1[[#This Row],[Sales_ID]],Sales!$A$2:$O$2001,15,FALSE)</f>
        <v>590.84100000000001</v>
      </c>
    </row>
    <row r="342" spans="1:27" x14ac:dyDescent="0.3">
      <c r="A342" s="11" t="s">
        <v>127</v>
      </c>
      <c r="B342" s="11" t="str">
        <f>PROPER(VLOOKUP(A342,Customer!$A$2:$J$501,9,FALSE))</f>
        <v>Sarah Vance</v>
      </c>
      <c r="C342" s="11" t="str">
        <f>PROPER(VLOOKUP(A342,Customer!$A$2:$H$501,3,FALSE))</f>
        <v>41</v>
      </c>
      <c r="D342" s="11" t="str">
        <f>PROPER(VLOOKUP(A342,Customer!$A$2:$H$501,4,FALSE))</f>
        <v>Male</v>
      </c>
      <c r="E342" s="11" t="str">
        <f>PROPER(VLOOKUP(A342,Customer!$A$2:$H$501,5,FALSE))</f>
        <v>Johnsonville</v>
      </c>
      <c r="F342" s="11" t="str">
        <f>PROPER(VLOOKUP(A342,Customer!$A$2:$H$501,6,FALSE))</f>
        <v>Oregon</v>
      </c>
      <c r="G342" s="11" t="str">
        <f>VLOOKUP(A342,Customer!$A$2:$H$501,7,FALSE)</f>
        <v>USA</v>
      </c>
      <c r="H342" s="11" t="str">
        <f>PROPER(VLOOKUP(A342,Customer!$A$1:$J$501,10,FALSE))</f>
        <v>Silver</v>
      </c>
      <c r="I342" s="11" t="s">
        <v>1710</v>
      </c>
      <c r="J342" s="11" t="str">
        <f>VLOOKUP(I342, Product!$A$2:$H$501, 2,FALSE)</f>
        <v>Badminton Racket Set</v>
      </c>
      <c r="K342" s="11" t="str">
        <f>VLOOKUP(I342,Product!$A$2:$H$501,3,FALSE)</f>
        <v>Sports</v>
      </c>
      <c r="L342" s="11" t="str">
        <f>VLOOKUP(I342, Product!$A$2:$H$501, 4,FALSE)</f>
        <v>Equipment</v>
      </c>
      <c r="M342" s="11" t="str">
        <f>VLOOKUP(I342, Product!$A$2:$H$501,5,FALSE)</f>
        <v>Robinson-Brown</v>
      </c>
      <c r="N342" s="12">
        <f>VLOOKUP(I342, Product!$A$2:$I$501,8,FALSE)</f>
        <v>285.54000000000002</v>
      </c>
      <c r="O342" s="12">
        <f>VLOOKUP(I342, Product!$A$2:$I$501,9,FALSE)</f>
        <v>358</v>
      </c>
      <c r="P342" s="11" t="s">
        <v>1776</v>
      </c>
      <c r="Q342" s="11" t="str">
        <f>VLOOKUP(P342,Store_Dim!$A$2:$E$21,2,FALSE)</f>
        <v>Benson-Elliott</v>
      </c>
      <c r="R342" s="11" t="str">
        <f>VLOOKUP(P342,Store_Dim!$A$2:$E$21,3,FALSE)</f>
        <v>East</v>
      </c>
      <c r="S342" s="11" t="str">
        <f>VLOOKUP(P342,Store_Dim!$A$2:$E$21,4,FALSE)</f>
        <v>Port Josephberg</v>
      </c>
      <c r="T342" s="11" t="str">
        <f>VLOOKUP(P342,Store_Dim!$A$2:$E$21,5,FALSE)</f>
        <v>Online</v>
      </c>
      <c r="U342" s="11" t="s">
        <v>3129</v>
      </c>
      <c r="V342" s="14">
        <f>VLOOKUP(Table1[[#This Row],[Sales_ID]],Sales!$A$2:$O$2001,2,FALSE)</f>
        <v>45478</v>
      </c>
      <c r="W342" s="15">
        <f>VLOOKUP(Table1[[#This Row],[Sales_ID]],Sales!$A$2:$O$2001,12,FALSE)</f>
        <v>3</v>
      </c>
      <c r="X342" s="16" t="str">
        <f>TEXT(VLOOKUP(Table1[[#This Row],[Sales_ID]],Sales!$A$2:$O$2001,13,FALSE),"₹#,##0")</f>
        <v>₹439</v>
      </c>
      <c r="Y342" s="51">
        <f>VLOOKUP(Table1[[#This Row],[Sales_ID]],Sales!$A$2:$O$2001,14,FALSE)</f>
        <v>0.21</v>
      </c>
      <c r="Z342" s="11" t="str">
        <f>VLOOKUP(Table1[[#This Row],[Sales_ID]],Sales!$A$2:$O$2001,10,FALSE)</f>
        <v>Credit Card</v>
      </c>
      <c r="AA342" s="50">
        <f>VLOOKUP(Table1[[#This Row],[Sales_ID]],Sales!$A$2:$O$2001,15,FALSE)</f>
        <v>1040.2403999999999</v>
      </c>
    </row>
    <row r="343" spans="1:27" x14ac:dyDescent="0.3">
      <c r="A343" s="11" t="s">
        <v>425</v>
      </c>
      <c r="B343" s="11" t="str">
        <f>PROPER(VLOOKUP(A343,Customer!$A$2:$J$501,9,FALSE))</f>
        <v>Erin Hopkins</v>
      </c>
      <c r="C343" s="11" t="str">
        <f>PROPER(VLOOKUP(A343,Customer!$A$2:$H$501,3,FALSE))</f>
        <v>40</v>
      </c>
      <c r="D343" s="11" t="str">
        <f>PROPER(VLOOKUP(A343,Customer!$A$2:$H$501,4,FALSE))</f>
        <v>Male</v>
      </c>
      <c r="E343" s="11" t="str">
        <f>PROPER(VLOOKUP(A343,Customer!$A$2:$H$501,5,FALSE))</f>
        <v>North Sabrina</v>
      </c>
      <c r="F343" s="11" t="str">
        <f>PROPER(VLOOKUP(A343,Customer!$A$2:$H$501,6,FALSE))</f>
        <v>Iowa</v>
      </c>
      <c r="G343" s="11" t="str">
        <f>VLOOKUP(A343,Customer!$A$2:$H$501,7,FALSE)</f>
        <v>USA</v>
      </c>
      <c r="H343" s="11" t="str">
        <f>PROPER(VLOOKUP(A343,Customer!$A$1:$J$501,10,FALSE))</f>
        <v>Silver</v>
      </c>
      <c r="I343" s="11" t="s">
        <v>1702</v>
      </c>
      <c r="J343" s="11" t="str">
        <f>VLOOKUP(I343, Product!$A$2:$H$501, 2,FALSE)</f>
        <v>WiFi Mesh Router</v>
      </c>
      <c r="K343" s="11" t="str">
        <f>VLOOKUP(I343,Product!$A$2:$H$501,3,FALSE)</f>
        <v>Electronics</v>
      </c>
      <c r="L343" s="11" t="str">
        <f>VLOOKUP(I343, Product!$A$2:$H$501, 4,FALSE)</f>
        <v>Appliances</v>
      </c>
      <c r="M343" s="11" t="str">
        <f>VLOOKUP(I343, Product!$A$2:$H$501,5,FALSE)</f>
        <v>White, Reeves and Woods</v>
      </c>
      <c r="N343" s="12">
        <f>VLOOKUP(I343, Product!$A$2:$I$501,8,FALSE)</f>
        <v>480.9</v>
      </c>
      <c r="O343" s="12">
        <f>VLOOKUP(I343, Product!$A$2:$I$501,9,FALSE)</f>
        <v>104</v>
      </c>
      <c r="P343" s="11" t="s">
        <v>1769</v>
      </c>
      <c r="Q343" s="11" t="str">
        <f>VLOOKUP(P343,Store_Dim!$A$2:$E$21,2,FALSE)</f>
        <v>Alexander Group</v>
      </c>
      <c r="R343" s="11" t="str">
        <f>VLOOKUP(P343,Store_Dim!$A$2:$E$21,3,FALSE)</f>
        <v>South</v>
      </c>
      <c r="S343" s="11" t="str">
        <f>VLOOKUP(P343,Store_Dim!$A$2:$E$21,4,FALSE)</f>
        <v>Port Sharon</v>
      </c>
      <c r="T343" s="11" t="str">
        <f>VLOOKUP(P343,Store_Dim!$A$2:$E$21,5,FALSE)</f>
        <v>Online</v>
      </c>
      <c r="U343" s="11" t="s">
        <v>3130</v>
      </c>
      <c r="V343" s="14">
        <f>VLOOKUP(Table1[[#This Row],[Sales_ID]],Sales!$A$2:$O$2001,2,FALSE)</f>
        <v>45232</v>
      </c>
      <c r="W343" s="15">
        <f>VLOOKUP(Table1[[#This Row],[Sales_ID]],Sales!$A$2:$O$2001,12,FALSE)</f>
        <v>4</v>
      </c>
      <c r="X343" s="16" t="str">
        <f>TEXT(VLOOKUP(Table1[[#This Row],[Sales_ID]],Sales!$A$2:$O$2001,13,FALSE),"₹#,##0")</f>
        <v>₹665</v>
      </c>
      <c r="Y343" s="51">
        <f>VLOOKUP(Table1[[#This Row],[Sales_ID]],Sales!$A$2:$O$2001,14,FALSE)</f>
        <v>0.18</v>
      </c>
      <c r="Z343" s="11" t="str">
        <f>VLOOKUP(Table1[[#This Row],[Sales_ID]],Sales!$A$2:$O$2001,10,FALSE)</f>
        <v>Credit Card</v>
      </c>
      <c r="AA343" s="50">
        <f>VLOOKUP(Table1[[#This Row],[Sales_ID]],Sales!$A$2:$O$2001,15,FALSE)</f>
        <v>2182.4463999999998</v>
      </c>
    </row>
    <row r="344" spans="1:27" x14ac:dyDescent="0.3">
      <c r="A344" s="11" t="s">
        <v>23</v>
      </c>
      <c r="B344" s="11" t="str">
        <f>PROPER(VLOOKUP(A344,Customer!$A$2:$J$501,9,FALSE))</f>
        <v>Jeremy Harris</v>
      </c>
      <c r="C344" s="11" t="str">
        <f>PROPER(VLOOKUP(A344,Customer!$A$2:$H$501,3,FALSE))</f>
        <v>59</v>
      </c>
      <c r="D344" s="11" t="str">
        <f>PROPER(VLOOKUP(A344,Customer!$A$2:$H$501,4,FALSE))</f>
        <v>Female</v>
      </c>
      <c r="E344" s="11" t="str">
        <f>PROPER(VLOOKUP(A344,Customer!$A$2:$H$501,5,FALSE))</f>
        <v>Thomastown</v>
      </c>
      <c r="F344" s="11" t="str">
        <f>PROPER(VLOOKUP(A344,Customer!$A$2:$H$501,6,FALSE))</f>
        <v>Ohio</v>
      </c>
      <c r="G344" s="11" t="str">
        <f>VLOOKUP(A344,Customer!$A$2:$H$501,7,FALSE)</f>
        <v>USA</v>
      </c>
      <c r="H344" s="11" t="str">
        <f>PROPER(VLOOKUP(A344,Customer!$A$1:$J$501,10,FALSE))</f>
        <v>Bronze</v>
      </c>
      <c r="I344" s="11" t="s">
        <v>1668</v>
      </c>
      <c r="J344" s="11" t="str">
        <f>VLOOKUP(I344, Product!$A$2:$H$501, 2,FALSE)</f>
        <v>Luxury Perfume Spray</v>
      </c>
      <c r="K344" s="11" t="str">
        <f>VLOOKUP(I344,Product!$A$2:$H$501,3,FALSE)</f>
        <v>Beauty</v>
      </c>
      <c r="L344" s="11" t="str">
        <f>VLOOKUP(I344, Product!$A$2:$H$501, 4,FALSE)</f>
        <v>Fragrance</v>
      </c>
      <c r="M344" s="11" t="str">
        <f>VLOOKUP(I344, Product!$A$2:$H$501,5,FALSE)</f>
        <v>Gibson, Green and Lopez</v>
      </c>
      <c r="N344" s="12">
        <f>VLOOKUP(I344, Product!$A$2:$I$501,8,FALSE)</f>
        <v>482.75</v>
      </c>
      <c r="O344" s="12">
        <f>VLOOKUP(I344, Product!$A$2:$I$501,9,FALSE)</f>
        <v>444</v>
      </c>
      <c r="P344" s="11" t="s">
        <v>1810</v>
      </c>
      <c r="Q344" s="11" t="str">
        <f>VLOOKUP(P344,Store_Dim!$A$2:$E$21,2,FALSE)</f>
        <v>Guerrero-Schmitt</v>
      </c>
      <c r="R344" s="11" t="str">
        <f>VLOOKUP(P344,Store_Dim!$A$2:$E$21,3,FALSE)</f>
        <v>East</v>
      </c>
      <c r="S344" s="11" t="str">
        <f>VLOOKUP(P344,Store_Dim!$A$2:$E$21,4,FALSE)</f>
        <v>East Stevechester</v>
      </c>
      <c r="T344" s="11" t="str">
        <f>VLOOKUP(P344,Store_Dim!$A$2:$E$21,5,FALSE)</f>
        <v>Flagship</v>
      </c>
      <c r="U344" s="11" t="s">
        <v>3131</v>
      </c>
      <c r="V344" s="14">
        <f>VLOOKUP(Table1[[#This Row],[Sales_ID]],Sales!$A$2:$O$2001,2,FALSE)</f>
        <v>45616</v>
      </c>
      <c r="W344" s="15">
        <f>VLOOKUP(Table1[[#This Row],[Sales_ID]],Sales!$A$2:$O$2001,12,FALSE)</f>
        <v>1</v>
      </c>
      <c r="X344" s="16" t="str">
        <f>TEXT(VLOOKUP(Table1[[#This Row],[Sales_ID]],Sales!$A$2:$O$2001,13,FALSE),"₹#,##0")</f>
        <v>₹146</v>
      </c>
      <c r="Y344" s="51">
        <f>VLOOKUP(Table1[[#This Row],[Sales_ID]],Sales!$A$2:$O$2001,14,FALSE)</f>
        <v>0.28000000000000003</v>
      </c>
      <c r="Z344" s="11" t="str">
        <f>VLOOKUP(Table1[[#This Row],[Sales_ID]],Sales!$A$2:$O$2001,10,FALSE)</f>
        <v>Credit Card</v>
      </c>
      <c r="AA344" s="50">
        <f>VLOOKUP(Table1[[#This Row],[Sales_ID]],Sales!$A$2:$O$2001,15,FALSE)</f>
        <v>105.47280000000001</v>
      </c>
    </row>
    <row r="345" spans="1:27" x14ac:dyDescent="0.3">
      <c r="A345" s="11" t="s">
        <v>472</v>
      </c>
      <c r="B345" s="11" t="str">
        <f>PROPER(VLOOKUP(A345,Customer!$A$2:$J$501,9,FALSE))</f>
        <v>Brian Holder</v>
      </c>
      <c r="C345" s="11" t="str">
        <f>PROPER(VLOOKUP(A345,Customer!$A$2:$H$501,3,FALSE))</f>
        <v>32</v>
      </c>
      <c r="D345" s="11" t="str">
        <f>PROPER(VLOOKUP(A345,Customer!$A$2:$H$501,4,FALSE))</f>
        <v>Male</v>
      </c>
      <c r="E345" s="11" t="str">
        <f>PROPER(VLOOKUP(A345,Customer!$A$2:$H$501,5,FALSE))</f>
        <v>Port Travis</v>
      </c>
      <c r="F345" s="11" t="str">
        <f>PROPER(VLOOKUP(A345,Customer!$A$2:$H$501,6,FALSE))</f>
        <v>Utah</v>
      </c>
      <c r="G345" s="11" t="str">
        <f>VLOOKUP(A345,Customer!$A$2:$H$501,7,FALSE)</f>
        <v>USA</v>
      </c>
      <c r="H345" s="11" t="str">
        <f>PROPER(VLOOKUP(A345,Customer!$A$1:$J$501,10,FALSE))</f>
        <v>Bronze</v>
      </c>
      <c r="I345" s="11" t="s">
        <v>1624</v>
      </c>
      <c r="J345" s="11" t="str">
        <f>VLOOKUP(I345, Product!$A$2:$H$501, 2,FALSE)</f>
        <v>Sports Water Hydration Pack</v>
      </c>
      <c r="K345" s="11" t="str">
        <f>VLOOKUP(I345,Product!$A$2:$H$501,3,FALSE)</f>
        <v>Sports</v>
      </c>
      <c r="L345" s="11" t="str">
        <f>VLOOKUP(I345, Product!$A$2:$H$501, 4,FALSE)</f>
        <v>Outdoor</v>
      </c>
      <c r="M345" s="11" t="str">
        <f>VLOOKUP(I345, Product!$A$2:$H$501,5,FALSE)</f>
        <v>Sims-Smith</v>
      </c>
      <c r="N345" s="12">
        <f>VLOOKUP(I345, Product!$A$2:$I$501,8,FALSE)</f>
        <v>135.61000000000001</v>
      </c>
      <c r="O345" s="12">
        <f>VLOOKUP(I345, Product!$A$2:$I$501,9,FALSE)</f>
        <v>394</v>
      </c>
      <c r="P345" s="11" t="s">
        <v>1801</v>
      </c>
      <c r="Q345" s="11" t="str">
        <f>VLOOKUP(P345,Store_Dim!$A$2:$E$21,2,FALSE)</f>
        <v>Shelton PLC</v>
      </c>
      <c r="R345" s="11" t="str">
        <f>VLOOKUP(P345,Store_Dim!$A$2:$E$21,3,FALSE)</f>
        <v>North</v>
      </c>
      <c r="S345" s="11" t="str">
        <f>VLOOKUP(P345,Store_Dim!$A$2:$E$21,4,FALSE)</f>
        <v>East Jenniferstad</v>
      </c>
      <c r="T345" s="11" t="str">
        <f>VLOOKUP(P345,Store_Dim!$A$2:$E$21,5,FALSE)</f>
        <v>Flagship</v>
      </c>
      <c r="U345" s="11" t="s">
        <v>3132</v>
      </c>
      <c r="V345" s="14">
        <f>VLOOKUP(Table1[[#This Row],[Sales_ID]],Sales!$A$2:$O$2001,2,FALSE)</f>
        <v>45774</v>
      </c>
      <c r="W345" s="15">
        <f>VLOOKUP(Table1[[#This Row],[Sales_ID]],Sales!$A$2:$O$2001,12,FALSE)</f>
        <v>2</v>
      </c>
      <c r="X345" s="16" t="str">
        <f>TEXT(VLOOKUP(Table1[[#This Row],[Sales_ID]],Sales!$A$2:$O$2001,13,FALSE),"₹#,##0")</f>
        <v>₹235</v>
      </c>
      <c r="Y345" s="51">
        <f>VLOOKUP(Table1[[#This Row],[Sales_ID]],Sales!$A$2:$O$2001,14,FALSE)</f>
        <v>0.27</v>
      </c>
      <c r="Z345" s="11" t="str">
        <f>VLOOKUP(Table1[[#This Row],[Sales_ID]],Sales!$A$2:$O$2001,10,FALSE)</f>
        <v>COD</v>
      </c>
      <c r="AA345" s="50">
        <f>VLOOKUP(Table1[[#This Row],[Sales_ID]],Sales!$A$2:$O$2001,15,FALSE)</f>
        <v>343.6694</v>
      </c>
    </row>
    <row r="346" spans="1:27" x14ac:dyDescent="0.3">
      <c r="A346" s="11" t="s">
        <v>118</v>
      </c>
      <c r="B346" s="11" t="str">
        <f>PROPER(VLOOKUP(A346,Customer!$A$2:$J$501,9,FALSE))</f>
        <v>Joshua Ryan</v>
      </c>
      <c r="C346" s="11" t="str">
        <f>PROPER(VLOOKUP(A346,Customer!$A$2:$H$501,3,FALSE))</f>
        <v>27</v>
      </c>
      <c r="D346" s="11" t="str">
        <f>PROPER(VLOOKUP(A346,Customer!$A$2:$H$501,4,FALSE))</f>
        <v>Female</v>
      </c>
      <c r="E346" s="11" t="str">
        <f>PROPER(VLOOKUP(A346,Customer!$A$2:$H$501,5,FALSE))</f>
        <v>New David</v>
      </c>
      <c r="F346" s="11" t="str">
        <f>PROPER(VLOOKUP(A346,Customer!$A$2:$H$501,6,FALSE))</f>
        <v>New Jersey</v>
      </c>
      <c r="G346" s="11" t="str">
        <f>VLOOKUP(A346,Customer!$A$2:$H$501,7,FALSE)</f>
        <v>USA</v>
      </c>
      <c r="H346" s="11" t="str">
        <f>PROPER(VLOOKUP(A346,Customer!$A$1:$J$501,10,FALSE))</f>
        <v>Platinum</v>
      </c>
      <c r="I346" s="11" t="s">
        <v>1670</v>
      </c>
      <c r="J346" s="11" t="str">
        <f>VLOOKUP(I346, Product!$A$2:$H$501, 2,FALSE)</f>
        <v>Tennis Ball 3-Pack</v>
      </c>
      <c r="K346" s="11" t="str">
        <f>VLOOKUP(I346,Product!$A$2:$H$501,3,FALSE)</f>
        <v>Sports</v>
      </c>
      <c r="L346" s="11" t="str">
        <f>VLOOKUP(I346, Product!$A$2:$H$501, 4,FALSE)</f>
        <v>Equipment</v>
      </c>
      <c r="M346" s="11" t="str">
        <f>VLOOKUP(I346, Product!$A$2:$H$501,5,FALSE)</f>
        <v>Lopez LLC</v>
      </c>
      <c r="N346" s="12">
        <f>VLOOKUP(I346, Product!$A$2:$I$501,8,FALSE)</f>
        <v>103.45</v>
      </c>
      <c r="O346" s="12">
        <f>VLOOKUP(I346, Product!$A$2:$I$501,9,FALSE)</f>
        <v>465</v>
      </c>
      <c r="P346" s="11" t="s">
        <v>1773</v>
      </c>
      <c r="Q346" s="11" t="str">
        <f>VLOOKUP(P346,Store_Dim!$A$2:$E$21,2,FALSE)</f>
        <v>Gray Ltd</v>
      </c>
      <c r="R346" s="11" t="str">
        <f>VLOOKUP(P346,Store_Dim!$A$2:$E$21,3,FALSE)</f>
        <v>North</v>
      </c>
      <c r="S346" s="11" t="str">
        <f>VLOOKUP(P346,Store_Dim!$A$2:$E$21,4,FALSE)</f>
        <v>New Michaelchester</v>
      </c>
      <c r="T346" s="11" t="str">
        <f>VLOOKUP(P346,Store_Dim!$A$2:$E$21,5,FALSE)</f>
        <v>Outlet</v>
      </c>
      <c r="U346" s="11" t="s">
        <v>3133</v>
      </c>
      <c r="V346" s="14">
        <f>VLOOKUP(Table1[[#This Row],[Sales_ID]],Sales!$A$2:$O$2001,2,FALSE)</f>
        <v>45651</v>
      </c>
      <c r="W346" s="15">
        <f>VLOOKUP(Table1[[#This Row],[Sales_ID]],Sales!$A$2:$O$2001,12,FALSE)</f>
        <v>3</v>
      </c>
      <c r="X346" s="16" t="str">
        <f>TEXT(VLOOKUP(Table1[[#This Row],[Sales_ID]],Sales!$A$2:$O$2001,13,FALSE),"₹#,##0")</f>
        <v>₹38</v>
      </c>
      <c r="Y346" s="51">
        <f>VLOOKUP(Table1[[#This Row],[Sales_ID]],Sales!$A$2:$O$2001,14,FALSE)</f>
        <v>0.09</v>
      </c>
      <c r="Z346" s="11" t="str">
        <f>VLOOKUP(Table1[[#This Row],[Sales_ID]],Sales!$A$2:$O$2001,10,FALSE)</f>
        <v>PayPal</v>
      </c>
      <c r="AA346" s="50">
        <f>VLOOKUP(Table1[[#This Row],[Sales_ID]],Sales!$A$2:$O$2001,15,FALSE)</f>
        <v>103.9311</v>
      </c>
    </row>
    <row r="347" spans="1:27" x14ac:dyDescent="0.3">
      <c r="A347" s="11" t="s">
        <v>1254</v>
      </c>
      <c r="B347" s="11" t="str">
        <f>PROPER(VLOOKUP(A347,Customer!$A$2:$J$501,9,FALSE))</f>
        <v>Justin Ingram</v>
      </c>
      <c r="C347" s="11" t="str">
        <f>PROPER(VLOOKUP(A347,Customer!$A$2:$H$501,3,FALSE))</f>
        <v>34</v>
      </c>
      <c r="D347" s="11" t="str">
        <f>PROPER(VLOOKUP(A347,Customer!$A$2:$H$501,4,FALSE))</f>
        <v>Male</v>
      </c>
      <c r="E347" s="11" t="str">
        <f>PROPER(VLOOKUP(A347,Customer!$A$2:$H$501,5,FALSE))</f>
        <v>Lake Lisaland</v>
      </c>
      <c r="F347" s="11" t="str">
        <f>PROPER(VLOOKUP(A347,Customer!$A$2:$H$501,6,FALSE))</f>
        <v>Louisiana</v>
      </c>
      <c r="G347" s="11" t="str">
        <f>VLOOKUP(A347,Customer!$A$2:$H$501,7,FALSE)</f>
        <v>USA</v>
      </c>
      <c r="H347" s="11" t="str">
        <f>PROPER(VLOOKUP(A347,Customer!$A$1:$J$501,10,FALSE))</f>
        <v>Bronze</v>
      </c>
      <c r="I347" s="11" t="s">
        <v>1616</v>
      </c>
      <c r="J347" s="11" t="str">
        <f>VLOOKUP(I347, Product!$A$2:$H$501, 2,FALSE)</f>
        <v>Gaming Mechanical Keyboard</v>
      </c>
      <c r="K347" s="11" t="str">
        <f>VLOOKUP(I347,Product!$A$2:$H$501,3,FALSE)</f>
        <v>Electronics</v>
      </c>
      <c r="L347" s="11" t="str">
        <f>VLOOKUP(I347, Product!$A$2:$H$501, 4,FALSE)</f>
        <v>Computer</v>
      </c>
      <c r="M347" s="11" t="str">
        <f>VLOOKUP(I347, Product!$A$2:$H$501,5,FALSE)</f>
        <v>Lucero LLC</v>
      </c>
      <c r="N347" s="12">
        <f>VLOOKUP(I347, Product!$A$2:$I$501,8,FALSE)</f>
        <v>419.28</v>
      </c>
      <c r="O347" s="12">
        <f>VLOOKUP(I347, Product!$A$2:$I$501,9,FALSE)</f>
        <v>86</v>
      </c>
      <c r="P347" s="11" t="s">
        <v>1769</v>
      </c>
      <c r="Q347" s="11" t="str">
        <f>VLOOKUP(P347,Store_Dim!$A$2:$E$21,2,FALSE)</f>
        <v>Alexander Group</v>
      </c>
      <c r="R347" s="11" t="str">
        <f>VLOOKUP(P347,Store_Dim!$A$2:$E$21,3,FALSE)</f>
        <v>South</v>
      </c>
      <c r="S347" s="11" t="str">
        <f>VLOOKUP(P347,Store_Dim!$A$2:$E$21,4,FALSE)</f>
        <v>Port Sharon</v>
      </c>
      <c r="T347" s="11" t="str">
        <f>VLOOKUP(P347,Store_Dim!$A$2:$E$21,5,FALSE)</f>
        <v>Online</v>
      </c>
      <c r="U347" s="11" t="s">
        <v>3134</v>
      </c>
      <c r="V347" s="14">
        <f>VLOOKUP(Table1[[#This Row],[Sales_ID]],Sales!$A$2:$O$2001,2,FALSE)</f>
        <v>45902</v>
      </c>
      <c r="W347" s="15">
        <f>VLOOKUP(Table1[[#This Row],[Sales_ID]],Sales!$A$2:$O$2001,12,FALSE)</f>
        <v>2</v>
      </c>
      <c r="X347" s="16" t="str">
        <f>TEXT(VLOOKUP(Table1[[#This Row],[Sales_ID]],Sales!$A$2:$O$2001,13,FALSE),"₹#,##0")</f>
        <v>₹512</v>
      </c>
      <c r="Y347" s="51">
        <f>VLOOKUP(Table1[[#This Row],[Sales_ID]],Sales!$A$2:$O$2001,14,FALSE)</f>
        <v>0.12</v>
      </c>
      <c r="Z347" s="11" t="str">
        <f>VLOOKUP(Table1[[#This Row],[Sales_ID]],Sales!$A$2:$O$2001,10,FALSE)</f>
        <v>COD</v>
      </c>
      <c r="AA347" s="50">
        <f>VLOOKUP(Table1[[#This Row],[Sales_ID]],Sales!$A$2:$O$2001,15,FALSE)</f>
        <v>900.59199999999998</v>
      </c>
    </row>
    <row r="348" spans="1:27" x14ac:dyDescent="0.3">
      <c r="A348" s="11" t="s">
        <v>332</v>
      </c>
      <c r="B348" s="11" t="str">
        <f>PROPER(VLOOKUP(A348,Customer!$A$2:$J$501,9,FALSE))</f>
        <v>Robert Jackson</v>
      </c>
      <c r="C348" s="11" t="str">
        <f>PROPER(VLOOKUP(A348,Customer!$A$2:$H$501,3,FALSE))</f>
        <v>44</v>
      </c>
      <c r="D348" s="11" t="str">
        <f>PROPER(VLOOKUP(A348,Customer!$A$2:$H$501,4,FALSE))</f>
        <v>Female</v>
      </c>
      <c r="E348" s="11" t="str">
        <f>PROPER(VLOOKUP(A348,Customer!$A$2:$H$501,5,FALSE))</f>
        <v>Lake Brandy</v>
      </c>
      <c r="F348" s="11" t="str">
        <f>PROPER(VLOOKUP(A348,Customer!$A$2:$H$501,6,FALSE))</f>
        <v>Tennessee</v>
      </c>
      <c r="G348" s="11" t="str">
        <f>VLOOKUP(A348,Customer!$A$2:$H$501,7,FALSE)</f>
        <v>USA</v>
      </c>
      <c r="H348" s="11" t="str">
        <f>PROPER(VLOOKUP(A348,Customer!$A$1:$J$501,10,FALSE))</f>
        <v>Platinum</v>
      </c>
      <c r="I348" s="11" t="s">
        <v>1698</v>
      </c>
      <c r="J348" s="11" t="str">
        <f>VLOOKUP(I348, Product!$A$2:$H$501, 2,FALSE)</f>
        <v>Women's Ankle Boots</v>
      </c>
      <c r="K348" s="11" t="str">
        <f>VLOOKUP(I348,Product!$A$2:$H$501,3,FALSE)</f>
        <v>Clothing</v>
      </c>
      <c r="L348" s="11" t="str">
        <f>VLOOKUP(I348, Product!$A$2:$H$501, 4,FALSE)</f>
        <v>Footwear</v>
      </c>
      <c r="M348" s="11" t="str">
        <f>VLOOKUP(I348, Product!$A$2:$H$501,5,FALSE)</f>
        <v>Poole PLC</v>
      </c>
      <c r="N348" s="12">
        <f>VLOOKUP(I348, Product!$A$2:$I$501,8,FALSE)</f>
        <v>158.13999999999999</v>
      </c>
      <c r="O348" s="12">
        <f>VLOOKUP(I348, Product!$A$2:$I$501,9,FALSE)</f>
        <v>82</v>
      </c>
      <c r="P348" s="11" t="s">
        <v>1782</v>
      </c>
      <c r="Q348" s="11" t="str">
        <f>VLOOKUP(P348,Store_Dim!$A$2:$E$21,2,FALSE)</f>
        <v>Bean, Jones and Park</v>
      </c>
      <c r="R348" s="11" t="str">
        <f>VLOOKUP(P348,Store_Dim!$A$2:$E$21,3,FALSE)</f>
        <v>West</v>
      </c>
      <c r="S348" s="11" t="str">
        <f>VLOOKUP(P348,Store_Dim!$A$2:$E$21,4,FALSE)</f>
        <v>Thompsonborough</v>
      </c>
      <c r="T348" s="11" t="str">
        <f>VLOOKUP(P348,Store_Dim!$A$2:$E$21,5,FALSE)</f>
        <v>Online</v>
      </c>
      <c r="U348" s="11" t="s">
        <v>3135</v>
      </c>
      <c r="V348" s="14">
        <f>VLOOKUP(Table1[[#This Row],[Sales_ID]],Sales!$A$2:$O$2001,2,FALSE)</f>
        <v>45401</v>
      </c>
      <c r="W348" s="15">
        <f>VLOOKUP(Table1[[#This Row],[Sales_ID]],Sales!$A$2:$O$2001,12,FALSE)</f>
        <v>4</v>
      </c>
      <c r="X348" s="16" t="str">
        <f>TEXT(VLOOKUP(Table1[[#This Row],[Sales_ID]],Sales!$A$2:$O$2001,13,FALSE),"₹#,##0")</f>
        <v>₹489</v>
      </c>
      <c r="Y348" s="51">
        <f>VLOOKUP(Table1[[#This Row],[Sales_ID]],Sales!$A$2:$O$2001,14,FALSE)</f>
        <v>0.23</v>
      </c>
      <c r="Z348" s="11" t="str">
        <f>VLOOKUP(Table1[[#This Row],[Sales_ID]],Sales!$A$2:$O$2001,10,FALSE)</f>
        <v>PayPal</v>
      </c>
      <c r="AA348" s="50">
        <f>VLOOKUP(Table1[[#This Row],[Sales_ID]],Sales!$A$2:$O$2001,15,FALSE)</f>
        <v>1505.2575999999999</v>
      </c>
    </row>
    <row r="349" spans="1:27" x14ac:dyDescent="0.3">
      <c r="A349" s="11" t="s">
        <v>1524</v>
      </c>
      <c r="B349" s="11" t="str">
        <f>PROPER(VLOOKUP(A349,Customer!$A$2:$J$501,9,FALSE))</f>
        <v>Christopher Ford</v>
      </c>
      <c r="C349" s="11" t="str">
        <f>PROPER(VLOOKUP(A349,Customer!$A$2:$H$501,3,FALSE))</f>
        <v>56</v>
      </c>
      <c r="D349" s="11" t="str">
        <f>PROPER(VLOOKUP(A349,Customer!$A$2:$H$501,4,FALSE))</f>
        <v>Male</v>
      </c>
      <c r="E349" s="11" t="str">
        <f>PROPER(VLOOKUP(A349,Customer!$A$2:$H$501,5,FALSE))</f>
        <v>North Seanfurt</v>
      </c>
      <c r="F349" s="11" t="str">
        <f>PROPER(VLOOKUP(A349,Customer!$A$2:$H$501,6,FALSE))</f>
        <v>Ohio</v>
      </c>
      <c r="G349" s="11" t="str">
        <f>VLOOKUP(A349,Customer!$A$2:$H$501,7,FALSE)</f>
        <v>USA</v>
      </c>
      <c r="H349" s="11" t="str">
        <f>PROPER(VLOOKUP(A349,Customer!$A$1:$J$501,10,FALSE))</f>
        <v>Bronze</v>
      </c>
      <c r="I349" s="11" t="s">
        <v>1650</v>
      </c>
      <c r="J349" s="11" t="str">
        <f>VLOOKUP(I349, Product!$A$2:$H$501, 2,FALSE)</f>
        <v>HDMI Cable – 2m</v>
      </c>
      <c r="K349" s="11" t="str">
        <f>VLOOKUP(I349,Product!$A$2:$H$501,3,FALSE)</f>
        <v>Electronics</v>
      </c>
      <c r="L349" s="11" t="str">
        <f>VLOOKUP(I349, Product!$A$2:$H$501, 4,FALSE)</f>
        <v>Accessories</v>
      </c>
      <c r="M349" s="11" t="str">
        <f>VLOOKUP(I349, Product!$A$2:$H$501,5,FALSE)</f>
        <v>Bautista, Green and Hale</v>
      </c>
      <c r="N349" s="12">
        <f>VLOOKUP(I349, Product!$A$2:$I$501,8,FALSE)</f>
        <v>88.49</v>
      </c>
      <c r="O349" s="12">
        <f>VLOOKUP(I349, Product!$A$2:$I$501,9,FALSE)</f>
        <v>246</v>
      </c>
      <c r="P349" s="11" t="s">
        <v>1792</v>
      </c>
      <c r="Q349" s="11" t="str">
        <f>VLOOKUP(P349,Store_Dim!$A$2:$E$21,2,FALSE)</f>
        <v>Aguirre-Keller</v>
      </c>
      <c r="R349" s="11" t="str">
        <f>VLOOKUP(P349,Store_Dim!$A$2:$E$21,3,FALSE)</f>
        <v>South</v>
      </c>
      <c r="S349" s="11" t="str">
        <f>VLOOKUP(P349,Store_Dim!$A$2:$E$21,4,FALSE)</f>
        <v>Lake Michael</v>
      </c>
      <c r="T349" s="11" t="str">
        <f>VLOOKUP(P349,Store_Dim!$A$2:$E$21,5,FALSE)</f>
        <v>Online</v>
      </c>
      <c r="U349" s="11" t="s">
        <v>1957</v>
      </c>
      <c r="V349" s="14">
        <f>VLOOKUP(Table1[[#This Row],[Sales_ID]],Sales!$A$2:$O$2001,2,FALSE)</f>
        <v>45444</v>
      </c>
      <c r="W349" s="15">
        <f>VLOOKUP(Table1[[#This Row],[Sales_ID]],Sales!$A$2:$O$2001,12,FALSE)</f>
        <v>3</v>
      </c>
      <c r="X349" s="16" t="str">
        <f>TEXT(VLOOKUP(Table1[[#This Row],[Sales_ID]],Sales!$A$2:$O$2001,13,FALSE),"₹#,##0")</f>
        <v>₹298</v>
      </c>
      <c r="Y349" s="51">
        <f>VLOOKUP(Table1[[#This Row],[Sales_ID]],Sales!$A$2:$O$2001,14,FALSE)</f>
        <v>0.05</v>
      </c>
      <c r="Z349" s="11" t="str">
        <f>VLOOKUP(Table1[[#This Row],[Sales_ID]],Sales!$A$2:$O$2001,10,FALSE)</f>
        <v>COD</v>
      </c>
      <c r="AA349" s="50">
        <f>VLOOKUP(Table1[[#This Row],[Sales_ID]],Sales!$A$2:$O$2001,15,FALSE)</f>
        <v>850.29750000000001</v>
      </c>
    </row>
    <row r="350" spans="1:27" x14ac:dyDescent="0.3">
      <c r="A350" s="11" t="s">
        <v>1220</v>
      </c>
      <c r="B350" s="11" t="str">
        <f>PROPER(VLOOKUP(A350,Customer!$A$2:$J$501,9,FALSE))</f>
        <v>Heidi Tyler</v>
      </c>
      <c r="C350" s="11" t="str">
        <f>PROPER(VLOOKUP(A350,Customer!$A$2:$H$501,3,FALSE))</f>
        <v>40</v>
      </c>
      <c r="D350" s="11" t="str">
        <f>PROPER(VLOOKUP(A350,Customer!$A$2:$H$501,4,FALSE))</f>
        <v>Female</v>
      </c>
      <c r="E350" s="11" t="str">
        <f>PROPER(VLOOKUP(A350,Customer!$A$2:$H$501,5,FALSE))</f>
        <v>Dawnstad</v>
      </c>
      <c r="F350" s="11" t="str">
        <f>PROPER(VLOOKUP(A350,Customer!$A$2:$H$501,6,FALSE))</f>
        <v>Oregon</v>
      </c>
      <c r="G350" s="11" t="str">
        <f>VLOOKUP(A350,Customer!$A$2:$H$501,7,FALSE)</f>
        <v>USA</v>
      </c>
      <c r="H350" s="11" t="str">
        <f>PROPER(VLOOKUP(A350,Customer!$A$1:$J$501,10,FALSE))</f>
        <v>Bronze</v>
      </c>
      <c r="I350" s="11" t="s">
        <v>1648</v>
      </c>
      <c r="J350" s="11" t="str">
        <f>VLOOKUP(I350, Product!$A$2:$H$501, 2,FALSE)</f>
        <v>Boxing Hand Wraps</v>
      </c>
      <c r="K350" s="11" t="str">
        <f>VLOOKUP(I350,Product!$A$2:$H$501,3,FALSE)</f>
        <v>Sports</v>
      </c>
      <c r="L350" s="11" t="str">
        <f>VLOOKUP(I350, Product!$A$2:$H$501, 4,FALSE)</f>
        <v>Fitness</v>
      </c>
      <c r="M350" s="11" t="str">
        <f>VLOOKUP(I350, Product!$A$2:$H$501,5,FALSE)</f>
        <v>Smith-King</v>
      </c>
      <c r="N350" s="12">
        <f>VLOOKUP(I350, Product!$A$2:$I$501,8,FALSE)</f>
        <v>190.29</v>
      </c>
      <c r="O350" s="12">
        <f>VLOOKUP(I350, Product!$A$2:$I$501,9,FALSE)</f>
        <v>260</v>
      </c>
      <c r="P350" s="11" t="s">
        <v>1794</v>
      </c>
      <c r="Q350" s="11" t="str">
        <f>VLOOKUP(P350,Store_Dim!$A$2:$E$21,2,FALSE)</f>
        <v>Thomas, Bridges and Harris</v>
      </c>
      <c r="R350" s="11" t="str">
        <f>VLOOKUP(P350,Store_Dim!$A$2:$E$21,3,FALSE)</f>
        <v>North</v>
      </c>
      <c r="S350" s="11" t="str">
        <f>VLOOKUP(P350,Store_Dim!$A$2:$E$21,4,FALSE)</f>
        <v>Sabrinatown</v>
      </c>
      <c r="T350" s="11" t="str">
        <f>VLOOKUP(P350,Store_Dim!$A$2:$E$21,5,FALSE)</f>
        <v>Online</v>
      </c>
      <c r="U350" s="11" t="s">
        <v>3136</v>
      </c>
      <c r="V350" s="14">
        <f>VLOOKUP(Table1[[#This Row],[Sales_ID]],Sales!$A$2:$O$2001,2,FALSE)</f>
        <v>45717</v>
      </c>
      <c r="W350" s="15">
        <f>VLOOKUP(Table1[[#This Row],[Sales_ID]],Sales!$A$2:$O$2001,12,FALSE)</f>
        <v>2</v>
      </c>
      <c r="X350" s="16" t="str">
        <f>TEXT(VLOOKUP(Table1[[#This Row],[Sales_ID]],Sales!$A$2:$O$2001,13,FALSE),"₹#,##0")</f>
        <v>₹520</v>
      </c>
      <c r="Y350" s="51">
        <f>VLOOKUP(Table1[[#This Row],[Sales_ID]],Sales!$A$2:$O$2001,14,FALSE)</f>
        <v>0.11</v>
      </c>
      <c r="Z350" s="11" t="str">
        <f>VLOOKUP(Table1[[#This Row],[Sales_ID]],Sales!$A$2:$O$2001,10,FALSE)</f>
        <v>COD</v>
      </c>
      <c r="AA350" s="50">
        <f>VLOOKUP(Table1[[#This Row],[Sales_ID]],Sales!$A$2:$O$2001,15,FALSE)</f>
        <v>926.40100000000007</v>
      </c>
    </row>
    <row r="351" spans="1:27" x14ac:dyDescent="0.3">
      <c r="A351" s="11" t="s">
        <v>1340</v>
      </c>
      <c r="B351" s="11" t="str">
        <f>PROPER(VLOOKUP(A351,Customer!$A$2:$J$501,9,FALSE))</f>
        <v>Summer Weiss</v>
      </c>
      <c r="C351" s="11" t="str">
        <f>PROPER(VLOOKUP(A351,Customer!$A$2:$H$501,3,FALSE))</f>
        <v>37</v>
      </c>
      <c r="D351" s="11" t="str">
        <f>PROPER(VLOOKUP(A351,Customer!$A$2:$H$501,4,FALSE))</f>
        <v>Male</v>
      </c>
      <c r="E351" s="11" t="str">
        <f>PROPER(VLOOKUP(A351,Customer!$A$2:$H$501,5,FALSE))</f>
        <v>Phyllisport</v>
      </c>
      <c r="F351" s="11" t="str">
        <f>PROPER(VLOOKUP(A351,Customer!$A$2:$H$501,6,FALSE))</f>
        <v>New Jersey</v>
      </c>
      <c r="G351" s="11" t="str">
        <f>VLOOKUP(A351,Customer!$A$2:$H$501,7,FALSE)</f>
        <v>USA</v>
      </c>
      <c r="H351" s="11" t="str">
        <f>PROPER(VLOOKUP(A351,Customer!$A$1:$J$501,10,FALSE))</f>
        <v>Bronze</v>
      </c>
      <c r="I351" s="11" t="s">
        <v>1644</v>
      </c>
      <c r="J351" s="11" t="str">
        <f>VLOOKUP(I351, Product!$A$2:$H$501, 2,FALSE)</f>
        <v>Car Dashboard Phone Holder</v>
      </c>
      <c r="K351" s="11" t="str">
        <f>VLOOKUP(I351,Product!$A$2:$H$501,3,FALSE)</f>
        <v>Electronics</v>
      </c>
      <c r="L351" s="11" t="str">
        <f>VLOOKUP(I351, Product!$A$2:$H$501, 4,FALSE)</f>
        <v>Accessories</v>
      </c>
      <c r="M351" s="11" t="str">
        <f>VLOOKUP(I351, Product!$A$2:$H$501,5,FALSE)</f>
        <v>Byrd, Stewart and Valdez</v>
      </c>
      <c r="N351" s="12">
        <f>VLOOKUP(I351, Product!$A$2:$I$501,8,FALSE)</f>
        <v>177.98</v>
      </c>
      <c r="O351" s="12">
        <f>VLOOKUP(I351, Product!$A$2:$I$501,9,FALSE)</f>
        <v>103</v>
      </c>
      <c r="P351" s="11" t="s">
        <v>1773</v>
      </c>
      <c r="Q351" s="11" t="str">
        <f>VLOOKUP(P351,Store_Dim!$A$2:$E$21,2,FALSE)</f>
        <v>Gray Ltd</v>
      </c>
      <c r="R351" s="11" t="str">
        <f>VLOOKUP(P351,Store_Dim!$A$2:$E$21,3,FALSE)</f>
        <v>North</v>
      </c>
      <c r="S351" s="11" t="str">
        <f>VLOOKUP(P351,Store_Dim!$A$2:$E$21,4,FALSE)</f>
        <v>New Michaelchester</v>
      </c>
      <c r="T351" s="11" t="str">
        <f>VLOOKUP(P351,Store_Dim!$A$2:$E$21,5,FALSE)</f>
        <v>Outlet</v>
      </c>
      <c r="U351" s="11" t="s">
        <v>3137</v>
      </c>
      <c r="V351" s="14">
        <f>VLOOKUP(Table1[[#This Row],[Sales_ID]],Sales!$A$2:$O$2001,2,FALSE)</f>
        <v>45376</v>
      </c>
      <c r="W351" s="15">
        <f>VLOOKUP(Table1[[#This Row],[Sales_ID]],Sales!$A$2:$O$2001,12,FALSE)</f>
        <v>1</v>
      </c>
      <c r="X351" s="16" t="str">
        <f>TEXT(VLOOKUP(Table1[[#This Row],[Sales_ID]],Sales!$A$2:$O$2001,13,FALSE),"₹#,##0")</f>
        <v>₹341</v>
      </c>
      <c r="Y351" s="51">
        <f>VLOOKUP(Table1[[#This Row],[Sales_ID]],Sales!$A$2:$O$2001,14,FALSE)</f>
        <v>0.28999999999999998</v>
      </c>
      <c r="Z351" s="11" t="str">
        <f>VLOOKUP(Table1[[#This Row],[Sales_ID]],Sales!$A$2:$O$2001,10,FALSE)</f>
        <v>Credit Card</v>
      </c>
      <c r="AA351" s="50">
        <f>VLOOKUP(Table1[[#This Row],[Sales_ID]],Sales!$A$2:$O$2001,15,FALSE)</f>
        <v>242.03899999999999</v>
      </c>
    </row>
    <row r="352" spans="1:27" x14ac:dyDescent="0.3">
      <c r="A352" s="11" t="s">
        <v>1086</v>
      </c>
      <c r="B352" s="11" t="str">
        <f>PROPER(VLOOKUP(A352,Customer!$A$2:$J$501,9,FALSE))</f>
        <v>John Jordan</v>
      </c>
      <c r="C352" s="11" t="str">
        <f>PROPER(VLOOKUP(A352,Customer!$A$2:$H$501,3,FALSE))</f>
        <v>58</v>
      </c>
      <c r="D352" s="11" t="str">
        <f>PROPER(VLOOKUP(A352,Customer!$A$2:$H$501,4,FALSE))</f>
        <v>Female</v>
      </c>
      <c r="E352" s="11" t="str">
        <f>PROPER(VLOOKUP(A352,Customer!$A$2:$H$501,5,FALSE))</f>
        <v>Port Crystalberg</v>
      </c>
      <c r="F352" s="11" t="str">
        <f>PROPER(VLOOKUP(A352,Customer!$A$2:$H$501,6,FALSE))</f>
        <v>Tennessee</v>
      </c>
      <c r="G352" s="11" t="str">
        <f>VLOOKUP(A352,Customer!$A$2:$H$501,7,FALSE)</f>
        <v>USA</v>
      </c>
      <c r="H352" s="11" t="str">
        <f>PROPER(VLOOKUP(A352,Customer!$A$1:$J$501,10,FALSE))</f>
        <v>Platinum</v>
      </c>
      <c r="I352" s="11" t="s">
        <v>1610</v>
      </c>
      <c r="J352" s="11" t="str">
        <f>VLOOKUP(I352, Product!$A$2:$H$501, 2,FALSE)</f>
        <v>Basketball</v>
      </c>
      <c r="K352" s="11" t="str">
        <f>VLOOKUP(I352,Product!$A$2:$H$501,3,FALSE)</f>
        <v>Sports</v>
      </c>
      <c r="L352" s="11" t="str">
        <f>VLOOKUP(I352, Product!$A$2:$H$501, 4,FALSE)</f>
        <v>Team Sports</v>
      </c>
      <c r="M352" s="11" t="str">
        <f>VLOOKUP(I352, Product!$A$2:$H$501,5,FALSE)</f>
        <v>Nolan-Snow</v>
      </c>
      <c r="N352" s="12">
        <f>VLOOKUP(I352, Product!$A$2:$I$501,8,FALSE)</f>
        <v>204.39</v>
      </c>
      <c r="O352" s="12">
        <f>VLOOKUP(I352, Product!$A$2:$I$501,9,FALSE)</f>
        <v>281</v>
      </c>
      <c r="P352" s="11" t="s">
        <v>1782</v>
      </c>
      <c r="Q352" s="11" t="str">
        <f>VLOOKUP(P352,Store_Dim!$A$2:$E$21,2,FALSE)</f>
        <v>Bean, Jones and Park</v>
      </c>
      <c r="R352" s="11" t="str">
        <f>VLOOKUP(P352,Store_Dim!$A$2:$E$21,3,FALSE)</f>
        <v>West</v>
      </c>
      <c r="S352" s="11" t="str">
        <f>VLOOKUP(P352,Store_Dim!$A$2:$E$21,4,FALSE)</f>
        <v>Thompsonborough</v>
      </c>
      <c r="T352" s="11" t="str">
        <f>VLOOKUP(P352,Store_Dim!$A$2:$E$21,5,FALSE)</f>
        <v>Online</v>
      </c>
      <c r="U352" s="11" t="s">
        <v>3138</v>
      </c>
      <c r="V352" s="14">
        <f>VLOOKUP(Table1[[#This Row],[Sales_ID]],Sales!$A$2:$O$2001,2,FALSE)</f>
        <v>45576</v>
      </c>
      <c r="W352" s="15">
        <f>VLOOKUP(Table1[[#This Row],[Sales_ID]],Sales!$A$2:$O$2001,12,FALSE)</f>
        <v>3</v>
      </c>
      <c r="X352" s="16" t="str">
        <f>TEXT(VLOOKUP(Table1[[#This Row],[Sales_ID]],Sales!$A$2:$O$2001,13,FALSE),"₹#,##0")</f>
        <v>₹654</v>
      </c>
      <c r="Y352" s="51">
        <f>VLOOKUP(Table1[[#This Row],[Sales_ID]],Sales!$A$2:$O$2001,14,FALSE)</f>
        <v>0.17</v>
      </c>
      <c r="Z352" s="11" t="str">
        <f>VLOOKUP(Table1[[#This Row],[Sales_ID]],Sales!$A$2:$O$2001,10,FALSE)</f>
        <v>COD</v>
      </c>
      <c r="AA352" s="50">
        <f>VLOOKUP(Table1[[#This Row],[Sales_ID]],Sales!$A$2:$O$2001,15,FALSE)</f>
        <v>1627.4391000000001</v>
      </c>
    </row>
    <row r="353" spans="1:27" x14ac:dyDescent="0.3">
      <c r="A353" s="11" t="s">
        <v>93</v>
      </c>
      <c r="B353" s="11" t="str">
        <f>PROPER(VLOOKUP(A353,Customer!$A$2:$J$501,9,FALSE))</f>
        <v>Jeff Martinez</v>
      </c>
      <c r="C353" s="11" t="str">
        <f>PROPER(VLOOKUP(A353,Customer!$A$2:$H$501,3,FALSE))</f>
        <v>36</v>
      </c>
      <c r="D353" s="11" t="str">
        <f>PROPER(VLOOKUP(A353,Customer!$A$2:$H$501,4,FALSE))</f>
        <v>Female</v>
      </c>
      <c r="E353" s="11" t="str">
        <f>PROPER(VLOOKUP(A353,Customer!$A$2:$H$501,5,FALSE))</f>
        <v>Smithburgh</v>
      </c>
      <c r="F353" s="11" t="str">
        <f>PROPER(VLOOKUP(A353,Customer!$A$2:$H$501,6,FALSE))</f>
        <v>Oklahoma</v>
      </c>
      <c r="G353" s="11" t="str">
        <f>VLOOKUP(A353,Customer!$A$2:$H$501,7,FALSE)</f>
        <v>USA</v>
      </c>
      <c r="H353" s="11" t="str">
        <f>PROPER(VLOOKUP(A353,Customer!$A$1:$J$501,10,FALSE))</f>
        <v>Gold</v>
      </c>
      <c r="I353" s="11" t="s">
        <v>1600</v>
      </c>
      <c r="J353" s="11" t="str">
        <f>VLOOKUP(I353, Product!$A$2:$H$501, 2,FALSE)</f>
        <v>Wireless Bluetooth Speaker</v>
      </c>
      <c r="K353" s="11" t="str">
        <f>VLOOKUP(I353,Product!$A$2:$H$501,3,FALSE)</f>
        <v>Electronics</v>
      </c>
      <c r="L353" s="11" t="str">
        <f>VLOOKUP(I353, Product!$A$2:$H$501, 4,FALSE)</f>
        <v>Audio</v>
      </c>
      <c r="M353" s="11" t="str">
        <f>VLOOKUP(I353, Product!$A$2:$H$501,5,FALSE)</f>
        <v>Reed-Schmidt</v>
      </c>
      <c r="N353" s="12">
        <f>VLOOKUP(I353, Product!$A$2:$I$501,8,FALSE)</f>
        <v>322.41000000000003</v>
      </c>
      <c r="O353" s="12">
        <f>VLOOKUP(I353, Product!$A$2:$I$501,9,FALSE)</f>
        <v>213</v>
      </c>
      <c r="P353" s="11" t="s">
        <v>1810</v>
      </c>
      <c r="Q353" s="11" t="str">
        <f>VLOOKUP(P353,Store_Dim!$A$2:$E$21,2,FALSE)</f>
        <v>Guerrero-Schmitt</v>
      </c>
      <c r="R353" s="11" t="str">
        <f>VLOOKUP(P353,Store_Dim!$A$2:$E$21,3,FALSE)</f>
        <v>East</v>
      </c>
      <c r="S353" s="11" t="str">
        <f>VLOOKUP(P353,Store_Dim!$A$2:$E$21,4,FALSE)</f>
        <v>East Stevechester</v>
      </c>
      <c r="T353" s="11" t="str">
        <f>VLOOKUP(P353,Store_Dim!$A$2:$E$21,5,FALSE)</f>
        <v>Flagship</v>
      </c>
      <c r="U353" s="11" t="s">
        <v>3139</v>
      </c>
      <c r="V353" s="14">
        <f>VLOOKUP(Table1[[#This Row],[Sales_ID]],Sales!$A$2:$O$2001,2,FALSE)</f>
        <v>45906</v>
      </c>
      <c r="W353" s="15">
        <f>VLOOKUP(Table1[[#This Row],[Sales_ID]],Sales!$A$2:$O$2001,12,FALSE)</f>
        <v>1</v>
      </c>
      <c r="X353" s="16" t="str">
        <f>TEXT(VLOOKUP(Table1[[#This Row],[Sales_ID]],Sales!$A$2:$O$2001,13,FALSE),"₹#,##0")</f>
        <v>₹180</v>
      </c>
      <c r="Y353" s="51">
        <f>VLOOKUP(Table1[[#This Row],[Sales_ID]],Sales!$A$2:$O$2001,14,FALSE)</f>
        <v>0.23</v>
      </c>
      <c r="Z353" s="11" t="str">
        <f>VLOOKUP(Table1[[#This Row],[Sales_ID]],Sales!$A$2:$O$2001,10,FALSE)</f>
        <v>COD</v>
      </c>
      <c r="AA353" s="50">
        <f>VLOOKUP(Table1[[#This Row],[Sales_ID]],Sales!$A$2:$O$2001,15,FALSE)</f>
        <v>138.4229</v>
      </c>
    </row>
    <row r="354" spans="1:27" x14ac:dyDescent="0.3">
      <c r="A354" s="11" t="s">
        <v>44</v>
      </c>
      <c r="B354" s="11" t="str">
        <f>PROPER(VLOOKUP(A354,Customer!$A$2:$J$501,9,FALSE))</f>
        <v>Melissa Howard</v>
      </c>
      <c r="C354" s="11" t="str">
        <f>PROPER(VLOOKUP(A354,Customer!$A$2:$H$501,3,FALSE))</f>
        <v>53</v>
      </c>
      <c r="D354" s="11" t="str">
        <f>PROPER(VLOOKUP(A354,Customer!$A$2:$H$501,4,FALSE))</f>
        <v>Female</v>
      </c>
      <c r="E354" s="11" t="str">
        <f>PROPER(VLOOKUP(A354,Customer!$A$2:$H$501,5,FALSE))</f>
        <v>Maynardton</v>
      </c>
      <c r="F354" s="11" t="str">
        <f>PROPER(VLOOKUP(A354,Customer!$A$2:$H$501,6,FALSE))</f>
        <v>New Hampshire</v>
      </c>
      <c r="G354" s="11" t="str">
        <f>VLOOKUP(A354,Customer!$A$2:$H$501,7,FALSE)</f>
        <v>USA</v>
      </c>
      <c r="H354" s="11" t="str">
        <f>PROPER(VLOOKUP(A354,Customer!$A$1:$J$501,10,FALSE))</f>
        <v>Gold</v>
      </c>
      <c r="I354" s="11" t="s">
        <v>1543</v>
      </c>
      <c r="J354" s="11" t="str">
        <f>VLOOKUP(I354, Product!$A$2:$H$501, 2,FALSE)</f>
        <v>Brother Laser Printer</v>
      </c>
      <c r="K354" s="11" t="str">
        <f>VLOOKUP(I354,Product!$A$2:$H$501,3,FALSE)</f>
        <v>Electronics</v>
      </c>
      <c r="L354" s="11" t="str">
        <f>VLOOKUP(I354, Product!$A$2:$H$501, 4,FALSE)</f>
        <v>Computer</v>
      </c>
      <c r="M354" s="11" t="str">
        <f>VLOOKUP(I354, Product!$A$2:$H$501,5,FALSE)</f>
        <v>Hunt Inc</v>
      </c>
      <c r="N354" s="12">
        <f>VLOOKUP(I354, Product!$A$2:$I$501,8,FALSE)</f>
        <v>112.42</v>
      </c>
      <c r="O354" s="12">
        <f>VLOOKUP(I354, Product!$A$2:$I$501,9,FALSE)</f>
        <v>416</v>
      </c>
      <c r="P354" s="11" t="s">
        <v>1786</v>
      </c>
      <c r="Q354" s="11" t="str">
        <f>VLOOKUP(P354,Store_Dim!$A$2:$E$21,2,FALSE)</f>
        <v>Moore, Padilla and Butler</v>
      </c>
      <c r="R354" s="11" t="str">
        <f>VLOOKUP(P354,Store_Dim!$A$2:$E$21,3,FALSE)</f>
        <v>South</v>
      </c>
      <c r="S354" s="11" t="str">
        <f>VLOOKUP(P354,Store_Dim!$A$2:$E$21,4,FALSE)</f>
        <v>East Johnstad</v>
      </c>
      <c r="T354" s="11" t="str">
        <f>VLOOKUP(P354,Store_Dim!$A$2:$E$21,5,FALSE)</f>
        <v>Flagship</v>
      </c>
      <c r="U354" s="11" t="s">
        <v>3140</v>
      </c>
      <c r="V354" s="14">
        <f>VLOOKUP(Table1[[#This Row],[Sales_ID]],Sales!$A$2:$O$2001,2,FALSE)</f>
        <v>45523</v>
      </c>
      <c r="W354" s="15">
        <f>VLOOKUP(Table1[[#This Row],[Sales_ID]],Sales!$A$2:$O$2001,12,FALSE)</f>
        <v>2</v>
      </c>
      <c r="X354" s="16" t="str">
        <f>TEXT(VLOOKUP(Table1[[#This Row],[Sales_ID]],Sales!$A$2:$O$2001,13,FALSE),"₹#,##0")</f>
        <v>₹944</v>
      </c>
      <c r="Y354" s="51">
        <f>VLOOKUP(Table1[[#This Row],[Sales_ID]],Sales!$A$2:$O$2001,14,FALSE)</f>
        <v>0.06</v>
      </c>
      <c r="Z354" s="11" t="str">
        <f>VLOOKUP(Table1[[#This Row],[Sales_ID]],Sales!$A$2:$O$2001,10,FALSE)</f>
        <v>Credit Card</v>
      </c>
      <c r="AA354" s="50">
        <f>VLOOKUP(Table1[[#This Row],[Sales_ID]],Sales!$A$2:$O$2001,15,FALSE)</f>
        <v>1774.3440000000001</v>
      </c>
    </row>
    <row r="355" spans="1:27" x14ac:dyDescent="0.3">
      <c r="A355" s="11" t="s">
        <v>1272</v>
      </c>
      <c r="B355" s="11" t="str">
        <f>PROPER(VLOOKUP(A355,Customer!$A$2:$J$501,9,FALSE))</f>
        <v>Sarah Smith</v>
      </c>
      <c r="C355" s="11" t="str">
        <f>PROPER(VLOOKUP(A355,Customer!$A$2:$H$501,3,FALSE))</f>
        <v>55</v>
      </c>
      <c r="D355" s="11" t="str">
        <f>PROPER(VLOOKUP(A355,Customer!$A$2:$H$501,4,FALSE))</f>
        <v>Male</v>
      </c>
      <c r="E355" s="11" t="str">
        <f>PROPER(VLOOKUP(A355,Customer!$A$2:$H$501,5,FALSE))</f>
        <v>Kathleenport</v>
      </c>
      <c r="F355" s="11" t="str">
        <f>PROPER(VLOOKUP(A355,Customer!$A$2:$H$501,6,FALSE))</f>
        <v>Wyoming</v>
      </c>
      <c r="G355" s="11" t="str">
        <f>VLOOKUP(A355,Customer!$A$2:$H$501,7,FALSE)</f>
        <v>USA</v>
      </c>
      <c r="H355" s="11" t="str">
        <f>PROPER(VLOOKUP(A355,Customer!$A$1:$J$501,10,FALSE))</f>
        <v>Gold</v>
      </c>
      <c r="I355" s="11" t="s">
        <v>1690</v>
      </c>
      <c r="J355" s="11" t="str">
        <f>VLOOKUP(I355, Product!$A$2:$H$501, 2,FALSE)</f>
        <v>Hair Repair Oil Treatment</v>
      </c>
      <c r="K355" s="11" t="str">
        <f>VLOOKUP(I355,Product!$A$2:$H$501,3,FALSE)</f>
        <v>Beauty</v>
      </c>
      <c r="L355" s="11" t="str">
        <f>VLOOKUP(I355, Product!$A$2:$H$501, 4,FALSE)</f>
        <v>Haircare</v>
      </c>
      <c r="M355" s="11" t="str">
        <f>VLOOKUP(I355, Product!$A$2:$H$501,5,FALSE)</f>
        <v>Hopkins Ltd</v>
      </c>
      <c r="N355" s="12">
        <f>VLOOKUP(I355, Product!$A$2:$I$501,8,FALSE)</f>
        <v>214.32</v>
      </c>
      <c r="O355" s="12">
        <f>VLOOKUP(I355, Product!$A$2:$I$501,9,FALSE)</f>
        <v>383</v>
      </c>
      <c r="P355" s="11" t="s">
        <v>1801</v>
      </c>
      <c r="Q355" s="11" t="str">
        <f>VLOOKUP(P355,Store_Dim!$A$2:$E$21,2,FALSE)</f>
        <v>Shelton PLC</v>
      </c>
      <c r="R355" s="11" t="str">
        <f>VLOOKUP(P355,Store_Dim!$A$2:$E$21,3,FALSE)</f>
        <v>North</v>
      </c>
      <c r="S355" s="11" t="str">
        <f>VLOOKUP(P355,Store_Dim!$A$2:$E$21,4,FALSE)</f>
        <v>East Jenniferstad</v>
      </c>
      <c r="T355" s="11" t="str">
        <f>VLOOKUP(P355,Store_Dim!$A$2:$E$21,5,FALSE)</f>
        <v>Flagship</v>
      </c>
      <c r="U355" s="11" t="s">
        <v>3141</v>
      </c>
      <c r="V355" s="14">
        <f>VLOOKUP(Table1[[#This Row],[Sales_ID]],Sales!$A$2:$O$2001,2,FALSE)</f>
        <v>45234</v>
      </c>
      <c r="W355" s="15">
        <f>VLOOKUP(Table1[[#This Row],[Sales_ID]],Sales!$A$2:$O$2001,12,FALSE)</f>
        <v>2</v>
      </c>
      <c r="X355" s="16" t="str">
        <f>TEXT(VLOOKUP(Table1[[#This Row],[Sales_ID]],Sales!$A$2:$O$2001,13,FALSE),"₹#,##0")</f>
        <v>₹985</v>
      </c>
      <c r="Y355" s="51">
        <f>VLOOKUP(Table1[[#This Row],[Sales_ID]],Sales!$A$2:$O$2001,14,FALSE)</f>
        <v>0.25</v>
      </c>
      <c r="Z355" s="11" t="str">
        <f>VLOOKUP(Table1[[#This Row],[Sales_ID]],Sales!$A$2:$O$2001,10,FALSE)</f>
        <v>Credit Card</v>
      </c>
      <c r="AA355" s="50">
        <f>VLOOKUP(Table1[[#This Row],[Sales_ID]],Sales!$A$2:$O$2001,15,FALSE)</f>
        <v>1477.5</v>
      </c>
    </row>
    <row r="356" spans="1:27" x14ac:dyDescent="0.3">
      <c r="A356" s="11" t="s">
        <v>1492</v>
      </c>
      <c r="B356" s="11" t="str">
        <f>PROPER(VLOOKUP(A356,Customer!$A$2:$J$501,9,FALSE))</f>
        <v>Sara Ingram</v>
      </c>
      <c r="C356" s="11" t="str">
        <f>PROPER(VLOOKUP(A356,Customer!$A$2:$H$501,3,FALSE))</f>
        <v>46</v>
      </c>
      <c r="D356" s="11" t="str">
        <f>PROPER(VLOOKUP(A356,Customer!$A$2:$H$501,4,FALSE))</f>
        <v>Female</v>
      </c>
      <c r="E356" s="11" t="str">
        <f>PROPER(VLOOKUP(A356,Customer!$A$2:$H$501,5,FALSE))</f>
        <v>East Dillonview</v>
      </c>
      <c r="F356" s="11" t="str">
        <f>PROPER(VLOOKUP(A356,Customer!$A$2:$H$501,6,FALSE))</f>
        <v>Virginia</v>
      </c>
      <c r="G356" s="11" t="str">
        <f>VLOOKUP(A356,Customer!$A$2:$H$501,7,FALSE)</f>
        <v>USA</v>
      </c>
      <c r="H356" s="11" t="str">
        <f>PROPER(VLOOKUP(A356,Customer!$A$1:$J$501,10,FALSE))</f>
        <v>Bronze</v>
      </c>
      <c r="I356" s="11" t="s">
        <v>1724</v>
      </c>
      <c r="J356" s="11" t="str">
        <f>VLOOKUP(I356, Product!$A$2:$H$501, 2,FALSE)</f>
        <v>Sports Wrist Sweatbands</v>
      </c>
      <c r="K356" s="11" t="str">
        <f>VLOOKUP(I356,Product!$A$2:$H$501,3,FALSE)</f>
        <v>Sports</v>
      </c>
      <c r="L356" s="11" t="str">
        <f>VLOOKUP(I356, Product!$A$2:$H$501, 4,FALSE)</f>
        <v>Accessories</v>
      </c>
      <c r="M356" s="11" t="str">
        <f>VLOOKUP(I356, Product!$A$2:$H$501,5,FALSE)</f>
        <v>Olsen-Daniels</v>
      </c>
      <c r="N356" s="12">
        <f>VLOOKUP(I356, Product!$A$2:$I$501,8,FALSE)</f>
        <v>131.24</v>
      </c>
      <c r="O356" s="12">
        <f>VLOOKUP(I356, Product!$A$2:$I$501,9,FALSE)</f>
        <v>232</v>
      </c>
      <c r="P356" s="11" t="s">
        <v>1789</v>
      </c>
      <c r="Q356" s="11" t="str">
        <f>VLOOKUP(P356,Store_Dim!$A$2:$E$21,2,FALSE)</f>
        <v>Hill, Wagner and Ballard</v>
      </c>
      <c r="R356" s="11" t="str">
        <f>VLOOKUP(P356,Store_Dim!$A$2:$E$21,3,FALSE)</f>
        <v>East</v>
      </c>
      <c r="S356" s="11" t="str">
        <f>VLOOKUP(P356,Store_Dim!$A$2:$E$21,4,FALSE)</f>
        <v>East Davidville</v>
      </c>
      <c r="T356" s="11" t="str">
        <f>VLOOKUP(P356,Store_Dim!$A$2:$E$21,5,FALSE)</f>
        <v>Online</v>
      </c>
      <c r="U356" s="11" t="s">
        <v>3142</v>
      </c>
      <c r="V356" s="14">
        <f>VLOOKUP(Table1[[#This Row],[Sales_ID]],Sales!$A$2:$O$2001,2,FALSE)</f>
        <v>45405</v>
      </c>
      <c r="W356" s="15">
        <f>VLOOKUP(Table1[[#This Row],[Sales_ID]],Sales!$A$2:$O$2001,12,FALSE)</f>
        <v>4</v>
      </c>
      <c r="X356" s="16" t="str">
        <f>TEXT(VLOOKUP(Table1[[#This Row],[Sales_ID]],Sales!$A$2:$O$2001,13,FALSE),"₹#,##0")</f>
        <v>₹217</v>
      </c>
      <c r="Y356" s="51">
        <f>VLOOKUP(Table1[[#This Row],[Sales_ID]],Sales!$A$2:$O$2001,14,FALSE)</f>
        <v>0.28999999999999998</v>
      </c>
      <c r="Z356" s="11" t="str">
        <f>VLOOKUP(Table1[[#This Row],[Sales_ID]],Sales!$A$2:$O$2001,10,FALSE)</f>
        <v>Credit Card</v>
      </c>
      <c r="AA356" s="50">
        <f>VLOOKUP(Table1[[#This Row],[Sales_ID]],Sales!$A$2:$O$2001,15,FALSE)</f>
        <v>615.74040000000002</v>
      </c>
    </row>
    <row r="357" spans="1:27" x14ac:dyDescent="0.3">
      <c r="A357" s="11" t="s">
        <v>408</v>
      </c>
      <c r="B357" s="11" t="str">
        <f>PROPER(VLOOKUP(A357,Customer!$A$2:$J$501,9,FALSE))</f>
        <v>Colleen Mccarthy</v>
      </c>
      <c r="C357" s="11" t="str">
        <f>PROPER(VLOOKUP(A357,Customer!$A$2:$H$501,3,FALSE))</f>
        <v>21</v>
      </c>
      <c r="D357" s="11" t="str">
        <f>PROPER(VLOOKUP(A357,Customer!$A$2:$H$501,4,FALSE))</f>
        <v>Female</v>
      </c>
      <c r="E357" s="11" t="str">
        <f>PROPER(VLOOKUP(A357,Customer!$A$2:$H$501,5,FALSE))</f>
        <v>North Katherine</v>
      </c>
      <c r="F357" s="11" t="str">
        <f>PROPER(VLOOKUP(A357,Customer!$A$2:$H$501,6,FALSE))</f>
        <v>Washington</v>
      </c>
      <c r="G357" s="11" t="str">
        <f>VLOOKUP(A357,Customer!$A$2:$H$501,7,FALSE)</f>
        <v>USA</v>
      </c>
      <c r="H357" s="11" t="str">
        <f>PROPER(VLOOKUP(A357,Customer!$A$1:$J$501,10,FALSE))</f>
        <v>Platinum</v>
      </c>
      <c r="I357" s="11" t="s">
        <v>1676</v>
      </c>
      <c r="J357" s="11" t="str">
        <f>VLOOKUP(I357, Product!$A$2:$H$501, 2,FALSE)</f>
        <v>Matte Lipstick Set</v>
      </c>
      <c r="K357" s="11" t="str">
        <f>VLOOKUP(I357,Product!$A$2:$H$501,3,FALSE)</f>
        <v>Beauty</v>
      </c>
      <c r="L357" s="11" t="str">
        <f>VLOOKUP(I357, Product!$A$2:$H$501, 4,FALSE)</f>
        <v>Makeup</v>
      </c>
      <c r="M357" s="11" t="str">
        <f>VLOOKUP(I357, Product!$A$2:$H$501,5,FALSE)</f>
        <v>Zhang Inc</v>
      </c>
      <c r="N357" s="12">
        <f>VLOOKUP(I357, Product!$A$2:$I$501,8,FALSE)</f>
        <v>299.11</v>
      </c>
      <c r="O357" s="12">
        <f>VLOOKUP(I357, Product!$A$2:$I$501,9,FALSE)</f>
        <v>118</v>
      </c>
      <c r="P357" s="11" t="s">
        <v>1761</v>
      </c>
      <c r="Q357" s="11" t="str">
        <f>VLOOKUP(P357,Store_Dim!$A$2:$E$21,2,FALSE)</f>
        <v>Black-Horn</v>
      </c>
      <c r="R357" s="11" t="str">
        <f>VLOOKUP(P357,Store_Dim!$A$2:$E$21,3,FALSE)</f>
        <v>South</v>
      </c>
      <c r="S357" s="11" t="str">
        <f>VLOOKUP(P357,Store_Dim!$A$2:$E$21,4,FALSE)</f>
        <v>North Nancyview</v>
      </c>
      <c r="T357" s="11" t="str">
        <f>VLOOKUP(P357,Store_Dim!$A$2:$E$21,5,FALSE)</f>
        <v>Outlet</v>
      </c>
      <c r="U357" s="11" t="s">
        <v>3143</v>
      </c>
      <c r="V357" s="14">
        <f>VLOOKUP(Table1[[#This Row],[Sales_ID]],Sales!$A$2:$O$2001,2,FALSE)</f>
        <v>45223</v>
      </c>
      <c r="W357" s="15">
        <f>VLOOKUP(Table1[[#This Row],[Sales_ID]],Sales!$A$2:$O$2001,12,FALSE)</f>
        <v>4</v>
      </c>
      <c r="X357" s="16" t="str">
        <f>TEXT(VLOOKUP(Table1[[#This Row],[Sales_ID]],Sales!$A$2:$O$2001,13,FALSE),"₹#,##0")</f>
        <v>₹950</v>
      </c>
      <c r="Y357" s="51">
        <f>VLOOKUP(Table1[[#This Row],[Sales_ID]],Sales!$A$2:$O$2001,14,FALSE)</f>
        <v>0.27</v>
      </c>
      <c r="Z357" s="11" t="str">
        <f>VLOOKUP(Table1[[#This Row],[Sales_ID]],Sales!$A$2:$O$2001,10,FALSE)</f>
        <v>COD</v>
      </c>
      <c r="AA357" s="50">
        <f>VLOOKUP(Table1[[#This Row],[Sales_ID]],Sales!$A$2:$O$2001,15,FALSE)</f>
        <v>2774.6131999999998</v>
      </c>
    </row>
    <row r="358" spans="1:27" x14ac:dyDescent="0.3">
      <c r="A358" s="11" t="s">
        <v>818</v>
      </c>
      <c r="B358" s="11" t="str">
        <f>PROPER(VLOOKUP(A358,Customer!$A$2:$J$501,9,FALSE))</f>
        <v>Kristen Fischer</v>
      </c>
      <c r="C358" s="11" t="str">
        <f>PROPER(VLOOKUP(A358,Customer!$A$2:$H$501,3,FALSE))</f>
        <v>57</v>
      </c>
      <c r="D358" s="11" t="str">
        <f>PROPER(VLOOKUP(A358,Customer!$A$2:$H$501,4,FALSE))</f>
        <v>Male</v>
      </c>
      <c r="E358" s="11" t="str">
        <f>PROPER(VLOOKUP(A358,Customer!$A$2:$H$501,5,FALSE))</f>
        <v>Lake Christopher</v>
      </c>
      <c r="F358" s="11" t="str">
        <f>PROPER(VLOOKUP(A358,Customer!$A$2:$H$501,6,FALSE))</f>
        <v>Arkansas</v>
      </c>
      <c r="G358" s="11" t="str">
        <f>VLOOKUP(A358,Customer!$A$2:$H$501,7,FALSE)</f>
        <v>USA</v>
      </c>
      <c r="H358" s="11" t="str">
        <f>PROPER(VLOOKUP(A358,Customer!$A$1:$J$501,10,FALSE))</f>
        <v>Platinum</v>
      </c>
      <c r="I358" s="11" t="s">
        <v>1644</v>
      </c>
      <c r="J358" s="11" t="str">
        <f>VLOOKUP(I358, Product!$A$2:$H$501, 2,FALSE)</f>
        <v>Car Dashboard Phone Holder</v>
      </c>
      <c r="K358" s="11" t="str">
        <f>VLOOKUP(I358,Product!$A$2:$H$501,3,FALSE)</f>
        <v>Electronics</v>
      </c>
      <c r="L358" s="11" t="str">
        <f>VLOOKUP(I358, Product!$A$2:$H$501, 4,FALSE)</f>
        <v>Accessories</v>
      </c>
      <c r="M358" s="11" t="str">
        <f>VLOOKUP(I358, Product!$A$2:$H$501,5,FALSE)</f>
        <v>Byrd, Stewart and Valdez</v>
      </c>
      <c r="N358" s="12">
        <f>VLOOKUP(I358, Product!$A$2:$I$501,8,FALSE)</f>
        <v>177.98</v>
      </c>
      <c r="O358" s="12">
        <f>VLOOKUP(I358, Product!$A$2:$I$501,9,FALSE)</f>
        <v>103</v>
      </c>
      <c r="P358" s="11" t="s">
        <v>1779</v>
      </c>
      <c r="Q358" s="11" t="str">
        <f>VLOOKUP(P358,Store_Dim!$A$2:$E$21,2,FALSE)</f>
        <v>Martinez-Mullins</v>
      </c>
      <c r="R358" s="11" t="str">
        <f>VLOOKUP(P358,Store_Dim!$A$2:$E$21,3,FALSE)</f>
        <v>South</v>
      </c>
      <c r="S358" s="11" t="str">
        <f>VLOOKUP(P358,Store_Dim!$A$2:$E$21,4,FALSE)</f>
        <v>Williamsfurt</v>
      </c>
      <c r="T358" s="11" t="str">
        <f>VLOOKUP(P358,Store_Dim!$A$2:$E$21,5,FALSE)</f>
        <v>Online</v>
      </c>
      <c r="U358" s="11" t="s">
        <v>3144</v>
      </c>
      <c r="V358" s="14">
        <f>VLOOKUP(Table1[[#This Row],[Sales_ID]],Sales!$A$2:$O$2001,2,FALSE)</f>
        <v>45838</v>
      </c>
      <c r="W358" s="15">
        <f>VLOOKUP(Table1[[#This Row],[Sales_ID]],Sales!$A$2:$O$2001,12,FALSE)</f>
        <v>2</v>
      </c>
      <c r="X358" s="16" t="str">
        <f>TEXT(VLOOKUP(Table1[[#This Row],[Sales_ID]],Sales!$A$2:$O$2001,13,FALSE),"₹#,##0")</f>
        <v>₹271</v>
      </c>
      <c r="Y358" s="51">
        <f>VLOOKUP(Table1[[#This Row],[Sales_ID]],Sales!$A$2:$O$2001,14,FALSE)</f>
        <v>0.17</v>
      </c>
      <c r="Z358" s="11" t="str">
        <f>VLOOKUP(Table1[[#This Row],[Sales_ID]],Sales!$A$2:$O$2001,10,FALSE)</f>
        <v>PayPal</v>
      </c>
      <c r="AA358" s="50">
        <f>VLOOKUP(Table1[[#This Row],[Sales_ID]],Sales!$A$2:$O$2001,15,FALSE)</f>
        <v>450.52399999999989</v>
      </c>
    </row>
    <row r="359" spans="1:27" x14ac:dyDescent="0.3">
      <c r="A359" s="11" t="s">
        <v>559</v>
      </c>
      <c r="B359" s="11" t="str">
        <f>PROPER(VLOOKUP(A359,Customer!$A$2:$J$501,9,FALSE))</f>
        <v>Daniel Contreras</v>
      </c>
      <c r="C359" s="11" t="str">
        <f>PROPER(VLOOKUP(A359,Customer!$A$2:$H$501,3,FALSE))</f>
        <v>36</v>
      </c>
      <c r="D359" s="11" t="str">
        <f>PROPER(VLOOKUP(A359,Customer!$A$2:$H$501,4,FALSE))</f>
        <v>Female</v>
      </c>
      <c r="E359" s="11" t="str">
        <f>PROPER(VLOOKUP(A359,Customer!$A$2:$H$501,5,FALSE))</f>
        <v>Robertview</v>
      </c>
      <c r="F359" s="11" t="str">
        <f>PROPER(VLOOKUP(A359,Customer!$A$2:$H$501,6,FALSE))</f>
        <v>Florida</v>
      </c>
      <c r="G359" s="11" t="str">
        <f>VLOOKUP(A359,Customer!$A$2:$H$501,7,FALSE)</f>
        <v>USA</v>
      </c>
      <c r="H359" s="11" t="str">
        <f>PROPER(VLOOKUP(A359,Customer!$A$1:$J$501,10,FALSE))</f>
        <v>Platinum</v>
      </c>
      <c r="I359" s="11" t="s">
        <v>1626</v>
      </c>
      <c r="J359" s="11" t="str">
        <f>VLOOKUP(I359, Product!$A$2:$H$501, 2,FALSE)</f>
        <v>Portable Power Bank</v>
      </c>
      <c r="K359" s="11" t="str">
        <f>VLOOKUP(I359,Product!$A$2:$H$501,3,FALSE)</f>
        <v>Electronics</v>
      </c>
      <c r="L359" s="11" t="str">
        <f>VLOOKUP(I359, Product!$A$2:$H$501, 4,FALSE)</f>
        <v>Mobile</v>
      </c>
      <c r="M359" s="11" t="str">
        <f>VLOOKUP(I359, Product!$A$2:$H$501,5,FALSE)</f>
        <v>Cummings and Sons</v>
      </c>
      <c r="N359" s="12">
        <f>VLOOKUP(I359, Product!$A$2:$I$501,8,FALSE)</f>
        <v>326.06</v>
      </c>
      <c r="O359" s="12">
        <f>VLOOKUP(I359, Product!$A$2:$I$501,9,FALSE)</f>
        <v>301</v>
      </c>
      <c r="P359" s="11" t="s">
        <v>1782</v>
      </c>
      <c r="Q359" s="11" t="str">
        <f>VLOOKUP(P359,Store_Dim!$A$2:$E$21,2,FALSE)</f>
        <v>Bean, Jones and Park</v>
      </c>
      <c r="R359" s="11" t="str">
        <f>VLOOKUP(P359,Store_Dim!$A$2:$E$21,3,FALSE)</f>
        <v>West</v>
      </c>
      <c r="S359" s="11" t="str">
        <f>VLOOKUP(P359,Store_Dim!$A$2:$E$21,4,FALSE)</f>
        <v>Thompsonborough</v>
      </c>
      <c r="T359" s="11" t="str">
        <f>VLOOKUP(P359,Store_Dim!$A$2:$E$21,5,FALSE)</f>
        <v>Online</v>
      </c>
      <c r="U359" s="11" t="s">
        <v>3145</v>
      </c>
      <c r="V359" s="14">
        <f>VLOOKUP(Table1[[#This Row],[Sales_ID]],Sales!$A$2:$O$2001,2,FALSE)</f>
        <v>45883</v>
      </c>
      <c r="W359" s="15">
        <f>VLOOKUP(Table1[[#This Row],[Sales_ID]],Sales!$A$2:$O$2001,12,FALSE)</f>
        <v>4</v>
      </c>
      <c r="X359" s="16" t="str">
        <f>TEXT(VLOOKUP(Table1[[#This Row],[Sales_ID]],Sales!$A$2:$O$2001,13,FALSE),"₹#,##0")</f>
        <v>₹708</v>
      </c>
      <c r="Y359" s="51">
        <f>VLOOKUP(Table1[[#This Row],[Sales_ID]],Sales!$A$2:$O$2001,14,FALSE)</f>
        <v>0.1</v>
      </c>
      <c r="Z359" s="11" t="str">
        <f>VLOOKUP(Table1[[#This Row],[Sales_ID]],Sales!$A$2:$O$2001,10,FALSE)</f>
        <v>PayPal</v>
      </c>
      <c r="AA359" s="50">
        <f>VLOOKUP(Table1[[#This Row],[Sales_ID]],Sales!$A$2:$O$2001,15,FALSE)</f>
        <v>2549.4839999999999</v>
      </c>
    </row>
    <row r="360" spans="1:27" x14ac:dyDescent="0.3">
      <c r="A360" s="11" t="s">
        <v>547</v>
      </c>
      <c r="B360" s="11" t="str">
        <f>PROPER(VLOOKUP(A360,Customer!$A$2:$J$501,9,FALSE))</f>
        <v>Daniel Rivas</v>
      </c>
      <c r="C360" s="11" t="str">
        <f>PROPER(VLOOKUP(A360,Customer!$A$2:$H$501,3,FALSE))</f>
        <v>39</v>
      </c>
      <c r="D360" s="11" t="str">
        <f>PROPER(VLOOKUP(A360,Customer!$A$2:$H$501,4,FALSE))</f>
        <v>Female</v>
      </c>
      <c r="E360" s="11" t="str">
        <f>PROPER(VLOOKUP(A360,Customer!$A$2:$H$501,5,FALSE))</f>
        <v>Dominiquefort</v>
      </c>
      <c r="F360" s="11" t="str">
        <f>PROPER(VLOOKUP(A360,Customer!$A$2:$H$501,6,FALSE))</f>
        <v>Georgia</v>
      </c>
      <c r="G360" s="11" t="str">
        <f>VLOOKUP(A360,Customer!$A$2:$H$501,7,FALSE)</f>
        <v>USA</v>
      </c>
      <c r="H360" s="11" t="str">
        <f>PROPER(VLOOKUP(A360,Customer!$A$1:$J$501,10,FALSE))</f>
        <v>Silver</v>
      </c>
      <c r="I360" s="11" t="s">
        <v>1644</v>
      </c>
      <c r="J360" s="11" t="str">
        <f>VLOOKUP(I360, Product!$A$2:$H$501, 2,FALSE)</f>
        <v>Car Dashboard Phone Holder</v>
      </c>
      <c r="K360" s="11" t="str">
        <f>VLOOKUP(I360,Product!$A$2:$H$501,3,FALSE)</f>
        <v>Electronics</v>
      </c>
      <c r="L360" s="11" t="str">
        <f>VLOOKUP(I360, Product!$A$2:$H$501, 4,FALSE)</f>
        <v>Accessories</v>
      </c>
      <c r="M360" s="11" t="str">
        <f>VLOOKUP(I360, Product!$A$2:$H$501,5,FALSE)</f>
        <v>Byrd, Stewart and Valdez</v>
      </c>
      <c r="N360" s="12">
        <f>VLOOKUP(I360, Product!$A$2:$I$501,8,FALSE)</f>
        <v>177.98</v>
      </c>
      <c r="O360" s="12">
        <f>VLOOKUP(I360, Product!$A$2:$I$501,9,FALSE)</f>
        <v>103</v>
      </c>
      <c r="P360" s="11" t="s">
        <v>1794</v>
      </c>
      <c r="Q360" s="11" t="str">
        <f>VLOOKUP(P360,Store_Dim!$A$2:$E$21,2,FALSE)</f>
        <v>Thomas, Bridges and Harris</v>
      </c>
      <c r="R360" s="11" t="str">
        <f>VLOOKUP(P360,Store_Dim!$A$2:$E$21,3,FALSE)</f>
        <v>North</v>
      </c>
      <c r="S360" s="11" t="str">
        <f>VLOOKUP(P360,Store_Dim!$A$2:$E$21,4,FALSE)</f>
        <v>Sabrinatown</v>
      </c>
      <c r="T360" s="11" t="str">
        <f>VLOOKUP(P360,Store_Dim!$A$2:$E$21,5,FALSE)</f>
        <v>Online</v>
      </c>
      <c r="U360" s="11" t="s">
        <v>1958</v>
      </c>
      <c r="V360" s="14">
        <f>VLOOKUP(Table1[[#This Row],[Sales_ID]],Sales!$A$2:$O$2001,2,FALSE)</f>
        <v>45662</v>
      </c>
      <c r="W360" s="15">
        <f>VLOOKUP(Table1[[#This Row],[Sales_ID]],Sales!$A$2:$O$2001,12,FALSE)</f>
        <v>4</v>
      </c>
      <c r="X360" s="16" t="str">
        <f>TEXT(VLOOKUP(Table1[[#This Row],[Sales_ID]],Sales!$A$2:$O$2001,13,FALSE),"₹#,##0")</f>
        <v>₹950</v>
      </c>
      <c r="Y360" s="51">
        <f>VLOOKUP(Table1[[#This Row],[Sales_ID]],Sales!$A$2:$O$2001,14,FALSE)</f>
        <v>0.13</v>
      </c>
      <c r="Z360" s="11" t="str">
        <f>VLOOKUP(Table1[[#This Row],[Sales_ID]],Sales!$A$2:$O$2001,10,FALSE)</f>
        <v>PayPal</v>
      </c>
      <c r="AA360" s="50">
        <f>VLOOKUP(Table1[[#This Row],[Sales_ID]],Sales!$A$2:$O$2001,15,FALSE)</f>
        <v>3306.1392000000001</v>
      </c>
    </row>
    <row r="361" spans="1:27" x14ac:dyDescent="0.3">
      <c r="A361" s="11" t="s">
        <v>1374</v>
      </c>
      <c r="B361" s="11" t="str">
        <f>PROPER(VLOOKUP(A361,Customer!$A$2:$J$501,9,FALSE))</f>
        <v>Cheryl Carr</v>
      </c>
      <c r="C361" s="11" t="str">
        <f>PROPER(VLOOKUP(A361,Customer!$A$2:$H$501,3,FALSE))</f>
        <v>19</v>
      </c>
      <c r="D361" s="11" t="str">
        <f>PROPER(VLOOKUP(A361,Customer!$A$2:$H$501,4,FALSE))</f>
        <v>Male</v>
      </c>
      <c r="E361" s="11" t="str">
        <f>PROPER(VLOOKUP(A361,Customer!$A$2:$H$501,5,FALSE))</f>
        <v>Jessicaland</v>
      </c>
      <c r="F361" s="11" t="str">
        <f>PROPER(VLOOKUP(A361,Customer!$A$2:$H$501,6,FALSE))</f>
        <v>Wyoming</v>
      </c>
      <c r="G361" s="11" t="str">
        <f>VLOOKUP(A361,Customer!$A$2:$H$501,7,FALSE)</f>
        <v>USA</v>
      </c>
      <c r="H361" s="11" t="str">
        <f>PROPER(VLOOKUP(A361,Customer!$A$1:$J$501,10,FALSE))</f>
        <v>Gold</v>
      </c>
      <c r="I361" s="11" t="s">
        <v>1656</v>
      </c>
      <c r="J361" s="11" t="str">
        <f>VLOOKUP(I361, Product!$A$2:$H$501, 2,FALSE)</f>
        <v>Sports Stopwatch Pro</v>
      </c>
      <c r="K361" s="11" t="str">
        <f>VLOOKUP(I361,Product!$A$2:$H$501,3,FALSE)</f>
        <v>Sports</v>
      </c>
      <c r="L361" s="11" t="str">
        <f>VLOOKUP(I361, Product!$A$2:$H$501, 4,FALSE)</f>
        <v>Accessories</v>
      </c>
      <c r="M361" s="11" t="str">
        <f>VLOOKUP(I361, Product!$A$2:$H$501,5,FALSE)</f>
        <v>Thompson-French</v>
      </c>
      <c r="N361" s="12">
        <f>VLOOKUP(I361, Product!$A$2:$I$501,8,FALSE)</f>
        <v>434.84</v>
      </c>
      <c r="O361" s="12">
        <f>VLOOKUP(I361, Product!$A$2:$I$501,9,FALSE)</f>
        <v>185</v>
      </c>
      <c r="P361" s="11" t="s">
        <v>1766</v>
      </c>
      <c r="Q361" s="11" t="str">
        <f>VLOOKUP(P361,Store_Dim!$A$2:$E$21,2,FALSE)</f>
        <v>Johnson-Wright</v>
      </c>
      <c r="R361" s="11" t="str">
        <f>VLOOKUP(P361,Store_Dim!$A$2:$E$21,3,FALSE)</f>
        <v>North</v>
      </c>
      <c r="S361" s="11" t="str">
        <f>VLOOKUP(P361,Store_Dim!$A$2:$E$21,4,FALSE)</f>
        <v>Hoodberg</v>
      </c>
      <c r="T361" s="11" t="str">
        <f>VLOOKUP(P361,Store_Dim!$A$2:$E$21,5,FALSE)</f>
        <v>Outlet</v>
      </c>
      <c r="U361" s="11" t="s">
        <v>3146</v>
      </c>
      <c r="V361" s="14">
        <f>VLOOKUP(Table1[[#This Row],[Sales_ID]],Sales!$A$2:$O$2001,2,FALSE)</f>
        <v>45788</v>
      </c>
      <c r="W361" s="15">
        <f>VLOOKUP(Table1[[#This Row],[Sales_ID]],Sales!$A$2:$O$2001,12,FALSE)</f>
        <v>3</v>
      </c>
      <c r="X361" s="16" t="str">
        <f>TEXT(VLOOKUP(Table1[[#This Row],[Sales_ID]],Sales!$A$2:$O$2001,13,FALSE),"₹#,##0")</f>
        <v>₹477</v>
      </c>
      <c r="Y361" s="51">
        <f>VLOOKUP(Table1[[#This Row],[Sales_ID]],Sales!$A$2:$O$2001,14,FALSE)</f>
        <v>0.05</v>
      </c>
      <c r="Z361" s="11" t="str">
        <f>VLOOKUP(Table1[[#This Row],[Sales_ID]],Sales!$A$2:$O$2001,10,FALSE)</f>
        <v>PayPal</v>
      </c>
      <c r="AA361" s="50">
        <f>VLOOKUP(Table1[[#This Row],[Sales_ID]],Sales!$A$2:$O$2001,15,FALSE)</f>
        <v>1359.5925</v>
      </c>
    </row>
    <row r="362" spans="1:27" x14ac:dyDescent="0.3">
      <c r="A362" s="11" t="s">
        <v>969</v>
      </c>
      <c r="B362" s="11" t="str">
        <f>PROPER(VLOOKUP(A362,Customer!$A$2:$J$501,9,FALSE))</f>
        <v>Brandy Thompson</v>
      </c>
      <c r="C362" s="11" t="str">
        <f>PROPER(VLOOKUP(A362,Customer!$A$2:$H$501,3,FALSE))</f>
        <v>56</v>
      </c>
      <c r="D362" s="11" t="str">
        <f>PROPER(VLOOKUP(A362,Customer!$A$2:$H$501,4,FALSE))</f>
        <v>Female</v>
      </c>
      <c r="E362" s="11" t="str">
        <f>PROPER(VLOOKUP(A362,Customer!$A$2:$H$501,5,FALSE))</f>
        <v>West Patriciaview</v>
      </c>
      <c r="F362" s="11" t="str">
        <f>PROPER(VLOOKUP(A362,Customer!$A$2:$H$501,6,FALSE))</f>
        <v>Alabama</v>
      </c>
      <c r="G362" s="11" t="str">
        <f>VLOOKUP(A362,Customer!$A$2:$H$501,7,FALSE)</f>
        <v>USA</v>
      </c>
      <c r="H362" s="11" t="str">
        <f>PROPER(VLOOKUP(A362,Customer!$A$1:$J$501,10,FALSE))</f>
        <v>Bronze</v>
      </c>
      <c r="I362" s="11" t="s">
        <v>1696</v>
      </c>
      <c r="J362" s="11" t="str">
        <f>VLOOKUP(I362, Product!$A$2:$H$501, 2,FALSE)</f>
        <v>Bluetooth Car Audio System</v>
      </c>
      <c r="K362" s="11" t="str">
        <f>VLOOKUP(I362,Product!$A$2:$H$501,3,FALSE)</f>
        <v>Electronics</v>
      </c>
      <c r="L362" s="11" t="str">
        <f>VLOOKUP(I362, Product!$A$2:$H$501, 4,FALSE)</f>
        <v>Audio</v>
      </c>
      <c r="M362" s="11" t="str">
        <f>VLOOKUP(I362, Product!$A$2:$H$501,5,FALSE)</f>
        <v>Bruce-Bowen</v>
      </c>
      <c r="N362" s="12">
        <f>VLOOKUP(I362, Product!$A$2:$I$501,8,FALSE)</f>
        <v>403.71</v>
      </c>
      <c r="O362" s="12">
        <f>VLOOKUP(I362, Product!$A$2:$I$501,9,FALSE)</f>
        <v>159</v>
      </c>
      <c r="P362" s="11" t="s">
        <v>1786</v>
      </c>
      <c r="Q362" s="11" t="str">
        <f>VLOOKUP(P362,Store_Dim!$A$2:$E$21,2,FALSE)</f>
        <v>Moore, Padilla and Butler</v>
      </c>
      <c r="R362" s="11" t="str">
        <f>VLOOKUP(P362,Store_Dim!$A$2:$E$21,3,FALSE)</f>
        <v>South</v>
      </c>
      <c r="S362" s="11" t="str">
        <f>VLOOKUP(P362,Store_Dim!$A$2:$E$21,4,FALSE)</f>
        <v>East Johnstad</v>
      </c>
      <c r="T362" s="11" t="str">
        <f>VLOOKUP(P362,Store_Dim!$A$2:$E$21,5,FALSE)</f>
        <v>Flagship</v>
      </c>
      <c r="U362" s="11" t="s">
        <v>3147</v>
      </c>
      <c r="V362" s="14">
        <f>VLOOKUP(Table1[[#This Row],[Sales_ID]],Sales!$A$2:$O$2001,2,FALSE)</f>
        <v>45383</v>
      </c>
      <c r="W362" s="15">
        <f>VLOOKUP(Table1[[#This Row],[Sales_ID]],Sales!$A$2:$O$2001,12,FALSE)</f>
        <v>3</v>
      </c>
      <c r="X362" s="16" t="str">
        <f>TEXT(VLOOKUP(Table1[[#This Row],[Sales_ID]],Sales!$A$2:$O$2001,13,FALSE),"₹#,##0")</f>
        <v>₹627</v>
      </c>
      <c r="Y362" s="51">
        <f>VLOOKUP(Table1[[#This Row],[Sales_ID]],Sales!$A$2:$O$2001,14,FALSE)</f>
        <v>0.27</v>
      </c>
      <c r="Z362" s="11" t="str">
        <f>VLOOKUP(Table1[[#This Row],[Sales_ID]],Sales!$A$2:$O$2001,10,FALSE)</f>
        <v>COD</v>
      </c>
      <c r="AA362" s="50">
        <f>VLOOKUP(Table1[[#This Row],[Sales_ID]],Sales!$A$2:$O$2001,15,FALSE)</f>
        <v>1373.7651000000001</v>
      </c>
    </row>
    <row r="363" spans="1:27" x14ac:dyDescent="0.3">
      <c r="A363" s="11" t="s">
        <v>960</v>
      </c>
      <c r="B363" s="11" t="str">
        <f>PROPER(VLOOKUP(A363,Customer!$A$2:$J$501,9,FALSE))</f>
        <v>Miss Alexandria Li Dvm</v>
      </c>
      <c r="C363" s="11" t="str">
        <f>PROPER(VLOOKUP(A363,Customer!$A$2:$H$501,3,FALSE))</f>
        <v>41</v>
      </c>
      <c r="D363" s="11" t="str">
        <f>PROPER(VLOOKUP(A363,Customer!$A$2:$H$501,4,FALSE))</f>
        <v>Male</v>
      </c>
      <c r="E363" s="11" t="str">
        <f>PROPER(VLOOKUP(A363,Customer!$A$2:$H$501,5,FALSE))</f>
        <v>Port Jenniferton</v>
      </c>
      <c r="F363" s="11" t="str">
        <f>PROPER(VLOOKUP(A363,Customer!$A$2:$H$501,6,FALSE))</f>
        <v>Kansas</v>
      </c>
      <c r="G363" s="11" t="str">
        <f>VLOOKUP(A363,Customer!$A$2:$H$501,7,FALSE)</f>
        <v>USA</v>
      </c>
      <c r="H363" s="11" t="str">
        <f>PROPER(VLOOKUP(A363,Customer!$A$1:$J$501,10,FALSE))</f>
        <v>Silver</v>
      </c>
      <c r="I363" s="11" t="s">
        <v>1736</v>
      </c>
      <c r="J363" s="11" t="str">
        <f>VLOOKUP(I363, Product!$A$2:$H$501, 2,FALSE)</f>
        <v>Vitamin E Body Lotion</v>
      </c>
      <c r="K363" s="11" t="str">
        <f>VLOOKUP(I363,Product!$A$2:$H$501,3,FALSE)</f>
        <v>Beauty</v>
      </c>
      <c r="L363" s="11" t="str">
        <f>VLOOKUP(I363, Product!$A$2:$H$501, 4,FALSE)</f>
        <v>Skincare</v>
      </c>
      <c r="M363" s="11" t="str">
        <f>VLOOKUP(I363, Product!$A$2:$H$501,5,FALSE)</f>
        <v>Hoffman-Williams</v>
      </c>
      <c r="N363" s="12">
        <f>VLOOKUP(I363, Product!$A$2:$I$501,8,FALSE)</f>
        <v>358.47</v>
      </c>
      <c r="O363" s="12">
        <f>VLOOKUP(I363, Product!$A$2:$I$501,9,FALSE)</f>
        <v>213</v>
      </c>
      <c r="P363" s="11" t="s">
        <v>1792</v>
      </c>
      <c r="Q363" s="11" t="str">
        <f>VLOOKUP(P363,Store_Dim!$A$2:$E$21,2,FALSE)</f>
        <v>Aguirre-Keller</v>
      </c>
      <c r="R363" s="11" t="str">
        <f>VLOOKUP(P363,Store_Dim!$A$2:$E$21,3,FALSE)</f>
        <v>South</v>
      </c>
      <c r="S363" s="11" t="str">
        <f>VLOOKUP(P363,Store_Dim!$A$2:$E$21,4,FALSE)</f>
        <v>Lake Michael</v>
      </c>
      <c r="T363" s="11" t="str">
        <f>VLOOKUP(P363,Store_Dim!$A$2:$E$21,5,FALSE)</f>
        <v>Online</v>
      </c>
      <c r="U363" s="11" t="s">
        <v>3148</v>
      </c>
      <c r="V363" s="14">
        <f>VLOOKUP(Table1[[#This Row],[Sales_ID]],Sales!$A$2:$O$2001,2,FALSE)</f>
        <v>45335</v>
      </c>
      <c r="W363" s="15">
        <f>VLOOKUP(Table1[[#This Row],[Sales_ID]],Sales!$A$2:$O$2001,12,FALSE)</f>
        <v>3</v>
      </c>
      <c r="X363" s="16" t="str">
        <f>TEXT(VLOOKUP(Table1[[#This Row],[Sales_ID]],Sales!$A$2:$O$2001,13,FALSE),"₹#,##0")</f>
        <v>₹207</v>
      </c>
      <c r="Y363" s="51">
        <f>VLOOKUP(Table1[[#This Row],[Sales_ID]],Sales!$A$2:$O$2001,14,FALSE)</f>
        <v>0.19</v>
      </c>
      <c r="Z363" s="11" t="str">
        <f>VLOOKUP(Table1[[#This Row],[Sales_ID]],Sales!$A$2:$O$2001,10,FALSE)</f>
        <v>PayPal</v>
      </c>
      <c r="AA363" s="50">
        <f>VLOOKUP(Table1[[#This Row],[Sales_ID]],Sales!$A$2:$O$2001,15,FALSE)</f>
        <v>502.62119999999999</v>
      </c>
    </row>
    <row r="364" spans="1:27" x14ac:dyDescent="0.3">
      <c r="A364" s="11" t="s">
        <v>803</v>
      </c>
      <c r="B364" s="11" t="str">
        <f>PROPER(VLOOKUP(A364,Customer!$A$2:$J$501,9,FALSE))</f>
        <v>Tyler Garner</v>
      </c>
      <c r="C364" s="11" t="str">
        <f>PROPER(VLOOKUP(A364,Customer!$A$2:$H$501,3,FALSE))</f>
        <v>64</v>
      </c>
      <c r="D364" s="11" t="str">
        <f>PROPER(VLOOKUP(A364,Customer!$A$2:$H$501,4,FALSE))</f>
        <v>Male</v>
      </c>
      <c r="E364" s="11" t="str">
        <f>PROPER(VLOOKUP(A364,Customer!$A$2:$H$501,5,FALSE))</f>
        <v>Port Coreyfort</v>
      </c>
      <c r="F364" s="11" t="str">
        <f>PROPER(VLOOKUP(A364,Customer!$A$2:$H$501,6,FALSE))</f>
        <v>Alabama</v>
      </c>
      <c r="G364" s="11" t="str">
        <f>VLOOKUP(A364,Customer!$A$2:$H$501,7,FALSE)</f>
        <v>USA</v>
      </c>
      <c r="H364" s="11" t="str">
        <f>PROPER(VLOOKUP(A364,Customer!$A$1:$J$501,10,FALSE))</f>
        <v>Silver</v>
      </c>
      <c r="I364" s="11" t="s">
        <v>1608</v>
      </c>
      <c r="J364" s="11" t="str">
        <f>VLOOKUP(I364, Product!$A$2:$H$501, 2,FALSE)</f>
        <v>Stainless Steel Cutlery Set</v>
      </c>
      <c r="K364" s="11" t="str">
        <f>VLOOKUP(I364,Product!$A$2:$H$501,3,FALSE)</f>
        <v>Home</v>
      </c>
      <c r="L364" s="11" t="str">
        <f>VLOOKUP(I364, Product!$A$2:$H$501, 4,FALSE)</f>
        <v>Kitchen</v>
      </c>
      <c r="M364" s="11" t="str">
        <f>VLOOKUP(I364, Product!$A$2:$H$501,5,FALSE)</f>
        <v>Stevens, Fernandez and Martin</v>
      </c>
      <c r="N364" s="12">
        <f>VLOOKUP(I364, Product!$A$2:$I$501,8,FALSE)</f>
        <v>19.52</v>
      </c>
      <c r="O364" s="12">
        <f>VLOOKUP(I364, Product!$A$2:$I$501,9,FALSE)</f>
        <v>57</v>
      </c>
      <c r="P364" s="11" t="s">
        <v>1757</v>
      </c>
      <c r="Q364" s="11" t="str">
        <f>VLOOKUP(P364,Store_Dim!$A$2:$E$21,2,FALSE)</f>
        <v>Martinez, Adkins and Johnson</v>
      </c>
      <c r="R364" s="11" t="str">
        <f>VLOOKUP(P364,Store_Dim!$A$2:$E$21,3,FALSE)</f>
        <v>North</v>
      </c>
      <c r="S364" s="11" t="str">
        <f>VLOOKUP(P364,Store_Dim!$A$2:$E$21,4,FALSE)</f>
        <v>Danielmouth</v>
      </c>
      <c r="T364" s="11" t="str">
        <f>VLOOKUP(P364,Store_Dim!$A$2:$E$21,5,FALSE)</f>
        <v>Flagship</v>
      </c>
      <c r="U364" s="11" t="s">
        <v>3149</v>
      </c>
      <c r="V364" s="14">
        <f>VLOOKUP(Table1[[#This Row],[Sales_ID]],Sales!$A$2:$O$2001,2,FALSE)</f>
        <v>45304</v>
      </c>
      <c r="W364" s="15">
        <f>VLOOKUP(Table1[[#This Row],[Sales_ID]],Sales!$A$2:$O$2001,12,FALSE)</f>
        <v>4</v>
      </c>
      <c r="X364" s="16" t="str">
        <f>TEXT(VLOOKUP(Table1[[#This Row],[Sales_ID]],Sales!$A$2:$O$2001,13,FALSE),"₹#,##0")</f>
        <v>₹629</v>
      </c>
      <c r="Y364" s="51">
        <f>VLOOKUP(Table1[[#This Row],[Sales_ID]],Sales!$A$2:$O$2001,14,FALSE)</f>
        <v>0.26</v>
      </c>
      <c r="Z364" s="11" t="str">
        <f>VLOOKUP(Table1[[#This Row],[Sales_ID]],Sales!$A$2:$O$2001,10,FALSE)</f>
        <v>Credit Card</v>
      </c>
      <c r="AA364" s="50">
        <f>VLOOKUP(Table1[[#This Row],[Sales_ID]],Sales!$A$2:$O$2001,15,FALSE)</f>
        <v>1861.9880000000001</v>
      </c>
    </row>
    <row r="365" spans="1:27" x14ac:dyDescent="0.3">
      <c r="A365" s="11" t="s">
        <v>1357</v>
      </c>
      <c r="B365" s="11" t="str">
        <f>PROPER(VLOOKUP(A365,Customer!$A$2:$J$501,9,FALSE))</f>
        <v>Monica Flynn</v>
      </c>
      <c r="C365" s="11" t="str">
        <f>PROPER(VLOOKUP(A365,Customer!$A$2:$H$501,3,FALSE))</f>
        <v>59</v>
      </c>
      <c r="D365" s="11" t="str">
        <f>PROPER(VLOOKUP(A365,Customer!$A$2:$H$501,4,FALSE))</f>
        <v>Female</v>
      </c>
      <c r="E365" s="11" t="str">
        <f>PROPER(VLOOKUP(A365,Customer!$A$2:$H$501,5,FALSE))</f>
        <v>Amberburgh</v>
      </c>
      <c r="F365" s="11" t="str">
        <f>PROPER(VLOOKUP(A365,Customer!$A$2:$H$501,6,FALSE))</f>
        <v>Tennessee</v>
      </c>
      <c r="G365" s="11" t="str">
        <f>VLOOKUP(A365,Customer!$A$2:$H$501,7,FALSE)</f>
        <v>USA</v>
      </c>
      <c r="H365" s="11" t="str">
        <f>PROPER(VLOOKUP(A365,Customer!$A$1:$J$501,10,FALSE))</f>
        <v>Platinum</v>
      </c>
      <c r="I365" s="11" t="s">
        <v>1696</v>
      </c>
      <c r="J365" s="11" t="str">
        <f>VLOOKUP(I365, Product!$A$2:$H$501, 2,FALSE)</f>
        <v>Bluetooth Car Audio System</v>
      </c>
      <c r="K365" s="11" t="str">
        <f>VLOOKUP(I365,Product!$A$2:$H$501,3,FALSE)</f>
        <v>Electronics</v>
      </c>
      <c r="L365" s="11" t="str">
        <f>VLOOKUP(I365, Product!$A$2:$H$501, 4,FALSE)</f>
        <v>Audio</v>
      </c>
      <c r="M365" s="11" t="str">
        <f>VLOOKUP(I365, Product!$A$2:$H$501,5,FALSE)</f>
        <v>Bruce-Bowen</v>
      </c>
      <c r="N365" s="12">
        <f>VLOOKUP(I365, Product!$A$2:$I$501,8,FALSE)</f>
        <v>403.71</v>
      </c>
      <c r="O365" s="12">
        <f>VLOOKUP(I365, Product!$A$2:$I$501,9,FALSE)</f>
        <v>159</v>
      </c>
      <c r="P365" s="11" t="s">
        <v>1807</v>
      </c>
      <c r="Q365" s="11" t="str">
        <f>VLOOKUP(P365,Store_Dim!$A$2:$E$21,2,FALSE)</f>
        <v>Holloway Ltd</v>
      </c>
      <c r="R365" s="11" t="str">
        <f>VLOOKUP(P365,Store_Dim!$A$2:$E$21,3,FALSE)</f>
        <v>North</v>
      </c>
      <c r="S365" s="11" t="str">
        <f>VLOOKUP(P365,Store_Dim!$A$2:$E$21,4,FALSE)</f>
        <v>Bensonhaven</v>
      </c>
      <c r="T365" s="11" t="str">
        <f>VLOOKUP(P365,Store_Dim!$A$2:$E$21,5,FALSE)</f>
        <v>Flagship</v>
      </c>
      <c r="U365" s="11" t="s">
        <v>3150</v>
      </c>
      <c r="V365" s="14">
        <f>VLOOKUP(Table1[[#This Row],[Sales_ID]],Sales!$A$2:$O$2001,2,FALSE)</f>
        <v>45543</v>
      </c>
      <c r="W365" s="15">
        <f>VLOOKUP(Table1[[#This Row],[Sales_ID]],Sales!$A$2:$O$2001,12,FALSE)</f>
        <v>4</v>
      </c>
      <c r="X365" s="16" t="str">
        <f>TEXT(VLOOKUP(Table1[[#This Row],[Sales_ID]],Sales!$A$2:$O$2001,13,FALSE),"₹#,##0")</f>
        <v>₹529</v>
      </c>
      <c r="Y365" s="51">
        <f>VLOOKUP(Table1[[#This Row],[Sales_ID]],Sales!$A$2:$O$2001,14,FALSE)</f>
        <v>0.1</v>
      </c>
      <c r="Z365" s="11" t="str">
        <f>VLOOKUP(Table1[[#This Row],[Sales_ID]],Sales!$A$2:$O$2001,10,FALSE)</f>
        <v>PayPal</v>
      </c>
      <c r="AA365" s="50">
        <f>VLOOKUP(Table1[[#This Row],[Sales_ID]],Sales!$A$2:$O$2001,15,FALSE)</f>
        <v>1904.5440000000001</v>
      </c>
    </row>
    <row r="366" spans="1:27" x14ac:dyDescent="0.3">
      <c r="A366" s="11" t="s">
        <v>1095</v>
      </c>
      <c r="B366" s="11" t="str">
        <f>PROPER(VLOOKUP(A366,Customer!$A$2:$J$501,9,FALSE))</f>
        <v>Heather Valenzuela</v>
      </c>
      <c r="C366" s="11" t="str">
        <f>PROPER(VLOOKUP(A366,Customer!$A$2:$H$501,3,FALSE))</f>
        <v>31</v>
      </c>
      <c r="D366" s="11" t="str">
        <f>PROPER(VLOOKUP(A366,Customer!$A$2:$H$501,4,FALSE))</f>
        <v>Male</v>
      </c>
      <c r="E366" s="11" t="str">
        <f>PROPER(VLOOKUP(A366,Customer!$A$2:$H$501,5,FALSE))</f>
        <v>New Angiefurt</v>
      </c>
      <c r="F366" s="11" t="str">
        <f>PROPER(VLOOKUP(A366,Customer!$A$2:$H$501,6,FALSE))</f>
        <v>Alaska</v>
      </c>
      <c r="G366" s="11" t="str">
        <f>VLOOKUP(A366,Customer!$A$2:$H$501,7,FALSE)</f>
        <v>USA</v>
      </c>
      <c r="H366" s="11" t="str">
        <f>PROPER(VLOOKUP(A366,Customer!$A$1:$J$501,10,FALSE))</f>
        <v>Bronze</v>
      </c>
      <c r="I366" s="11" t="s">
        <v>1608</v>
      </c>
      <c r="J366" s="11" t="str">
        <f>VLOOKUP(I366, Product!$A$2:$H$501, 2,FALSE)</f>
        <v>Stainless Steel Cutlery Set</v>
      </c>
      <c r="K366" s="11" t="str">
        <f>VLOOKUP(I366,Product!$A$2:$H$501,3,FALSE)</f>
        <v>Home</v>
      </c>
      <c r="L366" s="11" t="str">
        <f>VLOOKUP(I366, Product!$A$2:$H$501, 4,FALSE)</f>
        <v>Kitchen</v>
      </c>
      <c r="M366" s="11" t="str">
        <f>VLOOKUP(I366, Product!$A$2:$H$501,5,FALSE)</f>
        <v>Stevens, Fernandez and Martin</v>
      </c>
      <c r="N366" s="12">
        <f>VLOOKUP(I366, Product!$A$2:$I$501,8,FALSE)</f>
        <v>19.52</v>
      </c>
      <c r="O366" s="12">
        <f>VLOOKUP(I366, Product!$A$2:$I$501,9,FALSE)</f>
        <v>57</v>
      </c>
      <c r="P366" s="11" t="s">
        <v>1807</v>
      </c>
      <c r="Q366" s="11" t="str">
        <f>VLOOKUP(P366,Store_Dim!$A$2:$E$21,2,FALSE)</f>
        <v>Holloway Ltd</v>
      </c>
      <c r="R366" s="11" t="str">
        <f>VLOOKUP(P366,Store_Dim!$A$2:$E$21,3,FALSE)</f>
        <v>North</v>
      </c>
      <c r="S366" s="11" t="str">
        <f>VLOOKUP(P366,Store_Dim!$A$2:$E$21,4,FALSE)</f>
        <v>Bensonhaven</v>
      </c>
      <c r="T366" s="11" t="str">
        <f>VLOOKUP(P366,Store_Dim!$A$2:$E$21,5,FALSE)</f>
        <v>Flagship</v>
      </c>
      <c r="U366" s="11" t="s">
        <v>3151</v>
      </c>
      <c r="V366" s="14">
        <f>VLOOKUP(Table1[[#This Row],[Sales_ID]],Sales!$A$2:$O$2001,2,FALSE)</f>
        <v>45326</v>
      </c>
      <c r="W366" s="15">
        <f>VLOOKUP(Table1[[#This Row],[Sales_ID]],Sales!$A$2:$O$2001,12,FALSE)</f>
        <v>1</v>
      </c>
      <c r="X366" s="16" t="str">
        <f>TEXT(VLOOKUP(Table1[[#This Row],[Sales_ID]],Sales!$A$2:$O$2001,13,FALSE),"₹#,##0")</f>
        <v>₹351</v>
      </c>
      <c r="Y366" s="51">
        <f>VLOOKUP(Table1[[#This Row],[Sales_ID]],Sales!$A$2:$O$2001,14,FALSE)</f>
        <v>0.22</v>
      </c>
      <c r="Z366" s="11" t="str">
        <f>VLOOKUP(Table1[[#This Row],[Sales_ID]],Sales!$A$2:$O$2001,10,FALSE)</f>
        <v>PayPal</v>
      </c>
      <c r="AA366" s="50">
        <f>VLOOKUP(Table1[[#This Row],[Sales_ID]],Sales!$A$2:$O$2001,15,FALSE)</f>
        <v>273.52260000000001</v>
      </c>
    </row>
    <row r="367" spans="1:27" x14ac:dyDescent="0.3">
      <c r="A367" s="11" t="s">
        <v>1160</v>
      </c>
      <c r="B367" s="11" t="str">
        <f>PROPER(VLOOKUP(A367,Customer!$A$2:$J$501,9,FALSE))</f>
        <v>Michael Garner</v>
      </c>
      <c r="C367" s="11" t="str">
        <f>PROPER(VLOOKUP(A367,Customer!$A$2:$H$501,3,FALSE))</f>
        <v>21</v>
      </c>
      <c r="D367" s="11" t="str">
        <f>PROPER(VLOOKUP(A367,Customer!$A$2:$H$501,4,FALSE))</f>
        <v>Female</v>
      </c>
      <c r="E367" s="11" t="str">
        <f>PROPER(VLOOKUP(A367,Customer!$A$2:$H$501,5,FALSE))</f>
        <v>Port Crystal</v>
      </c>
      <c r="F367" s="11" t="str">
        <f>PROPER(VLOOKUP(A367,Customer!$A$2:$H$501,6,FALSE))</f>
        <v>New Hampshire</v>
      </c>
      <c r="G367" s="11" t="str">
        <f>VLOOKUP(A367,Customer!$A$2:$H$501,7,FALSE)</f>
        <v>USA</v>
      </c>
      <c r="H367" s="11" t="str">
        <f>PROPER(VLOOKUP(A367,Customer!$A$1:$J$501,10,FALSE))</f>
        <v>Platinum</v>
      </c>
      <c r="I367" s="11" t="s">
        <v>1738</v>
      </c>
      <c r="J367" s="11" t="str">
        <f>VLOOKUP(I367, Product!$A$2:$H$501, 2,FALSE)</f>
        <v>Sports Stopwatch Basic</v>
      </c>
      <c r="K367" s="11" t="str">
        <f>VLOOKUP(I367,Product!$A$2:$H$501,3,FALSE)</f>
        <v>Sports</v>
      </c>
      <c r="L367" s="11" t="str">
        <f>VLOOKUP(I367, Product!$A$2:$H$501, 4,FALSE)</f>
        <v>Accessories</v>
      </c>
      <c r="M367" s="11" t="str">
        <f>VLOOKUP(I367, Product!$A$2:$H$501,5,FALSE)</f>
        <v>Wilson Group</v>
      </c>
      <c r="N367" s="12">
        <f>VLOOKUP(I367, Product!$A$2:$I$501,8,FALSE)</f>
        <v>60.65</v>
      </c>
      <c r="O367" s="12">
        <f>VLOOKUP(I367, Product!$A$2:$I$501,9,FALSE)</f>
        <v>75</v>
      </c>
      <c r="P367" s="11" t="s">
        <v>1757</v>
      </c>
      <c r="Q367" s="11" t="str">
        <f>VLOOKUP(P367,Store_Dim!$A$2:$E$21,2,FALSE)</f>
        <v>Martinez, Adkins and Johnson</v>
      </c>
      <c r="R367" s="11" t="str">
        <f>VLOOKUP(P367,Store_Dim!$A$2:$E$21,3,FALSE)</f>
        <v>North</v>
      </c>
      <c r="S367" s="11" t="str">
        <f>VLOOKUP(P367,Store_Dim!$A$2:$E$21,4,FALSE)</f>
        <v>Danielmouth</v>
      </c>
      <c r="T367" s="11" t="str">
        <f>VLOOKUP(P367,Store_Dim!$A$2:$E$21,5,FALSE)</f>
        <v>Flagship</v>
      </c>
      <c r="U367" s="11" t="s">
        <v>3152</v>
      </c>
      <c r="V367" s="14">
        <f>VLOOKUP(Table1[[#This Row],[Sales_ID]],Sales!$A$2:$O$2001,2,FALSE)</f>
        <v>45498</v>
      </c>
      <c r="W367" s="15">
        <f>VLOOKUP(Table1[[#This Row],[Sales_ID]],Sales!$A$2:$O$2001,12,FALSE)</f>
        <v>1</v>
      </c>
      <c r="X367" s="16" t="str">
        <f>TEXT(VLOOKUP(Table1[[#This Row],[Sales_ID]],Sales!$A$2:$O$2001,13,FALSE),"₹#,##0")</f>
        <v>₹129</v>
      </c>
      <c r="Y367" s="51">
        <f>VLOOKUP(Table1[[#This Row],[Sales_ID]],Sales!$A$2:$O$2001,14,FALSE)</f>
        <v>0.26</v>
      </c>
      <c r="Z367" s="11" t="str">
        <f>VLOOKUP(Table1[[#This Row],[Sales_ID]],Sales!$A$2:$O$2001,10,FALSE)</f>
        <v>Credit Card</v>
      </c>
      <c r="AA367" s="50">
        <f>VLOOKUP(Table1[[#This Row],[Sales_ID]],Sales!$A$2:$O$2001,15,FALSE)</f>
        <v>95.408200000000008</v>
      </c>
    </row>
    <row r="368" spans="1:27" x14ac:dyDescent="0.3">
      <c r="A368" s="11" t="s">
        <v>490</v>
      </c>
      <c r="B368" s="11" t="str">
        <f>PROPER(VLOOKUP(A368,Customer!$A$2:$J$501,9,FALSE))</f>
        <v>Cameron Simpson</v>
      </c>
      <c r="C368" s="11" t="str">
        <f>PROPER(VLOOKUP(A368,Customer!$A$2:$H$501,3,FALSE))</f>
        <v>46</v>
      </c>
      <c r="D368" s="11" t="str">
        <f>PROPER(VLOOKUP(A368,Customer!$A$2:$H$501,4,FALSE))</f>
        <v>Male</v>
      </c>
      <c r="E368" s="11" t="str">
        <f>PROPER(VLOOKUP(A368,Customer!$A$2:$H$501,5,FALSE))</f>
        <v>Michaelfort</v>
      </c>
      <c r="F368" s="11" t="str">
        <f>PROPER(VLOOKUP(A368,Customer!$A$2:$H$501,6,FALSE))</f>
        <v>Indiana</v>
      </c>
      <c r="G368" s="11" t="str">
        <f>VLOOKUP(A368,Customer!$A$2:$H$501,7,FALSE)</f>
        <v>USA</v>
      </c>
      <c r="H368" s="11" t="str">
        <f>PROPER(VLOOKUP(A368,Customer!$A$1:$J$501,10,FALSE))</f>
        <v>Platinum</v>
      </c>
      <c r="I368" s="11" t="s">
        <v>1720</v>
      </c>
      <c r="J368" s="11" t="str">
        <f>VLOOKUP(I368, Product!$A$2:$H$501, 2,FALSE)</f>
        <v>Kitchen Cutting Board</v>
      </c>
      <c r="K368" s="11" t="str">
        <f>VLOOKUP(I368,Product!$A$2:$H$501,3,FALSE)</f>
        <v>Home</v>
      </c>
      <c r="L368" s="11" t="str">
        <f>VLOOKUP(I368, Product!$A$2:$H$501, 4,FALSE)</f>
        <v>Kitchen</v>
      </c>
      <c r="M368" s="11" t="str">
        <f>VLOOKUP(I368, Product!$A$2:$H$501,5,FALSE)</f>
        <v>Taylor, Dodson and Johnston</v>
      </c>
      <c r="N368" s="12">
        <f>VLOOKUP(I368, Product!$A$2:$I$501,8,FALSE)</f>
        <v>176.07</v>
      </c>
      <c r="O368" s="12">
        <f>VLOOKUP(I368, Product!$A$2:$I$501,9,FALSE)</f>
        <v>82</v>
      </c>
      <c r="P368" s="11" t="s">
        <v>1801</v>
      </c>
      <c r="Q368" s="11" t="str">
        <f>VLOOKUP(P368,Store_Dim!$A$2:$E$21,2,FALSE)</f>
        <v>Shelton PLC</v>
      </c>
      <c r="R368" s="11" t="str">
        <f>VLOOKUP(P368,Store_Dim!$A$2:$E$21,3,FALSE)</f>
        <v>North</v>
      </c>
      <c r="S368" s="11" t="str">
        <f>VLOOKUP(P368,Store_Dim!$A$2:$E$21,4,FALSE)</f>
        <v>East Jenniferstad</v>
      </c>
      <c r="T368" s="11" t="str">
        <f>VLOOKUP(P368,Store_Dim!$A$2:$E$21,5,FALSE)</f>
        <v>Flagship</v>
      </c>
      <c r="U368" s="11" t="s">
        <v>3153</v>
      </c>
      <c r="V368" s="14">
        <f>VLOOKUP(Table1[[#This Row],[Sales_ID]],Sales!$A$2:$O$2001,2,FALSE)</f>
        <v>45544</v>
      </c>
      <c r="W368" s="15">
        <f>VLOOKUP(Table1[[#This Row],[Sales_ID]],Sales!$A$2:$O$2001,12,FALSE)</f>
        <v>2</v>
      </c>
      <c r="X368" s="16" t="str">
        <f>TEXT(VLOOKUP(Table1[[#This Row],[Sales_ID]],Sales!$A$2:$O$2001,13,FALSE),"₹#,##0")</f>
        <v>₹385</v>
      </c>
      <c r="Y368" s="51">
        <f>VLOOKUP(Table1[[#This Row],[Sales_ID]],Sales!$A$2:$O$2001,14,FALSE)</f>
        <v>0.09</v>
      </c>
      <c r="Z368" s="11" t="str">
        <f>VLOOKUP(Table1[[#This Row],[Sales_ID]],Sales!$A$2:$O$2001,10,FALSE)</f>
        <v>Credit Card</v>
      </c>
      <c r="AA368" s="50">
        <f>VLOOKUP(Table1[[#This Row],[Sales_ID]],Sales!$A$2:$O$2001,15,FALSE)</f>
        <v>700.5544000000001</v>
      </c>
    </row>
    <row r="369" spans="1:27" x14ac:dyDescent="0.3">
      <c r="A369" s="11" t="s">
        <v>1050</v>
      </c>
      <c r="B369" s="11" t="str">
        <f>PROPER(VLOOKUP(A369,Customer!$A$2:$J$501,9,FALSE))</f>
        <v>Mr. Christopher Sims</v>
      </c>
      <c r="C369" s="11" t="str">
        <f>PROPER(VLOOKUP(A369,Customer!$A$2:$H$501,3,FALSE))</f>
        <v>50</v>
      </c>
      <c r="D369" s="11" t="str">
        <f>PROPER(VLOOKUP(A369,Customer!$A$2:$H$501,4,FALSE))</f>
        <v>Female</v>
      </c>
      <c r="E369" s="11" t="str">
        <f>PROPER(VLOOKUP(A369,Customer!$A$2:$H$501,5,FALSE))</f>
        <v>Donaldsontown</v>
      </c>
      <c r="F369" s="11" t="str">
        <f>PROPER(VLOOKUP(A369,Customer!$A$2:$H$501,6,FALSE))</f>
        <v>Connecticut</v>
      </c>
      <c r="G369" s="11" t="str">
        <f>VLOOKUP(A369,Customer!$A$2:$H$501,7,FALSE)</f>
        <v>USA</v>
      </c>
      <c r="H369" s="11" t="str">
        <f>PROPER(VLOOKUP(A369,Customer!$A$1:$J$501,10,FALSE))</f>
        <v>Silver</v>
      </c>
      <c r="I369" s="11" t="s">
        <v>1555</v>
      </c>
      <c r="J369" s="11" t="str">
        <f>VLOOKUP(I369, Product!$A$2:$H$501, 2,FALSE)</f>
        <v>Men's Leather Belt</v>
      </c>
      <c r="K369" s="11" t="str">
        <f>VLOOKUP(I369,Product!$A$2:$H$501,3,FALSE)</f>
        <v>Clothing</v>
      </c>
      <c r="L369" s="11" t="str">
        <f>VLOOKUP(I369, Product!$A$2:$H$501, 4,FALSE)</f>
        <v>Accessories</v>
      </c>
      <c r="M369" s="11" t="str">
        <f>VLOOKUP(I369, Product!$A$2:$H$501,5,FALSE)</f>
        <v>Baldwin, Garza and Gonzalez</v>
      </c>
      <c r="N369" s="12">
        <f>VLOOKUP(I369, Product!$A$2:$I$501,8,FALSE)</f>
        <v>261</v>
      </c>
      <c r="O369" s="12">
        <f>VLOOKUP(I369, Product!$A$2:$I$501,9,FALSE)</f>
        <v>59</v>
      </c>
      <c r="P369" s="11" t="s">
        <v>1782</v>
      </c>
      <c r="Q369" s="11" t="str">
        <f>VLOOKUP(P369,Store_Dim!$A$2:$E$21,2,FALSE)</f>
        <v>Bean, Jones and Park</v>
      </c>
      <c r="R369" s="11" t="str">
        <f>VLOOKUP(P369,Store_Dim!$A$2:$E$21,3,FALSE)</f>
        <v>West</v>
      </c>
      <c r="S369" s="11" t="str">
        <f>VLOOKUP(P369,Store_Dim!$A$2:$E$21,4,FALSE)</f>
        <v>Thompsonborough</v>
      </c>
      <c r="T369" s="11" t="str">
        <f>VLOOKUP(P369,Store_Dim!$A$2:$E$21,5,FALSE)</f>
        <v>Online</v>
      </c>
      <c r="U369" s="11" t="s">
        <v>3154</v>
      </c>
      <c r="V369" s="14">
        <f>VLOOKUP(Table1[[#This Row],[Sales_ID]],Sales!$A$2:$O$2001,2,FALSE)</f>
        <v>45268</v>
      </c>
      <c r="W369" s="15">
        <f>VLOOKUP(Table1[[#This Row],[Sales_ID]],Sales!$A$2:$O$2001,12,FALSE)</f>
        <v>3</v>
      </c>
      <c r="X369" s="16" t="str">
        <f>TEXT(VLOOKUP(Table1[[#This Row],[Sales_ID]],Sales!$A$2:$O$2001,13,FALSE),"₹#,##0")</f>
        <v>₹121</v>
      </c>
      <c r="Y369" s="51">
        <f>VLOOKUP(Table1[[#This Row],[Sales_ID]],Sales!$A$2:$O$2001,14,FALSE)</f>
        <v>0.28999999999999998</v>
      </c>
      <c r="Z369" s="11" t="str">
        <f>VLOOKUP(Table1[[#This Row],[Sales_ID]],Sales!$A$2:$O$2001,10,FALSE)</f>
        <v>PayPal</v>
      </c>
      <c r="AA369" s="50">
        <f>VLOOKUP(Table1[[#This Row],[Sales_ID]],Sales!$A$2:$O$2001,15,FALSE)</f>
        <v>257.24009999999998</v>
      </c>
    </row>
    <row r="370" spans="1:27" x14ac:dyDescent="0.3">
      <c r="A370" s="11" t="s">
        <v>719</v>
      </c>
      <c r="B370" s="11" t="str">
        <f>PROPER(VLOOKUP(A370,Customer!$A$2:$J$501,9,FALSE))</f>
        <v>Alejandro Doyle</v>
      </c>
      <c r="C370" s="11" t="str">
        <f>PROPER(VLOOKUP(A370,Customer!$A$2:$H$501,3,FALSE))</f>
        <v>35</v>
      </c>
      <c r="D370" s="11" t="str">
        <f>PROPER(VLOOKUP(A370,Customer!$A$2:$H$501,4,FALSE))</f>
        <v>Male</v>
      </c>
      <c r="E370" s="11" t="str">
        <f>PROPER(VLOOKUP(A370,Customer!$A$2:$H$501,5,FALSE))</f>
        <v>East Crystalton</v>
      </c>
      <c r="F370" s="11" t="str">
        <f>PROPER(VLOOKUP(A370,Customer!$A$2:$H$501,6,FALSE))</f>
        <v>New Mexico</v>
      </c>
      <c r="G370" s="11" t="str">
        <f>VLOOKUP(A370,Customer!$A$2:$H$501,7,FALSE)</f>
        <v>USA</v>
      </c>
      <c r="H370" s="11" t="str">
        <f>PROPER(VLOOKUP(A370,Customer!$A$1:$J$501,10,FALSE))</f>
        <v>Platinum</v>
      </c>
      <c r="I370" s="11" t="s">
        <v>1700</v>
      </c>
      <c r="J370" s="11" t="str">
        <f>VLOOKUP(I370, Product!$A$2:$H$501, 2,FALSE)</f>
        <v>Wireless Mouse</v>
      </c>
      <c r="K370" s="11" t="str">
        <f>VLOOKUP(I370,Product!$A$2:$H$501,3,FALSE)</f>
        <v>Electronics</v>
      </c>
      <c r="L370" s="11" t="str">
        <f>VLOOKUP(I370, Product!$A$2:$H$501, 4,FALSE)</f>
        <v>Computer</v>
      </c>
      <c r="M370" s="11" t="str">
        <f>VLOOKUP(I370, Product!$A$2:$H$501,5,FALSE)</f>
        <v>Larson Ltd</v>
      </c>
      <c r="N370" s="12">
        <f>VLOOKUP(I370, Product!$A$2:$I$501,8,FALSE)</f>
        <v>392.89</v>
      </c>
      <c r="O370" s="12">
        <f>VLOOKUP(I370, Product!$A$2:$I$501,9,FALSE)</f>
        <v>320</v>
      </c>
      <c r="P370" s="11" t="s">
        <v>1807</v>
      </c>
      <c r="Q370" s="11" t="str">
        <f>VLOOKUP(P370,Store_Dim!$A$2:$E$21,2,FALSE)</f>
        <v>Holloway Ltd</v>
      </c>
      <c r="R370" s="11" t="str">
        <f>VLOOKUP(P370,Store_Dim!$A$2:$E$21,3,FALSE)</f>
        <v>North</v>
      </c>
      <c r="S370" s="11" t="str">
        <f>VLOOKUP(P370,Store_Dim!$A$2:$E$21,4,FALSE)</f>
        <v>Bensonhaven</v>
      </c>
      <c r="T370" s="11" t="str">
        <f>VLOOKUP(P370,Store_Dim!$A$2:$E$21,5,FALSE)</f>
        <v>Flagship</v>
      </c>
      <c r="U370" s="11" t="s">
        <v>3155</v>
      </c>
      <c r="V370" s="14">
        <f>VLOOKUP(Table1[[#This Row],[Sales_ID]],Sales!$A$2:$O$2001,2,FALSE)</f>
        <v>45824</v>
      </c>
      <c r="W370" s="15">
        <f>VLOOKUP(Table1[[#This Row],[Sales_ID]],Sales!$A$2:$O$2001,12,FALSE)</f>
        <v>4</v>
      </c>
      <c r="X370" s="16" t="str">
        <f>TEXT(VLOOKUP(Table1[[#This Row],[Sales_ID]],Sales!$A$2:$O$2001,13,FALSE),"₹#,##0")</f>
        <v>₹661</v>
      </c>
      <c r="Y370" s="51">
        <f>VLOOKUP(Table1[[#This Row],[Sales_ID]],Sales!$A$2:$O$2001,14,FALSE)</f>
        <v>7.0000000000000007E-2</v>
      </c>
      <c r="Z370" s="11" t="str">
        <f>VLOOKUP(Table1[[#This Row],[Sales_ID]],Sales!$A$2:$O$2001,10,FALSE)</f>
        <v>Credit Card</v>
      </c>
      <c r="AA370" s="50">
        <f>VLOOKUP(Table1[[#This Row],[Sales_ID]],Sales!$A$2:$O$2001,15,FALSE)</f>
        <v>2460.3708000000001</v>
      </c>
    </row>
    <row r="371" spans="1:27" x14ac:dyDescent="0.3">
      <c r="A371" s="11" t="s">
        <v>1035</v>
      </c>
      <c r="B371" s="11" t="str">
        <f>PROPER(VLOOKUP(A371,Customer!$A$2:$J$501,9,FALSE))</f>
        <v>Victor Mcintosh</v>
      </c>
      <c r="C371" s="11" t="str">
        <f>PROPER(VLOOKUP(A371,Customer!$A$2:$H$501,3,FALSE))</f>
        <v>62</v>
      </c>
      <c r="D371" s="11" t="str">
        <f>PROPER(VLOOKUP(A371,Customer!$A$2:$H$501,4,FALSE))</f>
        <v>Female</v>
      </c>
      <c r="E371" s="11" t="str">
        <f>PROPER(VLOOKUP(A371,Customer!$A$2:$H$501,5,FALSE))</f>
        <v>Tiffanyshire</v>
      </c>
      <c r="F371" s="11" t="str">
        <f>PROPER(VLOOKUP(A371,Customer!$A$2:$H$501,6,FALSE))</f>
        <v>Minnesota</v>
      </c>
      <c r="G371" s="11" t="str">
        <f>VLOOKUP(A371,Customer!$A$2:$H$501,7,FALSE)</f>
        <v>USA</v>
      </c>
      <c r="H371" s="11" t="str">
        <f>PROPER(VLOOKUP(A371,Customer!$A$1:$J$501,10,FALSE))</f>
        <v>Bronze</v>
      </c>
      <c r="I371" s="11" t="s">
        <v>1662</v>
      </c>
      <c r="J371" s="11" t="str">
        <f>VLOOKUP(I371, Product!$A$2:$H$501, 2,FALSE)</f>
        <v>Foam Roller</v>
      </c>
      <c r="K371" s="11" t="str">
        <f>VLOOKUP(I371,Product!$A$2:$H$501,3,FALSE)</f>
        <v>Sports</v>
      </c>
      <c r="L371" s="11" t="str">
        <f>VLOOKUP(I371, Product!$A$2:$H$501, 4,FALSE)</f>
        <v>Fitness</v>
      </c>
      <c r="M371" s="11" t="str">
        <f>VLOOKUP(I371, Product!$A$2:$H$501,5,FALSE)</f>
        <v>Atkinson, Camacho and Oliver</v>
      </c>
      <c r="N371" s="12">
        <f>VLOOKUP(I371, Product!$A$2:$I$501,8,FALSE)</f>
        <v>30.62</v>
      </c>
      <c r="O371" s="12">
        <f>VLOOKUP(I371, Product!$A$2:$I$501,9,FALSE)</f>
        <v>138</v>
      </c>
      <c r="P371" s="11" t="s">
        <v>1769</v>
      </c>
      <c r="Q371" s="11" t="str">
        <f>VLOOKUP(P371,Store_Dim!$A$2:$E$21,2,FALSE)</f>
        <v>Alexander Group</v>
      </c>
      <c r="R371" s="11" t="str">
        <f>VLOOKUP(P371,Store_Dim!$A$2:$E$21,3,FALSE)</f>
        <v>South</v>
      </c>
      <c r="S371" s="11" t="str">
        <f>VLOOKUP(P371,Store_Dim!$A$2:$E$21,4,FALSE)</f>
        <v>Port Sharon</v>
      </c>
      <c r="T371" s="11" t="str">
        <f>VLOOKUP(P371,Store_Dim!$A$2:$E$21,5,FALSE)</f>
        <v>Online</v>
      </c>
      <c r="U371" s="11" t="s">
        <v>1959</v>
      </c>
      <c r="V371" s="14">
        <f>VLOOKUP(Table1[[#This Row],[Sales_ID]],Sales!$A$2:$O$2001,2,FALSE)</f>
        <v>45910</v>
      </c>
      <c r="W371" s="15">
        <f>VLOOKUP(Table1[[#This Row],[Sales_ID]],Sales!$A$2:$O$2001,12,FALSE)</f>
        <v>2</v>
      </c>
      <c r="X371" s="16" t="str">
        <f>TEXT(VLOOKUP(Table1[[#This Row],[Sales_ID]],Sales!$A$2:$O$2001,13,FALSE),"₹#,##0")</f>
        <v>₹267</v>
      </c>
      <c r="Y371" s="51">
        <f>VLOOKUP(Table1[[#This Row],[Sales_ID]],Sales!$A$2:$O$2001,14,FALSE)</f>
        <v>7.0000000000000007E-2</v>
      </c>
      <c r="Z371" s="11" t="str">
        <f>VLOOKUP(Table1[[#This Row],[Sales_ID]],Sales!$A$2:$O$2001,10,FALSE)</f>
        <v>Credit Card</v>
      </c>
      <c r="AA371" s="50">
        <f>VLOOKUP(Table1[[#This Row],[Sales_ID]],Sales!$A$2:$O$2001,15,FALSE)</f>
        <v>496.97340000000003</v>
      </c>
    </row>
    <row r="372" spans="1:27" x14ac:dyDescent="0.3">
      <c r="A372" s="11" t="s">
        <v>1389</v>
      </c>
      <c r="B372" s="11" t="str">
        <f>PROPER(VLOOKUP(A372,Customer!$A$2:$J$501,9,FALSE))</f>
        <v>William Cortez</v>
      </c>
      <c r="C372" s="11" t="str">
        <f>PROPER(VLOOKUP(A372,Customer!$A$2:$H$501,3,FALSE))</f>
        <v>29</v>
      </c>
      <c r="D372" s="11" t="str">
        <f>PROPER(VLOOKUP(A372,Customer!$A$2:$H$501,4,FALSE))</f>
        <v>Male</v>
      </c>
      <c r="E372" s="11" t="str">
        <f>PROPER(VLOOKUP(A372,Customer!$A$2:$H$501,5,FALSE))</f>
        <v>Port Hannahport</v>
      </c>
      <c r="F372" s="11" t="str">
        <f>PROPER(VLOOKUP(A372,Customer!$A$2:$H$501,6,FALSE))</f>
        <v>Ohio</v>
      </c>
      <c r="G372" s="11" t="str">
        <f>VLOOKUP(A372,Customer!$A$2:$H$501,7,FALSE)</f>
        <v>USA</v>
      </c>
      <c r="H372" s="11" t="str">
        <f>PROPER(VLOOKUP(A372,Customer!$A$1:$J$501,10,FALSE))</f>
        <v>Bronze</v>
      </c>
      <c r="I372" s="11" t="s">
        <v>1672</v>
      </c>
      <c r="J372" s="11" t="str">
        <f>VLOOKUP(I372, Product!$A$2:$H$501, 2,FALSE)</f>
        <v>Laptop Cooling Pad</v>
      </c>
      <c r="K372" s="11" t="str">
        <f>VLOOKUP(I372,Product!$A$2:$H$501,3,FALSE)</f>
        <v>Electronics</v>
      </c>
      <c r="L372" s="11" t="str">
        <f>VLOOKUP(I372, Product!$A$2:$H$501, 4,FALSE)</f>
        <v>Computer</v>
      </c>
      <c r="M372" s="11" t="str">
        <f>VLOOKUP(I372, Product!$A$2:$H$501,5,FALSE)</f>
        <v>Murray, Gould and Ware</v>
      </c>
      <c r="N372" s="12">
        <f>VLOOKUP(I372, Product!$A$2:$I$501,8,FALSE)</f>
        <v>86.42</v>
      </c>
      <c r="O372" s="12">
        <f>VLOOKUP(I372, Product!$A$2:$I$501,9,FALSE)</f>
        <v>222</v>
      </c>
      <c r="P372" s="11" t="s">
        <v>1761</v>
      </c>
      <c r="Q372" s="11" t="str">
        <f>VLOOKUP(P372,Store_Dim!$A$2:$E$21,2,FALSE)</f>
        <v>Black-Horn</v>
      </c>
      <c r="R372" s="11" t="str">
        <f>VLOOKUP(P372,Store_Dim!$A$2:$E$21,3,FALSE)</f>
        <v>South</v>
      </c>
      <c r="S372" s="11" t="str">
        <f>VLOOKUP(P372,Store_Dim!$A$2:$E$21,4,FALSE)</f>
        <v>North Nancyview</v>
      </c>
      <c r="T372" s="11" t="str">
        <f>VLOOKUP(P372,Store_Dim!$A$2:$E$21,5,FALSE)</f>
        <v>Outlet</v>
      </c>
      <c r="U372" s="11" t="s">
        <v>3156</v>
      </c>
      <c r="V372" s="14">
        <f>VLOOKUP(Table1[[#This Row],[Sales_ID]],Sales!$A$2:$O$2001,2,FALSE)</f>
        <v>45261</v>
      </c>
      <c r="W372" s="15">
        <f>VLOOKUP(Table1[[#This Row],[Sales_ID]],Sales!$A$2:$O$2001,12,FALSE)</f>
        <v>1</v>
      </c>
      <c r="X372" s="16" t="str">
        <f>TEXT(VLOOKUP(Table1[[#This Row],[Sales_ID]],Sales!$A$2:$O$2001,13,FALSE),"₹#,##0")</f>
        <v>₹195</v>
      </c>
      <c r="Y372" s="51">
        <f>VLOOKUP(Table1[[#This Row],[Sales_ID]],Sales!$A$2:$O$2001,14,FALSE)</f>
        <v>0.27</v>
      </c>
      <c r="Z372" s="11" t="str">
        <f>VLOOKUP(Table1[[#This Row],[Sales_ID]],Sales!$A$2:$O$2001,10,FALSE)</f>
        <v>PayPal</v>
      </c>
      <c r="AA372" s="50">
        <f>VLOOKUP(Table1[[#This Row],[Sales_ID]],Sales!$A$2:$O$2001,15,FALSE)</f>
        <v>142.52520000000001</v>
      </c>
    </row>
    <row r="373" spans="1:27" x14ac:dyDescent="0.3">
      <c r="A373" s="11" t="s">
        <v>27</v>
      </c>
      <c r="B373" s="11" t="str">
        <f>PROPER(VLOOKUP(A373,Customer!$A$2:$J$501,9,FALSE))</f>
        <v>Caroline Collins</v>
      </c>
      <c r="C373" s="11" t="str">
        <f>PROPER(VLOOKUP(A373,Customer!$A$2:$H$501,3,FALSE))</f>
        <v>64</v>
      </c>
      <c r="D373" s="11" t="str">
        <f>PROPER(VLOOKUP(A373,Customer!$A$2:$H$501,4,FALSE))</f>
        <v>Female</v>
      </c>
      <c r="E373" s="11" t="str">
        <f>PROPER(VLOOKUP(A373,Customer!$A$2:$H$501,5,FALSE))</f>
        <v>Nicholasshire</v>
      </c>
      <c r="F373" s="11" t="str">
        <f>PROPER(VLOOKUP(A373,Customer!$A$2:$H$501,6,FALSE))</f>
        <v>California</v>
      </c>
      <c r="G373" s="11" t="str">
        <f>VLOOKUP(A373,Customer!$A$2:$H$501,7,FALSE)</f>
        <v>USA</v>
      </c>
      <c r="H373" s="11" t="str">
        <f>PROPER(VLOOKUP(A373,Customer!$A$1:$J$501,10,FALSE))</f>
        <v>Silver</v>
      </c>
      <c r="I373" s="11" t="s">
        <v>1732</v>
      </c>
      <c r="J373" s="11" t="str">
        <f>VLOOKUP(I373, Product!$A$2:$H$501, 2,FALSE)</f>
        <v>Microwave Oven</v>
      </c>
      <c r="K373" s="11" t="str">
        <f>VLOOKUP(I373,Product!$A$2:$H$501,3,FALSE)</f>
        <v>Home</v>
      </c>
      <c r="L373" s="11" t="str">
        <f>VLOOKUP(I373, Product!$A$2:$H$501, 4,FALSE)</f>
        <v>Appliances</v>
      </c>
      <c r="M373" s="11" t="str">
        <f>VLOOKUP(I373, Product!$A$2:$H$501,5,FALSE)</f>
        <v>Green, Powell and Palmer</v>
      </c>
      <c r="N373" s="12">
        <f>VLOOKUP(I373, Product!$A$2:$I$501,8,FALSE)</f>
        <v>447.43</v>
      </c>
      <c r="O373" s="12">
        <f>VLOOKUP(I373, Product!$A$2:$I$501,9,FALSE)</f>
        <v>191</v>
      </c>
      <c r="P373" s="11" t="s">
        <v>1810</v>
      </c>
      <c r="Q373" s="11" t="str">
        <f>VLOOKUP(P373,Store_Dim!$A$2:$E$21,2,FALSE)</f>
        <v>Guerrero-Schmitt</v>
      </c>
      <c r="R373" s="11" t="str">
        <f>VLOOKUP(P373,Store_Dim!$A$2:$E$21,3,FALSE)</f>
        <v>East</v>
      </c>
      <c r="S373" s="11" t="str">
        <f>VLOOKUP(P373,Store_Dim!$A$2:$E$21,4,FALSE)</f>
        <v>East Stevechester</v>
      </c>
      <c r="T373" s="11" t="str">
        <f>VLOOKUP(P373,Store_Dim!$A$2:$E$21,5,FALSE)</f>
        <v>Flagship</v>
      </c>
      <c r="U373" s="11" t="s">
        <v>3157</v>
      </c>
      <c r="V373" s="14">
        <f>VLOOKUP(Table1[[#This Row],[Sales_ID]],Sales!$A$2:$O$2001,2,FALSE)</f>
        <v>45233</v>
      </c>
      <c r="W373" s="15">
        <f>VLOOKUP(Table1[[#This Row],[Sales_ID]],Sales!$A$2:$O$2001,12,FALSE)</f>
        <v>2</v>
      </c>
      <c r="X373" s="16" t="str">
        <f>TEXT(VLOOKUP(Table1[[#This Row],[Sales_ID]],Sales!$A$2:$O$2001,13,FALSE),"₹#,##0")</f>
        <v>₹177</v>
      </c>
      <c r="Y373" s="51">
        <f>VLOOKUP(Table1[[#This Row],[Sales_ID]],Sales!$A$2:$O$2001,14,FALSE)</f>
        <v>0.19</v>
      </c>
      <c r="Z373" s="11" t="str">
        <f>VLOOKUP(Table1[[#This Row],[Sales_ID]],Sales!$A$2:$O$2001,10,FALSE)</f>
        <v>PayPal</v>
      </c>
      <c r="AA373" s="50">
        <f>VLOOKUP(Table1[[#This Row],[Sales_ID]],Sales!$A$2:$O$2001,15,FALSE)</f>
        <v>287.38799999999998</v>
      </c>
    </row>
    <row r="374" spans="1:27" x14ac:dyDescent="0.3">
      <c r="A374" s="11" t="s">
        <v>214</v>
      </c>
      <c r="B374" s="11" t="str">
        <f>PROPER(VLOOKUP(A374,Customer!$A$2:$J$501,9,FALSE))</f>
        <v>Jay Patel</v>
      </c>
      <c r="C374" s="11" t="str">
        <f>PROPER(VLOOKUP(A374,Customer!$A$2:$H$501,3,FALSE))</f>
        <v>43</v>
      </c>
      <c r="D374" s="11" t="str">
        <f>PROPER(VLOOKUP(A374,Customer!$A$2:$H$501,4,FALSE))</f>
        <v>Female</v>
      </c>
      <c r="E374" s="11" t="str">
        <f>PROPER(VLOOKUP(A374,Customer!$A$2:$H$501,5,FALSE))</f>
        <v>Morrisbury</v>
      </c>
      <c r="F374" s="11" t="str">
        <f>PROPER(VLOOKUP(A374,Customer!$A$2:$H$501,6,FALSE))</f>
        <v>Rhode Island</v>
      </c>
      <c r="G374" s="11" t="str">
        <f>VLOOKUP(A374,Customer!$A$2:$H$501,7,FALSE)</f>
        <v>USA</v>
      </c>
      <c r="H374" s="11" t="str">
        <f>PROPER(VLOOKUP(A374,Customer!$A$1:$J$501,10,FALSE))</f>
        <v>Platinum</v>
      </c>
      <c r="I374" s="11" t="s">
        <v>1744</v>
      </c>
      <c r="J374" s="11" t="str">
        <f>VLOOKUP(I374, Product!$A$2:$H$501, 2,FALSE)</f>
        <v>Portable Bluetooth Speaker</v>
      </c>
      <c r="K374" s="11" t="str">
        <f>VLOOKUP(I374,Product!$A$2:$H$501,3,FALSE)</f>
        <v>Electronics</v>
      </c>
      <c r="L374" s="11" t="str">
        <f>VLOOKUP(I374, Product!$A$2:$H$501, 4,FALSE)</f>
        <v>Audio</v>
      </c>
      <c r="M374" s="11" t="str">
        <f>VLOOKUP(I374, Product!$A$2:$H$501,5,FALSE)</f>
        <v>Flores-King</v>
      </c>
      <c r="N374" s="12">
        <f>VLOOKUP(I374, Product!$A$2:$I$501,8,FALSE)</f>
        <v>431.67</v>
      </c>
      <c r="O374" s="12">
        <f>VLOOKUP(I374, Product!$A$2:$I$501,9,FALSE)</f>
        <v>73</v>
      </c>
      <c r="P374" s="11" t="s">
        <v>1792</v>
      </c>
      <c r="Q374" s="11" t="str">
        <f>VLOOKUP(P374,Store_Dim!$A$2:$E$21,2,FALSE)</f>
        <v>Aguirre-Keller</v>
      </c>
      <c r="R374" s="11" t="str">
        <f>VLOOKUP(P374,Store_Dim!$A$2:$E$21,3,FALSE)</f>
        <v>South</v>
      </c>
      <c r="S374" s="11" t="str">
        <f>VLOOKUP(P374,Store_Dim!$A$2:$E$21,4,FALSE)</f>
        <v>Lake Michael</v>
      </c>
      <c r="T374" s="11" t="str">
        <f>VLOOKUP(P374,Store_Dim!$A$2:$E$21,5,FALSE)</f>
        <v>Online</v>
      </c>
      <c r="U374" s="11" t="s">
        <v>3158</v>
      </c>
      <c r="V374" s="14">
        <f>VLOOKUP(Table1[[#This Row],[Sales_ID]],Sales!$A$2:$O$2001,2,FALSE)</f>
        <v>45673</v>
      </c>
      <c r="W374" s="15">
        <f>VLOOKUP(Table1[[#This Row],[Sales_ID]],Sales!$A$2:$O$2001,12,FALSE)</f>
        <v>4</v>
      </c>
      <c r="X374" s="16" t="str">
        <f>TEXT(VLOOKUP(Table1[[#This Row],[Sales_ID]],Sales!$A$2:$O$2001,13,FALSE),"₹#,##0")</f>
        <v>₹863</v>
      </c>
      <c r="Y374" s="51">
        <f>VLOOKUP(Table1[[#This Row],[Sales_ID]],Sales!$A$2:$O$2001,14,FALSE)</f>
        <v>0.2</v>
      </c>
      <c r="Z374" s="11" t="str">
        <f>VLOOKUP(Table1[[#This Row],[Sales_ID]],Sales!$A$2:$O$2001,10,FALSE)</f>
        <v>PayPal</v>
      </c>
      <c r="AA374" s="50">
        <f>VLOOKUP(Table1[[#This Row],[Sales_ID]],Sales!$A$2:$O$2001,15,FALSE)</f>
        <v>2760.5439999999999</v>
      </c>
    </row>
    <row r="375" spans="1:27" x14ac:dyDescent="0.3">
      <c r="A375" s="11" t="s">
        <v>1374</v>
      </c>
      <c r="B375" s="11" t="str">
        <f>PROPER(VLOOKUP(A375,Customer!$A$2:$J$501,9,FALSE))</f>
        <v>Cheryl Carr</v>
      </c>
      <c r="C375" s="11" t="str">
        <f>PROPER(VLOOKUP(A375,Customer!$A$2:$H$501,3,FALSE))</f>
        <v>19</v>
      </c>
      <c r="D375" s="11" t="str">
        <f>PROPER(VLOOKUP(A375,Customer!$A$2:$H$501,4,FALSE))</f>
        <v>Male</v>
      </c>
      <c r="E375" s="11" t="str">
        <f>PROPER(VLOOKUP(A375,Customer!$A$2:$H$501,5,FALSE))</f>
        <v>Jessicaland</v>
      </c>
      <c r="F375" s="11" t="str">
        <f>PROPER(VLOOKUP(A375,Customer!$A$2:$H$501,6,FALSE))</f>
        <v>Wyoming</v>
      </c>
      <c r="G375" s="11" t="str">
        <f>VLOOKUP(A375,Customer!$A$2:$H$501,7,FALSE)</f>
        <v>USA</v>
      </c>
      <c r="H375" s="11" t="str">
        <f>PROPER(VLOOKUP(A375,Customer!$A$1:$J$501,10,FALSE))</f>
        <v>Gold</v>
      </c>
      <c r="I375" s="11" t="s">
        <v>1582</v>
      </c>
      <c r="J375" s="11" t="str">
        <f>VLOOKUP(I375, Product!$A$2:$H$501, 2,FALSE)</f>
        <v>Soccer Training Cone Set</v>
      </c>
      <c r="K375" s="11" t="str">
        <f>VLOOKUP(I375,Product!$A$2:$H$501,3,FALSE)</f>
        <v>Sports</v>
      </c>
      <c r="L375" s="11" t="str">
        <f>VLOOKUP(I375, Product!$A$2:$H$501, 4,FALSE)</f>
        <v>Accessories</v>
      </c>
      <c r="M375" s="11" t="str">
        <f>VLOOKUP(I375, Product!$A$2:$H$501,5,FALSE)</f>
        <v>Ford, Murphy and Wilson</v>
      </c>
      <c r="N375" s="12">
        <f>VLOOKUP(I375, Product!$A$2:$I$501,8,FALSE)</f>
        <v>144.53</v>
      </c>
      <c r="O375" s="12">
        <f>VLOOKUP(I375, Product!$A$2:$I$501,9,FALSE)</f>
        <v>367</v>
      </c>
      <c r="P375" s="11" t="s">
        <v>1776</v>
      </c>
      <c r="Q375" s="11" t="str">
        <f>VLOOKUP(P375,Store_Dim!$A$2:$E$21,2,FALSE)</f>
        <v>Benson-Elliott</v>
      </c>
      <c r="R375" s="11" t="str">
        <f>VLOOKUP(P375,Store_Dim!$A$2:$E$21,3,FALSE)</f>
        <v>East</v>
      </c>
      <c r="S375" s="11" t="str">
        <f>VLOOKUP(P375,Store_Dim!$A$2:$E$21,4,FALSE)</f>
        <v>Port Josephberg</v>
      </c>
      <c r="T375" s="11" t="str">
        <f>VLOOKUP(P375,Store_Dim!$A$2:$E$21,5,FALSE)</f>
        <v>Online</v>
      </c>
      <c r="U375" s="11" t="s">
        <v>3159</v>
      </c>
      <c r="V375" s="14">
        <f>VLOOKUP(Table1[[#This Row],[Sales_ID]],Sales!$A$2:$O$2001,2,FALSE)</f>
        <v>45565</v>
      </c>
      <c r="W375" s="15">
        <f>VLOOKUP(Table1[[#This Row],[Sales_ID]],Sales!$A$2:$O$2001,12,FALSE)</f>
        <v>1</v>
      </c>
      <c r="X375" s="16" t="str">
        <f>TEXT(VLOOKUP(Table1[[#This Row],[Sales_ID]],Sales!$A$2:$O$2001,13,FALSE),"₹#,##0")</f>
        <v>₹55</v>
      </c>
      <c r="Y375" s="51">
        <f>VLOOKUP(Table1[[#This Row],[Sales_ID]],Sales!$A$2:$O$2001,14,FALSE)</f>
        <v>0.01</v>
      </c>
      <c r="Z375" s="11" t="str">
        <f>VLOOKUP(Table1[[#This Row],[Sales_ID]],Sales!$A$2:$O$2001,10,FALSE)</f>
        <v>COD</v>
      </c>
      <c r="AA375" s="50">
        <f>VLOOKUP(Table1[[#This Row],[Sales_ID]],Sales!$A$2:$O$2001,15,FALSE)</f>
        <v>54.489600000000003</v>
      </c>
    </row>
    <row r="376" spans="1:27" x14ac:dyDescent="0.3">
      <c r="A376" s="11" t="s">
        <v>188</v>
      </c>
      <c r="B376" s="11" t="str">
        <f>PROPER(VLOOKUP(A376,Customer!$A$2:$J$501,9,FALSE))</f>
        <v>Timothy Weaver</v>
      </c>
      <c r="C376" s="11" t="str">
        <f>PROPER(VLOOKUP(A376,Customer!$A$2:$H$501,3,FALSE))</f>
        <v>45</v>
      </c>
      <c r="D376" s="11" t="str">
        <f>PROPER(VLOOKUP(A376,Customer!$A$2:$H$501,4,FALSE))</f>
        <v>Female</v>
      </c>
      <c r="E376" s="11" t="str">
        <f>PROPER(VLOOKUP(A376,Customer!$A$2:$H$501,5,FALSE))</f>
        <v>New Amy</v>
      </c>
      <c r="F376" s="11" t="str">
        <f>PROPER(VLOOKUP(A376,Customer!$A$2:$H$501,6,FALSE))</f>
        <v>Ohio</v>
      </c>
      <c r="G376" s="11" t="str">
        <f>VLOOKUP(A376,Customer!$A$2:$H$501,7,FALSE)</f>
        <v>USA</v>
      </c>
      <c r="H376" s="11" t="str">
        <f>PROPER(VLOOKUP(A376,Customer!$A$1:$J$501,10,FALSE))</f>
        <v>Gold</v>
      </c>
      <c r="I376" s="11" t="s">
        <v>1638</v>
      </c>
      <c r="J376" s="11" t="str">
        <f>VLOOKUP(I376, Product!$A$2:$H$501, 2,FALSE)</f>
        <v>High-Grip Football</v>
      </c>
      <c r="K376" s="11" t="str">
        <f>VLOOKUP(I376,Product!$A$2:$H$501,3,FALSE)</f>
        <v>Sports</v>
      </c>
      <c r="L376" s="11" t="str">
        <f>VLOOKUP(I376, Product!$A$2:$H$501, 4,FALSE)</f>
        <v>Team Sports</v>
      </c>
      <c r="M376" s="11" t="str">
        <f>VLOOKUP(I376, Product!$A$2:$H$501,5,FALSE)</f>
        <v>Bridges, Banks and Cummings</v>
      </c>
      <c r="N376" s="12">
        <f>VLOOKUP(I376, Product!$A$2:$I$501,8,FALSE)</f>
        <v>318.91000000000003</v>
      </c>
      <c r="O376" s="12">
        <f>VLOOKUP(I376, Product!$A$2:$I$501,9,FALSE)</f>
        <v>114</v>
      </c>
      <c r="P376" s="11" t="s">
        <v>1752</v>
      </c>
      <c r="Q376" s="11" t="str">
        <f>VLOOKUP(P376,Store_Dim!$A$2:$E$21,2,FALSE)</f>
        <v>Rivera-Warner</v>
      </c>
      <c r="R376" s="11" t="str">
        <f>VLOOKUP(P376,Store_Dim!$A$2:$E$21,3,FALSE)</f>
        <v>East</v>
      </c>
      <c r="S376" s="11" t="str">
        <f>VLOOKUP(P376,Store_Dim!$A$2:$E$21,4,FALSE)</f>
        <v>Washingtonfurt</v>
      </c>
      <c r="T376" s="11" t="str">
        <f>VLOOKUP(P376,Store_Dim!$A$2:$E$21,5,FALSE)</f>
        <v>Flagship</v>
      </c>
      <c r="U376" s="11" t="s">
        <v>3160</v>
      </c>
      <c r="V376" s="14">
        <f>VLOOKUP(Table1[[#This Row],[Sales_ID]],Sales!$A$2:$O$2001,2,FALSE)</f>
        <v>45646</v>
      </c>
      <c r="W376" s="15">
        <f>VLOOKUP(Table1[[#This Row],[Sales_ID]],Sales!$A$2:$O$2001,12,FALSE)</f>
        <v>2</v>
      </c>
      <c r="X376" s="16" t="str">
        <f>TEXT(VLOOKUP(Table1[[#This Row],[Sales_ID]],Sales!$A$2:$O$2001,13,FALSE),"₹#,##0")</f>
        <v>₹905</v>
      </c>
      <c r="Y376" s="51">
        <f>VLOOKUP(Table1[[#This Row],[Sales_ID]],Sales!$A$2:$O$2001,14,FALSE)</f>
        <v>0.2</v>
      </c>
      <c r="Z376" s="11" t="str">
        <f>VLOOKUP(Table1[[#This Row],[Sales_ID]],Sales!$A$2:$O$2001,10,FALSE)</f>
        <v>COD</v>
      </c>
      <c r="AA376" s="50">
        <f>VLOOKUP(Table1[[#This Row],[Sales_ID]],Sales!$A$2:$O$2001,15,FALSE)</f>
        <v>1448.752</v>
      </c>
    </row>
    <row r="377" spans="1:27" x14ac:dyDescent="0.3">
      <c r="A377" s="11" t="s">
        <v>1422</v>
      </c>
      <c r="B377" s="11" t="str">
        <f>PROPER(VLOOKUP(A377,Customer!$A$2:$J$501,9,FALSE))</f>
        <v>Paul Cox</v>
      </c>
      <c r="C377" s="11" t="str">
        <f>PROPER(VLOOKUP(A377,Customer!$A$2:$H$501,3,FALSE))</f>
        <v>60</v>
      </c>
      <c r="D377" s="11" t="str">
        <f>PROPER(VLOOKUP(A377,Customer!$A$2:$H$501,4,FALSE))</f>
        <v>Female</v>
      </c>
      <c r="E377" s="11" t="str">
        <f>PROPER(VLOOKUP(A377,Customer!$A$2:$H$501,5,FALSE))</f>
        <v>East Julie</v>
      </c>
      <c r="F377" s="11" t="str">
        <f>PROPER(VLOOKUP(A377,Customer!$A$2:$H$501,6,FALSE))</f>
        <v>Kansas</v>
      </c>
      <c r="G377" s="11" t="str">
        <f>VLOOKUP(A377,Customer!$A$2:$H$501,7,FALSE)</f>
        <v>USA</v>
      </c>
      <c r="H377" s="11" t="str">
        <f>PROPER(VLOOKUP(A377,Customer!$A$1:$J$501,10,FALSE))</f>
        <v>Silver</v>
      </c>
      <c r="I377" s="11" t="s">
        <v>1674</v>
      </c>
      <c r="J377" s="11" t="str">
        <f>VLOOKUP(I377, Product!$A$2:$H$501, 2,FALSE)</f>
        <v>Organic Sunscreen Lotion</v>
      </c>
      <c r="K377" s="11" t="str">
        <f>VLOOKUP(I377,Product!$A$2:$H$501,3,FALSE)</f>
        <v>Beauty</v>
      </c>
      <c r="L377" s="11" t="str">
        <f>VLOOKUP(I377, Product!$A$2:$H$501, 4,FALSE)</f>
        <v>Skincare</v>
      </c>
      <c r="M377" s="11" t="str">
        <f>VLOOKUP(I377, Product!$A$2:$H$501,5,FALSE)</f>
        <v>Anderson-Riley</v>
      </c>
      <c r="N377" s="12">
        <f>VLOOKUP(I377, Product!$A$2:$I$501,8,FALSE)</f>
        <v>266.86</v>
      </c>
      <c r="O377" s="12">
        <f>VLOOKUP(I377, Product!$A$2:$I$501,9,FALSE)</f>
        <v>458</v>
      </c>
      <c r="P377" s="11" t="s">
        <v>1797</v>
      </c>
      <c r="Q377" s="11" t="str">
        <f>VLOOKUP(P377,Store_Dim!$A$2:$E$21,2,FALSE)</f>
        <v>Gardner, Humphrey and Contreras</v>
      </c>
      <c r="R377" s="11" t="str">
        <f>VLOOKUP(P377,Store_Dim!$A$2:$E$21,3,FALSE)</f>
        <v>East</v>
      </c>
      <c r="S377" s="11" t="str">
        <f>VLOOKUP(P377,Store_Dim!$A$2:$E$21,4,FALSE)</f>
        <v>Johnsonville</v>
      </c>
      <c r="T377" s="11" t="str">
        <f>VLOOKUP(P377,Store_Dim!$A$2:$E$21,5,FALSE)</f>
        <v>Flagship</v>
      </c>
      <c r="U377" s="11" t="s">
        <v>3161</v>
      </c>
      <c r="V377" s="14">
        <f>VLOOKUP(Table1[[#This Row],[Sales_ID]],Sales!$A$2:$O$2001,2,FALSE)</f>
        <v>45539</v>
      </c>
      <c r="W377" s="15">
        <f>VLOOKUP(Table1[[#This Row],[Sales_ID]],Sales!$A$2:$O$2001,12,FALSE)</f>
        <v>3</v>
      </c>
      <c r="X377" s="16" t="str">
        <f>TEXT(VLOOKUP(Table1[[#This Row],[Sales_ID]],Sales!$A$2:$O$2001,13,FALSE),"₹#,##0")</f>
        <v>₹217</v>
      </c>
      <c r="Y377" s="51">
        <f>VLOOKUP(Table1[[#This Row],[Sales_ID]],Sales!$A$2:$O$2001,14,FALSE)</f>
        <v>0.28000000000000003</v>
      </c>
      <c r="Z377" s="11" t="str">
        <f>VLOOKUP(Table1[[#This Row],[Sales_ID]],Sales!$A$2:$O$2001,10,FALSE)</f>
        <v>Credit Card</v>
      </c>
      <c r="AA377" s="50">
        <f>VLOOKUP(Table1[[#This Row],[Sales_ID]],Sales!$A$2:$O$2001,15,FALSE)</f>
        <v>469.00080000000003</v>
      </c>
    </row>
    <row r="378" spans="1:27" x14ac:dyDescent="0.3">
      <c r="A378" s="11" t="s">
        <v>1214</v>
      </c>
      <c r="B378" s="11" t="str">
        <f>PROPER(VLOOKUP(A378,Customer!$A$2:$J$501,9,FALSE))</f>
        <v>Cynthia Lopez</v>
      </c>
      <c r="C378" s="11" t="str">
        <f>PROPER(VLOOKUP(A378,Customer!$A$2:$H$501,3,FALSE))</f>
        <v>50</v>
      </c>
      <c r="D378" s="11" t="str">
        <f>PROPER(VLOOKUP(A378,Customer!$A$2:$H$501,4,FALSE))</f>
        <v>Male</v>
      </c>
      <c r="E378" s="11" t="str">
        <f>PROPER(VLOOKUP(A378,Customer!$A$2:$H$501,5,FALSE))</f>
        <v>Joseland</v>
      </c>
      <c r="F378" s="11" t="str">
        <f>PROPER(VLOOKUP(A378,Customer!$A$2:$H$501,6,FALSE))</f>
        <v>Nebraska</v>
      </c>
      <c r="G378" s="11" t="str">
        <f>VLOOKUP(A378,Customer!$A$2:$H$501,7,FALSE)</f>
        <v>USA</v>
      </c>
      <c r="H378" s="11" t="str">
        <f>PROPER(VLOOKUP(A378,Customer!$A$1:$J$501,10,FALSE))</f>
        <v>Platinum</v>
      </c>
      <c r="I378" s="11" t="s">
        <v>1698</v>
      </c>
      <c r="J378" s="11" t="str">
        <f>VLOOKUP(I378, Product!$A$2:$H$501, 2,FALSE)</f>
        <v>Women's Ankle Boots</v>
      </c>
      <c r="K378" s="11" t="str">
        <f>VLOOKUP(I378,Product!$A$2:$H$501,3,FALSE)</f>
        <v>Clothing</v>
      </c>
      <c r="L378" s="11" t="str">
        <f>VLOOKUP(I378, Product!$A$2:$H$501, 4,FALSE)</f>
        <v>Footwear</v>
      </c>
      <c r="M378" s="11" t="str">
        <f>VLOOKUP(I378, Product!$A$2:$H$501,5,FALSE)</f>
        <v>Poole PLC</v>
      </c>
      <c r="N378" s="12">
        <f>VLOOKUP(I378, Product!$A$2:$I$501,8,FALSE)</f>
        <v>158.13999999999999</v>
      </c>
      <c r="O378" s="12">
        <f>VLOOKUP(I378, Product!$A$2:$I$501,9,FALSE)</f>
        <v>82</v>
      </c>
      <c r="P378" s="11" t="s">
        <v>1752</v>
      </c>
      <c r="Q378" s="11" t="str">
        <f>VLOOKUP(P378,Store_Dim!$A$2:$E$21,2,FALSE)</f>
        <v>Rivera-Warner</v>
      </c>
      <c r="R378" s="11" t="str">
        <f>VLOOKUP(P378,Store_Dim!$A$2:$E$21,3,FALSE)</f>
        <v>East</v>
      </c>
      <c r="S378" s="11" t="str">
        <f>VLOOKUP(P378,Store_Dim!$A$2:$E$21,4,FALSE)</f>
        <v>Washingtonfurt</v>
      </c>
      <c r="T378" s="11" t="str">
        <f>VLOOKUP(P378,Store_Dim!$A$2:$E$21,5,FALSE)</f>
        <v>Flagship</v>
      </c>
      <c r="U378" s="11" t="s">
        <v>3162</v>
      </c>
      <c r="V378" s="14">
        <f>VLOOKUP(Table1[[#This Row],[Sales_ID]],Sales!$A$2:$O$2001,2,FALSE)</f>
        <v>45936</v>
      </c>
      <c r="W378" s="15">
        <f>VLOOKUP(Table1[[#This Row],[Sales_ID]],Sales!$A$2:$O$2001,12,FALSE)</f>
        <v>3</v>
      </c>
      <c r="X378" s="16" t="str">
        <f>TEXT(VLOOKUP(Table1[[#This Row],[Sales_ID]],Sales!$A$2:$O$2001,13,FALSE),"₹#,##0")</f>
        <v>₹580</v>
      </c>
      <c r="Y378" s="51">
        <f>VLOOKUP(Table1[[#This Row],[Sales_ID]],Sales!$A$2:$O$2001,14,FALSE)</f>
        <v>0</v>
      </c>
      <c r="Z378" s="11" t="str">
        <f>VLOOKUP(Table1[[#This Row],[Sales_ID]],Sales!$A$2:$O$2001,10,FALSE)</f>
        <v>PayPal</v>
      </c>
      <c r="AA378" s="50">
        <f>VLOOKUP(Table1[[#This Row],[Sales_ID]],Sales!$A$2:$O$2001,15,FALSE)</f>
        <v>1741.35</v>
      </c>
    </row>
    <row r="379" spans="1:27" x14ac:dyDescent="0.3">
      <c r="A379" s="11" t="s">
        <v>366</v>
      </c>
      <c r="B379" s="11" t="str">
        <f>PROPER(VLOOKUP(A379,Customer!$A$2:$J$501,9,FALSE))</f>
        <v>Steven Stein</v>
      </c>
      <c r="C379" s="11" t="str">
        <f>PROPER(VLOOKUP(A379,Customer!$A$2:$H$501,3,FALSE))</f>
        <v>21</v>
      </c>
      <c r="D379" s="11" t="str">
        <f>PROPER(VLOOKUP(A379,Customer!$A$2:$H$501,4,FALSE))</f>
        <v>Male</v>
      </c>
      <c r="E379" s="11" t="str">
        <f>PROPER(VLOOKUP(A379,Customer!$A$2:$H$501,5,FALSE))</f>
        <v>West Lauren</v>
      </c>
      <c r="F379" s="11" t="str">
        <f>PROPER(VLOOKUP(A379,Customer!$A$2:$H$501,6,FALSE))</f>
        <v>Connecticut</v>
      </c>
      <c r="G379" s="11" t="str">
        <f>VLOOKUP(A379,Customer!$A$2:$H$501,7,FALSE)</f>
        <v>USA</v>
      </c>
      <c r="H379" s="11" t="str">
        <f>PROPER(VLOOKUP(A379,Customer!$A$1:$J$501,10,FALSE))</f>
        <v>Bronze</v>
      </c>
      <c r="I379" s="11" t="s">
        <v>1553</v>
      </c>
      <c r="J379" s="11" t="str">
        <f>VLOOKUP(I379, Product!$A$2:$H$501, 2,FALSE)</f>
        <v>Women's Yoga Pants</v>
      </c>
      <c r="K379" s="11" t="str">
        <f>VLOOKUP(I379,Product!$A$2:$H$501,3,FALSE)</f>
        <v>Clothing</v>
      </c>
      <c r="L379" s="11" t="str">
        <f>VLOOKUP(I379, Product!$A$2:$H$501, 4,FALSE)</f>
        <v>Bottoms</v>
      </c>
      <c r="M379" s="11" t="str">
        <f>VLOOKUP(I379, Product!$A$2:$H$501,5,FALSE)</f>
        <v>Gonzales-Davis</v>
      </c>
      <c r="N379" s="12">
        <f>VLOOKUP(I379, Product!$A$2:$I$501,8,FALSE)</f>
        <v>306.45999999999998</v>
      </c>
      <c r="O379" s="12">
        <f>VLOOKUP(I379, Product!$A$2:$I$501,9,FALSE)</f>
        <v>487</v>
      </c>
      <c r="P379" s="11" t="s">
        <v>1807</v>
      </c>
      <c r="Q379" s="11" t="str">
        <f>VLOOKUP(P379,Store_Dim!$A$2:$E$21,2,FALSE)</f>
        <v>Holloway Ltd</v>
      </c>
      <c r="R379" s="11" t="str">
        <f>VLOOKUP(P379,Store_Dim!$A$2:$E$21,3,FALSE)</f>
        <v>North</v>
      </c>
      <c r="S379" s="11" t="str">
        <f>VLOOKUP(P379,Store_Dim!$A$2:$E$21,4,FALSE)</f>
        <v>Bensonhaven</v>
      </c>
      <c r="T379" s="11" t="str">
        <f>VLOOKUP(P379,Store_Dim!$A$2:$E$21,5,FALSE)</f>
        <v>Flagship</v>
      </c>
      <c r="U379" s="11" t="s">
        <v>3163</v>
      </c>
      <c r="V379" s="14">
        <f>VLOOKUP(Table1[[#This Row],[Sales_ID]],Sales!$A$2:$O$2001,2,FALSE)</f>
        <v>45854</v>
      </c>
      <c r="W379" s="15">
        <f>VLOOKUP(Table1[[#This Row],[Sales_ID]],Sales!$A$2:$O$2001,12,FALSE)</f>
        <v>2</v>
      </c>
      <c r="X379" s="16" t="str">
        <f>TEXT(VLOOKUP(Table1[[#This Row],[Sales_ID]],Sales!$A$2:$O$2001,13,FALSE),"₹#,##0")</f>
        <v>₹893</v>
      </c>
      <c r="Y379" s="51">
        <f>VLOOKUP(Table1[[#This Row],[Sales_ID]],Sales!$A$2:$O$2001,14,FALSE)</f>
        <v>0.17</v>
      </c>
      <c r="Z379" s="11" t="str">
        <f>VLOOKUP(Table1[[#This Row],[Sales_ID]],Sales!$A$2:$O$2001,10,FALSE)</f>
        <v>PayPal</v>
      </c>
      <c r="AA379" s="50">
        <f>VLOOKUP(Table1[[#This Row],[Sales_ID]],Sales!$A$2:$O$2001,15,FALSE)</f>
        <v>1482.1808000000001</v>
      </c>
    </row>
    <row r="380" spans="1:27" x14ac:dyDescent="0.3">
      <c r="A380" s="11" t="s">
        <v>329</v>
      </c>
      <c r="B380" s="11" t="str">
        <f>PROPER(VLOOKUP(A380,Customer!$A$2:$J$501,9,FALSE))</f>
        <v>Donna Gregory</v>
      </c>
      <c r="C380" s="11" t="str">
        <f>PROPER(VLOOKUP(A380,Customer!$A$2:$H$501,3,FALSE))</f>
        <v>29</v>
      </c>
      <c r="D380" s="11" t="str">
        <f>PROPER(VLOOKUP(A380,Customer!$A$2:$H$501,4,FALSE))</f>
        <v>Female</v>
      </c>
      <c r="E380" s="11" t="str">
        <f>PROPER(VLOOKUP(A380,Customer!$A$2:$H$501,5,FALSE))</f>
        <v>South Amandahaven</v>
      </c>
      <c r="F380" s="11" t="str">
        <f>PROPER(VLOOKUP(A380,Customer!$A$2:$H$501,6,FALSE))</f>
        <v>Arizona</v>
      </c>
      <c r="G380" s="11" t="str">
        <f>VLOOKUP(A380,Customer!$A$2:$H$501,7,FALSE)</f>
        <v>USA</v>
      </c>
      <c r="H380" s="11" t="str">
        <f>PROPER(VLOOKUP(A380,Customer!$A$1:$J$501,10,FALSE))</f>
        <v>Silver</v>
      </c>
      <c r="I380" s="11" t="s">
        <v>1628</v>
      </c>
      <c r="J380" s="11" t="str">
        <f>VLOOKUP(I380, Product!$A$2:$H$501, 2,FALSE)</f>
        <v>Noise-Canceling Headphones</v>
      </c>
      <c r="K380" s="11" t="str">
        <f>VLOOKUP(I380,Product!$A$2:$H$501,3,FALSE)</f>
        <v>Electronics</v>
      </c>
      <c r="L380" s="11" t="str">
        <f>VLOOKUP(I380, Product!$A$2:$H$501, 4,FALSE)</f>
        <v>Audio</v>
      </c>
      <c r="M380" s="11" t="str">
        <f>VLOOKUP(I380, Product!$A$2:$H$501,5,FALSE)</f>
        <v>Taylor-Hart</v>
      </c>
      <c r="N380" s="12">
        <f>VLOOKUP(I380, Product!$A$2:$I$501,8,FALSE)</f>
        <v>38.520000000000003</v>
      </c>
      <c r="O380" s="12">
        <f>VLOOKUP(I380, Product!$A$2:$I$501,9,FALSE)</f>
        <v>378</v>
      </c>
      <c r="P380" s="11" t="s">
        <v>1810</v>
      </c>
      <c r="Q380" s="11" t="str">
        <f>VLOOKUP(P380,Store_Dim!$A$2:$E$21,2,FALSE)</f>
        <v>Guerrero-Schmitt</v>
      </c>
      <c r="R380" s="11" t="str">
        <f>VLOOKUP(P380,Store_Dim!$A$2:$E$21,3,FALSE)</f>
        <v>East</v>
      </c>
      <c r="S380" s="11" t="str">
        <f>VLOOKUP(P380,Store_Dim!$A$2:$E$21,4,FALSE)</f>
        <v>East Stevechester</v>
      </c>
      <c r="T380" s="11" t="str">
        <f>VLOOKUP(P380,Store_Dim!$A$2:$E$21,5,FALSE)</f>
        <v>Flagship</v>
      </c>
      <c r="U380" s="11" t="s">
        <v>3164</v>
      </c>
      <c r="V380" s="14">
        <f>VLOOKUP(Table1[[#This Row],[Sales_ID]],Sales!$A$2:$O$2001,2,FALSE)</f>
        <v>45936</v>
      </c>
      <c r="W380" s="15">
        <f>VLOOKUP(Table1[[#This Row],[Sales_ID]],Sales!$A$2:$O$2001,12,FALSE)</f>
        <v>2</v>
      </c>
      <c r="X380" s="16" t="str">
        <f>TEXT(VLOOKUP(Table1[[#This Row],[Sales_ID]],Sales!$A$2:$O$2001,13,FALSE),"₹#,##0")</f>
        <v>₹356</v>
      </c>
      <c r="Y380" s="51">
        <f>VLOOKUP(Table1[[#This Row],[Sales_ID]],Sales!$A$2:$O$2001,14,FALSE)</f>
        <v>0.11</v>
      </c>
      <c r="Z380" s="11" t="str">
        <f>VLOOKUP(Table1[[#This Row],[Sales_ID]],Sales!$A$2:$O$2001,10,FALSE)</f>
        <v>COD</v>
      </c>
      <c r="AA380" s="50">
        <f>VLOOKUP(Table1[[#This Row],[Sales_ID]],Sales!$A$2:$O$2001,15,FALSE)</f>
        <v>634.17840000000001</v>
      </c>
    </row>
    <row r="381" spans="1:27" x14ac:dyDescent="0.3">
      <c r="A381" s="11" t="s">
        <v>1199</v>
      </c>
      <c r="B381" s="11" t="str">
        <f>PROPER(VLOOKUP(A381,Customer!$A$2:$J$501,9,FALSE))</f>
        <v>Andrew Mason</v>
      </c>
      <c r="C381" s="11" t="str">
        <f>PROPER(VLOOKUP(A381,Customer!$A$2:$H$501,3,FALSE))</f>
        <v>52</v>
      </c>
      <c r="D381" s="11" t="str">
        <f>PROPER(VLOOKUP(A381,Customer!$A$2:$H$501,4,FALSE))</f>
        <v>Female</v>
      </c>
      <c r="E381" s="11" t="str">
        <f>PROPER(VLOOKUP(A381,Customer!$A$2:$H$501,5,FALSE))</f>
        <v>North Michael</v>
      </c>
      <c r="F381" s="11" t="str">
        <f>PROPER(VLOOKUP(A381,Customer!$A$2:$H$501,6,FALSE))</f>
        <v>Iowa</v>
      </c>
      <c r="G381" s="11" t="str">
        <f>VLOOKUP(A381,Customer!$A$2:$H$501,7,FALSE)</f>
        <v>USA</v>
      </c>
      <c r="H381" s="11" t="str">
        <f>PROPER(VLOOKUP(A381,Customer!$A$1:$J$501,10,FALSE))</f>
        <v>Bronze</v>
      </c>
      <c r="I381" s="11" t="s">
        <v>1708</v>
      </c>
      <c r="J381" s="11" t="str">
        <f>VLOOKUP(I381, Product!$A$2:$H$501, 2,FALSE)</f>
        <v>Wall-Mounted Spice Rack</v>
      </c>
      <c r="K381" s="11" t="str">
        <f>VLOOKUP(I381,Product!$A$2:$H$501,3,FALSE)</f>
        <v>Home</v>
      </c>
      <c r="L381" s="11" t="str">
        <f>VLOOKUP(I381, Product!$A$2:$H$501, 4,FALSE)</f>
        <v>Kitchen</v>
      </c>
      <c r="M381" s="11" t="str">
        <f>VLOOKUP(I381, Product!$A$2:$H$501,5,FALSE)</f>
        <v>Allison Ltd</v>
      </c>
      <c r="N381" s="12">
        <f>VLOOKUP(I381, Product!$A$2:$I$501,8,FALSE)</f>
        <v>143.43</v>
      </c>
      <c r="O381" s="12">
        <f>VLOOKUP(I381, Product!$A$2:$I$501,9,FALSE)</f>
        <v>58</v>
      </c>
      <c r="P381" s="11" t="s">
        <v>1761</v>
      </c>
      <c r="Q381" s="11" t="str">
        <f>VLOOKUP(P381,Store_Dim!$A$2:$E$21,2,FALSE)</f>
        <v>Black-Horn</v>
      </c>
      <c r="R381" s="11" t="str">
        <f>VLOOKUP(P381,Store_Dim!$A$2:$E$21,3,FALSE)</f>
        <v>South</v>
      </c>
      <c r="S381" s="11" t="str">
        <f>VLOOKUP(P381,Store_Dim!$A$2:$E$21,4,FALSE)</f>
        <v>North Nancyview</v>
      </c>
      <c r="T381" s="11" t="str">
        <f>VLOOKUP(P381,Store_Dim!$A$2:$E$21,5,FALSE)</f>
        <v>Outlet</v>
      </c>
      <c r="U381" s="11" t="s">
        <v>3165</v>
      </c>
      <c r="V381" s="14">
        <f>VLOOKUP(Table1[[#This Row],[Sales_ID]],Sales!$A$2:$O$2001,2,FALSE)</f>
        <v>45921</v>
      </c>
      <c r="W381" s="15">
        <f>VLOOKUP(Table1[[#This Row],[Sales_ID]],Sales!$A$2:$O$2001,12,FALSE)</f>
        <v>4</v>
      </c>
      <c r="X381" s="16" t="str">
        <f>TEXT(VLOOKUP(Table1[[#This Row],[Sales_ID]],Sales!$A$2:$O$2001,13,FALSE),"₹#,##0")</f>
        <v>₹807</v>
      </c>
      <c r="Y381" s="51">
        <f>VLOOKUP(Table1[[#This Row],[Sales_ID]],Sales!$A$2:$O$2001,14,FALSE)</f>
        <v>0.06</v>
      </c>
      <c r="Z381" s="11" t="str">
        <f>VLOOKUP(Table1[[#This Row],[Sales_ID]],Sales!$A$2:$O$2001,10,FALSE)</f>
        <v>Credit Card</v>
      </c>
      <c r="AA381" s="50">
        <f>VLOOKUP(Table1[[#This Row],[Sales_ID]],Sales!$A$2:$O$2001,15,FALSE)</f>
        <v>3034.2824000000001</v>
      </c>
    </row>
    <row r="382" spans="1:27" x14ac:dyDescent="0.3">
      <c r="A382" s="11" t="s">
        <v>657</v>
      </c>
      <c r="B382" s="11" t="str">
        <f>PROPER(VLOOKUP(A382,Customer!$A$2:$J$501,9,FALSE))</f>
        <v>Mary Boyd</v>
      </c>
      <c r="C382" s="11" t="str">
        <f>PROPER(VLOOKUP(A382,Customer!$A$2:$H$501,3,FALSE))</f>
        <v>25</v>
      </c>
      <c r="D382" s="11" t="str">
        <f>PROPER(VLOOKUP(A382,Customer!$A$2:$H$501,4,FALSE))</f>
        <v>Female</v>
      </c>
      <c r="E382" s="11" t="str">
        <f>PROPER(VLOOKUP(A382,Customer!$A$2:$H$501,5,FALSE))</f>
        <v>New Logan</v>
      </c>
      <c r="F382" s="11" t="str">
        <f>PROPER(VLOOKUP(A382,Customer!$A$2:$H$501,6,FALSE))</f>
        <v>Michigan</v>
      </c>
      <c r="G382" s="11" t="str">
        <f>VLOOKUP(A382,Customer!$A$2:$H$501,7,FALSE)</f>
        <v>USA</v>
      </c>
      <c r="H382" s="11" t="str">
        <f>PROPER(VLOOKUP(A382,Customer!$A$1:$J$501,10,FALSE))</f>
        <v>Bronze</v>
      </c>
      <c r="I382" s="11" t="s">
        <v>1722</v>
      </c>
      <c r="J382" s="11" t="str">
        <f>VLOOKUP(I382, Product!$A$2:$H$501, 2,FALSE)</f>
        <v>LED Bedside Lamp</v>
      </c>
      <c r="K382" s="11" t="str">
        <f>VLOOKUP(I382,Product!$A$2:$H$501,3,FALSE)</f>
        <v>Home</v>
      </c>
      <c r="L382" s="11" t="str">
        <f>VLOOKUP(I382, Product!$A$2:$H$501, 4,FALSE)</f>
        <v>Lighting</v>
      </c>
      <c r="M382" s="11" t="str">
        <f>VLOOKUP(I382, Product!$A$2:$H$501,5,FALSE)</f>
        <v>Aguilar, Horton and Lewis</v>
      </c>
      <c r="N382" s="12">
        <f>VLOOKUP(I382, Product!$A$2:$I$501,8,FALSE)</f>
        <v>371.38</v>
      </c>
      <c r="O382" s="12">
        <f>VLOOKUP(I382, Product!$A$2:$I$501,9,FALSE)</f>
        <v>220</v>
      </c>
      <c r="P382" s="11" t="s">
        <v>1801</v>
      </c>
      <c r="Q382" s="11" t="str">
        <f>VLOOKUP(P382,Store_Dim!$A$2:$E$21,2,FALSE)</f>
        <v>Shelton PLC</v>
      </c>
      <c r="R382" s="11" t="str">
        <f>VLOOKUP(P382,Store_Dim!$A$2:$E$21,3,FALSE)</f>
        <v>North</v>
      </c>
      <c r="S382" s="11" t="str">
        <f>VLOOKUP(P382,Store_Dim!$A$2:$E$21,4,FALSE)</f>
        <v>East Jenniferstad</v>
      </c>
      <c r="T382" s="11" t="str">
        <f>VLOOKUP(P382,Store_Dim!$A$2:$E$21,5,FALSE)</f>
        <v>Flagship</v>
      </c>
      <c r="U382" s="11" t="s">
        <v>1960</v>
      </c>
      <c r="V382" s="14">
        <f>VLOOKUP(Table1[[#This Row],[Sales_ID]],Sales!$A$2:$O$2001,2,FALSE)</f>
        <v>45827</v>
      </c>
      <c r="W382" s="15">
        <f>VLOOKUP(Table1[[#This Row],[Sales_ID]],Sales!$A$2:$O$2001,12,FALSE)</f>
        <v>4</v>
      </c>
      <c r="X382" s="16" t="str">
        <f>TEXT(VLOOKUP(Table1[[#This Row],[Sales_ID]],Sales!$A$2:$O$2001,13,FALSE),"₹#,##0")</f>
        <v>₹73</v>
      </c>
      <c r="Y382" s="51">
        <f>VLOOKUP(Table1[[#This Row],[Sales_ID]],Sales!$A$2:$O$2001,14,FALSE)</f>
        <v>0.06</v>
      </c>
      <c r="Z382" s="11" t="str">
        <f>VLOOKUP(Table1[[#This Row],[Sales_ID]],Sales!$A$2:$O$2001,10,FALSE)</f>
        <v>PayPal</v>
      </c>
      <c r="AA382" s="50">
        <f>VLOOKUP(Table1[[#This Row],[Sales_ID]],Sales!$A$2:$O$2001,15,FALSE)</f>
        <v>273.08879999999999</v>
      </c>
    </row>
    <row r="383" spans="1:27" x14ac:dyDescent="0.3">
      <c r="A383" s="11" t="s">
        <v>1360</v>
      </c>
      <c r="B383" s="11" t="str">
        <f>PROPER(VLOOKUP(A383,Customer!$A$2:$J$501,9,FALSE))</f>
        <v>John Compton</v>
      </c>
      <c r="C383" s="11" t="str">
        <f>PROPER(VLOOKUP(A383,Customer!$A$2:$H$501,3,FALSE))</f>
        <v>53</v>
      </c>
      <c r="D383" s="11" t="str">
        <f>PROPER(VLOOKUP(A383,Customer!$A$2:$H$501,4,FALSE))</f>
        <v>Male</v>
      </c>
      <c r="E383" s="11" t="str">
        <f>PROPER(VLOOKUP(A383,Customer!$A$2:$H$501,5,FALSE))</f>
        <v>North Daniel</v>
      </c>
      <c r="F383" s="11" t="str">
        <f>PROPER(VLOOKUP(A383,Customer!$A$2:$H$501,6,FALSE))</f>
        <v>Michigan</v>
      </c>
      <c r="G383" s="11" t="str">
        <f>VLOOKUP(A383,Customer!$A$2:$H$501,7,FALSE)</f>
        <v>USA</v>
      </c>
      <c r="H383" s="11" t="str">
        <f>PROPER(VLOOKUP(A383,Customer!$A$1:$J$501,10,FALSE))</f>
        <v>Silver</v>
      </c>
      <c r="I383" s="11" t="s">
        <v>1588</v>
      </c>
      <c r="J383" s="11" t="str">
        <f>VLOOKUP(I383, Product!$A$2:$H$501, 2,FALSE)</f>
        <v>Outdoor Sports Water Bottle</v>
      </c>
      <c r="K383" s="11" t="str">
        <f>VLOOKUP(I383,Product!$A$2:$H$501,3,FALSE)</f>
        <v>Sports</v>
      </c>
      <c r="L383" s="11" t="str">
        <f>VLOOKUP(I383, Product!$A$2:$H$501, 4,FALSE)</f>
        <v>Accessories</v>
      </c>
      <c r="M383" s="11" t="str">
        <f>VLOOKUP(I383, Product!$A$2:$H$501,5,FALSE)</f>
        <v>Soto-Ellis</v>
      </c>
      <c r="N383" s="12">
        <f>VLOOKUP(I383, Product!$A$2:$I$501,8,FALSE)</f>
        <v>131.51</v>
      </c>
      <c r="O383" s="12">
        <f>VLOOKUP(I383, Product!$A$2:$I$501,9,FALSE)</f>
        <v>281.95833333333331</v>
      </c>
      <c r="P383" s="11" t="s">
        <v>1757</v>
      </c>
      <c r="Q383" s="11" t="str">
        <f>VLOOKUP(P383,Store_Dim!$A$2:$E$21,2,FALSE)</f>
        <v>Martinez, Adkins and Johnson</v>
      </c>
      <c r="R383" s="11" t="str">
        <f>VLOOKUP(P383,Store_Dim!$A$2:$E$21,3,FALSE)</f>
        <v>North</v>
      </c>
      <c r="S383" s="11" t="str">
        <f>VLOOKUP(P383,Store_Dim!$A$2:$E$21,4,FALSE)</f>
        <v>Danielmouth</v>
      </c>
      <c r="T383" s="11" t="str">
        <f>VLOOKUP(P383,Store_Dim!$A$2:$E$21,5,FALSE)</f>
        <v>Flagship</v>
      </c>
      <c r="U383" s="11" t="s">
        <v>3166</v>
      </c>
      <c r="V383" s="14">
        <f>VLOOKUP(Table1[[#This Row],[Sales_ID]],Sales!$A$2:$O$2001,2,FALSE)</f>
        <v>45855</v>
      </c>
      <c r="W383" s="15">
        <f>VLOOKUP(Table1[[#This Row],[Sales_ID]],Sales!$A$2:$O$2001,12,FALSE)</f>
        <v>3</v>
      </c>
      <c r="X383" s="16" t="str">
        <f>TEXT(VLOOKUP(Table1[[#This Row],[Sales_ID]],Sales!$A$2:$O$2001,13,FALSE),"₹#,##0")</f>
        <v>₹684</v>
      </c>
      <c r="Y383" s="51">
        <f>VLOOKUP(Table1[[#This Row],[Sales_ID]],Sales!$A$2:$O$2001,14,FALSE)</f>
        <v>0.09</v>
      </c>
      <c r="Z383" s="11" t="str">
        <f>VLOOKUP(Table1[[#This Row],[Sales_ID]],Sales!$A$2:$O$2001,10,FALSE)</f>
        <v>Credit Card</v>
      </c>
      <c r="AA383" s="50">
        <f>VLOOKUP(Table1[[#This Row],[Sales_ID]],Sales!$A$2:$O$2001,15,FALSE)</f>
        <v>1867.9205999999999</v>
      </c>
    </row>
    <row r="384" spans="1:27" x14ac:dyDescent="0.3">
      <c r="A384" s="11" t="s">
        <v>1371</v>
      </c>
      <c r="B384" s="11" t="str">
        <f>PROPER(VLOOKUP(A384,Customer!$A$2:$J$501,9,FALSE))</f>
        <v>Adam Castro</v>
      </c>
      <c r="C384" s="11" t="str">
        <f>PROPER(VLOOKUP(A384,Customer!$A$2:$H$501,3,FALSE))</f>
        <v>51</v>
      </c>
      <c r="D384" s="11" t="str">
        <f>PROPER(VLOOKUP(A384,Customer!$A$2:$H$501,4,FALSE))</f>
        <v>Male</v>
      </c>
      <c r="E384" s="11" t="str">
        <f>PROPER(VLOOKUP(A384,Customer!$A$2:$H$501,5,FALSE))</f>
        <v>New Donnabury</v>
      </c>
      <c r="F384" s="11" t="str">
        <f>PROPER(VLOOKUP(A384,Customer!$A$2:$H$501,6,FALSE))</f>
        <v>Texas</v>
      </c>
      <c r="G384" s="11" t="str">
        <f>VLOOKUP(A384,Customer!$A$2:$H$501,7,FALSE)</f>
        <v>USA</v>
      </c>
      <c r="H384" s="11" t="str">
        <f>PROPER(VLOOKUP(A384,Customer!$A$1:$J$501,10,FALSE))</f>
        <v>Silver</v>
      </c>
      <c r="I384" s="11" t="s">
        <v>1734</v>
      </c>
      <c r="J384" s="11" t="str">
        <f>VLOOKUP(I384, Product!$A$2:$H$501, 2,FALSE)</f>
        <v>USB-C Laptop Charger</v>
      </c>
      <c r="K384" s="11" t="str">
        <f>VLOOKUP(I384,Product!$A$2:$H$501,3,FALSE)</f>
        <v>Electronics</v>
      </c>
      <c r="L384" s="11" t="str">
        <f>VLOOKUP(I384, Product!$A$2:$H$501, 4,FALSE)</f>
        <v>Computer</v>
      </c>
      <c r="M384" s="11" t="str">
        <f>VLOOKUP(I384, Product!$A$2:$H$501,5,FALSE)</f>
        <v>Martin LLC</v>
      </c>
      <c r="N384" s="12">
        <f>VLOOKUP(I384, Product!$A$2:$I$501,8,FALSE)</f>
        <v>377.52</v>
      </c>
      <c r="O384" s="12">
        <f>VLOOKUP(I384, Product!$A$2:$I$501,9,FALSE)</f>
        <v>485</v>
      </c>
      <c r="P384" s="11" t="s">
        <v>1779</v>
      </c>
      <c r="Q384" s="11" t="str">
        <f>VLOOKUP(P384,Store_Dim!$A$2:$E$21,2,FALSE)</f>
        <v>Martinez-Mullins</v>
      </c>
      <c r="R384" s="11" t="str">
        <f>VLOOKUP(P384,Store_Dim!$A$2:$E$21,3,FALSE)</f>
        <v>South</v>
      </c>
      <c r="S384" s="11" t="str">
        <f>VLOOKUP(P384,Store_Dim!$A$2:$E$21,4,FALSE)</f>
        <v>Williamsfurt</v>
      </c>
      <c r="T384" s="11" t="str">
        <f>VLOOKUP(P384,Store_Dim!$A$2:$E$21,5,FALSE)</f>
        <v>Online</v>
      </c>
      <c r="U384" s="11" t="s">
        <v>3167</v>
      </c>
      <c r="V384" s="14">
        <f>VLOOKUP(Table1[[#This Row],[Sales_ID]],Sales!$A$2:$O$2001,2,FALSE)</f>
        <v>45837</v>
      </c>
      <c r="W384" s="15">
        <f>VLOOKUP(Table1[[#This Row],[Sales_ID]],Sales!$A$2:$O$2001,12,FALSE)</f>
        <v>4</v>
      </c>
      <c r="X384" s="16" t="str">
        <f>TEXT(VLOOKUP(Table1[[#This Row],[Sales_ID]],Sales!$A$2:$O$2001,13,FALSE),"₹#,##0")</f>
        <v>₹763</v>
      </c>
      <c r="Y384" s="51">
        <f>VLOOKUP(Table1[[#This Row],[Sales_ID]],Sales!$A$2:$O$2001,14,FALSE)</f>
        <v>7.0000000000000007E-2</v>
      </c>
      <c r="Z384" s="11" t="str">
        <f>VLOOKUP(Table1[[#This Row],[Sales_ID]],Sales!$A$2:$O$2001,10,FALSE)</f>
        <v>PayPal</v>
      </c>
      <c r="AA384" s="50">
        <f>VLOOKUP(Table1[[#This Row],[Sales_ID]],Sales!$A$2:$O$2001,15,FALSE)</f>
        <v>2839.6248000000001</v>
      </c>
    </row>
    <row r="385" spans="1:27" x14ac:dyDescent="0.3">
      <c r="A385" s="11" t="s">
        <v>1130</v>
      </c>
      <c r="B385" s="11" t="str">
        <f>PROPER(VLOOKUP(A385,Customer!$A$2:$J$501,9,FALSE))</f>
        <v>Natalie Johnson</v>
      </c>
      <c r="C385" s="11" t="str">
        <f>PROPER(VLOOKUP(A385,Customer!$A$2:$H$501,3,FALSE))</f>
        <v>64</v>
      </c>
      <c r="D385" s="11" t="str">
        <f>PROPER(VLOOKUP(A385,Customer!$A$2:$H$501,4,FALSE))</f>
        <v>Male</v>
      </c>
      <c r="E385" s="11" t="str">
        <f>PROPER(VLOOKUP(A385,Customer!$A$2:$H$501,5,FALSE))</f>
        <v>New Jessechester</v>
      </c>
      <c r="F385" s="11" t="str">
        <f>PROPER(VLOOKUP(A385,Customer!$A$2:$H$501,6,FALSE))</f>
        <v>Indiana</v>
      </c>
      <c r="G385" s="11" t="str">
        <f>VLOOKUP(A385,Customer!$A$2:$H$501,7,FALSE)</f>
        <v>USA</v>
      </c>
      <c r="H385" s="11" t="str">
        <f>PROPER(VLOOKUP(A385,Customer!$A$1:$J$501,10,FALSE))</f>
        <v>Platinum</v>
      </c>
      <c r="I385" s="11" t="s">
        <v>1648</v>
      </c>
      <c r="J385" s="11" t="str">
        <f>VLOOKUP(I385, Product!$A$2:$H$501, 2,FALSE)</f>
        <v>Boxing Hand Wraps</v>
      </c>
      <c r="K385" s="11" t="str">
        <f>VLOOKUP(I385,Product!$A$2:$H$501,3,FALSE)</f>
        <v>Sports</v>
      </c>
      <c r="L385" s="11" t="str">
        <f>VLOOKUP(I385, Product!$A$2:$H$501, 4,FALSE)</f>
        <v>Fitness</v>
      </c>
      <c r="M385" s="11" t="str">
        <f>VLOOKUP(I385, Product!$A$2:$H$501,5,FALSE)</f>
        <v>Smith-King</v>
      </c>
      <c r="N385" s="12">
        <f>VLOOKUP(I385, Product!$A$2:$I$501,8,FALSE)</f>
        <v>190.29</v>
      </c>
      <c r="O385" s="12">
        <f>VLOOKUP(I385, Product!$A$2:$I$501,9,FALSE)</f>
        <v>260</v>
      </c>
      <c r="P385" s="11" t="s">
        <v>1766</v>
      </c>
      <c r="Q385" s="11" t="str">
        <f>VLOOKUP(P385,Store_Dim!$A$2:$E$21,2,FALSE)</f>
        <v>Johnson-Wright</v>
      </c>
      <c r="R385" s="11" t="str">
        <f>VLOOKUP(P385,Store_Dim!$A$2:$E$21,3,FALSE)</f>
        <v>North</v>
      </c>
      <c r="S385" s="11" t="str">
        <f>VLOOKUP(P385,Store_Dim!$A$2:$E$21,4,FALSE)</f>
        <v>Hoodberg</v>
      </c>
      <c r="T385" s="11" t="str">
        <f>VLOOKUP(P385,Store_Dim!$A$2:$E$21,5,FALSE)</f>
        <v>Outlet</v>
      </c>
      <c r="U385" s="11" t="s">
        <v>3168</v>
      </c>
      <c r="V385" s="14">
        <f>VLOOKUP(Table1[[#This Row],[Sales_ID]],Sales!$A$2:$O$2001,2,FALSE)</f>
        <v>45738</v>
      </c>
      <c r="W385" s="15">
        <f>VLOOKUP(Table1[[#This Row],[Sales_ID]],Sales!$A$2:$O$2001,12,FALSE)</f>
        <v>3</v>
      </c>
      <c r="X385" s="16" t="str">
        <f>TEXT(VLOOKUP(Table1[[#This Row],[Sales_ID]],Sales!$A$2:$O$2001,13,FALSE),"₹#,##0")</f>
        <v>₹722</v>
      </c>
      <c r="Y385" s="51">
        <f>VLOOKUP(Table1[[#This Row],[Sales_ID]],Sales!$A$2:$O$2001,14,FALSE)</f>
        <v>0.26</v>
      </c>
      <c r="Z385" s="11" t="str">
        <f>VLOOKUP(Table1[[#This Row],[Sales_ID]],Sales!$A$2:$O$2001,10,FALSE)</f>
        <v>Credit Card</v>
      </c>
      <c r="AA385" s="50">
        <f>VLOOKUP(Table1[[#This Row],[Sales_ID]],Sales!$A$2:$O$2001,15,FALSE)</f>
        <v>1602.7067999999999</v>
      </c>
    </row>
    <row r="386" spans="1:27" x14ac:dyDescent="0.3">
      <c r="A386" s="11" t="s">
        <v>1263</v>
      </c>
      <c r="B386" s="11" t="str">
        <f>PROPER(VLOOKUP(A386,Customer!$A$2:$J$501,9,FALSE))</f>
        <v>David Lozano</v>
      </c>
      <c r="C386" s="11" t="str">
        <f>PROPER(VLOOKUP(A386,Customer!$A$2:$H$501,3,FALSE))</f>
        <v>23</v>
      </c>
      <c r="D386" s="11" t="str">
        <f>PROPER(VLOOKUP(A386,Customer!$A$2:$H$501,4,FALSE))</f>
        <v>Female</v>
      </c>
      <c r="E386" s="11" t="str">
        <f>PROPER(VLOOKUP(A386,Customer!$A$2:$H$501,5,FALSE))</f>
        <v>North Michaelfurt</v>
      </c>
      <c r="F386" s="11" t="str">
        <f>PROPER(VLOOKUP(A386,Customer!$A$2:$H$501,6,FALSE))</f>
        <v>Wisconsin</v>
      </c>
      <c r="G386" s="11" t="str">
        <f>VLOOKUP(A386,Customer!$A$2:$H$501,7,FALSE)</f>
        <v>USA</v>
      </c>
      <c r="H386" s="11" t="str">
        <f>PROPER(VLOOKUP(A386,Customer!$A$1:$J$501,10,FALSE))</f>
        <v>Gold</v>
      </c>
      <c r="I386" s="11" t="s">
        <v>1742</v>
      </c>
      <c r="J386" s="11" t="str">
        <f>VLOOKUP(I386, Product!$A$2:$H$501, 2,FALSE)</f>
        <v>Cricket Bat</v>
      </c>
      <c r="K386" s="11" t="str">
        <f>VLOOKUP(I386,Product!$A$2:$H$501,3,FALSE)</f>
        <v>Sports</v>
      </c>
      <c r="L386" s="11" t="str">
        <f>VLOOKUP(I386, Product!$A$2:$H$501, 4,FALSE)</f>
        <v>Team Sports</v>
      </c>
      <c r="M386" s="11" t="str">
        <f>VLOOKUP(I386, Product!$A$2:$H$501,5,FALSE)</f>
        <v>Khan LLC</v>
      </c>
      <c r="N386" s="12">
        <f>VLOOKUP(I386, Product!$A$2:$I$501,8,FALSE)</f>
        <v>245.98</v>
      </c>
      <c r="O386" s="12">
        <f>VLOOKUP(I386, Product!$A$2:$I$501,9,FALSE)</f>
        <v>471</v>
      </c>
      <c r="P386" s="11" t="s">
        <v>1757</v>
      </c>
      <c r="Q386" s="11" t="str">
        <f>VLOOKUP(P386,Store_Dim!$A$2:$E$21,2,FALSE)</f>
        <v>Martinez, Adkins and Johnson</v>
      </c>
      <c r="R386" s="11" t="str">
        <f>VLOOKUP(P386,Store_Dim!$A$2:$E$21,3,FALSE)</f>
        <v>North</v>
      </c>
      <c r="S386" s="11" t="str">
        <f>VLOOKUP(P386,Store_Dim!$A$2:$E$21,4,FALSE)</f>
        <v>Danielmouth</v>
      </c>
      <c r="T386" s="11" t="str">
        <f>VLOOKUP(P386,Store_Dim!$A$2:$E$21,5,FALSE)</f>
        <v>Flagship</v>
      </c>
      <c r="U386" s="11" t="s">
        <v>3169</v>
      </c>
      <c r="V386" s="14">
        <f>VLOOKUP(Table1[[#This Row],[Sales_ID]],Sales!$A$2:$O$2001,2,FALSE)</f>
        <v>45323</v>
      </c>
      <c r="W386" s="15">
        <f>VLOOKUP(Table1[[#This Row],[Sales_ID]],Sales!$A$2:$O$2001,12,FALSE)</f>
        <v>3</v>
      </c>
      <c r="X386" s="16" t="str">
        <f>TEXT(VLOOKUP(Table1[[#This Row],[Sales_ID]],Sales!$A$2:$O$2001,13,FALSE),"₹#,##0")</f>
        <v>₹760</v>
      </c>
      <c r="Y386" s="51">
        <f>VLOOKUP(Table1[[#This Row],[Sales_ID]],Sales!$A$2:$O$2001,14,FALSE)</f>
        <v>0</v>
      </c>
      <c r="Z386" s="11" t="str">
        <f>VLOOKUP(Table1[[#This Row],[Sales_ID]],Sales!$A$2:$O$2001,10,FALSE)</f>
        <v>COD</v>
      </c>
      <c r="AA386" s="50">
        <f>VLOOKUP(Table1[[#This Row],[Sales_ID]],Sales!$A$2:$O$2001,15,FALSE)</f>
        <v>2281.14</v>
      </c>
    </row>
    <row r="387" spans="1:27" x14ac:dyDescent="0.3">
      <c r="A387" s="11" t="s">
        <v>942</v>
      </c>
      <c r="B387" s="11" t="str">
        <f>PROPER(VLOOKUP(A387,Customer!$A$2:$J$501,9,FALSE))</f>
        <v>Tracy Stephens</v>
      </c>
      <c r="C387" s="11" t="str">
        <f>PROPER(VLOOKUP(A387,Customer!$A$2:$H$501,3,FALSE))</f>
        <v>64</v>
      </c>
      <c r="D387" s="11" t="str">
        <f>PROPER(VLOOKUP(A387,Customer!$A$2:$H$501,4,FALSE))</f>
        <v>Male</v>
      </c>
      <c r="E387" s="11" t="str">
        <f>PROPER(VLOOKUP(A387,Customer!$A$2:$H$501,5,FALSE))</f>
        <v>New Joshuatown</v>
      </c>
      <c r="F387" s="11" t="str">
        <f>PROPER(VLOOKUP(A387,Customer!$A$2:$H$501,6,FALSE))</f>
        <v>Maine</v>
      </c>
      <c r="G387" s="11" t="str">
        <f>VLOOKUP(A387,Customer!$A$2:$H$501,7,FALSE)</f>
        <v>USA</v>
      </c>
      <c r="H387" s="11" t="str">
        <f>PROPER(VLOOKUP(A387,Customer!$A$1:$J$501,10,FALSE))</f>
        <v>Platinum</v>
      </c>
      <c r="I387" s="11" t="s">
        <v>1742</v>
      </c>
      <c r="J387" s="11" t="str">
        <f>VLOOKUP(I387, Product!$A$2:$H$501, 2,FALSE)</f>
        <v>Cricket Bat</v>
      </c>
      <c r="K387" s="11" t="str">
        <f>VLOOKUP(I387,Product!$A$2:$H$501,3,FALSE)</f>
        <v>Sports</v>
      </c>
      <c r="L387" s="11" t="str">
        <f>VLOOKUP(I387, Product!$A$2:$H$501, 4,FALSE)</f>
        <v>Team Sports</v>
      </c>
      <c r="M387" s="11" t="str">
        <f>VLOOKUP(I387, Product!$A$2:$H$501,5,FALSE)</f>
        <v>Khan LLC</v>
      </c>
      <c r="N387" s="12">
        <f>VLOOKUP(I387, Product!$A$2:$I$501,8,FALSE)</f>
        <v>245.98</v>
      </c>
      <c r="O387" s="12">
        <f>VLOOKUP(I387, Product!$A$2:$I$501,9,FALSE)</f>
        <v>471</v>
      </c>
      <c r="P387" s="11" t="s">
        <v>1776</v>
      </c>
      <c r="Q387" s="11" t="str">
        <f>VLOOKUP(P387,Store_Dim!$A$2:$E$21,2,FALSE)</f>
        <v>Benson-Elliott</v>
      </c>
      <c r="R387" s="11" t="str">
        <f>VLOOKUP(P387,Store_Dim!$A$2:$E$21,3,FALSE)</f>
        <v>East</v>
      </c>
      <c r="S387" s="11" t="str">
        <f>VLOOKUP(P387,Store_Dim!$A$2:$E$21,4,FALSE)</f>
        <v>Port Josephberg</v>
      </c>
      <c r="T387" s="11" t="str">
        <f>VLOOKUP(P387,Store_Dim!$A$2:$E$21,5,FALSE)</f>
        <v>Online</v>
      </c>
      <c r="U387" s="11" t="s">
        <v>3170</v>
      </c>
      <c r="V387" s="14">
        <f>VLOOKUP(Table1[[#This Row],[Sales_ID]],Sales!$A$2:$O$2001,2,FALSE)</f>
        <v>45362</v>
      </c>
      <c r="W387" s="15">
        <f>VLOOKUP(Table1[[#This Row],[Sales_ID]],Sales!$A$2:$O$2001,12,FALSE)</f>
        <v>3</v>
      </c>
      <c r="X387" s="16" t="str">
        <f>TEXT(VLOOKUP(Table1[[#This Row],[Sales_ID]],Sales!$A$2:$O$2001,13,FALSE),"₹#,##0")</f>
        <v>₹613</v>
      </c>
      <c r="Y387" s="51">
        <f>VLOOKUP(Table1[[#This Row],[Sales_ID]],Sales!$A$2:$O$2001,14,FALSE)</f>
        <v>0.21</v>
      </c>
      <c r="Z387" s="11" t="str">
        <f>VLOOKUP(Table1[[#This Row],[Sales_ID]],Sales!$A$2:$O$2001,10,FALSE)</f>
        <v>COD</v>
      </c>
      <c r="AA387" s="50">
        <f>VLOOKUP(Table1[[#This Row],[Sales_ID]],Sales!$A$2:$O$2001,15,FALSE)</f>
        <v>1451.6960999999999</v>
      </c>
    </row>
    <row r="388" spans="1:27" x14ac:dyDescent="0.3">
      <c r="A388" s="11" t="s">
        <v>160</v>
      </c>
      <c r="B388" s="11" t="str">
        <f>PROPER(VLOOKUP(A388,Customer!$A$2:$J$501,9,FALSE))</f>
        <v>James Gibbs</v>
      </c>
      <c r="C388" s="11" t="str">
        <f>PROPER(VLOOKUP(A388,Customer!$A$2:$H$501,3,FALSE))</f>
        <v>21</v>
      </c>
      <c r="D388" s="11" t="str">
        <f>PROPER(VLOOKUP(A388,Customer!$A$2:$H$501,4,FALSE))</f>
        <v>Male</v>
      </c>
      <c r="E388" s="11" t="str">
        <f>PROPER(VLOOKUP(A388,Customer!$A$2:$H$501,5,FALSE))</f>
        <v>Mooneyshire</v>
      </c>
      <c r="F388" s="11" t="str">
        <f>PROPER(VLOOKUP(A388,Customer!$A$2:$H$501,6,FALSE))</f>
        <v>Alaska</v>
      </c>
      <c r="G388" s="11" t="str">
        <f>VLOOKUP(A388,Customer!$A$2:$H$501,7,FALSE)</f>
        <v>USA</v>
      </c>
      <c r="H388" s="11" t="str">
        <f>PROPER(VLOOKUP(A388,Customer!$A$1:$J$501,10,FALSE))</f>
        <v>Platinum</v>
      </c>
      <c r="I388" s="11" t="s">
        <v>1674</v>
      </c>
      <c r="J388" s="11" t="str">
        <f>VLOOKUP(I388, Product!$A$2:$H$501, 2,FALSE)</f>
        <v>Organic Sunscreen Lotion</v>
      </c>
      <c r="K388" s="11" t="str">
        <f>VLOOKUP(I388,Product!$A$2:$H$501,3,FALSE)</f>
        <v>Beauty</v>
      </c>
      <c r="L388" s="11" t="str">
        <f>VLOOKUP(I388, Product!$A$2:$H$501, 4,FALSE)</f>
        <v>Skincare</v>
      </c>
      <c r="M388" s="11" t="str">
        <f>VLOOKUP(I388, Product!$A$2:$H$501,5,FALSE)</f>
        <v>Anderson-Riley</v>
      </c>
      <c r="N388" s="12">
        <f>VLOOKUP(I388, Product!$A$2:$I$501,8,FALSE)</f>
        <v>266.86</v>
      </c>
      <c r="O388" s="12">
        <f>VLOOKUP(I388, Product!$A$2:$I$501,9,FALSE)</f>
        <v>458</v>
      </c>
      <c r="P388" s="11" t="s">
        <v>1804</v>
      </c>
      <c r="Q388" s="11" t="str">
        <f>VLOOKUP(P388,Store_Dim!$A$2:$E$21,2,FALSE)</f>
        <v>Frederick-Wright</v>
      </c>
      <c r="R388" s="11" t="str">
        <f>VLOOKUP(P388,Store_Dim!$A$2:$E$21,3,FALSE)</f>
        <v>West</v>
      </c>
      <c r="S388" s="11" t="str">
        <f>VLOOKUP(P388,Store_Dim!$A$2:$E$21,4,FALSE)</f>
        <v>New Jimmymouth</v>
      </c>
      <c r="T388" s="11" t="str">
        <f>VLOOKUP(P388,Store_Dim!$A$2:$E$21,5,FALSE)</f>
        <v>Flagship</v>
      </c>
      <c r="U388" s="11" t="s">
        <v>3171</v>
      </c>
      <c r="V388" s="14">
        <f>VLOOKUP(Table1[[#This Row],[Sales_ID]],Sales!$A$2:$O$2001,2,FALSE)</f>
        <v>45544</v>
      </c>
      <c r="W388" s="15">
        <f>VLOOKUP(Table1[[#This Row],[Sales_ID]],Sales!$A$2:$O$2001,12,FALSE)</f>
        <v>3</v>
      </c>
      <c r="X388" s="16" t="str">
        <f>TEXT(VLOOKUP(Table1[[#This Row],[Sales_ID]],Sales!$A$2:$O$2001,13,FALSE),"₹#,##0")</f>
        <v>₹841</v>
      </c>
      <c r="Y388" s="51">
        <f>VLOOKUP(Table1[[#This Row],[Sales_ID]],Sales!$A$2:$O$2001,14,FALSE)</f>
        <v>0.28999999999999998</v>
      </c>
      <c r="Z388" s="11" t="str">
        <f>VLOOKUP(Table1[[#This Row],[Sales_ID]],Sales!$A$2:$O$2001,10,FALSE)</f>
        <v>PayPal</v>
      </c>
      <c r="AA388" s="50">
        <f>VLOOKUP(Table1[[#This Row],[Sales_ID]],Sales!$A$2:$O$2001,15,FALSE)</f>
        <v>1792.1180999999999</v>
      </c>
    </row>
    <row r="389" spans="1:27" x14ac:dyDescent="0.3">
      <c r="A389" s="11" t="s">
        <v>833</v>
      </c>
      <c r="B389" s="11" t="str">
        <f>PROPER(VLOOKUP(A389,Customer!$A$2:$J$501,9,FALSE))</f>
        <v>Carol Bishop</v>
      </c>
      <c r="C389" s="11" t="str">
        <f>PROPER(VLOOKUP(A389,Customer!$A$2:$H$501,3,FALSE))</f>
        <v>27</v>
      </c>
      <c r="D389" s="11" t="str">
        <f>PROPER(VLOOKUP(A389,Customer!$A$2:$H$501,4,FALSE))</f>
        <v>Female</v>
      </c>
      <c r="E389" s="11" t="str">
        <f>PROPER(VLOOKUP(A389,Customer!$A$2:$H$501,5,FALSE))</f>
        <v>Lake Saramouth</v>
      </c>
      <c r="F389" s="11" t="str">
        <f>PROPER(VLOOKUP(A389,Customer!$A$2:$H$501,6,FALSE))</f>
        <v>Oregon</v>
      </c>
      <c r="G389" s="11" t="str">
        <f>VLOOKUP(A389,Customer!$A$2:$H$501,7,FALSE)</f>
        <v>USA</v>
      </c>
      <c r="H389" s="11" t="str">
        <f>PROPER(VLOOKUP(A389,Customer!$A$1:$J$501,10,FALSE))</f>
        <v>Silver</v>
      </c>
      <c r="I389" s="11" t="s">
        <v>1644</v>
      </c>
      <c r="J389" s="11" t="str">
        <f>VLOOKUP(I389, Product!$A$2:$H$501, 2,FALSE)</f>
        <v>Car Dashboard Phone Holder</v>
      </c>
      <c r="K389" s="11" t="str">
        <f>VLOOKUP(I389,Product!$A$2:$H$501,3,FALSE)</f>
        <v>Electronics</v>
      </c>
      <c r="L389" s="11" t="str">
        <f>VLOOKUP(I389, Product!$A$2:$H$501, 4,FALSE)</f>
        <v>Accessories</v>
      </c>
      <c r="M389" s="11" t="str">
        <f>VLOOKUP(I389, Product!$A$2:$H$501,5,FALSE)</f>
        <v>Byrd, Stewart and Valdez</v>
      </c>
      <c r="N389" s="12">
        <f>VLOOKUP(I389, Product!$A$2:$I$501,8,FALSE)</f>
        <v>177.98</v>
      </c>
      <c r="O389" s="12">
        <f>VLOOKUP(I389, Product!$A$2:$I$501,9,FALSE)</f>
        <v>103</v>
      </c>
      <c r="P389" s="11" t="s">
        <v>1786</v>
      </c>
      <c r="Q389" s="11" t="str">
        <f>VLOOKUP(P389,Store_Dim!$A$2:$E$21,2,FALSE)</f>
        <v>Moore, Padilla and Butler</v>
      </c>
      <c r="R389" s="11" t="str">
        <f>VLOOKUP(P389,Store_Dim!$A$2:$E$21,3,FALSE)</f>
        <v>South</v>
      </c>
      <c r="S389" s="11" t="str">
        <f>VLOOKUP(P389,Store_Dim!$A$2:$E$21,4,FALSE)</f>
        <v>East Johnstad</v>
      </c>
      <c r="T389" s="11" t="str">
        <f>VLOOKUP(P389,Store_Dim!$A$2:$E$21,5,FALSE)</f>
        <v>Flagship</v>
      </c>
      <c r="U389" s="11" t="s">
        <v>3172</v>
      </c>
      <c r="V389" s="14">
        <f>VLOOKUP(Table1[[#This Row],[Sales_ID]],Sales!$A$2:$O$2001,2,FALSE)</f>
        <v>45249</v>
      </c>
      <c r="W389" s="15">
        <f>VLOOKUP(Table1[[#This Row],[Sales_ID]],Sales!$A$2:$O$2001,12,FALSE)</f>
        <v>2</v>
      </c>
      <c r="X389" s="16" t="str">
        <f>TEXT(VLOOKUP(Table1[[#This Row],[Sales_ID]],Sales!$A$2:$O$2001,13,FALSE),"₹#,##0")</f>
        <v>₹637</v>
      </c>
      <c r="Y389" s="51">
        <f>VLOOKUP(Table1[[#This Row],[Sales_ID]],Sales!$A$2:$O$2001,14,FALSE)</f>
        <v>0.25</v>
      </c>
      <c r="Z389" s="11" t="str">
        <f>VLOOKUP(Table1[[#This Row],[Sales_ID]],Sales!$A$2:$O$2001,10,FALSE)</f>
        <v>Credit Card</v>
      </c>
      <c r="AA389" s="50">
        <f>VLOOKUP(Table1[[#This Row],[Sales_ID]],Sales!$A$2:$O$2001,15,FALSE)</f>
        <v>954.76499999999999</v>
      </c>
    </row>
    <row r="390" spans="1:27" x14ac:dyDescent="0.3">
      <c r="A390" s="11" t="s">
        <v>329</v>
      </c>
      <c r="B390" s="11" t="str">
        <f>PROPER(VLOOKUP(A390,Customer!$A$2:$J$501,9,FALSE))</f>
        <v>Donna Gregory</v>
      </c>
      <c r="C390" s="11" t="str">
        <f>PROPER(VLOOKUP(A390,Customer!$A$2:$H$501,3,FALSE))</f>
        <v>29</v>
      </c>
      <c r="D390" s="11" t="str">
        <f>PROPER(VLOOKUP(A390,Customer!$A$2:$H$501,4,FALSE))</f>
        <v>Female</v>
      </c>
      <c r="E390" s="11" t="str">
        <f>PROPER(VLOOKUP(A390,Customer!$A$2:$H$501,5,FALSE))</f>
        <v>South Amandahaven</v>
      </c>
      <c r="F390" s="11" t="str">
        <f>PROPER(VLOOKUP(A390,Customer!$A$2:$H$501,6,FALSE))</f>
        <v>Arizona</v>
      </c>
      <c r="G390" s="11" t="str">
        <f>VLOOKUP(A390,Customer!$A$2:$H$501,7,FALSE)</f>
        <v>USA</v>
      </c>
      <c r="H390" s="11" t="str">
        <f>PROPER(VLOOKUP(A390,Customer!$A$1:$J$501,10,FALSE))</f>
        <v>Silver</v>
      </c>
      <c r="I390" s="11" t="s">
        <v>1638</v>
      </c>
      <c r="J390" s="11" t="str">
        <f>VLOOKUP(I390, Product!$A$2:$H$501, 2,FALSE)</f>
        <v>High-Grip Football</v>
      </c>
      <c r="K390" s="11" t="str">
        <f>VLOOKUP(I390,Product!$A$2:$H$501,3,FALSE)</f>
        <v>Sports</v>
      </c>
      <c r="L390" s="11" t="str">
        <f>VLOOKUP(I390, Product!$A$2:$H$501, 4,FALSE)</f>
        <v>Team Sports</v>
      </c>
      <c r="M390" s="11" t="str">
        <f>VLOOKUP(I390, Product!$A$2:$H$501,5,FALSE)</f>
        <v>Bridges, Banks and Cummings</v>
      </c>
      <c r="N390" s="12">
        <f>VLOOKUP(I390, Product!$A$2:$I$501,8,FALSE)</f>
        <v>318.91000000000003</v>
      </c>
      <c r="O390" s="12">
        <f>VLOOKUP(I390, Product!$A$2:$I$501,9,FALSE)</f>
        <v>114</v>
      </c>
      <c r="P390" s="11" t="s">
        <v>1782</v>
      </c>
      <c r="Q390" s="11" t="str">
        <f>VLOOKUP(P390,Store_Dim!$A$2:$E$21,2,FALSE)</f>
        <v>Bean, Jones and Park</v>
      </c>
      <c r="R390" s="11" t="str">
        <f>VLOOKUP(P390,Store_Dim!$A$2:$E$21,3,FALSE)</f>
        <v>West</v>
      </c>
      <c r="S390" s="11" t="str">
        <f>VLOOKUP(P390,Store_Dim!$A$2:$E$21,4,FALSE)</f>
        <v>Thompsonborough</v>
      </c>
      <c r="T390" s="11" t="str">
        <f>VLOOKUP(P390,Store_Dim!$A$2:$E$21,5,FALSE)</f>
        <v>Online</v>
      </c>
      <c r="U390" s="11" t="s">
        <v>3173</v>
      </c>
      <c r="V390" s="14">
        <f>VLOOKUP(Table1[[#This Row],[Sales_ID]],Sales!$A$2:$O$2001,2,FALSE)</f>
        <v>45659</v>
      </c>
      <c r="W390" s="15">
        <f>VLOOKUP(Table1[[#This Row],[Sales_ID]],Sales!$A$2:$O$2001,12,FALSE)</f>
        <v>2</v>
      </c>
      <c r="X390" s="16" t="str">
        <f>TEXT(VLOOKUP(Table1[[#This Row],[Sales_ID]],Sales!$A$2:$O$2001,13,FALSE),"₹#,##0")</f>
        <v>₹732</v>
      </c>
      <c r="Y390" s="51">
        <f>VLOOKUP(Table1[[#This Row],[Sales_ID]],Sales!$A$2:$O$2001,14,FALSE)</f>
        <v>0.22</v>
      </c>
      <c r="Z390" s="11" t="str">
        <f>VLOOKUP(Table1[[#This Row],[Sales_ID]],Sales!$A$2:$O$2001,10,FALSE)</f>
        <v>COD</v>
      </c>
      <c r="AA390" s="50">
        <f>VLOOKUP(Table1[[#This Row],[Sales_ID]],Sales!$A$2:$O$2001,15,FALSE)</f>
        <v>1142.4972</v>
      </c>
    </row>
    <row r="391" spans="1:27" x14ac:dyDescent="0.3">
      <c r="A391" s="11" t="s">
        <v>547</v>
      </c>
      <c r="B391" s="11" t="str">
        <f>PROPER(VLOOKUP(A391,Customer!$A$2:$J$501,9,FALSE))</f>
        <v>Daniel Rivas</v>
      </c>
      <c r="C391" s="11" t="str">
        <f>PROPER(VLOOKUP(A391,Customer!$A$2:$H$501,3,FALSE))</f>
        <v>39</v>
      </c>
      <c r="D391" s="11" t="str">
        <f>PROPER(VLOOKUP(A391,Customer!$A$2:$H$501,4,FALSE))</f>
        <v>Female</v>
      </c>
      <c r="E391" s="11" t="str">
        <f>PROPER(VLOOKUP(A391,Customer!$A$2:$H$501,5,FALSE))</f>
        <v>Dominiquefort</v>
      </c>
      <c r="F391" s="11" t="str">
        <f>PROPER(VLOOKUP(A391,Customer!$A$2:$H$501,6,FALSE))</f>
        <v>Georgia</v>
      </c>
      <c r="G391" s="11" t="str">
        <f>VLOOKUP(A391,Customer!$A$2:$H$501,7,FALSE)</f>
        <v>USA</v>
      </c>
      <c r="H391" s="11" t="str">
        <f>PROPER(VLOOKUP(A391,Customer!$A$1:$J$501,10,FALSE))</f>
        <v>Silver</v>
      </c>
      <c r="I391" s="11" t="s">
        <v>1656</v>
      </c>
      <c r="J391" s="11" t="str">
        <f>VLOOKUP(I391, Product!$A$2:$H$501, 2,FALSE)</f>
        <v>Sports Stopwatch Pro</v>
      </c>
      <c r="K391" s="11" t="str">
        <f>VLOOKUP(I391,Product!$A$2:$H$501,3,FALSE)</f>
        <v>Sports</v>
      </c>
      <c r="L391" s="11" t="str">
        <f>VLOOKUP(I391, Product!$A$2:$H$501, 4,FALSE)</f>
        <v>Accessories</v>
      </c>
      <c r="M391" s="11" t="str">
        <f>VLOOKUP(I391, Product!$A$2:$H$501,5,FALSE)</f>
        <v>Thompson-French</v>
      </c>
      <c r="N391" s="12">
        <f>VLOOKUP(I391, Product!$A$2:$I$501,8,FALSE)</f>
        <v>434.84</v>
      </c>
      <c r="O391" s="12">
        <f>VLOOKUP(I391, Product!$A$2:$I$501,9,FALSE)</f>
        <v>185</v>
      </c>
      <c r="P391" s="11" t="s">
        <v>1804</v>
      </c>
      <c r="Q391" s="11" t="str">
        <f>VLOOKUP(P391,Store_Dim!$A$2:$E$21,2,FALSE)</f>
        <v>Frederick-Wright</v>
      </c>
      <c r="R391" s="11" t="str">
        <f>VLOOKUP(P391,Store_Dim!$A$2:$E$21,3,FALSE)</f>
        <v>West</v>
      </c>
      <c r="S391" s="11" t="str">
        <f>VLOOKUP(P391,Store_Dim!$A$2:$E$21,4,FALSE)</f>
        <v>New Jimmymouth</v>
      </c>
      <c r="T391" s="11" t="str">
        <f>VLOOKUP(P391,Store_Dim!$A$2:$E$21,5,FALSE)</f>
        <v>Flagship</v>
      </c>
      <c r="U391" s="11" t="s">
        <v>3174</v>
      </c>
      <c r="V391" s="14">
        <f>VLOOKUP(Table1[[#This Row],[Sales_ID]],Sales!$A$2:$O$2001,2,FALSE)</f>
        <v>45927</v>
      </c>
      <c r="W391" s="15">
        <f>VLOOKUP(Table1[[#This Row],[Sales_ID]],Sales!$A$2:$O$2001,12,FALSE)</f>
        <v>3</v>
      </c>
      <c r="X391" s="16" t="str">
        <f>TEXT(VLOOKUP(Table1[[#This Row],[Sales_ID]],Sales!$A$2:$O$2001,13,FALSE),"₹#,##0")</f>
        <v>₹183</v>
      </c>
      <c r="Y391" s="51">
        <f>VLOOKUP(Table1[[#This Row],[Sales_ID]],Sales!$A$2:$O$2001,14,FALSE)</f>
        <v>0.28000000000000003</v>
      </c>
      <c r="Z391" s="11" t="str">
        <f>VLOOKUP(Table1[[#This Row],[Sales_ID]],Sales!$A$2:$O$2001,10,FALSE)</f>
        <v>COD</v>
      </c>
      <c r="AA391" s="50">
        <f>VLOOKUP(Table1[[#This Row],[Sales_ID]],Sales!$A$2:$O$2001,15,FALSE)</f>
        <v>396.23039999999992</v>
      </c>
    </row>
    <row r="392" spans="1:27" x14ac:dyDescent="0.3">
      <c r="A392" s="11" t="s">
        <v>241</v>
      </c>
      <c r="B392" s="11" t="str">
        <f>PROPER(VLOOKUP(A392,Customer!$A$2:$J$501,9,FALSE))</f>
        <v>Michael Thomas</v>
      </c>
      <c r="C392" s="11" t="str">
        <f>PROPER(VLOOKUP(A392,Customer!$A$2:$H$501,3,FALSE))</f>
        <v>21</v>
      </c>
      <c r="D392" s="11" t="str">
        <f>PROPER(VLOOKUP(A392,Customer!$A$2:$H$501,4,FALSE))</f>
        <v>Female</v>
      </c>
      <c r="E392" s="11" t="str">
        <f>PROPER(VLOOKUP(A392,Customer!$A$2:$H$501,5,FALSE))</f>
        <v>Woodmouth</v>
      </c>
      <c r="F392" s="11" t="str">
        <f>PROPER(VLOOKUP(A392,Customer!$A$2:$H$501,6,FALSE))</f>
        <v>Nevada</v>
      </c>
      <c r="G392" s="11" t="str">
        <f>VLOOKUP(A392,Customer!$A$2:$H$501,7,FALSE)</f>
        <v>USA</v>
      </c>
      <c r="H392" s="11" t="str">
        <f>PROPER(VLOOKUP(A392,Customer!$A$1:$J$501,10,FALSE))</f>
        <v>Silver</v>
      </c>
      <c r="I392" s="11" t="s">
        <v>1570</v>
      </c>
      <c r="J392" s="11" t="str">
        <f>VLOOKUP(I392, Product!$A$2:$H$501, 2,FALSE)</f>
        <v>HD Smart TV Stick</v>
      </c>
      <c r="K392" s="11" t="str">
        <f>VLOOKUP(I392,Product!$A$2:$H$501,3,FALSE)</f>
        <v>Electronics</v>
      </c>
      <c r="L392" s="11" t="str">
        <f>VLOOKUP(I392, Product!$A$2:$H$501, 4,FALSE)</f>
        <v>Accessories</v>
      </c>
      <c r="M392" s="11" t="str">
        <f>VLOOKUP(I392, Product!$A$2:$H$501,5,FALSE)</f>
        <v>Gibson, Hobbs and Weaver</v>
      </c>
      <c r="N392" s="12">
        <f>VLOOKUP(I392, Product!$A$2:$I$501,8,FALSE)</f>
        <v>449.4</v>
      </c>
      <c r="O392" s="12">
        <f>VLOOKUP(I392, Product!$A$2:$I$501,9,FALSE)</f>
        <v>274.7</v>
      </c>
      <c r="P392" s="11" t="s">
        <v>1797</v>
      </c>
      <c r="Q392" s="11" t="str">
        <f>VLOOKUP(P392,Store_Dim!$A$2:$E$21,2,FALSE)</f>
        <v>Gardner, Humphrey and Contreras</v>
      </c>
      <c r="R392" s="11" t="str">
        <f>VLOOKUP(P392,Store_Dim!$A$2:$E$21,3,FALSE)</f>
        <v>East</v>
      </c>
      <c r="S392" s="11" t="str">
        <f>VLOOKUP(P392,Store_Dim!$A$2:$E$21,4,FALSE)</f>
        <v>Johnsonville</v>
      </c>
      <c r="T392" s="11" t="str">
        <f>VLOOKUP(P392,Store_Dim!$A$2:$E$21,5,FALSE)</f>
        <v>Flagship</v>
      </c>
      <c r="U392" s="11" t="s">
        <v>3175</v>
      </c>
      <c r="V392" s="14">
        <f>VLOOKUP(Table1[[#This Row],[Sales_ID]],Sales!$A$2:$O$2001,2,FALSE)</f>
        <v>45373</v>
      </c>
      <c r="W392" s="15">
        <f>VLOOKUP(Table1[[#This Row],[Sales_ID]],Sales!$A$2:$O$2001,12,FALSE)</f>
        <v>4</v>
      </c>
      <c r="X392" s="16" t="str">
        <f>TEXT(VLOOKUP(Table1[[#This Row],[Sales_ID]],Sales!$A$2:$O$2001,13,FALSE),"₹#,##0")</f>
        <v>₹899</v>
      </c>
      <c r="Y392" s="51">
        <f>VLOOKUP(Table1[[#This Row],[Sales_ID]],Sales!$A$2:$O$2001,14,FALSE)</f>
        <v>0.16</v>
      </c>
      <c r="Z392" s="11" t="str">
        <f>VLOOKUP(Table1[[#This Row],[Sales_ID]],Sales!$A$2:$O$2001,10,FALSE)</f>
        <v>PayPal</v>
      </c>
      <c r="AA392" s="50">
        <f>VLOOKUP(Table1[[#This Row],[Sales_ID]],Sales!$A$2:$O$2001,15,FALSE)</f>
        <v>3019.2287999999999</v>
      </c>
    </row>
    <row r="393" spans="1:27" x14ac:dyDescent="0.3">
      <c r="A393" s="11" t="s">
        <v>1325</v>
      </c>
      <c r="B393" s="11" t="str">
        <f>PROPER(VLOOKUP(A393,Customer!$A$2:$J$501,9,FALSE))</f>
        <v>Jose Stewart</v>
      </c>
      <c r="C393" s="11" t="str">
        <f>PROPER(VLOOKUP(A393,Customer!$A$2:$H$501,3,FALSE))</f>
        <v>18</v>
      </c>
      <c r="D393" s="11" t="str">
        <f>PROPER(VLOOKUP(A393,Customer!$A$2:$H$501,4,FALSE))</f>
        <v>Female</v>
      </c>
      <c r="E393" s="11" t="str">
        <f>PROPER(VLOOKUP(A393,Customer!$A$2:$H$501,5,FALSE))</f>
        <v>South Robert</v>
      </c>
      <c r="F393" s="11" t="str">
        <f>PROPER(VLOOKUP(A393,Customer!$A$2:$H$501,6,FALSE))</f>
        <v>Maine</v>
      </c>
      <c r="G393" s="11" t="str">
        <f>VLOOKUP(A393,Customer!$A$2:$H$501,7,FALSE)</f>
        <v>USA</v>
      </c>
      <c r="H393" s="11" t="str">
        <f>PROPER(VLOOKUP(A393,Customer!$A$1:$J$501,10,FALSE))</f>
        <v>Gold</v>
      </c>
      <c r="I393" s="11" t="s">
        <v>1654</v>
      </c>
      <c r="J393" s="11" t="str">
        <f>VLOOKUP(I393, Product!$A$2:$H$501, 2,FALSE)</f>
        <v>Men's Track Pants</v>
      </c>
      <c r="K393" s="11" t="str">
        <f>VLOOKUP(I393,Product!$A$2:$H$501,3,FALSE)</f>
        <v>Clothing</v>
      </c>
      <c r="L393" s="11" t="str">
        <f>VLOOKUP(I393, Product!$A$2:$H$501, 4,FALSE)</f>
        <v>Bottoms</v>
      </c>
      <c r="M393" s="11" t="str">
        <f>VLOOKUP(I393, Product!$A$2:$H$501,5,FALSE)</f>
        <v>Hamilton, Woods and Walker</v>
      </c>
      <c r="N393" s="12">
        <f>VLOOKUP(I393, Product!$A$2:$I$501,8,FALSE)</f>
        <v>386.56</v>
      </c>
      <c r="O393" s="12">
        <f>VLOOKUP(I393, Product!$A$2:$I$501,9,FALSE)</f>
        <v>125</v>
      </c>
      <c r="P393" s="11" t="s">
        <v>1773</v>
      </c>
      <c r="Q393" s="11" t="str">
        <f>VLOOKUP(P393,Store_Dim!$A$2:$E$21,2,FALSE)</f>
        <v>Gray Ltd</v>
      </c>
      <c r="R393" s="11" t="str">
        <f>VLOOKUP(P393,Store_Dim!$A$2:$E$21,3,FALSE)</f>
        <v>North</v>
      </c>
      <c r="S393" s="11" t="str">
        <f>VLOOKUP(P393,Store_Dim!$A$2:$E$21,4,FALSE)</f>
        <v>New Michaelchester</v>
      </c>
      <c r="T393" s="11" t="str">
        <f>VLOOKUP(P393,Store_Dim!$A$2:$E$21,5,FALSE)</f>
        <v>Outlet</v>
      </c>
      <c r="U393" s="11" t="s">
        <v>1961</v>
      </c>
      <c r="V393" s="14">
        <f>VLOOKUP(Table1[[#This Row],[Sales_ID]],Sales!$A$2:$O$2001,2,FALSE)</f>
        <v>45544</v>
      </c>
      <c r="W393" s="15">
        <f>VLOOKUP(Table1[[#This Row],[Sales_ID]],Sales!$A$2:$O$2001,12,FALSE)</f>
        <v>3</v>
      </c>
      <c r="X393" s="16" t="str">
        <f>TEXT(VLOOKUP(Table1[[#This Row],[Sales_ID]],Sales!$A$2:$O$2001,13,FALSE),"₹#,##0")</f>
        <v>₹577</v>
      </c>
      <c r="Y393" s="51">
        <f>VLOOKUP(Table1[[#This Row],[Sales_ID]],Sales!$A$2:$O$2001,14,FALSE)</f>
        <v>0.22</v>
      </c>
      <c r="Z393" s="11" t="str">
        <f>VLOOKUP(Table1[[#This Row],[Sales_ID]],Sales!$A$2:$O$2001,10,FALSE)</f>
        <v>COD</v>
      </c>
      <c r="AA393" s="50">
        <f>VLOOKUP(Table1[[#This Row],[Sales_ID]],Sales!$A$2:$O$2001,15,FALSE)</f>
        <v>1349.0568000000001</v>
      </c>
    </row>
    <row r="394" spans="1:27" x14ac:dyDescent="0.3">
      <c r="A394" s="11" t="s">
        <v>1217</v>
      </c>
      <c r="B394" s="11" t="str">
        <f>PROPER(VLOOKUP(A394,Customer!$A$2:$J$501,9,FALSE))</f>
        <v>Daniel Bell</v>
      </c>
      <c r="C394" s="11" t="str">
        <f>PROPER(VLOOKUP(A394,Customer!$A$2:$H$501,3,FALSE))</f>
        <v>56</v>
      </c>
      <c r="D394" s="11" t="str">
        <f>PROPER(VLOOKUP(A394,Customer!$A$2:$H$501,4,FALSE))</f>
        <v>Male</v>
      </c>
      <c r="E394" s="11" t="str">
        <f>PROPER(VLOOKUP(A394,Customer!$A$2:$H$501,5,FALSE))</f>
        <v>Deniseberg</v>
      </c>
      <c r="F394" s="11" t="str">
        <f>PROPER(VLOOKUP(A394,Customer!$A$2:$H$501,6,FALSE))</f>
        <v>Arkansas</v>
      </c>
      <c r="G394" s="11" t="str">
        <f>VLOOKUP(A394,Customer!$A$2:$H$501,7,FALSE)</f>
        <v>USA</v>
      </c>
      <c r="H394" s="11" t="str">
        <f>PROPER(VLOOKUP(A394,Customer!$A$1:$J$501,10,FALSE))</f>
        <v>Silver</v>
      </c>
      <c r="I394" s="11" t="s">
        <v>1594</v>
      </c>
      <c r="J394" s="11" t="str">
        <f>VLOOKUP(I394, Product!$A$2:$H$501, 2,FALSE)</f>
        <v>Men's Formal Shirt</v>
      </c>
      <c r="K394" s="11" t="str">
        <f>VLOOKUP(I394,Product!$A$2:$H$501,3,FALSE)</f>
        <v>Clothing</v>
      </c>
      <c r="L394" s="11" t="str">
        <f>VLOOKUP(I394, Product!$A$2:$H$501, 4,FALSE)</f>
        <v>Tops</v>
      </c>
      <c r="M394" s="11" t="str">
        <f>VLOOKUP(I394, Product!$A$2:$H$501,5,FALSE)</f>
        <v>Moon, Mora and Santos</v>
      </c>
      <c r="N394" s="12">
        <f>VLOOKUP(I394, Product!$A$2:$I$501,8,FALSE)</f>
        <v>265.73266666666666</v>
      </c>
      <c r="O394" s="12">
        <f>VLOOKUP(I394, Product!$A$2:$I$501,9,FALSE)</f>
        <v>360</v>
      </c>
      <c r="P394" s="11" t="s">
        <v>1761</v>
      </c>
      <c r="Q394" s="11" t="str">
        <f>VLOOKUP(P394,Store_Dim!$A$2:$E$21,2,FALSE)</f>
        <v>Black-Horn</v>
      </c>
      <c r="R394" s="11" t="str">
        <f>VLOOKUP(P394,Store_Dim!$A$2:$E$21,3,FALSE)</f>
        <v>South</v>
      </c>
      <c r="S394" s="11" t="str">
        <f>VLOOKUP(P394,Store_Dim!$A$2:$E$21,4,FALSE)</f>
        <v>North Nancyview</v>
      </c>
      <c r="T394" s="11" t="str">
        <f>VLOOKUP(P394,Store_Dim!$A$2:$E$21,5,FALSE)</f>
        <v>Outlet</v>
      </c>
      <c r="U394" s="11" t="s">
        <v>3176</v>
      </c>
      <c r="V394" s="14">
        <f>VLOOKUP(Table1[[#This Row],[Sales_ID]],Sales!$A$2:$O$2001,2,FALSE)</f>
        <v>45529</v>
      </c>
      <c r="W394" s="15">
        <f>VLOOKUP(Table1[[#This Row],[Sales_ID]],Sales!$A$2:$O$2001,12,FALSE)</f>
        <v>3</v>
      </c>
      <c r="X394" s="16" t="str">
        <f>TEXT(VLOOKUP(Table1[[#This Row],[Sales_ID]],Sales!$A$2:$O$2001,13,FALSE),"₹#,##0")</f>
        <v>₹152</v>
      </c>
      <c r="Y394" s="51">
        <f>VLOOKUP(Table1[[#This Row],[Sales_ID]],Sales!$A$2:$O$2001,14,FALSE)</f>
        <v>0.25</v>
      </c>
      <c r="Z394" s="11" t="str">
        <f>VLOOKUP(Table1[[#This Row],[Sales_ID]],Sales!$A$2:$O$2001,10,FALSE)</f>
        <v>Credit Card</v>
      </c>
      <c r="AA394" s="50">
        <f>VLOOKUP(Table1[[#This Row],[Sales_ID]],Sales!$A$2:$O$2001,15,FALSE)</f>
        <v>342.92250000000001</v>
      </c>
    </row>
    <row r="395" spans="1:27" x14ac:dyDescent="0.3">
      <c r="A395" s="11" t="s">
        <v>722</v>
      </c>
      <c r="B395" s="11" t="str">
        <f>PROPER(VLOOKUP(A395,Customer!$A$2:$J$501,9,FALSE))</f>
        <v>Robert Harris</v>
      </c>
      <c r="C395" s="11" t="str">
        <f>PROPER(VLOOKUP(A395,Customer!$A$2:$H$501,3,FALSE))</f>
        <v>50</v>
      </c>
      <c r="D395" s="11" t="str">
        <f>PROPER(VLOOKUP(A395,Customer!$A$2:$H$501,4,FALSE))</f>
        <v>Male</v>
      </c>
      <c r="E395" s="11" t="str">
        <f>PROPER(VLOOKUP(A395,Customer!$A$2:$H$501,5,FALSE))</f>
        <v>East Jeremy</v>
      </c>
      <c r="F395" s="11" t="str">
        <f>PROPER(VLOOKUP(A395,Customer!$A$2:$H$501,6,FALSE))</f>
        <v>Iowa</v>
      </c>
      <c r="G395" s="11" t="str">
        <f>VLOOKUP(A395,Customer!$A$2:$H$501,7,FALSE)</f>
        <v>USA</v>
      </c>
      <c r="H395" s="11" t="str">
        <f>PROPER(VLOOKUP(A395,Customer!$A$1:$J$501,10,FALSE))</f>
        <v>Platinum</v>
      </c>
      <c r="I395" s="11" t="s">
        <v>1732</v>
      </c>
      <c r="J395" s="11" t="str">
        <f>VLOOKUP(I395, Product!$A$2:$H$501, 2,FALSE)</f>
        <v>Microwave Oven</v>
      </c>
      <c r="K395" s="11" t="str">
        <f>VLOOKUP(I395,Product!$A$2:$H$501,3,FALSE)</f>
        <v>Home</v>
      </c>
      <c r="L395" s="11" t="str">
        <f>VLOOKUP(I395, Product!$A$2:$H$501, 4,FALSE)</f>
        <v>Appliances</v>
      </c>
      <c r="M395" s="11" t="str">
        <f>VLOOKUP(I395, Product!$A$2:$H$501,5,FALSE)</f>
        <v>Green, Powell and Palmer</v>
      </c>
      <c r="N395" s="12">
        <f>VLOOKUP(I395, Product!$A$2:$I$501,8,FALSE)</f>
        <v>447.43</v>
      </c>
      <c r="O395" s="12">
        <f>VLOOKUP(I395, Product!$A$2:$I$501,9,FALSE)</f>
        <v>191</v>
      </c>
      <c r="P395" s="11" t="s">
        <v>1799</v>
      </c>
      <c r="Q395" s="11" t="str">
        <f>VLOOKUP(P395,Store_Dim!$A$2:$E$21,2,FALSE)</f>
        <v>Mcdonald Inc</v>
      </c>
      <c r="R395" s="11" t="str">
        <f>VLOOKUP(P395,Store_Dim!$A$2:$E$21,3,FALSE)</f>
        <v>South</v>
      </c>
      <c r="S395" s="11" t="str">
        <f>VLOOKUP(P395,Store_Dim!$A$2:$E$21,4,FALSE)</f>
        <v>Christopherland</v>
      </c>
      <c r="T395" s="11" t="str">
        <f>VLOOKUP(P395,Store_Dim!$A$2:$E$21,5,FALSE)</f>
        <v>Outlet</v>
      </c>
      <c r="U395" s="11" t="s">
        <v>3177</v>
      </c>
      <c r="V395" s="14">
        <f>VLOOKUP(Table1[[#This Row],[Sales_ID]],Sales!$A$2:$O$2001,2,FALSE)</f>
        <v>45872</v>
      </c>
      <c r="W395" s="15">
        <f>VLOOKUP(Table1[[#This Row],[Sales_ID]],Sales!$A$2:$O$2001,12,FALSE)</f>
        <v>3</v>
      </c>
      <c r="X395" s="16" t="str">
        <f>TEXT(VLOOKUP(Table1[[#This Row],[Sales_ID]],Sales!$A$2:$O$2001,13,FALSE),"₹#,##0")</f>
        <v>₹973</v>
      </c>
      <c r="Y395" s="51">
        <f>VLOOKUP(Table1[[#This Row],[Sales_ID]],Sales!$A$2:$O$2001,14,FALSE)</f>
        <v>0.28000000000000003</v>
      </c>
      <c r="Z395" s="11" t="str">
        <f>VLOOKUP(Table1[[#This Row],[Sales_ID]],Sales!$A$2:$O$2001,10,FALSE)</f>
        <v>COD</v>
      </c>
      <c r="AA395" s="50">
        <f>VLOOKUP(Table1[[#This Row],[Sales_ID]],Sales!$A$2:$O$2001,15,FALSE)</f>
        <v>2100.7728000000002</v>
      </c>
    </row>
    <row r="396" spans="1:27" x14ac:dyDescent="0.3">
      <c r="A396" s="11" t="s">
        <v>1437</v>
      </c>
      <c r="B396" s="11" t="str">
        <f>PROPER(VLOOKUP(A396,Customer!$A$2:$J$501,9,FALSE))</f>
        <v>Cynthia Parrish</v>
      </c>
      <c r="C396" s="11" t="str">
        <f>PROPER(VLOOKUP(A396,Customer!$A$2:$H$501,3,FALSE))</f>
        <v>18</v>
      </c>
      <c r="D396" s="11" t="str">
        <f>PROPER(VLOOKUP(A396,Customer!$A$2:$H$501,4,FALSE))</f>
        <v>Male</v>
      </c>
      <c r="E396" s="11" t="str">
        <f>PROPER(VLOOKUP(A396,Customer!$A$2:$H$501,5,FALSE))</f>
        <v>Espinozaberg</v>
      </c>
      <c r="F396" s="11" t="str">
        <f>PROPER(VLOOKUP(A396,Customer!$A$2:$H$501,6,FALSE))</f>
        <v>Minnesota</v>
      </c>
      <c r="G396" s="11" t="str">
        <f>VLOOKUP(A396,Customer!$A$2:$H$501,7,FALSE)</f>
        <v>USA</v>
      </c>
      <c r="H396" s="11" t="str">
        <f>PROPER(VLOOKUP(A396,Customer!$A$1:$J$501,10,FALSE))</f>
        <v>Silver</v>
      </c>
      <c r="I396" s="11" t="s">
        <v>1686</v>
      </c>
      <c r="J396" s="11" t="str">
        <f>VLOOKUP(I396, Product!$A$2:$H$501, 2,FALSE)</f>
        <v>Men's Sports Shorts</v>
      </c>
      <c r="K396" s="11" t="str">
        <f>VLOOKUP(I396,Product!$A$2:$H$501,3,FALSE)</f>
        <v>Clothing</v>
      </c>
      <c r="L396" s="11" t="str">
        <f>VLOOKUP(I396, Product!$A$2:$H$501, 4,FALSE)</f>
        <v>Bottoms</v>
      </c>
      <c r="M396" s="11" t="str">
        <f>VLOOKUP(I396, Product!$A$2:$H$501,5,FALSE)</f>
        <v>Fitzpatrick Ltd</v>
      </c>
      <c r="N396" s="12">
        <f>VLOOKUP(I396, Product!$A$2:$I$501,8,FALSE)</f>
        <v>218.22</v>
      </c>
      <c r="O396" s="12">
        <f>VLOOKUP(I396, Product!$A$2:$I$501,9,FALSE)</f>
        <v>224</v>
      </c>
      <c r="P396" s="11" t="s">
        <v>1792</v>
      </c>
      <c r="Q396" s="11" t="str">
        <f>VLOOKUP(P396,Store_Dim!$A$2:$E$21,2,FALSE)</f>
        <v>Aguirre-Keller</v>
      </c>
      <c r="R396" s="11" t="str">
        <f>VLOOKUP(P396,Store_Dim!$A$2:$E$21,3,FALSE)</f>
        <v>South</v>
      </c>
      <c r="S396" s="11" t="str">
        <f>VLOOKUP(P396,Store_Dim!$A$2:$E$21,4,FALSE)</f>
        <v>Lake Michael</v>
      </c>
      <c r="T396" s="11" t="str">
        <f>VLOOKUP(P396,Store_Dim!$A$2:$E$21,5,FALSE)</f>
        <v>Online</v>
      </c>
      <c r="U396" s="11" t="s">
        <v>3178</v>
      </c>
      <c r="V396" s="14">
        <f>VLOOKUP(Table1[[#This Row],[Sales_ID]],Sales!$A$2:$O$2001,2,FALSE)</f>
        <v>45267</v>
      </c>
      <c r="W396" s="15">
        <f>VLOOKUP(Table1[[#This Row],[Sales_ID]],Sales!$A$2:$O$2001,12,FALSE)</f>
        <v>4</v>
      </c>
      <c r="X396" s="16" t="str">
        <f>TEXT(VLOOKUP(Table1[[#This Row],[Sales_ID]],Sales!$A$2:$O$2001,13,FALSE),"₹#,##0")</f>
        <v>₹136</v>
      </c>
      <c r="Y396" s="51">
        <f>VLOOKUP(Table1[[#This Row],[Sales_ID]],Sales!$A$2:$O$2001,14,FALSE)</f>
        <v>0.04</v>
      </c>
      <c r="Z396" s="11" t="str">
        <f>VLOOKUP(Table1[[#This Row],[Sales_ID]],Sales!$A$2:$O$2001,10,FALSE)</f>
        <v>COD</v>
      </c>
      <c r="AA396" s="50">
        <f>VLOOKUP(Table1[[#This Row],[Sales_ID]],Sales!$A$2:$O$2001,15,FALSE)</f>
        <v>523.77599999999995</v>
      </c>
    </row>
    <row r="397" spans="1:27" x14ac:dyDescent="0.3">
      <c r="A397" s="11" t="s">
        <v>1246</v>
      </c>
      <c r="B397" s="11" t="str">
        <f>PROPER(VLOOKUP(A397,Customer!$A$2:$J$501,9,FALSE))</f>
        <v>Mark Rogers</v>
      </c>
      <c r="C397" s="11" t="str">
        <f>PROPER(VLOOKUP(A397,Customer!$A$2:$H$501,3,FALSE))</f>
        <v>57</v>
      </c>
      <c r="D397" s="11" t="str">
        <f>PROPER(VLOOKUP(A397,Customer!$A$2:$H$501,4,FALSE))</f>
        <v>Female</v>
      </c>
      <c r="E397" s="11" t="str">
        <f>PROPER(VLOOKUP(A397,Customer!$A$2:$H$501,5,FALSE))</f>
        <v>Bookertown</v>
      </c>
      <c r="F397" s="11" t="str">
        <f>PROPER(VLOOKUP(A397,Customer!$A$2:$H$501,6,FALSE))</f>
        <v>Oklahoma</v>
      </c>
      <c r="G397" s="11" t="str">
        <f>VLOOKUP(A397,Customer!$A$2:$H$501,7,FALSE)</f>
        <v>USA</v>
      </c>
      <c r="H397" s="11" t="str">
        <f>PROPER(VLOOKUP(A397,Customer!$A$1:$J$501,10,FALSE))</f>
        <v>Platinum</v>
      </c>
      <c r="I397" s="11" t="s">
        <v>1736</v>
      </c>
      <c r="J397" s="11" t="str">
        <f>VLOOKUP(I397, Product!$A$2:$H$501, 2,FALSE)</f>
        <v>Vitamin E Body Lotion</v>
      </c>
      <c r="K397" s="11" t="str">
        <f>VLOOKUP(I397,Product!$A$2:$H$501,3,FALSE)</f>
        <v>Beauty</v>
      </c>
      <c r="L397" s="11" t="str">
        <f>VLOOKUP(I397, Product!$A$2:$H$501, 4,FALSE)</f>
        <v>Skincare</v>
      </c>
      <c r="M397" s="11" t="str">
        <f>VLOOKUP(I397, Product!$A$2:$H$501,5,FALSE)</f>
        <v>Hoffman-Williams</v>
      </c>
      <c r="N397" s="12">
        <f>VLOOKUP(I397, Product!$A$2:$I$501,8,FALSE)</f>
        <v>358.47</v>
      </c>
      <c r="O397" s="12">
        <f>VLOOKUP(I397, Product!$A$2:$I$501,9,FALSE)</f>
        <v>213</v>
      </c>
      <c r="P397" s="11" t="s">
        <v>1801</v>
      </c>
      <c r="Q397" s="11" t="str">
        <f>VLOOKUP(P397,Store_Dim!$A$2:$E$21,2,FALSE)</f>
        <v>Shelton PLC</v>
      </c>
      <c r="R397" s="11" t="str">
        <f>VLOOKUP(P397,Store_Dim!$A$2:$E$21,3,FALSE)</f>
        <v>North</v>
      </c>
      <c r="S397" s="11" t="str">
        <f>VLOOKUP(P397,Store_Dim!$A$2:$E$21,4,FALSE)</f>
        <v>East Jenniferstad</v>
      </c>
      <c r="T397" s="11" t="str">
        <f>VLOOKUP(P397,Store_Dim!$A$2:$E$21,5,FALSE)</f>
        <v>Flagship</v>
      </c>
      <c r="U397" s="11" t="s">
        <v>3179</v>
      </c>
      <c r="V397" s="14">
        <f>VLOOKUP(Table1[[#This Row],[Sales_ID]],Sales!$A$2:$O$2001,2,FALSE)</f>
        <v>45894</v>
      </c>
      <c r="W397" s="15">
        <f>VLOOKUP(Table1[[#This Row],[Sales_ID]],Sales!$A$2:$O$2001,12,FALSE)</f>
        <v>1</v>
      </c>
      <c r="X397" s="16" t="str">
        <f>TEXT(VLOOKUP(Table1[[#This Row],[Sales_ID]],Sales!$A$2:$O$2001,13,FALSE),"₹#,##0")</f>
        <v>₹510</v>
      </c>
      <c r="Y397" s="51">
        <f>VLOOKUP(Table1[[#This Row],[Sales_ID]],Sales!$A$2:$O$2001,14,FALSE)</f>
        <v>0.27</v>
      </c>
      <c r="Z397" s="11" t="str">
        <f>VLOOKUP(Table1[[#This Row],[Sales_ID]],Sales!$A$2:$O$2001,10,FALSE)</f>
        <v>COD</v>
      </c>
      <c r="AA397" s="50">
        <f>VLOOKUP(Table1[[#This Row],[Sales_ID]],Sales!$A$2:$O$2001,15,FALSE)</f>
        <v>372.0299</v>
      </c>
    </row>
    <row r="398" spans="1:27" x14ac:dyDescent="0.3">
      <c r="A398" s="11" t="s">
        <v>23</v>
      </c>
      <c r="B398" s="11" t="str">
        <f>PROPER(VLOOKUP(A398,Customer!$A$2:$J$501,9,FALSE))</f>
        <v>Jeremy Harris</v>
      </c>
      <c r="C398" s="11" t="str">
        <f>PROPER(VLOOKUP(A398,Customer!$A$2:$H$501,3,FALSE))</f>
        <v>59</v>
      </c>
      <c r="D398" s="11" t="str">
        <f>PROPER(VLOOKUP(A398,Customer!$A$2:$H$501,4,FALSE))</f>
        <v>Female</v>
      </c>
      <c r="E398" s="11" t="str">
        <f>PROPER(VLOOKUP(A398,Customer!$A$2:$H$501,5,FALSE))</f>
        <v>Thomastown</v>
      </c>
      <c r="F398" s="11" t="str">
        <f>PROPER(VLOOKUP(A398,Customer!$A$2:$H$501,6,FALSE))</f>
        <v>Ohio</v>
      </c>
      <c r="G398" s="11" t="str">
        <f>VLOOKUP(A398,Customer!$A$2:$H$501,7,FALSE)</f>
        <v>USA</v>
      </c>
      <c r="H398" s="11" t="str">
        <f>PROPER(VLOOKUP(A398,Customer!$A$1:$J$501,10,FALSE))</f>
        <v>Bronze</v>
      </c>
      <c r="I398" s="11" t="s">
        <v>1742</v>
      </c>
      <c r="J398" s="11" t="str">
        <f>VLOOKUP(I398, Product!$A$2:$H$501, 2,FALSE)</f>
        <v>Cricket Bat</v>
      </c>
      <c r="K398" s="11" t="str">
        <f>VLOOKUP(I398,Product!$A$2:$H$501,3,FALSE)</f>
        <v>Sports</v>
      </c>
      <c r="L398" s="11" t="str">
        <f>VLOOKUP(I398, Product!$A$2:$H$501, 4,FALSE)</f>
        <v>Team Sports</v>
      </c>
      <c r="M398" s="11" t="str">
        <f>VLOOKUP(I398, Product!$A$2:$H$501,5,FALSE)</f>
        <v>Khan LLC</v>
      </c>
      <c r="N398" s="12">
        <f>VLOOKUP(I398, Product!$A$2:$I$501,8,FALSE)</f>
        <v>245.98</v>
      </c>
      <c r="O398" s="12">
        <f>VLOOKUP(I398, Product!$A$2:$I$501,9,FALSE)</f>
        <v>471</v>
      </c>
      <c r="P398" s="11" t="s">
        <v>1766</v>
      </c>
      <c r="Q398" s="11" t="str">
        <f>VLOOKUP(P398,Store_Dim!$A$2:$E$21,2,FALSE)</f>
        <v>Johnson-Wright</v>
      </c>
      <c r="R398" s="11" t="str">
        <f>VLOOKUP(P398,Store_Dim!$A$2:$E$21,3,FALSE)</f>
        <v>North</v>
      </c>
      <c r="S398" s="11" t="str">
        <f>VLOOKUP(P398,Store_Dim!$A$2:$E$21,4,FALSE)</f>
        <v>Hoodberg</v>
      </c>
      <c r="T398" s="11" t="str">
        <f>VLOOKUP(P398,Store_Dim!$A$2:$E$21,5,FALSE)</f>
        <v>Outlet</v>
      </c>
      <c r="U398" s="11" t="s">
        <v>3180</v>
      </c>
      <c r="V398" s="14">
        <f>VLOOKUP(Table1[[#This Row],[Sales_ID]],Sales!$A$2:$O$2001,2,FALSE)</f>
        <v>45331</v>
      </c>
      <c r="W398" s="15">
        <f>VLOOKUP(Table1[[#This Row],[Sales_ID]],Sales!$A$2:$O$2001,12,FALSE)</f>
        <v>4</v>
      </c>
      <c r="X398" s="16" t="str">
        <f>TEXT(VLOOKUP(Table1[[#This Row],[Sales_ID]],Sales!$A$2:$O$2001,13,FALSE),"₹#,##0")</f>
        <v>₹360</v>
      </c>
      <c r="Y398" s="51">
        <f>VLOOKUP(Table1[[#This Row],[Sales_ID]],Sales!$A$2:$O$2001,14,FALSE)</f>
        <v>0.09</v>
      </c>
      <c r="Z398" s="11" t="str">
        <f>VLOOKUP(Table1[[#This Row],[Sales_ID]],Sales!$A$2:$O$2001,10,FALSE)</f>
        <v>COD</v>
      </c>
      <c r="AA398" s="50">
        <f>VLOOKUP(Table1[[#This Row],[Sales_ID]],Sales!$A$2:$O$2001,15,FALSE)</f>
        <v>1311.4192</v>
      </c>
    </row>
    <row r="399" spans="1:27" x14ac:dyDescent="0.3">
      <c r="A399" s="11" t="s">
        <v>292</v>
      </c>
      <c r="B399" s="11" t="str">
        <f>PROPER(VLOOKUP(A399,Customer!$A$2:$J$501,9,FALSE))</f>
        <v>Jennifer Garcia</v>
      </c>
      <c r="C399" s="11" t="str">
        <f>PROPER(VLOOKUP(A399,Customer!$A$2:$H$501,3,FALSE))</f>
        <v>61</v>
      </c>
      <c r="D399" s="11" t="str">
        <f>PROPER(VLOOKUP(A399,Customer!$A$2:$H$501,4,FALSE))</f>
        <v>Female</v>
      </c>
      <c r="E399" s="11" t="str">
        <f>PROPER(VLOOKUP(A399,Customer!$A$2:$H$501,5,FALSE))</f>
        <v>New Sean</v>
      </c>
      <c r="F399" s="11" t="str">
        <f>PROPER(VLOOKUP(A399,Customer!$A$2:$H$501,6,FALSE))</f>
        <v>New Mexico</v>
      </c>
      <c r="G399" s="11" t="str">
        <f>VLOOKUP(A399,Customer!$A$2:$H$501,7,FALSE)</f>
        <v>USA</v>
      </c>
      <c r="H399" s="11" t="str">
        <f>PROPER(VLOOKUP(A399,Customer!$A$1:$J$501,10,FALSE))</f>
        <v>Bronze</v>
      </c>
      <c r="I399" s="11" t="s">
        <v>1726</v>
      </c>
      <c r="J399" s="11" t="str">
        <f>VLOOKUP(I399, Product!$A$2:$H$501, 2,FALSE)</f>
        <v>Face Foundation Kit</v>
      </c>
      <c r="K399" s="11" t="str">
        <f>VLOOKUP(I399,Product!$A$2:$H$501,3,FALSE)</f>
        <v>Beauty</v>
      </c>
      <c r="L399" s="11" t="str">
        <f>VLOOKUP(I399, Product!$A$2:$H$501, 4,FALSE)</f>
        <v>Makeup</v>
      </c>
      <c r="M399" s="11" t="str">
        <f>VLOOKUP(I399, Product!$A$2:$H$501,5,FALSE)</f>
        <v>Taylor-Elliott</v>
      </c>
      <c r="N399" s="12">
        <f>VLOOKUP(I399, Product!$A$2:$I$501,8,FALSE)</f>
        <v>183.04</v>
      </c>
      <c r="O399" s="12">
        <f>VLOOKUP(I399, Product!$A$2:$I$501,9,FALSE)</f>
        <v>457</v>
      </c>
      <c r="P399" s="11" t="s">
        <v>1801</v>
      </c>
      <c r="Q399" s="11" t="str">
        <f>VLOOKUP(P399,Store_Dim!$A$2:$E$21,2,FALSE)</f>
        <v>Shelton PLC</v>
      </c>
      <c r="R399" s="11" t="str">
        <f>VLOOKUP(P399,Store_Dim!$A$2:$E$21,3,FALSE)</f>
        <v>North</v>
      </c>
      <c r="S399" s="11" t="str">
        <f>VLOOKUP(P399,Store_Dim!$A$2:$E$21,4,FALSE)</f>
        <v>East Jenniferstad</v>
      </c>
      <c r="T399" s="11" t="str">
        <f>VLOOKUP(P399,Store_Dim!$A$2:$E$21,5,FALSE)</f>
        <v>Flagship</v>
      </c>
      <c r="U399" s="11" t="s">
        <v>3181</v>
      </c>
      <c r="V399" s="14">
        <f>VLOOKUP(Table1[[#This Row],[Sales_ID]],Sales!$A$2:$O$2001,2,FALSE)</f>
        <v>45910</v>
      </c>
      <c r="W399" s="15">
        <f>VLOOKUP(Table1[[#This Row],[Sales_ID]],Sales!$A$2:$O$2001,12,FALSE)</f>
        <v>3</v>
      </c>
      <c r="X399" s="16" t="str">
        <f>TEXT(VLOOKUP(Table1[[#This Row],[Sales_ID]],Sales!$A$2:$O$2001,13,FALSE),"₹#,##0")</f>
        <v>₹882</v>
      </c>
      <c r="Y399" s="51">
        <f>VLOOKUP(Table1[[#This Row],[Sales_ID]],Sales!$A$2:$O$2001,14,FALSE)</f>
        <v>0.06</v>
      </c>
      <c r="Z399" s="11" t="str">
        <f>VLOOKUP(Table1[[#This Row],[Sales_ID]],Sales!$A$2:$O$2001,10,FALSE)</f>
        <v>PayPal</v>
      </c>
      <c r="AA399" s="50">
        <f>VLOOKUP(Table1[[#This Row],[Sales_ID]],Sales!$A$2:$O$2001,15,FALSE)</f>
        <v>2487.3809999999989</v>
      </c>
    </row>
    <row r="400" spans="1:27" x14ac:dyDescent="0.3">
      <c r="A400" s="11" t="s">
        <v>640</v>
      </c>
      <c r="B400" s="11" t="str">
        <f>PROPER(VLOOKUP(A400,Customer!$A$2:$J$501,9,FALSE))</f>
        <v>Anthony Garcia</v>
      </c>
      <c r="C400" s="11" t="str">
        <f>PROPER(VLOOKUP(A400,Customer!$A$2:$H$501,3,FALSE))</f>
        <v>60</v>
      </c>
      <c r="D400" s="11" t="str">
        <f>PROPER(VLOOKUP(A400,Customer!$A$2:$H$501,4,FALSE))</f>
        <v>Male</v>
      </c>
      <c r="E400" s="11" t="str">
        <f>PROPER(VLOOKUP(A400,Customer!$A$2:$H$501,5,FALSE))</f>
        <v>Taraberg</v>
      </c>
      <c r="F400" s="11" t="str">
        <f>PROPER(VLOOKUP(A400,Customer!$A$2:$H$501,6,FALSE))</f>
        <v>Arizona</v>
      </c>
      <c r="G400" s="11" t="str">
        <f>VLOOKUP(A400,Customer!$A$2:$H$501,7,FALSE)</f>
        <v>USA</v>
      </c>
      <c r="H400" s="11" t="str">
        <f>PROPER(VLOOKUP(A400,Customer!$A$1:$J$501,10,FALSE))</f>
        <v>Silver</v>
      </c>
      <c r="I400" s="11" t="s">
        <v>1706</v>
      </c>
      <c r="J400" s="11" t="str">
        <f>VLOOKUP(I400, Product!$A$2:$H$501, 2,FALSE)</f>
        <v>Decorative Lamp Shade</v>
      </c>
      <c r="K400" s="11" t="str">
        <f>VLOOKUP(I400,Product!$A$2:$H$501,3,FALSE)</f>
        <v>Home</v>
      </c>
      <c r="L400" s="11" t="str">
        <f>VLOOKUP(I400, Product!$A$2:$H$501, 4,FALSE)</f>
        <v>Lighting</v>
      </c>
      <c r="M400" s="11" t="str">
        <f>VLOOKUP(I400, Product!$A$2:$H$501,5,FALSE)</f>
        <v>Ramirez-Hanson</v>
      </c>
      <c r="N400" s="12">
        <f>VLOOKUP(I400, Product!$A$2:$I$501,8,FALSE)</f>
        <v>228.53</v>
      </c>
      <c r="O400" s="12">
        <f>VLOOKUP(I400, Product!$A$2:$I$501,9,FALSE)</f>
        <v>469</v>
      </c>
      <c r="P400" s="11" t="s">
        <v>1782</v>
      </c>
      <c r="Q400" s="11" t="str">
        <f>VLOOKUP(P400,Store_Dim!$A$2:$E$21,2,FALSE)</f>
        <v>Bean, Jones and Park</v>
      </c>
      <c r="R400" s="11" t="str">
        <f>VLOOKUP(P400,Store_Dim!$A$2:$E$21,3,FALSE)</f>
        <v>West</v>
      </c>
      <c r="S400" s="11" t="str">
        <f>VLOOKUP(P400,Store_Dim!$A$2:$E$21,4,FALSE)</f>
        <v>Thompsonborough</v>
      </c>
      <c r="T400" s="11" t="str">
        <f>VLOOKUP(P400,Store_Dim!$A$2:$E$21,5,FALSE)</f>
        <v>Online</v>
      </c>
      <c r="U400" s="11" t="s">
        <v>3182</v>
      </c>
      <c r="V400" s="14">
        <f>VLOOKUP(Table1[[#This Row],[Sales_ID]],Sales!$A$2:$O$2001,2,FALSE)</f>
        <v>45564</v>
      </c>
      <c r="W400" s="15">
        <f>VLOOKUP(Table1[[#This Row],[Sales_ID]],Sales!$A$2:$O$2001,12,FALSE)</f>
        <v>3</v>
      </c>
      <c r="X400" s="16" t="str">
        <f>TEXT(VLOOKUP(Table1[[#This Row],[Sales_ID]],Sales!$A$2:$O$2001,13,FALSE),"₹#,##0")</f>
        <v>₹142</v>
      </c>
      <c r="Y400" s="51">
        <f>VLOOKUP(Table1[[#This Row],[Sales_ID]],Sales!$A$2:$O$2001,14,FALSE)</f>
        <v>0.12</v>
      </c>
      <c r="Z400" s="11" t="str">
        <f>VLOOKUP(Table1[[#This Row],[Sales_ID]],Sales!$A$2:$O$2001,10,FALSE)</f>
        <v>PayPal</v>
      </c>
      <c r="AA400" s="50">
        <f>VLOOKUP(Table1[[#This Row],[Sales_ID]],Sales!$A$2:$O$2001,15,FALSE)</f>
        <v>373.66559999999998</v>
      </c>
    </row>
    <row r="401" spans="1:27" x14ac:dyDescent="0.3">
      <c r="A401" s="11" t="s">
        <v>168</v>
      </c>
      <c r="B401" s="11" t="str">
        <f>PROPER(VLOOKUP(A401,Customer!$A$2:$J$501,9,FALSE))</f>
        <v>Joseph Snow</v>
      </c>
      <c r="C401" s="11" t="str">
        <f>PROPER(VLOOKUP(A401,Customer!$A$2:$H$501,3,FALSE))</f>
        <v>45</v>
      </c>
      <c r="D401" s="11" t="str">
        <f>PROPER(VLOOKUP(A401,Customer!$A$2:$H$501,4,FALSE))</f>
        <v>Male</v>
      </c>
      <c r="E401" s="11" t="str">
        <f>PROPER(VLOOKUP(A401,Customer!$A$2:$H$501,5,FALSE))</f>
        <v>South Michaelfort</v>
      </c>
      <c r="F401" s="11" t="str">
        <f>PROPER(VLOOKUP(A401,Customer!$A$2:$H$501,6,FALSE))</f>
        <v>Vermont</v>
      </c>
      <c r="G401" s="11" t="str">
        <f>VLOOKUP(A401,Customer!$A$2:$H$501,7,FALSE)</f>
        <v>USA</v>
      </c>
      <c r="H401" s="11" t="str">
        <f>PROPER(VLOOKUP(A401,Customer!$A$1:$J$501,10,FALSE))</f>
        <v>Gold</v>
      </c>
      <c r="I401" s="11" t="s">
        <v>1578</v>
      </c>
      <c r="J401" s="11" t="str">
        <f>VLOOKUP(I401, Product!$A$2:$H$501, 2,FALSE)</f>
        <v>4K Home Projector</v>
      </c>
      <c r="K401" s="11" t="str">
        <f>VLOOKUP(I401,Product!$A$2:$H$501,3,FALSE)</f>
        <v>Electronics</v>
      </c>
      <c r="L401" s="11" t="str">
        <f>VLOOKUP(I401, Product!$A$2:$H$501, 4,FALSE)</f>
        <v>Appliances</v>
      </c>
      <c r="M401" s="11" t="str">
        <f>VLOOKUP(I401, Product!$A$2:$H$501,5,FALSE)</f>
        <v>Thomas LLC</v>
      </c>
      <c r="N401" s="12">
        <f>VLOOKUP(I401, Product!$A$2:$I$501,8,FALSE)</f>
        <v>465.34</v>
      </c>
      <c r="O401" s="12">
        <f>VLOOKUP(I401, Product!$A$2:$I$501,9,FALSE)</f>
        <v>301</v>
      </c>
      <c r="P401" s="11" t="s">
        <v>1769</v>
      </c>
      <c r="Q401" s="11" t="str">
        <f>VLOOKUP(P401,Store_Dim!$A$2:$E$21,2,FALSE)</f>
        <v>Alexander Group</v>
      </c>
      <c r="R401" s="11" t="str">
        <f>VLOOKUP(P401,Store_Dim!$A$2:$E$21,3,FALSE)</f>
        <v>South</v>
      </c>
      <c r="S401" s="11" t="str">
        <f>VLOOKUP(P401,Store_Dim!$A$2:$E$21,4,FALSE)</f>
        <v>Port Sharon</v>
      </c>
      <c r="T401" s="11" t="str">
        <f>VLOOKUP(P401,Store_Dim!$A$2:$E$21,5,FALSE)</f>
        <v>Online</v>
      </c>
      <c r="U401" s="11" t="s">
        <v>3183</v>
      </c>
      <c r="V401" s="14">
        <f>VLOOKUP(Table1[[#This Row],[Sales_ID]],Sales!$A$2:$O$2001,2,FALSE)</f>
        <v>45461</v>
      </c>
      <c r="W401" s="15">
        <f>VLOOKUP(Table1[[#This Row],[Sales_ID]],Sales!$A$2:$O$2001,12,FALSE)</f>
        <v>3</v>
      </c>
      <c r="X401" s="16" t="str">
        <f>TEXT(VLOOKUP(Table1[[#This Row],[Sales_ID]],Sales!$A$2:$O$2001,13,FALSE),"₹#,##0")</f>
        <v>₹84</v>
      </c>
      <c r="Y401" s="51">
        <f>VLOOKUP(Table1[[#This Row],[Sales_ID]],Sales!$A$2:$O$2001,14,FALSE)</f>
        <v>0.23</v>
      </c>
      <c r="Z401" s="11" t="str">
        <f>VLOOKUP(Table1[[#This Row],[Sales_ID]],Sales!$A$2:$O$2001,10,FALSE)</f>
        <v>COD</v>
      </c>
      <c r="AA401" s="50">
        <f>VLOOKUP(Table1[[#This Row],[Sales_ID]],Sales!$A$2:$O$2001,15,FALSE)</f>
        <v>192.88499999999999</v>
      </c>
    </row>
    <row r="402" spans="1:27" x14ac:dyDescent="0.3">
      <c r="A402" s="11" t="s">
        <v>425</v>
      </c>
      <c r="B402" s="11" t="str">
        <f>PROPER(VLOOKUP(A402,Customer!$A$2:$J$501,9,FALSE))</f>
        <v>Erin Hopkins</v>
      </c>
      <c r="C402" s="11" t="str">
        <f>PROPER(VLOOKUP(A402,Customer!$A$2:$H$501,3,FALSE))</f>
        <v>40</v>
      </c>
      <c r="D402" s="11" t="str">
        <f>PROPER(VLOOKUP(A402,Customer!$A$2:$H$501,4,FALSE))</f>
        <v>Male</v>
      </c>
      <c r="E402" s="11" t="str">
        <f>PROPER(VLOOKUP(A402,Customer!$A$2:$H$501,5,FALSE))</f>
        <v>North Sabrina</v>
      </c>
      <c r="F402" s="11" t="str">
        <f>PROPER(VLOOKUP(A402,Customer!$A$2:$H$501,6,FALSE))</f>
        <v>Iowa</v>
      </c>
      <c r="G402" s="11" t="str">
        <f>VLOOKUP(A402,Customer!$A$2:$H$501,7,FALSE)</f>
        <v>USA</v>
      </c>
      <c r="H402" s="11" t="str">
        <f>PROPER(VLOOKUP(A402,Customer!$A$1:$J$501,10,FALSE))</f>
        <v>Silver</v>
      </c>
      <c r="I402" s="11" t="s">
        <v>1576</v>
      </c>
      <c r="J402" s="11" t="str">
        <f>VLOOKUP(I402, Product!$A$2:$H$501, 2,FALSE)</f>
        <v>Decorative Wall Mirror</v>
      </c>
      <c r="K402" s="11" t="str">
        <f>VLOOKUP(I402,Product!$A$2:$H$501,3,FALSE)</f>
        <v>Home</v>
      </c>
      <c r="L402" s="11" t="str">
        <f>VLOOKUP(I402, Product!$A$2:$H$501, 4,FALSE)</f>
        <v>Decor</v>
      </c>
      <c r="M402" s="11" t="str">
        <f>VLOOKUP(I402, Product!$A$2:$H$501,5,FALSE)</f>
        <v>Luna, Anderson and Bowman</v>
      </c>
      <c r="N402" s="12">
        <f>VLOOKUP(I402, Product!$A$2:$I$501,8,FALSE)</f>
        <v>48.01</v>
      </c>
      <c r="O402" s="12">
        <f>VLOOKUP(I402, Product!$A$2:$I$501,9,FALSE)</f>
        <v>439</v>
      </c>
      <c r="P402" s="11" t="s">
        <v>1776</v>
      </c>
      <c r="Q402" s="11" t="str">
        <f>VLOOKUP(P402,Store_Dim!$A$2:$E$21,2,FALSE)</f>
        <v>Benson-Elliott</v>
      </c>
      <c r="R402" s="11" t="str">
        <f>VLOOKUP(P402,Store_Dim!$A$2:$E$21,3,FALSE)</f>
        <v>East</v>
      </c>
      <c r="S402" s="11" t="str">
        <f>VLOOKUP(P402,Store_Dim!$A$2:$E$21,4,FALSE)</f>
        <v>Port Josephberg</v>
      </c>
      <c r="T402" s="11" t="str">
        <f>VLOOKUP(P402,Store_Dim!$A$2:$E$21,5,FALSE)</f>
        <v>Online</v>
      </c>
      <c r="U402" s="11" t="s">
        <v>3184</v>
      </c>
      <c r="V402" s="14">
        <f>VLOOKUP(Table1[[#This Row],[Sales_ID]],Sales!$A$2:$O$2001,2,FALSE)</f>
        <v>45258</v>
      </c>
      <c r="W402" s="15">
        <f>VLOOKUP(Table1[[#This Row],[Sales_ID]],Sales!$A$2:$O$2001,12,FALSE)</f>
        <v>2</v>
      </c>
      <c r="X402" s="16" t="str">
        <f>TEXT(VLOOKUP(Table1[[#This Row],[Sales_ID]],Sales!$A$2:$O$2001,13,FALSE),"₹#,##0")</f>
        <v>₹630</v>
      </c>
      <c r="Y402" s="51">
        <f>VLOOKUP(Table1[[#This Row],[Sales_ID]],Sales!$A$2:$O$2001,14,FALSE)</f>
        <v>7.0000000000000007E-2</v>
      </c>
      <c r="Z402" s="11" t="str">
        <f>VLOOKUP(Table1[[#This Row],[Sales_ID]],Sales!$A$2:$O$2001,10,FALSE)</f>
        <v>PayPal</v>
      </c>
      <c r="AA402" s="50">
        <f>VLOOKUP(Table1[[#This Row],[Sales_ID]],Sales!$A$2:$O$2001,15,FALSE)</f>
        <v>1171.2978000000001</v>
      </c>
    </row>
    <row r="403" spans="1:27" x14ac:dyDescent="0.3">
      <c r="A403" s="11" t="s">
        <v>59</v>
      </c>
      <c r="B403" s="11" t="str">
        <f>PROPER(VLOOKUP(A403,Customer!$A$2:$J$501,9,FALSE))</f>
        <v>Kenneth Lambert</v>
      </c>
      <c r="C403" s="11" t="str">
        <f>PROPER(VLOOKUP(A403,Customer!$A$2:$H$501,3,FALSE))</f>
        <v>55</v>
      </c>
      <c r="D403" s="11" t="str">
        <f>PROPER(VLOOKUP(A403,Customer!$A$2:$H$501,4,FALSE))</f>
        <v>Female</v>
      </c>
      <c r="E403" s="11" t="str">
        <f>PROPER(VLOOKUP(A403,Customer!$A$2:$H$501,5,FALSE))</f>
        <v>North Kathryn</v>
      </c>
      <c r="F403" s="11" t="str">
        <f>PROPER(VLOOKUP(A403,Customer!$A$2:$H$501,6,FALSE))</f>
        <v>Kansas</v>
      </c>
      <c r="G403" s="11" t="str">
        <f>VLOOKUP(A403,Customer!$A$2:$H$501,7,FALSE)</f>
        <v>USA</v>
      </c>
      <c r="H403" s="11" t="str">
        <f>PROPER(VLOOKUP(A403,Customer!$A$1:$J$501,10,FALSE))</f>
        <v>Platinum</v>
      </c>
      <c r="I403" s="11" t="s">
        <v>1614</v>
      </c>
      <c r="J403" s="11" t="str">
        <f>VLOOKUP(I403, Product!$A$2:$H$501, 2,FALSE)</f>
        <v>Modern Wall Clock</v>
      </c>
      <c r="K403" s="11" t="str">
        <f>VLOOKUP(I403,Product!$A$2:$H$501,3,FALSE)</f>
        <v>Home</v>
      </c>
      <c r="L403" s="11" t="str">
        <f>VLOOKUP(I403, Product!$A$2:$H$501, 4,FALSE)</f>
        <v>Decor</v>
      </c>
      <c r="M403" s="11" t="str">
        <f>VLOOKUP(I403, Product!$A$2:$H$501,5,FALSE)</f>
        <v>Weiss-Watson</v>
      </c>
      <c r="N403" s="12">
        <f>VLOOKUP(I403, Product!$A$2:$I$501,8,FALSE)</f>
        <v>179.77</v>
      </c>
      <c r="O403" s="12">
        <f>VLOOKUP(I403, Product!$A$2:$I$501,9,FALSE)</f>
        <v>305</v>
      </c>
      <c r="P403" s="11" t="s">
        <v>1776</v>
      </c>
      <c r="Q403" s="11" t="str">
        <f>VLOOKUP(P403,Store_Dim!$A$2:$E$21,2,FALSE)</f>
        <v>Benson-Elliott</v>
      </c>
      <c r="R403" s="11" t="str">
        <f>VLOOKUP(P403,Store_Dim!$A$2:$E$21,3,FALSE)</f>
        <v>East</v>
      </c>
      <c r="S403" s="11" t="str">
        <f>VLOOKUP(P403,Store_Dim!$A$2:$E$21,4,FALSE)</f>
        <v>Port Josephberg</v>
      </c>
      <c r="T403" s="11" t="str">
        <f>VLOOKUP(P403,Store_Dim!$A$2:$E$21,5,FALSE)</f>
        <v>Online</v>
      </c>
      <c r="U403" s="11" t="s">
        <v>3185</v>
      </c>
      <c r="V403" s="14">
        <f>VLOOKUP(Table1[[#This Row],[Sales_ID]],Sales!$A$2:$O$2001,2,FALSE)</f>
        <v>45228</v>
      </c>
      <c r="W403" s="15">
        <f>VLOOKUP(Table1[[#This Row],[Sales_ID]],Sales!$A$2:$O$2001,12,FALSE)</f>
        <v>2</v>
      </c>
      <c r="X403" s="16" t="str">
        <f>TEXT(VLOOKUP(Table1[[#This Row],[Sales_ID]],Sales!$A$2:$O$2001,13,FALSE),"₹#,##0")</f>
        <v>₹160</v>
      </c>
      <c r="Y403" s="51">
        <f>VLOOKUP(Table1[[#This Row],[Sales_ID]],Sales!$A$2:$O$2001,14,FALSE)</f>
        <v>0.2</v>
      </c>
      <c r="Z403" s="11" t="str">
        <f>VLOOKUP(Table1[[#This Row],[Sales_ID]],Sales!$A$2:$O$2001,10,FALSE)</f>
        <v>COD</v>
      </c>
      <c r="AA403" s="50">
        <f>VLOOKUP(Table1[[#This Row],[Sales_ID]],Sales!$A$2:$O$2001,15,FALSE)</f>
        <v>255.88800000000001</v>
      </c>
    </row>
    <row r="404" spans="1:27" x14ac:dyDescent="0.3">
      <c r="A404" s="11" t="s">
        <v>1095</v>
      </c>
      <c r="B404" s="11" t="str">
        <f>PROPER(VLOOKUP(A404,Customer!$A$2:$J$501,9,FALSE))</f>
        <v>Heather Valenzuela</v>
      </c>
      <c r="C404" s="11" t="str">
        <f>PROPER(VLOOKUP(A404,Customer!$A$2:$H$501,3,FALSE))</f>
        <v>31</v>
      </c>
      <c r="D404" s="11" t="str">
        <f>PROPER(VLOOKUP(A404,Customer!$A$2:$H$501,4,FALSE))</f>
        <v>Male</v>
      </c>
      <c r="E404" s="11" t="str">
        <f>PROPER(VLOOKUP(A404,Customer!$A$2:$H$501,5,FALSE))</f>
        <v>New Angiefurt</v>
      </c>
      <c r="F404" s="11" t="str">
        <f>PROPER(VLOOKUP(A404,Customer!$A$2:$H$501,6,FALSE))</f>
        <v>Alaska</v>
      </c>
      <c r="G404" s="11" t="str">
        <f>VLOOKUP(A404,Customer!$A$2:$H$501,7,FALSE)</f>
        <v>USA</v>
      </c>
      <c r="H404" s="11" t="str">
        <f>PROPER(VLOOKUP(A404,Customer!$A$1:$J$501,10,FALSE))</f>
        <v>Bronze</v>
      </c>
      <c r="I404" s="11" t="s">
        <v>1690</v>
      </c>
      <c r="J404" s="11" t="str">
        <f>VLOOKUP(I404, Product!$A$2:$H$501, 2,FALSE)</f>
        <v>Hair Repair Oil Treatment</v>
      </c>
      <c r="K404" s="11" t="str">
        <f>VLOOKUP(I404,Product!$A$2:$H$501,3,FALSE)</f>
        <v>Beauty</v>
      </c>
      <c r="L404" s="11" t="str">
        <f>VLOOKUP(I404, Product!$A$2:$H$501, 4,FALSE)</f>
        <v>Haircare</v>
      </c>
      <c r="M404" s="11" t="str">
        <f>VLOOKUP(I404, Product!$A$2:$H$501,5,FALSE)</f>
        <v>Hopkins Ltd</v>
      </c>
      <c r="N404" s="12">
        <f>VLOOKUP(I404, Product!$A$2:$I$501,8,FALSE)</f>
        <v>214.32</v>
      </c>
      <c r="O404" s="12">
        <f>VLOOKUP(I404, Product!$A$2:$I$501,9,FALSE)</f>
        <v>383</v>
      </c>
      <c r="P404" s="11" t="s">
        <v>1786</v>
      </c>
      <c r="Q404" s="11" t="str">
        <f>VLOOKUP(P404,Store_Dim!$A$2:$E$21,2,FALSE)</f>
        <v>Moore, Padilla and Butler</v>
      </c>
      <c r="R404" s="11" t="str">
        <f>VLOOKUP(P404,Store_Dim!$A$2:$E$21,3,FALSE)</f>
        <v>South</v>
      </c>
      <c r="S404" s="11" t="str">
        <f>VLOOKUP(P404,Store_Dim!$A$2:$E$21,4,FALSE)</f>
        <v>East Johnstad</v>
      </c>
      <c r="T404" s="11" t="str">
        <f>VLOOKUP(P404,Store_Dim!$A$2:$E$21,5,FALSE)</f>
        <v>Flagship</v>
      </c>
      <c r="U404" s="11" t="s">
        <v>1962</v>
      </c>
      <c r="V404" s="14">
        <f>VLOOKUP(Table1[[#This Row],[Sales_ID]],Sales!$A$2:$O$2001,2,FALSE)</f>
        <v>45751</v>
      </c>
      <c r="W404" s="15">
        <f>VLOOKUP(Table1[[#This Row],[Sales_ID]],Sales!$A$2:$O$2001,12,FALSE)</f>
        <v>3</v>
      </c>
      <c r="X404" s="16" t="str">
        <f>TEXT(VLOOKUP(Table1[[#This Row],[Sales_ID]],Sales!$A$2:$O$2001,13,FALSE),"₹#,##0")</f>
        <v>₹849</v>
      </c>
      <c r="Y404" s="51">
        <f>VLOOKUP(Table1[[#This Row],[Sales_ID]],Sales!$A$2:$O$2001,14,FALSE)</f>
        <v>0.03</v>
      </c>
      <c r="Z404" s="11" t="str">
        <f>VLOOKUP(Table1[[#This Row],[Sales_ID]],Sales!$A$2:$O$2001,10,FALSE)</f>
        <v>Credit Card</v>
      </c>
      <c r="AA404" s="50">
        <f>VLOOKUP(Table1[[#This Row],[Sales_ID]],Sales!$A$2:$O$2001,15,FALSE)</f>
        <v>2471.6376</v>
      </c>
    </row>
    <row r="405" spans="1:27" x14ac:dyDescent="0.3">
      <c r="A405" s="11" t="s">
        <v>59</v>
      </c>
      <c r="B405" s="11" t="str">
        <f>PROPER(VLOOKUP(A405,Customer!$A$2:$J$501,9,FALSE))</f>
        <v>Kenneth Lambert</v>
      </c>
      <c r="C405" s="11" t="str">
        <f>PROPER(VLOOKUP(A405,Customer!$A$2:$H$501,3,FALSE))</f>
        <v>55</v>
      </c>
      <c r="D405" s="11" t="str">
        <f>PROPER(VLOOKUP(A405,Customer!$A$2:$H$501,4,FALSE))</f>
        <v>Female</v>
      </c>
      <c r="E405" s="11" t="str">
        <f>PROPER(VLOOKUP(A405,Customer!$A$2:$H$501,5,FALSE))</f>
        <v>North Kathryn</v>
      </c>
      <c r="F405" s="11" t="str">
        <f>PROPER(VLOOKUP(A405,Customer!$A$2:$H$501,6,FALSE))</f>
        <v>Kansas</v>
      </c>
      <c r="G405" s="11" t="str">
        <f>VLOOKUP(A405,Customer!$A$2:$H$501,7,FALSE)</f>
        <v>USA</v>
      </c>
      <c r="H405" s="11" t="str">
        <f>PROPER(VLOOKUP(A405,Customer!$A$1:$J$501,10,FALSE))</f>
        <v>Platinum</v>
      </c>
      <c r="I405" s="11" t="s">
        <v>1638</v>
      </c>
      <c r="J405" s="11" t="str">
        <f>VLOOKUP(I405, Product!$A$2:$H$501, 2,FALSE)</f>
        <v>High-Grip Football</v>
      </c>
      <c r="K405" s="11" t="str">
        <f>VLOOKUP(I405,Product!$A$2:$H$501,3,FALSE)</f>
        <v>Sports</v>
      </c>
      <c r="L405" s="11" t="str">
        <f>VLOOKUP(I405, Product!$A$2:$H$501, 4,FALSE)</f>
        <v>Team Sports</v>
      </c>
      <c r="M405" s="11" t="str">
        <f>VLOOKUP(I405, Product!$A$2:$H$501,5,FALSE)</f>
        <v>Bridges, Banks and Cummings</v>
      </c>
      <c r="N405" s="12">
        <f>VLOOKUP(I405, Product!$A$2:$I$501,8,FALSE)</f>
        <v>318.91000000000003</v>
      </c>
      <c r="O405" s="12">
        <f>VLOOKUP(I405, Product!$A$2:$I$501,9,FALSE)</f>
        <v>114</v>
      </c>
      <c r="P405" s="11" t="s">
        <v>1810</v>
      </c>
      <c r="Q405" s="11" t="str">
        <f>VLOOKUP(P405,Store_Dim!$A$2:$E$21,2,FALSE)</f>
        <v>Guerrero-Schmitt</v>
      </c>
      <c r="R405" s="11" t="str">
        <f>VLOOKUP(P405,Store_Dim!$A$2:$E$21,3,FALSE)</f>
        <v>East</v>
      </c>
      <c r="S405" s="11" t="str">
        <f>VLOOKUP(P405,Store_Dim!$A$2:$E$21,4,FALSE)</f>
        <v>East Stevechester</v>
      </c>
      <c r="T405" s="11" t="str">
        <f>VLOOKUP(P405,Store_Dim!$A$2:$E$21,5,FALSE)</f>
        <v>Flagship</v>
      </c>
      <c r="U405" s="11" t="s">
        <v>3186</v>
      </c>
      <c r="V405" s="14">
        <f>VLOOKUP(Table1[[#This Row],[Sales_ID]],Sales!$A$2:$O$2001,2,FALSE)</f>
        <v>45858</v>
      </c>
      <c r="W405" s="15">
        <f>VLOOKUP(Table1[[#This Row],[Sales_ID]],Sales!$A$2:$O$2001,12,FALSE)</f>
        <v>1</v>
      </c>
      <c r="X405" s="16" t="str">
        <f>TEXT(VLOOKUP(Table1[[#This Row],[Sales_ID]],Sales!$A$2:$O$2001,13,FALSE),"₹#,##0")</f>
        <v>₹460</v>
      </c>
      <c r="Y405" s="51">
        <f>VLOOKUP(Table1[[#This Row],[Sales_ID]],Sales!$A$2:$O$2001,14,FALSE)</f>
        <v>0.18</v>
      </c>
      <c r="Z405" s="11" t="str">
        <f>VLOOKUP(Table1[[#This Row],[Sales_ID]],Sales!$A$2:$O$2001,10,FALSE)</f>
        <v>COD</v>
      </c>
      <c r="AA405" s="50">
        <f>VLOOKUP(Table1[[#This Row],[Sales_ID]],Sales!$A$2:$O$2001,15,FALSE)</f>
        <v>377.10980000000001</v>
      </c>
    </row>
    <row r="406" spans="1:27" x14ac:dyDescent="0.3">
      <c r="A406" s="11" t="s">
        <v>619</v>
      </c>
      <c r="B406" s="11" t="str">
        <f>PROPER(VLOOKUP(A406,Customer!$A$2:$J$501,9,FALSE))</f>
        <v>Kimberly Brooks</v>
      </c>
      <c r="C406" s="11" t="str">
        <f>PROPER(VLOOKUP(A406,Customer!$A$2:$H$501,3,FALSE))</f>
        <v>42</v>
      </c>
      <c r="D406" s="11" t="str">
        <f>PROPER(VLOOKUP(A406,Customer!$A$2:$H$501,4,FALSE))</f>
        <v>Male</v>
      </c>
      <c r="E406" s="11" t="str">
        <f>PROPER(VLOOKUP(A406,Customer!$A$2:$H$501,5,FALSE))</f>
        <v>Kingfort</v>
      </c>
      <c r="F406" s="11" t="str">
        <f>PROPER(VLOOKUP(A406,Customer!$A$2:$H$501,6,FALSE))</f>
        <v>New Mexico</v>
      </c>
      <c r="G406" s="11" t="str">
        <f>VLOOKUP(A406,Customer!$A$2:$H$501,7,FALSE)</f>
        <v>USA</v>
      </c>
      <c r="H406" s="11" t="str">
        <f>PROPER(VLOOKUP(A406,Customer!$A$1:$J$501,10,FALSE))</f>
        <v>Silver</v>
      </c>
      <c r="I406" s="11" t="s">
        <v>1614</v>
      </c>
      <c r="J406" s="11" t="str">
        <f>VLOOKUP(I406, Product!$A$2:$H$501, 2,FALSE)</f>
        <v>Modern Wall Clock</v>
      </c>
      <c r="K406" s="11" t="str">
        <f>VLOOKUP(I406,Product!$A$2:$H$501,3,FALSE)</f>
        <v>Home</v>
      </c>
      <c r="L406" s="11" t="str">
        <f>VLOOKUP(I406, Product!$A$2:$H$501, 4,FALSE)</f>
        <v>Decor</v>
      </c>
      <c r="M406" s="11" t="str">
        <f>VLOOKUP(I406, Product!$A$2:$H$501,5,FALSE)</f>
        <v>Weiss-Watson</v>
      </c>
      <c r="N406" s="12">
        <f>VLOOKUP(I406, Product!$A$2:$I$501,8,FALSE)</f>
        <v>179.77</v>
      </c>
      <c r="O406" s="12">
        <f>VLOOKUP(I406, Product!$A$2:$I$501,9,FALSE)</f>
        <v>305</v>
      </c>
      <c r="P406" s="11" t="s">
        <v>1813</v>
      </c>
      <c r="Q406" s="11" t="str">
        <f>VLOOKUP(P406,Store_Dim!$A$2:$E$21,2,FALSE)</f>
        <v>Mann-Austin</v>
      </c>
      <c r="R406" s="11" t="str">
        <f>VLOOKUP(P406,Store_Dim!$A$2:$E$21,3,FALSE)</f>
        <v>East</v>
      </c>
      <c r="S406" s="11" t="str">
        <f>VLOOKUP(P406,Store_Dim!$A$2:$E$21,4,FALSE)</f>
        <v>Vasquezborough</v>
      </c>
      <c r="T406" s="11" t="str">
        <f>VLOOKUP(P406,Store_Dim!$A$2:$E$21,5,FALSE)</f>
        <v>Online</v>
      </c>
      <c r="U406" s="11" t="s">
        <v>3187</v>
      </c>
      <c r="V406" s="14">
        <f>VLOOKUP(Table1[[#This Row],[Sales_ID]],Sales!$A$2:$O$2001,2,FALSE)</f>
        <v>45532</v>
      </c>
      <c r="W406" s="15">
        <f>VLOOKUP(Table1[[#This Row],[Sales_ID]],Sales!$A$2:$O$2001,12,FALSE)</f>
        <v>4</v>
      </c>
      <c r="X406" s="16" t="str">
        <f>TEXT(VLOOKUP(Table1[[#This Row],[Sales_ID]],Sales!$A$2:$O$2001,13,FALSE),"₹#,##0")</f>
        <v>₹886</v>
      </c>
      <c r="Y406" s="51">
        <f>VLOOKUP(Table1[[#This Row],[Sales_ID]],Sales!$A$2:$O$2001,14,FALSE)</f>
        <v>0.27</v>
      </c>
      <c r="Z406" s="11" t="str">
        <f>VLOOKUP(Table1[[#This Row],[Sales_ID]],Sales!$A$2:$O$2001,10,FALSE)</f>
        <v>Credit Card</v>
      </c>
      <c r="AA406" s="50">
        <f>VLOOKUP(Table1[[#This Row],[Sales_ID]],Sales!$A$2:$O$2001,15,FALSE)</f>
        <v>2585.8643999999999</v>
      </c>
    </row>
    <row r="407" spans="1:27" x14ac:dyDescent="0.3">
      <c r="A407" s="11" t="s">
        <v>1252</v>
      </c>
      <c r="B407" s="11" t="str">
        <f>PROPER(VLOOKUP(A407,Customer!$A$2:$J$501,9,FALSE))</f>
        <v>Cassandra Perez</v>
      </c>
      <c r="C407" s="11" t="str">
        <f>PROPER(VLOOKUP(A407,Customer!$A$2:$H$501,3,FALSE))</f>
        <v>31</v>
      </c>
      <c r="D407" s="11" t="str">
        <f>PROPER(VLOOKUP(A407,Customer!$A$2:$H$501,4,FALSE))</f>
        <v>Male</v>
      </c>
      <c r="E407" s="11" t="str">
        <f>PROPER(VLOOKUP(A407,Customer!$A$2:$H$501,5,FALSE))</f>
        <v>Brandonville</v>
      </c>
      <c r="F407" s="11" t="str">
        <f>PROPER(VLOOKUP(A407,Customer!$A$2:$H$501,6,FALSE))</f>
        <v>Mississippi</v>
      </c>
      <c r="G407" s="11" t="str">
        <f>VLOOKUP(A407,Customer!$A$2:$H$501,7,FALSE)</f>
        <v>USA</v>
      </c>
      <c r="H407" s="11" t="str">
        <f>PROPER(VLOOKUP(A407,Customer!$A$1:$J$501,10,FALSE))</f>
        <v>Bronze</v>
      </c>
      <c r="I407" s="11" t="s">
        <v>1656</v>
      </c>
      <c r="J407" s="11" t="str">
        <f>VLOOKUP(I407, Product!$A$2:$H$501, 2,FALSE)</f>
        <v>Sports Stopwatch Pro</v>
      </c>
      <c r="K407" s="11" t="str">
        <f>VLOOKUP(I407,Product!$A$2:$H$501,3,FALSE)</f>
        <v>Sports</v>
      </c>
      <c r="L407" s="11" t="str">
        <f>VLOOKUP(I407, Product!$A$2:$H$501, 4,FALSE)</f>
        <v>Accessories</v>
      </c>
      <c r="M407" s="11" t="str">
        <f>VLOOKUP(I407, Product!$A$2:$H$501,5,FALSE)</f>
        <v>Thompson-French</v>
      </c>
      <c r="N407" s="12">
        <f>VLOOKUP(I407, Product!$A$2:$I$501,8,FALSE)</f>
        <v>434.84</v>
      </c>
      <c r="O407" s="12">
        <f>VLOOKUP(I407, Product!$A$2:$I$501,9,FALSE)</f>
        <v>185</v>
      </c>
      <c r="P407" s="11" t="s">
        <v>1801</v>
      </c>
      <c r="Q407" s="11" t="str">
        <f>VLOOKUP(P407,Store_Dim!$A$2:$E$21,2,FALSE)</f>
        <v>Shelton PLC</v>
      </c>
      <c r="R407" s="11" t="str">
        <f>VLOOKUP(P407,Store_Dim!$A$2:$E$21,3,FALSE)</f>
        <v>North</v>
      </c>
      <c r="S407" s="11" t="str">
        <f>VLOOKUP(P407,Store_Dim!$A$2:$E$21,4,FALSE)</f>
        <v>East Jenniferstad</v>
      </c>
      <c r="T407" s="11" t="str">
        <f>VLOOKUP(P407,Store_Dim!$A$2:$E$21,5,FALSE)</f>
        <v>Flagship</v>
      </c>
      <c r="U407" s="11" t="s">
        <v>3188</v>
      </c>
      <c r="V407" s="14">
        <f>VLOOKUP(Table1[[#This Row],[Sales_ID]],Sales!$A$2:$O$2001,2,FALSE)</f>
        <v>45454</v>
      </c>
      <c r="W407" s="15">
        <f>VLOOKUP(Table1[[#This Row],[Sales_ID]],Sales!$A$2:$O$2001,12,FALSE)</f>
        <v>3</v>
      </c>
      <c r="X407" s="16" t="str">
        <f>TEXT(VLOOKUP(Table1[[#This Row],[Sales_ID]],Sales!$A$2:$O$2001,13,FALSE),"₹#,##0")</f>
        <v>₹789</v>
      </c>
      <c r="Y407" s="51">
        <f>VLOOKUP(Table1[[#This Row],[Sales_ID]],Sales!$A$2:$O$2001,14,FALSE)</f>
        <v>0</v>
      </c>
      <c r="Z407" s="11" t="str">
        <f>VLOOKUP(Table1[[#This Row],[Sales_ID]],Sales!$A$2:$O$2001,10,FALSE)</f>
        <v>PayPal</v>
      </c>
      <c r="AA407" s="50">
        <f>VLOOKUP(Table1[[#This Row],[Sales_ID]],Sales!$A$2:$O$2001,15,FALSE)</f>
        <v>2367.15</v>
      </c>
    </row>
    <row r="408" spans="1:27" x14ac:dyDescent="0.3">
      <c r="A408" s="11" t="s">
        <v>517</v>
      </c>
      <c r="B408" s="11" t="str">
        <f>PROPER(VLOOKUP(A408,Customer!$A$2:$J$501,9,FALSE))</f>
        <v>Julie Hale</v>
      </c>
      <c r="C408" s="11" t="str">
        <f>PROPER(VLOOKUP(A408,Customer!$A$2:$H$501,3,FALSE))</f>
        <v>35</v>
      </c>
      <c r="D408" s="11" t="str">
        <f>PROPER(VLOOKUP(A408,Customer!$A$2:$H$501,4,FALSE))</f>
        <v>Female</v>
      </c>
      <c r="E408" s="11" t="str">
        <f>PROPER(VLOOKUP(A408,Customer!$A$2:$H$501,5,FALSE))</f>
        <v>Owensview</v>
      </c>
      <c r="F408" s="11" t="str">
        <f>PROPER(VLOOKUP(A408,Customer!$A$2:$H$501,6,FALSE))</f>
        <v>Vermont</v>
      </c>
      <c r="G408" s="11" t="str">
        <f>VLOOKUP(A408,Customer!$A$2:$H$501,7,FALSE)</f>
        <v>USA</v>
      </c>
      <c r="H408" s="11" t="str">
        <f>PROPER(VLOOKUP(A408,Customer!$A$1:$J$501,10,FALSE))</f>
        <v>Gold</v>
      </c>
      <c r="I408" s="11" t="s">
        <v>1680</v>
      </c>
      <c r="J408" s="11" t="str">
        <f>VLOOKUP(I408, Product!$A$2:$H$501, 2,FALSE)</f>
        <v>Women's Hair Dryer Brush</v>
      </c>
      <c r="K408" s="11" t="str">
        <f>VLOOKUP(I408,Product!$A$2:$H$501,3,FALSE)</f>
        <v>Beauty</v>
      </c>
      <c r="L408" s="11" t="str">
        <f>VLOOKUP(I408, Product!$A$2:$H$501, 4,FALSE)</f>
        <v>Haircare</v>
      </c>
      <c r="M408" s="11" t="str">
        <f>VLOOKUP(I408, Product!$A$2:$H$501,5,FALSE)</f>
        <v>Torres, Spencer and Potter</v>
      </c>
      <c r="N408" s="12">
        <f>VLOOKUP(I408, Product!$A$2:$I$501,8,FALSE)</f>
        <v>340.39</v>
      </c>
      <c r="O408" s="12">
        <f>VLOOKUP(I408, Product!$A$2:$I$501,9,FALSE)</f>
        <v>177</v>
      </c>
      <c r="P408" s="11" t="s">
        <v>1752</v>
      </c>
      <c r="Q408" s="11" t="str">
        <f>VLOOKUP(P408,Store_Dim!$A$2:$E$21,2,FALSE)</f>
        <v>Rivera-Warner</v>
      </c>
      <c r="R408" s="11" t="str">
        <f>VLOOKUP(P408,Store_Dim!$A$2:$E$21,3,FALSE)</f>
        <v>East</v>
      </c>
      <c r="S408" s="11" t="str">
        <f>VLOOKUP(P408,Store_Dim!$A$2:$E$21,4,FALSE)</f>
        <v>Washingtonfurt</v>
      </c>
      <c r="T408" s="11" t="str">
        <f>VLOOKUP(P408,Store_Dim!$A$2:$E$21,5,FALSE)</f>
        <v>Flagship</v>
      </c>
      <c r="U408" s="11" t="s">
        <v>3189</v>
      </c>
      <c r="V408" s="14">
        <f>VLOOKUP(Table1[[#This Row],[Sales_ID]],Sales!$A$2:$O$2001,2,FALSE)</f>
        <v>45244</v>
      </c>
      <c r="W408" s="15">
        <f>VLOOKUP(Table1[[#This Row],[Sales_ID]],Sales!$A$2:$O$2001,12,FALSE)</f>
        <v>1</v>
      </c>
      <c r="X408" s="16" t="str">
        <f>TEXT(VLOOKUP(Table1[[#This Row],[Sales_ID]],Sales!$A$2:$O$2001,13,FALSE),"₹#,##0")</f>
        <v>₹571</v>
      </c>
      <c r="Y408" s="51">
        <f>VLOOKUP(Table1[[#This Row],[Sales_ID]],Sales!$A$2:$O$2001,14,FALSE)</f>
        <v>0</v>
      </c>
      <c r="Z408" s="11" t="str">
        <f>VLOOKUP(Table1[[#This Row],[Sales_ID]],Sales!$A$2:$O$2001,10,FALSE)</f>
        <v>PayPal</v>
      </c>
      <c r="AA408" s="50">
        <f>VLOOKUP(Table1[[#This Row],[Sales_ID]],Sales!$A$2:$O$2001,15,FALSE)</f>
        <v>570.52</v>
      </c>
    </row>
    <row r="409" spans="1:27" x14ac:dyDescent="0.3">
      <c r="A409" s="11" t="s">
        <v>592</v>
      </c>
      <c r="B409" s="11" t="str">
        <f>PROPER(VLOOKUP(A409,Customer!$A$2:$J$501,9,FALSE))</f>
        <v>Nicholas Bradshaw</v>
      </c>
      <c r="C409" s="11" t="str">
        <f>PROPER(VLOOKUP(A409,Customer!$A$2:$H$501,3,FALSE))</f>
        <v>43</v>
      </c>
      <c r="D409" s="11" t="str">
        <f>PROPER(VLOOKUP(A409,Customer!$A$2:$H$501,4,FALSE))</f>
        <v>Female</v>
      </c>
      <c r="E409" s="11" t="str">
        <f>PROPER(VLOOKUP(A409,Customer!$A$2:$H$501,5,FALSE))</f>
        <v>Murphyfurt</v>
      </c>
      <c r="F409" s="11" t="str">
        <f>PROPER(VLOOKUP(A409,Customer!$A$2:$H$501,6,FALSE))</f>
        <v>Utah</v>
      </c>
      <c r="G409" s="11" t="str">
        <f>VLOOKUP(A409,Customer!$A$2:$H$501,7,FALSE)</f>
        <v>USA</v>
      </c>
      <c r="H409" s="11" t="str">
        <f>PROPER(VLOOKUP(A409,Customer!$A$1:$J$501,10,FALSE))</f>
        <v>Silver</v>
      </c>
      <c r="I409" s="11" t="s">
        <v>1602</v>
      </c>
      <c r="J409" s="11" t="str">
        <f>VLOOKUP(I409, Product!$A$2:$H$501, 2,FALSE)</f>
        <v>Decorative Floor Vase</v>
      </c>
      <c r="K409" s="11" t="str">
        <f>VLOOKUP(I409,Product!$A$2:$H$501,3,FALSE)</f>
        <v>Home</v>
      </c>
      <c r="L409" s="11" t="str">
        <f>VLOOKUP(I409, Product!$A$2:$H$501, 4,FALSE)</f>
        <v>Decor</v>
      </c>
      <c r="M409" s="11" t="str">
        <f>VLOOKUP(I409, Product!$A$2:$H$501,5,FALSE)</f>
        <v>Khan, Jones and Paul</v>
      </c>
      <c r="N409" s="12">
        <f>VLOOKUP(I409, Product!$A$2:$I$501,8,FALSE)</f>
        <v>234.80599999999998</v>
      </c>
      <c r="O409" s="12">
        <f>VLOOKUP(I409, Product!$A$2:$I$501,9,FALSE)</f>
        <v>378</v>
      </c>
      <c r="P409" s="11" t="s">
        <v>1804</v>
      </c>
      <c r="Q409" s="11" t="str">
        <f>VLOOKUP(P409,Store_Dim!$A$2:$E$21,2,FALSE)</f>
        <v>Frederick-Wright</v>
      </c>
      <c r="R409" s="11" t="str">
        <f>VLOOKUP(P409,Store_Dim!$A$2:$E$21,3,FALSE)</f>
        <v>West</v>
      </c>
      <c r="S409" s="11" t="str">
        <f>VLOOKUP(P409,Store_Dim!$A$2:$E$21,4,FALSE)</f>
        <v>New Jimmymouth</v>
      </c>
      <c r="T409" s="11" t="str">
        <f>VLOOKUP(P409,Store_Dim!$A$2:$E$21,5,FALSE)</f>
        <v>Flagship</v>
      </c>
      <c r="U409" s="11" t="s">
        <v>3190</v>
      </c>
      <c r="V409" s="14">
        <f>VLOOKUP(Table1[[#This Row],[Sales_ID]],Sales!$A$2:$O$2001,2,FALSE)</f>
        <v>45322</v>
      </c>
      <c r="W409" s="15">
        <f>VLOOKUP(Table1[[#This Row],[Sales_ID]],Sales!$A$2:$O$2001,12,FALSE)</f>
        <v>4</v>
      </c>
      <c r="X409" s="16" t="str">
        <f>TEXT(VLOOKUP(Table1[[#This Row],[Sales_ID]],Sales!$A$2:$O$2001,13,FALSE),"₹#,##0")</f>
        <v>₹311</v>
      </c>
      <c r="Y409" s="51">
        <f>VLOOKUP(Table1[[#This Row],[Sales_ID]],Sales!$A$2:$O$2001,14,FALSE)</f>
        <v>0.22</v>
      </c>
      <c r="Z409" s="11" t="str">
        <f>VLOOKUP(Table1[[#This Row],[Sales_ID]],Sales!$A$2:$O$2001,10,FALSE)</f>
        <v>COD</v>
      </c>
      <c r="AA409" s="50">
        <f>VLOOKUP(Table1[[#This Row],[Sales_ID]],Sales!$A$2:$O$2001,15,FALSE)</f>
        <v>969.66480000000013</v>
      </c>
    </row>
    <row r="410" spans="1:27" x14ac:dyDescent="0.3">
      <c r="A410" s="11" t="s">
        <v>214</v>
      </c>
      <c r="B410" s="11" t="str">
        <f>PROPER(VLOOKUP(A410,Customer!$A$2:$J$501,9,FALSE))</f>
        <v>Jay Patel</v>
      </c>
      <c r="C410" s="11" t="str">
        <f>PROPER(VLOOKUP(A410,Customer!$A$2:$H$501,3,FALSE))</f>
        <v>43</v>
      </c>
      <c r="D410" s="11" t="str">
        <f>PROPER(VLOOKUP(A410,Customer!$A$2:$H$501,4,FALSE))</f>
        <v>Female</v>
      </c>
      <c r="E410" s="11" t="str">
        <f>PROPER(VLOOKUP(A410,Customer!$A$2:$H$501,5,FALSE))</f>
        <v>Morrisbury</v>
      </c>
      <c r="F410" s="11" t="str">
        <f>PROPER(VLOOKUP(A410,Customer!$A$2:$H$501,6,FALSE))</f>
        <v>Rhode Island</v>
      </c>
      <c r="G410" s="11" t="str">
        <f>VLOOKUP(A410,Customer!$A$2:$H$501,7,FALSE)</f>
        <v>USA</v>
      </c>
      <c r="H410" s="11" t="str">
        <f>PROPER(VLOOKUP(A410,Customer!$A$1:$J$501,10,FALSE))</f>
        <v>Platinum</v>
      </c>
      <c r="I410" s="11" t="s">
        <v>1684</v>
      </c>
      <c r="J410" s="11" t="str">
        <f>VLOOKUP(I410, Product!$A$2:$H$501, 2,FALSE)</f>
        <v>Wooden Nightstand</v>
      </c>
      <c r="K410" s="11" t="str">
        <f>VLOOKUP(I410,Product!$A$2:$H$501,3,FALSE)</f>
        <v>Home</v>
      </c>
      <c r="L410" s="11" t="str">
        <f>VLOOKUP(I410, Product!$A$2:$H$501, 4,FALSE)</f>
        <v>Furniture</v>
      </c>
      <c r="M410" s="11" t="str">
        <f>VLOOKUP(I410, Product!$A$2:$H$501,5,FALSE)</f>
        <v>Wolfe, Ross and Hester</v>
      </c>
      <c r="N410" s="12">
        <f>VLOOKUP(I410, Product!$A$2:$I$501,8,FALSE)</f>
        <v>243.7</v>
      </c>
      <c r="O410" s="12">
        <f>VLOOKUP(I410, Product!$A$2:$I$501,9,FALSE)</f>
        <v>130</v>
      </c>
      <c r="P410" s="11" t="s">
        <v>1807</v>
      </c>
      <c r="Q410" s="11" t="str">
        <f>VLOOKUP(P410,Store_Dim!$A$2:$E$21,2,FALSE)</f>
        <v>Holloway Ltd</v>
      </c>
      <c r="R410" s="11" t="str">
        <f>VLOOKUP(P410,Store_Dim!$A$2:$E$21,3,FALSE)</f>
        <v>North</v>
      </c>
      <c r="S410" s="11" t="str">
        <f>VLOOKUP(P410,Store_Dim!$A$2:$E$21,4,FALSE)</f>
        <v>Bensonhaven</v>
      </c>
      <c r="T410" s="11" t="str">
        <f>VLOOKUP(P410,Store_Dim!$A$2:$E$21,5,FALSE)</f>
        <v>Flagship</v>
      </c>
      <c r="U410" s="11" t="s">
        <v>3191</v>
      </c>
      <c r="V410" s="14">
        <f>VLOOKUP(Table1[[#This Row],[Sales_ID]],Sales!$A$2:$O$2001,2,FALSE)</f>
        <v>45757</v>
      </c>
      <c r="W410" s="15">
        <f>VLOOKUP(Table1[[#This Row],[Sales_ID]],Sales!$A$2:$O$2001,12,FALSE)</f>
        <v>4</v>
      </c>
      <c r="X410" s="16" t="str">
        <f>TEXT(VLOOKUP(Table1[[#This Row],[Sales_ID]],Sales!$A$2:$O$2001,13,FALSE),"₹#,##0")</f>
        <v>₹256</v>
      </c>
      <c r="Y410" s="51">
        <f>VLOOKUP(Table1[[#This Row],[Sales_ID]],Sales!$A$2:$O$2001,14,FALSE)</f>
        <v>0.17</v>
      </c>
      <c r="Z410" s="11" t="str">
        <f>VLOOKUP(Table1[[#This Row],[Sales_ID]],Sales!$A$2:$O$2001,10,FALSE)</f>
        <v>Credit Card</v>
      </c>
      <c r="AA410" s="50">
        <f>VLOOKUP(Table1[[#This Row],[Sales_ID]],Sales!$A$2:$O$2001,15,FALSE)</f>
        <v>848.82439999999997</v>
      </c>
    </row>
    <row r="411" spans="1:27" x14ac:dyDescent="0.3">
      <c r="A411" s="11" t="s">
        <v>444</v>
      </c>
      <c r="B411" s="11" t="str">
        <f>PROPER(VLOOKUP(A411,Customer!$A$2:$J$501,9,FALSE))</f>
        <v>Jessica Mitchell</v>
      </c>
      <c r="C411" s="11" t="str">
        <f>PROPER(VLOOKUP(A411,Customer!$A$2:$H$501,3,FALSE))</f>
        <v>43</v>
      </c>
      <c r="D411" s="11" t="str">
        <f>PROPER(VLOOKUP(A411,Customer!$A$2:$H$501,4,FALSE))</f>
        <v>Female</v>
      </c>
      <c r="E411" s="11" t="str">
        <f>PROPER(VLOOKUP(A411,Customer!$A$2:$H$501,5,FALSE))</f>
        <v>Matthewbury</v>
      </c>
      <c r="F411" s="11" t="str">
        <f>PROPER(VLOOKUP(A411,Customer!$A$2:$H$501,6,FALSE))</f>
        <v>South Dakota</v>
      </c>
      <c r="G411" s="11" t="str">
        <f>VLOOKUP(A411,Customer!$A$2:$H$501,7,FALSE)</f>
        <v>USA</v>
      </c>
      <c r="H411" s="11" t="str">
        <f>PROPER(VLOOKUP(A411,Customer!$A$1:$J$501,10,FALSE))</f>
        <v>Silver</v>
      </c>
      <c r="I411" s="11" t="s">
        <v>1602</v>
      </c>
      <c r="J411" s="11" t="str">
        <f>VLOOKUP(I411, Product!$A$2:$H$501, 2,FALSE)</f>
        <v>Decorative Floor Vase</v>
      </c>
      <c r="K411" s="11" t="str">
        <f>VLOOKUP(I411,Product!$A$2:$H$501,3,FALSE)</f>
        <v>Home</v>
      </c>
      <c r="L411" s="11" t="str">
        <f>VLOOKUP(I411, Product!$A$2:$H$501, 4,FALSE)</f>
        <v>Decor</v>
      </c>
      <c r="M411" s="11" t="str">
        <f>VLOOKUP(I411, Product!$A$2:$H$501,5,FALSE)</f>
        <v>Khan, Jones and Paul</v>
      </c>
      <c r="N411" s="12">
        <f>VLOOKUP(I411, Product!$A$2:$I$501,8,FALSE)</f>
        <v>234.80599999999998</v>
      </c>
      <c r="O411" s="12">
        <f>VLOOKUP(I411, Product!$A$2:$I$501,9,FALSE)</f>
        <v>378</v>
      </c>
      <c r="P411" s="11" t="s">
        <v>1804</v>
      </c>
      <c r="Q411" s="11" t="str">
        <f>VLOOKUP(P411,Store_Dim!$A$2:$E$21,2,FALSE)</f>
        <v>Frederick-Wright</v>
      </c>
      <c r="R411" s="11" t="str">
        <f>VLOOKUP(P411,Store_Dim!$A$2:$E$21,3,FALSE)</f>
        <v>West</v>
      </c>
      <c r="S411" s="11" t="str">
        <f>VLOOKUP(P411,Store_Dim!$A$2:$E$21,4,FALSE)</f>
        <v>New Jimmymouth</v>
      </c>
      <c r="T411" s="11" t="str">
        <f>VLOOKUP(P411,Store_Dim!$A$2:$E$21,5,FALSE)</f>
        <v>Flagship</v>
      </c>
      <c r="U411" s="11" t="s">
        <v>3192</v>
      </c>
      <c r="V411" s="14">
        <f>VLOOKUP(Table1[[#This Row],[Sales_ID]],Sales!$A$2:$O$2001,2,FALSE)</f>
        <v>45397</v>
      </c>
      <c r="W411" s="15">
        <f>VLOOKUP(Table1[[#This Row],[Sales_ID]],Sales!$A$2:$O$2001,12,FALSE)</f>
        <v>2</v>
      </c>
      <c r="X411" s="16" t="str">
        <f>TEXT(VLOOKUP(Table1[[#This Row],[Sales_ID]],Sales!$A$2:$O$2001,13,FALSE),"₹#,##0")</f>
        <v>₹271</v>
      </c>
      <c r="Y411" s="51">
        <f>VLOOKUP(Table1[[#This Row],[Sales_ID]],Sales!$A$2:$O$2001,14,FALSE)</f>
        <v>0.1</v>
      </c>
      <c r="Z411" s="11" t="str">
        <f>VLOOKUP(Table1[[#This Row],[Sales_ID]],Sales!$A$2:$O$2001,10,FALSE)</f>
        <v>COD</v>
      </c>
      <c r="AA411" s="50">
        <f>VLOOKUP(Table1[[#This Row],[Sales_ID]],Sales!$A$2:$O$2001,15,FALSE)</f>
        <v>487.18799999999999</v>
      </c>
    </row>
    <row r="412" spans="1:27" x14ac:dyDescent="0.3">
      <c r="A412" s="11" t="s">
        <v>945</v>
      </c>
      <c r="B412" s="11" t="str">
        <f>PROPER(VLOOKUP(A412,Customer!$A$2:$J$501,9,FALSE))</f>
        <v>Stephanie Jacobs</v>
      </c>
      <c r="C412" s="11" t="str">
        <f>PROPER(VLOOKUP(A412,Customer!$A$2:$H$501,3,FALSE))</f>
        <v>48</v>
      </c>
      <c r="D412" s="11" t="str">
        <f>PROPER(VLOOKUP(A412,Customer!$A$2:$H$501,4,FALSE))</f>
        <v>Female</v>
      </c>
      <c r="E412" s="11" t="str">
        <f>PROPER(VLOOKUP(A412,Customer!$A$2:$H$501,5,FALSE))</f>
        <v>West Robinmouth</v>
      </c>
      <c r="F412" s="11" t="str">
        <f>PROPER(VLOOKUP(A412,Customer!$A$2:$H$501,6,FALSE))</f>
        <v>Louisiana</v>
      </c>
      <c r="G412" s="11" t="str">
        <f>VLOOKUP(A412,Customer!$A$2:$H$501,7,FALSE)</f>
        <v>USA</v>
      </c>
      <c r="H412" s="11" t="str">
        <f>PROPER(VLOOKUP(A412,Customer!$A$1:$J$501,10,FALSE))</f>
        <v>Platinum</v>
      </c>
      <c r="I412" s="11" t="s">
        <v>1594</v>
      </c>
      <c r="J412" s="11" t="str">
        <f>VLOOKUP(I412, Product!$A$2:$H$501, 2,FALSE)</f>
        <v>Men's Formal Shirt</v>
      </c>
      <c r="K412" s="11" t="str">
        <f>VLOOKUP(I412,Product!$A$2:$H$501,3,FALSE)</f>
        <v>Clothing</v>
      </c>
      <c r="L412" s="11" t="str">
        <f>VLOOKUP(I412, Product!$A$2:$H$501, 4,FALSE)</f>
        <v>Tops</v>
      </c>
      <c r="M412" s="11" t="str">
        <f>VLOOKUP(I412, Product!$A$2:$H$501,5,FALSE)</f>
        <v>Moon, Mora and Santos</v>
      </c>
      <c r="N412" s="12">
        <f>VLOOKUP(I412, Product!$A$2:$I$501,8,FALSE)</f>
        <v>265.73266666666666</v>
      </c>
      <c r="O412" s="12">
        <f>VLOOKUP(I412, Product!$A$2:$I$501,9,FALSE)</f>
        <v>360</v>
      </c>
      <c r="P412" s="11" t="s">
        <v>1807</v>
      </c>
      <c r="Q412" s="11" t="str">
        <f>VLOOKUP(P412,Store_Dim!$A$2:$E$21,2,FALSE)</f>
        <v>Holloway Ltd</v>
      </c>
      <c r="R412" s="11" t="str">
        <f>VLOOKUP(P412,Store_Dim!$A$2:$E$21,3,FALSE)</f>
        <v>North</v>
      </c>
      <c r="S412" s="11" t="str">
        <f>VLOOKUP(P412,Store_Dim!$A$2:$E$21,4,FALSE)</f>
        <v>Bensonhaven</v>
      </c>
      <c r="T412" s="11" t="str">
        <f>VLOOKUP(P412,Store_Dim!$A$2:$E$21,5,FALSE)</f>
        <v>Flagship</v>
      </c>
      <c r="U412" s="11" t="s">
        <v>3193</v>
      </c>
      <c r="V412" s="14">
        <f>VLOOKUP(Table1[[#This Row],[Sales_ID]],Sales!$A$2:$O$2001,2,FALSE)</f>
        <v>45914</v>
      </c>
      <c r="W412" s="15">
        <f>VLOOKUP(Table1[[#This Row],[Sales_ID]],Sales!$A$2:$O$2001,12,FALSE)</f>
        <v>3</v>
      </c>
      <c r="X412" s="16" t="str">
        <f>TEXT(VLOOKUP(Table1[[#This Row],[Sales_ID]],Sales!$A$2:$O$2001,13,FALSE),"₹#,##0")</f>
        <v>₹373</v>
      </c>
      <c r="Y412" s="51">
        <f>VLOOKUP(Table1[[#This Row],[Sales_ID]],Sales!$A$2:$O$2001,14,FALSE)</f>
        <v>0.2</v>
      </c>
      <c r="Z412" s="11" t="str">
        <f>VLOOKUP(Table1[[#This Row],[Sales_ID]],Sales!$A$2:$O$2001,10,FALSE)</f>
        <v>COD</v>
      </c>
      <c r="AA412" s="50">
        <f>VLOOKUP(Table1[[#This Row],[Sales_ID]],Sales!$A$2:$O$2001,15,FALSE)</f>
        <v>896.04000000000019</v>
      </c>
    </row>
    <row r="413" spans="1:27" x14ac:dyDescent="0.3">
      <c r="A413" s="11" t="s">
        <v>144</v>
      </c>
      <c r="B413" s="11" t="str">
        <f>PROPER(VLOOKUP(A413,Customer!$A$2:$J$501,9,FALSE))</f>
        <v>Thomas Phillips</v>
      </c>
      <c r="C413" s="11" t="str">
        <f>PROPER(VLOOKUP(A413,Customer!$A$2:$H$501,3,FALSE))</f>
        <v>20</v>
      </c>
      <c r="D413" s="11" t="str">
        <f>PROPER(VLOOKUP(A413,Customer!$A$2:$H$501,4,FALSE))</f>
        <v>Female</v>
      </c>
      <c r="E413" s="11" t="str">
        <f>PROPER(VLOOKUP(A413,Customer!$A$2:$H$501,5,FALSE))</f>
        <v>Luisfurt</v>
      </c>
      <c r="F413" s="11" t="str">
        <f>PROPER(VLOOKUP(A413,Customer!$A$2:$H$501,6,FALSE))</f>
        <v>Georgia</v>
      </c>
      <c r="G413" s="11" t="str">
        <f>VLOOKUP(A413,Customer!$A$2:$H$501,7,FALSE)</f>
        <v>USA</v>
      </c>
      <c r="H413" s="11" t="str">
        <f>PROPER(VLOOKUP(A413,Customer!$A$1:$J$501,10,FALSE))</f>
        <v>Gold</v>
      </c>
      <c r="I413" s="11" t="s">
        <v>1666</v>
      </c>
      <c r="J413" s="11" t="str">
        <f>VLOOKUP(I413, Product!$A$2:$H$501, 2,FALSE)</f>
        <v>Men's Hair Styling Gel</v>
      </c>
      <c r="K413" s="11" t="str">
        <f>VLOOKUP(I413,Product!$A$2:$H$501,3,FALSE)</f>
        <v>Beauty</v>
      </c>
      <c r="L413" s="11" t="str">
        <f>VLOOKUP(I413, Product!$A$2:$H$501, 4,FALSE)</f>
        <v>Haircare</v>
      </c>
      <c r="M413" s="11" t="str">
        <f>VLOOKUP(I413, Product!$A$2:$H$501,5,FALSE)</f>
        <v>Cline-Mccarthy</v>
      </c>
      <c r="N413" s="12">
        <f>VLOOKUP(I413, Product!$A$2:$I$501,8,FALSE)</f>
        <v>17.309999999999999</v>
      </c>
      <c r="O413" s="12">
        <f>VLOOKUP(I413, Product!$A$2:$I$501,9,FALSE)</f>
        <v>399</v>
      </c>
      <c r="P413" s="11" t="s">
        <v>1792</v>
      </c>
      <c r="Q413" s="11" t="str">
        <f>VLOOKUP(P413,Store_Dim!$A$2:$E$21,2,FALSE)</f>
        <v>Aguirre-Keller</v>
      </c>
      <c r="R413" s="11" t="str">
        <f>VLOOKUP(P413,Store_Dim!$A$2:$E$21,3,FALSE)</f>
        <v>South</v>
      </c>
      <c r="S413" s="11" t="str">
        <f>VLOOKUP(P413,Store_Dim!$A$2:$E$21,4,FALSE)</f>
        <v>Lake Michael</v>
      </c>
      <c r="T413" s="11" t="str">
        <f>VLOOKUP(P413,Store_Dim!$A$2:$E$21,5,FALSE)</f>
        <v>Online</v>
      </c>
      <c r="U413" s="11" t="s">
        <v>3194</v>
      </c>
      <c r="V413" s="14">
        <f>VLOOKUP(Table1[[#This Row],[Sales_ID]],Sales!$A$2:$O$2001,2,FALSE)</f>
        <v>45432</v>
      </c>
      <c r="W413" s="15">
        <f>VLOOKUP(Table1[[#This Row],[Sales_ID]],Sales!$A$2:$O$2001,12,FALSE)</f>
        <v>2</v>
      </c>
      <c r="X413" s="16" t="str">
        <f>TEXT(VLOOKUP(Table1[[#This Row],[Sales_ID]],Sales!$A$2:$O$2001,13,FALSE),"₹#,##0")</f>
        <v>₹24</v>
      </c>
      <c r="Y413" s="51">
        <f>VLOOKUP(Table1[[#This Row],[Sales_ID]],Sales!$A$2:$O$2001,14,FALSE)</f>
        <v>0.02</v>
      </c>
      <c r="Z413" s="11" t="str">
        <f>VLOOKUP(Table1[[#This Row],[Sales_ID]],Sales!$A$2:$O$2001,10,FALSE)</f>
        <v>PayPal</v>
      </c>
      <c r="AA413" s="50">
        <f>VLOOKUP(Table1[[#This Row],[Sales_ID]],Sales!$A$2:$O$2001,15,FALSE)</f>
        <v>46.216799999999999</v>
      </c>
    </row>
    <row r="414" spans="1:27" x14ac:dyDescent="0.3">
      <c r="A414" s="11" t="s">
        <v>32</v>
      </c>
      <c r="B414" s="11" t="str">
        <f>PROPER(VLOOKUP(A414,Customer!$A$2:$J$501,9,FALSE))</f>
        <v>Christine Vaughn</v>
      </c>
      <c r="C414" s="11" t="str">
        <f>PROPER(VLOOKUP(A414,Customer!$A$2:$H$501,3,FALSE))</f>
        <v>24</v>
      </c>
      <c r="D414" s="11" t="str">
        <f>PROPER(VLOOKUP(A414,Customer!$A$2:$H$501,4,FALSE))</f>
        <v>Male</v>
      </c>
      <c r="E414" s="11" t="str">
        <f>PROPER(VLOOKUP(A414,Customer!$A$2:$H$501,5,FALSE))</f>
        <v>East Amandamouth</v>
      </c>
      <c r="F414" s="11" t="str">
        <f>PROPER(VLOOKUP(A414,Customer!$A$2:$H$501,6,FALSE))</f>
        <v>Oregon</v>
      </c>
      <c r="G414" s="11" t="str">
        <f>VLOOKUP(A414,Customer!$A$2:$H$501,7,FALSE)</f>
        <v>USA</v>
      </c>
      <c r="H414" s="11" t="str">
        <f>PROPER(VLOOKUP(A414,Customer!$A$1:$J$501,10,FALSE))</f>
        <v>Bronze</v>
      </c>
      <c r="I414" s="11" t="s">
        <v>1618</v>
      </c>
      <c r="J414" s="11" t="str">
        <f>VLOOKUP(I414, Product!$A$2:$H$501, 2,FALSE)</f>
        <v>Bedroom Table Lamp</v>
      </c>
      <c r="K414" s="11" t="str">
        <f>VLOOKUP(I414,Product!$A$2:$H$501,3,FALSE)</f>
        <v>Home</v>
      </c>
      <c r="L414" s="11" t="str">
        <f>VLOOKUP(I414, Product!$A$2:$H$501, 4,FALSE)</f>
        <v>Lighting</v>
      </c>
      <c r="M414" s="11" t="str">
        <f>VLOOKUP(I414, Product!$A$2:$H$501,5,FALSE)</f>
        <v>Jones LLC</v>
      </c>
      <c r="N414" s="12">
        <f>VLOOKUP(I414, Product!$A$2:$I$501,8,FALSE)</f>
        <v>382.22</v>
      </c>
      <c r="O414" s="12">
        <f>VLOOKUP(I414, Product!$A$2:$I$501,9,FALSE)</f>
        <v>329</v>
      </c>
      <c r="P414" s="11" t="s">
        <v>1779</v>
      </c>
      <c r="Q414" s="11" t="str">
        <f>VLOOKUP(P414,Store_Dim!$A$2:$E$21,2,FALSE)</f>
        <v>Martinez-Mullins</v>
      </c>
      <c r="R414" s="11" t="str">
        <f>VLOOKUP(P414,Store_Dim!$A$2:$E$21,3,FALSE)</f>
        <v>South</v>
      </c>
      <c r="S414" s="11" t="str">
        <f>VLOOKUP(P414,Store_Dim!$A$2:$E$21,4,FALSE)</f>
        <v>Williamsfurt</v>
      </c>
      <c r="T414" s="11" t="str">
        <f>VLOOKUP(P414,Store_Dim!$A$2:$E$21,5,FALSE)</f>
        <v>Online</v>
      </c>
      <c r="U414" s="11" t="s">
        <v>3195</v>
      </c>
      <c r="V414" s="14">
        <f>VLOOKUP(Table1[[#This Row],[Sales_ID]],Sales!$A$2:$O$2001,2,FALSE)</f>
        <v>45798</v>
      </c>
      <c r="W414" s="15">
        <f>VLOOKUP(Table1[[#This Row],[Sales_ID]],Sales!$A$2:$O$2001,12,FALSE)</f>
        <v>4</v>
      </c>
      <c r="X414" s="16" t="str">
        <f>TEXT(VLOOKUP(Table1[[#This Row],[Sales_ID]],Sales!$A$2:$O$2001,13,FALSE),"₹#,##0")</f>
        <v>₹186</v>
      </c>
      <c r="Y414" s="51">
        <f>VLOOKUP(Table1[[#This Row],[Sales_ID]],Sales!$A$2:$O$2001,14,FALSE)</f>
        <v>0.21</v>
      </c>
      <c r="Z414" s="11" t="str">
        <f>VLOOKUP(Table1[[#This Row],[Sales_ID]],Sales!$A$2:$O$2001,10,FALSE)</f>
        <v>PayPal</v>
      </c>
      <c r="AA414" s="50">
        <f>VLOOKUP(Table1[[#This Row],[Sales_ID]],Sales!$A$2:$O$2001,15,FALSE)</f>
        <v>586.71719999999993</v>
      </c>
    </row>
    <row r="415" spans="1:27" x14ac:dyDescent="0.3">
      <c r="A415" s="11" t="s">
        <v>1458</v>
      </c>
      <c r="B415" s="11" t="str">
        <f>PROPER(VLOOKUP(A415,Customer!$A$2:$J$501,9,FALSE))</f>
        <v>Laura Mathews</v>
      </c>
      <c r="C415" s="11" t="str">
        <f>PROPER(VLOOKUP(A415,Customer!$A$2:$H$501,3,FALSE))</f>
        <v>53</v>
      </c>
      <c r="D415" s="11" t="str">
        <f>PROPER(VLOOKUP(A415,Customer!$A$2:$H$501,4,FALSE))</f>
        <v>Male</v>
      </c>
      <c r="E415" s="11" t="str">
        <f>PROPER(VLOOKUP(A415,Customer!$A$2:$H$501,5,FALSE))</f>
        <v>Chambersfurt</v>
      </c>
      <c r="F415" s="11" t="str">
        <f>PROPER(VLOOKUP(A415,Customer!$A$2:$H$501,6,FALSE))</f>
        <v>Wisconsin</v>
      </c>
      <c r="G415" s="11" t="str">
        <f>VLOOKUP(A415,Customer!$A$2:$H$501,7,FALSE)</f>
        <v>USA</v>
      </c>
      <c r="H415" s="11" t="str">
        <f>PROPER(VLOOKUP(A415,Customer!$A$1:$J$501,10,FALSE))</f>
        <v>Bronze</v>
      </c>
      <c r="I415" s="11" t="s">
        <v>1648</v>
      </c>
      <c r="J415" s="11" t="str">
        <f>VLOOKUP(I415, Product!$A$2:$H$501, 2,FALSE)</f>
        <v>Boxing Hand Wraps</v>
      </c>
      <c r="K415" s="11" t="str">
        <f>VLOOKUP(I415,Product!$A$2:$H$501,3,FALSE)</f>
        <v>Sports</v>
      </c>
      <c r="L415" s="11" t="str">
        <f>VLOOKUP(I415, Product!$A$2:$H$501, 4,FALSE)</f>
        <v>Fitness</v>
      </c>
      <c r="M415" s="11" t="str">
        <f>VLOOKUP(I415, Product!$A$2:$H$501,5,FALSE)</f>
        <v>Smith-King</v>
      </c>
      <c r="N415" s="12">
        <f>VLOOKUP(I415, Product!$A$2:$I$501,8,FALSE)</f>
        <v>190.29</v>
      </c>
      <c r="O415" s="12">
        <f>VLOOKUP(I415, Product!$A$2:$I$501,9,FALSE)</f>
        <v>260</v>
      </c>
      <c r="P415" s="11" t="s">
        <v>1776</v>
      </c>
      <c r="Q415" s="11" t="str">
        <f>VLOOKUP(P415,Store_Dim!$A$2:$E$21,2,FALSE)</f>
        <v>Benson-Elliott</v>
      </c>
      <c r="R415" s="11" t="str">
        <f>VLOOKUP(P415,Store_Dim!$A$2:$E$21,3,FALSE)</f>
        <v>East</v>
      </c>
      <c r="S415" s="11" t="str">
        <f>VLOOKUP(P415,Store_Dim!$A$2:$E$21,4,FALSE)</f>
        <v>Port Josephberg</v>
      </c>
      <c r="T415" s="11" t="str">
        <f>VLOOKUP(P415,Store_Dim!$A$2:$E$21,5,FALSE)</f>
        <v>Online</v>
      </c>
      <c r="U415" s="11" t="s">
        <v>1963</v>
      </c>
      <c r="V415" s="14">
        <f>VLOOKUP(Table1[[#This Row],[Sales_ID]],Sales!$A$2:$O$2001,2,FALSE)</f>
        <v>45392</v>
      </c>
      <c r="W415" s="15">
        <f>VLOOKUP(Table1[[#This Row],[Sales_ID]],Sales!$A$2:$O$2001,12,FALSE)</f>
        <v>1</v>
      </c>
      <c r="X415" s="16" t="str">
        <f>TEXT(VLOOKUP(Table1[[#This Row],[Sales_ID]],Sales!$A$2:$O$2001,13,FALSE),"₹#,##0")</f>
        <v>₹246</v>
      </c>
      <c r="Y415" s="51">
        <f>VLOOKUP(Table1[[#This Row],[Sales_ID]],Sales!$A$2:$O$2001,14,FALSE)</f>
        <v>0.18</v>
      </c>
      <c r="Z415" s="11" t="str">
        <f>VLOOKUP(Table1[[#This Row],[Sales_ID]],Sales!$A$2:$O$2001,10,FALSE)</f>
        <v>COD</v>
      </c>
      <c r="AA415" s="50">
        <f>VLOOKUP(Table1[[#This Row],[Sales_ID]],Sales!$A$2:$O$2001,15,FALSE)</f>
        <v>201.59700000000001</v>
      </c>
    </row>
    <row r="416" spans="1:27" x14ac:dyDescent="0.3">
      <c r="A416" s="11" t="s">
        <v>417</v>
      </c>
      <c r="B416" s="11" t="str">
        <f>PROPER(VLOOKUP(A416,Customer!$A$2:$J$501,9,FALSE))</f>
        <v>Jacob Hopkins</v>
      </c>
      <c r="C416" s="11" t="str">
        <f>PROPER(VLOOKUP(A416,Customer!$A$2:$H$501,3,FALSE))</f>
        <v>44</v>
      </c>
      <c r="D416" s="11" t="str">
        <f>PROPER(VLOOKUP(A416,Customer!$A$2:$H$501,4,FALSE))</f>
        <v>Female</v>
      </c>
      <c r="E416" s="11" t="str">
        <f>PROPER(VLOOKUP(A416,Customer!$A$2:$H$501,5,FALSE))</f>
        <v>Lake Tylerfort</v>
      </c>
      <c r="F416" s="11" t="str">
        <f>PROPER(VLOOKUP(A416,Customer!$A$2:$H$501,6,FALSE))</f>
        <v>Pennsylvania</v>
      </c>
      <c r="G416" s="11" t="str">
        <f>VLOOKUP(A416,Customer!$A$2:$H$501,7,FALSE)</f>
        <v>USA</v>
      </c>
      <c r="H416" s="11" t="str">
        <f>PROPER(VLOOKUP(A416,Customer!$A$1:$J$501,10,FALSE))</f>
        <v>Platinum</v>
      </c>
      <c r="I416" s="11" t="s">
        <v>1584</v>
      </c>
      <c r="J416" s="11" t="str">
        <f>VLOOKUP(I416, Product!$A$2:$H$501, 2,FALSE)</f>
        <v>Women's Denim Jeans</v>
      </c>
      <c r="K416" s="11" t="str">
        <f>VLOOKUP(I416,Product!$A$2:$H$501,3,FALSE)</f>
        <v>Clothing</v>
      </c>
      <c r="L416" s="11" t="str">
        <f>VLOOKUP(I416, Product!$A$2:$H$501, 4,FALSE)</f>
        <v>Bottoms</v>
      </c>
      <c r="M416" s="11" t="str">
        <f>VLOOKUP(I416, Product!$A$2:$H$501,5,FALSE)</f>
        <v>Guerra-Hendrix</v>
      </c>
      <c r="N416" s="12">
        <f>VLOOKUP(I416, Product!$A$2:$I$501,8,FALSE)</f>
        <v>265.73266666666666</v>
      </c>
      <c r="O416" s="12">
        <f>VLOOKUP(I416, Product!$A$2:$I$501,9,FALSE)</f>
        <v>343</v>
      </c>
      <c r="P416" s="11" t="s">
        <v>1797</v>
      </c>
      <c r="Q416" s="11" t="str">
        <f>VLOOKUP(P416,Store_Dim!$A$2:$E$21,2,FALSE)</f>
        <v>Gardner, Humphrey and Contreras</v>
      </c>
      <c r="R416" s="11" t="str">
        <f>VLOOKUP(P416,Store_Dim!$A$2:$E$21,3,FALSE)</f>
        <v>East</v>
      </c>
      <c r="S416" s="11" t="str">
        <f>VLOOKUP(P416,Store_Dim!$A$2:$E$21,4,FALSE)</f>
        <v>Johnsonville</v>
      </c>
      <c r="T416" s="11" t="str">
        <f>VLOOKUP(P416,Store_Dim!$A$2:$E$21,5,FALSE)</f>
        <v>Flagship</v>
      </c>
      <c r="U416" s="11" t="s">
        <v>3196</v>
      </c>
      <c r="V416" s="14">
        <f>VLOOKUP(Table1[[#This Row],[Sales_ID]],Sales!$A$2:$O$2001,2,FALSE)</f>
        <v>45396</v>
      </c>
      <c r="W416" s="15">
        <f>VLOOKUP(Table1[[#This Row],[Sales_ID]],Sales!$A$2:$O$2001,12,FALSE)</f>
        <v>3</v>
      </c>
      <c r="X416" s="16" t="str">
        <f>TEXT(VLOOKUP(Table1[[#This Row],[Sales_ID]],Sales!$A$2:$O$2001,13,FALSE),"₹#,##0")</f>
        <v>₹929</v>
      </c>
      <c r="Y416" s="51">
        <f>VLOOKUP(Table1[[#This Row],[Sales_ID]],Sales!$A$2:$O$2001,14,FALSE)</f>
        <v>0.27</v>
      </c>
      <c r="Z416" s="11" t="str">
        <f>VLOOKUP(Table1[[#This Row],[Sales_ID]],Sales!$A$2:$O$2001,10,FALSE)</f>
        <v>PayPal</v>
      </c>
      <c r="AA416" s="50">
        <f>VLOOKUP(Table1[[#This Row],[Sales_ID]],Sales!$A$2:$O$2001,15,FALSE)</f>
        <v>2033.9405999999999</v>
      </c>
    </row>
    <row r="417" spans="1:27" x14ac:dyDescent="0.3">
      <c r="A417" s="11" t="s">
        <v>121</v>
      </c>
      <c r="B417" s="11" t="str">
        <f>PROPER(VLOOKUP(A417,Customer!$A$2:$J$501,9,FALSE))</f>
        <v>David Arnold</v>
      </c>
      <c r="C417" s="11" t="str">
        <f>PROPER(VLOOKUP(A417,Customer!$A$2:$H$501,3,FALSE))</f>
        <v>54</v>
      </c>
      <c r="D417" s="11" t="str">
        <f>PROPER(VLOOKUP(A417,Customer!$A$2:$H$501,4,FALSE))</f>
        <v>Female</v>
      </c>
      <c r="E417" s="11" t="str">
        <f>PROPER(VLOOKUP(A417,Customer!$A$2:$H$501,5,FALSE))</f>
        <v>East Jennifer</v>
      </c>
      <c r="F417" s="11" t="str">
        <f>PROPER(VLOOKUP(A417,Customer!$A$2:$H$501,6,FALSE))</f>
        <v>California</v>
      </c>
      <c r="G417" s="11" t="str">
        <f>VLOOKUP(A417,Customer!$A$2:$H$501,7,FALSE)</f>
        <v>USA</v>
      </c>
      <c r="H417" s="11" t="str">
        <f>PROPER(VLOOKUP(A417,Customer!$A$1:$J$501,10,FALSE))</f>
        <v>Silver</v>
      </c>
      <c r="I417" s="11" t="s">
        <v>1716</v>
      </c>
      <c r="J417" s="11" t="str">
        <f>VLOOKUP(I417, Product!$A$2:$H$501, 2,FALSE)</f>
        <v>Wooden Bookshelf</v>
      </c>
      <c r="K417" s="11" t="str">
        <f>VLOOKUP(I417,Product!$A$2:$H$501,3,FALSE)</f>
        <v>Home</v>
      </c>
      <c r="L417" s="11" t="str">
        <f>VLOOKUP(I417, Product!$A$2:$H$501, 4,FALSE)</f>
        <v>Furniture</v>
      </c>
      <c r="M417" s="11" t="str">
        <f>VLOOKUP(I417, Product!$A$2:$H$501,5,FALSE)</f>
        <v>Collins-Stephenson</v>
      </c>
      <c r="N417" s="12">
        <f>VLOOKUP(I417, Product!$A$2:$I$501,8,FALSE)</f>
        <v>388.46</v>
      </c>
      <c r="O417" s="12">
        <f>VLOOKUP(I417, Product!$A$2:$I$501,9,FALSE)</f>
        <v>208</v>
      </c>
      <c r="P417" s="11" t="s">
        <v>1773</v>
      </c>
      <c r="Q417" s="11" t="str">
        <f>VLOOKUP(P417,Store_Dim!$A$2:$E$21,2,FALSE)</f>
        <v>Gray Ltd</v>
      </c>
      <c r="R417" s="11" t="str">
        <f>VLOOKUP(P417,Store_Dim!$A$2:$E$21,3,FALSE)</f>
        <v>North</v>
      </c>
      <c r="S417" s="11" t="str">
        <f>VLOOKUP(P417,Store_Dim!$A$2:$E$21,4,FALSE)</f>
        <v>New Michaelchester</v>
      </c>
      <c r="T417" s="11" t="str">
        <f>VLOOKUP(P417,Store_Dim!$A$2:$E$21,5,FALSE)</f>
        <v>Outlet</v>
      </c>
      <c r="U417" s="11" t="s">
        <v>3197</v>
      </c>
      <c r="V417" s="14">
        <f>VLOOKUP(Table1[[#This Row],[Sales_ID]],Sales!$A$2:$O$2001,2,FALSE)</f>
        <v>45235</v>
      </c>
      <c r="W417" s="15">
        <f>VLOOKUP(Table1[[#This Row],[Sales_ID]],Sales!$A$2:$O$2001,12,FALSE)</f>
        <v>3</v>
      </c>
      <c r="X417" s="16" t="str">
        <f>TEXT(VLOOKUP(Table1[[#This Row],[Sales_ID]],Sales!$A$2:$O$2001,13,FALSE),"₹#,##0")</f>
        <v>₹923</v>
      </c>
      <c r="Y417" s="51">
        <f>VLOOKUP(Table1[[#This Row],[Sales_ID]],Sales!$A$2:$O$2001,14,FALSE)</f>
        <v>7.0000000000000007E-2</v>
      </c>
      <c r="Z417" s="11" t="str">
        <f>VLOOKUP(Table1[[#This Row],[Sales_ID]],Sales!$A$2:$O$2001,10,FALSE)</f>
        <v>COD</v>
      </c>
      <c r="AA417" s="50">
        <f>VLOOKUP(Table1[[#This Row],[Sales_ID]],Sales!$A$2:$O$2001,15,FALSE)</f>
        <v>2576.2302</v>
      </c>
    </row>
    <row r="418" spans="1:27" x14ac:dyDescent="0.3">
      <c r="A418" s="11" t="s">
        <v>1425</v>
      </c>
      <c r="B418" s="11" t="str">
        <f>PROPER(VLOOKUP(A418,Customer!$A$2:$J$501,9,FALSE))</f>
        <v>Beth Martin</v>
      </c>
      <c r="C418" s="11" t="str">
        <f>PROPER(VLOOKUP(A418,Customer!$A$2:$H$501,3,FALSE))</f>
        <v>34</v>
      </c>
      <c r="D418" s="11" t="str">
        <f>PROPER(VLOOKUP(A418,Customer!$A$2:$H$501,4,FALSE))</f>
        <v>Female</v>
      </c>
      <c r="E418" s="11" t="str">
        <f>PROPER(VLOOKUP(A418,Customer!$A$2:$H$501,5,FALSE))</f>
        <v>Burkefurt</v>
      </c>
      <c r="F418" s="11" t="str">
        <f>PROPER(VLOOKUP(A418,Customer!$A$2:$H$501,6,FALSE))</f>
        <v>West Virginia</v>
      </c>
      <c r="G418" s="11" t="str">
        <f>VLOOKUP(A418,Customer!$A$2:$H$501,7,FALSE)</f>
        <v>USA</v>
      </c>
      <c r="H418" s="11" t="str">
        <f>PROPER(VLOOKUP(A418,Customer!$A$1:$J$501,10,FALSE))</f>
        <v>Silver</v>
      </c>
      <c r="I418" s="11" t="s">
        <v>1553</v>
      </c>
      <c r="J418" s="11" t="str">
        <f>VLOOKUP(I418, Product!$A$2:$H$501, 2,FALSE)</f>
        <v>Women's Yoga Pants</v>
      </c>
      <c r="K418" s="11" t="str">
        <f>VLOOKUP(I418,Product!$A$2:$H$501,3,FALSE)</f>
        <v>Clothing</v>
      </c>
      <c r="L418" s="11" t="str">
        <f>VLOOKUP(I418, Product!$A$2:$H$501, 4,FALSE)</f>
        <v>Bottoms</v>
      </c>
      <c r="M418" s="11" t="str">
        <f>VLOOKUP(I418, Product!$A$2:$H$501,5,FALSE)</f>
        <v>Gonzales-Davis</v>
      </c>
      <c r="N418" s="12">
        <f>VLOOKUP(I418, Product!$A$2:$I$501,8,FALSE)</f>
        <v>306.45999999999998</v>
      </c>
      <c r="O418" s="12">
        <f>VLOOKUP(I418, Product!$A$2:$I$501,9,FALSE)</f>
        <v>487</v>
      </c>
      <c r="P418" s="11" t="s">
        <v>1786</v>
      </c>
      <c r="Q418" s="11" t="str">
        <f>VLOOKUP(P418,Store_Dim!$A$2:$E$21,2,FALSE)</f>
        <v>Moore, Padilla and Butler</v>
      </c>
      <c r="R418" s="11" t="str">
        <f>VLOOKUP(P418,Store_Dim!$A$2:$E$21,3,FALSE)</f>
        <v>South</v>
      </c>
      <c r="S418" s="11" t="str">
        <f>VLOOKUP(P418,Store_Dim!$A$2:$E$21,4,FALSE)</f>
        <v>East Johnstad</v>
      </c>
      <c r="T418" s="11" t="str">
        <f>VLOOKUP(P418,Store_Dim!$A$2:$E$21,5,FALSE)</f>
        <v>Flagship</v>
      </c>
      <c r="U418" s="11" t="s">
        <v>3198</v>
      </c>
      <c r="V418" s="14">
        <f>VLOOKUP(Table1[[#This Row],[Sales_ID]],Sales!$A$2:$O$2001,2,FALSE)</f>
        <v>45499</v>
      </c>
      <c r="W418" s="15">
        <f>VLOOKUP(Table1[[#This Row],[Sales_ID]],Sales!$A$2:$O$2001,12,FALSE)</f>
        <v>2</v>
      </c>
      <c r="X418" s="16" t="str">
        <f>TEXT(VLOOKUP(Table1[[#This Row],[Sales_ID]],Sales!$A$2:$O$2001,13,FALSE),"₹#,##0")</f>
        <v>₹409</v>
      </c>
      <c r="Y418" s="51">
        <f>VLOOKUP(Table1[[#This Row],[Sales_ID]],Sales!$A$2:$O$2001,14,FALSE)</f>
        <v>0.1</v>
      </c>
      <c r="Z418" s="11" t="str">
        <f>VLOOKUP(Table1[[#This Row],[Sales_ID]],Sales!$A$2:$O$2001,10,FALSE)</f>
        <v>PayPal</v>
      </c>
      <c r="AA418" s="50">
        <f>VLOOKUP(Table1[[#This Row],[Sales_ID]],Sales!$A$2:$O$2001,15,FALSE)</f>
        <v>736.66800000000001</v>
      </c>
    </row>
    <row r="419" spans="1:27" x14ac:dyDescent="0.3">
      <c r="A419" s="11" t="s">
        <v>812</v>
      </c>
      <c r="B419" s="11" t="str">
        <f>PROPER(VLOOKUP(A419,Customer!$A$2:$J$501,9,FALSE))</f>
        <v>Linda Kline</v>
      </c>
      <c r="C419" s="11" t="str">
        <f>PROPER(VLOOKUP(A419,Customer!$A$2:$H$501,3,FALSE))</f>
        <v>34</v>
      </c>
      <c r="D419" s="11" t="str">
        <f>PROPER(VLOOKUP(A419,Customer!$A$2:$H$501,4,FALSE))</f>
        <v>Male</v>
      </c>
      <c r="E419" s="11" t="str">
        <f>PROPER(VLOOKUP(A419,Customer!$A$2:$H$501,5,FALSE))</f>
        <v>Masseyland</v>
      </c>
      <c r="F419" s="11" t="str">
        <f>PROPER(VLOOKUP(A419,Customer!$A$2:$H$501,6,FALSE))</f>
        <v>Alaska</v>
      </c>
      <c r="G419" s="11" t="str">
        <f>VLOOKUP(A419,Customer!$A$2:$H$501,7,FALSE)</f>
        <v>USA</v>
      </c>
      <c r="H419" s="11" t="str">
        <f>PROPER(VLOOKUP(A419,Customer!$A$1:$J$501,10,FALSE))</f>
        <v>Silver</v>
      </c>
      <c r="I419" s="11" t="s">
        <v>1594</v>
      </c>
      <c r="J419" s="11" t="str">
        <f>VLOOKUP(I419, Product!$A$2:$H$501, 2,FALSE)</f>
        <v>Men's Formal Shirt</v>
      </c>
      <c r="K419" s="11" t="str">
        <f>VLOOKUP(I419,Product!$A$2:$H$501,3,FALSE)</f>
        <v>Clothing</v>
      </c>
      <c r="L419" s="11" t="str">
        <f>VLOOKUP(I419, Product!$A$2:$H$501, 4,FALSE)</f>
        <v>Tops</v>
      </c>
      <c r="M419" s="11" t="str">
        <f>VLOOKUP(I419, Product!$A$2:$H$501,5,FALSE)</f>
        <v>Moon, Mora and Santos</v>
      </c>
      <c r="N419" s="12">
        <f>VLOOKUP(I419, Product!$A$2:$I$501,8,FALSE)</f>
        <v>265.73266666666666</v>
      </c>
      <c r="O419" s="12">
        <f>VLOOKUP(I419, Product!$A$2:$I$501,9,FALSE)</f>
        <v>360</v>
      </c>
      <c r="P419" s="11" t="s">
        <v>1779</v>
      </c>
      <c r="Q419" s="11" t="str">
        <f>VLOOKUP(P419,Store_Dim!$A$2:$E$21,2,FALSE)</f>
        <v>Martinez-Mullins</v>
      </c>
      <c r="R419" s="11" t="str">
        <f>VLOOKUP(P419,Store_Dim!$A$2:$E$21,3,FALSE)</f>
        <v>South</v>
      </c>
      <c r="S419" s="11" t="str">
        <f>VLOOKUP(P419,Store_Dim!$A$2:$E$21,4,FALSE)</f>
        <v>Williamsfurt</v>
      </c>
      <c r="T419" s="11" t="str">
        <f>VLOOKUP(P419,Store_Dim!$A$2:$E$21,5,FALSE)</f>
        <v>Online</v>
      </c>
      <c r="U419" s="11" t="s">
        <v>3199</v>
      </c>
      <c r="V419" s="14">
        <f>VLOOKUP(Table1[[#This Row],[Sales_ID]],Sales!$A$2:$O$2001,2,FALSE)</f>
        <v>45272</v>
      </c>
      <c r="W419" s="15">
        <f>VLOOKUP(Table1[[#This Row],[Sales_ID]],Sales!$A$2:$O$2001,12,FALSE)</f>
        <v>2</v>
      </c>
      <c r="X419" s="16" t="str">
        <f>TEXT(VLOOKUP(Table1[[#This Row],[Sales_ID]],Sales!$A$2:$O$2001,13,FALSE),"₹#,##0")</f>
        <v>₹608</v>
      </c>
      <c r="Y419" s="51">
        <f>VLOOKUP(Table1[[#This Row],[Sales_ID]],Sales!$A$2:$O$2001,14,FALSE)</f>
        <v>0.16</v>
      </c>
      <c r="Z419" s="11" t="str">
        <f>VLOOKUP(Table1[[#This Row],[Sales_ID]],Sales!$A$2:$O$2001,10,FALSE)</f>
        <v>Credit Card</v>
      </c>
      <c r="AA419" s="50">
        <f>VLOOKUP(Table1[[#This Row],[Sales_ID]],Sales!$A$2:$O$2001,15,FALSE)</f>
        <v>1022.2128</v>
      </c>
    </row>
    <row r="420" spans="1:27" x14ac:dyDescent="0.3">
      <c r="A420" s="11" t="s">
        <v>690</v>
      </c>
      <c r="B420" s="11" t="str">
        <f>PROPER(VLOOKUP(A420,Customer!$A$2:$J$501,9,FALSE))</f>
        <v>Blake Harrison</v>
      </c>
      <c r="C420" s="11" t="str">
        <f>PROPER(VLOOKUP(A420,Customer!$A$2:$H$501,3,FALSE))</f>
        <v>63</v>
      </c>
      <c r="D420" s="11" t="str">
        <f>PROPER(VLOOKUP(A420,Customer!$A$2:$H$501,4,FALSE))</f>
        <v>Female</v>
      </c>
      <c r="E420" s="11" t="str">
        <f>PROPER(VLOOKUP(A420,Customer!$A$2:$H$501,5,FALSE))</f>
        <v>Lyonsfort</v>
      </c>
      <c r="F420" s="11" t="str">
        <f>PROPER(VLOOKUP(A420,Customer!$A$2:$H$501,6,FALSE))</f>
        <v>Washington</v>
      </c>
      <c r="G420" s="11" t="str">
        <f>VLOOKUP(A420,Customer!$A$2:$H$501,7,FALSE)</f>
        <v>USA</v>
      </c>
      <c r="H420" s="11" t="str">
        <f>PROPER(VLOOKUP(A420,Customer!$A$1:$J$501,10,FALSE))</f>
        <v>Platinum</v>
      </c>
      <c r="I420" s="11" t="s">
        <v>1632</v>
      </c>
      <c r="J420" s="11" t="str">
        <f>VLOOKUP(I420, Product!$A$2:$H$501, 2,FALSE)</f>
        <v>Smart Home WiFi Camera</v>
      </c>
      <c r="K420" s="11" t="str">
        <f>VLOOKUP(I420,Product!$A$2:$H$501,3,FALSE)</f>
        <v>Electronics</v>
      </c>
      <c r="L420" s="11" t="str">
        <f>VLOOKUP(I420, Product!$A$2:$H$501, 4,FALSE)</f>
        <v>Accessories</v>
      </c>
      <c r="M420" s="11" t="str">
        <f>VLOOKUP(I420, Product!$A$2:$H$501,5,FALSE)</f>
        <v>Holmes LLC</v>
      </c>
      <c r="N420" s="12">
        <f>VLOOKUP(I420, Product!$A$2:$I$501,8,FALSE)</f>
        <v>450.71</v>
      </c>
      <c r="O420" s="12">
        <f>VLOOKUP(I420, Product!$A$2:$I$501,9,FALSE)</f>
        <v>389</v>
      </c>
      <c r="P420" s="11" t="s">
        <v>1813</v>
      </c>
      <c r="Q420" s="11" t="str">
        <f>VLOOKUP(P420,Store_Dim!$A$2:$E$21,2,FALSE)</f>
        <v>Mann-Austin</v>
      </c>
      <c r="R420" s="11" t="str">
        <f>VLOOKUP(P420,Store_Dim!$A$2:$E$21,3,FALSE)</f>
        <v>East</v>
      </c>
      <c r="S420" s="11" t="str">
        <f>VLOOKUP(P420,Store_Dim!$A$2:$E$21,4,FALSE)</f>
        <v>Vasquezborough</v>
      </c>
      <c r="T420" s="11" t="str">
        <f>VLOOKUP(P420,Store_Dim!$A$2:$E$21,5,FALSE)</f>
        <v>Online</v>
      </c>
      <c r="U420" s="11" t="s">
        <v>3200</v>
      </c>
      <c r="V420" s="14">
        <f>VLOOKUP(Table1[[#This Row],[Sales_ID]],Sales!$A$2:$O$2001,2,FALSE)</f>
        <v>45785</v>
      </c>
      <c r="W420" s="15">
        <f>VLOOKUP(Table1[[#This Row],[Sales_ID]],Sales!$A$2:$O$2001,12,FALSE)</f>
        <v>4</v>
      </c>
      <c r="X420" s="16" t="str">
        <f>TEXT(VLOOKUP(Table1[[#This Row],[Sales_ID]],Sales!$A$2:$O$2001,13,FALSE),"₹#,##0")</f>
        <v>₹150</v>
      </c>
      <c r="Y420" s="51">
        <f>VLOOKUP(Table1[[#This Row],[Sales_ID]],Sales!$A$2:$O$2001,14,FALSE)</f>
        <v>0.09</v>
      </c>
      <c r="Z420" s="11" t="str">
        <f>VLOOKUP(Table1[[#This Row],[Sales_ID]],Sales!$A$2:$O$2001,10,FALSE)</f>
        <v>Credit Card</v>
      </c>
      <c r="AA420" s="50">
        <f>VLOOKUP(Table1[[#This Row],[Sales_ID]],Sales!$A$2:$O$2001,15,FALSE)</f>
        <v>547.74720000000002</v>
      </c>
    </row>
    <row r="421" spans="1:27" x14ac:dyDescent="0.3">
      <c r="A421" s="11" t="s">
        <v>785</v>
      </c>
      <c r="B421" s="11" t="str">
        <f>PROPER(VLOOKUP(A421,Customer!$A$2:$J$501,9,FALSE))</f>
        <v>Laura Soto</v>
      </c>
      <c r="C421" s="11" t="str">
        <f>PROPER(VLOOKUP(A421,Customer!$A$2:$H$501,3,FALSE))</f>
        <v>57</v>
      </c>
      <c r="D421" s="11" t="str">
        <f>PROPER(VLOOKUP(A421,Customer!$A$2:$H$501,4,FALSE))</f>
        <v>Female</v>
      </c>
      <c r="E421" s="11" t="str">
        <f>PROPER(VLOOKUP(A421,Customer!$A$2:$H$501,5,FALSE))</f>
        <v>Rodriguezton</v>
      </c>
      <c r="F421" s="11" t="str">
        <f>PROPER(VLOOKUP(A421,Customer!$A$2:$H$501,6,FALSE))</f>
        <v>Michigan</v>
      </c>
      <c r="G421" s="11" t="str">
        <f>VLOOKUP(A421,Customer!$A$2:$H$501,7,FALSE)</f>
        <v>USA</v>
      </c>
      <c r="H421" s="11" t="str">
        <f>PROPER(VLOOKUP(A421,Customer!$A$1:$J$501,10,FALSE))</f>
        <v>Platinum</v>
      </c>
      <c r="I421" s="11" t="s">
        <v>1684</v>
      </c>
      <c r="J421" s="11" t="str">
        <f>VLOOKUP(I421, Product!$A$2:$H$501, 2,FALSE)</f>
        <v>Wooden Nightstand</v>
      </c>
      <c r="K421" s="11" t="str">
        <f>VLOOKUP(I421,Product!$A$2:$H$501,3,FALSE)</f>
        <v>Home</v>
      </c>
      <c r="L421" s="11" t="str">
        <f>VLOOKUP(I421, Product!$A$2:$H$501, 4,FALSE)</f>
        <v>Furniture</v>
      </c>
      <c r="M421" s="11" t="str">
        <f>VLOOKUP(I421, Product!$A$2:$H$501,5,FALSE)</f>
        <v>Wolfe, Ross and Hester</v>
      </c>
      <c r="N421" s="12">
        <f>VLOOKUP(I421, Product!$A$2:$I$501,8,FALSE)</f>
        <v>243.7</v>
      </c>
      <c r="O421" s="12">
        <f>VLOOKUP(I421, Product!$A$2:$I$501,9,FALSE)</f>
        <v>130</v>
      </c>
      <c r="P421" s="11" t="s">
        <v>1799</v>
      </c>
      <c r="Q421" s="11" t="str">
        <f>VLOOKUP(P421,Store_Dim!$A$2:$E$21,2,FALSE)</f>
        <v>Mcdonald Inc</v>
      </c>
      <c r="R421" s="11" t="str">
        <f>VLOOKUP(P421,Store_Dim!$A$2:$E$21,3,FALSE)</f>
        <v>South</v>
      </c>
      <c r="S421" s="11" t="str">
        <f>VLOOKUP(P421,Store_Dim!$A$2:$E$21,4,FALSE)</f>
        <v>Christopherland</v>
      </c>
      <c r="T421" s="11" t="str">
        <f>VLOOKUP(P421,Store_Dim!$A$2:$E$21,5,FALSE)</f>
        <v>Outlet</v>
      </c>
      <c r="U421" s="11" t="s">
        <v>3201</v>
      </c>
      <c r="V421" s="14">
        <f>VLOOKUP(Table1[[#This Row],[Sales_ID]],Sales!$A$2:$O$2001,2,FALSE)</f>
        <v>45534</v>
      </c>
      <c r="W421" s="15">
        <f>VLOOKUP(Table1[[#This Row],[Sales_ID]],Sales!$A$2:$O$2001,12,FALSE)</f>
        <v>4</v>
      </c>
      <c r="X421" s="16" t="str">
        <f>TEXT(VLOOKUP(Table1[[#This Row],[Sales_ID]],Sales!$A$2:$O$2001,13,FALSE),"₹#,##0")</f>
        <v>₹207</v>
      </c>
      <c r="Y421" s="51">
        <f>VLOOKUP(Table1[[#This Row],[Sales_ID]],Sales!$A$2:$O$2001,14,FALSE)</f>
        <v>0.02</v>
      </c>
      <c r="Z421" s="11" t="str">
        <f>VLOOKUP(Table1[[#This Row],[Sales_ID]],Sales!$A$2:$O$2001,10,FALSE)</f>
        <v>Credit Card</v>
      </c>
      <c r="AA421" s="50">
        <f>VLOOKUP(Table1[[#This Row],[Sales_ID]],Sales!$A$2:$O$2001,15,FALSE)</f>
        <v>813.04719999999998</v>
      </c>
    </row>
    <row r="422" spans="1:27" x14ac:dyDescent="0.3">
      <c r="A422" s="11" t="s">
        <v>571</v>
      </c>
      <c r="B422" s="11" t="str">
        <f>PROPER(VLOOKUP(A422,Customer!$A$2:$J$501,9,FALSE))</f>
        <v>Thomas Rhodes</v>
      </c>
      <c r="C422" s="11" t="str">
        <f>PROPER(VLOOKUP(A422,Customer!$A$2:$H$501,3,FALSE))</f>
        <v>41</v>
      </c>
      <c r="D422" s="11" t="str">
        <f>PROPER(VLOOKUP(A422,Customer!$A$2:$H$501,4,FALSE))</f>
        <v>Female</v>
      </c>
      <c r="E422" s="11" t="str">
        <f>PROPER(VLOOKUP(A422,Customer!$A$2:$H$501,5,FALSE))</f>
        <v>Port Richard</v>
      </c>
      <c r="F422" s="11" t="str">
        <f>PROPER(VLOOKUP(A422,Customer!$A$2:$H$501,6,FALSE))</f>
        <v>West Virginia</v>
      </c>
      <c r="G422" s="11" t="str">
        <f>VLOOKUP(A422,Customer!$A$2:$H$501,7,FALSE)</f>
        <v>USA</v>
      </c>
      <c r="H422" s="11" t="str">
        <f>PROPER(VLOOKUP(A422,Customer!$A$1:$J$501,10,FALSE))</f>
        <v>Bronze</v>
      </c>
      <c r="I422" s="11" t="s">
        <v>1570</v>
      </c>
      <c r="J422" s="11" t="str">
        <f>VLOOKUP(I422, Product!$A$2:$H$501, 2,FALSE)</f>
        <v>HD Smart TV Stick</v>
      </c>
      <c r="K422" s="11" t="str">
        <f>VLOOKUP(I422,Product!$A$2:$H$501,3,FALSE)</f>
        <v>Electronics</v>
      </c>
      <c r="L422" s="11" t="str">
        <f>VLOOKUP(I422, Product!$A$2:$H$501, 4,FALSE)</f>
        <v>Accessories</v>
      </c>
      <c r="M422" s="11" t="str">
        <f>VLOOKUP(I422, Product!$A$2:$H$501,5,FALSE)</f>
        <v>Gibson, Hobbs and Weaver</v>
      </c>
      <c r="N422" s="12">
        <f>VLOOKUP(I422, Product!$A$2:$I$501,8,FALSE)</f>
        <v>449.4</v>
      </c>
      <c r="O422" s="12">
        <f>VLOOKUP(I422, Product!$A$2:$I$501,9,FALSE)</f>
        <v>274.7</v>
      </c>
      <c r="P422" s="11" t="s">
        <v>1776</v>
      </c>
      <c r="Q422" s="11" t="str">
        <f>VLOOKUP(P422,Store_Dim!$A$2:$E$21,2,FALSE)</f>
        <v>Benson-Elliott</v>
      </c>
      <c r="R422" s="11" t="str">
        <f>VLOOKUP(P422,Store_Dim!$A$2:$E$21,3,FALSE)</f>
        <v>East</v>
      </c>
      <c r="S422" s="11" t="str">
        <f>VLOOKUP(P422,Store_Dim!$A$2:$E$21,4,FALSE)</f>
        <v>Port Josephberg</v>
      </c>
      <c r="T422" s="11" t="str">
        <f>VLOOKUP(P422,Store_Dim!$A$2:$E$21,5,FALSE)</f>
        <v>Online</v>
      </c>
      <c r="U422" s="11" t="s">
        <v>3202</v>
      </c>
      <c r="V422" s="14">
        <f>VLOOKUP(Table1[[#This Row],[Sales_ID]],Sales!$A$2:$O$2001,2,FALSE)</f>
        <v>45803</v>
      </c>
      <c r="W422" s="15">
        <f>VLOOKUP(Table1[[#This Row],[Sales_ID]],Sales!$A$2:$O$2001,12,FALSE)</f>
        <v>1</v>
      </c>
      <c r="X422" s="16" t="str">
        <f>TEXT(VLOOKUP(Table1[[#This Row],[Sales_ID]],Sales!$A$2:$O$2001,13,FALSE),"₹#,##0")</f>
        <v>₹57</v>
      </c>
      <c r="Y422" s="51">
        <f>VLOOKUP(Table1[[#This Row],[Sales_ID]],Sales!$A$2:$O$2001,14,FALSE)</f>
        <v>0.15</v>
      </c>
      <c r="Z422" s="11" t="str">
        <f>VLOOKUP(Table1[[#This Row],[Sales_ID]],Sales!$A$2:$O$2001,10,FALSE)</f>
        <v>PayPal</v>
      </c>
      <c r="AA422" s="50">
        <f>VLOOKUP(Table1[[#This Row],[Sales_ID]],Sales!$A$2:$O$2001,15,FALSE)</f>
        <v>48.101500000000001</v>
      </c>
    </row>
    <row r="423" spans="1:27" x14ac:dyDescent="0.3">
      <c r="A423" s="11" t="s">
        <v>1260</v>
      </c>
      <c r="B423" s="11" t="str">
        <f>PROPER(VLOOKUP(A423,Customer!$A$2:$J$501,9,FALSE))</f>
        <v>Eric Wolfe</v>
      </c>
      <c r="C423" s="11" t="str">
        <f>PROPER(VLOOKUP(A423,Customer!$A$2:$H$501,3,FALSE))</f>
        <v>18</v>
      </c>
      <c r="D423" s="11" t="str">
        <f>PROPER(VLOOKUP(A423,Customer!$A$2:$H$501,4,FALSE))</f>
        <v>Female</v>
      </c>
      <c r="E423" s="11" t="str">
        <f>PROPER(VLOOKUP(A423,Customer!$A$2:$H$501,5,FALSE))</f>
        <v>Garciaview</v>
      </c>
      <c r="F423" s="11" t="str">
        <f>PROPER(VLOOKUP(A423,Customer!$A$2:$H$501,6,FALSE))</f>
        <v>Louisiana</v>
      </c>
      <c r="G423" s="11" t="str">
        <f>VLOOKUP(A423,Customer!$A$2:$H$501,7,FALSE)</f>
        <v>USA</v>
      </c>
      <c r="H423" s="11" t="str">
        <f>PROPER(VLOOKUP(A423,Customer!$A$1:$J$501,10,FALSE))</f>
        <v>Gold</v>
      </c>
      <c r="I423" s="11" t="s">
        <v>1626</v>
      </c>
      <c r="J423" s="11" t="str">
        <f>VLOOKUP(I423, Product!$A$2:$H$501, 2,FALSE)</f>
        <v>Portable Power Bank</v>
      </c>
      <c r="K423" s="11" t="str">
        <f>VLOOKUP(I423,Product!$A$2:$H$501,3,FALSE)</f>
        <v>Electronics</v>
      </c>
      <c r="L423" s="11" t="str">
        <f>VLOOKUP(I423, Product!$A$2:$H$501, 4,FALSE)</f>
        <v>Mobile</v>
      </c>
      <c r="M423" s="11" t="str">
        <f>VLOOKUP(I423, Product!$A$2:$H$501,5,FALSE)</f>
        <v>Cummings and Sons</v>
      </c>
      <c r="N423" s="12">
        <f>VLOOKUP(I423, Product!$A$2:$I$501,8,FALSE)</f>
        <v>326.06</v>
      </c>
      <c r="O423" s="12">
        <f>VLOOKUP(I423, Product!$A$2:$I$501,9,FALSE)</f>
        <v>301</v>
      </c>
      <c r="P423" s="11" t="s">
        <v>1769</v>
      </c>
      <c r="Q423" s="11" t="str">
        <f>VLOOKUP(P423,Store_Dim!$A$2:$E$21,2,FALSE)</f>
        <v>Alexander Group</v>
      </c>
      <c r="R423" s="11" t="str">
        <f>VLOOKUP(P423,Store_Dim!$A$2:$E$21,3,FALSE)</f>
        <v>South</v>
      </c>
      <c r="S423" s="11" t="str">
        <f>VLOOKUP(P423,Store_Dim!$A$2:$E$21,4,FALSE)</f>
        <v>Port Sharon</v>
      </c>
      <c r="T423" s="11" t="str">
        <f>VLOOKUP(P423,Store_Dim!$A$2:$E$21,5,FALSE)</f>
        <v>Online</v>
      </c>
      <c r="U423" s="11" t="s">
        <v>3203</v>
      </c>
      <c r="V423" s="14">
        <f>VLOOKUP(Table1[[#This Row],[Sales_ID]],Sales!$A$2:$O$2001,2,FALSE)</f>
        <v>45667</v>
      </c>
      <c r="W423" s="15">
        <f>VLOOKUP(Table1[[#This Row],[Sales_ID]],Sales!$A$2:$O$2001,12,FALSE)</f>
        <v>4</v>
      </c>
      <c r="X423" s="16" t="str">
        <f>TEXT(VLOOKUP(Table1[[#This Row],[Sales_ID]],Sales!$A$2:$O$2001,13,FALSE),"₹#,##0")</f>
        <v>₹995</v>
      </c>
      <c r="Y423" s="51">
        <f>VLOOKUP(Table1[[#This Row],[Sales_ID]],Sales!$A$2:$O$2001,14,FALSE)</f>
        <v>0.27</v>
      </c>
      <c r="Z423" s="11" t="str">
        <f>VLOOKUP(Table1[[#This Row],[Sales_ID]],Sales!$A$2:$O$2001,10,FALSE)</f>
        <v>Credit Card</v>
      </c>
      <c r="AA423" s="50">
        <f>VLOOKUP(Table1[[#This Row],[Sales_ID]],Sales!$A$2:$O$2001,15,FALSE)</f>
        <v>2906.5680000000002</v>
      </c>
    </row>
    <row r="424" spans="1:27" x14ac:dyDescent="0.3">
      <c r="A424" s="11" t="s">
        <v>238</v>
      </c>
      <c r="B424" s="11" t="str">
        <f>PROPER(VLOOKUP(A424,Customer!$A$2:$J$501,9,FALSE))</f>
        <v>Mr. Mason Butler</v>
      </c>
      <c r="C424" s="11" t="str">
        <f>PROPER(VLOOKUP(A424,Customer!$A$2:$H$501,3,FALSE))</f>
        <v>33</v>
      </c>
      <c r="D424" s="11" t="str">
        <f>PROPER(VLOOKUP(A424,Customer!$A$2:$H$501,4,FALSE))</f>
        <v>Male</v>
      </c>
      <c r="E424" s="11" t="str">
        <f>PROPER(VLOOKUP(A424,Customer!$A$2:$H$501,5,FALSE))</f>
        <v>Port Kathrynhaven</v>
      </c>
      <c r="F424" s="11" t="str">
        <f>PROPER(VLOOKUP(A424,Customer!$A$2:$H$501,6,FALSE))</f>
        <v>Arizona</v>
      </c>
      <c r="G424" s="11" t="str">
        <f>VLOOKUP(A424,Customer!$A$2:$H$501,7,FALSE)</f>
        <v>USA</v>
      </c>
      <c r="H424" s="11" t="str">
        <f>PROPER(VLOOKUP(A424,Customer!$A$1:$J$501,10,FALSE))</f>
        <v>Gold</v>
      </c>
      <c r="I424" s="11" t="s">
        <v>1642</v>
      </c>
      <c r="J424" s="11" t="str">
        <f>VLOOKUP(I424, Product!$A$2:$H$501, 2,FALSE)</f>
        <v>Makeup Brush Set</v>
      </c>
      <c r="K424" s="11" t="str">
        <f>VLOOKUP(I424,Product!$A$2:$H$501,3,FALSE)</f>
        <v>Beauty</v>
      </c>
      <c r="L424" s="11" t="str">
        <f>VLOOKUP(I424, Product!$A$2:$H$501, 4,FALSE)</f>
        <v>Makeup</v>
      </c>
      <c r="M424" s="11" t="str">
        <f>VLOOKUP(I424, Product!$A$2:$H$501,5,FALSE)</f>
        <v>Cook Inc</v>
      </c>
      <c r="N424" s="12">
        <f>VLOOKUP(I424, Product!$A$2:$I$501,8,FALSE)</f>
        <v>250.41615384615383</v>
      </c>
      <c r="O424" s="12">
        <f>VLOOKUP(I424, Product!$A$2:$I$501,9,FALSE)</f>
        <v>431</v>
      </c>
      <c r="P424" s="11" t="s">
        <v>1794</v>
      </c>
      <c r="Q424" s="11" t="str">
        <f>VLOOKUP(P424,Store_Dim!$A$2:$E$21,2,FALSE)</f>
        <v>Thomas, Bridges and Harris</v>
      </c>
      <c r="R424" s="11" t="str">
        <f>VLOOKUP(P424,Store_Dim!$A$2:$E$21,3,FALSE)</f>
        <v>North</v>
      </c>
      <c r="S424" s="11" t="str">
        <f>VLOOKUP(P424,Store_Dim!$A$2:$E$21,4,FALSE)</f>
        <v>Sabrinatown</v>
      </c>
      <c r="T424" s="11" t="str">
        <f>VLOOKUP(P424,Store_Dim!$A$2:$E$21,5,FALSE)</f>
        <v>Online</v>
      </c>
      <c r="U424" s="11" t="s">
        <v>3204</v>
      </c>
      <c r="V424" s="14">
        <f>VLOOKUP(Table1[[#This Row],[Sales_ID]],Sales!$A$2:$O$2001,2,FALSE)</f>
        <v>45656</v>
      </c>
      <c r="W424" s="15">
        <f>VLOOKUP(Table1[[#This Row],[Sales_ID]],Sales!$A$2:$O$2001,12,FALSE)</f>
        <v>2</v>
      </c>
      <c r="X424" s="16" t="str">
        <f>TEXT(VLOOKUP(Table1[[#This Row],[Sales_ID]],Sales!$A$2:$O$2001,13,FALSE),"₹#,##0")</f>
        <v>₹591</v>
      </c>
      <c r="Y424" s="51">
        <f>VLOOKUP(Table1[[#This Row],[Sales_ID]],Sales!$A$2:$O$2001,14,FALSE)</f>
        <v>0.24</v>
      </c>
      <c r="Z424" s="11" t="str">
        <f>VLOOKUP(Table1[[#This Row],[Sales_ID]],Sales!$A$2:$O$2001,10,FALSE)</f>
        <v>Credit Card</v>
      </c>
      <c r="AA424" s="50">
        <f>VLOOKUP(Table1[[#This Row],[Sales_ID]],Sales!$A$2:$O$2001,15,FALSE)</f>
        <v>898.8216000000001</v>
      </c>
    </row>
    <row r="425" spans="1:27" x14ac:dyDescent="0.3">
      <c r="A425" s="11" t="s">
        <v>1181</v>
      </c>
      <c r="B425" s="11" t="str">
        <f>PROPER(VLOOKUP(A425,Customer!$A$2:$J$501,9,FALSE))</f>
        <v>Frank Stewart</v>
      </c>
      <c r="C425" s="11" t="str">
        <f>PROPER(VLOOKUP(A425,Customer!$A$2:$H$501,3,FALSE))</f>
        <v>44</v>
      </c>
      <c r="D425" s="11" t="str">
        <f>PROPER(VLOOKUP(A425,Customer!$A$2:$H$501,4,FALSE))</f>
        <v>Female</v>
      </c>
      <c r="E425" s="11" t="str">
        <f>PROPER(VLOOKUP(A425,Customer!$A$2:$H$501,5,FALSE))</f>
        <v>Fischerborough</v>
      </c>
      <c r="F425" s="11" t="str">
        <f>PROPER(VLOOKUP(A425,Customer!$A$2:$H$501,6,FALSE))</f>
        <v>Delaware</v>
      </c>
      <c r="G425" s="11" t="str">
        <f>VLOOKUP(A425,Customer!$A$2:$H$501,7,FALSE)</f>
        <v>USA</v>
      </c>
      <c r="H425" s="11" t="str">
        <f>PROPER(VLOOKUP(A425,Customer!$A$1:$J$501,10,FALSE))</f>
        <v>Bronze</v>
      </c>
      <c r="I425" s="11" t="s">
        <v>1644</v>
      </c>
      <c r="J425" s="11" t="str">
        <f>VLOOKUP(I425, Product!$A$2:$H$501, 2,FALSE)</f>
        <v>Car Dashboard Phone Holder</v>
      </c>
      <c r="K425" s="11" t="str">
        <f>VLOOKUP(I425,Product!$A$2:$H$501,3,FALSE)</f>
        <v>Electronics</v>
      </c>
      <c r="L425" s="11" t="str">
        <f>VLOOKUP(I425, Product!$A$2:$H$501, 4,FALSE)</f>
        <v>Accessories</v>
      </c>
      <c r="M425" s="11" t="str">
        <f>VLOOKUP(I425, Product!$A$2:$H$501,5,FALSE)</f>
        <v>Byrd, Stewart and Valdez</v>
      </c>
      <c r="N425" s="12">
        <f>VLOOKUP(I425, Product!$A$2:$I$501,8,FALSE)</f>
        <v>177.98</v>
      </c>
      <c r="O425" s="12">
        <f>VLOOKUP(I425, Product!$A$2:$I$501,9,FALSE)</f>
        <v>103</v>
      </c>
      <c r="P425" s="11" t="s">
        <v>1807</v>
      </c>
      <c r="Q425" s="11" t="str">
        <f>VLOOKUP(P425,Store_Dim!$A$2:$E$21,2,FALSE)</f>
        <v>Holloway Ltd</v>
      </c>
      <c r="R425" s="11" t="str">
        <f>VLOOKUP(P425,Store_Dim!$A$2:$E$21,3,FALSE)</f>
        <v>North</v>
      </c>
      <c r="S425" s="11" t="str">
        <f>VLOOKUP(P425,Store_Dim!$A$2:$E$21,4,FALSE)</f>
        <v>Bensonhaven</v>
      </c>
      <c r="T425" s="11" t="str">
        <f>VLOOKUP(P425,Store_Dim!$A$2:$E$21,5,FALSE)</f>
        <v>Flagship</v>
      </c>
      <c r="U425" s="11" t="s">
        <v>3205</v>
      </c>
      <c r="V425" s="14">
        <f>VLOOKUP(Table1[[#This Row],[Sales_ID]],Sales!$A$2:$O$2001,2,FALSE)</f>
        <v>45869</v>
      </c>
      <c r="W425" s="15">
        <f>VLOOKUP(Table1[[#This Row],[Sales_ID]],Sales!$A$2:$O$2001,12,FALSE)</f>
        <v>2</v>
      </c>
      <c r="X425" s="16" t="str">
        <f>TEXT(VLOOKUP(Table1[[#This Row],[Sales_ID]],Sales!$A$2:$O$2001,13,FALSE),"₹#,##0")</f>
        <v>₹205</v>
      </c>
      <c r="Y425" s="51">
        <f>VLOOKUP(Table1[[#This Row],[Sales_ID]],Sales!$A$2:$O$2001,14,FALSE)</f>
        <v>0.24</v>
      </c>
      <c r="Z425" s="11" t="str">
        <f>VLOOKUP(Table1[[#This Row],[Sales_ID]],Sales!$A$2:$O$2001,10,FALSE)</f>
        <v>Credit Card</v>
      </c>
      <c r="AA425" s="50">
        <f>VLOOKUP(Table1[[#This Row],[Sales_ID]],Sales!$A$2:$O$2001,15,FALSE)</f>
        <v>311.43279999999999</v>
      </c>
    </row>
    <row r="426" spans="1:27" x14ac:dyDescent="0.3">
      <c r="A426" s="11" t="s">
        <v>589</v>
      </c>
      <c r="B426" s="11" t="str">
        <f>PROPER(VLOOKUP(A426,Customer!$A$2:$J$501,9,FALSE))</f>
        <v>Michelle Myers</v>
      </c>
      <c r="C426" s="11" t="str">
        <f>PROPER(VLOOKUP(A426,Customer!$A$2:$H$501,3,FALSE))</f>
        <v>33</v>
      </c>
      <c r="D426" s="11" t="str">
        <f>PROPER(VLOOKUP(A426,Customer!$A$2:$H$501,4,FALSE))</f>
        <v>Female</v>
      </c>
      <c r="E426" s="11" t="str">
        <f>PROPER(VLOOKUP(A426,Customer!$A$2:$H$501,5,FALSE))</f>
        <v>West Daniel</v>
      </c>
      <c r="F426" s="11" t="str">
        <f>PROPER(VLOOKUP(A426,Customer!$A$2:$H$501,6,FALSE))</f>
        <v>South Carolina</v>
      </c>
      <c r="G426" s="11" t="str">
        <f>VLOOKUP(A426,Customer!$A$2:$H$501,7,FALSE)</f>
        <v>USA</v>
      </c>
      <c r="H426" s="11" t="str">
        <f>PROPER(VLOOKUP(A426,Customer!$A$1:$J$501,10,FALSE))</f>
        <v>Bronze</v>
      </c>
      <c r="I426" s="11" t="s">
        <v>1742</v>
      </c>
      <c r="J426" s="11" t="str">
        <f>VLOOKUP(I426, Product!$A$2:$H$501, 2,FALSE)</f>
        <v>Cricket Bat</v>
      </c>
      <c r="K426" s="11" t="str">
        <f>VLOOKUP(I426,Product!$A$2:$H$501,3,FALSE)</f>
        <v>Sports</v>
      </c>
      <c r="L426" s="11" t="str">
        <f>VLOOKUP(I426, Product!$A$2:$H$501, 4,FALSE)</f>
        <v>Team Sports</v>
      </c>
      <c r="M426" s="11" t="str">
        <f>VLOOKUP(I426, Product!$A$2:$H$501,5,FALSE)</f>
        <v>Khan LLC</v>
      </c>
      <c r="N426" s="12">
        <f>VLOOKUP(I426, Product!$A$2:$I$501,8,FALSE)</f>
        <v>245.98</v>
      </c>
      <c r="O426" s="12">
        <f>VLOOKUP(I426, Product!$A$2:$I$501,9,FALSE)</f>
        <v>471</v>
      </c>
      <c r="P426" s="11" t="s">
        <v>1789</v>
      </c>
      <c r="Q426" s="11" t="str">
        <f>VLOOKUP(P426,Store_Dim!$A$2:$E$21,2,FALSE)</f>
        <v>Hill, Wagner and Ballard</v>
      </c>
      <c r="R426" s="11" t="str">
        <f>VLOOKUP(P426,Store_Dim!$A$2:$E$21,3,FALSE)</f>
        <v>East</v>
      </c>
      <c r="S426" s="11" t="str">
        <f>VLOOKUP(P426,Store_Dim!$A$2:$E$21,4,FALSE)</f>
        <v>East Davidville</v>
      </c>
      <c r="T426" s="11" t="str">
        <f>VLOOKUP(P426,Store_Dim!$A$2:$E$21,5,FALSE)</f>
        <v>Online</v>
      </c>
      <c r="U426" s="11" t="s">
        <v>1964</v>
      </c>
      <c r="V426" s="14">
        <f>VLOOKUP(Table1[[#This Row],[Sales_ID]],Sales!$A$2:$O$2001,2,FALSE)</f>
        <v>45589</v>
      </c>
      <c r="W426" s="15">
        <f>VLOOKUP(Table1[[#This Row],[Sales_ID]],Sales!$A$2:$O$2001,12,FALSE)</f>
        <v>3</v>
      </c>
      <c r="X426" s="16" t="str">
        <f>TEXT(VLOOKUP(Table1[[#This Row],[Sales_ID]],Sales!$A$2:$O$2001,13,FALSE),"₹#,##0")</f>
        <v>₹238</v>
      </c>
      <c r="Y426" s="51">
        <f>VLOOKUP(Table1[[#This Row],[Sales_ID]],Sales!$A$2:$O$2001,14,FALSE)</f>
        <v>0.1</v>
      </c>
      <c r="Z426" s="11" t="str">
        <f>VLOOKUP(Table1[[#This Row],[Sales_ID]],Sales!$A$2:$O$2001,10,FALSE)</f>
        <v>COD</v>
      </c>
      <c r="AA426" s="50">
        <f>VLOOKUP(Table1[[#This Row],[Sales_ID]],Sales!$A$2:$O$2001,15,FALSE)</f>
        <v>641.73599999999999</v>
      </c>
    </row>
    <row r="427" spans="1:27" x14ac:dyDescent="0.3">
      <c r="A427" s="11" t="s">
        <v>325</v>
      </c>
      <c r="B427" s="11" t="str">
        <f>PROPER(VLOOKUP(A427,Customer!$A$2:$J$501,9,FALSE))</f>
        <v>Oscar Moon</v>
      </c>
      <c r="C427" s="11" t="str">
        <f>PROPER(VLOOKUP(A427,Customer!$A$2:$H$501,3,FALSE))</f>
        <v>58</v>
      </c>
      <c r="D427" s="11" t="str">
        <f>PROPER(VLOOKUP(A427,Customer!$A$2:$H$501,4,FALSE))</f>
        <v>Female</v>
      </c>
      <c r="E427" s="11" t="str">
        <f>PROPER(VLOOKUP(A427,Customer!$A$2:$H$501,5,FALSE))</f>
        <v>West Cody</v>
      </c>
      <c r="F427" s="11" t="str">
        <f>PROPER(VLOOKUP(A427,Customer!$A$2:$H$501,6,FALSE))</f>
        <v>Louisiana</v>
      </c>
      <c r="G427" s="11" t="str">
        <f>VLOOKUP(A427,Customer!$A$2:$H$501,7,FALSE)</f>
        <v>USA</v>
      </c>
      <c r="H427" s="11" t="str">
        <f>PROPER(VLOOKUP(A427,Customer!$A$1:$J$501,10,FALSE))</f>
        <v>Platinum</v>
      </c>
      <c r="I427" s="11" t="s">
        <v>1678</v>
      </c>
      <c r="J427" s="11" t="str">
        <f>VLOOKUP(I427, Product!$A$2:$H$501, 2,FALSE)</f>
        <v>Adjustable Dumbbells 20kg</v>
      </c>
      <c r="K427" s="11" t="str">
        <f>VLOOKUP(I427,Product!$A$2:$H$501,3,FALSE)</f>
        <v>Sports</v>
      </c>
      <c r="L427" s="11" t="str">
        <f>VLOOKUP(I427, Product!$A$2:$H$501, 4,FALSE)</f>
        <v>Fitness</v>
      </c>
      <c r="M427" s="11" t="str">
        <f>VLOOKUP(I427, Product!$A$2:$H$501,5,FALSE)</f>
        <v>Montgomery, Benton and Miller</v>
      </c>
      <c r="N427" s="12">
        <f>VLOOKUP(I427, Product!$A$2:$I$501,8,FALSE)</f>
        <v>240.63</v>
      </c>
      <c r="O427" s="12">
        <f>VLOOKUP(I427, Product!$A$2:$I$501,9,FALSE)</f>
        <v>423</v>
      </c>
      <c r="P427" s="11" t="s">
        <v>1799</v>
      </c>
      <c r="Q427" s="11" t="str">
        <f>VLOOKUP(P427,Store_Dim!$A$2:$E$21,2,FALSE)</f>
        <v>Mcdonald Inc</v>
      </c>
      <c r="R427" s="11" t="str">
        <f>VLOOKUP(P427,Store_Dim!$A$2:$E$21,3,FALSE)</f>
        <v>South</v>
      </c>
      <c r="S427" s="11" t="str">
        <f>VLOOKUP(P427,Store_Dim!$A$2:$E$21,4,FALSE)</f>
        <v>Christopherland</v>
      </c>
      <c r="T427" s="11" t="str">
        <f>VLOOKUP(P427,Store_Dim!$A$2:$E$21,5,FALSE)</f>
        <v>Outlet</v>
      </c>
      <c r="U427" s="11" t="s">
        <v>3206</v>
      </c>
      <c r="V427" s="14">
        <f>VLOOKUP(Table1[[#This Row],[Sales_ID]],Sales!$A$2:$O$2001,2,FALSE)</f>
        <v>45549</v>
      </c>
      <c r="W427" s="15">
        <f>VLOOKUP(Table1[[#This Row],[Sales_ID]],Sales!$A$2:$O$2001,12,FALSE)</f>
        <v>2</v>
      </c>
      <c r="X427" s="16" t="str">
        <f>TEXT(VLOOKUP(Table1[[#This Row],[Sales_ID]],Sales!$A$2:$O$2001,13,FALSE),"₹#,##0")</f>
        <v>₹546</v>
      </c>
      <c r="Y427" s="51">
        <f>VLOOKUP(Table1[[#This Row],[Sales_ID]],Sales!$A$2:$O$2001,14,FALSE)</f>
        <v>0.08</v>
      </c>
      <c r="Z427" s="11" t="str">
        <f>VLOOKUP(Table1[[#This Row],[Sales_ID]],Sales!$A$2:$O$2001,10,FALSE)</f>
        <v>COD</v>
      </c>
      <c r="AA427" s="50">
        <f>VLOOKUP(Table1[[#This Row],[Sales_ID]],Sales!$A$2:$O$2001,15,FALSE)</f>
        <v>1005.3944</v>
      </c>
    </row>
    <row r="428" spans="1:27" x14ac:dyDescent="0.3">
      <c r="A428" s="11" t="s">
        <v>211</v>
      </c>
      <c r="B428" s="11" t="str">
        <f>PROPER(VLOOKUP(A428,Customer!$A$2:$J$501,9,FALSE))</f>
        <v>Christopher Sutton</v>
      </c>
      <c r="C428" s="11" t="str">
        <f>PROPER(VLOOKUP(A428,Customer!$A$2:$H$501,3,FALSE))</f>
        <v>49</v>
      </c>
      <c r="D428" s="11" t="str">
        <f>PROPER(VLOOKUP(A428,Customer!$A$2:$H$501,4,FALSE))</f>
        <v>Female</v>
      </c>
      <c r="E428" s="11" t="str">
        <f>PROPER(VLOOKUP(A428,Customer!$A$2:$H$501,5,FALSE))</f>
        <v>Deborahberg</v>
      </c>
      <c r="F428" s="11" t="str">
        <f>PROPER(VLOOKUP(A428,Customer!$A$2:$H$501,6,FALSE))</f>
        <v>Pennsylvania</v>
      </c>
      <c r="G428" s="11" t="str">
        <f>VLOOKUP(A428,Customer!$A$2:$H$501,7,FALSE)</f>
        <v>USA</v>
      </c>
      <c r="H428" s="11" t="str">
        <f>PROPER(VLOOKUP(A428,Customer!$A$1:$J$501,10,FALSE))</f>
        <v>Gold</v>
      </c>
      <c r="I428" s="11" t="s">
        <v>1584</v>
      </c>
      <c r="J428" s="11" t="str">
        <f>VLOOKUP(I428, Product!$A$2:$H$501, 2,FALSE)</f>
        <v>Women's Denim Jeans</v>
      </c>
      <c r="K428" s="11" t="str">
        <f>VLOOKUP(I428,Product!$A$2:$H$501,3,FALSE)</f>
        <v>Clothing</v>
      </c>
      <c r="L428" s="11" t="str">
        <f>VLOOKUP(I428, Product!$A$2:$H$501, 4,FALSE)</f>
        <v>Bottoms</v>
      </c>
      <c r="M428" s="11" t="str">
        <f>VLOOKUP(I428, Product!$A$2:$H$501,5,FALSE)</f>
        <v>Guerra-Hendrix</v>
      </c>
      <c r="N428" s="12">
        <f>VLOOKUP(I428, Product!$A$2:$I$501,8,FALSE)</f>
        <v>265.73266666666666</v>
      </c>
      <c r="O428" s="12">
        <f>VLOOKUP(I428, Product!$A$2:$I$501,9,FALSE)</f>
        <v>343</v>
      </c>
      <c r="P428" s="11" t="s">
        <v>1794</v>
      </c>
      <c r="Q428" s="11" t="str">
        <f>VLOOKUP(P428,Store_Dim!$A$2:$E$21,2,FALSE)</f>
        <v>Thomas, Bridges and Harris</v>
      </c>
      <c r="R428" s="11" t="str">
        <f>VLOOKUP(P428,Store_Dim!$A$2:$E$21,3,FALSE)</f>
        <v>North</v>
      </c>
      <c r="S428" s="11" t="str">
        <f>VLOOKUP(P428,Store_Dim!$A$2:$E$21,4,FALSE)</f>
        <v>Sabrinatown</v>
      </c>
      <c r="T428" s="11" t="str">
        <f>VLOOKUP(P428,Store_Dim!$A$2:$E$21,5,FALSE)</f>
        <v>Online</v>
      </c>
      <c r="U428" s="11" t="s">
        <v>3207</v>
      </c>
      <c r="V428" s="14">
        <f>VLOOKUP(Table1[[#This Row],[Sales_ID]],Sales!$A$2:$O$2001,2,FALSE)</f>
        <v>45409</v>
      </c>
      <c r="W428" s="15">
        <f>VLOOKUP(Table1[[#This Row],[Sales_ID]],Sales!$A$2:$O$2001,12,FALSE)</f>
        <v>4</v>
      </c>
      <c r="X428" s="16" t="str">
        <f>TEXT(VLOOKUP(Table1[[#This Row],[Sales_ID]],Sales!$A$2:$O$2001,13,FALSE),"₹#,##0")</f>
        <v>₹455</v>
      </c>
      <c r="Y428" s="51">
        <f>VLOOKUP(Table1[[#This Row],[Sales_ID]],Sales!$A$2:$O$2001,14,FALSE)</f>
        <v>0.17</v>
      </c>
      <c r="Z428" s="11" t="str">
        <f>VLOOKUP(Table1[[#This Row],[Sales_ID]],Sales!$A$2:$O$2001,10,FALSE)</f>
        <v>Credit Card</v>
      </c>
      <c r="AA428" s="50">
        <f>VLOOKUP(Table1[[#This Row],[Sales_ID]],Sales!$A$2:$O$2001,15,FALSE)</f>
        <v>1512.2267999999999</v>
      </c>
    </row>
    <row r="429" spans="1:27" x14ac:dyDescent="0.3">
      <c r="A429" s="11" t="s">
        <v>1310</v>
      </c>
      <c r="B429" s="11" t="str">
        <f>PROPER(VLOOKUP(A429,Customer!$A$2:$J$501,9,FALSE))</f>
        <v>Brittany Edwards Dds</v>
      </c>
      <c r="C429" s="11" t="str">
        <f>PROPER(VLOOKUP(A429,Customer!$A$2:$H$501,3,FALSE))</f>
        <v>42</v>
      </c>
      <c r="D429" s="11" t="str">
        <f>PROPER(VLOOKUP(A429,Customer!$A$2:$H$501,4,FALSE))</f>
        <v>Female</v>
      </c>
      <c r="E429" s="11" t="str">
        <f>PROPER(VLOOKUP(A429,Customer!$A$2:$H$501,5,FALSE))</f>
        <v>Aliciahaven</v>
      </c>
      <c r="F429" s="11" t="str">
        <f>PROPER(VLOOKUP(A429,Customer!$A$2:$H$501,6,FALSE))</f>
        <v>Kansas</v>
      </c>
      <c r="G429" s="11" t="str">
        <f>VLOOKUP(A429,Customer!$A$2:$H$501,7,FALSE)</f>
        <v>USA</v>
      </c>
      <c r="H429" s="11" t="str">
        <f>PROPER(VLOOKUP(A429,Customer!$A$1:$J$501,10,FALSE))</f>
        <v>Platinum</v>
      </c>
      <c r="I429" s="11" t="s">
        <v>1568</v>
      </c>
      <c r="J429" s="11" t="str">
        <f>VLOOKUP(I429, Product!$A$2:$H$501, 2,FALSE)</f>
        <v>Ceramic Kitchen Bowl Set</v>
      </c>
      <c r="K429" s="11" t="str">
        <f>VLOOKUP(I429,Product!$A$2:$H$501,3,FALSE)</f>
        <v>Home</v>
      </c>
      <c r="L429" s="11" t="str">
        <f>VLOOKUP(I429, Product!$A$2:$H$501, 4,FALSE)</f>
        <v>Kitchen</v>
      </c>
      <c r="M429" s="11" t="str">
        <f>VLOOKUP(I429, Product!$A$2:$H$501,5,FALSE)</f>
        <v>Hamilton Group</v>
      </c>
      <c r="N429" s="12">
        <f>VLOOKUP(I429, Product!$A$2:$I$501,8,FALSE)</f>
        <v>298.86</v>
      </c>
      <c r="O429" s="12">
        <f>VLOOKUP(I429, Product!$A$2:$I$501,9,FALSE)</f>
        <v>308</v>
      </c>
      <c r="P429" s="11" t="s">
        <v>1804</v>
      </c>
      <c r="Q429" s="11" t="str">
        <f>VLOOKUP(P429,Store_Dim!$A$2:$E$21,2,FALSE)</f>
        <v>Frederick-Wright</v>
      </c>
      <c r="R429" s="11" t="str">
        <f>VLOOKUP(P429,Store_Dim!$A$2:$E$21,3,FALSE)</f>
        <v>West</v>
      </c>
      <c r="S429" s="11" t="str">
        <f>VLOOKUP(P429,Store_Dim!$A$2:$E$21,4,FALSE)</f>
        <v>New Jimmymouth</v>
      </c>
      <c r="T429" s="11" t="str">
        <f>VLOOKUP(P429,Store_Dim!$A$2:$E$21,5,FALSE)</f>
        <v>Flagship</v>
      </c>
      <c r="U429" s="11" t="s">
        <v>3208</v>
      </c>
      <c r="V429" s="14">
        <f>VLOOKUP(Table1[[#This Row],[Sales_ID]],Sales!$A$2:$O$2001,2,FALSE)</f>
        <v>45374</v>
      </c>
      <c r="W429" s="15">
        <f>VLOOKUP(Table1[[#This Row],[Sales_ID]],Sales!$A$2:$O$2001,12,FALSE)</f>
        <v>2</v>
      </c>
      <c r="X429" s="16" t="str">
        <f>TEXT(VLOOKUP(Table1[[#This Row],[Sales_ID]],Sales!$A$2:$O$2001,13,FALSE),"₹#,##0")</f>
        <v>₹700</v>
      </c>
      <c r="Y429" s="51">
        <f>VLOOKUP(Table1[[#This Row],[Sales_ID]],Sales!$A$2:$O$2001,14,FALSE)</f>
        <v>0.16</v>
      </c>
      <c r="Z429" s="11" t="str">
        <f>VLOOKUP(Table1[[#This Row],[Sales_ID]],Sales!$A$2:$O$2001,10,FALSE)</f>
        <v>Credit Card</v>
      </c>
      <c r="AA429" s="50">
        <f>VLOOKUP(Table1[[#This Row],[Sales_ID]],Sales!$A$2:$O$2001,15,FALSE)</f>
        <v>1176.4536000000001</v>
      </c>
    </row>
    <row r="430" spans="1:27" x14ac:dyDescent="0.3">
      <c r="A430" s="11" t="s">
        <v>1083</v>
      </c>
      <c r="B430" s="11" t="str">
        <f>PROPER(VLOOKUP(A430,Customer!$A$2:$J$501,9,FALSE))</f>
        <v>Daniel Nelson</v>
      </c>
      <c r="C430" s="11" t="str">
        <f>PROPER(VLOOKUP(A430,Customer!$A$2:$H$501,3,FALSE))</f>
        <v>33</v>
      </c>
      <c r="D430" s="11" t="str">
        <f>PROPER(VLOOKUP(A430,Customer!$A$2:$H$501,4,FALSE))</f>
        <v>Male</v>
      </c>
      <c r="E430" s="11" t="str">
        <f>PROPER(VLOOKUP(A430,Customer!$A$2:$H$501,5,FALSE))</f>
        <v>North Jonathan</v>
      </c>
      <c r="F430" s="11" t="str">
        <f>PROPER(VLOOKUP(A430,Customer!$A$2:$H$501,6,FALSE))</f>
        <v>Oklahoma</v>
      </c>
      <c r="G430" s="11" t="str">
        <f>VLOOKUP(A430,Customer!$A$2:$H$501,7,FALSE)</f>
        <v>USA</v>
      </c>
      <c r="H430" s="11" t="str">
        <f>PROPER(VLOOKUP(A430,Customer!$A$1:$J$501,10,FALSE))</f>
        <v>Bronze</v>
      </c>
      <c r="I430" s="11" t="s">
        <v>1712</v>
      </c>
      <c r="J430" s="11" t="str">
        <f>VLOOKUP(I430, Product!$A$2:$H$501, 2,FALSE)</f>
        <v>Fitness Resistance Bands</v>
      </c>
      <c r="K430" s="11" t="str">
        <f>VLOOKUP(I430,Product!$A$2:$H$501,3,FALSE)</f>
        <v>Sports</v>
      </c>
      <c r="L430" s="11" t="str">
        <f>VLOOKUP(I430, Product!$A$2:$H$501, 4,FALSE)</f>
        <v>Fitness</v>
      </c>
      <c r="M430" s="11" t="str">
        <f>VLOOKUP(I430, Product!$A$2:$H$501,5,FALSE)</f>
        <v>Reese-Watson</v>
      </c>
      <c r="N430" s="12">
        <f>VLOOKUP(I430, Product!$A$2:$I$501,8,FALSE)</f>
        <v>152.91999999999999</v>
      </c>
      <c r="O430" s="12">
        <f>VLOOKUP(I430, Product!$A$2:$I$501,9,FALSE)</f>
        <v>281</v>
      </c>
      <c r="P430" s="11" t="s">
        <v>1807</v>
      </c>
      <c r="Q430" s="11" t="str">
        <f>VLOOKUP(P430,Store_Dim!$A$2:$E$21,2,FALSE)</f>
        <v>Holloway Ltd</v>
      </c>
      <c r="R430" s="11" t="str">
        <f>VLOOKUP(P430,Store_Dim!$A$2:$E$21,3,FALSE)</f>
        <v>North</v>
      </c>
      <c r="S430" s="11" t="str">
        <f>VLOOKUP(P430,Store_Dim!$A$2:$E$21,4,FALSE)</f>
        <v>Bensonhaven</v>
      </c>
      <c r="T430" s="11" t="str">
        <f>VLOOKUP(P430,Store_Dim!$A$2:$E$21,5,FALSE)</f>
        <v>Flagship</v>
      </c>
      <c r="U430" s="11" t="s">
        <v>3209</v>
      </c>
      <c r="V430" s="14">
        <f>VLOOKUP(Table1[[#This Row],[Sales_ID]],Sales!$A$2:$O$2001,2,FALSE)</f>
        <v>45282</v>
      </c>
      <c r="W430" s="15">
        <f>VLOOKUP(Table1[[#This Row],[Sales_ID]],Sales!$A$2:$O$2001,12,FALSE)</f>
        <v>2</v>
      </c>
      <c r="X430" s="16" t="str">
        <f>TEXT(VLOOKUP(Table1[[#This Row],[Sales_ID]],Sales!$A$2:$O$2001,13,FALSE),"₹#,##0")</f>
        <v>₹160</v>
      </c>
      <c r="Y430" s="51">
        <f>VLOOKUP(Table1[[#This Row],[Sales_ID]],Sales!$A$2:$O$2001,14,FALSE)</f>
        <v>0.09</v>
      </c>
      <c r="Z430" s="11" t="str">
        <f>VLOOKUP(Table1[[#This Row],[Sales_ID]],Sales!$A$2:$O$2001,10,FALSE)</f>
        <v>Credit Card</v>
      </c>
      <c r="AA430" s="50">
        <f>VLOOKUP(Table1[[#This Row],[Sales_ID]],Sales!$A$2:$O$2001,15,FALSE)</f>
        <v>291.5822</v>
      </c>
    </row>
    <row r="431" spans="1:27" x14ac:dyDescent="0.3">
      <c r="A431" s="11" t="s">
        <v>127</v>
      </c>
      <c r="B431" s="11" t="str">
        <f>PROPER(VLOOKUP(A431,Customer!$A$2:$J$501,9,FALSE))</f>
        <v>Sarah Vance</v>
      </c>
      <c r="C431" s="11" t="str">
        <f>PROPER(VLOOKUP(A431,Customer!$A$2:$H$501,3,FALSE))</f>
        <v>41</v>
      </c>
      <c r="D431" s="11" t="str">
        <f>PROPER(VLOOKUP(A431,Customer!$A$2:$H$501,4,FALSE))</f>
        <v>Male</v>
      </c>
      <c r="E431" s="11" t="str">
        <f>PROPER(VLOOKUP(A431,Customer!$A$2:$H$501,5,FALSE))</f>
        <v>Johnsonville</v>
      </c>
      <c r="F431" s="11" t="str">
        <f>PROPER(VLOOKUP(A431,Customer!$A$2:$H$501,6,FALSE))</f>
        <v>Oregon</v>
      </c>
      <c r="G431" s="11" t="str">
        <f>VLOOKUP(A431,Customer!$A$2:$H$501,7,FALSE)</f>
        <v>USA</v>
      </c>
      <c r="H431" s="11" t="str">
        <f>PROPER(VLOOKUP(A431,Customer!$A$1:$J$501,10,FALSE))</f>
        <v>Silver</v>
      </c>
      <c r="I431" s="11" t="s">
        <v>1642</v>
      </c>
      <c r="J431" s="11" t="str">
        <f>VLOOKUP(I431, Product!$A$2:$H$501, 2,FALSE)</f>
        <v>Makeup Brush Set</v>
      </c>
      <c r="K431" s="11" t="str">
        <f>VLOOKUP(I431,Product!$A$2:$H$501,3,FALSE)</f>
        <v>Beauty</v>
      </c>
      <c r="L431" s="11" t="str">
        <f>VLOOKUP(I431, Product!$A$2:$H$501, 4,FALSE)</f>
        <v>Makeup</v>
      </c>
      <c r="M431" s="11" t="str">
        <f>VLOOKUP(I431, Product!$A$2:$H$501,5,FALSE)</f>
        <v>Cook Inc</v>
      </c>
      <c r="N431" s="12">
        <f>VLOOKUP(I431, Product!$A$2:$I$501,8,FALSE)</f>
        <v>250.41615384615383</v>
      </c>
      <c r="O431" s="12">
        <f>VLOOKUP(I431, Product!$A$2:$I$501,9,FALSE)</f>
        <v>431</v>
      </c>
      <c r="P431" s="11" t="s">
        <v>1792</v>
      </c>
      <c r="Q431" s="11" t="str">
        <f>VLOOKUP(P431,Store_Dim!$A$2:$E$21,2,FALSE)</f>
        <v>Aguirre-Keller</v>
      </c>
      <c r="R431" s="11" t="str">
        <f>VLOOKUP(P431,Store_Dim!$A$2:$E$21,3,FALSE)</f>
        <v>South</v>
      </c>
      <c r="S431" s="11" t="str">
        <f>VLOOKUP(P431,Store_Dim!$A$2:$E$21,4,FALSE)</f>
        <v>Lake Michael</v>
      </c>
      <c r="T431" s="11" t="str">
        <f>VLOOKUP(P431,Store_Dim!$A$2:$E$21,5,FALSE)</f>
        <v>Online</v>
      </c>
      <c r="U431" s="11" t="s">
        <v>3210</v>
      </c>
      <c r="V431" s="14">
        <f>VLOOKUP(Table1[[#This Row],[Sales_ID]],Sales!$A$2:$O$2001,2,FALSE)</f>
        <v>45742</v>
      </c>
      <c r="W431" s="15">
        <f>VLOOKUP(Table1[[#This Row],[Sales_ID]],Sales!$A$2:$O$2001,12,FALSE)</f>
        <v>1</v>
      </c>
      <c r="X431" s="16" t="str">
        <f>TEXT(VLOOKUP(Table1[[#This Row],[Sales_ID]],Sales!$A$2:$O$2001,13,FALSE),"₹#,##0")</f>
        <v>₹714</v>
      </c>
      <c r="Y431" s="51">
        <f>VLOOKUP(Table1[[#This Row],[Sales_ID]],Sales!$A$2:$O$2001,14,FALSE)</f>
        <v>0.28000000000000003</v>
      </c>
      <c r="Z431" s="11" t="str">
        <f>VLOOKUP(Table1[[#This Row],[Sales_ID]],Sales!$A$2:$O$2001,10,FALSE)</f>
        <v>COD</v>
      </c>
      <c r="AA431" s="50">
        <f>VLOOKUP(Table1[[#This Row],[Sales_ID]],Sales!$A$2:$O$2001,15,FALSE)</f>
        <v>513.81359999999995</v>
      </c>
    </row>
    <row r="432" spans="1:27" x14ac:dyDescent="0.3">
      <c r="A432" s="11" t="s">
        <v>732</v>
      </c>
      <c r="B432" s="11" t="str">
        <f>PROPER(VLOOKUP(A432,Customer!$A$2:$J$501,9,FALSE))</f>
        <v>Gregory Pham</v>
      </c>
      <c r="C432" s="11" t="str">
        <f>PROPER(VLOOKUP(A432,Customer!$A$2:$H$501,3,FALSE))</f>
        <v>63</v>
      </c>
      <c r="D432" s="11" t="str">
        <f>PROPER(VLOOKUP(A432,Customer!$A$2:$H$501,4,FALSE))</f>
        <v>Female</v>
      </c>
      <c r="E432" s="11" t="str">
        <f>PROPER(VLOOKUP(A432,Customer!$A$2:$H$501,5,FALSE))</f>
        <v>Pollardton</v>
      </c>
      <c r="F432" s="11" t="str">
        <f>PROPER(VLOOKUP(A432,Customer!$A$2:$H$501,6,FALSE))</f>
        <v>Kansas</v>
      </c>
      <c r="G432" s="11" t="str">
        <f>VLOOKUP(A432,Customer!$A$2:$H$501,7,FALSE)</f>
        <v>USA</v>
      </c>
      <c r="H432" s="11" t="str">
        <f>PROPER(VLOOKUP(A432,Customer!$A$1:$J$501,10,FALSE))</f>
        <v>Gold</v>
      </c>
      <c r="I432" s="11" t="s">
        <v>1734</v>
      </c>
      <c r="J432" s="11" t="str">
        <f>VLOOKUP(I432, Product!$A$2:$H$501, 2,FALSE)</f>
        <v>USB-C Laptop Charger</v>
      </c>
      <c r="K432" s="11" t="str">
        <f>VLOOKUP(I432,Product!$A$2:$H$501,3,FALSE)</f>
        <v>Electronics</v>
      </c>
      <c r="L432" s="11" t="str">
        <f>VLOOKUP(I432, Product!$A$2:$H$501, 4,FALSE)</f>
        <v>Computer</v>
      </c>
      <c r="M432" s="11" t="str">
        <f>VLOOKUP(I432, Product!$A$2:$H$501,5,FALSE)</f>
        <v>Martin LLC</v>
      </c>
      <c r="N432" s="12">
        <f>VLOOKUP(I432, Product!$A$2:$I$501,8,FALSE)</f>
        <v>377.52</v>
      </c>
      <c r="O432" s="12">
        <f>VLOOKUP(I432, Product!$A$2:$I$501,9,FALSE)</f>
        <v>485</v>
      </c>
      <c r="P432" s="11" t="s">
        <v>1779</v>
      </c>
      <c r="Q432" s="11" t="str">
        <f>VLOOKUP(P432,Store_Dim!$A$2:$E$21,2,FALSE)</f>
        <v>Martinez-Mullins</v>
      </c>
      <c r="R432" s="11" t="str">
        <f>VLOOKUP(P432,Store_Dim!$A$2:$E$21,3,FALSE)</f>
        <v>South</v>
      </c>
      <c r="S432" s="11" t="str">
        <f>VLOOKUP(P432,Store_Dim!$A$2:$E$21,4,FALSE)</f>
        <v>Williamsfurt</v>
      </c>
      <c r="T432" s="11" t="str">
        <f>VLOOKUP(P432,Store_Dim!$A$2:$E$21,5,FALSE)</f>
        <v>Online</v>
      </c>
      <c r="U432" s="11" t="s">
        <v>3211</v>
      </c>
      <c r="V432" s="14">
        <f>VLOOKUP(Table1[[#This Row],[Sales_ID]],Sales!$A$2:$O$2001,2,FALSE)</f>
        <v>45447</v>
      </c>
      <c r="W432" s="15">
        <f>VLOOKUP(Table1[[#This Row],[Sales_ID]],Sales!$A$2:$O$2001,12,FALSE)</f>
        <v>2</v>
      </c>
      <c r="X432" s="16" t="str">
        <f>TEXT(VLOOKUP(Table1[[#This Row],[Sales_ID]],Sales!$A$2:$O$2001,13,FALSE),"₹#,##0")</f>
        <v>₹225</v>
      </c>
      <c r="Y432" s="51">
        <f>VLOOKUP(Table1[[#This Row],[Sales_ID]],Sales!$A$2:$O$2001,14,FALSE)</f>
        <v>0.2</v>
      </c>
      <c r="Z432" s="11" t="str">
        <f>VLOOKUP(Table1[[#This Row],[Sales_ID]],Sales!$A$2:$O$2001,10,FALSE)</f>
        <v>COD</v>
      </c>
      <c r="AA432" s="50">
        <f>VLOOKUP(Table1[[#This Row],[Sales_ID]],Sales!$A$2:$O$2001,15,FALSE)</f>
        <v>359.50400000000002</v>
      </c>
    </row>
    <row r="433" spans="1:27" x14ac:dyDescent="0.3">
      <c r="A433" s="11" t="s">
        <v>1400</v>
      </c>
      <c r="B433" s="11" t="str">
        <f>PROPER(VLOOKUP(A433,Customer!$A$2:$J$501,9,FALSE))</f>
        <v>April Phillips</v>
      </c>
      <c r="C433" s="11" t="str">
        <f>PROPER(VLOOKUP(A433,Customer!$A$2:$H$501,3,FALSE))</f>
        <v>62</v>
      </c>
      <c r="D433" s="11" t="str">
        <f>PROPER(VLOOKUP(A433,Customer!$A$2:$H$501,4,FALSE))</f>
        <v>Female</v>
      </c>
      <c r="E433" s="11" t="str">
        <f>PROPER(VLOOKUP(A433,Customer!$A$2:$H$501,5,FALSE))</f>
        <v>Lake Carolyn</v>
      </c>
      <c r="F433" s="11" t="str">
        <f>PROPER(VLOOKUP(A433,Customer!$A$2:$H$501,6,FALSE))</f>
        <v>Hawaii</v>
      </c>
      <c r="G433" s="11" t="str">
        <f>VLOOKUP(A433,Customer!$A$2:$H$501,7,FALSE)</f>
        <v>USA</v>
      </c>
      <c r="H433" s="11" t="str">
        <f>PROPER(VLOOKUP(A433,Customer!$A$1:$J$501,10,FALSE))</f>
        <v>Platinum</v>
      </c>
      <c r="I433" s="11" t="s">
        <v>1588</v>
      </c>
      <c r="J433" s="11" t="str">
        <f>VLOOKUP(I433, Product!$A$2:$H$501, 2,FALSE)</f>
        <v>Outdoor Sports Water Bottle</v>
      </c>
      <c r="K433" s="11" t="str">
        <f>VLOOKUP(I433,Product!$A$2:$H$501,3,FALSE)</f>
        <v>Sports</v>
      </c>
      <c r="L433" s="11" t="str">
        <f>VLOOKUP(I433, Product!$A$2:$H$501, 4,FALSE)</f>
        <v>Accessories</v>
      </c>
      <c r="M433" s="11" t="str">
        <f>VLOOKUP(I433, Product!$A$2:$H$501,5,FALSE)</f>
        <v>Soto-Ellis</v>
      </c>
      <c r="N433" s="12">
        <f>VLOOKUP(I433, Product!$A$2:$I$501,8,FALSE)</f>
        <v>131.51</v>
      </c>
      <c r="O433" s="12">
        <f>VLOOKUP(I433, Product!$A$2:$I$501,9,FALSE)</f>
        <v>281.95833333333331</v>
      </c>
      <c r="P433" s="11" t="s">
        <v>1799</v>
      </c>
      <c r="Q433" s="11" t="str">
        <f>VLOOKUP(P433,Store_Dim!$A$2:$E$21,2,FALSE)</f>
        <v>Mcdonald Inc</v>
      </c>
      <c r="R433" s="11" t="str">
        <f>VLOOKUP(P433,Store_Dim!$A$2:$E$21,3,FALSE)</f>
        <v>South</v>
      </c>
      <c r="S433" s="11" t="str">
        <f>VLOOKUP(P433,Store_Dim!$A$2:$E$21,4,FALSE)</f>
        <v>Christopherland</v>
      </c>
      <c r="T433" s="11" t="str">
        <f>VLOOKUP(P433,Store_Dim!$A$2:$E$21,5,FALSE)</f>
        <v>Outlet</v>
      </c>
      <c r="U433" s="11" t="s">
        <v>3212</v>
      </c>
      <c r="V433" s="14">
        <f>VLOOKUP(Table1[[#This Row],[Sales_ID]],Sales!$A$2:$O$2001,2,FALSE)</f>
        <v>45733</v>
      </c>
      <c r="W433" s="15">
        <f>VLOOKUP(Table1[[#This Row],[Sales_ID]],Sales!$A$2:$O$2001,12,FALSE)</f>
        <v>2</v>
      </c>
      <c r="X433" s="16" t="str">
        <f>TEXT(VLOOKUP(Table1[[#This Row],[Sales_ID]],Sales!$A$2:$O$2001,13,FALSE),"₹#,##0")</f>
        <v>₹741</v>
      </c>
      <c r="Y433" s="51">
        <f>VLOOKUP(Table1[[#This Row],[Sales_ID]],Sales!$A$2:$O$2001,14,FALSE)</f>
        <v>0.06</v>
      </c>
      <c r="Z433" s="11" t="str">
        <f>VLOOKUP(Table1[[#This Row],[Sales_ID]],Sales!$A$2:$O$2001,10,FALSE)</f>
        <v>Credit Card</v>
      </c>
      <c r="AA433" s="50">
        <f>VLOOKUP(Table1[[#This Row],[Sales_ID]],Sales!$A$2:$O$2001,15,FALSE)</f>
        <v>1392.2716</v>
      </c>
    </row>
    <row r="434" spans="1:27" x14ac:dyDescent="0.3">
      <c r="A434" s="11" t="s">
        <v>481</v>
      </c>
      <c r="B434" s="11" t="str">
        <f>PROPER(VLOOKUP(A434,Customer!$A$2:$J$501,9,FALSE))</f>
        <v>Maria Ramirez</v>
      </c>
      <c r="C434" s="11" t="str">
        <f>PROPER(VLOOKUP(A434,Customer!$A$2:$H$501,3,FALSE))</f>
        <v>37</v>
      </c>
      <c r="D434" s="11" t="str">
        <f>PROPER(VLOOKUP(A434,Customer!$A$2:$H$501,4,FALSE))</f>
        <v>Male</v>
      </c>
      <c r="E434" s="11" t="str">
        <f>PROPER(VLOOKUP(A434,Customer!$A$2:$H$501,5,FALSE))</f>
        <v>West Brandon</v>
      </c>
      <c r="F434" s="11" t="str">
        <f>PROPER(VLOOKUP(A434,Customer!$A$2:$H$501,6,FALSE))</f>
        <v>Montana</v>
      </c>
      <c r="G434" s="11" t="str">
        <f>VLOOKUP(A434,Customer!$A$2:$H$501,7,FALSE)</f>
        <v>USA</v>
      </c>
      <c r="H434" s="11" t="str">
        <f>PROPER(VLOOKUP(A434,Customer!$A$1:$J$501,10,FALSE))</f>
        <v>Bronze</v>
      </c>
      <c r="I434" s="11" t="s">
        <v>1570</v>
      </c>
      <c r="J434" s="11" t="str">
        <f>VLOOKUP(I434, Product!$A$2:$H$501, 2,FALSE)</f>
        <v>HD Smart TV Stick</v>
      </c>
      <c r="K434" s="11" t="str">
        <f>VLOOKUP(I434,Product!$A$2:$H$501,3,FALSE)</f>
        <v>Electronics</v>
      </c>
      <c r="L434" s="11" t="str">
        <f>VLOOKUP(I434, Product!$A$2:$H$501, 4,FALSE)</f>
        <v>Accessories</v>
      </c>
      <c r="M434" s="11" t="str">
        <f>VLOOKUP(I434, Product!$A$2:$H$501,5,FALSE)</f>
        <v>Gibson, Hobbs and Weaver</v>
      </c>
      <c r="N434" s="12">
        <f>VLOOKUP(I434, Product!$A$2:$I$501,8,FALSE)</f>
        <v>449.4</v>
      </c>
      <c r="O434" s="12">
        <f>VLOOKUP(I434, Product!$A$2:$I$501,9,FALSE)</f>
        <v>274.7</v>
      </c>
      <c r="P434" s="11" t="s">
        <v>1766</v>
      </c>
      <c r="Q434" s="11" t="str">
        <f>VLOOKUP(P434,Store_Dim!$A$2:$E$21,2,FALSE)</f>
        <v>Johnson-Wright</v>
      </c>
      <c r="R434" s="11" t="str">
        <f>VLOOKUP(P434,Store_Dim!$A$2:$E$21,3,FALSE)</f>
        <v>North</v>
      </c>
      <c r="S434" s="11" t="str">
        <f>VLOOKUP(P434,Store_Dim!$A$2:$E$21,4,FALSE)</f>
        <v>Hoodberg</v>
      </c>
      <c r="T434" s="11" t="str">
        <f>VLOOKUP(P434,Store_Dim!$A$2:$E$21,5,FALSE)</f>
        <v>Outlet</v>
      </c>
      <c r="U434" s="11" t="s">
        <v>3213</v>
      </c>
      <c r="V434" s="14">
        <f>VLOOKUP(Table1[[#This Row],[Sales_ID]],Sales!$A$2:$O$2001,2,FALSE)</f>
        <v>45373</v>
      </c>
      <c r="W434" s="15">
        <f>VLOOKUP(Table1[[#This Row],[Sales_ID]],Sales!$A$2:$O$2001,12,FALSE)</f>
        <v>3</v>
      </c>
      <c r="X434" s="16" t="str">
        <f>TEXT(VLOOKUP(Table1[[#This Row],[Sales_ID]],Sales!$A$2:$O$2001,13,FALSE),"₹#,##0")</f>
        <v>₹250</v>
      </c>
      <c r="Y434" s="51">
        <f>VLOOKUP(Table1[[#This Row],[Sales_ID]],Sales!$A$2:$O$2001,14,FALSE)</f>
        <v>0.23</v>
      </c>
      <c r="Z434" s="11" t="str">
        <f>VLOOKUP(Table1[[#This Row],[Sales_ID]],Sales!$A$2:$O$2001,10,FALSE)</f>
        <v>PayPal</v>
      </c>
      <c r="AA434" s="50">
        <f>VLOOKUP(Table1[[#This Row],[Sales_ID]],Sales!$A$2:$O$2001,15,FALSE)</f>
        <v>577.82339999999999</v>
      </c>
    </row>
    <row r="435" spans="1:27" x14ac:dyDescent="0.3">
      <c r="A435" s="11" t="s">
        <v>89</v>
      </c>
      <c r="B435" s="11" t="str">
        <f>PROPER(VLOOKUP(A435,Customer!$A$2:$J$501,9,FALSE))</f>
        <v>Bridget Allen</v>
      </c>
      <c r="C435" s="11" t="str">
        <f>PROPER(VLOOKUP(A435,Customer!$A$2:$H$501,3,FALSE))</f>
        <v>59</v>
      </c>
      <c r="D435" s="11" t="str">
        <f>PROPER(VLOOKUP(A435,Customer!$A$2:$H$501,4,FALSE))</f>
        <v>Male</v>
      </c>
      <c r="E435" s="11" t="str">
        <f>PROPER(VLOOKUP(A435,Customer!$A$2:$H$501,5,FALSE))</f>
        <v>Lake Shaneburgh</v>
      </c>
      <c r="F435" s="11" t="str">
        <f>PROPER(VLOOKUP(A435,Customer!$A$2:$H$501,6,FALSE))</f>
        <v>Delaware</v>
      </c>
      <c r="G435" s="11" t="str">
        <f>VLOOKUP(A435,Customer!$A$2:$H$501,7,FALSE)</f>
        <v>USA</v>
      </c>
      <c r="H435" s="11" t="str">
        <f>PROPER(VLOOKUP(A435,Customer!$A$1:$J$501,10,FALSE))</f>
        <v>Silver</v>
      </c>
      <c r="I435" s="11" t="s">
        <v>1744</v>
      </c>
      <c r="J435" s="11" t="str">
        <f>VLOOKUP(I435, Product!$A$2:$H$501, 2,FALSE)</f>
        <v>Portable Bluetooth Speaker</v>
      </c>
      <c r="K435" s="11" t="str">
        <f>VLOOKUP(I435,Product!$A$2:$H$501,3,FALSE)</f>
        <v>Electronics</v>
      </c>
      <c r="L435" s="11" t="str">
        <f>VLOOKUP(I435, Product!$A$2:$H$501, 4,FALSE)</f>
        <v>Audio</v>
      </c>
      <c r="M435" s="11" t="str">
        <f>VLOOKUP(I435, Product!$A$2:$H$501,5,FALSE)</f>
        <v>Flores-King</v>
      </c>
      <c r="N435" s="12">
        <f>VLOOKUP(I435, Product!$A$2:$I$501,8,FALSE)</f>
        <v>431.67</v>
      </c>
      <c r="O435" s="12">
        <f>VLOOKUP(I435, Product!$A$2:$I$501,9,FALSE)</f>
        <v>73</v>
      </c>
      <c r="P435" s="11" t="s">
        <v>1813</v>
      </c>
      <c r="Q435" s="11" t="str">
        <f>VLOOKUP(P435,Store_Dim!$A$2:$E$21,2,FALSE)</f>
        <v>Mann-Austin</v>
      </c>
      <c r="R435" s="11" t="str">
        <f>VLOOKUP(P435,Store_Dim!$A$2:$E$21,3,FALSE)</f>
        <v>East</v>
      </c>
      <c r="S435" s="11" t="str">
        <f>VLOOKUP(P435,Store_Dim!$A$2:$E$21,4,FALSE)</f>
        <v>Vasquezborough</v>
      </c>
      <c r="T435" s="11" t="str">
        <f>VLOOKUP(P435,Store_Dim!$A$2:$E$21,5,FALSE)</f>
        <v>Online</v>
      </c>
      <c r="U435" s="11" t="s">
        <v>3214</v>
      </c>
      <c r="V435" s="14">
        <f>VLOOKUP(Table1[[#This Row],[Sales_ID]],Sales!$A$2:$O$2001,2,FALSE)</f>
        <v>45655</v>
      </c>
      <c r="W435" s="15">
        <f>VLOOKUP(Table1[[#This Row],[Sales_ID]],Sales!$A$2:$O$2001,12,FALSE)</f>
        <v>3</v>
      </c>
      <c r="X435" s="16" t="str">
        <f>TEXT(VLOOKUP(Table1[[#This Row],[Sales_ID]],Sales!$A$2:$O$2001,13,FALSE),"₹#,##0")</f>
        <v>₹35</v>
      </c>
      <c r="Y435" s="51">
        <f>VLOOKUP(Table1[[#This Row],[Sales_ID]],Sales!$A$2:$O$2001,14,FALSE)</f>
        <v>0.01</v>
      </c>
      <c r="Z435" s="11" t="str">
        <f>VLOOKUP(Table1[[#This Row],[Sales_ID]],Sales!$A$2:$O$2001,10,FALSE)</f>
        <v>Credit Card</v>
      </c>
      <c r="AA435" s="50">
        <f>VLOOKUP(Table1[[#This Row],[Sales_ID]],Sales!$A$2:$O$2001,15,FALSE)</f>
        <v>103.8609</v>
      </c>
    </row>
    <row r="436" spans="1:27" x14ac:dyDescent="0.3">
      <c r="A436" s="11" t="s">
        <v>960</v>
      </c>
      <c r="B436" s="11" t="str">
        <f>PROPER(VLOOKUP(A436,Customer!$A$2:$J$501,9,FALSE))</f>
        <v>Miss Alexandria Li Dvm</v>
      </c>
      <c r="C436" s="11" t="str">
        <f>PROPER(VLOOKUP(A436,Customer!$A$2:$H$501,3,FALSE))</f>
        <v>41</v>
      </c>
      <c r="D436" s="11" t="str">
        <f>PROPER(VLOOKUP(A436,Customer!$A$2:$H$501,4,FALSE))</f>
        <v>Male</v>
      </c>
      <c r="E436" s="11" t="str">
        <f>PROPER(VLOOKUP(A436,Customer!$A$2:$H$501,5,FALSE))</f>
        <v>Port Jenniferton</v>
      </c>
      <c r="F436" s="11" t="str">
        <f>PROPER(VLOOKUP(A436,Customer!$A$2:$H$501,6,FALSE))</f>
        <v>Kansas</v>
      </c>
      <c r="G436" s="11" t="str">
        <f>VLOOKUP(A436,Customer!$A$2:$H$501,7,FALSE)</f>
        <v>USA</v>
      </c>
      <c r="H436" s="11" t="str">
        <f>PROPER(VLOOKUP(A436,Customer!$A$1:$J$501,10,FALSE))</f>
        <v>Silver</v>
      </c>
      <c r="I436" s="11" t="s">
        <v>1632</v>
      </c>
      <c r="J436" s="11" t="str">
        <f>VLOOKUP(I436, Product!$A$2:$H$501, 2,FALSE)</f>
        <v>Smart Home WiFi Camera</v>
      </c>
      <c r="K436" s="11" t="str">
        <f>VLOOKUP(I436,Product!$A$2:$H$501,3,FALSE)</f>
        <v>Electronics</v>
      </c>
      <c r="L436" s="11" t="str">
        <f>VLOOKUP(I436, Product!$A$2:$H$501, 4,FALSE)</f>
        <v>Accessories</v>
      </c>
      <c r="M436" s="11" t="str">
        <f>VLOOKUP(I436, Product!$A$2:$H$501,5,FALSE)</f>
        <v>Holmes LLC</v>
      </c>
      <c r="N436" s="12">
        <f>VLOOKUP(I436, Product!$A$2:$I$501,8,FALSE)</f>
        <v>450.71</v>
      </c>
      <c r="O436" s="12">
        <f>VLOOKUP(I436, Product!$A$2:$I$501,9,FALSE)</f>
        <v>389</v>
      </c>
      <c r="P436" s="11" t="s">
        <v>1804</v>
      </c>
      <c r="Q436" s="11" t="str">
        <f>VLOOKUP(P436,Store_Dim!$A$2:$E$21,2,FALSE)</f>
        <v>Frederick-Wright</v>
      </c>
      <c r="R436" s="11" t="str">
        <f>VLOOKUP(P436,Store_Dim!$A$2:$E$21,3,FALSE)</f>
        <v>West</v>
      </c>
      <c r="S436" s="11" t="str">
        <f>VLOOKUP(P436,Store_Dim!$A$2:$E$21,4,FALSE)</f>
        <v>New Jimmymouth</v>
      </c>
      <c r="T436" s="11" t="str">
        <f>VLOOKUP(P436,Store_Dim!$A$2:$E$21,5,FALSE)</f>
        <v>Flagship</v>
      </c>
      <c r="U436" s="11" t="s">
        <v>3215</v>
      </c>
      <c r="V436" s="14">
        <f>VLOOKUP(Table1[[#This Row],[Sales_ID]],Sales!$A$2:$O$2001,2,FALSE)</f>
        <v>45868</v>
      </c>
      <c r="W436" s="15">
        <f>VLOOKUP(Table1[[#This Row],[Sales_ID]],Sales!$A$2:$O$2001,12,FALSE)</f>
        <v>1</v>
      </c>
      <c r="X436" s="16" t="str">
        <f>TEXT(VLOOKUP(Table1[[#This Row],[Sales_ID]],Sales!$A$2:$O$2001,13,FALSE),"₹#,##0")</f>
        <v>₹654</v>
      </c>
      <c r="Y436" s="51">
        <f>VLOOKUP(Table1[[#This Row],[Sales_ID]],Sales!$A$2:$O$2001,14,FALSE)</f>
        <v>0.3</v>
      </c>
      <c r="Z436" s="11" t="str">
        <f>VLOOKUP(Table1[[#This Row],[Sales_ID]],Sales!$A$2:$O$2001,10,FALSE)</f>
        <v>PayPal</v>
      </c>
      <c r="AA436" s="50">
        <f>VLOOKUP(Table1[[#This Row],[Sales_ID]],Sales!$A$2:$O$2001,15,FALSE)</f>
        <v>457.73700000000002</v>
      </c>
    </row>
    <row r="437" spans="1:27" x14ac:dyDescent="0.3">
      <c r="A437" s="11" t="s">
        <v>1059</v>
      </c>
      <c r="B437" s="11" t="str">
        <f>PROPER(VLOOKUP(A437,Customer!$A$2:$J$501,9,FALSE))</f>
        <v>Carol Lewis</v>
      </c>
      <c r="C437" s="11" t="str">
        <f>PROPER(VLOOKUP(A437,Customer!$A$2:$H$501,3,FALSE))</f>
        <v>40</v>
      </c>
      <c r="D437" s="11" t="str">
        <f>PROPER(VLOOKUP(A437,Customer!$A$2:$H$501,4,FALSE))</f>
        <v>Female</v>
      </c>
      <c r="E437" s="11" t="str">
        <f>PROPER(VLOOKUP(A437,Customer!$A$2:$H$501,5,FALSE))</f>
        <v>Ryanport</v>
      </c>
      <c r="F437" s="11" t="str">
        <f>PROPER(VLOOKUP(A437,Customer!$A$2:$H$501,6,FALSE))</f>
        <v>North Carolina</v>
      </c>
      <c r="G437" s="11" t="str">
        <f>VLOOKUP(A437,Customer!$A$2:$H$501,7,FALSE)</f>
        <v>USA</v>
      </c>
      <c r="H437" s="11" t="str">
        <f>PROPER(VLOOKUP(A437,Customer!$A$1:$J$501,10,FALSE))</f>
        <v>Bronze</v>
      </c>
      <c r="I437" s="11" t="s">
        <v>1690</v>
      </c>
      <c r="J437" s="11" t="str">
        <f>VLOOKUP(I437, Product!$A$2:$H$501, 2,FALSE)</f>
        <v>Hair Repair Oil Treatment</v>
      </c>
      <c r="K437" s="11" t="str">
        <f>VLOOKUP(I437,Product!$A$2:$H$501,3,FALSE)</f>
        <v>Beauty</v>
      </c>
      <c r="L437" s="11" t="str">
        <f>VLOOKUP(I437, Product!$A$2:$H$501, 4,FALSE)</f>
        <v>Haircare</v>
      </c>
      <c r="M437" s="11" t="str">
        <f>VLOOKUP(I437, Product!$A$2:$H$501,5,FALSE)</f>
        <v>Hopkins Ltd</v>
      </c>
      <c r="N437" s="12">
        <f>VLOOKUP(I437, Product!$A$2:$I$501,8,FALSE)</f>
        <v>214.32</v>
      </c>
      <c r="O437" s="12">
        <f>VLOOKUP(I437, Product!$A$2:$I$501,9,FALSE)</f>
        <v>383</v>
      </c>
      <c r="P437" s="11" t="s">
        <v>1799</v>
      </c>
      <c r="Q437" s="11" t="str">
        <f>VLOOKUP(P437,Store_Dim!$A$2:$E$21,2,FALSE)</f>
        <v>Mcdonald Inc</v>
      </c>
      <c r="R437" s="11" t="str">
        <f>VLOOKUP(P437,Store_Dim!$A$2:$E$21,3,FALSE)</f>
        <v>South</v>
      </c>
      <c r="S437" s="11" t="str">
        <f>VLOOKUP(P437,Store_Dim!$A$2:$E$21,4,FALSE)</f>
        <v>Christopherland</v>
      </c>
      <c r="T437" s="11" t="str">
        <f>VLOOKUP(P437,Store_Dim!$A$2:$E$21,5,FALSE)</f>
        <v>Outlet</v>
      </c>
      <c r="U437" s="11" t="s">
        <v>1965</v>
      </c>
      <c r="V437" s="14">
        <f>VLOOKUP(Table1[[#This Row],[Sales_ID]],Sales!$A$2:$O$2001,2,FALSE)</f>
        <v>45756</v>
      </c>
      <c r="W437" s="15">
        <f>VLOOKUP(Table1[[#This Row],[Sales_ID]],Sales!$A$2:$O$2001,12,FALSE)</f>
        <v>4</v>
      </c>
      <c r="X437" s="16" t="str">
        <f>TEXT(VLOOKUP(Table1[[#This Row],[Sales_ID]],Sales!$A$2:$O$2001,13,FALSE),"₹#,##0")</f>
        <v>₹716</v>
      </c>
      <c r="Y437" s="51">
        <f>VLOOKUP(Table1[[#This Row],[Sales_ID]],Sales!$A$2:$O$2001,14,FALSE)</f>
        <v>0.25</v>
      </c>
      <c r="Z437" s="11" t="str">
        <f>VLOOKUP(Table1[[#This Row],[Sales_ID]],Sales!$A$2:$O$2001,10,FALSE)</f>
        <v>PayPal</v>
      </c>
      <c r="AA437" s="50">
        <f>VLOOKUP(Table1[[#This Row],[Sales_ID]],Sales!$A$2:$O$2001,15,FALSE)</f>
        <v>2147.5500000000002</v>
      </c>
    </row>
    <row r="438" spans="1:27" x14ac:dyDescent="0.3">
      <c r="A438" s="11" t="s">
        <v>1136</v>
      </c>
      <c r="B438" s="11" t="str">
        <f>PROPER(VLOOKUP(A438,Customer!$A$2:$J$501,9,FALSE))</f>
        <v>Elizabeth Smith</v>
      </c>
      <c r="C438" s="11" t="str">
        <f>PROPER(VLOOKUP(A438,Customer!$A$2:$H$501,3,FALSE))</f>
        <v>23</v>
      </c>
      <c r="D438" s="11" t="str">
        <f>PROPER(VLOOKUP(A438,Customer!$A$2:$H$501,4,FALSE))</f>
        <v>Male</v>
      </c>
      <c r="E438" s="11" t="str">
        <f>PROPER(VLOOKUP(A438,Customer!$A$2:$H$501,5,FALSE))</f>
        <v>Murphytown</v>
      </c>
      <c r="F438" s="11" t="str">
        <f>PROPER(VLOOKUP(A438,Customer!$A$2:$H$501,6,FALSE))</f>
        <v>Ohio</v>
      </c>
      <c r="G438" s="11" t="str">
        <f>VLOOKUP(A438,Customer!$A$2:$H$501,7,FALSE)</f>
        <v>USA</v>
      </c>
      <c r="H438" s="11" t="str">
        <f>PROPER(VLOOKUP(A438,Customer!$A$1:$J$501,10,FALSE))</f>
        <v>Bronze</v>
      </c>
      <c r="I438" s="11" t="s">
        <v>1680</v>
      </c>
      <c r="J438" s="11" t="str">
        <f>VLOOKUP(I438, Product!$A$2:$H$501, 2,FALSE)</f>
        <v>Women's Hair Dryer Brush</v>
      </c>
      <c r="K438" s="11" t="str">
        <f>VLOOKUP(I438,Product!$A$2:$H$501,3,FALSE)</f>
        <v>Beauty</v>
      </c>
      <c r="L438" s="11" t="str">
        <f>VLOOKUP(I438, Product!$A$2:$H$501, 4,FALSE)</f>
        <v>Haircare</v>
      </c>
      <c r="M438" s="11" t="str">
        <f>VLOOKUP(I438, Product!$A$2:$H$501,5,FALSE)</f>
        <v>Torres, Spencer and Potter</v>
      </c>
      <c r="N438" s="12">
        <f>VLOOKUP(I438, Product!$A$2:$I$501,8,FALSE)</f>
        <v>340.39</v>
      </c>
      <c r="O438" s="12">
        <f>VLOOKUP(I438, Product!$A$2:$I$501,9,FALSE)</f>
        <v>177</v>
      </c>
      <c r="P438" s="11" t="s">
        <v>1766</v>
      </c>
      <c r="Q438" s="11" t="str">
        <f>VLOOKUP(P438,Store_Dim!$A$2:$E$21,2,FALSE)</f>
        <v>Johnson-Wright</v>
      </c>
      <c r="R438" s="11" t="str">
        <f>VLOOKUP(P438,Store_Dim!$A$2:$E$21,3,FALSE)</f>
        <v>North</v>
      </c>
      <c r="S438" s="11" t="str">
        <f>VLOOKUP(P438,Store_Dim!$A$2:$E$21,4,FALSE)</f>
        <v>Hoodberg</v>
      </c>
      <c r="T438" s="11" t="str">
        <f>VLOOKUP(P438,Store_Dim!$A$2:$E$21,5,FALSE)</f>
        <v>Outlet</v>
      </c>
      <c r="U438" s="11" t="s">
        <v>3216</v>
      </c>
      <c r="V438" s="14">
        <f>VLOOKUP(Table1[[#This Row],[Sales_ID]],Sales!$A$2:$O$2001,2,FALSE)</f>
        <v>45338</v>
      </c>
      <c r="W438" s="15">
        <f>VLOOKUP(Table1[[#This Row],[Sales_ID]],Sales!$A$2:$O$2001,12,FALSE)</f>
        <v>1</v>
      </c>
      <c r="X438" s="16" t="str">
        <f>TEXT(VLOOKUP(Table1[[#This Row],[Sales_ID]],Sales!$A$2:$O$2001,13,FALSE),"₹#,##0")</f>
        <v>₹998</v>
      </c>
      <c r="Y438" s="51">
        <f>VLOOKUP(Table1[[#This Row],[Sales_ID]],Sales!$A$2:$O$2001,14,FALSE)</f>
        <v>0.24</v>
      </c>
      <c r="Z438" s="11" t="str">
        <f>VLOOKUP(Table1[[#This Row],[Sales_ID]],Sales!$A$2:$O$2001,10,FALSE)</f>
        <v>Credit Card</v>
      </c>
      <c r="AA438" s="50">
        <f>VLOOKUP(Table1[[#This Row],[Sales_ID]],Sales!$A$2:$O$2001,15,FALSE)</f>
        <v>758.38120000000004</v>
      </c>
    </row>
    <row r="439" spans="1:27" x14ac:dyDescent="0.3">
      <c r="A439" s="11" t="s">
        <v>678</v>
      </c>
      <c r="B439" s="11" t="str">
        <f>PROPER(VLOOKUP(A439,Customer!$A$2:$J$501,9,FALSE))</f>
        <v>John Perez</v>
      </c>
      <c r="C439" s="11" t="str">
        <f>PROPER(VLOOKUP(A439,Customer!$A$2:$H$501,3,FALSE))</f>
        <v>54</v>
      </c>
      <c r="D439" s="11" t="str">
        <f>PROPER(VLOOKUP(A439,Customer!$A$2:$H$501,4,FALSE))</f>
        <v>Male</v>
      </c>
      <c r="E439" s="11" t="str">
        <f>PROPER(VLOOKUP(A439,Customer!$A$2:$H$501,5,FALSE))</f>
        <v>Kathrynview</v>
      </c>
      <c r="F439" s="11" t="str">
        <f>PROPER(VLOOKUP(A439,Customer!$A$2:$H$501,6,FALSE))</f>
        <v>Louisiana</v>
      </c>
      <c r="G439" s="11" t="str">
        <f>VLOOKUP(A439,Customer!$A$2:$H$501,7,FALSE)</f>
        <v>USA</v>
      </c>
      <c r="H439" s="11" t="str">
        <f>PROPER(VLOOKUP(A439,Customer!$A$1:$J$501,10,FALSE))</f>
        <v>Platinum</v>
      </c>
      <c r="I439" s="11" t="s">
        <v>1726</v>
      </c>
      <c r="J439" s="11" t="str">
        <f>VLOOKUP(I439, Product!$A$2:$H$501, 2,FALSE)</f>
        <v>Face Foundation Kit</v>
      </c>
      <c r="K439" s="11" t="str">
        <f>VLOOKUP(I439,Product!$A$2:$H$501,3,FALSE)</f>
        <v>Beauty</v>
      </c>
      <c r="L439" s="11" t="str">
        <f>VLOOKUP(I439, Product!$A$2:$H$501, 4,FALSE)</f>
        <v>Makeup</v>
      </c>
      <c r="M439" s="11" t="str">
        <f>VLOOKUP(I439, Product!$A$2:$H$501,5,FALSE)</f>
        <v>Taylor-Elliott</v>
      </c>
      <c r="N439" s="12">
        <f>VLOOKUP(I439, Product!$A$2:$I$501,8,FALSE)</f>
        <v>183.04</v>
      </c>
      <c r="O439" s="12">
        <f>VLOOKUP(I439, Product!$A$2:$I$501,9,FALSE)</f>
        <v>457</v>
      </c>
      <c r="P439" s="11" t="s">
        <v>1799</v>
      </c>
      <c r="Q439" s="11" t="str">
        <f>VLOOKUP(P439,Store_Dim!$A$2:$E$21,2,FALSE)</f>
        <v>Mcdonald Inc</v>
      </c>
      <c r="R439" s="11" t="str">
        <f>VLOOKUP(P439,Store_Dim!$A$2:$E$21,3,FALSE)</f>
        <v>South</v>
      </c>
      <c r="S439" s="11" t="str">
        <f>VLOOKUP(P439,Store_Dim!$A$2:$E$21,4,FALSE)</f>
        <v>Christopherland</v>
      </c>
      <c r="T439" s="11" t="str">
        <f>VLOOKUP(P439,Store_Dim!$A$2:$E$21,5,FALSE)</f>
        <v>Outlet</v>
      </c>
      <c r="U439" s="11" t="s">
        <v>3217</v>
      </c>
      <c r="V439" s="14">
        <f>VLOOKUP(Table1[[#This Row],[Sales_ID]],Sales!$A$2:$O$2001,2,FALSE)</f>
        <v>45349</v>
      </c>
      <c r="W439" s="15">
        <f>VLOOKUP(Table1[[#This Row],[Sales_ID]],Sales!$A$2:$O$2001,12,FALSE)</f>
        <v>1</v>
      </c>
      <c r="X439" s="16" t="str">
        <f>TEXT(VLOOKUP(Table1[[#This Row],[Sales_ID]],Sales!$A$2:$O$2001,13,FALSE),"₹#,##0")</f>
        <v>₹174</v>
      </c>
      <c r="Y439" s="51">
        <f>VLOOKUP(Table1[[#This Row],[Sales_ID]],Sales!$A$2:$O$2001,14,FALSE)</f>
        <v>0.27</v>
      </c>
      <c r="Z439" s="11" t="str">
        <f>VLOOKUP(Table1[[#This Row],[Sales_ID]],Sales!$A$2:$O$2001,10,FALSE)</f>
        <v>COD</v>
      </c>
      <c r="AA439" s="50">
        <f>VLOOKUP(Table1[[#This Row],[Sales_ID]],Sales!$A$2:$O$2001,15,FALSE)</f>
        <v>127.2171</v>
      </c>
    </row>
    <row r="440" spans="1:27" x14ac:dyDescent="0.3">
      <c r="A440" s="11" t="s">
        <v>402</v>
      </c>
      <c r="B440" s="11" t="str">
        <f>PROPER(VLOOKUP(A440,Customer!$A$2:$J$501,9,FALSE))</f>
        <v>Tyler Conrad</v>
      </c>
      <c r="C440" s="11" t="str">
        <f>PROPER(VLOOKUP(A440,Customer!$A$2:$H$501,3,FALSE))</f>
        <v>53</v>
      </c>
      <c r="D440" s="11" t="str">
        <f>PROPER(VLOOKUP(A440,Customer!$A$2:$H$501,4,FALSE))</f>
        <v>Female</v>
      </c>
      <c r="E440" s="11" t="str">
        <f>PROPER(VLOOKUP(A440,Customer!$A$2:$H$501,5,FALSE))</f>
        <v>North Curtischester</v>
      </c>
      <c r="F440" s="11" t="str">
        <f>PROPER(VLOOKUP(A440,Customer!$A$2:$H$501,6,FALSE))</f>
        <v>North Dakota</v>
      </c>
      <c r="G440" s="11" t="str">
        <f>VLOOKUP(A440,Customer!$A$2:$H$501,7,FALSE)</f>
        <v>USA</v>
      </c>
      <c r="H440" s="11" t="str">
        <f>PROPER(VLOOKUP(A440,Customer!$A$1:$J$501,10,FALSE))</f>
        <v>Platinum</v>
      </c>
      <c r="I440" s="11" t="s">
        <v>1646</v>
      </c>
      <c r="J440" s="11" t="str">
        <f>VLOOKUP(I440, Product!$A$2:$H$501, 2,FALSE)</f>
        <v>Men's Roll-On Perfume</v>
      </c>
      <c r="K440" s="11" t="str">
        <f>VLOOKUP(I440,Product!$A$2:$H$501,3,FALSE)</f>
        <v>Beauty</v>
      </c>
      <c r="L440" s="11" t="str">
        <f>VLOOKUP(I440, Product!$A$2:$H$501, 4,FALSE)</f>
        <v>Fragrance</v>
      </c>
      <c r="M440" s="11" t="str">
        <f>VLOOKUP(I440, Product!$A$2:$H$501,5,FALSE)</f>
        <v>Sullivan and Sons</v>
      </c>
      <c r="N440" s="12">
        <f>VLOOKUP(I440, Product!$A$2:$I$501,8,FALSE)</f>
        <v>43.29</v>
      </c>
      <c r="O440" s="12">
        <f>VLOOKUP(I440, Product!$A$2:$I$501,9,FALSE)</f>
        <v>267</v>
      </c>
      <c r="P440" s="11" t="s">
        <v>1779</v>
      </c>
      <c r="Q440" s="11" t="str">
        <f>VLOOKUP(P440,Store_Dim!$A$2:$E$21,2,FALSE)</f>
        <v>Martinez-Mullins</v>
      </c>
      <c r="R440" s="11" t="str">
        <f>VLOOKUP(P440,Store_Dim!$A$2:$E$21,3,FALSE)</f>
        <v>South</v>
      </c>
      <c r="S440" s="11" t="str">
        <f>VLOOKUP(P440,Store_Dim!$A$2:$E$21,4,FALSE)</f>
        <v>Williamsfurt</v>
      </c>
      <c r="T440" s="11" t="str">
        <f>VLOOKUP(P440,Store_Dim!$A$2:$E$21,5,FALSE)</f>
        <v>Online</v>
      </c>
      <c r="U440" s="11" t="s">
        <v>3218</v>
      </c>
      <c r="V440" s="14">
        <f>VLOOKUP(Table1[[#This Row],[Sales_ID]],Sales!$A$2:$O$2001,2,FALSE)</f>
        <v>45368</v>
      </c>
      <c r="W440" s="15">
        <f>VLOOKUP(Table1[[#This Row],[Sales_ID]],Sales!$A$2:$O$2001,12,FALSE)</f>
        <v>3</v>
      </c>
      <c r="X440" s="16" t="str">
        <f>TEXT(VLOOKUP(Table1[[#This Row],[Sales_ID]],Sales!$A$2:$O$2001,13,FALSE),"₹#,##0")</f>
        <v>₹847</v>
      </c>
      <c r="Y440" s="51">
        <f>VLOOKUP(Table1[[#This Row],[Sales_ID]],Sales!$A$2:$O$2001,14,FALSE)</f>
        <v>0.17</v>
      </c>
      <c r="Z440" s="11" t="str">
        <f>VLOOKUP(Table1[[#This Row],[Sales_ID]],Sales!$A$2:$O$2001,10,FALSE)</f>
        <v>Credit Card</v>
      </c>
      <c r="AA440" s="50">
        <f>VLOOKUP(Table1[[#This Row],[Sales_ID]],Sales!$A$2:$O$2001,15,FALSE)</f>
        <v>2110.1255999999998</v>
      </c>
    </row>
    <row r="441" spans="1:27" x14ac:dyDescent="0.3">
      <c r="A441" s="11" t="s">
        <v>1328</v>
      </c>
      <c r="B441" s="11" t="str">
        <f>PROPER(VLOOKUP(A441,Customer!$A$2:$J$501,9,FALSE))</f>
        <v>Samuel Mullins</v>
      </c>
      <c r="C441" s="11" t="str">
        <f>PROPER(VLOOKUP(A441,Customer!$A$2:$H$501,3,FALSE))</f>
        <v>27</v>
      </c>
      <c r="D441" s="11" t="str">
        <f>PROPER(VLOOKUP(A441,Customer!$A$2:$H$501,4,FALSE))</f>
        <v>Female</v>
      </c>
      <c r="E441" s="11" t="str">
        <f>PROPER(VLOOKUP(A441,Customer!$A$2:$H$501,5,FALSE))</f>
        <v>Hartmouth</v>
      </c>
      <c r="F441" s="11" t="str">
        <f>PROPER(VLOOKUP(A441,Customer!$A$2:$H$501,6,FALSE))</f>
        <v>Louisiana</v>
      </c>
      <c r="G441" s="11" t="str">
        <f>VLOOKUP(A441,Customer!$A$2:$H$501,7,FALSE)</f>
        <v>USA</v>
      </c>
      <c r="H441" s="11" t="str">
        <f>PROPER(VLOOKUP(A441,Customer!$A$1:$J$501,10,FALSE))</f>
        <v>Bronze</v>
      </c>
      <c r="I441" s="11" t="s">
        <v>1549</v>
      </c>
      <c r="J441" s="11" t="str">
        <f>VLOOKUP(I441, Product!$A$2:$H$501, 2,FALSE)</f>
        <v>Women's Casual Hoodie</v>
      </c>
      <c r="K441" s="11" t="str">
        <f>VLOOKUP(I441,Product!$A$2:$H$501,3,FALSE)</f>
        <v>Clothing</v>
      </c>
      <c r="L441" s="11" t="str">
        <f>VLOOKUP(I441, Product!$A$2:$H$501, 4,FALSE)</f>
        <v>Outerwear</v>
      </c>
      <c r="M441" s="11" t="str">
        <f>VLOOKUP(I441, Product!$A$2:$H$501,5,FALSE)</f>
        <v>Sims Inc</v>
      </c>
      <c r="N441" s="12">
        <f>VLOOKUP(I441, Product!$A$2:$I$501,8,FALSE)</f>
        <v>265.73266666666666</v>
      </c>
      <c r="O441" s="12">
        <f>VLOOKUP(I441, Product!$A$2:$I$501,9,FALSE)</f>
        <v>352</v>
      </c>
      <c r="P441" s="11" t="s">
        <v>1761</v>
      </c>
      <c r="Q441" s="11" t="str">
        <f>VLOOKUP(P441,Store_Dim!$A$2:$E$21,2,FALSE)</f>
        <v>Black-Horn</v>
      </c>
      <c r="R441" s="11" t="str">
        <f>VLOOKUP(P441,Store_Dim!$A$2:$E$21,3,FALSE)</f>
        <v>South</v>
      </c>
      <c r="S441" s="11" t="str">
        <f>VLOOKUP(P441,Store_Dim!$A$2:$E$21,4,FALSE)</f>
        <v>North Nancyview</v>
      </c>
      <c r="T441" s="11" t="str">
        <f>VLOOKUP(P441,Store_Dim!$A$2:$E$21,5,FALSE)</f>
        <v>Outlet</v>
      </c>
      <c r="U441" s="11" t="s">
        <v>3219</v>
      </c>
      <c r="V441" s="14">
        <f>VLOOKUP(Table1[[#This Row],[Sales_ID]],Sales!$A$2:$O$2001,2,FALSE)</f>
        <v>45243</v>
      </c>
      <c r="W441" s="15">
        <f>VLOOKUP(Table1[[#This Row],[Sales_ID]],Sales!$A$2:$O$2001,12,FALSE)</f>
        <v>1</v>
      </c>
      <c r="X441" s="16" t="str">
        <f>TEXT(VLOOKUP(Table1[[#This Row],[Sales_ID]],Sales!$A$2:$O$2001,13,FALSE),"₹#,##0")</f>
        <v>₹493</v>
      </c>
      <c r="Y441" s="51">
        <f>VLOOKUP(Table1[[#This Row],[Sales_ID]],Sales!$A$2:$O$2001,14,FALSE)</f>
        <v>0.09</v>
      </c>
      <c r="Z441" s="11" t="str">
        <f>VLOOKUP(Table1[[#This Row],[Sales_ID]],Sales!$A$2:$O$2001,10,FALSE)</f>
        <v>Credit Card</v>
      </c>
      <c r="AA441" s="50">
        <f>VLOOKUP(Table1[[#This Row],[Sales_ID]],Sales!$A$2:$O$2001,15,FALSE)</f>
        <v>449.03949999999998</v>
      </c>
    </row>
    <row r="442" spans="1:27" x14ac:dyDescent="0.3">
      <c r="A442" s="11" t="s">
        <v>746</v>
      </c>
      <c r="B442" s="11" t="str">
        <f>PROPER(VLOOKUP(A442,Customer!$A$2:$J$501,9,FALSE))</f>
        <v>Christy Hill</v>
      </c>
      <c r="C442" s="11" t="str">
        <f>PROPER(VLOOKUP(A442,Customer!$A$2:$H$501,3,FALSE))</f>
        <v>27</v>
      </c>
      <c r="D442" s="11" t="str">
        <f>PROPER(VLOOKUP(A442,Customer!$A$2:$H$501,4,FALSE))</f>
        <v>Female</v>
      </c>
      <c r="E442" s="11" t="str">
        <f>PROPER(VLOOKUP(A442,Customer!$A$2:$H$501,5,FALSE))</f>
        <v>Tammyton</v>
      </c>
      <c r="F442" s="11" t="str">
        <f>PROPER(VLOOKUP(A442,Customer!$A$2:$H$501,6,FALSE))</f>
        <v>New Jersey</v>
      </c>
      <c r="G442" s="11" t="str">
        <f>VLOOKUP(A442,Customer!$A$2:$H$501,7,FALSE)</f>
        <v>USA</v>
      </c>
      <c r="H442" s="11" t="str">
        <f>PROPER(VLOOKUP(A442,Customer!$A$1:$J$501,10,FALSE))</f>
        <v>Platinum</v>
      </c>
      <c r="I442" s="11" t="s">
        <v>1672</v>
      </c>
      <c r="J442" s="11" t="str">
        <f>VLOOKUP(I442, Product!$A$2:$H$501, 2,FALSE)</f>
        <v>Laptop Cooling Pad</v>
      </c>
      <c r="K442" s="11" t="str">
        <f>VLOOKUP(I442,Product!$A$2:$H$501,3,FALSE)</f>
        <v>Electronics</v>
      </c>
      <c r="L442" s="11" t="str">
        <f>VLOOKUP(I442, Product!$A$2:$H$501, 4,FALSE)</f>
        <v>Computer</v>
      </c>
      <c r="M442" s="11" t="str">
        <f>VLOOKUP(I442, Product!$A$2:$H$501,5,FALSE)</f>
        <v>Murray, Gould and Ware</v>
      </c>
      <c r="N442" s="12">
        <f>VLOOKUP(I442, Product!$A$2:$I$501,8,FALSE)</f>
        <v>86.42</v>
      </c>
      <c r="O442" s="12">
        <f>VLOOKUP(I442, Product!$A$2:$I$501,9,FALSE)</f>
        <v>222</v>
      </c>
      <c r="P442" s="11" t="s">
        <v>1761</v>
      </c>
      <c r="Q442" s="11" t="str">
        <f>VLOOKUP(P442,Store_Dim!$A$2:$E$21,2,FALSE)</f>
        <v>Black-Horn</v>
      </c>
      <c r="R442" s="11" t="str">
        <f>VLOOKUP(P442,Store_Dim!$A$2:$E$21,3,FALSE)</f>
        <v>South</v>
      </c>
      <c r="S442" s="11" t="str">
        <f>VLOOKUP(P442,Store_Dim!$A$2:$E$21,4,FALSE)</f>
        <v>North Nancyview</v>
      </c>
      <c r="T442" s="11" t="str">
        <f>VLOOKUP(P442,Store_Dim!$A$2:$E$21,5,FALSE)</f>
        <v>Outlet</v>
      </c>
      <c r="U442" s="11" t="s">
        <v>3220</v>
      </c>
      <c r="V442" s="14">
        <f>VLOOKUP(Table1[[#This Row],[Sales_ID]],Sales!$A$2:$O$2001,2,FALSE)</f>
        <v>45577</v>
      </c>
      <c r="W442" s="15">
        <f>VLOOKUP(Table1[[#This Row],[Sales_ID]],Sales!$A$2:$O$2001,12,FALSE)</f>
        <v>4</v>
      </c>
      <c r="X442" s="16" t="str">
        <f>TEXT(VLOOKUP(Table1[[#This Row],[Sales_ID]],Sales!$A$2:$O$2001,13,FALSE),"₹#,##0")</f>
        <v>₹112</v>
      </c>
      <c r="Y442" s="51">
        <f>VLOOKUP(Table1[[#This Row],[Sales_ID]],Sales!$A$2:$O$2001,14,FALSE)</f>
        <v>0.14000000000000001</v>
      </c>
      <c r="Z442" s="11" t="str">
        <f>VLOOKUP(Table1[[#This Row],[Sales_ID]],Sales!$A$2:$O$2001,10,FALSE)</f>
        <v>Credit Card</v>
      </c>
      <c r="AA442" s="50">
        <f>VLOOKUP(Table1[[#This Row],[Sales_ID]],Sales!$A$2:$O$2001,15,FALSE)</f>
        <v>384.11040000000003</v>
      </c>
    </row>
    <row r="443" spans="1:27" x14ac:dyDescent="0.3">
      <c r="A443" s="11" t="s">
        <v>884</v>
      </c>
      <c r="B443" s="11" t="str">
        <f>PROPER(VLOOKUP(A443,Customer!$A$2:$J$501,9,FALSE))</f>
        <v>Stephen Fowler</v>
      </c>
      <c r="C443" s="11" t="str">
        <f>PROPER(VLOOKUP(A443,Customer!$A$2:$H$501,3,FALSE))</f>
        <v>42</v>
      </c>
      <c r="D443" s="11" t="str">
        <f>PROPER(VLOOKUP(A443,Customer!$A$2:$H$501,4,FALSE))</f>
        <v>Female</v>
      </c>
      <c r="E443" s="11" t="str">
        <f>PROPER(VLOOKUP(A443,Customer!$A$2:$H$501,5,FALSE))</f>
        <v>Port Mariastad</v>
      </c>
      <c r="F443" s="11" t="str">
        <f>PROPER(VLOOKUP(A443,Customer!$A$2:$H$501,6,FALSE))</f>
        <v>Rhode Island</v>
      </c>
      <c r="G443" s="11" t="str">
        <f>VLOOKUP(A443,Customer!$A$2:$H$501,7,FALSE)</f>
        <v>USA</v>
      </c>
      <c r="H443" s="11" t="str">
        <f>PROPER(VLOOKUP(A443,Customer!$A$1:$J$501,10,FALSE))</f>
        <v>Platinum</v>
      </c>
      <c r="I443" s="11" t="s">
        <v>1728</v>
      </c>
      <c r="J443" s="11" t="str">
        <f>VLOOKUP(I443, Product!$A$2:$H$501, 2,FALSE)</f>
        <v>Gaming Mouse Pad XL</v>
      </c>
      <c r="K443" s="11" t="str">
        <f>VLOOKUP(I443,Product!$A$2:$H$501,3,FALSE)</f>
        <v>Electronics</v>
      </c>
      <c r="L443" s="11" t="str">
        <f>VLOOKUP(I443, Product!$A$2:$H$501, 4,FALSE)</f>
        <v>Accessories</v>
      </c>
      <c r="M443" s="11" t="str">
        <f>VLOOKUP(I443, Product!$A$2:$H$501,5,FALSE)</f>
        <v>Sharp, Taylor and Rodriguez</v>
      </c>
      <c r="N443" s="12">
        <f>VLOOKUP(I443, Product!$A$2:$I$501,8,FALSE)</f>
        <v>340.14</v>
      </c>
      <c r="O443" s="12">
        <f>VLOOKUP(I443, Product!$A$2:$I$501,9,FALSE)</f>
        <v>361</v>
      </c>
      <c r="P443" s="11" t="s">
        <v>1792</v>
      </c>
      <c r="Q443" s="11" t="str">
        <f>VLOOKUP(P443,Store_Dim!$A$2:$E$21,2,FALSE)</f>
        <v>Aguirre-Keller</v>
      </c>
      <c r="R443" s="11" t="str">
        <f>VLOOKUP(P443,Store_Dim!$A$2:$E$21,3,FALSE)</f>
        <v>South</v>
      </c>
      <c r="S443" s="11" t="str">
        <f>VLOOKUP(P443,Store_Dim!$A$2:$E$21,4,FALSE)</f>
        <v>Lake Michael</v>
      </c>
      <c r="T443" s="11" t="str">
        <f>VLOOKUP(P443,Store_Dim!$A$2:$E$21,5,FALSE)</f>
        <v>Online</v>
      </c>
      <c r="U443" s="11" t="s">
        <v>3221</v>
      </c>
      <c r="V443" s="14">
        <f>VLOOKUP(Table1[[#This Row],[Sales_ID]],Sales!$A$2:$O$2001,2,FALSE)</f>
        <v>45343</v>
      </c>
      <c r="W443" s="15">
        <f>VLOOKUP(Table1[[#This Row],[Sales_ID]],Sales!$A$2:$O$2001,12,FALSE)</f>
        <v>1</v>
      </c>
      <c r="X443" s="16" t="str">
        <f>TEXT(VLOOKUP(Table1[[#This Row],[Sales_ID]],Sales!$A$2:$O$2001,13,FALSE),"₹#,##0")</f>
        <v>₹414</v>
      </c>
      <c r="Y443" s="51">
        <f>VLOOKUP(Table1[[#This Row],[Sales_ID]],Sales!$A$2:$O$2001,14,FALSE)</f>
        <v>0.1</v>
      </c>
      <c r="Z443" s="11" t="str">
        <f>VLOOKUP(Table1[[#This Row],[Sales_ID]],Sales!$A$2:$O$2001,10,FALSE)</f>
        <v>COD</v>
      </c>
      <c r="AA443" s="50">
        <f>VLOOKUP(Table1[[#This Row],[Sales_ID]],Sales!$A$2:$O$2001,15,FALSE)</f>
        <v>372.28500000000003</v>
      </c>
    </row>
    <row r="444" spans="1:27" x14ac:dyDescent="0.3">
      <c r="A444" s="11" t="s">
        <v>1464</v>
      </c>
      <c r="B444" s="11" t="str">
        <f>PROPER(VLOOKUP(A444,Customer!$A$2:$J$501,9,FALSE))</f>
        <v>Barbara Berry</v>
      </c>
      <c r="C444" s="11" t="str">
        <f>PROPER(VLOOKUP(A444,Customer!$A$2:$H$501,3,FALSE))</f>
        <v>18</v>
      </c>
      <c r="D444" s="11" t="str">
        <f>PROPER(VLOOKUP(A444,Customer!$A$2:$H$501,4,FALSE))</f>
        <v>Female</v>
      </c>
      <c r="E444" s="11" t="str">
        <f>PROPER(VLOOKUP(A444,Customer!$A$2:$H$501,5,FALSE))</f>
        <v>Lake Michael</v>
      </c>
      <c r="F444" s="11" t="str">
        <f>PROPER(VLOOKUP(A444,Customer!$A$2:$H$501,6,FALSE))</f>
        <v>Vermont</v>
      </c>
      <c r="G444" s="11" t="str">
        <f>VLOOKUP(A444,Customer!$A$2:$H$501,7,FALSE)</f>
        <v>USA</v>
      </c>
      <c r="H444" s="11" t="str">
        <f>PROPER(VLOOKUP(A444,Customer!$A$1:$J$501,10,FALSE))</f>
        <v>Platinum</v>
      </c>
      <c r="I444" s="11" t="s">
        <v>1726</v>
      </c>
      <c r="J444" s="11" t="str">
        <f>VLOOKUP(I444, Product!$A$2:$H$501, 2,FALSE)</f>
        <v>Face Foundation Kit</v>
      </c>
      <c r="K444" s="11" t="str">
        <f>VLOOKUP(I444,Product!$A$2:$H$501,3,FALSE)</f>
        <v>Beauty</v>
      </c>
      <c r="L444" s="11" t="str">
        <f>VLOOKUP(I444, Product!$A$2:$H$501, 4,FALSE)</f>
        <v>Makeup</v>
      </c>
      <c r="M444" s="11" t="str">
        <f>VLOOKUP(I444, Product!$A$2:$H$501,5,FALSE)</f>
        <v>Taylor-Elliott</v>
      </c>
      <c r="N444" s="12">
        <f>VLOOKUP(I444, Product!$A$2:$I$501,8,FALSE)</f>
        <v>183.04</v>
      </c>
      <c r="O444" s="12">
        <f>VLOOKUP(I444, Product!$A$2:$I$501,9,FALSE)</f>
        <v>457</v>
      </c>
      <c r="P444" s="11" t="s">
        <v>1786</v>
      </c>
      <c r="Q444" s="11" t="str">
        <f>VLOOKUP(P444,Store_Dim!$A$2:$E$21,2,FALSE)</f>
        <v>Moore, Padilla and Butler</v>
      </c>
      <c r="R444" s="11" t="str">
        <f>VLOOKUP(P444,Store_Dim!$A$2:$E$21,3,FALSE)</f>
        <v>South</v>
      </c>
      <c r="S444" s="11" t="str">
        <f>VLOOKUP(P444,Store_Dim!$A$2:$E$21,4,FALSE)</f>
        <v>East Johnstad</v>
      </c>
      <c r="T444" s="11" t="str">
        <f>VLOOKUP(P444,Store_Dim!$A$2:$E$21,5,FALSE)</f>
        <v>Flagship</v>
      </c>
      <c r="U444" s="11" t="s">
        <v>3222</v>
      </c>
      <c r="V444" s="14">
        <f>VLOOKUP(Table1[[#This Row],[Sales_ID]],Sales!$A$2:$O$2001,2,FALSE)</f>
        <v>45744</v>
      </c>
      <c r="W444" s="15">
        <f>VLOOKUP(Table1[[#This Row],[Sales_ID]],Sales!$A$2:$O$2001,12,FALSE)</f>
        <v>1</v>
      </c>
      <c r="X444" s="16" t="str">
        <f>TEXT(VLOOKUP(Table1[[#This Row],[Sales_ID]],Sales!$A$2:$O$2001,13,FALSE),"₹#,##0")</f>
        <v>₹317</v>
      </c>
      <c r="Y444" s="51">
        <f>VLOOKUP(Table1[[#This Row],[Sales_ID]],Sales!$A$2:$O$2001,14,FALSE)</f>
        <v>0.24</v>
      </c>
      <c r="Z444" s="11" t="str">
        <f>VLOOKUP(Table1[[#This Row],[Sales_ID]],Sales!$A$2:$O$2001,10,FALSE)</f>
        <v>COD</v>
      </c>
      <c r="AA444" s="50">
        <f>VLOOKUP(Table1[[#This Row],[Sales_ID]],Sales!$A$2:$O$2001,15,FALSE)</f>
        <v>241.03399999999999</v>
      </c>
    </row>
    <row r="445" spans="1:27" x14ac:dyDescent="0.3">
      <c r="A445" s="11" t="s">
        <v>1124</v>
      </c>
      <c r="B445" s="11" t="str">
        <f>PROPER(VLOOKUP(A445,Customer!$A$2:$J$501,9,FALSE))</f>
        <v>Melanie Lam</v>
      </c>
      <c r="C445" s="11" t="str">
        <f>PROPER(VLOOKUP(A445,Customer!$A$2:$H$501,3,FALSE))</f>
        <v>32</v>
      </c>
      <c r="D445" s="11" t="str">
        <f>PROPER(VLOOKUP(A445,Customer!$A$2:$H$501,4,FALSE))</f>
        <v>Male</v>
      </c>
      <c r="E445" s="11" t="str">
        <f>PROPER(VLOOKUP(A445,Customer!$A$2:$H$501,5,FALSE))</f>
        <v>East Michaelton</v>
      </c>
      <c r="F445" s="11" t="str">
        <f>PROPER(VLOOKUP(A445,Customer!$A$2:$H$501,6,FALSE))</f>
        <v>Kansas</v>
      </c>
      <c r="G445" s="11" t="str">
        <f>VLOOKUP(A445,Customer!$A$2:$H$501,7,FALSE)</f>
        <v>USA</v>
      </c>
      <c r="H445" s="11" t="str">
        <f>PROPER(VLOOKUP(A445,Customer!$A$1:$J$501,10,FALSE))</f>
        <v>Silver</v>
      </c>
      <c r="I445" s="11" t="s">
        <v>1724</v>
      </c>
      <c r="J445" s="11" t="str">
        <f>VLOOKUP(I445, Product!$A$2:$H$501, 2,FALSE)</f>
        <v>Sports Wrist Sweatbands</v>
      </c>
      <c r="K445" s="11" t="str">
        <f>VLOOKUP(I445,Product!$A$2:$H$501,3,FALSE)</f>
        <v>Sports</v>
      </c>
      <c r="L445" s="11" t="str">
        <f>VLOOKUP(I445, Product!$A$2:$H$501, 4,FALSE)</f>
        <v>Accessories</v>
      </c>
      <c r="M445" s="11" t="str">
        <f>VLOOKUP(I445, Product!$A$2:$H$501,5,FALSE)</f>
        <v>Olsen-Daniels</v>
      </c>
      <c r="N445" s="12">
        <f>VLOOKUP(I445, Product!$A$2:$I$501,8,FALSE)</f>
        <v>131.24</v>
      </c>
      <c r="O445" s="12">
        <f>VLOOKUP(I445, Product!$A$2:$I$501,9,FALSE)</f>
        <v>232</v>
      </c>
      <c r="P445" s="11" t="s">
        <v>1757</v>
      </c>
      <c r="Q445" s="11" t="str">
        <f>VLOOKUP(P445,Store_Dim!$A$2:$E$21,2,FALSE)</f>
        <v>Martinez, Adkins and Johnson</v>
      </c>
      <c r="R445" s="11" t="str">
        <f>VLOOKUP(P445,Store_Dim!$A$2:$E$21,3,FALSE)</f>
        <v>North</v>
      </c>
      <c r="S445" s="11" t="str">
        <f>VLOOKUP(P445,Store_Dim!$A$2:$E$21,4,FALSE)</f>
        <v>Danielmouth</v>
      </c>
      <c r="T445" s="11" t="str">
        <f>VLOOKUP(P445,Store_Dim!$A$2:$E$21,5,FALSE)</f>
        <v>Flagship</v>
      </c>
      <c r="U445" s="11" t="s">
        <v>3223</v>
      </c>
      <c r="V445" s="14">
        <f>VLOOKUP(Table1[[#This Row],[Sales_ID]],Sales!$A$2:$O$2001,2,FALSE)</f>
        <v>45873</v>
      </c>
      <c r="W445" s="15">
        <f>VLOOKUP(Table1[[#This Row],[Sales_ID]],Sales!$A$2:$O$2001,12,FALSE)</f>
        <v>3</v>
      </c>
      <c r="X445" s="16" t="str">
        <f>TEXT(VLOOKUP(Table1[[#This Row],[Sales_ID]],Sales!$A$2:$O$2001,13,FALSE),"₹#,##0")</f>
        <v>₹643</v>
      </c>
      <c r="Y445" s="51">
        <f>VLOOKUP(Table1[[#This Row],[Sales_ID]],Sales!$A$2:$O$2001,14,FALSE)</f>
        <v>0.05</v>
      </c>
      <c r="Z445" s="11" t="str">
        <f>VLOOKUP(Table1[[#This Row],[Sales_ID]],Sales!$A$2:$O$2001,10,FALSE)</f>
        <v>COD</v>
      </c>
      <c r="AA445" s="50">
        <f>VLOOKUP(Table1[[#This Row],[Sales_ID]],Sales!$A$2:$O$2001,15,FALSE)</f>
        <v>1832.3789999999999</v>
      </c>
    </row>
    <row r="446" spans="1:27" x14ac:dyDescent="0.3">
      <c r="A446" s="11" t="s">
        <v>455</v>
      </c>
      <c r="B446" s="11" t="str">
        <f>PROPER(VLOOKUP(A446,Customer!$A$2:$J$501,9,FALSE))</f>
        <v>Hayley Pope</v>
      </c>
      <c r="C446" s="11" t="str">
        <f>PROPER(VLOOKUP(A446,Customer!$A$2:$H$501,3,FALSE))</f>
        <v>62</v>
      </c>
      <c r="D446" s="11" t="str">
        <f>PROPER(VLOOKUP(A446,Customer!$A$2:$H$501,4,FALSE))</f>
        <v>Female</v>
      </c>
      <c r="E446" s="11" t="str">
        <f>PROPER(VLOOKUP(A446,Customer!$A$2:$H$501,5,FALSE))</f>
        <v>West Stephenville</v>
      </c>
      <c r="F446" s="11" t="str">
        <f>PROPER(VLOOKUP(A446,Customer!$A$2:$H$501,6,FALSE))</f>
        <v>Florida</v>
      </c>
      <c r="G446" s="11" t="str">
        <f>VLOOKUP(A446,Customer!$A$2:$H$501,7,FALSE)</f>
        <v>USA</v>
      </c>
      <c r="H446" s="11" t="str">
        <f>PROPER(VLOOKUP(A446,Customer!$A$1:$J$501,10,FALSE))</f>
        <v>Bronze</v>
      </c>
      <c r="I446" s="11" t="s">
        <v>1662</v>
      </c>
      <c r="J446" s="11" t="str">
        <f>VLOOKUP(I446, Product!$A$2:$H$501, 2,FALSE)</f>
        <v>Foam Roller</v>
      </c>
      <c r="K446" s="11" t="str">
        <f>VLOOKUP(I446,Product!$A$2:$H$501,3,FALSE)</f>
        <v>Sports</v>
      </c>
      <c r="L446" s="11" t="str">
        <f>VLOOKUP(I446, Product!$A$2:$H$501, 4,FALSE)</f>
        <v>Fitness</v>
      </c>
      <c r="M446" s="11" t="str">
        <f>VLOOKUP(I446, Product!$A$2:$H$501,5,FALSE)</f>
        <v>Atkinson, Camacho and Oliver</v>
      </c>
      <c r="N446" s="12">
        <f>VLOOKUP(I446, Product!$A$2:$I$501,8,FALSE)</f>
        <v>30.62</v>
      </c>
      <c r="O446" s="12">
        <f>VLOOKUP(I446, Product!$A$2:$I$501,9,FALSE)</f>
        <v>138</v>
      </c>
      <c r="P446" s="11" t="s">
        <v>1789</v>
      </c>
      <c r="Q446" s="11" t="str">
        <f>VLOOKUP(P446,Store_Dim!$A$2:$E$21,2,FALSE)</f>
        <v>Hill, Wagner and Ballard</v>
      </c>
      <c r="R446" s="11" t="str">
        <f>VLOOKUP(P446,Store_Dim!$A$2:$E$21,3,FALSE)</f>
        <v>East</v>
      </c>
      <c r="S446" s="11" t="str">
        <f>VLOOKUP(P446,Store_Dim!$A$2:$E$21,4,FALSE)</f>
        <v>East Davidville</v>
      </c>
      <c r="T446" s="11" t="str">
        <f>VLOOKUP(P446,Store_Dim!$A$2:$E$21,5,FALSE)</f>
        <v>Online</v>
      </c>
      <c r="U446" s="11" t="s">
        <v>3224</v>
      </c>
      <c r="V446" s="14">
        <f>VLOOKUP(Table1[[#This Row],[Sales_ID]],Sales!$A$2:$O$2001,2,FALSE)</f>
        <v>45601</v>
      </c>
      <c r="W446" s="15">
        <f>VLOOKUP(Table1[[#This Row],[Sales_ID]],Sales!$A$2:$O$2001,12,FALSE)</f>
        <v>4</v>
      </c>
      <c r="X446" s="16" t="str">
        <f>TEXT(VLOOKUP(Table1[[#This Row],[Sales_ID]],Sales!$A$2:$O$2001,13,FALSE),"₹#,##0")</f>
        <v>₹560</v>
      </c>
      <c r="Y446" s="51">
        <f>VLOOKUP(Table1[[#This Row],[Sales_ID]],Sales!$A$2:$O$2001,14,FALSE)</f>
        <v>0.19</v>
      </c>
      <c r="Z446" s="11" t="str">
        <f>VLOOKUP(Table1[[#This Row],[Sales_ID]],Sales!$A$2:$O$2001,10,FALSE)</f>
        <v>COD</v>
      </c>
      <c r="AA446" s="50">
        <f>VLOOKUP(Table1[[#This Row],[Sales_ID]],Sales!$A$2:$O$2001,15,FALSE)</f>
        <v>1813.0716</v>
      </c>
    </row>
    <row r="447" spans="1:27" x14ac:dyDescent="0.3">
      <c r="A447" s="11" t="s">
        <v>399</v>
      </c>
      <c r="B447" s="11" t="str">
        <f>PROPER(VLOOKUP(A447,Customer!$A$2:$J$501,9,FALSE))</f>
        <v>Ryan Hernandez</v>
      </c>
      <c r="C447" s="11" t="str">
        <f>PROPER(VLOOKUP(A447,Customer!$A$2:$H$501,3,FALSE))</f>
        <v>30</v>
      </c>
      <c r="D447" s="11" t="str">
        <f>PROPER(VLOOKUP(A447,Customer!$A$2:$H$501,4,FALSE))</f>
        <v>Male</v>
      </c>
      <c r="E447" s="11" t="str">
        <f>PROPER(VLOOKUP(A447,Customer!$A$2:$H$501,5,FALSE))</f>
        <v>East Donna</v>
      </c>
      <c r="F447" s="11" t="str">
        <f>PROPER(VLOOKUP(A447,Customer!$A$2:$H$501,6,FALSE))</f>
        <v>Nevada</v>
      </c>
      <c r="G447" s="11" t="str">
        <f>VLOOKUP(A447,Customer!$A$2:$H$501,7,FALSE)</f>
        <v>USA</v>
      </c>
      <c r="H447" s="11" t="str">
        <f>PROPER(VLOOKUP(A447,Customer!$A$1:$J$501,10,FALSE))</f>
        <v>Bronze</v>
      </c>
      <c r="I447" s="11" t="s">
        <v>1606</v>
      </c>
      <c r="J447" s="11" t="str">
        <f>VLOOKUP(I447, Product!$A$2:$H$501, 2,FALSE)</f>
        <v>Fabric Sofa Throw Blanket</v>
      </c>
      <c r="K447" s="11" t="str">
        <f>VLOOKUP(I447,Product!$A$2:$H$501,3,FALSE)</f>
        <v>Home</v>
      </c>
      <c r="L447" s="11" t="str">
        <f>VLOOKUP(I447, Product!$A$2:$H$501, 4,FALSE)</f>
        <v>Decor</v>
      </c>
      <c r="M447" s="11" t="str">
        <f>VLOOKUP(I447, Product!$A$2:$H$501,5,FALSE)</f>
        <v>Hoffman Group</v>
      </c>
      <c r="N447" s="12">
        <f>VLOOKUP(I447, Product!$A$2:$I$501,8,FALSE)</f>
        <v>218.48</v>
      </c>
      <c r="O447" s="12">
        <f>VLOOKUP(I447, Product!$A$2:$I$501,9,FALSE)</f>
        <v>276</v>
      </c>
      <c r="P447" s="11" t="s">
        <v>1810</v>
      </c>
      <c r="Q447" s="11" t="str">
        <f>VLOOKUP(P447,Store_Dim!$A$2:$E$21,2,FALSE)</f>
        <v>Guerrero-Schmitt</v>
      </c>
      <c r="R447" s="11" t="str">
        <f>VLOOKUP(P447,Store_Dim!$A$2:$E$21,3,FALSE)</f>
        <v>East</v>
      </c>
      <c r="S447" s="11" t="str">
        <f>VLOOKUP(P447,Store_Dim!$A$2:$E$21,4,FALSE)</f>
        <v>East Stevechester</v>
      </c>
      <c r="T447" s="11" t="str">
        <f>VLOOKUP(P447,Store_Dim!$A$2:$E$21,5,FALSE)</f>
        <v>Flagship</v>
      </c>
      <c r="U447" s="11" t="s">
        <v>3225</v>
      </c>
      <c r="V447" s="14">
        <f>VLOOKUP(Table1[[#This Row],[Sales_ID]],Sales!$A$2:$O$2001,2,FALSE)</f>
        <v>45458</v>
      </c>
      <c r="W447" s="15">
        <f>VLOOKUP(Table1[[#This Row],[Sales_ID]],Sales!$A$2:$O$2001,12,FALSE)</f>
        <v>1</v>
      </c>
      <c r="X447" s="16" t="str">
        <f>TEXT(VLOOKUP(Table1[[#This Row],[Sales_ID]],Sales!$A$2:$O$2001,13,FALSE),"₹#,##0")</f>
        <v>₹759</v>
      </c>
      <c r="Y447" s="51">
        <f>VLOOKUP(Table1[[#This Row],[Sales_ID]],Sales!$A$2:$O$2001,14,FALSE)</f>
        <v>0.28999999999999998</v>
      </c>
      <c r="Z447" s="11" t="str">
        <f>VLOOKUP(Table1[[#This Row],[Sales_ID]],Sales!$A$2:$O$2001,10,FALSE)</f>
        <v>PayPal</v>
      </c>
      <c r="AA447" s="50">
        <f>VLOOKUP(Table1[[#This Row],[Sales_ID]],Sales!$A$2:$O$2001,15,FALSE)</f>
        <v>538.5634</v>
      </c>
    </row>
    <row r="448" spans="1:27" x14ac:dyDescent="0.3">
      <c r="A448" s="11" t="s">
        <v>1092</v>
      </c>
      <c r="B448" s="11" t="str">
        <f>PROPER(VLOOKUP(A448,Customer!$A$2:$J$501,9,FALSE))</f>
        <v>Sherry Cabrera</v>
      </c>
      <c r="C448" s="11" t="str">
        <f>PROPER(VLOOKUP(A448,Customer!$A$2:$H$501,3,FALSE))</f>
        <v>55</v>
      </c>
      <c r="D448" s="11" t="str">
        <f>PROPER(VLOOKUP(A448,Customer!$A$2:$H$501,4,FALSE))</f>
        <v>Male</v>
      </c>
      <c r="E448" s="11" t="str">
        <f>PROPER(VLOOKUP(A448,Customer!$A$2:$H$501,5,FALSE))</f>
        <v>Shannonview</v>
      </c>
      <c r="F448" s="11" t="str">
        <f>PROPER(VLOOKUP(A448,Customer!$A$2:$H$501,6,FALSE))</f>
        <v>Pennsylvania</v>
      </c>
      <c r="G448" s="11" t="str">
        <f>VLOOKUP(A448,Customer!$A$2:$H$501,7,FALSE)</f>
        <v>USA</v>
      </c>
      <c r="H448" s="11" t="str">
        <f>PROPER(VLOOKUP(A448,Customer!$A$1:$J$501,10,FALSE))</f>
        <v>Silver</v>
      </c>
      <c r="I448" s="11" t="s">
        <v>1596</v>
      </c>
      <c r="J448" s="11" t="str">
        <f>VLOOKUP(I448, Product!$A$2:$H$501, 2,FALSE)</f>
        <v>Foldable Camping Chair</v>
      </c>
      <c r="K448" s="11" t="str">
        <f>VLOOKUP(I448,Product!$A$2:$H$501,3,FALSE)</f>
        <v>Sports</v>
      </c>
      <c r="L448" s="11" t="str">
        <f>VLOOKUP(I448, Product!$A$2:$H$501, 4,FALSE)</f>
        <v>Outdoor</v>
      </c>
      <c r="M448" s="11" t="str">
        <f>VLOOKUP(I448, Product!$A$2:$H$501,5,FALSE)</f>
        <v>Cook Ltd</v>
      </c>
      <c r="N448" s="12">
        <f>VLOOKUP(I448, Product!$A$2:$I$501,8,FALSE)</f>
        <v>166.06</v>
      </c>
      <c r="O448" s="12">
        <f>VLOOKUP(I448, Product!$A$2:$I$501,9,FALSE)</f>
        <v>340</v>
      </c>
      <c r="P448" s="11" t="s">
        <v>1801</v>
      </c>
      <c r="Q448" s="11" t="str">
        <f>VLOOKUP(P448,Store_Dim!$A$2:$E$21,2,FALSE)</f>
        <v>Shelton PLC</v>
      </c>
      <c r="R448" s="11" t="str">
        <f>VLOOKUP(P448,Store_Dim!$A$2:$E$21,3,FALSE)</f>
        <v>North</v>
      </c>
      <c r="S448" s="11" t="str">
        <f>VLOOKUP(P448,Store_Dim!$A$2:$E$21,4,FALSE)</f>
        <v>East Jenniferstad</v>
      </c>
      <c r="T448" s="11" t="str">
        <f>VLOOKUP(P448,Store_Dim!$A$2:$E$21,5,FALSE)</f>
        <v>Flagship</v>
      </c>
      <c r="U448" s="11" t="s">
        <v>1840</v>
      </c>
      <c r="V448" s="14">
        <f>VLOOKUP(Table1[[#This Row],[Sales_ID]],Sales!$A$2:$O$2001,2,FALSE)</f>
        <v>45829</v>
      </c>
      <c r="W448" s="15">
        <f>VLOOKUP(Table1[[#This Row],[Sales_ID]],Sales!$A$2:$O$2001,12,FALSE)</f>
        <v>4</v>
      </c>
      <c r="X448" s="16" t="str">
        <f>TEXT(VLOOKUP(Table1[[#This Row],[Sales_ID]],Sales!$A$2:$O$2001,13,FALSE),"₹#,##0")</f>
        <v>₹403</v>
      </c>
      <c r="Y448" s="51">
        <f>VLOOKUP(Table1[[#This Row],[Sales_ID]],Sales!$A$2:$O$2001,14,FALSE)</f>
        <v>0.28999999999999998</v>
      </c>
      <c r="Z448" s="11" t="str">
        <f>VLOOKUP(Table1[[#This Row],[Sales_ID]],Sales!$A$2:$O$2001,10,FALSE)</f>
        <v>PayPal</v>
      </c>
      <c r="AA448" s="50">
        <f>VLOOKUP(Table1[[#This Row],[Sales_ID]],Sales!$A$2:$O$2001,15,FALSE)</f>
        <v>1145.8548000000001</v>
      </c>
    </row>
    <row r="449" spans="1:27" x14ac:dyDescent="0.3">
      <c r="A449" s="11" t="s">
        <v>568</v>
      </c>
      <c r="B449" s="11" t="str">
        <f>PROPER(VLOOKUP(A449,Customer!$A$2:$J$501,9,FALSE))</f>
        <v>Amy Wilson</v>
      </c>
      <c r="C449" s="11" t="str">
        <f>PROPER(VLOOKUP(A449,Customer!$A$2:$H$501,3,FALSE))</f>
        <v>44</v>
      </c>
      <c r="D449" s="11" t="str">
        <f>PROPER(VLOOKUP(A449,Customer!$A$2:$H$501,4,FALSE))</f>
        <v>Female</v>
      </c>
      <c r="E449" s="11" t="str">
        <f>PROPER(VLOOKUP(A449,Customer!$A$2:$H$501,5,FALSE))</f>
        <v>Morrisburgh</v>
      </c>
      <c r="F449" s="11" t="str">
        <f>PROPER(VLOOKUP(A449,Customer!$A$2:$H$501,6,FALSE))</f>
        <v>Indiana</v>
      </c>
      <c r="G449" s="11" t="str">
        <f>VLOOKUP(A449,Customer!$A$2:$H$501,7,FALSE)</f>
        <v>USA</v>
      </c>
      <c r="H449" s="11" t="str">
        <f>PROPER(VLOOKUP(A449,Customer!$A$1:$J$501,10,FALSE))</f>
        <v>Platinum</v>
      </c>
      <c r="I449" s="11" t="s">
        <v>1728</v>
      </c>
      <c r="J449" s="11" t="str">
        <f>VLOOKUP(I449, Product!$A$2:$H$501, 2,FALSE)</f>
        <v>Gaming Mouse Pad XL</v>
      </c>
      <c r="K449" s="11" t="str">
        <f>VLOOKUP(I449,Product!$A$2:$H$501,3,FALSE)</f>
        <v>Electronics</v>
      </c>
      <c r="L449" s="11" t="str">
        <f>VLOOKUP(I449, Product!$A$2:$H$501, 4,FALSE)</f>
        <v>Accessories</v>
      </c>
      <c r="M449" s="11" t="str">
        <f>VLOOKUP(I449, Product!$A$2:$H$501,5,FALSE)</f>
        <v>Sharp, Taylor and Rodriguez</v>
      </c>
      <c r="N449" s="12">
        <f>VLOOKUP(I449, Product!$A$2:$I$501,8,FALSE)</f>
        <v>340.14</v>
      </c>
      <c r="O449" s="12">
        <f>VLOOKUP(I449, Product!$A$2:$I$501,9,FALSE)</f>
        <v>361</v>
      </c>
      <c r="P449" s="11" t="s">
        <v>1773</v>
      </c>
      <c r="Q449" s="11" t="str">
        <f>VLOOKUP(P449,Store_Dim!$A$2:$E$21,2,FALSE)</f>
        <v>Gray Ltd</v>
      </c>
      <c r="R449" s="11" t="str">
        <f>VLOOKUP(P449,Store_Dim!$A$2:$E$21,3,FALSE)</f>
        <v>North</v>
      </c>
      <c r="S449" s="11" t="str">
        <f>VLOOKUP(P449,Store_Dim!$A$2:$E$21,4,FALSE)</f>
        <v>New Michaelchester</v>
      </c>
      <c r="T449" s="11" t="str">
        <f>VLOOKUP(P449,Store_Dim!$A$2:$E$21,5,FALSE)</f>
        <v>Outlet</v>
      </c>
      <c r="U449" s="11" t="s">
        <v>1966</v>
      </c>
      <c r="V449" s="14">
        <f>VLOOKUP(Table1[[#This Row],[Sales_ID]],Sales!$A$2:$O$2001,2,FALSE)</f>
        <v>45255</v>
      </c>
      <c r="W449" s="15">
        <f>VLOOKUP(Table1[[#This Row],[Sales_ID]],Sales!$A$2:$O$2001,12,FALSE)</f>
        <v>2</v>
      </c>
      <c r="X449" s="16" t="str">
        <f>TEXT(VLOOKUP(Table1[[#This Row],[Sales_ID]],Sales!$A$2:$O$2001,13,FALSE),"₹#,##0")</f>
        <v>₹479</v>
      </c>
      <c r="Y449" s="51">
        <f>VLOOKUP(Table1[[#This Row],[Sales_ID]],Sales!$A$2:$O$2001,14,FALSE)</f>
        <v>0.01</v>
      </c>
      <c r="Z449" s="11" t="str">
        <f>VLOOKUP(Table1[[#This Row],[Sales_ID]],Sales!$A$2:$O$2001,10,FALSE)</f>
        <v>COD</v>
      </c>
      <c r="AA449" s="50">
        <f>VLOOKUP(Table1[[#This Row],[Sales_ID]],Sales!$A$2:$O$2001,15,FALSE)</f>
        <v>948.12300000000005</v>
      </c>
    </row>
    <row r="450" spans="1:27" x14ac:dyDescent="0.3">
      <c r="A450" s="11" t="s">
        <v>1425</v>
      </c>
      <c r="B450" s="11" t="str">
        <f>PROPER(VLOOKUP(A450,Customer!$A$2:$J$501,9,FALSE))</f>
        <v>Beth Martin</v>
      </c>
      <c r="C450" s="11" t="str">
        <f>PROPER(VLOOKUP(A450,Customer!$A$2:$H$501,3,FALSE))</f>
        <v>34</v>
      </c>
      <c r="D450" s="11" t="str">
        <f>PROPER(VLOOKUP(A450,Customer!$A$2:$H$501,4,FALSE))</f>
        <v>Female</v>
      </c>
      <c r="E450" s="11" t="str">
        <f>PROPER(VLOOKUP(A450,Customer!$A$2:$H$501,5,FALSE))</f>
        <v>Burkefurt</v>
      </c>
      <c r="F450" s="11" t="str">
        <f>PROPER(VLOOKUP(A450,Customer!$A$2:$H$501,6,FALSE))</f>
        <v>West Virginia</v>
      </c>
      <c r="G450" s="11" t="str">
        <f>VLOOKUP(A450,Customer!$A$2:$H$501,7,FALSE)</f>
        <v>USA</v>
      </c>
      <c r="H450" s="11" t="str">
        <f>PROPER(VLOOKUP(A450,Customer!$A$1:$J$501,10,FALSE))</f>
        <v>Silver</v>
      </c>
      <c r="I450" s="11" t="s">
        <v>1708</v>
      </c>
      <c r="J450" s="11" t="str">
        <f>VLOOKUP(I450, Product!$A$2:$H$501, 2,FALSE)</f>
        <v>Wall-Mounted Spice Rack</v>
      </c>
      <c r="K450" s="11" t="str">
        <f>VLOOKUP(I450,Product!$A$2:$H$501,3,FALSE)</f>
        <v>Home</v>
      </c>
      <c r="L450" s="11" t="str">
        <f>VLOOKUP(I450, Product!$A$2:$H$501, 4,FALSE)</f>
        <v>Kitchen</v>
      </c>
      <c r="M450" s="11" t="str">
        <f>VLOOKUP(I450, Product!$A$2:$H$501,5,FALSE)</f>
        <v>Allison Ltd</v>
      </c>
      <c r="N450" s="12">
        <f>VLOOKUP(I450, Product!$A$2:$I$501,8,FALSE)</f>
        <v>143.43</v>
      </c>
      <c r="O450" s="12">
        <f>VLOOKUP(I450, Product!$A$2:$I$501,9,FALSE)</f>
        <v>58</v>
      </c>
      <c r="P450" s="11" t="s">
        <v>1801</v>
      </c>
      <c r="Q450" s="11" t="str">
        <f>VLOOKUP(P450,Store_Dim!$A$2:$E$21,2,FALSE)</f>
        <v>Shelton PLC</v>
      </c>
      <c r="R450" s="11" t="str">
        <f>VLOOKUP(P450,Store_Dim!$A$2:$E$21,3,FALSE)</f>
        <v>North</v>
      </c>
      <c r="S450" s="11" t="str">
        <f>VLOOKUP(P450,Store_Dim!$A$2:$E$21,4,FALSE)</f>
        <v>East Jenniferstad</v>
      </c>
      <c r="T450" s="11" t="str">
        <f>VLOOKUP(P450,Store_Dim!$A$2:$E$21,5,FALSE)</f>
        <v>Flagship</v>
      </c>
      <c r="U450" s="11" t="s">
        <v>3226</v>
      </c>
      <c r="V450" s="14">
        <f>VLOOKUP(Table1[[#This Row],[Sales_ID]],Sales!$A$2:$O$2001,2,FALSE)</f>
        <v>45649</v>
      </c>
      <c r="W450" s="15">
        <f>VLOOKUP(Table1[[#This Row],[Sales_ID]],Sales!$A$2:$O$2001,12,FALSE)</f>
        <v>4</v>
      </c>
      <c r="X450" s="16" t="str">
        <f>TEXT(VLOOKUP(Table1[[#This Row],[Sales_ID]],Sales!$A$2:$O$2001,13,FALSE),"₹#,##0")</f>
        <v>₹644</v>
      </c>
      <c r="Y450" s="51">
        <f>VLOOKUP(Table1[[#This Row],[Sales_ID]],Sales!$A$2:$O$2001,14,FALSE)</f>
        <v>0.16</v>
      </c>
      <c r="Z450" s="11" t="str">
        <f>VLOOKUP(Table1[[#This Row],[Sales_ID]],Sales!$A$2:$O$2001,10,FALSE)</f>
        <v>PayPal</v>
      </c>
      <c r="AA450" s="50">
        <f>VLOOKUP(Table1[[#This Row],[Sales_ID]],Sales!$A$2:$O$2001,15,FALSE)</f>
        <v>2163.7055999999998</v>
      </c>
    </row>
    <row r="451" spans="1:27" x14ac:dyDescent="0.3">
      <c r="A451" s="11" t="s">
        <v>779</v>
      </c>
      <c r="B451" s="11" t="str">
        <f>PROPER(VLOOKUP(A451,Customer!$A$2:$J$501,9,FALSE))</f>
        <v>Brian Hammond</v>
      </c>
      <c r="C451" s="11" t="str">
        <f>PROPER(VLOOKUP(A451,Customer!$A$2:$H$501,3,FALSE))</f>
        <v>56</v>
      </c>
      <c r="D451" s="11" t="str">
        <f>PROPER(VLOOKUP(A451,Customer!$A$2:$H$501,4,FALSE))</f>
        <v>Female</v>
      </c>
      <c r="E451" s="11" t="str">
        <f>PROPER(VLOOKUP(A451,Customer!$A$2:$H$501,5,FALSE))</f>
        <v>North Nicholas</v>
      </c>
      <c r="F451" s="11" t="str">
        <f>PROPER(VLOOKUP(A451,Customer!$A$2:$H$501,6,FALSE))</f>
        <v>Texas</v>
      </c>
      <c r="G451" s="11" t="str">
        <f>VLOOKUP(A451,Customer!$A$2:$H$501,7,FALSE)</f>
        <v>USA</v>
      </c>
      <c r="H451" s="11" t="str">
        <f>PROPER(VLOOKUP(A451,Customer!$A$1:$J$501,10,FALSE))</f>
        <v>Gold</v>
      </c>
      <c r="I451" s="11" t="s">
        <v>1596</v>
      </c>
      <c r="J451" s="11" t="str">
        <f>VLOOKUP(I451, Product!$A$2:$H$501, 2,FALSE)</f>
        <v>Foldable Camping Chair</v>
      </c>
      <c r="K451" s="11" t="str">
        <f>VLOOKUP(I451,Product!$A$2:$H$501,3,FALSE)</f>
        <v>Sports</v>
      </c>
      <c r="L451" s="11" t="str">
        <f>VLOOKUP(I451, Product!$A$2:$H$501, 4,FALSE)</f>
        <v>Outdoor</v>
      </c>
      <c r="M451" s="11" t="str">
        <f>VLOOKUP(I451, Product!$A$2:$H$501,5,FALSE)</f>
        <v>Cook Ltd</v>
      </c>
      <c r="N451" s="12">
        <f>VLOOKUP(I451, Product!$A$2:$I$501,8,FALSE)</f>
        <v>166.06</v>
      </c>
      <c r="O451" s="12">
        <f>VLOOKUP(I451, Product!$A$2:$I$501,9,FALSE)</f>
        <v>340</v>
      </c>
      <c r="P451" s="11" t="s">
        <v>1786</v>
      </c>
      <c r="Q451" s="11" t="str">
        <f>VLOOKUP(P451,Store_Dim!$A$2:$E$21,2,FALSE)</f>
        <v>Moore, Padilla and Butler</v>
      </c>
      <c r="R451" s="11" t="str">
        <f>VLOOKUP(P451,Store_Dim!$A$2:$E$21,3,FALSE)</f>
        <v>South</v>
      </c>
      <c r="S451" s="11" t="str">
        <f>VLOOKUP(P451,Store_Dim!$A$2:$E$21,4,FALSE)</f>
        <v>East Johnstad</v>
      </c>
      <c r="T451" s="11" t="str">
        <f>VLOOKUP(P451,Store_Dim!$A$2:$E$21,5,FALSE)</f>
        <v>Flagship</v>
      </c>
      <c r="U451" s="11" t="s">
        <v>3227</v>
      </c>
      <c r="V451" s="14">
        <f>VLOOKUP(Table1[[#This Row],[Sales_ID]],Sales!$A$2:$O$2001,2,FALSE)</f>
        <v>45653</v>
      </c>
      <c r="W451" s="15">
        <f>VLOOKUP(Table1[[#This Row],[Sales_ID]],Sales!$A$2:$O$2001,12,FALSE)</f>
        <v>1</v>
      </c>
      <c r="X451" s="16" t="str">
        <f>TEXT(VLOOKUP(Table1[[#This Row],[Sales_ID]],Sales!$A$2:$O$2001,13,FALSE),"₹#,##0")</f>
        <v>₹883</v>
      </c>
      <c r="Y451" s="51">
        <f>VLOOKUP(Table1[[#This Row],[Sales_ID]],Sales!$A$2:$O$2001,14,FALSE)</f>
        <v>0.1</v>
      </c>
      <c r="Z451" s="11" t="str">
        <f>VLOOKUP(Table1[[#This Row],[Sales_ID]],Sales!$A$2:$O$2001,10,FALSE)</f>
        <v>Credit Card</v>
      </c>
      <c r="AA451" s="50">
        <f>VLOOKUP(Table1[[#This Row],[Sales_ID]],Sales!$A$2:$O$2001,15,FALSE)</f>
        <v>794.45699999999999</v>
      </c>
    </row>
    <row r="452" spans="1:27" x14ac:dyDescent="0.3">
      <c r="A452" s="11" t="s">
        <v>1023</v>
      </c>
      <c r="B452" s="11" t="str">
        <f>PROPER(VLOOKUP(A452,Customer!$A$2:$J$501,9,FALSE))</f>
        <v>Andrew Smith</v>
      </c>
      <c r="C452" s="11" t="str">
        <f>PROPER(VLOOKUP(A452,Customer!$A$2:$H$501,3,FALSE))</f>
        <v>60</v>
      </c>
      <c r="D452" s="11" t="str">
        <f>PROPER(VLOOKUP(A452,Customer!$A$2:$H$501,4,FALSE))</f>
        <v>Male</v>
      </c>
      <c r="E452" s="11" t="str">
        <f>PROPER(VLOOKUP(A452,Customer!$A$2:$H$501,5,FALSE))</f>
        <v>East Matthew</v>
      </c>
      <c r="F452" s="11" t="str">
        <f>PROPER(VLOOKUP(A452,Customer!$A$2:$H$501,6,FALSE))</f>
        <v>Wisconsin</v>
      </c>
      <c r="G452" s="11" t="str">
        <f>VLOOKUP(A452,Customer!$A$2:$H$501,7,FALSE)</f>
        <v>USA</v>
      </c>
      <c r="H452" s="11" t="str">
        <f>PROPER(VLOOKUP(A452,Customer!$A$1:$J$501,10,FALSE))</f>
        <v>Bronze</v>
      </c>
      <c r="I452" s="11" t="s">
        <v>1730</v>
      </c>
      <c r="J452" s="11" t="str">
        <f>VLOOKUP(I452, Product!$A$2:$H$501, 2,FALSE)</f>
        <v>Women's High Heels</v>
      </c>
      <c r="K452" s="11" t="str">
        <f>VLOOKUP(I452,Product!$A$2:$H$501,3,FALSE)</f>
        <v>Clothing</v>
      </c>
      <c r="L452" s="11" t="str">
        <f>VLOOKUP(I452, Product!$A$2:$H$501, 4,FALSE)</f>
        <v>Footwear</v>
      </c>
      <c r="M452" s="11" t="str">
        <f>VLOOKUP(I452, Product!$A$2:$H$501,5,FALSE)</f>
        <v>Smith-Charles</v>
      </c>
      <c r="N452" s="12">
        <f>VLOOKUP(I452, Product!$A$2:$I$501,8,FALSE)</f>
        <v>438.25</v>
      </c>
      <c r="O452" s="12">
        <f>VLOOKUP(I452, Product!$A$2:$I$501,9,FALSE)</f>
        <v>496</v>
      </c>
      <c r="P452" s="11" t="s">
        <v>1813</v>
      </c>
      <c r="Q452" s="11" t="str">
        <f>VLOOKUP(P452,Store_Dim!$A$2:$E$21,2,FALSE)</f>
        <v>Mann-Austin</v>
      </c>
      <c r="R452" s="11" t="str">
        <f>VLOOKUP(P452,Store_Dim!$A$2:$E$21,3,FALSE)</f>
        <v>East</v>
      </c>
      <c r="S452" s="11" t="str">
        <f>VLOOKUP(P452,Store_Dim!$A$2:$E$21,4,FALSE)</f>
        <v>Vasquezborough</v>
      </c>
      <c r="T452" s="11" t="str">
        <f>VLOOKUP(P452,Store_Dim!$A$2:$E$21,5,FALSE)</f>
        <v>Online</v>
      </c>
      <c r="U452" s="11" t="s">
        <v>3228</v>
      </c>
      <c r="V452" s="14">
        <f>VLOOKUP(Table1[[#This Row],[Sales_ID]],Sales!$A$2:$O$2001,2,FALSE)</f>
        <v>45378</v>
      </c>
      <c r="W452" s="15">
        <f>VLOOKUP(Table1[[#This Row],[Sales_ID]],Sales!$A$2:$O$2001,12,FALSE)</f>
        <v>2</v>
      </c>
      <c r="X452" s="16" t="str">
        <f>TEXT(VLOOKUP(Table1[[#This Row],[Sales_ID]],Sales!$A$2:$O$2001,13,FALSE),"₹#,##0")</f>
        <v>₹600</v>
      </c>
      <c r="Y452" s="51">
        <f>VLOOKUP(Table1[[#This Row],[Sales_ID]],Sales!$A$2:$O$2001,14,FALSE)</f>
        <v>0.26</v>
      </c>
      <c r="Z452" s="11" t="str">
        <f>VLOOKUP(Table1[[#This Row],[Sales_ID]],Sales!$A$2:$O$2001,10,FALSE)</f>
        <v>PayPal</v>
      </c>
      <c r="AA452" s="50">
        <f>VLOOKUP(Table1[[#This Row],[Sales_ID]],Sales!$A$2:$O$2001,15,FALSE)</f>
        <v>888.0444</v>
      </c>
    </row>
    <row r="453" spans="1:27" x14ac:dyDescent="0.3">
      <c r="A453" s="11" t="s">
        <v>526</v>
      </c>
      <c r="B453" s="11" t="str">
        <f>PROPER(VLOOKUP(A453,Customer!$A$2:$J$501,9,FALSE))</f>
        <v>Paul Zamora</v>
      </c>
      <c r="C453" s="11" t="str">
        <f>PROPER(VLOOKUP(A453,Customer!$A$2:$H$501,3,FALSE))</f>
        <v>59</v>
      </c>
      <c r="D453" s="11" t="str">
        <f>PROPER(VLOOKUP(A453,Customer!$A$2:$H$501,4,FALSE))</f>
        <v>Male</v>
      </c>
      <c r="E453" s="11" t="str">
        <f>PROPER(VLOOKUP(A453,Customer!$A$2:$H$501,5,FALSE))</f>
        <v>North Larryfurt</v>
      </c>
      <c r="F453" s="11" t="str">
        <f>PROPER(VLOOKUP(A453,Customer!$A$2:$H$501,6,FALSE))</f>
        <v>North Dakota</v>
      </c>
      <c r="G453" s="11" t="str">
        <f>VLOOKUP(A453,Customer!$A$2:$H$501,7,FALSE)</f>
        <v>USA</v>
      </c>
      <c r="H453" s="11" t="str">
        <f>PROPER(VLOOKUP(A453,Customer!$A$1:$J$501,10,FALSE))</f>
        <v>Platinum</v>
      </c>
      <c r="I453" s="11" t="s">
        <v>1656</v>
      </c>
      <c r="J453" s="11" t="str">
        <f>VLOOKUP(I453, Product!$A$2:$H$501, 2,FALSE)</f>
        <v>Sports Stopwatch Pro</v>
      </c>
      <c r="K453" s="11" t="str">
        <f>VLOOKUP(I453,Product!$A$2:$H$501,3,FALSE)</f>
        <v>Sports</v>
      </c>
      <c r="L453" s="11" t="str">
        <f>VLOOKUP(I453, Product!$A$2:$H$501, 4,FALSE)</f>
        <v>Accessories</v>
      </c>
      <c r="M453" s="11" t="str">
        <f>VLOOKUP(I453, Product!$A$2:$H$501,5,FALSE)</f>
        <v>Thompson-French</v>
      </c>
      <c r="N453" s="12">
        <f>VLOOKUP(I453, Product!$A$2:$I$501,8,FALSE)</f>
        <v>434.84</v>
      </c>
      <c r="O453" s="12">
        <f>VLOOKUP(I453, Product!$A$2:$I$501,9,FALSE)</f>
        <v>185</v>
      </c>
      <c r="P453" s="11" t="s">
        <v>1773</v>
      </c>
      <c r="Q453" s="11" t="str">
        <f>VLOOKUP(P453,Store_Dim!$A$2:$E$21,2,FALSE)</f>
        <v>Gray Ltd</v>
      </c>
      <c r="R453" s="11" t="str">
        <f>VLOOKUP(P453,Store_Dim!$A$2:$E$21,3,FALSE)</f>
        <v>North</v>
      </c>
      <c r="S453" s="11" t="str">
        <f>VLOOKUP(P453,Store_Dim!$A$2:$E$21,4,FALSE)</f>
        <v>New Michaelchester</v>
      </c>
      <c r="T453" s="11" t="str">
        <f>VLOOKUP(P453,Store_Dim!$A$2:$E$21,5,FALSE)</f>
        <v>Outlet</v>
      </c>
      <c r="U453" s="11" t="s">
        <v>3229</v>
      </c>
      <c r="V453" s="14">
        <f>VLOOKUP(Table1[[#This Row],[Sales_ID]],Sales!$A$2:$O$2001,2,FALSE)</f>
        <v>45638</v>
      </c>
      <c r="W453" s="15">
        <f>VLOOKUP(Table1[[#This Row],[Sales_ID]],Sales!$A$2:$O$2001,12,FALSE)</f>
        <v>2</v>
      </c>
      <c r="X453" s="16" t="str">
        <f>TEXT(VLOOKUP(Table1[[#This Row],[Sales_ID]],Sales!$A$2:$O$2001,13,FALSE),"₹#,##0")</f>
        <v>₹629</v>
      </c>
      <c r="Y453" s="51">
        <f>VLOOKUP(Table1[[#This Row],[Sales_ID]],Sales!$A$2:$O$2001,14,FALSE)</f>
        <v>7.0000000000000007E-2</v>
      </c>
      <c r="Z453" s="11" t="str">
        <f>VLOOKUP(Table1[[#This Row],[Sales_ID]],Sales!$A$2:$O$2001,10,FALSE)</f>
        <v>PayPal</v>
      </c>
      <c r="AA453" s="50">
        <f>VLOOKUP(Table1[[#This Row],[Sales_ID]],Sales!$A$2:$O$2001,15,FALSE)</f>
        <v>1169.6238000000001</v>
      </c>
    </row>
    <row r="454" spans="1:27" x14ac:dyDescent="0.3">
      <c r="A454" s="11" t="s">
        <v>579</v>
      </c>
      <c r="B454" s="11" t="str">
        <f>PROPER(VLOOKUP(A454,Customer!$A$2:$J$501,9,FALSE))</f>
        <v>Michelle Rogers</v>
      </c>
      <c r="C454" s="11" t="str">
        <f>PROPER(VLOOKUP(A454,Customer!$A$2:$H$501,3,FALSE))</f>
        <v>56</v>
      </c>
      <c r="D454" s="11" t="str">
        <f>PROPER(VLOOKUP(A454,Customer!$A$2:$H$501,4,FALSE))</f>
        <v>Male</v>
      </c>
      <c r="E454" s="11" t="str">
        <f>PROPER(VLOOKUP(A454,Customer!$A$2:$H$501,5,FALSE))</f>
        <v>East Jessicaborough</v>
      </c>
      <c r="F454" s="11" t="str">
        <f>PROPER(VLOOKUP(A454,Customer!$A$2:$H$501,6,FALSE))</f>
        <v>Hawaii</v>
      </c>
      <c r="G454" s="11" t="str">
        <f>VLOOKUP(A454,Customer!$A$2:$H$501,7,FALSE)</f>
        <v>USA</v>
      </c>
      <c r="H454" s="11" t="str">
        <f>PROPER(VLOOKUP(A454,Customer!$A$1:$J$501,10,FALSE))</f>
        <v>Platinum</v>
      </c>
      <c r="I454" s="11" t="s">
        <v>1710</v>
      </c>
      <c r="J454" s="11" t="str">
        <f>VLOOKUP(I454, Product!$A$2:$H$501, 2,FALSE)</f>
        <v>Badminton Racket Set</v>
      </c>
      <c r="K454" s="11" t="str">
        <f>VLOOKUP(I454,Product!$A$2:$H$501,3,FALSE)</f>
        <v>Sports</v>
      </c>
      <c r="L454" s="11" t="str">
        <f>VLOOKUP(I454, Product!$A$2:$H$501, 4,FALSE)</f>
        <v>Equipment</v>
      </c>
      <c r="M454" s="11" t="str">
        <f>VLOOKUP(I454, Product!$A$2:$H$501,5,FALSE)</f>
        <v>Robinson-Brown</v>
      </c>
      <c r="N454" s="12">
        <f>VLOOKUP(I454, Product!$A$2:$I$501,8,FALSE)</f>
        <v>285.54000000000002</v>
      </c>
      <c r="O454" s="12">
        <f>VLOOKUP(I454, Product!$A$2:$I$501,9,FALSE)</f>
        <v>358</v>
      </c>
      <c r="P454" s="11" t="s">
        <v>1786</v>
      </c>
      <c r="Q454" s="11" t="str">
        <f>VLOOKUP(P454,Store_Dim!$A$2:$E$21,2,FALSE)</f>
        <v>Moore, Padilla and Butler</v>
      </c>
      <c r="R454" s="11" t="str">
        <f>VLOOKUP(P454,Store_Dim!$A$2:$E$21,3,FALSE)</f>
        <v>South</v>
      </c>
      <c r="S454" s="11" t="str">
        <f>VLOOKUP(P454,Store_Dim!$A$2:$E$21,4,FALSE)</f>
        <v>East Johnstad</v>
      </c>
      <c r="T454" s="11" t="str">
        <f>VLOOKUP(P454,Store_Dim!$A$2:$E$21,5,FALSE)</f>
        <v>Flagship</v>
      </c>
      <c r="U454" s="11" t="s">
        <v>3230</v>
      </c>
      <c r="V454" s="14">
        <f>VLOOKUP(Table1[[#This Row],[Sales_ID]],Sales!$A$2:$O$2001,2,FALSE)</f>
        <v>45277</v>
      </c>
      <c r="W454" s="15">
        <f>VLOOKUP(Table1[[#This Row],[Sales_ID]],Sales!$A$2:$O$2001,12,FALSE)</f>
        <v>3</v>
      </c>
      <c r="X454" s="16" t="str">
        <f>TEXT(VLOOKUP(Table1[[#This Row],[Sales_ID]],Sales!$A$2:$O$2001,13,FALSE),"₹#,##0")</f>
        <v>₹114</v>
      </c>
      <c r="Y454" s="51">
        <f>VLOOKUP(Table1[[#This Row],[Sales_ID]],Sales!$A$2:$O$2001,14,FALSE)</f>
        <v>0.21</v>
      </c>
      <c r="Z454" s="11" t="str">
        <f>VLOOKUP(Table1[[#This Row],[Sales_ID]],Sales!$A$2:$O$2001,10,FALSE)</f>
        <v>COD</v>
      </c>
      <c r="AA454" s="50">
        <f>VLOOKUP(Table1[[#This Row],[Sales_ID]],Sales!$A$2:$O$2001,15,FALSE)</f>
        <v>269.87189999999998</v>
      </c>
    </row>
    <row r="455" spans="1:27" x14ac:dyDescent="0.3">
      <c r="A455" s="11" t="s">
        <v>1298</v>
      </c>
      <c r="B455" s="11" t="str">
        <f>PROPER(VLOOKUP(A455,Customer!$A$2:$J$501,9,FALSE))</f>
        <v>Luke Parks</v>
      </c>
      <c r="C455" s="11" t="str">
        <f>PROPER(VLOOKUP(A455,Customer!$A$2:$H$501,3,FALSE))</f>
        <v>60</v>
      </c>
      <c r="D455" s="11" t="str">
        <f>PROPER(VLOOKUP(A455,Customer!$A$2:$H$501,4,FALSE))</f>
        <v>Female</v>
      </c>
      <c r="E455" s="11" t="str">
        <f>PROPER(VLOOKUP(A455,Customer!$A$2:$H$501,5,FALSE))</f>
        <v>West Mario</v>
      </c>
      <c r="F455" s="11" t="str">
        <f>PROPER(VLOOKUP(A455,Customer!$A$2:$H$501,6,FALSE))</f>
        <v>New Hampshire</v>
      </c>
      <c r="G455" s="11" t="str">
        <f>VLOOKUP(A455,Customer!$A$2:$H$501,7,FALSE)</f>
        <v>USA</v>
      </c>
      <c r="H455" s="11" t="str">
        <f>PROPER(VLOOKUP(A455,Customer!$A$1:$J$501,10,FALSE))</f>
        <v>Silver</v>
      </c>
      <c r="I455" s="11" t="s">
        <v>1692</v>
      </c>
      <c r="J455" s="11" t="str">
        <f>VLOOKUP(I455, Product!$A$2:$H$501, 2,FALSE)</f>
        <v>Professional Jump Rope</v>
      </c>
      <c r="K455" s="11" t="str">
        <f>VLOOKUP(I455,Product!$A$2:$H$501,3,FALSE)</f>
        <v>Sports</v>
      </c>
      <c r="L455" s="11" t="str">
        <f>VLOOKUP(I455, Product!$A$2:$H$501, 4,FALSE)</f>
        <v>Fitness</v>
      </c>
      <c r="M455" s="11" t="str">
        <f>VLOOKUP(I455, Product!$A$2:$H$501,5,FALSE)</f>
        <v>Davis PLC</v>
      </c>
      <c r="N455" s="12">
        <f>VLOOKUP(I455, Product!$A$2:$I$501,8,FALSE)</f>
        <v>477.61</v>
      </c>
      <c r="O455" s="12">
        <f>VLOOKUP(I455, Product!$A$2:$I$501,9,FALSE)</f>
        <v>300</v>
      </c>
      <c r="P455" s="11" t="s">
        <v>1779</v>
      </c>
      <c r="Q455" s="11" t="str">
        <f>VLOOKUP(P455,Store_Dim!$A$2:$E$21,2,FALSE)</f>
        <v>Martinez-Mullins</v>
      </c>
      <c r="R455" s="11" t="str">
        <f>VLOOKUP(P455,Store_Dim!$A$2:$E$21,3,FALSE)</f>
        <v>South</v>
      </c>
      <c r="S455" s="11" t="str">
        <f>VLOOKUP(P455,Store_Dim!$A$2:$E$21,4,FALSE)</f>
        <v>Williamsfurt</v>
      </c>
      <c r="T455" s="11" t="str">
        <f>VLOOKUP(P455,Store_Dim!$A$2:$E$21,5,FALSE)</f>
        <v>Online</v>
      </c>
      <c r="U455" s="11" t="s">
        <v>3231</v>
      </c>
      <c r="V455" s="14">
        <f>VLOOKUP(Table1[[#This Row],[Sales_ID]],Sales!$A$2:$O$2001,2,FALSE)</f>
        <v>45351</v>
      </c>
      <c r="W455" s="15">
        <f>VLOOKUP(Table1[[#This Row],[Sales_ID]],Sales!$A$2:$O$2001,12,FALSE)</f>
        <v>4</v>
      </c>
      <c r="X455" s="16" t="str">
        <f>TEXT(VLOOKUP(Table1[[#This Row],[Sales_ID]],Sales!$A$2:$O$2001,13,FALSE),"₹#,##0")</f>
        <v>₹282</v>
      </c>
      <c r="Y455" s="51">
        <f>VLOOKUP(Table1[[#This Row],[Sales_ID]],Sales!$A$2:$O$2001,14,FALSE)</f>
        <v>0.18</v>
      </c>
      <c r="Z455" s="11" t="str">
        <f>VLOOKUP(Table1[[#This Row],[Sales_ID]],Sales!$A$2:$O$2001,10,FALSE)</f>
        <v>PayPal</v>
      </c>
      <c r="AA455" s="50">
        <f>VLOOKUP(Table1[[#This Row],[Sales_ID]],Sales!$A$2:$O$2001,15,FALSE)</f>
        <v>925.18960000000004</v>
      </c>
    </row>
    <row r="456" spans="1:27" x14ac:dyDescent="0.3">
      <c r="A456" s="11" t="s">
        <v>523</v>
      </c>
      <c r="B456" s="11" t="str">
        <f>PROPER(VLOOKUP(A456,Customer!$A$2:$J$501,9,FALSE))</f>
        <v>Maria Sanchez</v>
      </c>
      <c r="C456" s="11" t="str">
        <f>PROPER(VLOOKUP(A456,Customer!$A$2:$H$501,3,FALSE))</f>
        <v>46</v>
      </c>
      <c r="D456" s="11" t="str">
        <f>PROPER(VLOOKUP(A456,Customer!$A$2:$H$501,4,FALSE))</f>
        <v>Male</v>
      </c>
      <c r="E456" s="11" t="str">
        <f>PROPER(VLOOKUP(A456,Customer!$A$2:$H$501,5,FALSE))</f>
        <v>East Peterbury</v>
      </c>
      <c r="F456" s="11" t="str">
        <f>PROPER(VLOOKUP(A456,Customer!$A$2:$H$501,6,FALSE))</f>
        <v>North Dakota</v>
      </c>
      <c r="G456" s="11" t="str">
        <f>VLOOKUP(A456,Customer!$A$2:$H$501,7,FALSE)</f>
        <v>USA</v>
      </c>
      <c r="H456" s="11" t="str">
        <f>PROPER(VLOOKUP(A456,Customer!$A$1:$J$501,10,FALSE))</f>
        <v>Bronze</v>
      </c>
      <c r="I456" s="11" t="s">
        <v>1656</v>
      </c>
      <c r="J456" s="11" t="str">
        <f>VLOOKUP(I456, Product!$A$2:$H$501, 2,FALSE)</f>
        <v>Sports Stopwatch Pro</v>
      </c>
      <c r="K456" s="11" t="str">
        <f>VLOOKUP(I456,Product!$A$2:$H$501,3,FALSE)</f>
        <v>Sports</v>
      </c>
      <c r="L456" s="11" t="str">
        <f>VLOOKUP(I456, Product!$A$2:$H$501, 4,FALSE)</f>
        <v>Accessories</v>
      </c>
      <c r="M456" s="11" t="str">
        <f>VLOOKUP(I456, Product!$A$2:$H$501,5,FALSE)</f>
        <v>Thompson-French</v>
      </c>
      <c r="N456" s="12">
        <f>VLOOKUP(I456, Product!$A$2:$I$501,8,FALSE)</f>
        <v>434.84</v>
      </c>
      <c r="O456" s="12">
        <f>VLOOKUP(I456, Product!$A$2:$I$501,9,FALSE)</f>
        <v>185</v>
      </c>
      <c r="P456" s="11" t="s">
        <v>1776</v>
      </c>
      <c r="Q456" s="11" t="str">
        <f>VLOOKUP(P456,Store_Dim!$A$2:$E$21,2,FALSE)</f>
        <v>Benson-Elliott</v>
      </c>
      <c r="R456" s="11" t="str">
        <f>VLOOKUP(P456,Store_Dim!$A$2:$E$21,3,FALSE)</f>
        <v>East</v>
      </c>
      <c r="S456" s="11" t="str">
        <f>VLOOKUP(P456,Store_Dim!$A$2:$E$21,4,FALSE)</f>
        <v>Port Josephberg</v>
      </c>
      <c r="T456" s="11" t="str">
        <f>VLOOKUP(P456,Store_Dim!$A$2:$E$21,5,FALSE)</f>
        <v>Online</v>
      </c>
      <c r="U456" s="11" t="s">
        <v>3232</v>
      </c>
      <c r="V456" s="14">
        <f>VLOOKUP(Table1[[#This Row],[Sales_ID]],Sales!$A$2:$O$2001,2,FALSE)</f>
        <v>45290</v>
      </c>
      <c r="W456" s="15">
        <f>VLOOKUP(Table1[[#This Row],[Sales_ID]],Sales!$A$2:$O$2001,12,FALSE)</f>
        <v>3</v>
      </c>
      <c r="X456" s="16" t="str">
        <f>TEXT(VLOOKUP(Table1[[#This Row],[Sales_ID]],Sales!$A$2:$O$2001,13,FALSE),"₹#,##0")</f>
        <v>₹677</v>
      </c>
      <c r="Y456" s="51">
        <f>VLOOKUP(Table1[[#This Row],[Sales_ID]],Sales!$A$2:$O$2001,14,FALSE)</f>
        <v>0.17</v>
      </c>
      <c r="Z456" s="11" t="str">
        <f>VLOOKUP(Table1[[#This Row],[Sales_ID]],Sales!$A$2:$O$2001,10,FALSE)</f>
        <v>PayPal</v>
      </c>
      <c r="AA456" s="50">
        <f>VLOOKUP(Table1[[#This Row],[Sales_ID]],Sales!$A$2:$O$2001,15,FALSE)</f>
        <v>1685.1573000000001</v>
      </c>
    </row>
    <row r="457" spans="1:27" x14ac:dyDescent="0.3">
      <c r="A457" s="11" t="s">
        <v>713</v>
      </c>
      <c r="B457" s="11" t="str">
        <f>PROPER(VLOOKUP(A457,Customer!$A$2:$J$501,9,FALSE))</f>
        <v>George Davis</v>
      </c>
      <c r="C457" s="11" t="str">
        <f>PROPER(VLOOKUP(A457,Customer!$A$2:$H$501,3,FALSE))</f>
        <v>50</v>
      </c>
      <c r="D457" s="11" t="str">
        <f>PROPER(VLOOKUP(A457,Customer!$A$2:$H$501,4,FALSE))</f>
        <v>Female</v>
      </c>
      <c r="E457" s="11" t="str">
        <f>PROPER(VLOOKUP(A457,Customer!$A$2:$H$501,5,FALSE))</f>
        <v xml:space="preserve">    Lake Lisa</v>
      </c>
      <c r="F457" s="11" t="str">
        <f>PROPER(VLOOKUP(A457,Customer!$A$2:$H$501,6,FALSE))</f>
        <v>Massachusetts</v>
      </c>
      <c r="G457" s="11" t="str">
        <f>VLOOKUP(A457,Customer!$A$2:$H$501,7,FALSE)</f>
        <v>USA</v>
      </c>
      <c r="H457" s="11" t="str">
        <f>PROPER(VLOOKUP(A457,Customer!$A$1:$J$501,10,FALSE))</f>
        <v>Bronze</v>
      </c>
      <c r="I457" s="11" t="s">
        <v>1560</v>
      </c>
      <c r="J457" s="11" t="str">
        <f>VLOOKUP(I457, Product!$A$2:$H$501, 2,FALSE)</f>
        <v>LED Table Lamp</v>
      </c>
      <c r="K457" s="11" t="str">
        <f>VLOOKUP(I457,Product!$A$2:$H$501,3,FALSE)</f>
        <v>Home</v>
      </c>
      <c r="L457" s="11" t="str">
        <f>VLOOKUP(I457, Product!$A$2:$H$501, 4,FALSE)</f>
        <v>Lighting</v>
      </c>
      <c r="M457" s="11" t="str">
        <f>VLOOKUP(I457, Product!$A$2:$H$501,5,FALSE)</f>
        <v>Harrell LLC</v>
      </c>
      <c r="N457" s="12">
        <f>VLOOKUP(I457, Product!$A$2:$I$501,8,FALSE)</f>
        <v>218.86</v>
      </c>
      <c r="O457" s="12">
        <f>VLOOKUP(I457, Product!$A$2:$I$501,9,FALSE)</f>
        <v>170</v>
      </c>
      <c r="P457" s="11" t="s">
        <v>1804</v>
      </c>
      <c r="Q457" s="11" t="str">
        <f>VLOOKUP(P457,Store_Dim!$A$2:$E$21,2,FALSE)</f>
        <v>Frederick-Wright</v>
      </c>
      <c r="R457" s="11" t="str">
        <f>VLOOKUP(P457,Store_Dim!$A$2:$E$21,3,FALSE)</f>
        <v>West</v>
      </c>
      <c r="S457" s="11" t="str">
        <f>VLOOKUP(P457,Store_Dim!$A$2:$E$21,4,FALSE)</f>
        <v>New Jimmymouth</v>
      </c>
      <c r="T457" s="11" t="str">
        <f>VLOOKUP(P457,Store_Dim!$A$2:$E$21,5,FALSE)</f>
        <v>Flagship</v>
      </c>
      <c r="U457" s="11" t="s">
        <v>3233</v>
      </c>
      <c r="V457" s="14">
        <f>VLOOKUP(Table1[[#This Row],[Sales_ID]],Sales!$A$2:$O$2001,2,FALSE)</f>
        <v>45638</v>
      </c>
      <c r="W457" s="15">
        <f>VLOOKUP(Table1[[#This Row],[Sales_ID]],Sales!$A$2:$O$2001,12,FALSE)</f>
        <v>2</v>
      </c>
      <c r="X457" s="16" t="str">
        <f>TEXT(VLOOKUP(Table1[[#This Row],[Sales_ID]],Sales!$A$2:$O$2001,13,FALSE),"₹#,##0")</f>
        <v>₹363</v>
      </c>
      <c r="Y457" s="51">
        <f>VLOOKUP(Table1[[#This Row],[Sales_ID]],Sales!$A$2:$O$2001,14,FALSE)</f>
        <v>0.09</v>
      </c>
      <c r="Z457" s="11" t="str">
        <f>VLOOKUP(Table1[[#This Row],[Sales_ID]],Sales!$A$2:$O$2001,10,FALSE)</f>
        <v>Credit Card</v>
      </c>
      <c r="AA457" s="50">
        <f>VLOOKUP(Table1[[#This Row],[Sales_ID]],Sales!$A$2:$O$2001,15,FALSE)</f>
        <v>660.11400000000003</v>
      </c>
    </row>
    <row r="458" spans="1:27" x14ac:dyDescent="0.3">
      <c r="A458" s="11" t="s">
        <v>461</v>
      </c>
      <c r="B458" s="11" t="str">
        <f>PROPER(VLOOKUP(A458,Customer!$A$2:$J$501,9,FALSE))</f>
        <v>Matthew Hanna</v>
      </c>
      <c r="C458" s="11" t="str">
        <f>PROPER(VLOOKUP(A458,Customer!$A$2:$H$501,3,FALSE))</f>
        <v>33</v>
      </c>
      <c r="D458" s="11" t="str">
        <f>PROPER(VLOOKUP(A458,Customer!$A$2:$H$501,4,FALSE))</f>
        <v>Female</v>
      </c>
      <c r="E458" s="11" t="str">
        <f>PROPER(VLOOKUP(A458,Customer!$A$2:$H$501,5,FALSE))</f>
        <v>Gonzalezbury</v>
      </c>
      <c r="F458" s="11" t="str">
        <f>PROPER(VLOOKUP(A458,Customer!$A$2:$H$501,6,FALSE))</f>
        <v>Michigan</v>
      </c>
      <c r="G458" s="11" t="str">
        <f>VLOOKUP(A458,Customer!$A$2:$H$501,7,FALSE)</f>
        <v>USA</v>
      </c>
      <c r="H458" s="11" t="str">
        <f>PROPER(VLOOKUP(A458,Customer!$A$1:$J$501,10,FALSE))</f>
        <v>Platinum</v>
      </c>
      <c r="I458" s="11" t="s">
        <v>1574</v>
      </c>
      <c r="J458" s="11" t="str">
        <f>VLOOKUP(I458, Product!$A$2:$H$501, 2,FALSE)</f>
        <v>USB-C Fast Charger</v>
      </c>
      <c r="K458" s="11" t="str">
        <f>VLOOKUP(I458,Product!$A$2:$H$501,3,FALSE)</f>
        <v>Electronics</v>
      </c>
      <c r="L458" s="11" t="str">
        <f>VLOOKUP(I458, Product!$A$2:$H$501, 4,FALSE)</f>
        <v>Accessories</v>
      </c>
      <c r="M458" s="11" t="str">
        <f>VLOOKUP(I458, Product!$A$2:$H$501,5,FALSE)</f>
        <v>Dawson-Perkins</v>
      </c>
      <c r="N458" s="12">
        <f>VLOOKUP(I458, Product!$A$2:$I$501,8,FALSE)</f>
        <v>242.23</v>
      </c>
      <c r="O458" s="12">
        <f>VLOOKUP(I458, Product!$A$2:$I$501,9,FALSE)</f>
        <v>453</v>
      </c>
      <c r="P458" s="11" t="s">
        <v>1761</v>
      </c>
      <c r="Q458" s="11" t="str">
        <f>VLOOKUP(P458,Store_Dim!$A$2:$E$21,2,FALSE)</f>
        <v>Black-Horn</v>
      </c>
      <c r="R458" s="11" t="str">
        <f>VLOOKUP(P458,Store_Dim!$A$2:$E$21,3,FALSE)</f>
        <v>South</v>
      </c>
      <c r="S458" s="11" t="str">
        <f>VLOOKUP(P458,Store_Dim!$A$2:$E$21,4,FALSE)</f>
        <v>North Nancyview</v>
      </c>
      <c r="T458" s="11" t="str">
        <f>VLOOKUP(P458,Store_Dim!$A$2:$E$21,5,FALSE)</f>
        <v>Outlet</v>
      </c>
      <c r="U458" s="11" t="s">
        <v>3234</v>
      </c>
      <c r="V458" s="14">
        <f>VLOOKUP(Table1[[#This Row],[Sales_ID]],Sales!$A$2:$O$2001,2,FALSE)</f>
        <v>45679</v>
      </c>
      <c r="W458" s="15">
        <f>VLOOKUP(Table1[[#This Row],[Sales_ID]],Sales!$A$2:$O$2001,12,FALSE)</f>
        <v>1</v>
      </c>
      <c r="X458" s="16" t="str">
        <f>TEXT(VLOOKUP(Table1[[#This Row],[Sales_ID]],Sales!$A$2:$O$2001,13,FALSE),"₹#,##0")</f>
        <v>₹909</v>
      </c>
      <c r="Y458" s="51">
        <f>VLOOKUP(Table1[[#This Row],[Sales_ID]],Sales!$A$2:$O$2001,14,FALSE)</f>
        <v>0.2</v>
      </c>
      <c r="Z458" s="11" t="str">
        <f>VLOOKUP(Table1[[#This Row],[Sales_ID]],Sales!$A$2:$O$2001,10,FALSE)</f>
        <v>COD</v>
      </c>
      <c r="AA458" s="50">
        <f>VLOOKUP(Table1[[#This Row],[Sales_ID]],Sales!$A$2:$O$2001,15,FALSE)</f>
        <v>726.80000000000007</v>
      </c>
    </row>
    <row r="459" spans="1:27" x14ac:dyDescent="0.3">
      <c r="A459" s="11" t="s">
        <v>247</v>
      </c>
      <c r="B459" s="11" t="str">
        <f>PROPER(VLOOKUP(A459,Customer!$A$2:$J$501,9,FALSE))</f>
        <v>Amber Mcclain</v>
      </c>
      <c r="C459" s="11" t="str">
        <f>PROPER(VLOOKUP(A459,Customer!$A$2:$H$501,3,FALSE))</f>
        <v>58</v>
      </c>
      <c r="D459" s="11" t="str">
        <f>PROPER(VLOOKUP(A459,Customer!$A$2:$H$501,4,FALSE))</f>
        <v>Male</v>
      </c>
      <c r="E459" s="11" t="str">
        <f>PROPER(VLOOKUP(A459,Customer!$A$2:$H$501,5,FALSE))</f>
        <v>Brendaburgh</v>
      </c>
      <c r="F459" s="11" t="str">
        <f>PROPER(VLOOKUP(A459,Customer!$A$2:$H$501,6,FALSE))</f>
        <v>Florida</v>
      </c>
      <c r="G459" s="11" t="str">
        <f>VLOOKUP(A459,Customer!$A$2:$H$501,7,FALSE)</f>
        <v>USA</v>
      </c>
      <c r="H459" s="11" t="str">
        <f>PROPER(VLOOKUP(A459,Customer!$A$1:$J$501,10,FALSE))</f>
        <v>Silver</v>
      </c>
      <c r="I459" s="11" t="s">
        <v>1598</v>
      </c>
      <c r="J459" s="11" t="str">
        <f>VLOOKUP(I459, Product!$A$2:$H$501, 2,FALSE)</f>
        <v>Women's Scarf Set</v>
      </c>
      <c r="K459" s="11" t="str">
        <f>VLOOKUP(I459,Product!$A$2:$H$501,3,FALSE)</f>
        <v>Clothing</v>
      </c>
      <c r="L459" s="11" t="str">
        <f>VLOOKUP(I459, Product!$A$2:$H$501, 4,FALSE)</f>
        <v>Accessories</v>
      </c>
      <c r="M459" s="11" t="str">
        <f>VLOOKUP(I459, Product!$A$2:$H$501,5,FALSE)</f>
        <v>Brown and Sons</v>
      </c>
      <c r="N459" s="12">
        <f>VLOOKUP(I459, Product!$A$2:$I$501,8,FALSE)</f>
        <v>174.02</v>
      </c>
      <c r="O459" s="12">
        <f>VLOOKUP(I459, Product!$A$2:$I$501,9,FALSE)</f>
        <v>268</v>
      </c>
      <c r="P459" s="11" t="s">
        <v>1801</v>
      </c>
      <c r="Q459" s="11" t="str">
        <f>VLOOKUP(P459,Store_Dim!$A$2:$E$21,2,FALSE)</f>
        <v>Shelton PLC</v>
      </c>
      <c r="R459" s="11" t="str">
        <f>VLOOKUP(P459,Store_Dim!$A$2:$E$21,3,FALSE)</f>
        <v>North</v>
      </c>
      <c r="S459" s="11" t="str">
        <f>VLOOKUP(P459,Store_Dim!$A$2:$E$21,4,FALSE)</f>
        <v>East Jenniferstad</v>
      </c>
      <c r="T459" s="11" t="str">
        <f>VLOOKUP(P459,Store_Dim!$A$2:$E$21,5,FALSE)</f>
        <v>Flagship</v>
      </c>
      <c r="U459" s="11" t="s">
        <v>3235</v>
      </c>
      <c r="V459" s="14">
        <f>VLOOKUP(Table1[[#This Row],[Sales_ID]],Sales!$A$2:$O$2001,2,FALSE)</f>
        <v>45296</v>
      </c>
      <c r="W459" s="15">
        <f>VLOOKUP(Table1[[#This Row],[Sales_ID]],Sales!$A$2:$O$2001,12,FALSE)</f>
        <v>2</v>
      </c>
      <c r="X459" s="16" t="str">
        <f>TEXT(VLOOKUP(Table1[[#This Row],[Sales_ID]],Sales!$A$2:$O$2001,13,FALSE),"₹#,##0")</f>
        <v>₹795</v>
      </c>
      <c r="Y459" s="51">
        <f>VLOOKUP(Table1[[#This Row],[Sales_ID]],Sales!$A$2:$O$2001,14,FALSE)</f>
        <v>0.2</v>
      </c>
      <c r="Z459" s="11" t="str">
        <f>VLOOKUP(Table1[[#This Row],[Sales_ID]],Sales!$A$2:$O$2001,10,FALSE)</f>
        <v>COD</v>
      </c>
      <c r="AA459" s="50">
        <f>VLOOKUP(Table1[[#This Row],[Sales_ID]],Sales!$A$2:$O$2001,15,FALSE)</f>
        <v>1272.5920000000001</v>
      </c>
    </row>
    <row r="460" spans="1:27" x14ac:dyDescent="0.3">
      <c r="A460" s="11" t="s">
        <v>396</v>
      </c>
      <c r="B460" s="11" t="str">
        <f>PROPER(VLOOKUP(A460,Customer!$A$2:$J$501,9,FALSE))</f>
        <v>Edward Hall</v>
      </c>
      <c r="C460" s="11" t="str">
        <f>PROPER(VLOOKUP(A460,Customer!$A$2:$H$501,3,FALSE))</f>
        <v>51</v>
      </c>
      <c r="D460" s="11" t="str">
        <f>PROPER(VLOOKUP(A460,Customer!$A$2:$H$501,4,FALSE))</f>
        <v>Male</v>
      </c>
      <c r="E460" s="11" t="str">
        <f>PROPER(VLOOKUP(A460,Customer!$A$2:$H$501,5,FALSE))</f>
        <v>New William</v>
      </c>
      <c r="F460" s="11" t="str">
        <f>PROPER(VLOOKUP(A460,Customer!$A$2:$H$501,6,FALSE))</f>
        <v>New Mexico</v>
      </c>
      <c r="G460" s="11" t="str">
        <f>VLOOKUP(A460,Customer!$A$2:$H$501,7,FALSE)</f>
        <v>USA</v>
      </c>
      <c r="H460" s="11" t="str">
        <f>PROPER(VLOOKUP(A460,Customer!$A$1:$J$501,10,FALSE))</f>
        <v>Gold</v>
      </c>
      <c r="I460" s="11" t="s">
        <v>1642</v>
      </c>
      <c r="J460" s="11" t="str">
        <f>VLOOKUP(I460, Product!$A$2:$H$501, 2,FALSE)</f>
        <v>Makeup Brush Set</v>
      </c>
      <c r="K460" s="11" t="str">
        <f>VLOOKUP(I460,Product!$A$2:$H$501,3,FALSE)</f>
        <v>Beauty</v>
      </c>
      <c r="L460" s="11" t="str">
        <f>VLOOKUP(I460, Product!$A$2:$H$501, 4,FALSE)</f>
        <v>Makeup</v>
      </c>
      <c r="M460" s="11" t="str">
        <f>VLOOKUP(I460, Product!$A$2:$H$501,5,FALSE)</f>
        <v>Cook Inc</v>
      </c>
      <c r="N460" s="12">
        <f>VLOOKUP(I460, Product!$A$2:$I$501,8,FALSE)</f>
        <v>250.41615384615383</v>
      </c>
      <c r="O460" s="12">
        <f>VLOOKUP(I460, Product!$A$2:$I$501,9,FALSE)</f>
        <v>431</v>
      </c>
      <c r="P460" s="11" t="s">
        <v>1752</v>
      </c>
      <c r="Q460" s="11" t="str">
        <f>VLOOKUP(P460,Store_Dim!$A$2:$E$21,2,FALSE)</f>
        <v>Rivera-Warner</v>
      </c>
      <c r="R460" s="11" t="str">
        <f>VLOOKUP(P460,Store_Dim!$A$2:$E$21,3,FALSE)</f>
        <v>East</v>
      </c>
      <c r="S460" s="11" t="str">
        <f>VLOOKUP(P460,Store_Dim!$A$2:$E$21,4,FALSE)</f>
        <v>Washingtonfurt</v>
      </c>
      <c r="T460" s="11" t="str">
        <f>VLOOKUP(P460,Store_Dim!$A$2:$E$21,5,FALSE)</f>
        <v>Flagship</v>
      </c>
      <c r="U460" s="11" t="s">
        <v>1967</v>
      </c>
      <c r="V460" s="14">
        <f>VLOOKUP(Table1[[#This Row],[Sales_ID]],Sales!$A$2:$O$2001,2,FALSE)</f>
        <v>45718</v>
      </c>
      <c r="W460" s="15">
        <f>VLOOKUP(Table1[[#This Row],[Sales_ID]],Sales!$A$2:$O$2001,12,FALSE)</f>
        <v>1</v>
      </c>
      <c r="X460" s="16" t="str">
        <f>TEXT(VLOOKUP(Table1[[#This Row],[Sales_ID]],Sales!$A$2:$O$2001,13,FALSE),"₹#,##0")</f>
        <v>₹504</v>
      </c>
      <c r="Y460" s="51">
        <f>VLOOKUP(Table1[[#This Row],[Sales_ID]],Sales!$A$2:$O$2001,14,FALSE)</f>
        <v>0.26</v>
      </c>
      <c r="Z460" s="11" t="str">
        <f>VLOOKUP(Table1[[#This Row],[Sales_ID]],Sales!$A$2:$O$2001,10,FALSE)</f>
        <v>COD</v>
      </c>
      <c r="AA460" s="50">
        <f>VLOOKUP(Table1[[#This Row],[Sales_ID]],Sales!$A$2:$O$2001,15,FALSE)</f>
        <v>372.923</v>
      </c>
    </row>
    <row r="461" spans="1:27" x14ac:dyDescent="0.3">
      <c r="A461" s="11" t="s">
        <v>487</v>
      </c>
      <c r="B461" s="11" t="str">
        <f>PROPER(VLOOKUP(A461,Customer!$A$2:$J$501,9,FALSE))</f>
        <v>Justin Cross</v>
      </c>
      <c r="C461" s="11" t="str">
        <f>PROPER(VLOOKUP(A461,Customer!$A$2:$H$501,3,FALSE))</f>
        <v>62</v>
      </c>
      <c r="D461" s="11" t="str">
        <f>PROPER(VLOOKUP(A461,Customer!$A$2:$H$501,4,FALSE))</f>
        <v>Female</v>
      </c>
      <c r="E461" s="11" t="str">
        <f>PROPER(VLOOKUP(A461,Customer!$A$2:$H$501,5,FALSE))</f>
        <v>North Anthonychester</v>
      </c>
      <c r="F461" s="11" t="str">
        <f>PROPER(VLOOKUP(A461,Customer!$A$2:$H$501,6,FALSE))</f>
        <v>Nevada</v>
      </c>
      <c r="G461" s="11" t="str">
        <f>VLOOKUP(A461,Customer!$A$2:$H$501,7,FALSE)</f>
        <v>USA</v>
      </c>
      <c r="H461" s="11" t="str">
        <f>PROPER(VLOOKUP(A461,Customer!$A$1:$J$501,10,FALSE))</f>
        <v>Bronze</v>
      </c>
      <c r="I461" s="11" t="s">
        <v>1618</v>
      </c>
      <c r="J461" s="11" t="str">
        <f>VLOOKUP(I461, Product!$A$2:$H$501, 2,FALSE)</f>
        <v>Bedroom Table Lamp</v>
      </c>
      <c r="K461" s="11" t="str">
        <f>VLOOKUP(I461,Product!$A$2:$H$501,3,FALSE)</f>
        <v>Home</v>
      </c>
      <c r="L461" s="11" t="str">
        <f>VLOOKUP(I461, Product!$A$2:$H$501, 4,FALSE)</f>
        <v>Lighting</v>
      </c>
      <c r="M461" s="11" t="str">
        <f>VLOOKUP(I461, Product!$A$2:$H$501,5,FALSE)</f>
        <v>Jones LLC</v>
      </c>
      <c r="N461" s="12">
        <f>VLOOKUP(I461, Product!$A$2:$I$501,8,FALSE)</f>
        <v>382.22</v>
      </c>
      <c r="O461" s="12">
        <f>VLOOKUP(I461, Product!$A$2:$I$501,9,FALSE)</f>
        <v>329</v>
      </c>
      <c r="P461" s="11" t="s">
        <v>1769</v>
      </c>
      <c r="Q461" s="11" t="str">
        <f>VLOOKUP(P461,Store_Dim!$A$2:$E$21,2,FALSE)</f>
        <v>Alexander Group</v>
      </c>
      <c r="R461" s="11" t="str">
        <f>VLOOKUP(P461,Store_Dim!$A$2:$E$21,3,FALSE)</f>
        <v>South</v>
      </c>
      <c r="S461" s="11" t="str">
        <f>VLOOKUP(P461,Store_Dim!$A$2:$E$21,4,FALSE)</f>
        <v>Port Sharon</v>
      </c>
      <c r="T461" s="11" t="str">
        <f>VLOOKUP(P461,Store_Dim!$A$2:$E$21,5,FALSE)</f>
        <v>Online</v>
      </c>
      <c r="U461" s="11" t="s">
        <v>3236</v>
      </c>
      <c r="V461" s="14">
        <f>VLOOKUP(Table1[[#This Row],[Sales_ID]],Sales!$A$2:$O$2001,2,FALSE)</f>
        <v>45760</v>
      </c>
      <c r="W461" s="15">
        <f>VLOOKUP(Table1[[#This Row],[Sales_ID]],Sales!$A$2:$O$2001,12,FALSE)</f>
        <v>2</v>
      </c>
      <c r="X461" s="16" t="str">
        <f>TEXT(VLOOKUP(Table1[[#This Row],[Sales_ID]],Sales!$A$2:$O$2001,13,FALSE),"₹#,##0")</f>
        <v>₹327</v>
      </c>
      <c r="Y461" s="51">
        <f>VLOOKUP(Table1[[#This Row],[Sales_ID]],Sales!$A$2:$O$2001,14,FALSE)</f>
        <v>0.17</v>
      </c>
      <c r="Z461" s="11" t="str">
        <f>VLOOKUP(Table1[[#This Row],[Sales_ID]],Sales!$A$2:$O$2001,10,FALSE)</f>
        <v>COD</v>
      </c>
      <c r="AA461" s="50">
        <f>VLOOKUP(Table1[[#This Row],[Sales_ID]],Sales!$A$2:$O$2001,15,FALSE)</f>
        <v>542.57100000000003</v>
      </c>
    </row>
    <row r="462" spans="1:27" x14ac:dyDescent="0.3">
      <c r="A462" s="11" t="s">
        <v>1098</v>
      </c>
      <c r="B462" s="11" t="str">
        <f>PROPER(VLOOKUP(A462,Customer!$A$2:$J$501,9,FALSE))</f>
        <v>Charles Miller</v>
      </c>
      <c r="C462" s="11" t="str">
        <f>PROPER(VLOOKUP(A462,Customer!$A$2:$H$501,3,FALSE))</f>
        <v>26</v>
      </c>
      <c r="D462" s="11" t="str">
        <f>PROPER(VLOOKUP(A462,Customer!$A$2:$H$501,4,FALSE))</f>
        <v>Male</v>
      </c>
      <c r="E462" s="11" t="str">
        <f>PROPER(VLOOKUP(A462,Customer!$A$2:$H$501,5,FALSE))</f>
        <v>Lake Allisonborough</v>
      </c>
      <c r="F462" s="11" t="str">
        <f>PROPER(VLOOKUP(A462,Customer!$A$2:$H$501,6,FALSE))</f>
        <v>Iowa</v>
      </c>
      <c r="G462" s="11" t="str">
        <f>VLOOKUP(A462,Customer!$A$2:$H$501,7,FALSE)</f>
        <v>USA</v>
      </c>
      <c r="H462" s="11" t="str">
        <f>PROPER(VLOOKUP(A462,Customer!$A$1:$J$501,10,FALSE))</f>
        <v>Silver</v>
      </c>
      <c r="I462" s="11" t="s">
        <v>1660</v>
      </c>
      <c r="J462" s="11" t="str">
        <f>VLOOKUP(I462, Product!$A$2:$H$501, 2,FALSE)</f>
        <v>Premium Blanket Throw</v>
      </c>
      <c r="K462" s="11" t="str">
        <f>VLOOKUP(I462,Product!$A$2:$H$501,3,FALSE)</f>
        <v>Home</v>
      </c>
      <c r="L462" s="11" t="str">
        <f>VLOOKUP(I462, Product!$A$2:$H$501, 4,FALSE)</f>
        <v>Decor</v>
      </c>
      <c r="M462" s="11" t="str">
        <f>VLOOKUP(I462, Product!$A$2:$H$501,5,FALSE)</f>
        <v>Hernandez, Kennedy and Porter</v>
      </c>
      <c r="N462" s="12">
        <f>VLOOKUP(I462, Product!$A$2:$I$501,8,FALSE)</f>
        <v>461.47</v>
      </c>
      <c r="O462" s="12">
        <f>VLOOKUP(I462, Product!$A$2:$I$501,9,FALSE)</f>
        <v>190</v>
      </c>
      <c r="P462" s="11" t="s">
        <v>1799</v>
      </c>
      <c r="Q462" s="11" t="str">
        <f>VLOOKUP(P462,Store_Dim!$A$2:$E$21,2,FALSE)</f>
        <v>Mcdonald Inc</v>
      </c>
      <c r="R462" s="11" t="str">
        <f>VLOOKUP(P462,Store_Dim!$A$2:$E$21,3,FALSE)</f>
        <v>South</v>
      </c>
      <c r="S462" s="11" t="str">
        <f>VLOOKUP(P462,Store_Dim!$A$2:$E$21,4,FALSE)</f>
        <v>Christopherland</v>
      </c>
      <c r="T462" s="11" t="str">
        <f>VLOOKUP(P462,Store_Dim!$A$2:$E$21,5,FALSE)</f>
        <v>Outlet</v>
      </c>
      <c r="U462" s="11" t="s">
        <v>3237</v>
      </c>
      <c r="V462" s="14">
        <f>VLOOKUP(Table1[[#This Row],[Sales_ID]],Sales!$A$2:$O$2001,2,FALSE)</f>
        <v>45603</v>
      </c>
      <c r="W462" s="15">
        <f>VLOOKUP(Table1[[#This Row],[Sales_ID]],Sales!$A$2:$O$2001,12,FALSE)</f>
        <v>3</v>
      </c>
      <c r="X462" s="16" t="str">
        <f>TEXT(VLOOKUP(Table1[[#This Row],[Sales_ID]],Sales!$A$2:$O$2001,13,FALSE),"₹#,##0")</f>
        <v>₹169</v>
      </c>
      <c r="Y462" s="51">
        <f>VLOOKUP(Table1[[#This Row],[Sales_ID]],Sales!$A$2:$O$2001,14,FALSE)</f>
        <v>0.19</v>
      </c>
      <c r="Z462" s="11" t="str">
        <f>VLOOKUP(Table1[[#This Row],[Sales_ID]],Sales!$A$2:$O$2001,10,FALSE)</f>
        <v>Credit Card</v>
      </c>
      <c r="AA462" s="50">
        <f>VLOOKUP(Table1[[#This Row],[Sales_ID]],Sales!$A$2:$O$2001,15,FALSE)</f>
        <v>411.71490000000011</v>
      </c>
    </row>
    <row r="463" spans="1:27" x14ac:dyDescent="0.3">
      <c r="A463" s="11" t="s">
        <v>544</v>
      </c>
      <c r="B463" s="11" t="str">
        <f>PROPER(VLOOKUP(A463,Customer!$A$2:$J$501,9,FALSE))</f>
        <v>Joseph Jones</v>
      </c>
      <c r="C463" s="11" t="str">
        <f>PROPER(VLOOKUP(A463,Customer!$A$2:$H$501,3,FALSE))</f>
        <v>21</v>
      </c>
      <c r="D463" s="11" t="str">
        <f>PROPER(VLOOKUP(A463,Customer!$A$2:$H$501,4,FALSE))</f>
        <v>Male</v>
      </c>
      <c r="E463" s="11" t="str">
        <f>PROPER(VLOOKUP(A463,Customer!$A$2:$H$501,5,FALSE))</f>
        <v>North Matthew</v>
      </c>
      <c r="F463" s="11" t="str">
        <f>PROPER(VLOOKUP(A463,Customer!$A$2:$H$501,6,FALSE))</f>
        <v>Illinois</v>
      </c>
      <c r="G463" s="11" t="str">
        <f>VLOOKUP(A463,Customer!$A$2:$H$501,7,FALSE)</f>
        <v>USA</v>
      </c>
      <c r="H463" s="11" t="str">
        <f>PROPER(VLOOKUP(A463,Customer!$A$1:$J$501,10,FALSE))</f>
        <v>Bronze</v>
      </c>
      <c r="I463" s="11" t="s">
        <v>1714</v>
      </c>
      <c r="J463" s="11" t="str">
        <f>VLOOKUP(I463, Product!$A$2:$H$501, 2,FALSE)</f>
        <v>Hydrating Face Cleanser</v>
      </c>
      <c r="K463" s="11" t="str">
        <f>VLOOKUP(I463,Product!$A$2:$H$501,3,FALSE)</f>
        <v>Beauty</v>
      </c>
      <c r="L463" s="11" t="str">
        <f>VLOOKUP(I463, Product!$A$2:$H$501, 4,FALSE)</f>
        <v>Skincare</v>
      </c>
      <c r="M463" s="11" t="str">
        <f>VLOOKUP(I463, Product!$A$2:$H$501,5,FALSE)</f>
        <v>Butler Group</v>
      </c>
      <c r="N463" s="12">
        <f>VLOOKUP(I463, Product!$A$2:$I$501,8,FALSE)</f>
        <v>250.41615384615383</v>
      </c>
      <c r="O463" s="12">
        <f>VLOOKUP(I463, Product!$A$2:$I$501,9,FALSE)</f>
        <v>159</v>
      </c>
      <c r="P463" s="11" t="s">
        <v>1776</v>
      </c>
      <c r="Q463" s="11" t="str">
        <f>VLOOKUP(P463,Store_Dim!$A$2:$E$21,2,FALSE)</f>
        <v>Benson-Elliott</v>
      </c>
      <c r="R463" s="11" t="str">
        <f>VLOOKUP(P463,Store_Dim!$A$2:$E$21,3,FALSE)</f>
        <v>East</v>
      </c>
      <c r="S463" s="11" t="str">
        <f>VLOOKUP(P463,Store_Dim!$A$2:$E$21,4,FALSE)</f>
        <v>Port Josephberg</v>
      </c>
      <c r="T463" s="11" t="str">
        <f>VLOOKUP(P463,Store_Dim!$A$2:$E$21,5,FALSE)</f>
        <v>Online</v>
      </c>
      <c r="U463" s="11" t="s">
        <v>3238</v>
      </c>
      <c r="V463" s="14">
        <f>VLOOKUP(Table1[[#This Row],[Sales_ID]],Sales!$A$2:$O$2001,2,FALSE)</f>
        <v>45413</v>
      </c>
      <c r="W463" s="15">
        <f>VLOOKUP(Table1[[#This Row],[Sales_ID]],Sales!$A$2:$O$2001,12,FALSE)</f>
        <v>1</v>
      </c>
      <c r="X463" s="16" t="str">
        <f>TEXT(VLOOKUP(Table1[[#This Row],[Sales_ID]],Sales!$A$2:$O$2001,13,FALSE),"₹#,##0")</f>
        <v>₹254</v>
      </c>
      <c r="Y463" s="51">
        <f>VLOOKUP(Table1[[#This Row],[Sales_ID]],Sales!$A$2:$O$2001,14,FALSE)</f>
        <v>0.1</v>
      </c>
      <c r="Z463" s="11" t="str">
        <f>VLOOKUP(Table1[[#This Row],[Sales_ID]],Sales!$A$2:$O$2001,10,FALSE)</f>
        <v>Credit Card</v>
      </c>
      <c r="AA463" s="50">
        <f>VLOOKUP(Table1[[#This Row],[Sales_ID]],Sales!$A$2:$O$2001,15,FALSE)</f>
        <v>229.023</v>
      </c>
    </row>
    <row r="464" spans="1:27" x14ac:dyDescent="0.3">
      <c r="A464" s="11" t="s">
        <v>1298</v>
      </c>
      <c r="B464" s="11" t="str">
        <f>PROPER(VLOOKUP(A464,Customer!$A$2:$J$501,9,FALSE))</f>
        <v>Luke Parks</v>
      </c>
      <c r="C464" s="11" t="str">
        <f>PROPER(VLOOKUP(A464,Customer!$A$2:$H$501,3,FALSE))</f>
        <v>60</v>
      </c>
      <c r="D464" s="11" t="str">
        <f>PROPER(VLOOKUP(A464,Customer!$A$2:$H$501,4,FALSE))</f>
        <v>Female</v>
      </c>
      <c r="E464" s="11" t="str">
        <f>PROPER(VLOOKUP(A464,Customer!$A$2:$H$501,5,FALSE))</f>
        <v>West Mario</v>
      </c>
      <c r="F464" s="11" t="str">
        <f>PROPER(VLOOKUP(A464,Customer!$A$2:$H$501,6,FALSE))</f>
        <v>New Hampshire</v>
      </c>
      <c r="G464" s="11" t="str">
        <f>VLOOKUP(A464,Customer!$A$2:$H$501,7,FALSE)</f>
        <v>USA</v>
      </c>
      <c r="H464" s="11" t="str">
        <f>PROPER(VLOOKUP(A464,Customer!$A$1:$J$501,10,FALSE))</f>
        <v>Silver</v>
      </c>
      <c r="I464" s="11" t="s">
        <v>1598</v>
      </c>
      <c r="J464" s="11" t="str">
        <f>VLOOKUP(I464, Product!$A$2:$H$501, 2,FALSE)</f>
        <v>Women's Scarf Set</v>
      </c>
      <c r="K464" s="11" t="str">
        <f>VLOOKUP(I464,Product!$A$2:$H$501,3,FALSE)</f>
        <v>Clothing</v>
      </c>
      <c r="L464" s="11" t="str">
        <f>VLOOKUP(I464, Product!$A$2:$H$501, 4,FALSE)</f>
        <v>Accessories</v>
      </c>
      <c r="M464" s="11" t="str">
        <f>VLOOKUP(I464, Product!$A$2:$H$501,5,FALSE)</f>
        <v>Brown and Sons</v>
      </c>
      <c r="N464" s="12">
        <f>VLOOKUP(I464, Product!$A$2:$I$501,8,FALSE)</f>
        <v>174.02</v>
      </c>
      <c r="O464" s="12">
        <f>VLOOKUP(I464, Product!$A$2:$I$501,9,FALSE)</f>
        <v>268</v>
      </c>
      <c r="P464" s="11" t="s">
        <v>1804</v>
      </c>
      <c r="Q464" s="11" t="str">
        <f>VLOOKUP(P464,Store_Dim!$A$2:$E$21,2,FALSE)</f>
        <v>Frederick-Wright</v>
      </c>
      <c r="R464" s="11" t="str">
        <f>VLOOKUP(P464,Store_Dim!$A$2:$E$21,3,FALSE)</f>
        <v>West</v>
      </c>
      <c r="S464" s="11" t="str">
        <f>VLOOKUP(P464,Store_Dim!$A$2:$E$21,4,FALSE)</f>
        <v>New Jimmymouth</v>
      </c>
      <c r="T464" s="11" t="str">
        <f>VLOOKUP(P464,Store_Dim!$A$2:$E$21,5,FALSE)</f>
        <v>Flagship</v>
      </c>
      <c r="U464" s="11" t="s">
        <v>3239</v>
      </c>
      <c r="V464" s="14">
        <f>VLOOKUP(Table1[[#This Row],[Sales_ID]],Sales!$A$2:$O$2001,2,FALSE)</f>
        <v>45506</v>
      </c>
      <c r="W464" s="15">
        <f>VLOOKUP(Table1[[#This Row],[Sales_ID]],Sales!$A$2:$O$2001,12,FALSE)</f>
        <v>4</v>
      </c>
      <c r="X464" s="16" t="str">
        <f>TEXT(VLOOKUP(Table1[[#This Row],[Sales_ID]],Sales!$A$2:$O$2001,13,FALSE),"₹#,##0")</f>
        <v>₹628</v>
      </c>
      <c r="Y464" s="51">
        <f>VLOOKUP(Table1[[#This Row],[Sales_ID]],Sales!$A$2:$O$2001,14,FALSE)</f>
        <v>0.11</v>
      </c>
      <c r="Z464" s="11" t="str">
        <f>VLOOKUP(Table1[[#This Row],[Sales_ID]],Sales!$A$2:$O$2001,10,FALSE)</f>
        <v>COD</v>
      </c>
      <c r="AA464" s="50">
        <f>VLOOKUP(Table1[[#This Row],[Sales_ID]],Sales!$A$2:$O$2001,15,FALSE)</f>
        <v>2234.7188000000001</v>
      </c>
    </row>
    <row r="465" spans="1:27" x14ac:dyDescent="0.3">
      <c r="A465" s="11" t="s">
        <v>1160</v>
      </c>
      <c r="B465" s="11" t="str">
        <f>PROPER(VLOOKUP(A465,Customer!$A$2:$J$501,9,FALSE))</f>
        <v>Michael Garner</v>
      </c>
      <c r="C465" s="11" t="str">
        <f>PROPER(VLOOKUP(A465,Customer!$A$2:$H$501,3,FALSE))</f>
        <v>21</v>
      </c>
      <c r="D465" s="11" t="str">
        <f>PROPER(VLOOKUP(A465,Customer!$A$2:$H$501,4,FALSE))</f>
        <v>Female</v>
      </c>
      <c r="E465" s="11" t="str">
        <f>PROPER(VLOOKUP(A465,Customer!$A$2:$H$501,5,FALSE))</f>
        <v>Port Crystal</v>
      </c>
      <c r="F465" s="11" t="str">
        <f>PROPER(VLOOKUP(A465,Customer!$A$2:$H$501,6,FALSE))</f>
        <v>New Hampshire</v>
      </c>
      <c r="G465" s="11" t="str">
        <f>VLOOKUP(A465,Customer!$A$2:$H$501,7,FALSE)</f>
        <v>USA</v>
      </c>
      <c r="H465" s="11" t="str">
        <f>PROPER(VLOOKUP(A465,Customer!$A$1:$J$501,10,FALSE))</f>
        <v>Platinum</v>
      </c>
      <c r="I465" s="11" t="s">
        <v>1610</v>
      </c>
      <c r="J465" s="11" t="str">
        <f>VLOOKUP(I465, Product!$A$2:$H$501, 2,FALSE)</f>
        <v>Basketball</v>
      </c>
      <c r="K465" s="11" t="str">
        <f>VLOOKUP(I465,Product!$A$2:$H$501,3,FALSE)</f>
        <v>Sports</v>
      </c>
      <c r="L465" s="11" t="str">
        <f>VLOOKUP(I465, Product!$A$2:$H$501, 4,FALSE)</f>
        <v>Team Sports</v>
      </c>
      <c r="M465" s="11" t="str">
        <f>VLOOKUP(I465, Product!$A$2:$H$501,5,FALSE)</f>
        <v>Nolan-Snow</v>
      </c>
      <c r="N465" s="12">
        <f>VLOOKUP(I465, Product!$A$2:$I$501,8,FALSE)</f>
        <v>204.39</v>
      </c>
      <c r="O465" s="12">
        <f>VLOOKUP(I465, Product!$A$2:$I$501,9,FALSE)</f>
        <v>281</v>
      </c>
      <c r="P465" s="11" t="s">
        <v>1813</v>
      </c>
      <c r="Q465" s="11" t="str">
        <f>VLOOKUP(P465,Store_Dim!$A$2:$E$21,2,FALSE)</f>
        <v>Mann-Austin</v>
      </c>
      <c r="R465" s="11" t="str">
        <f>VLOOKUP(P465,Store_Dim!$A$2:$E$21,3,FALSE)</f>
        <v>East</v>
      </c>
      <c r="S465" s="11" t="str">
        <f>VLOOKUP(P465,Store_Dim!$A$2:$E$21,4,FALSE)</f>
        <v>Vasquezborough</v>
      </c>
      <c r="T465" s="11" t="str">
        <f>VLOOKUP(P465,Store_Dim!$A$2:$E$21,5,FALSE)</f>
        <v>Online</v>
      </c>
      <c r="U465" s="11" t="s">
        <v>3240</v>
      </c>
      <c r="V465" s="14">
        <f>VLOOKUP(Table1[[#This Row],[Sales_ID]],Sales!$A$2:$O$2001,2,FALSE)</f>
        <v>45394</v>
      </c>
      <c r="W465" s="15">
        <f>VLOOKUP(Table1[[#This Row],[Sales_ID]],Sales!$A$2:$O$2001,12,FALSE)</f>
        <v>4</v>
      </c>
      <c r="X465" s="16" t="str">
        <f>TEXT(VLOOKUP(Table1[[#This Row],[Sales_ID]],Sales!$A$2:$O$2001,13,FALSE),"₹#,##0")</f>
        <v>₹327</v>
      </c>
      <c r="Y465" s="51">
        <f>VLOOKUP(Table1[[#This Row],[Sales_ID]],Sales!$A$2:$O$2001,14,FALSE)</f>
        <v>0.13</v>
      </c>
      <c r="Z465" s="11" t="str">
        <f>VLOOKUP(Table1[[#This Row],[Sales_ID]],Sales!$A$2:$O$2001,10,FALSE)</f>
        <v>COD</v>
      </c>
      <c r="AA465" s="50">
        <f>VLOOKUP(Table1[[#This Row],[Sales_ID]],Sales!$A$2:$O$2001,15,FALSE)</f>
        <v>1138.83</v>
      </c>
    </row>
    <row r="466" spans="1:27" x14ac:dyDescent="0.3">
      <c r="A466" s="11" t="s">
        <v>490</v>
      </c>
      <c r="B466" s="11" t="str">
        <f>PROPER(VLOOKUP(A466,Customer!$A$2:$J$501,9,FALSE))</f>
        <v>Cameron Simpson</v>
      </c>
      <c r="C466" s="11" t="str">
        <f>PROPER(VLOOKUP(A466,Customer!$A$2:$H$501,3,FALSE))</f>
        <v>46</v>
      </c>
      <c r="D466" s="11" t="str">
        <f>PROPER(VLOOKUP(A466,Customer!$A$2:$H$501,4,FALSE))</f>
        <v>Male</v>
      </c>
      <c r="E466" s="11" t="str">
        <f>PROPER(VLOOKUP(A466,Customer!$A$2:$H$501,5,FALSE))</f>
        <v>Michaelfort</v>
      </c>
      <c r="F466" s="11" t="str">
        <f>PROPER(VLOOKUP(A466,Customer!$A$2:$H$501,6,FALSE))</f>
        <v>Indiana</v>
      </c>
      <c r="G466" s="11" t="str">
        <f>VLOOKUP(A466,Customer!$A$2:$H$501,7,FALSE)</f>
        <v>USA</v>
      </c>
      <c r="H466" s="11" t="str">
        <f>PROPER(VLOOKUP(A466,Customer!$A$1:$J$501,10,FALSE))</f>
        <v>Platinum</v>
      </c>
      <c r="I466" s="11" t="s">
        <v>1666</v>
      </c>
      <c r="J466" s="11" t="str">
        <f>VLOOKUP(I466, Product!$A$2:$H$501, 2,FALSE)</f>
        <v>Men's Hair Styling Gel</v>
      </c>
      <c r="K466" s="11" t="str">
        <f>VLOOKUP(I466,Product!$A$2:$H$501,3,FALSE)</f>
        <v>Beauty</v>
      </c>
      <c r="L466" s="11" t="str">
        <f>VLOOKUP(I466, Product!$A$2:$H$501, 4,FALSE)</f>
        <v>Haircare</v>
      </c>
      <c r="M466" s="11" t="str">
        <f>VLOOKUP(I466, Product!$A$2:$H$501,5,FALSE)</f>
        <v>Cline-Mccarthy</v>
      </c>
      <c r="N466" s="12">
        <f>VLOOKUP(I466, Product!$A$2:$I$501,8,FALSE)</f>
        <v>17.309999999999999</v>
      </c>
      <c r="O466" s="12">
        <f>VLOOKUP(I466, Product!$A$2:$I$501,9,FALSE)</f>
        <v>399</v>
      </c>
      <c r="P466" s="11" t="s">
        <v>1792</v>
      </c>
      <c r="Q466" s="11" t="str">
        <f>VLOOKUP(P466,Store_Dim!$A$2:$E$21,2,FALSE)</f>
        <v>Aguirre-Keller</v>
      </c>
      <c r="R466" s="11" t="str">
        <f>VLOOKUP(P466,Store_Dim!$A$2:$E$21,3,FALSE)</f>
        <v>South</v>
      </c>
      <c r="S466" s="11" t="str">
        <f>VLOOKUP(P466,Store_Dim!$A$2:$E$21,4,FALSE)</f>
        <v>Lake Michael</v>
      </c>
      <c r="T466" s="11" t="str">
        <f>VLOOKUP(P466,Store_Dim!$A$2:$E$21,5,FALSE)</f>
        <v>Online</v>
      </c>
      <c r="U466" s="11" t="s">
        <v>3241</v>
      </c>
      <c r="V466" s="14">
        <f>VLOOKUP(Table1[[#This Row],[Sales_ID]],Sales!$A$2:$O$2001,2,FALSE)</f>
        <v>45755</v>
      </c>
      <c r="W466" s="15">
        <f>VLOOKUP(Table1[[#This Row],[Sales_ID]],Sales!$A$2:$O$2001,12,FALSE)</f>
        <v>4</v>
      </c>
      <c r="X466" s="16" t="str">
        <f>TEXT(VLOOKUP(Table1[[#This Row],[Sales_ID]],Sales!$A$2:$O$2001,13,FALSE),"₹#,##0")</f>
        <v>₹511</v>
      </c>
      <c r="Y466" s="51">
        <f>VLOOKUP(Table1[[#This Row],[Sales_ID]],Sales!$A$2:$O$2001,14,FALSE)</f>
        <v>0.18</v>
      </c>
      <c r="Z466" s="11" t="str">
        <f>VLOOKUP(Table1[[#This Row],[Sales_ID]],Sales!$A$2:$O$2001,10,FALSE)</f>
        <v>COD</v>
      </c>
      <c r="AA466" s="50">
        <f>VLOOKUP(Table1[[#This Row],[Sales_ID]],Sales!$A$2:$O$2001,15,FALSE)</f>
        <v>1677.4903999999999</v>
      </c>
    </row>
    <row r="467" spans="1:27" x14ac:dyDescent="0.3">
      <c r="A467" s="11" t="s">
        <v>550</v>
      </c>
      <c r="B467" s="11" t="str">
        <f>PROPER(VLOOKUP(A467,Customer!$A$2:$J$501,9,FALSE))</f>
        <v>Jason Wheeler</v>
      </c>
      <c r="C467" s="11" t="str">
        <f>PROPER(VLOOKUP(A467,Customer!$A$2:$H$501,3,FALSE))</f>
        <v>47</v>
      </c>
      <c r="D467" s="11" t="str">
        <f>PROPER(VLOOKUP(A467,Customer!$A$2:$H$501,4,FALSE))</f>
        <v>Female</v>
      </c>
      <c r="E467" s="11" t="str">
        <f>PROPER(VLOOKUP(A467,Customer!$A$2:$H$501,5,FALSE))</f>
        <v>Carolview</v>
      </c>
      <c r="F467" s="11" t="str">
        <f>PROPER(VLOOKUP(A467,Customer!$A$2:$H$501,6,FALSE))</f>
        <v>Illinois</v>
      </c>
      <c r="G467" s="11" t="str">
        <f>VLOOKUP(A467,Customer!$A$2:$H$501,7,FALSE)</f>
        <v>USA</v>
      </c>
      <c r="H467" s="11" t="str">
        <f>PROPER(VLOOKUP(A467,Customer!$A$1:$J$501,10,FALSE))</f>
        <v>Platinum</v>
      </c>
      <c r="I467" s="11" t="s">
        <v>1674</v>
      </c>
      <c r="J467" s="11" t="str">
        <f>VLOOKUP(I467, Product!$A$2:$H$501, 2,FALSE)</f>
        <v>Organic Sunscreen Lotion</v>
      </c>
      <c r="K467" s="11" t="str">
        <f>VLOOKUP(I467,Product!$A$2:$H$501,3,FALSE)</f>
        <v>Beauty</v>
      </c>
      <c r="L467" s="11" t="str">
        <f>VLOOKUP(I467, Product!$A$2:$H$501, 4,FALSE)</f>
        <v>Skincare</v>
      </c>
      <c r="M467" s="11" t="str">
        <f>VLOOKUP(I467, Product!$A$2:$H$501,5,FALSE)</f>
        <v>Anderson-Riley</v>
      </c>
      <c r="N467" s="12">
        <f>VLOOKUP(I467, Product!$A$2:$I$501,8,FALSE)</f>
        <v>266.86</v>
      </c>
      <c r="O467" s="12">
        <f>VLOOKUP(I467, Product!$A$2:$I$501,9,FALSE)</f>
        <v>458</v>
      </c>
      <c r="P467" s="11" t="s">
        <v>1807</v>
      </c>
      <c r="Q467" s="11" t="str">
        <f>VLOOKUP(P467,Store_Dim!$A$2:$E$21,2,FALSE)</f>
        <v>Holloway Ltd</v>
      </c>
      <c r="R467" s="11" t="str">
        <f>VLOOKUP(P467,Store_Dim!$A$2:$E$21,3,FALSE)</f>
        <v>North</v>
      </c>
      <c r="S467" s="11" t="str">
        <f>VLOOKUP(P467,Store_Dim!$A$2:$E$21,4,FALSE)</f>
        <v>Bensonhaven</v>
      </c>
      <c r="T467" s="11" t="str">
        <f>VLOOKUP(P467,Store_Dim!$A$2:$E$21,5,FALSE)</f>
        <v>Flagship</v>
      </c>
      <c r="U467" s="11" t="s">
        <v>3242</v>
      </c>
      <c r="V467" s="14">
        <f>VLOOKUP(Table1[[#This Row],[Sales_ID]],Sales!$A$2:$O$2001,2,FALSE)</f>
        <v>45473</v>
      </c>
      <c r="W467" s="15">
        <f>VLOOKUP(Table1[[#This Row],[Sales_ID]],Sales!$A$2:$O$2001,12,FALSE)</f>
        <v>4</v>
      </c>
      <c r="X467" s="16" t="str">
        <f>TEXT(VLOOKUP(Table1[[#This Row],[Sales_ID]],Sales!$A$2:$O$2001,13,FALSE),"₹#,##0")</f>
        <v>₹195</v>
      </c>
      <c r="Y467" s="51">
        <f>VLOOKUP(Table1[[#This Row],[Sales_ID]],Sales!$A$2:$O$2001,14,FALSE)</f>
        <v>0.23</v>
      </c>
      <c r="Z467" s="11" t="str">
        <f>VLOOKUP(Table1[[#This Row],[Sales_ID]],Sales!$A$2:$O$2001,10,FALSE)</f>
        <v>PayPal</v>
      </c>
      <c r="AA467" s="50">
        <f>VLOOKUP(Table1[[#This Row],[Sales_ID]],Sales!$A$2:$O$2001,15,FALSE)</f>
        <v>599.58359999999993</v>
      </c>
    </row>
    <row r="468" spans="1:27" x14ac:dyDescent="0.3">
      <c r="A468" s="11" t="s">
        <v>221</v>
      </c>
      <c r="B468" s="11" t="str">
        <f>PROPER(VLOOKUP(A468,Customer!$A$2:$J$501,9,FALSE))</f>
        <v>Alyssa Vargas</v>
      </c>
      <c r="C468" s="11" t="str">
        <f>PROPER(VLOOKUP(A468,Customer!$A$2:$H$501,3,FALSE))</f>
        <v>53</v>
      </c>
      <c r="D468" s="11" t="str">
        <f>PROPER(VLOOKUP(A468,Customer!$A$2:$H$501,4,FALSE))</f>
        <v>Male</v>
      </c>
      <c r="E468" s="11" t="str">
        <f>PROPER(VLOOKUP(A468,Customer!$A$2:$H$501,5,FALSE))</f>
        <v>New Kathrynland</v>
      </c>
      <c r="F468" s="11" t="str">
        <f>PROPER(VLOOKUP(A468,Customer!$A$2:$H$501,6,FALSE))</f>
        <v>Montana</v>
      </c>
      <c r="G468" s="11" t="str">
        <f>VLOOKUP(A468,Customer!$A$2:$H$501,7,FALSE)</f>
        <v>USA</v>
      </c>
      <c r="H468" s="11" t="str">
        <f>PROPER(VLOOKUP(A468,Customer!$A$1:$J$501,10,FALSE))</f>
        <v>Platinum</v>
      </c>
      <c r="I468" s="11" t="s">
        <v>1594</v>
      </c>
      <c r="J468" s="11" t="str">
        <f>VLOOKUP(I468, Product!$A$2:$H$501, 2,FALSE)</f>
        <v>Men's Formal Shirt</v>
      </c>
      <c r="K468" s="11" t="str">
        <f>VLOOKUP(I468,Product!$A$2:$H$501,3,FALSE)</f>
        <v>Clothing</v>
      </c>
      <c r="L468" s="11" t="str">
        <f>VLOOKUP(I468, Product!$A$2:$H$501, 4,FALSE)</f>
        <v>Tops</v>
      </c>
      <c r="M468" s="11" t="str">
        <f>VLOOKUP(I468, Product!$A$2:$H$501,5,FALSE)</f>
        <v>Moon, Mora and Santos</v>
      </c>
      <c r="N468" s="12">
        <f>VLOOKUP(I468, Product!$A$2:$I$501,8,FALSE)</f>
        <v>265.73266666666666</v>
      </c>
      <c r="O468" s="12">
        <f>VLOOKUP(I468, Product!$A$2:$I$501,9,FALSE)</f>
        <v>360</v>
      </c>
      <c r="P468" s="11" t="s">
        <v>1757</v>
      </c>
      <c r="Q468" s="11" t="str">
        <f>VLOOKUP(P468,Store_Dim!$A$2:$E$21,2,FALSE)</f>
        <v>Martinez, Adkins and Johnson</v>
      </c>
      <c r="R468" s="11" t="str">
        <f>VLOOKUP(P468,Store_Dim!$A$2:$E$21,3,FALSE)</f>
        <v>North</v>
      </c>
      <c r="S468" s="11" t="str">
        <f>VLOOKUP(P468,Store_Dim!$A$2:$E$21,4,FALSE)</f>
        <v>Danielmouth</v>
      </c>
      <c r="T468" s="11" t="str">
        <f>VLOOKUP(P468,Store_Dim!$A$2:$E$21,5,FALSE)</f>
        <v>Flagship</v>
      </c>
      <c r="U468" s="11" t="s">
        <v>3243</v>
      </c>
      <c r="V468" s="14">
        <f>VLOOKUP(Table1[[#This Row],[Sales_ID]],Sales!$A$2:$O$2001,2,FALSE)</f>
        <v>45304</v>
      </c>
      <c r="W468" s="15">
        <f>VLOOKUP(Table1[[#This Row],[Sales_ID]],Sales!$A$2:$O$2001,12,FALSE)</f>
        <v>2</v>
      </c>
      <c r="X468" s="16" t="str">
        <f>TEXT(VLOOKUP(Table1[[#This Row],[Sales_ID]],Sales!$A$2:$O$2001,13,FALSE),"₹#,##0")</f>
        <v>₹55</v>
      </c>
      <c r="Y468" s="51">
        <f>VLOOKUP(Table1[[#This Row],[Sales_ID]],Sales!$A$2:$O$2001,14,FALSE)</f>
        <v>7.0000000000000007E-2</v>
      </c>
      <c r="Z468" s="11" t="str">
        <f>VLOOKUP(Table1[[#This Row],[Sales_ID]],Sales!$A$2:$O$2001,10,FALSE)</f>
        <v>Credit Card</v>
      </c>
      <c r="AA468" s="50">
        <f>VLOOKUP(Table1[[#This Row],[Sales_ID]],Sales!$A$2:$O$2001,15,FALSE)</f>
        <v>101.3886</v>
      </c>
    </row>
    <row r="469" spans="1:27" x14ac:dyDescent="0.3">
      <c r="A469" s="11" t="s">
        <v>278</v>
      </c>
      <c r="B469" s="11" t="str">
        <f>PROPER(VLOOKUP(A469,Customer!$A$2:$J$501,9,FALSE))</f>
        <v>Nathan Campbell</v>
      </c>
      <c r="C469" s="11" t="str">
        <f>PROPER(VLOOKUP(A469,Customer!$A$2:$H$501,3,FALSE))</f>
        <v>37</v>
      </c>
      <c r="D469" s="11" t="str">
        <f>PROPER(VLOOKUP(A469,Customer!$A$2:$H$501,4,FALSE))</f>
        <v>Male</v>
      </c>
      <c r="E469" s="11" t="str">
        <f>PROPER(VLOOKUP(A469,Customer!$A$2:$H$501,5,FALSE))</f>
        <v>Rodrigueztown</v>
      </c>
      <c r="F469" s="11" t="str">
        <f>PROPER(VLOOKUP(A469,Customer!$A$2:$H$501,6,FALSE))</f>
        <v>Oklahoma</v>
      </c>
      <c r="G469" s="11" t="str">
        <f>VLOOKUP(A469,Customer!$A$2:$H$501,7,FALSE)</f>
        <v>USA</v>
      </c>
      <c r="H469" s="11" t="str">
        <f>PROPER(VLOOKUP(A469,Customer!$A$1:$J$501,10,FALSE))</f>
        <v>Gold</v>
      </c>
      <c r="I469" s="11" t="s">
        <v>1672</v>
      </c>
      <c r="J469" s="11" t="str">
        <f>VLOOKUP(I469, Product!$A$2:$H$501, 2,FALSE)</f>
        <v>Laptop Cooling Pad</v>
      </c>
      <c r="K469" s="11" t="str">
        <f>VLOOKUP(I469,Product!$A$2:$H$501,3,FALSE)</f>
        <v>Electronics</v>
      </c>
      <c r="L469" s="11" t="str">
        <f>VLOOKUP(I469, Product!$A$2:$H$501, 4,FALSE)</f>
        <v>Computer</v>
      </c>
      <c r="M469" s="11" t="str">
        <f>VLOOKUP(I469, Product!$A$2:$H$501,5,FALSE)</f>
        <v>Murray, Gould and Ware</v>
      </c>
      <c r="N469" s="12">
        <f>VLOOKUP(I469, Product!$A$2:$I$501,8,FALSE)</f>
        <v>86.42</v>
      </c>
      <c r="O469" s="12">
        <f>VLOOKUP(I469, Product!$A$2:$I$501,9,FALSE)</f>
        <v>222</v>
      </c>
      <c r="P469" s="11" t="s">
        <v>1792</v>
      </c>
      <c r="Q469" s="11" t="str">
        <f>VLOOKUP(P469,Store_Dim!$A$2:$E$21,2,FALSE)</f>
        <v>Aguirre-Keller</v>
      </c>
      <c r="R469" s="11" t="str">
        <f>VLOOKUP(P469,Store_Dim!$A$2:$E$21,3,FALSE)</f>
        <v>South</v>
      </c>
      <c r="S469" s="11" t="str">
        <f>VLOOKUP(P469,Store_Dim!$A$2:$E$21,4,FALSE)</f>
        <v>Lake Michael</v>
      </c>
      <c r="T469" s="11" t="str">
        <f>VLOOKUP(P469,Store_Dim!$A$2:$E$21,5,FALSE)</f>
        <v>Online</v>
      </c>
      <c r="U469" s="11" t="s">
        <v>3244</v>
      </c>
      <c r="V469" s="14">
        <f>VLOOKUP(Table1[[#This Row],[Sales_ID]],Sales!$A$2:$O$2001,2,FALSE)</f>
        <v>45557</v>
      </c>
      <c r="W469" s="15">
        <f>VLOOKUP(Table1[[#This Row],[Sales_ID]],Sales!$A$2:$O$2001,12,FALSE)</f>
        <v>4</v>
      </c>
      <c r="X469" s="16" t="str">
        <f>TEXT(VLOOKUP(Table1[[#This Row],[Sales_ID]],Sales!$A$2:$O$2001,13,FALSE),"₹#,##0")</f>
        <v>₹964</v>
      </c>
      <c r="Y469" s="51">
        <f>VLOOKUP(Table1[[#This Row],[Sales_ID]],Sales!$A$2:$O$2001,14,FALSE)</f>
        <v>0.14000000000000001</v>
      </c>
      <c r="Z469" s="11" t="str">
        <f>VLOOKUP(Table1[[#This Row],[Sales_ID]],Sales!$A$2:$O$2001,10,FALSE)</f>
        <v>PayPal</v>
      </c>
      <c r="AA469" s="50">
        <f>VLOOKUP(Table1[[#This Row],[Sales_ID]],Sales!$A$2:$O$2001,15,FALSE)</f>
        <v>3316.16</v>
      </c>
    </row>
    <row r="470" spans="1:27" x14ac:dyDescent="0.3">
      <c r="A470" s="11" t="s">
        <v>157</v>
      </c>
      <c r="B470" s="11" t="str">
        <f>PROPER(VLOOKUP(A470,Customer!$A$2:$J$501,9,FALSE))</f>
        <v>Eric Vega</v>
      </c>
      <c r="C470" s="11" t="str">
        <f>PROPER(VLOOKUP(A470,Customer!$A$2:$H$501,3,FALSE))</f>
        <v>50</v>
      </c>
      <c r="D470" s="11" t="str">
        <f>PROPER(VLOOKUP(A470,Customer!$A$2:$H$501,4,FALSE))</f>
        <v>Male</v>
      </c>
      <c r="E470" s="11" t="str">
        <f>PROPER(VLOOKUP(A470,Customer!$A$2:$H$501,5,FALSE))</f>
        <v>Williamsonland</v>
      </c>
      <c r="F470" s="11" t="str">
        <f>PROPER(VLOOKUP(A470,Customer!$A$2:$H$501,6,FALSE))</f>
        <v>Kansas</v>
      </c>
      <c r="G470" s="11" t="str">
        <f>VLOOKUP(A470,Customer!$A$2:$H$501,7,FALSE)</f>
        <v>USA</v>
      </c>
      <c r="H470" s="11" t="str">
        <f>PROPER(VLOOKUP(A470,Customer!$A$1:$J$501,10,FALSE))</f>
        <v>Gold</v>
      </c>
      <c r="I470" s="11" t="s">
        <v>1726</v>
      </c>
      <c r="J470" s="11" t="str">
        <f>VLOOKUP(I470, Product!$A$2:$H$501, 2,FALSE)</f>
        <v>Face Foundation Kit</v>
      </c>
      <c r="K470" s="11" t="str">
        <f>VLOOKUP(I470,Product!$A$2:$H$501,3,FALSE)</f>
        <v>Beauty</v>
      </c>
      <c r="L470" s="11" t="str">
        <f>VLOOKUP(I470, Product!$A$2:$H$501, 4,FALSE)</f>
        <v>Makeup</v>
      </c>
      <c r="M470" s="11" t="str">
        <f>VLOOKUP(I470, Product!$A$2:$H$501,5,FALSE)</f>
        <v>Taylor-Elliott</v>
      </c>
      <c r="N470" s="12">
        <f>VLOOKUP(I470, Product!$A$2:$I$501,8,FALSE)</f>
        <v>183.04</v>
      </c>
      <c r="O470" s="12">
        <f>VLOOKUP(I470, Product!$A$2:$I$501,9,FALSE)</f>
        <v>457</v>
      </c>
      <c r="P470" s="11" t="s">
        <v>1769</v>
      </c>
      <c r="Q470" s="11" t="str">
        <f>VLOOKUP(P470,Store_Dim!$A$2:$E$21,2,FALSE)</f>
        <v>Alexander Group</v>
      </c>
      <c r="R470" s="11" t="str">
        <f>VLOOKUP(P470,Store_Dim!$A$2:$E$21,3,FALSE)</f>
        <v>South</v>
      </c>
      <c r="S470" s="11" t="str">
        <f>VLOOKUP(P470,Store_Dim!$A$2:$E$21,4,FALSE)</f>
        <v>Port Sharon</v>
      </c>
      <c r="T470" s="11" t="str">
        <f>VLOOKUP(P470,Store_Dim!$A$2:$E$21,5,FALSE)</f>
        <v>Online</v>
      </c>
      <c r="U470" s="11" t="s">
        <v>3245</v>
      </c>
      <c r="V470" s="14">
        <f>VLOOKUP(Table1[[#This Row],[Sales_ID]],Sales!$A$2:$O$2001,2,FALSE)</f>
        <v>45527</v>
      </c>
      <c r="W470" s="15">
        <f>VLOOKUP(Table1[[#This Row],[Sales_ID]],Sales!$A$2:$O$2001,12,FALSE)</f>
        <v>1</v>
      </c>
      <c r="X470" s="16" t="str">
        <f>TEXT(VLOOKUP(Table1[[#This Row],[Sales_ID]],Sales!$A$2:$O$2001,13,FALSE),"₹#,##0")</f>
        <v>₹170</v>
      </c>
      <c r="Y470" s="51">
        <f>VLOOKUP(Table1[[#This Row],[Sales_ID]],Sales!$A$2:$O$2001,14,FALSE)</f>
        <v>0.26</v>
      </c>
      <c r="Z470" s="11" t="str">
        <f>VLOOKUP(Table1[[#This Row],[Sales_ID]],Sales!$A$2:$O$2001,10,FALSE)</f>
        <v>PayPal</v>
      </c>
      <c r="AA470" s="50">
        <f>VLOOKUP(Table1[[#This Row],[Sales_ID]],Sales!$A$2:$O$2001,15,FALSE)</f>
        <v>125.8888</v>
      </c>
    </row>
    <row r="471" spans="1:27" x14ac:dyDescent="0.3">
      <c r="A471" s="11" t="s">
        <v>1243</v>
      </c>
      <c r="B471" s="11" t="str">
        <f>PROPER(VLOOKUP(A471,Customer!$A$2:$J$501,9,FALSE))</f>
        <v>John Donaldson</v>
      </c>
      <c r="C471" s="11" t="str">
        <f>PROPER(VLOOKUP(A471,Customer!$A$2:$H$501,3,FALSE))</f>
        <v>27</v>
      </c>
      <c r="D471" s="11" t="str">
        <f>PROPER(VLOOKUP(A471,Customer!$A$2:$H$501,4,FALSE))</f>
        <v>Male</v>
      </c>
      <c r="E471" s="11" t="str">
        <f>PROPER(VLOOKUP(A471,Customer!$A$2:$H$501,5,FALSE))</f>
        <v>New Edward</v>
      </c>
      <c r="F471" s="11" t="str">
        <f>PROPER(VLOOKUP(A471,Customer!$A$2:$H$501,6,FALSE))</f>
        <v>Maine</v>
      </c>
      <c r="G471" s="11" t="str">
        <f>VLOOKUP(A471,Customer!$A$2:$H$501,7,FALSE)</f>
        <v>USA</v>
      </c>
      <c r="H471" s="11" t="str">
        <f>PROPER(VLOOKUP(A471,Customer!$A$1:$J$501,10,FALSE))</f>
        <v>Bronze</v>
      </c>
      <c r="I471" s="11" t="s">
        <v>1680</v>
      </c>
      <c r="J471" s="11" t="str">
        <f>VLOOKUP(I471, Product!$A$2:$H$501, 2,FALSE)</f>
        <v>Women's Hair Dryer Brush</v>
      </c>
      <c r="K471" s="11" t="str">
        <f>VLOOKUP(I471,Product!$A$2:$H$501,3,FALSE)</f>
        <v>Beauty</v>
      </c>
      <c r="L471" s="11" t="str">
        <f>VLOOKUP(I471, Product!$A$2:$H$501, 4,FALSE)</f>
        <v>Haircare</v>
      </c>
      <c r="M471" s="11" t="str">
        <f>VLOOKUP(I471, Product!$A$2:$H$501,5,FALSE)</f>
        <v>Torres, Spencer and Potter</v>
      </c>
      <c r="N471" s="12">
        <f>VLOOKUP(I471, Product!$A$2:$I$501,8,FALSE)</f>
        <v>340.39</v>
      </c>
      <c r="O471" s="12">
        <f>VLOOKUP(I471, Product!$A$2:$I$501,9,FALSE)</f>
        <v>177</v>
      </c>
      <c r="P471" s="11" t="s">
        <v>1794</v>
      </c>
      <c r="Q471" s="11" t="str">
        <f>VLOOKUP(P471,Store_Dim!$A$2:$E$21,2,FALSE)</f>
        <v>Thomas, Bridges and Harris</v>
      </c>
      <c r="R471" s="11" t="str">
        <f>VLOOKUP(P471,Store_Dim!$A$2:$E$21,3,FALSE)</f>
        <v>North</v>
      </c>
      <c r="S471" s="11" t="str">
        <f>VLOOKUP(P471,Store_Dim!$A$2:$E$21,4,FALSE)</f>
        <v>Sabrinatown</v>
      </c>
      <c r="T471" s="11" t="str">
        <f>VLOOKUP(P471,Store_Dim!$A$2:$E$21,5,FALSE)</f>
        <v>Online</v>
      </c>
      <c r="U471" s="11" t="s">
        <v>1968</v>
      </c>
      <c r="V471" s="14">
        <f>VLOOKUP(Table1[[#This Row],[Sales_ID]],Sales!$A$2:$O$2001,2,FALSE)</f>
        <v>45573</v>
      </c>
      <c r="W471" s="15">
        <f>VLOOKUP(Table1[[#This Row],[Sales_ID]],Sales!$A$2:$O$2001,12,FALSE)</f>
        <v>2</v>
      </c>
      <c r="X471" s="16" t="str">
        <f>TEXT(VLOOKUP(Table1[[#This Row],[Sales_ID]],Sales!$A$2:$O$2001,13,FALSE),"₹#,##0")</f>
        <v>₹975</v>
      </c>
      <c r="Y471" s="51">
        <f>VLOOKUP(Table1[[#This Row],[Sales_ID]],Sales!$A$2:$O$2001,14,FALSE)</f>
        <v>0.26</v>
      </c>
      <c r="Z471" s="11" t="str">
        <f>VLOOKUP(Table1[[#This Row],[Sales_ID]],Sales!$A$2:$O$2001,10,FALSE)</f>
        <v>COD</v>
      </c>
      <c r="AA471" s="50">
        <f>VLOOKUP(Table1[[#This Row],[Sales_ID]],Sales!$A$2:$O$2001,15,FALSE)</f>
        <v>1443.7103999999999</v>
      </c>
    </row>
    <row r="472" spans="1:27" x14ac:dyDescent="0.3">
      <c r="A472" s="11" t="s">
        <v>511</v>
      </c>
      <c r="B472" s="11" t="str">
        <f>PROPER(VLOOKUP(A472,Customer!$A$2:$J$501,9,FALSE))</f>
        <v>Patrick Roberts</v>
      </c>
      <c r="C472" s="11" t="str">
        <f>PROPER(VLOOKUP(A472,Customer!$A$2:$H$501,3,FALSE))</f>
        <v>41</v>
      </c>
      <c r="D472" s="11" t="str">
        <f>PROPER(VLOOKUP(A472,Customer!$A$2:$H$501,4,FALSE))</f>
        <v>Female</v>
      </c>
      <c r="E472" s="11" t="str">
        <f>PROPER(VLOOKUP(A472,Customer!$A$2:$H$501,5,FALSE))</f>
        <v>Jaredville</v>
      </c>
      <c r="F472" s="11" t="str">
        <f>PROPER(VLOOKUP(A472,Customer!$A$2:$H$501,6,FALSE))</f>
        <v>Missouri</v>
      </c>
      <c r="G472" s="11" t="str">
        <f>VLOOKUP(A472,Customer!$A$2:$H$501,7,FALSE)</f>
        <v>USA</v>
      </c>
      <c r="H472" s="11" t="str">
        <f>PROPER(VLOOKUP(A472,Customer!$A$1:$J$501,10,FALSE))</f>
        <v>Platinum</v>
      </c>
      <c r="I472" s="11" t="s">
        <v>1654</v>
      </c>
      <c r="J472" s="11" t="str">
        <f>VLOOKUP(I472, Product!$A$2:$H$501, 2,FALSE)</f>
        <v>Men's Track Pants</v>
      </c>
      <c r="K472" s="11" t="str">
        <f>VLOOKUP(I472,Product!$A$2:$H$501,3,FALSE)</f>
        <v>Clothing</v>
      </c>
      <c r="L472" s="11" t="str">
        <f>VLOOKUP(I472, Product!$A$2:$H$501, 4,FALSE)</f>
        <v>Bottoms</v>
      </c>
      <c r="M472" s="11" t="str">
        <f>VLOOKUP(I472, Product!$A$2:$H$501,5,FALSE)</f>
        <v>Hamilton, Woods and Walker</v>
      </c>
      <c r="N472" s="12">
        <f>VLOOKUP(I472, Product!$A$2:$I$501,8,FALSE)</f>
        <v>386.56</v>
      </c>
      <c r="O472" s="12">
        <f>VLOOKUP(I472, Product!$A$2:$I$501,9,FALSE)</f>
        <v>125</v>
      </c>
      <c r="P472" s="11" t="s">
        <v>1813</v>
      </c>
      <c r="Q472" s="11" t="str">
        <f>VLOOKUP(P472,Store_Dim!$A$2:$E$21,2,FALSE)</f>
        <v>Mann-Austin</v>
      </c>
      <c r="R472" s="11" t="str">
        <f>VLOOKUP(P472,Store_Dim!$A$2:$E$21,3,FALSE)</f>
        <v>East</v>
      </c>
      <c r="S472" s="11" t="str">
        <f>VLOOKUP(P472,Store_Dim!$A$2:$E$21,4,FALSE)</f>
        <v>Vasquezborough</v>
      </c>
      <c r="T472" s="11" t="str">
        <f>VLOOKUP(P472,Store_Dim!$A$2:$E$21,5,FALSE)</f>
        <v>Online</v>
      </c>
      <c r="U472" s="11" t="s">
        <v>3246</v>
      </c>
      <c r="V472" s="14">
        <f>VLOOKUP(Table1[[#This Row],[Sales_ID]],Sales!$A$2:$O$2001,2,FALSE)</f>
        <v>45875</v>
      </c>
      <c r="W472" s="15">
        <f>VLOOKUP(Table1[[#This Row],[Sales_ID]],Sales!$A$2:$O$2001,12,FALSE)</f>
        <v>2</v>
      </c>
      <c r="X472" s="16" t="str">
        <f>TEXT(VLOOKUP(Table1[[#This Row],[Sales_ID]],Sales!$A$2:$O$2001,13,FALSE),"₹#,##0")</f>
        <v>₹665</v>
      </c>
      <c r="Y472" s="51">
        <f>VLOOKUP(Table1[[#This Row],[Sales_ID]],Sales!$A$2:$O$2001,14,FALSE)</f>
        <v>0.23</v>
      </c>
      <c r="Z472" s="11" t="str">
        <f>VLOOKUP(Table1[[#This Row],[Sales_ID]],Sales!$A$2:$O$2001,10,FALSE)</f>
        <v>Credit Card</v>
      </c>
      <c r="AA472" s="50">
        <f>VLOOKUP(Table1[[#This Row],[Sales_ID]],Sales!$A$2:$O$2001,15,FALSE)</f>
        <v>1023.33</v>
      </c>
    </row>
    <row r="473" spans="1:27" x14ac:dyDescent="0.3">
      <c r="A473" s="11" t="s">
        <v>1160</v>
      </c>
      <c r="B473" s="11" t="str">
        <f>PROPER(VLOOKUP(A473,Customer!$A$2:$J$501,9,FALSE))</f>
        <v>Michael Garner</v>
      </c>
      <c r="C473" s="11" t="str">
        <f>PROPER(VLOOKUP(A473,Customer!$A$2:$H$501,3,FALSE))</f>
        <v>21</v>
      </c>
      <c r="D473" s="11" t="str">
        <f>PROPER(VLOOKUP(A473,Customer!$A$2:$H$501,4,FALSE))</f>
        <v>Female</v>
      </c>
      <c r="E473" s="11" t="str">
        <f>PROPER(VLOOKUP(A473,Customer!$A$2:$H$501,5,FALSE))</f>
        <v>Port Crystal</v>
      </c>
      <c r="F473" s="11" t="str">
        <f>PROPER(VLOOKUP(A473,Customer!$A$2:$H$501,6,FALSE))</f>
        <v>New Hampshire</v>
      </c>
      <c r="G473" s="11" t="str">
        <f>VLOOKUP(A473,Customer!$A$2:$H$501,7,FALSE)</f>
        <v>USA</v>
      </c>
      <c r="H473" s="11" t="str">
        <f>PROPER(VLOOKUP(A473,Customer!$A$1:$J$501,10,FALSE))</f>
        <v>Platinum</v>
      </c>
      <c r="I473" s="11" t="s">
        <v>1638</v>
      </c>
      <c r="J473" s="11" t="str">
        <f>VLOOKUP(I473, Product!$A$2:$H$501, 2,FALSE)</f>
        <v>High-Grip Football</v>
      </c>
      <c r="K473" s="11" t="str">
        <f>VLOOKUP(I473,Product!$A$2:$H$501,3,FALSE)</f>
        <v>Sports</v>
      </c>
      <c r="L473" s="11" t="str">
        <f>VLOOKUP(I473, Product!$A$2:$H$501, 4,FALSE)</f>
        <v>Team Sports</v>
      </c>
      <c r="M473" s="11" t="str">
        <f>VLOOKUP(I473, Product!$A$2:$H$501,5,FALSE)</f>
        <v>Bridges, Banks and Cummings</v>
      </c>
      <c r="N473" s="12">
        <f>VLOOKUP(I473, Product!$A$2:$I$501,8,FALSE)</f>
        <v>318.91000000000003</v>
      </c>
      <c r="O473" s="12">
        <f>VLOOKUP(I473, Product!$A$2:$I$501,9,FALSE)</f>
        <v>114</v>
      </c>
      <c r="P473" s="11" t="s">
        <v>1789</v>
      </c>
      <c r="Q473" s="11" t="str">
        <f>VLOOKUP(P473,Store_Dim!$A$2:$E$21,2,FALSE)</f>
        <v>Hill, Wagner and Ballard</v>
      </c>
      <c r="R473" s="11" t="str">
        <f>VLOOKUP(P473,Store_Dim!$A$2:$E$21,3,FALSE)</f>
        <v>East</v>
      </c>
      <c r="S473" s="11" t="str">
        <f>VLOOKUP(P473,Store_Dim!$A$2:$E$21,4,FALSE)</f>
        <v>East Davidville</v>
      </c>
      <c r="T473" s="11" t="str">
        <f>VLOOKUP(P473,Store_Dim!$A$2:$E$21,5,FALSE)</f>
        <v>Online</v>
      </c>
      <c r="U473" s="11" t="s">
        <v>3247</v>
      </c>
      <c r="V473" s="14">
        <f>VLOOKUP(Table1[[#This Row],[Sales_ID]],Sales!$A$2:$O$2001,2,FALSE)</f>
        <v>45936</v>
      </c>
      <c r="W473" s="15">
        <f>VLOOKUP(Table1[[#This Row],[Sales_ID]],Sales!$A$2:$O$2001,12,FALSE)</f>
        <v>4</v>
      </c>
      <c r="X473" s="16" t="str">
        <f>TEXT(VLOOKUP(Table1[[#This Row],[Sales_ID]],Sales!$A$2:$O$2001,13,FALSE),"₹#,##0")</f>
        <v>₹558</v>
      </c>
      <c r="Y473" s="51">
        <f>VLOOKUP(Table1[[#This Row],[Sales_ID]],Sales!$A$2:$O$2001,14,FALSE)</f>
        <v>0.11</v>
      </c>
      <c r="Z473" s="11" t="str">
        <f>VLOOKUP(Table1[[#This Row],[Sales_ID]],Sales!$A$2:$O$2001,10,FALSE)</f>
        <v>Credit Card</v>
      </c>
      <c r="AA473" s="50">
        <f>VLOOKUP(Table1[[#This Row],[Sales_ID]],Sales!$A$2:$O$2001,15,FALSE)</f>
        <v>1984.7356</v>
      </c>
    </row>
    <row r="474" spans="1:27" x14ac:dyDescent="0.3">
      <c r="A474" s="11" t="s">
        <v>1238</v>
      </c>
      <c r="B474" s="11" t="str">
        <f>PROPER(VLOOKUP(A474,Customer!$A$2:$J$501,9,FALSE))</f>
        <v>Charles Norman Phd</v>
      </c>
      <c r="C474" s="11" t="str">
        <f>PROPER(VLOOKUP(A474,Customer!$A$2:$H$501,3,FALSE))</f>
        <v>62</v>
      </c>
      <c r="D474" s="11" t="str">
        <f>PROPER(VLOOKUP(A474,Customer!$A$2:$H$501,4,FALSE))</f>
        <v>Female</v>
      </c>
      <c r="E474" s="11" t="str">
        <f>PROPER(VLOOKUP(A474,Customer!$A$2:$H$501,5,FALSE))</f>
        <v>East Jennifer</v>
      </c>
      <c r="F474" s="11" t="str">
        <f>PROPER(VLOOKUP(A474,Customer!$A$2:$H$501,6,FALSE))</f>
        <v>Kansas</v>
      </c>
      <c r="G474" s="11" t="str">
        <f>VLOOKUP(A474,Customer!$A$2:$H$501,7,FALSE)</f>
        <v>USA</v>
      </c>
      <c r="H474" s="11" t="str">
        <f>PROPER(VLOOKUP(A474,Customer!$A$1:$J$501,10,FALSE))</f>
        <v>Platinum</v>
      </c>
      <c r="I474" s="11" t="s">
        <v>1728</v>
      </c>
      <c r="J474" s="11" t="str">
        <f>VLOOKUP(I474, Product!$A$2:$H$501, 2,FALSE)</f>
        <v>Gaming Mouse Pad XL</v>
      </c>
      <c r="K474" s="11" t="str">
        <f>VLOOKUP(I474,Product!$A$2:$H$501,3,FALSE)</f>
        <v>Electronics</v>
      </c>
      <c r="L474" s="11" t="str">
        <f>VLOOKUP(I474, Product!$A$2:$H$501, 4,FALSE)</f>
        <v>Accessories</v>
      </c>
      <c r="M474" s="11" t="str">
        <f>VLOOKUP(I474, Product!$A$2:$H$501,5,FALSE)</f>
        <v>Sharp, Taylor and Rodriguez</v>
      </c>
      <c r="N474" s="12">
        <f>VLOOKUP(I474, Product!$A$2:$I$501,8,FALSE)</f>
        <v>340.14</v>
      </c>
      <c r="O474" s="12">
        <f>VLOOKUP(I474, Product!$A$2:$I$501,9,FALSE)</f>
        <v>361</v>
      </c>
      <c r="P474" s="11" t="s">
        <v>1757</v>
      </c>
      <c r="Q474" s="11" t="str">
        <f>VLOOKUP(P474,Store_Dim!$A$2:$E$21,2,FALSE)</f>
        <v>Martinez, Adkins and Johnson</v>
      </c>
      <c r="R474" s="11" t="str">
        <f>VLOOKUP(P474,Store_Dim!$A$2:$E$21,3,FALSE)</f>
        <v>North</v>
      </c>
      <c r="S474" s="11" t="str">
        <f>VLOOKUP(P474,Store_Dim!$A$2:$E$21,4,FALSE)</f>
        <v>Danielmouth</v>
      </c>
      <c r="T474" s="11" t="str">
        <f>VLOOKUP(P474,Store_Dim!$A$2:$E$21,5,FALSE)</f>
        <v>Flagship</v>
      </c>
      <c r="U474" s="11" t="s">
        <v>3248</v>
      </c>
      <c r="V474" s="14">
        <f>VLOOKUP(Table1[[#This Row],[Sales_ID]],Sales!$A$2:$O$2001,2,FALSE)</f>
        <v>45807</v>
      </c>
      <c r="W474" s="15">
        <f>VLOOKUP(Table1[[#This Row],[Sales_ID]],Sales!$A$2:$O$2001,12,FALSE)</f>
        <v>2</v>
      </c>
      <c r="X474" s="16" t="str">
        <f>TEXT(VLOOKUP(Table1[[#This Row],[Sales_ID]],Sales!$A$2:$O$2001,13,FALSE),"₹#,##0")</f>
        <v>₹410</v>
      </c>
      <c r="Y474" s="51">
        <f>VLOOKUP(Table1[[#This Row],[Sales_ID]],Sales!$A$2:$O$2001,14,FALSE)</f>
        <v>0.13</v>
      </c>
      <c r="Z474" s="11" t="str">
        <f>VLOOKUP(Table1[[#This Row],[Sales_ID]],Sales!$A$2:$O$2001,10,FALSE)</f>
        <v>COD</v>
      </c>
      <c r="AA474" s="50">
        <f>VLOOKUP(Table1[[#This Row],[Sales_ID]],Sales!$A$2:$O$2001,15,FALSE)</f>
        <v>713.4</v>
      </c>
    </row>
    <row r="475" spans="1:27" x14ac:dyDescent="0.3">
      <c r="A475" s="11" t="s">
        <v>966</v>
      </c>
      <c r="B475" s="11" t="str">
        <f>PROPER(VLOOKUP(A475,Customer!$A$2:$J$501,9,FALSE))</f>
        <v>Angela Robinson</v>
      </c>
      <c r="C475" s="11" t="str">
        <f>PROPER(VLOOKUP(A475,Customer!$A$2:$H$501,3,FALSE))</f>
        <v>44</v>
      </c>
      <c r="D475" s="11" t="str">
        <f>PROPER(VLOOKUP(A475,Customer!$A$2:$H$501,4,FALSE))</f>
        <v>Male</v>
      </c>
      <c r="E475" s="11" t="str">
        <f>PROPER(VLOOKUP(A475,Customer!$A$2:$H$501,5,FALSE))</f>
        <v>New Nicholasstad</v>
      </c>
      <c r="F475" s="11" t="str">
        <f>PROPER(VLOOKUP(A475,Customer!$A$2:$H$501,6,FALSE))</f>
        <v>Tennessee</v>
      </c>
      <c r="G475" s="11" t="str">
        <f>VLOOKUP(A475,Customer!$A$2:$H$501,7,FALSE)</f>
        <v>USA</v>
      </c>
      <c r="H475" s="11" t="str">
        <f>PROPER(VLOOKUP(A475,Customer!$A$1:$J$501,10,FALSE))</f>
        <v>Platinum</v>
      </c>
      <c r="I475" s="11" t="s">
        <v>1714</v>
      </c>
      <c r="J475" s="11" t="str">
        <f>VLOOKUP(I475, Product!$A$2:$H$501, 2,FALSE)</f>
        <v>Hydrating Face Cleanser</v>
      </c>
      <c r="K475" s="11" t="str">
        <f>VLOOKUP(I475,Product!$A$2:$H$501,3,FALSE)</f>
        <v>Beauty</v>
      </c>
      <c r="L475" s="11" t="str">
        <f>VLOOKUP(I475, Product!$A$2:$H$501, 4,FALSE)</f>
        <v>Skincare</v>
      </c>
      <c r="M475" s="11" t="str">
        <f>VLOOKUP(I475, Product!$A$2:$H$501,5,FALSE)</f>
        <v>Butler Group</v>
      </c>
      <c r="N475" s="12">
        <f>VLOOKUP(I475, Product!$A$2:$I$501,8,FALSE)</f>
        <v>250.41615384615383</v>
      </c>
      <c r="O475" s="12">
        <f>VLOOKUP(I475, Product!$A$2:$I$501,9,FALSE)</f>
        <v>159</v>
      </c>
      <c r="P475" s="11" t="s">
        <v>1773</v>
      </c>
      <c r="Q475" s="11" t="str">
        <f>VLOOKUP(P475,Store_Dim!$A$2:$E$21,2,FALSE)</f>
        <v>Gray Ltd</v>
      </c>
      <c r="R475" s="11" t="str">
        <f>VLOOKUP(P475,Store_Dim!$A$2:$E$21,3,FALSE)</f>
        <v>North</v>
      </c>
      <c r="S475" s="11" t="str">
        <f>VLOOKUP(P475,Store_Dim!$A$2:$E$21,4,FALSE)</f>
        <v>New Michaelchester</v>
      </c>
      <c r="T475" s="11" t="str">
        <f>VLOOKUP(P475,Store_Dim!$A$2:$E$21,5,FALSE)</f>
        <v>Outlet</v>
      </c>
      <c r="U475" s="11" t="s">
        <v>3249</v>
      </c>
      <c r="V475" s="14">
        <f>VLOOKUP(Table1[[#This Row],[Sales_ID]],Sales!$A$2:$O$2001,2,FALSE)</f>
        <v>45473</v>
      </c>
      <c r="W475" s="15">
        <f>VLOOKUP(Table1[[#This Row],[Sales_ID]],Sales!$A$2:$O$2001,12,FALSE)</f>
        <v>2</v>
      </c>
      <c r="X475" s="16" t="str">
        <f>TEXT(VLOOKUP(Table1[[#This Row],[Sales_ID]],Sales!$A$2:$O$2001,13,FALSE),"₹#,##0")</f>
        <v>₹880</v>
      </c>
      <c r="Y475" s="51">
        <f>VLOOKUP(Table1[[#This Row],[Sales_ID]],Sales!$A$2:$O$2001,14,FALSE)</f>
        <v>0.28999999999999998</v>
      </c>
      <c r="Z475" s="11" t="str">
        <f>VLOOKUP(Table1[[#This Row],[Sales_ID]],Sales!$A$2:$O$2001,10,FALSE)</f>
        <v>COD</v>
      </c>
      <c r="AA475" s="50">
        <f>VLOOKUP(Table1[[#This Row],[Sales_ID]],Sales!$A$2:$O$2001,15,FALSE)</f>
        <v>1249.5006000000001</v>
      </c>
    </row>
    <row r="476" spans="1:27" x14ac:dyDescent="0.3">
      <c r="A476" s="11" t="s">
        <v>40</v>
      </c>
      <c r="B476" s="11" t="str">
        <f>PROPER(VLOOKUP(A476,Customer!$A$2:$J$501,9,FALSE))</f>
        <v>Daniel Boyd</v>
      </c>
      <c r="C476" s="11" t="str">
        <f>PROPER(VLOOKUP(A476,Customer!$A$2:$H$501,3,FALSE))</f>
        <v>29</v>
      </c>
      <c r="D476" s="11" t="str">
        <f>PROPER(VLOOKUP(A476,Customer!$A$2:$H$501,4,FALSE))</f>
        <v>Female</v>
      </c>
      <c r="E476" s="11" t="str">
        <f>PROPER(VLOOKUP(A476,Customer!$A$2:$H$501,5,FALSE))</f>
        <v>West Pamelafurt</v>
      </c>
      <c r="F476" s="11" t="str">
        <f>PROPER(VLOOKUP(A476,Customer!$A$2:$H$501,6,FALSE))</f>
        <v>West Virginia</v>
      </c>
      <c r="G476" s="11" t="str">
        <f>VLOOKUP(A476,Customer!$A$2:$H$501,7,FALSE)</f>
        <v>USA</v>
      </c>
      <c r="H476" s="11" t="str">
        <f>PROPER(VLOOKUP(A476,Customer!$A$1:$J$501,10,FALSE))</f>
        <v>Bronze</v>
      </c>
      <c r="I476" s="11" t="s">
        <v>1574</v>
      </c>
      <c r="J476" s="11" t="str">
        <f>VLOOKUP(I476, Product!$A$2:$H$501, 2,FALSE)</f>
        <v>USB-C Fast Charger</v>
      </c>
      <c r="K476" s="11" t="str">
        <f>VLOOKUP(I476,Product!$A$2:$H$501,3,FALSE)</f>
        <v>Electronics</v>
      </c>
      <c r="L476" s="11" t="str">
        <f>VLOOKUP(I476, Product!$A$2:$H$501, 4,FALSE)</f>
        <v>Accessories</v>
      </c>
      <c r="M476" s="11" t="str">
        <f>VLOOKUP(I476, Product!$A$2:$H$501,5,FALSE)</f>
        <v>Dawson-Perkins</v>
      </c>
      <c r="N476" s="12">
        <f>VLOOKUP(I476, Product!$A$2:$I$501,8,FALSE)</f>
        <v>242.23</v>
      </c>
      <c r="O476" s="12">
        <f>VLOOKUP(I476, Product!$A$2:$I$501,9,FALSE)</f>
        <v>453</v>
      </c>
      <c r="P476" s="11" t="s">
        <v>1810</v>
      </c>
      <c r="Q476" s="11" t="str">
        <f>VLOOKUP(P476,Store_Dim!$A$2:$E$21,2,FALSE)</f>
        <v>Guerrero-Schmitt</v>
      </c>
      <c r="R476" s="11" t="str">
        <f>VLOOKUP(P476,Store_Dim!$A$2:$E$21,3,FALSE)</f>
        <v>East</v>
      </c>
      <c r="S476" s="11" t="str">
        <f>VLOOKUP(P476,Store_Dim!$A$2:$E$21,4,FALSE)</f>
        <v>East Stevechester</v>
      </c>
      <c r="T476" s="11" t="str">
        <f>VLOOKUP(P476,Store_Dim!$A$2:$E$21,5,FALSE)</f>
        <v>Flagship</v>
      </c>
      <c r="U476" s="11" t="s">
        <v>3250</v>
      </c>
      <c r="V476" s="14">
        <f>VLOOKUP(Table1[[#This Row],[Sales_ID]],Sales!$A$2:$O$2001,2,FALSE)</f>
        <v>45664</v>
      </c>
      <c r="W476" s="15">
        <f>VLOOKUP(Table1[[#This Row],[Sales_ID]],Sales!$A$2:$O$2001,12,FALSE)</f>
        <v>1</v>
      </c>
      <c r="X476" s="16" t="str">
        <f>TEXT(VLOOKUP(Table1[[#This Row],[Sales_ID]],Sales!$A$2:$O$2001,13,FALSE),"₹#,##0")</f>
        <v>₹351</v>
      </c>
      <c r="Y476" s="51">
        <f>VLOOKUP(Table1[[#This Row],[Sales_ID]],Sales!$A$2:$O$2001,14,FALSE)</f>
        <v>0.03</v>
      </c>
      <c r="Z476" s="11" t="str">
        <f>VLOOKUP(Table1[[#This Row],[Sales_ID]],Sales!$A$2:$O$2001,10,FALSE)</f>
        <v>COD</v>
      </c>
      <c r="AA476" s="50">
        <f>VLOOKUP(Table1[[#This Row],[Sales_ID]],Sales!$A$2:$O$2001,15,FALSE)</f>
        <v>340.06259999999997</v>
      </c>
    </row>
    <row r="477" spans="1:27" x14ac:dyDescent="0.3">
      <c r="A477" s="11" t="s">
        <v>1098</v>
      </c>
      <c r="B477" s="11" t="str">
        <f>PROPER(VLOOKUP(A477,Customer!$A$2:$J$501,9,FALSE))</f>
        <v>Charles Miller</v>
      </c>
      <c r="C477" s="11" t="str">
        <f>PROPER(VLOOKUP(A477,Customer!$A$2:$H$501,3,FALSE))</f>
        <v>26</v>
      </c>
      <c r="D477" s="11" t="str">
        <f>PROPER(VLOOKUP(A477,Customer!$A$2:$H$501,4,FALSE))</f>
        <v>Male</v>
      </c>
      <c r="E477" s="11" t="str">
        <f>PROPER(VLOOKUP(A477,Customer!$A$2:$H$501,5,FALSE))</f>
        <v>Lake Allisonborough</v>
      </c>
      <c r="F477" s="11" t="str">
        <f>PROPER(VLOOKUP(A477,Customer!$A$2:$H$501,6,FALSE))</f>
        <v>Iowa</v>
      </c>
      <c r="G477" s="11" t="str">
        <f>VLOOKUP(A477,Customer!$A$2:$H$501,7,FALSE)</f>
        <v>USA</v>
      </c>
      <c r="H477" s="11" t="str">
        <f>PROPER(VLOOKUP(A477,Customer!$A$1:$J$501,10,FALSE))</f>
        <v>Silver</v>
      </c>
      <c r="I477" s="11" t="s">
        <v>1664</v>
      </c>
      <c r="J477" s="11" t="str">
        <f>VLOOKUP(I477, Product!$A$2:$H$501, 2,FALSE)</f>
        <v>Womens Cotton Scarf</v>
      </c>
      <c r="K477" s="11" t="str">
        <f>VLOOKUP(I477,Product!$A$2:$H$501,3,FALSE)</f>
        <v>Clothing</v>
      </c>
      <c r="L477" s="11" t="str">
        <f>VLOOKUP(I477, Product!$A$2:$H$501, 4,FALSE)</f>
        <v>Accessories</v>
      </c>
      <c r="M477" s="11" t="str">
        <f>VLOOKUP(I477, Product!$A$2:$H$501,5,FALSE)</f>
        <v>Shepherd-Gould</v>
      </c>
      <c r="N477" s="12">
        <f>VLOOKUP(I477, Product!$A$2:$I$501,8,FALSE)</f>
        <v>113.83</v>
      </c>
      <c r="O477" s="12">
        <f>VLOOKUP(I477, Product!$A$2:$I$501,9,FALSE)</f>
        <v>485</v>
      </c>
      <c r="P477" s="11" t="s">
        <v>1766</v>
      </c>
      <c r="Q477" s="11" t="str">
        <f>VLOOKUP(P477,Store_Dim!$A$2:$E$21,2,FALSE)</f>
        <v>Johnson-Wright</v>
      </c>
      <c r="R477" s="11" t="str">
        <f>VLOOKUP(P477,Store_Dim!$A$2:$E$21,3,FALSE)</f>
        <v>North</v>
      </c>
      <c r="S477" s="11" t="str">
        <f>VLOOKUP(P477,Store_Dim!$A$2:$E$21,4,FALSE)</f>
        <v>Hoodberg</v>
      </c>
      <c r="T477" s="11" t="str">
        <f>VLOOKUP(P477,Store_Dim!$A$2:$E$21,5,FALSE)</f>
        <v>Outlet</v>
      </c>
      <c r="U477" s="11" t="s">
        <v>3251</v>
      </c>
      <c r="V477" s="14">
        <f>VLOOKUP(Table1[[#This Row],[Sales_ID]],Sales!$A$2:$O$2001,2,FALSE)</f>
        <v>45633</v>
      </c>
      <c r="W477" s="15">
        <f>VLOOKUP(Table1[[#This Row],[Sales_ID]],Sales!$A$2:$O$2001,12,FALSE)</f>
        <v>4</v>
      </c>
      <c r="X477" s="16" t="str">
        <f>TEXT(VLOOKUP(Table1[[#This Row],[Sales_ID]],Sales!$A$2:$O$2001,13,FALSE),"₹#,##0")</f>
        <v>₹349</v>
      </c>
      <c r="Y477" s="51">
        <f>VLOOKUP(Table1[[#This Row],[Sales_ID]],Sales!$A$2:$O$2001,14,FALSE)</f>
        <v>0.16</v>
      </c>
      <c r="Z477" s="11" t="str">
        <f>VLOOKUP(Table1[[#This Row],[Sales_ID]],Sales!$A$2:$O$2001,10,FALSE)</f>
        <v>Credit Card</v>
      </c>
      <c r="AA477" s="50">
        <f>VLOOKUP(Table1[[#This Row],[Sales_ID]],Sales!$A$2:$O$2001,15,FALSE)</f>
        <v>1171.2288000000001</v>
      </c>
    </row>
    <row r="478" spans="1:27" x14ac:dyDescent="0.3">
      <c r="A478" s="11" t="s">
        <v>1417</v>
      </c>
      <c r="B478" s="11" t="str">
        <f>PROPER(VLOOKUP(A478,Customer!$A$2:$J$501,9,FALSE))</f>
        <v>John Perez</v>
      </c>
      <c r="C478" s="11" t="str">
        <f>PROPER(VLOOKUP(A478,Customer!$A$2:$H$501,3,FALSE))</f>
        <v>29</v>
      </c>
      <c r="D478" s="11" t="str">
        <f>PROPER(VLOOKUP(A478,Customer!$A$2:$H$501,4,FALSE))</f>
        <v>Female</v>
      </c>
      <c r="E478" s="11" t="str">
        <f>PROPER(VLOOKUP(A478,Customer!$A$2:$H$501,5,FALSE))</f>
        <v>Brandontown</v>
      </c>
      <c r="F478" s="11" t="str">
        <f>PROPER(VLOOKUP(A478,Customer!$A$2:$H$501,6,FALSE))</f>
        <v>South Carolina</v>
      </c>
      <c r="G478" s="11" t="str">
        <f>VLOOKUP(A478,Customer!$A$2:$H$501,7,FALSE)</f>
        <v>USA</v>
      </c>
      <c r="H478" s="11" t="str">
        <f>PROPER(VLOOKUP(A478,Customer!$A$1:$J$501,10,FALSE))</f>
        <v>Gold</v>
      </c>
      <c r="I478" s="11" t="s">
        <v>1598</v>
      </c>
      <c r="J478" s="11" t="str">
        <f>VLOOKUP(I478, Product!$A$2:$H$501, 2,FALSE)</f>
        <v>Women's Scarf Set</v>
      </c>
      <c r="K478" s="11" t="str">
        <f>VLOOKUP(I478,Product!$A$2:$H$501,3,FALSE)</f>
        <v>Clothing</v>
      </c>
      <c r="L478" s="11" t="str">
        <f>VLOOKUP(I478, Product!$A$2:$H$501, 4,FALSE)</f>
        <v>Accessories</v>
      </c>
      <c r="M478" s="11" t="str">
        <f>VLOOKUP(I478, Product!$A$2:$H$501,5,FALSE)</f>
        <v>Brown and Sons</v>
      </c>
      <c r="N478" s="12">
        <f>VLOOKUP(I478, Product!$A$2:$I$501,8,FALSE)</f>
        <v>174.02</v>
      </c>
      <c r="O478" s="12">
        <f>VLOOKUP(I478, Product!$A$2:$I$501,9,FALSE)</f>
        <v>268</v>
      </c>
      <c r="P478" s="11" t="s">
        <v>1766</v>
      </c>
      <c r="Q478" s="11" t="str">
        <f>VLOOKUP(P478,Store_Dim!$A$2:$E$21,2,FALSE)</f>
        <v>Johnson-Wright</v>
      </c>
      <c r="R478" s="11" t="str">
        <f>VLOOKUP(P478,Store_Dim!$A$2:$E$21,3,FALSE)</f>
        <v>North</v>
      </c>
      <c r="S478" s="11" t="str">
        <f>VLOOKUP(P478,Store_Dim!$A$2:$E$21,4,FALSE)</f>
        <v>Hoodberg</v>
      </c>
      <c r="T478" s="11" t="str">
        <f>VLOOKUP(P478,Store_Dim!$A$2:$E$21,5,FALSE)</f>
        <v>Outlet</v>
      </c>
      <c r="U478" s="11" t="s">
        <v>3252</v>
      </c>
      <c r="V478" s="14">
        <f>VLOOKUP(Table1[[#This Row],[Sales_ID]],Sales!$A$2:$O$2001,2,FALSE)</f>
        <v>45548</v>
      </c>
      <c r="W478" s="15">
        <f>VLOOKUP(Table1[[#This Row],[Sales_ID]],Sales!$A$2:$O$2001,12,FALSE)</f>
        <v>3</v>
      </c>
      <c r="X478" s="16" t="str">
        <f>TEXT(VLOOKUP(Table1[[#This Row],[Sales_ID]],Sales!$A$2:$O$2001,13,FALSE),"₹#,##0")</f>
        <v>₹248</v>
      </c>
      <c r="Y478" s="51">
        <f>VLOOKUP(Table1[[#This Row],[Sales_ID]],Sales!$A$2:$O$2001,14,FALSE)</f>
        <v>0.02</v>
      </c>
      <c r="Z478" s="11" t="str">
        <f>VLOOKUP(Table1[[#This Row],[Sales_ID]],Sales!$A$2:$O$2001,10,FALSE)</f>
        <v>COD</v>
      </c>
      <c r="AA478" s="50">
        <f>VLOOKUP(Table1[[#This Row],[Sales_ID]],Sales!$A$2:$O$2001,15,FALSE)</f>
        <v>728.12040000000002</v>
      </c>
    </row>
    <row r="479" spans="1:27" x14ac:dyDescent="0.3">
      <c r="A479" s="11" t="s">
        <v>1211</v>
      </c>
      <c r="B479" s="11" t="str">
        <f>PROPER(VLOOKUP(A479,Customer!$A$2:$J$501,9,FALSE))</f>
        <v>Timothy Valenzuela</v>
      </c>
      <c r="C479" s="11" t="str">
        <f>PROPER(VLOOKUP(A479,Customer!$A$2:$H$501,3,FALSE))</f>
        <v>53</v>
      </c>
      <c r="D479" s="11" t="str">
        <f>PROPER(VLOOKUP(A479,Customer!$A$2:$H$501,4,FALSE))</f>
        <v>Male</v>
      </c>
      <c r="E479" s="11" t="str">
        <f>PROPER(VLOOKUP(A479,Customer!$A$2:$H$501,5,FALSE))</f>
        <v>Stevensshire</v>
      </c>
      <c r="F479" s="11" t="str">
        <f>PROPER(VLOOKUP(A479,Customer!$A$2:$H$501,6,FALSE))</f>
        <v>Missouri</v>
      </c>
      <c r="G479" s="11" t="str">
        <f>VLOOKUP(A479,Customer!$A$2:$H$501,7,FALSE)</f>
        <v>USA</v>
      </c>
      <c r="H479" s="11" t="str">
        <f>PROPER(VLOOKUP(A479,Customer!$A$1:$J$501,10,FALSE))</f>
        <v>Platinum</v>
      </c>
      <c r="I479" s="11" t="s">
        <v>1626</v>
      </c>
      <c r="J479" s="11" t="str">
        <f>VLOOKUP(I479, Product!$A$2:$H$501, 2,FALSE)</f>
        <v>Portable Power Bank</v>
      </c>
      <c r="K479" s="11" t="str">
        <f>VLOOKUP(I479,Product!$A$2:$H$501,3,FALSE)</f>
        <v>Electronics</v>
      </c>
      <c r="L479" s="11" t="str">
        <f>VLOOKUP(I479, Product!$A$2:$H$501, 4,FALSE)</f>
        <v>Mobile</v>
      </c>
      <c r="M479" s="11" t="str">
        <f>VLOOKUP(I479, Product!$A$2:$H$501,5,FALSE)</f>
        <v>Cummings and Sons</v>
      </c>
      <c r="N479" s="12">
        <f>VLOOKUP(I479, Product!$A$2:$I$501,8,FALSE)</f>
        <v>326.06</v>
      </c>
      <c r="O479" s="12">
        <f>VLOOKUP(I479, Product!$A$2:$I$501,9,FALSE)</f>
        <v>301</v>
      </c>
      <c r="P479" s="11" t="s">
        <v>1801</v>
      </c>
      <c r="Q479" s="11" t="str">
        <f>VLOOKUP(P479,Store_Dim!$A$2:$E$21,2,FALSE)</f>
        <v>Shelton PLC</v>
      </c>
      <c r="R479" s="11" t="str">
        <f>VLOOKUP(P479,Store_Dim!$A$2:$E$21,3,FALSE)</f>
        <v>North</v>
      </c>
      <c r="S479" s="11" t="str">
        <f>VLOOKUP(P479,Store_Dim!$A$2:$E$21,4,FALSE)</f>
        <v>East Jenniferstad</v>
      </c>
      <c r="T479" s="11" t="str">
        <f>VLOOKUP(P479,Store_Dim!$A$2:$E$21,5,FALSE)</f>
        <v>Flagship</v>
      </c>
      <c r="U479" s="11" t="s">
        <v>3253</v>
      </c>
      <c r="V479" s="14">
        <f>VLOOKUP(Table1[[#This Row],[Sales_ID]],Sales!$A$2:$O$2001,2,FALSE)</f>
        <v>45244</v>
      </c>
      <c r="W479" s="15">
        <f>VLOOKUP(Table1[[#This Row],[Sales_ID]],Sales!$A$2:$O$2001,12,FALSE)</f>
        <v>3</v>
      </c>
      <c r="X479" s="16" t="str">
        <f>TEXT(VLOOKUP(Table1[[#This Row],[Sales_ID]],Sales!$A$2:$O$2001,13,FALSE),"₹#,##0")</f>
        <v>₹836</v>
      </c>
      <c r="Y479" s="51">
        <f>VLOOKUP(Table1[[#This Row],[Sales_ID]],Sales!$A$2:$O$2001,14,FALSE)</f>
        <v>0.16</v>
      </c>
      <c r="Z479" s="11" t="str">
        <f>VLOOKUP(Table1[[#This Row],[Sales_ID]],Sales!$A$2:$O$2001,10,FALSE)</f>
        <v>Credit Card</v>
      </c>
      <c r="AA479" s="50">
        <f>VLOOKUP(Table1[[#This Row],[Sales_ID]],Sales!$A$2:$O$2001,15,FALSE)</f>
        <v>2107.4004</v>
      </c>
    </row>
    <row r="480" spans="1:27" x14ac:dyDescent="0.3">
      <c r="A480" s="11" t="s">
        <v>640</v>
      </c>
      <c r="B480" s="11" t="str">
        <f>PROPER(VLOOKUP(A480,Customer!$A$2:$J$501,9,FALSE))</f>
        <v>Anthony Garcia</v>
      </c>
      <c r="C480" s="11" t="str">
        <f>PROPER(VLOOKUP(A480,Customer!$A$2:$H$501,3,FALSE))</f>
        <v>60</v>
      </c>
      <c r="D480" s="11" t="str">
        <f>PROPER(VLOOKUP(A480,Customer!$A$2:$H$501,4,FALSE))</f>
        <v>Male</v>
      </c>
      <c r="E480" s="11" t="str">
        <f>PROPER(VLOOKUP(A480,Customer!$A$2:$H$501,5,FALSE))</f>
        <v>Taraberg</v>
      </c>
      <c r="F480" s="11" t="str">
        <f>PROPER(VLOOKUP(A480,Customer!$A$2:$H$501,6,FALSE))</f>
        <v>Arizona</v>
      </c>
      <c r="G480" s="11" t="str">
        <f>VLOOKUP(A480,Customer!$A$2:$H$501,7,FALSE)</f>
        <v>USA</v>
      </c>
      <c r="H480" s="11" t="str">
        <f>PROPER(VLOOKUP(A480,Customer!$A$1:$J$501,10,FALSE))</f>
        <v>Silver</v>
      </c>
      <c r="I480" s="11" t="s">
        <v>1576</v>
      </c>
      <c r="J480" s="11" t="str">
        <f>VLOOKUP(I480, Product!$A$2:$H$501, 2,FALSE)</f>
        <v>Decorative Wall Mirror</v>
      </c>
      <c r="K480" s="11" t="str">
        <f>VLOOKUP(I480,Product!$A$2:$H$501,3,FALSE)</f>
        <v>Home</v>
      </c>
      <c r="L480" s="11" t="str">
        <f>VLOOKUP(I480, Product!$A$2:$H$501, 4,FALSE)</f>
        <v>Decor</v>
      </c>
      <c r="M480" s="11" t="str">
        <f>VLOOKUP(I480, Product!$A$2:$H$501,5,FALSE)</f>
        <v>Luna, Anderson and Bowman</v>
      </c>
      <c r="N480" s="12">
        <f>VLOOKUP(I480, Product!$A$2:$I$501,8,FALSE)</f>
        <v>48.01</v>
      </c>
      <c r="O480" s="12">
        <f>VLOOKUP(I480, Product!$A$2:$I$501,9,FALSE)</f>
        <v>439</v>
      </c>
      <c r="P480" s="11" t="s">
        <v>1789</v>
      </c>
      <c r="Q480" s="11" t="str">
        <f>VLOOKUP(P480,Store_Dim!$A$2:$E$21,2,FALSE)</f>
        <v>Hill, Wagner and Ballard</v>
      </c>
      <c r="R480" s="11" t="str">
        <f>VLOOKUP(P480,Store_Dim!$A$2:$E$21,3,FALSE)</f>
        <v>East</v>
      </c>
      <c r="S480" s="11" t="str">
        <f>VLOOKUP(P480,Store_Dim!$A$2:$E$21,4,FALSE)</f>
        <v>East Davidville</v>
      </c>
      <c r="T480" s="11" t="str">
        <f>VLOOKUP(P480,Store_Dim!$A$2:$E$21,5,FALSE)</f>
        <v>Online</v>
      </c>
      <c r="U480" s="11" t="s">
        <v>3254</v>
      </c>
      <c r="V480" s="14">
        <f>VLOOKUP(Table1[[#This Row],[Sales_ID]],Sales!$A$2:$O$2001,2,FALSE)</f>
        <v>45753</v>
      </c>
      <c r="W480" s="15">
        <f>VLOOKUP(Table1[[#This Row],[Sales_ID]],Sales!$A$2:$O$2001,12,FALSE)</f>
        <v>3</v>
      </c>
      <c r="X480" s="16" t="str">
        <f>TEXT(VLOOKUP(Table1[[#This Row],[Sales_ID]],Sales!$A$2:$O$2001,13,FALSE),"₹#,##0")</f>
        <v>₹697</v>
      </c>
      <c r="Y480" s="51">
        <f>VLOOKUP(Table1[[#This Row],[Sales_ID]],Sales!$A$2:$O$2001,14,FALSE)</f>
        <v>0.13</v>
      </c>
      <c r="Z480" s="11" t="str">
        <f>VLOOKUP(Table1[[#This Row],[Sales_ID]],Sales!$A$2:$O$2001,10,FALSE)</f>
        <v>COD</v>
      </c>
      <c r="AA480" s="50">
        <f>VLOOKUP(Table1[[#This Row],[Sales_ID]],Sales!$A$2:$O$2001,15,FALSE)</f>
        <v>1818.4914000000001</v>
      </c>
    </row>
    <row r="481" spans="1:27" x14ac:dyDescent="0.3">
      <c r="A481" s="11" t="s">
        <v>785</v>
      </c>
      <c r="B481" s="11" t="str">
        <f>PROPER(VLOOKUP(A481,Customer!$A$2:$J$501,9,FALSE))</f>
        <v>Laura Soto</v>
      </c>
      <c r="C481" s="11" t="str">
        <f>PROPER(VLOOKUP(A481,Customer!$A$2:$H$501,3,FALSE))</f>
        <v>57</v>
      </c>
      <c r="D481" s="11" t="str">
        <f>PROPER(VLOOKUP(A481,Customer!$A$2:$H$501,4,FALSE))</f>
        <v>Female</v>
      </c>
      <c r="E481" s="11" t="str">
        <f>PROPER(VLOOKUP(A481,Customer!$A$2:$H$501,5,FALSE))</f>
        <v>Rodriguezton</v>
      </c>
      <c r="F481" s="11" t="str">
        <f>PROPER(VLOOKUP(A481,Customer!$A$2:$H$501,6,FALSE))</f>
        <v>Michigan</v>
      </c>
      <c r="G481" s="11" t="str">
        <f>VLOOKUP(A481,Customer!$A$2:$H$501,7,FALSE)</f>
        <v>USA</v>
      </c>
      <c r="H481" s="11" t="str">
        <f>PROPER(VLOOKUP(A481,Customer!$A$1:$J$501,10,FALSE))</f>
        <v>Platinum</v>
      </c>
      <c r="I481" s="11" t="s">
        <v>1736</v>
      </c>
      <c r="J481" s="11" t="str">
        <f>VLOOKUP(I481, Product!$A$2:$H$501, 2,FALSE)</f>
        <v>Vitamin E Body Lotion</v>
      </c>
      <c r="K481" s="11" t="str">
        <f>VLOOKUP(I481,Product!$A$2:$H$501,3,FALSE)</f>
        <v>Beauty</v>
      </c>
      <c r="L481" s="11" t="str">
        <f>VLOOKUP(I481, Product!$A$2:$H$501, 4,FALSE)</f>
        <v>Skincare</v>
      </c>
      <c r="M481" s="11" t="str">
        <f>VLOOKUP(I481, Product!$A$2:$H$501,5,FALSE)</f>
        <v>Hoffman-Williams</v>
      </c>
      <c r="N481" s="12">
        <f>VLOOKUP(I481, Product!$A$2:$I$501,8,FALSE)</f>
        <v>358.47</v>
      </c>
      <c r="O481" s="12">
        <f>VLOOKUP(I481, Product!$A$2:$I$501,9,FALSE)</f>
        <v>213</v>
      </c>
      <c r="P481" s="11" t="s">
        <v>1797</v>
      </c>
      <c r="Q481" s="11" t="str">
        <f>VLOOKUP(P481,Store_Dim!$A$2:$E$21,2,FALSE)</f>
        <v>Gardner, Humphrey and Contreras</v>
      </c>
      <c r="R481" s="11" t="str">
        <f>VLOOKUP(P481,Store_Dim!$A$2:$E$21,3,FALSE)</f>
        <v>East</v>
      </c>
      <c r="S481" s="11" t="str">
        <f>VLOOKUP(P481,Store_Dim!$A$2:$E$21,4,FALSE)</f>
        <v>Johnsonville</v>
      </c>
      <c r="T481" s="11" t="str">
        <f>VLOOKUP(P481,Store_Dim!$A$2:$E$21,5,FALSE)</f>
        <v>Flagship</v>
      </c>
      <c r="U481" s="11" t="s">
        <v>3255</v>
      </c>
      <c r="V481" s="14">
        <f>VLOOKUP(Table1[[#This Row],[Sales_ID]],Sales!$A$2:$O$2001,2,FALSE)</f>
        <v>45804</v>
      </c>
      <c r="W481" s="15">
        <f>VLOOKUP(Table1[[#This Row],[Sales_ID]],Sales!$A$2:$O$2001,12,FALSE)</f>
        <v>2</v>
      </c>
      <c r="X481" s="16" t="str">
        <f>TEXT(VLOOKUP(Table1[[#This Row],[Sales_ID]],Sales!$A$2:$O$2001,13,FALSE),"₹#,##0")</f>
        <v>₹823</v>
      </c>
      <c r="Y481" s="51">
        <f>VLOOKUP(Table1[[#This Row],[Sales_ID]],Sales!$A$2:$O$2001,14,FALSE)</f>
        <v>0.22</v>
      </c>
      <c r="Z481" s="11" t="str">
        <f>VLOOKUP(Table1[[#This Row],[Sales_ID]],Sales!$A$2:$O$2001,10,FALSE)</f>
        <v>PayPal</v>
      </c>
      <c r="AA481" s="50">
        <f>VLOOKUP(Table1[[#This Row],[Sales_ID]],Sales!$A$2:$O$2001,15,FALSE)</f>
        <v>1283.2403999999999</v>
      </c>
    </row>
    <row r="482" spans="1:27" x14ac:dyDescent="0.3">
      <c r="A482" s="11" t="s">
        <v>1249</v>
      </c>
      <c r="B482" s="11" t="str">
        <f>PROPER(VLOOKUP(A482,Customer!$A$2:$J$501,9,FALSE))</f>
        <v>Terry Moses</v>
      </c>
      <c r="C482" s="11" t="str">
        <f>PROPER(VLOOKUP(A482,Customer!$A$2:$H$501,3,FALSE))</f>
        <v>51</v>
      </c>
      <c r="D482" s="11" t="str">
        <f>PROPER(VLOOKUP(A482,Customer!$A$2:$H$501,4,FALSE))</f>
        <v>Female</v>
      </c>
      <c r="E482" s="11" t="str">
        <f>PROPER(VLOOKUP(A482,Customer!$A$2:$H$501,5,FALSE))</f>
        <v>Leahmouth</v>
      </c>
      <c r="F482" s="11" t="str">
        <f>PROPER(VLOOKUP(A482,Customer!$A$2:$H$501,6,FALSE))</f>
        <v>Nevada</v>
      </c>
      <c r="G482" s="11" t="str">
        <f>VLOOKUP(A482,Customer!$A$2:$H$501,7,FALSE)</f>
        <v>USA</v>
      </c>
      <c r="H482" s="11" t="str">
        <f>PROPER(VLOOKUP(A482,Customer!$A$1:$J$501,10,FALSE))</f>
        <v>Platinum</v>
      </c>
      <c r="I482" s="11" t="s">
        <v>1616</v>
      </c>
      <c r="J482" s="11" t="str">
        <f>VLOOKUP(I482, Product!$A$2:$H$501, 2,FALSE)</f>
        <v>Gaming Mechanical Keyboard</v>
      </c>
      <c r="K482" s="11" t="str">
        <f>VLOOKUP(I482,Product!$A$2:$H$501,3,FALSE)</f>
        <v>Electronics</v>
      </c>
      <c r="L482" s="11" t="str">
        <f>VLOOKUP(I482, Product!$A$2:$H$501, 4,FALSE)</f>
        <v>Computer</v>
      </c>
      <c r="M482" s="11" t="str">
        <f>VLOOKUP(I482, Product!$A$2:$H$501,5,FALSE)</f>
        <v>Lucero LLC</v>
      </c>
      <c r="N482" s="12">
        <f>VLOOKUP(I482, Product!$A$2:$I$501,8,FALSE)</f>
        <v>419.28</v>
      </c>
      <c r="O482" s="12">
        <f>VLOOKUP(I482, Product!$A$2:$I$501,9,FALSE)</f>
        <v>86</v>
      </c>
      <c r="P482" s="11" t="s">
        <v>1804</v>
      </c>
      <c r="Q482" s="11" t="str">
        <f>VLOOKUP(P482,Store_Dim!$A$2:$E$21,2,FALSE)</f>
        <v>Frederick-Wright</v>
      </c>
      <c r="R482" s="11" t="str">
        <f>VLOOKUP(P482,Store_Dim!$A$2:$E$21,3,FALSE)</f>
        <v>West</v>
      </c>
      <c r="S482" s="11" t="str">
        <f>VLOOKUP(P482,Store_Dim!$A$2:$E$21,4,FALSE)</f>
        <v>New Jimmymouth</v>
      </c>
      <c r="T482" s="11" t="str">
        <f>VLOOKUP(P482,Store_Dim!$A$2:$E$21,5,FALSE)</f>
        <v>Flagship</v>
      </c>
      <c r="U482" s="11" t="s">
        <v>1969</v>
      </c>
      <c r="V482" s="14">
        <f>VLOOKUP(Table1[[#This Row],[Sales_ID]],Sales!$A$2:$O$2001,2,FALSE)</f>
        <v>45884</v>
      </c>
      <c r="W482" s="15">
        <f>VLOOKUP(Table1[[#This Row],[Sales_ID]],Sales!$A$2:$O$2001,12,FALSE)</f>
        <v>4</v>
      </c>
      <c r="X482" s="16" t="str">
        <f>TEXT(VLOOKUP(Table1[[#This Row],[Sales_ID]],Sales!$A$2:$O$2001,13,FALSE),"₹#,##0")</f>
        <v>₹450</v>
      </c>
      <c r="Y482" s="51">
        <f>VLOOKUP(Table1[[#This Row],[Sales_ID]],Sales!$A$2:$O$2001,14,FALSE)</f>
        <v>0.28999999999999998</v>
      </c>
      <c r="Z482" s="11" t="str">
        <f>VLOOKUP(Table1[[#This Row],[Sales_ID]],Sales!$A$2:$O$2001,10,FALSE)</f>
        <v>COD</v>
      </c>
      <c r="AA482" s="50">
        <f>VLOOKUP(Table1[[#This Row],[Sales_ID]],Sales!$A$2:$O$2001,15,FALSE)</f>
        <v>1278.3407999999999</v>
      </c>
    </row>
    <row r="483" spans="1:27" x14ac:dyDescent="0.3">
      <c r="A483" s="11" t="s">
        <v>719</v>
      </c>
      <c r="B483" s="11" t="str">
        <f>PROPER(VLOOKUP(A483,Customer!$A$2:$J$501,9,FALSE))</f>
        <v>Alejandro Doyle</v>
      </c>
      <c r="C483" s="11" t="str">
        <f>PROPER(VLOOKUP(A483,Customer!$A$2:$H$501,3,FALSE))</f>
        <v>35</v>
      </c>
      <c r="D483" s="11" t="str">
        <f>PROPER(VLOOKUP(A483,Customer!$A$2:$H$501,4,FALSE))</f>
        <v>Male</v>
      </c>
      <c r="E483" s="11" t="str">
        <f>PROPER(VLOOKUP(A483,Customer!$A$2:$H$501,5,FALSE))</f>
        <v>East Crystalton</v>
      </c>
      <c r="F483" s="11" t="str">
        <f>PROPER(VLOOKUP(A483,Customer!$A$2:$H$501,6,FALSE))</f>
        <v>New Mexico</v>
      </c>
      <c r="G483" s="11" t="str">
        <f>VLOOKUP(A483,Customer!$A$2:$H$501,7,FALSE)</f>
        <v>USA</v>
      </c>
      <c r="H483" s="11" t="str">
        <f>PROPER(VLOOKUP(A483,Customer!$A$1:$J$501,10,FALSE))</f>
        <v>Platinum</v>
      </c>
      <c r="I483" s="11" t="s">
        <v>1706</v>
      </c>
      <c r="J483" s="11" t="str">
        <f>VLOOKUP(I483, Product!$A$2:$H$501, 2,FALSE)</f>
        <v>Decorative Lamp Shade</v>
      </c>
      <c r="K483" s="11" t="str">
        <f>VLOOKUP(I483,Product!$A$2:$H$501,3,FALSE)</f>
        <v>Home</v>
      </c>
      <c r="L483" s="11" t="str">
        <f>VLOOKUP(I483, Product!$A$2:$H$501, 4,FALSE)</f>
        <v>Lighting</v>
      </c>
      <c r="M483" s="11" t="str">
        <f>VLOOKUP(I483, Product!$A$2:$H$501,5,FALSE)</f>
        <v>Ramirez-Hanson</v>
      </c>
      <c r="N483" s="12">
        <f>VLOOKUP(I483, Product!$A$2:$I$501,8,FALSE)</f>
        <v>228.53</v>
      </c>
      <c r="O483" s="12">
        <f>VLOOKUP(I483, Product!$A$2:$I$501,9,FALSE)</f>
        <v>469</v>
      </c>
      <c r="P483" s="11" t="s">
        <v>1761</v>
      </c>
      <c r="Q483" s="11" t="str">
        <f>VLOOKUP(P483,Store_Dim!$A$2:$E$21,2,FALSE)</f>
        <v>Black-Horn</v>
      </c>
      <c r="R483" s="11" t="str">
        <f>VLOOKUP(P483,Store_Dim!$A$2:$E$21,3,FALSE)</f>
        <v>South</v>
      </c>
      <c r="S483" s="11" t="str">
        <f>VLOOKUP(P483,Store_Dim!$A$2:$E$21,4,FALSE)</f>
        <v>North Nancyview</v>
      </c>
      <c r="T483" s="11" t="str">
        <f>VLOOKUP(P483,Store_Dim!$A$2:$E$21,5,FALSE)</f>
        <v>Outlet</v>
      </c>
      <c r="U483" s="11" t="s">
        <v>3256</v>
      </c>
      <c r="V483" s="14">
        <f>VLOOKUP(Table1[[#This Row],[Sales_ID]],Sales!$A$2:$O$2001,2,FALSE)</f>
        <v>45263</v>
      </c>
      <c r="W483" s="15">
        <f>VLOOKUP(Table1[[#This Row],[Sales_ID]],Sales!$A$2:$O$2001,12,FALSE)</f>
        <v>1</v>
      </c>
      <c r="X483" s="16" t="str">
        <f>TEXT(VLOOKUP(Table1[[#This Row],[Sales_ID]],Sales!$A$2:$O$2001,13,FALSE),"₹#,##0")</f>
        <v>₹462</v>
      </c>
      <c r="Y483" s="51">
        <f>VLOOKUP(Table1[[#This Row],[Sales_ID]],Sales!$A$2:$O$2001,14,FALSE)</f>
        <v>0.3</v>
      </c>
      <c r="Z483" s="11" t="str">
        <f>VLOOKUP(Table1[[#This Row],[Sales_ID]],Sales!$A$2:$O$2001,10,FALSE)</f>
        <v>PayPal</v>
      </c>
      <c r="AA483" s="50">
        <f>VLOOKUP(Table1[[#This Row],[Sales_ID]],Sales!$A$2:$O$2001,15,FALSE)</f>
        <v>323.56099999999998</v>
      </c>
    </row>
    <row r="484" spans="1:27" x14ac:dyDescent="0.3">
      <c r="A484" s="11" t="s">
        <v>1383</v>
      </c>
      <c r="B484" s="11" t="str">
        <f>PROPER(VLOOKUP(A484,Customer!$A$2:$J$501,9,FALSE))</f>
        <v>Monica Wright</v>
      </c>
      <c r="C484" s="11" t="str">
        <f>PROPER(VLOOKUP(A484,Customer!$A$2:$H$501,3,FALSE))</f>
        <v>45</v>
      </c>
      <c r="D484" s="11" t="str">
        <f>PROPER(VLOOKUP(A484,Customer!$A$2:$H$501,4,FALSE))</f>
        <v>Male</v>
      </c>
      <c r="E484" s="11" t="str">
        <f>PROPER(VLOOKUP(A484,Customer!$A$2:$H$501,5,FALSE))</f>
        <v>Paulside</v>
      </c>
      <c r="F484" s="11" t="str">
        <f>PROPER(VLOOKUP(A484,Customer!$A$2:$H$501,6,FALSE))</f>
        <v>North Carolina</v>
      </c>
      <c r="G484" s="11" t="str">
        <f>VLOOKUP(A484,Customer!$A$2:$H$501,7,FALSE)</f>
        <v>USA</v>
      </c>
      <c r="H484" s="11" t="str">
        <f>PROPER(VLOOKUP(A484,Customer!$A$1:$J$501,10,FALSE))</f>
        <v>Gold</v>
      </c>
      <c r="I484" s="11" t="s">
        <v>1632</v>
      </c>
      <c r="J484" s="11" t="str">
        <f>VLOOKUP(I484, Product!$A$2:$H$501, 2,FALSE)</f>
        <v>Smart Home WiFi Camera</v>
      </c>
      <c r="K484" s="11" t="str">
        <f>VLOOKUP(I484,Product!$A$2:$H$501,3,FALSE)</f>
        <v>Electronics</v>
      </c>
      <c r="L484" s="11" t="str">
        <f>VLOOKUP(I484, Product!$A$2:$H$501, 4,FALSE)</f>
        <v>Accessories</v>
      </c>
      <c r="M484" s="11" t="str">
        <f>VLOOKUP(I484, Product!$A$2:$H$501,5,FALSE)</f>
        <v>Holmes LLC</v>
      </c>
      <c r="N484" s="12">
        <f>VLOOKUP(I484, Product!$A$2:$I$501,8,FALSE)</f>
        <v>450.71</v>
      </c>
      <c r="O484" s="12">
        <f>VLOOKUP(I484, Product!$A$2:$I$501,9,FALSE)</f>
        <v>389</v>
      </c>
      <c r="P484" s="11" t="s">
        <v>1807</v>
      </c>
      <c r="Q484" s="11" t="str">
        <f>VLOOKUP(P484,Store_Dim!$A$2:$E$21,2,FALSE)</f>
        <v>Holloway Ltd</v>
      </c>
      <c r="R484" s="11" t="str">
        <f>VLOOKUP(P484,Store_Dim!$A$2:$E$21,3,FALSE)</f>
        <v>North</v>
      </c>
      <c r="S484" s="11" t="str">
        <f>VLOOKUP(P484,Store_Dim!$A$2:$E$21,4,FALSE)</f>
        <v>Bensonhaven</v>
      </c>
      <c r="T484" s="11" t="str">
        <f>VLOOKUP(P484,Store_Dim!$A$2:$E$21,5,FALSE)</f>
        <v>Flagship</v>
      </c>
      <c r="U484" s="11" t="s">
        <v>3257</v>
      </c>
      <c r="V484" s="14">
        <f>VLOOKUP(Table1[[#This Row],[Sales_ID]],Sales!$A$2:$O$2001,2,FALSE)</f>
        <v>45906</v>
      </c>
      <c r="W484" s="15">
        <f>VLOOKUP(Table1[[#This Row],[Sales_ID]],Sales!$A$2:$O$2001,12,FALSE)</f>
        <v>1</v>
      </c>
      <c r="X484" s="16" t="str">
        <f>TEXT(VLOOKUP(Table1[[#This Row],[Sales_ID]],Sales!$A$2:$O$2001,13,FALSE),"₹#,##0")</f>
        <v>₹361</v>
      </c>
      <c r="Y484" s="51">
        <f>VLOOKUP(Table1[[#This Row],[Sales_ID]],Sales!$A$2:$O$2001,14,FALSE)</f>
        <v>0.06</v>
      </c>
      <c r="Z484" s="11" t="str">
        <f>VLOOKUP(Table1[[#This Row],[Sales_ID]],Sales!$A$2:$O$2001,10,FALSE)</f>
        <v>PayPal</v>
      </c>
      <c r="AA484" s="50">
        <f>VLOOKUP(Table1[[#This Row],[Sales_ID]],Sales!$A$2:$O$2001,15,FALSE)</f>
        <v>339.42459999999988</v>
      </c>
    </row>
    <row r="485" spans="1:27" x14ac:dyDescent="0.3">
      <c r="A485" s="11" t="s">
        <v>1196</v>
      </c>
      <c r="B485" s="11" t="str">
        <f>PROPER(VLOOKUP(A485,Customer!$A$2:$J$501,9,FALSE))</f>
        <v>Kristine Higgins</v>
      </c>
      <c r="C485" s="11" t="str">
        <f>PROPER(VLOOKUP(A485,Customer!$A$2:$H$501,3,FALSE))</f>
        <v>27</v>
      </c>
      <c r="D485" s="11" t="str">
        <f>PROPER(VLOOKUP(A485,Customer!$A$2:$H$501,4,FALSE))</f>
        <v>Female</v>
      </c>
      <c r="E485" s="11" t="str">
        <f>PROPER(VLOOKUP(A485,Customer!$A$2:$H$501,5,FALSE))</f>
        <v>Jennifertown</v>
      </c>
      <c r="F485" s="11" t="str">
        <f>PROPER(VLOOKUP(A485,Customer!$A$2:$H$501,6,FALSE))</f>
        <v>South Carolina</v>
      </c>
      <c r="G485" s="11" t="str">
        <f>VLOOKUP(A485,Customer!$A$2:$H$501,7,FALSE)</f>
        <v>USA</v>
      </c>
      <c r="H485" s="11" t="str">
        <f>PROPER(VLOOKUP(A485,Customer!$A$1:$J$501,10,FALSE))</f>
        <v>Silver</v>
      </c>
      <c r="I485" s="11" t="s">
        <v>1694</v>
      </c>
      <c r="J485" s="11" t="str">
        <f>VLOOKUP(I485, Product!$A$2:$H$501, 2,FALSE)</f>
        <v>Shin Guards – Adult</v>
      </c>
      <c r="K485" s="11" t="str">
        <f>VLOOKUP(I485,Product!$A$2:$H$501,3,FALSE)</f>
        <v>Sports</v>
      </c>
      <c r="L485" s="11" t="str">
        <f>VLOOKUP(I485, Product!$A$2:$H$501, 4,FALSE)</f>
        <v>Team Sports</v>
      </c>
      <c r="M485" s="11" t="str">
        <f>VLOOKUP(I485, Product!$A$2:$H$501,5,FALSE)</f>
        <v>French Ltd</v>
      </c>
      <c r="N485" s="12">
        <f>VLOOKUP(I485, Product!$A$2:$I$501,8,FALSE)</f>
        <v>107.06</v>
      </c>
      <c r="O485" s="12">
        <f>VLOOKUP(I485, Product!$A$2:$I$501,9,FALSE)</f>
        <v>359</v>
      </c>
      <c r="P485" s="11" t="s">
        <v>1813</v>
      </c>
      <c r="Q485" s="11" t="str">
        <f>VLOOKUP(P485,Store_Dim!$A$2:$E$21,2,FALSE)</f>
        <v>Mann-Austin</v>
      </c>
      <c r="R485" s="11" t="str">
        <f>VLOOKUP(P485,Store_Dim!$A$2:$E$21,3,FALSE)</f>
        <v>East</v>
      </c>
      <c r="S485" s="11" t="str">
        <f>VLOOKUP(P485,Store_Dim!$A$2:$E$21,4,FALSE)</f>
        <v>Vasquezborough</v>
      </c>
      <c r="T485" s="11" t="str">
        <f>VLOOKUP(P485,Store_Dim!$A$2:$E$21,5,FALSE)</f>
        <v>Online</v>
      </c>
      <c r="U485" s="11" t="s">
        <v>3258</v>
      </c>
      <c r="V485" s="14">
        <f>VLOOKUP(Table1[[#This Row],[Sales_ID]],Sales!$A$2:$O$2001,2,FALSE)</f>
        <v>45243</v>
      </c>
      <c r="W485" s="15">
        <f>VLOOKUP(Table1[[#This Row],[Sales_ID]],Sales!$A$2:$O$2001,12,FALSE)</f>
        <v>3</v>
      </c>
      <c r="X485" s="16" t="str">
        <f>TEXT(VLOOKUP(Table1[[#This Row],[Sales_ID]],Sales!$A$2:$O$2001,13,FALSE),"₹#,##0")</f>
        <v>₹59</v>
      </c>
      <c r="Y485" s="51">
        <f>VLOOKUP(Table1[[#This Row],[Sales_ID]],Sales!$A$2:$O$2001,14,FALSE)</f>
        <v>0.03</v>
      </c>
      <c r="Z485" s="11" t="str">
        <f>VLOOKUP(Table1[[#This Row],[Sales_ID]],Sales!$A$2:$O$2001,10,FALSE)</f>
        <v>PayPal</v>
      </c>
      <c r="AA485" s="50">
        <f>VLOOKUP(Table1[[#This Row],[Sales_ID]],Sales!$A$2:$O$2001,15,FALSE)</f>
        <v>172.76669999999999</v>
      </c>
    </row>
    <row r="486" spans="1:27" x14ac:dyDescent="0.3">
      <c r="A486" s="11" t="s">
        <v>144</v>
      </c>
      <c r="B486" s="11" t="str">
        <f>PROPER(VLOOKUP(A486,Customer!$A$2:$J$501,9,FALSE))</f>
        <v>Thomas Phillips</v>
      </c>
      <c r="C486" s="11" t="str">
        <f>PROPER(VLOOKUP(A486,Customer!$A$2:$H$501,3,FALSE))</f>
        <v>20</v>
      </c>
      <c r="D486" s="11" t="str">
        <f>PROPER(VLOOKUP(A486,Customer!$A$2:$H$501,4,FALSE))</f>
        <v>Female</v>
      </c>
      <c r="E486" s="11" t="str">
        <f>PROPER(VLOOKUP(A486,Customer!$A$2:$H$501,5,FALSE))</f>
        <v>Luisfurt</v>
      </c>
      <c r="F486" s="11" t="str">
        <f>PROPER(VLOOKUP(A486,Customer!$A$2:$H$501,6,FALSE))</f>
        <v>Georgia</v>
      </c>
      <c r="G486" s="11" t="str">
        <f>VLOOKUP(A486,Customer!$A$2:$H$501,7,FALSE)</f>
        <v>USA</v>
      </c>
      <c r="H486" s="11" t="str">
        <f>PROPER(VLOOKUP(A486,Customer!$A$1:$J$501,10,FALSE))</f>
        <v>Gold</v>
      </c>
      <c r="I486" s="11" t="s">
        <v>1628</v>
      </c>
      <c r="J486" s="11" t="str">
        <f>VLOOKUP(I486, Product!$A$2:$H$501, 2,FALSE)</f>
        <v>Noise-Canceling Headphones</v>
      </c>
      <c r="K486" s="11" t="str">
        <f>VLOOKUP(I486,Product!$A$2:$H$501,3,FALSE)</f>
        <v>Electronics</v>
      </c>
      <c r="L486" s="11" t="str">
        <f>VLOOKUP(I486, Product!$A$2:$H$501, 4,FALSE)</f>
        <v>Audio</v>
      </c>
      <c r="M486" s="11" t="str">
        <f>VLOOKUP(I486, Product!$A$2:$H$501,5,FALSE)</f>
        <v>Taylor-Hart</v>
      </c>
      <c r="N486" s="12">
        <f>VLOOKUP(I486, Product!$A$2:$I$501,8,FALSE)</f>
        <v>38.520000000000003</v>
      </c>
      <c r="O486" s="12">
        <f>VLOOKUP(I486, Product!$A$2:$I$501,9,FALSE)</f>
        <v>378</v>
      </c>
      <c r="P486" s="11" t="s">
        <v>1757</v>
      </c>
      <c r="Q486" s="11" t="str">
        <f>VLOOKUP(P486,Store_Dim!$A$2:$E$21,2,FALSE)</f>
        <v>Martinez, Adkins and Johnson</v>
      </c>
      <c r="R486" s="11" t="str">
        <f>VLOOKUP(P486,Store_Dim!$A$2:$E$21,3,FALSE)</f>
        <v>North</v>
      </c>
      <c r="S486" s="11" t="str">
        <f>VLOOKUP(P486,Store_Dim!$A$2:$E$21,4,FALSE)</f>
        <v>Danielmouth</v>
      </c>
      <c r="T486" s="11" t="str">
        <f>VLOOKUP(P486,Store_Dim!$A$2:$E$21,5,FALSE)</f>
        <v>Flagship</v>
      </c>
      <c r="U486" s="11" t="s">
        <v>3259</v>
      </c>
      <c r="V486" s="14">
        <f>VLOOKUP(Table1[[#This Row],[Sales_ID]],Sales!$A$2:$O$2001,2,FALSE)</f>
        <v>45686</v>
      </c>
      <c r="W486" s="15">
        <f>VLOOKUP(Table1[[#This Row],[Sales_ID]],Sales!$A$2:$O$2001,12,FALSE)</f>
        <v>3</v>
      </c>
      <c r="X486" s="16" t="str">
        <f>TEXT(VLOOKUP(Table1[[#This Row],[Sales_ID]],Sales!$A$2:$O$2001,13,FALSE),"₹#,##0")</f>
        <v>₹765</v>
      </c>
      <c r="Y486" s="51">
        <f>VLOOKUP(Table1[[#This Row],[Sales_ID]],Sales!$A$2:$O$2001,14,FALSE)</f>
        <v>0.14000000000000001</v>
      </c>
      <c r="Z486" s="11" t="str">
        <f>VLOOKUP(Table1[[#This Row],[Sales_ID]],Sales!$A$2:$O$2001,10,FALSE)</f>
        <v>COD</v>
      </c>
      <c r="AA486" s="50">
        <f>VLOOKUP(Table1[[#This Row],[Sales_ID]],Sales!$A$2:$O$2001,15,FALSE)</f>
        <v>1974.2418</v>
      </c>
    </row>
    <row r="487" spans="1:27" x14ac:dyDescent="0.3">
      <c r="A487" s="11" t="s">
        <v>779</v>
      </c>
      <c r="B487" s="11" t="str">
        <f>PROPER(VLOOKUP(A487,Customer!$A$2:$J$501,9,FALSE))</f>
        <v>Brian Hammond</v>
      </c>
      <c r="C487" s="11" t="str">
        <f>PROPER(VLOOKUP(A487,Customer!$A$2:$H$501,3,FALSE))</f>
        <v>56</v>
      </c>
      <c r="D487" s="11" t="str">
        <f>PROPER(VLOOKUP(A487,Customer!$A$2:$H$501,4,FALSE))</f>
        <v>Female</v>
      </c>
      <c r="E487" s="11" t="str">
        <f>PROPER(VLOOKUP(A487,Customer!$A$2:$H$501,5,FALSE))</f>
        <v>North Nicholas</v>
      </c>
      <c r="F487" s="11" t="str">
        <f>PROPER(VLOOKUP(A487,Customer!$A$2:$H$501,6,FALSE))</f>
        <v>Texas</v>
      </c>
      <c r="G487" s="11" t="str">
        <f>VLOOKUP(A487,Customer!$A$2:$H$501,7,FALSE)</f>
        <v>USA</v>
      </c>
      <c r="H487" s="11" t="str">
        <f>PROPER(VLOOKUP(A487,Customer!$A$1:$J$501,10,FALSE))</f>
        <v>Gold</v>
      </c>
      <c r="I487" s="11" t="s">
        <v>1612</v>
      </c>
      <c r="J487" s="11" t="str">
        <f>VLOOKUP(I487, Product!$A$2:$H$501, 2,FALSE)</f>
        <v>Vitamin C Face Serum</v>
      </c>
      <c r="K487" s="11" t="str">
        <f>VLOOKUP(I487,Product!$A$2:$H$501,3,FALSE)</f>
        <v>Beauty</v>
      </c>
      <c r="L487" s="11" t="str">
        <f>VLOOKUP(I487, Product!$A$2:$H$501, 4,FALSE)</f>
        <v>Skincare</v>
      </c>
      <c r="M487" s="11" t="str">
        <f>VLOOKUP(I487, Product!$A$2:$H$501,5,FALSE)</f>
        <v>Griffin Ltd</v>
      </c>
      <c r="N487" s="12">
        <f>VLOOKUP(I487, Product!$A$2:$I$501,8,FALSE)</f>
        <v>283.83</v>
      </c>
      <c r="O487" s="12">
        <f>VLOOKUP(I487, Product!$A$2:$I$501,9,FALSE)</f>
        <v>244</v>
      </c>
      <c r="P487" s="11" t="s">
        <v>1794</v>
      </c>
      <c r="Q487" s="11" t="str">
        <f>VLOOKUP(P487,Store_Dim!$A$2:$E$21,2,FALSE)</f>
        <v>Thomas, Bridges and Harris</v>
      </c>
      <c r="R487" s="11" t="str">
        <f>VLOOKUP(P487,Store_Dim!$A$2:$E$21,3,FALSE)</f>
        <v>North</v>
      </c>
      <c r="S487" s="11" t="str">
        <f>VLOOKUP(P487,Store_Dim!$A$2:$E$21,4,FALSE)</f>
        <v>Sabrinatown</v>
      </c>
      <c r="T487" s="11" t="str">
        <f>VLOOKUP(P487,Store_Dim!$A$2:$E$21,5,FALSE)</f>
        <v>Online</v>
      </c>
      <c r="U487" s="11" t="s">
        <v>3260</v>
      </c>
      <c r="V487" s="14">
        <f>VLOOKUP(Table1[[#This Row],[Sales_ID]],Sales!$A$2:$O$2001,2,FALSE)</f>
        <v>45472</v>
      </c>
      <c r="W487" s="15">
        <f>VLOOKUP(Table1[[#This Row],[Sales_ID]],Sales!$A$2:$O$2001,12,FALSE)</f>
        <v>4</v>
      </c>
      <c r="X487" s="16" t="str">
        <f>TEXT(VLOOKUP(Table1[[#This Row],[Sales_ID]],Sales!$A$2:$O$2001,13,FALSE),"₹#,##0")</f>
        <v>₹304</v>
      </c>
      <c r="Y487" s="51">
        <f>VLOOKUP(Table1[[#This Row],[Sales_ID]],Sales!$A$2:$O$2001,14,FALSE)</f>
        <v>0.2</v>
      </c>
      <c r="Z487" s="11" t="str">
        <f>VLOOKUP(Table1[[#This Row],[Sales_ID]],Sales!$A$2:$O$2001,10,FALSE)</f>
        <v>COD</v>
      </c>
      <c r="AA487" s="50">
        <f>VLOOKUP(Table1[[#This Row],[Sales_ID]],Sales!$A$2:$O$2001,15,FALSE)</f>
        <v>971.39200000000005</v>
      </c>
    </row>
    <row r="488" spans="1:27" x14ac:dyDescent="0.3">
      <c r="A488" s="11" t="s">
        <v>1371</v>
      </c>
      <c r="B488" s="11" t="str">
        <f>PROPER(VLOOKUP(A488,Customer!$A$2:$J$501,9,FALSE))</f>
        <v>Adam Castro</v>
      </c>
      <c r="C488" s="11" t="str">
        <f>PROPER(VLOOKUP(A488,Customer!$A$2:$H$501,3,FALSE))</f>
        <v>51</v>
      </c>
      <c r="D488" s="11" t="str">
        <f>PROPER(VLOOKUP(A488,Customer!$A$2:$H$501,4,FALSE))</f>
        <v>Male</v>
      </c>
      <c r="E488" s="11" t="str">
        <f>PROPER(VLOOKUP(A488,Customer!$A$2:$H$501,5,FALSE))</f>
        <v>New Donnabury</v>
      </c>
      <c r="F488" s="11" t="str">
        <f>PROPER(VLOOKUP(A488,Customer!$A$2:$H$501,6,FALSE))</f>
        <v>Texas</v>
      </c>
      <c r="G488" s="11" t="str">
        <f>VLOOKUP(A488,Customer!$A$2:$H$501,7,FALSE)</f>
        <v>USA</v>
      </c>
      <c r="H488" s="11" t="str">
        <f>PROPER(VLOOKUP(A488,Customer!$A$1:$J$501,10,FALSE))</f>
        <v>Silver</v>
      </c>
      <c r="I488" s="11" t="s">
        <v>1602</v>
      </c>
      <c r="J488" s="11" t="str">
        <f>VLOOKUP(I488, Product!$A$2:$H$501, 2,FALSE)</f>
        <v>Decorative Floor Vase</v>
      </c>
      <c r="K488" s="11" t="str">
        <f>VLOOKUP(I488,Product!$A$2:$H$501,3,FALSE)</f>
        <v>Home</v>
      </c>
      <c r="L488" s="11" t="str">
        <f>VLOOKUP(I488, Product!$A$2:$H$501, 4,FALSE)</f>
        <v>Decor</v>
      </c>
      <c r="M488" s="11" t="str">
        <f>VLOOKUP(I488, Product!$A$2:$H$501,5,FALSE)</f>
        <v>Khan, Jones and Paul</v>
      </c>
      <c r="N488" s="12">
        <f>VLOOKUP(I488, Product!$A$2:$I$501,8,FALSE)</f>
        <v>234.80599999999998</v>
      </c>
      <c r="O488" s="12">
        <f>VLOOKUP(I488, Product!$A$2:$I$501,9,FALSE)</f>
        <v>378</v>
      </c>
      <c r="P488" s="11" t="s">
        <v>1752</v>
      </c>
      <c r="Q488" s="11" t="str">
        <f>VLOOKUP(P488,Store_Dim!$A$2:$E$21,2,FALSE)</f>
        <v>Rivera-Warner</v>
      </c>
      <c r="R488" s="11" t="str">
        <f>VLOOKUP(P488,Store_Dim!$A$2:$E$21,3,FALSE)</f>
        <v>East</v>
      </c>
      <c r="S488" s="11" t="str">
        <f>VLOOKUP(P488,Store_Dim!$A$2:$E$21,4,FALSE)</f>
        <v>Washingtonfurt</v>
      </c>
      <c r="T488" s="11" t="str">
        <f>VLOOKUP(P488,Store_Dim!$A$2:$E$21,5,FALSE)</f>
        <v>Flagship</v>
      </c>
      <c r="U488" s="11" t="s">
        <v>3261</v>
      </c>
      <c r="V488" s="14">
        <f>VLOOKUP(Table1[[#This Row],[Sales_ID]],Sales!$A$2:$O$2001,2,FALSE)</f>
        <v>45779</v>
      </c>
      <c r="W488" s="15">
        <f>VLOOKUP(Table1[[#This Row],[Sales_ID]],Sales!$A$2:$O$2001,12,FALSE)</f>
        <v>1</v>
      </c>
      <c r="X488" s="16" t="str">
        <f>TEXT(VLOOKUP(Table1[[#This Row],[Sales_ID]],Sales!$A$2:$O$2001,13,FALSE),"₹#,##0")</f>
        <v>₹641</v>
      </c>
      <c r="Y488" s="51">
        <f>VLOOKUP(Table1[[#This Row],[Sales_ID]],Sales!$A$2:$O$2001,14,FALSE)</f>
        <v>0.19</v>
      </c>
      <c r="Z488" s="11" t="str">
        <f>VLOOKUP(Table1[[#This Row],[Sales_ID]],Sales!$A$2:$O$2001,10,FALSE)</f>
        <v>PayPal</v>
      </c>
      <c r="AA488" s="50">
        <f>VLOOKUP(Table1[[#This Row],[Sales_ID]],Sales!$A$2:$O$2001,15,FALSE)</f>
        <v>519.15329999999994</v>
      </c>
    </row>
    <row r="489" spans="1:27" x14ac:dyDescent="0.3">
      <c r="A489" s="11" t="s">
        <v>576</v>
      </c>
      <c r="B489" s="11" t="str">
        <f>PROPER(VLOOKUP(A489,Customer!$A$2:$J$501,9,FALSE))</f>
        <v>Maria Davis</v>
      </c>
      <c r="C489" s="11" t="str">
        <f>PROPER(VLOOKUP(A489,Customer!$A$2:$H$501,3,FALSE))</f>
        <v>26</v>
      </c>
      <c r="D489" s="11" t="str">
        <f>PROPER(VLOOKUP(A489,Customer!$A$2:$H$501,4,FALSE))</f>
        <v>Female</v>
      </c>
      <c r="E489" s="11" t="str">
        <f>PROPER(VLOOKUP(A489,Customer!$A$2:$H$501,5,FALSE))</f>
        <v>Avilahaven</v>
      </c>
      <c r="F489" s="11" t="str">
        <f>PROPER(VLOOKUP(A489,Customer!$A$2:$H$501,6,FALSE))</f>
        <v>Vermont</v>
      </c>
      <c r="G489" s="11" t="str">
        <f>VLOOKUP(A489,Customer!$A$2:$H$501,7,FALSE)</f>
        <v>USA</v>
      </c>
      <c r="H489" s="11" t="str">
        <f>PROPER(VLOOKUP(A489,Customer!$A$1:$J$501,10,FALSE))</f>
        <v>Gold</v>
      </c>
      <c r="I489" s="11" t="s">
        <v>1720</v>
      </c>
      <c r="J489" s="11" t="str">
        <f>VLOOKUP(I489, Product!$A$2:$H$501, 2,FALSE)</f>
        <v>Kitchen Cutting Board</v>
      </c>
      <c r="K489" s="11" t="str">
        <f>VLOOKUP(I489,Product!$A$2:$H$501,3,FALSE)</f>
        <v>Home</v>
      </c>
      <c r="L489" s="11" t="str">
        <f>VLOOKUP(I489, Product!$A$2:$H$501, 4,FALSE)</f>
        <v>Kitchen</v>
      </c>
      <c r="M489" s="11" t="str">
        <f>VLOOKUP(I489, Product!$A$2:$H$501,5,FALSE)</f>
        <v>Taylor, Dodson and Johnston</v>
      </c>
      <c r="N489" s="12">
        <f>VLOOKUP(I489, Product!$A$2:$I$501,8,FALSE)</f>
        <v>176.07</v>
      </c>
      <c r="O489" s="12">
        <f>VLOOKUP(I489, Product!$A$2:$I$501,9,FALSE)</f>
        <v>82</v>
      </c>
      <c r="P489" s="11" t="s">
        <v>1789</v>
      </c>
      <c r="Q489" s="11" t="str">
        <f>VLOOKUP(P489,Store_Dim!$A$2:$E$21,2,FALSE)</f>
        <v>Hill, Wagner and Ballard</v>
      </c>
      <c r="R489" s="11" t="str">
        <f>VLOOKUP(P489,Store_Dim!$A$2:$E$21,3,FALSE)</f>
        <v>East</v>
      </c>
      <c r="S489" s="11" t="str">
        <f>VLOOKUP(P489,Store_Dim!$A$2:$E$21,4,FALSE)</f>
        <v>East Davidville</v>
      </c>
      <c r="T489" s="11" t="str">
        <f>VLOOKUP(P489,Store_Dim!$A$2:$E$21,5,FALSE)</f>
        <v>Online</v>
      </c>
      <c r="U489" s="11" t="s">
        <v>3262</v>
      </c>
      <c r="V489" s="14">
        <f>VLOOKUP(Table1[[#This Row],[Sales_ID]],Sales!$A$2:$O$2001,2,FALSE)</f>
        <v>45830</v>
      </c>
      <c r="W489" s="15">
        <f>VLOOKUP(Table1[[#This Row],[Sales_ID]],Sales!$A$2:$O$2001,12,FALSE)</f>
        <v>2</v>
      </c>
      <c r="X489" s="16" t="str">
        <f>TEXT(VLOOKUP(Table1[[#This Row],[Sales_ID]],Sales!$A$2:$O$2001,13,FALSE),"₹#,##0")</f>
        <v>₹611</v>
      </c>
      <c r="Y489" s="51">
        <f>VLOOKUP(Table1[[#This Row],[Sales_ID]],Sales!$A$2:$O$2001,14,FALSE)</f>
        <v>0.22</v>
      </c>
      <c r="Z489" s="11" t="str">
        <f>VLOOKUP(Table1[[#This Row],[Sales_ID]],Sales!$A$2:$O$2001,10,FALSE)</f>
        <v>Credit Card</v>
      </c>
      <c r="AA489" s="50">
        <f>VLOOKUP(Table1[[#This Row],[Sales_ID]],Sales!$A$2:$O$2001,15,FALSE)</f>
        <v>953.55000000000007</v>
      </c>
    </row>
    <row r="490" spans="1:27" x14ac:dyDescent="0.3">
      <c r="A490" s="11" t="s">
        <v>1422</v>
      </c>
      <c r="B490" s="11" t="str">
        <f>PROPER(VLOOKUP(A490,Customer!$A$2:$J$501,9,FALSE))</f>
        <v>Paul Cox</v>
      </c>
      <c r="C490" s="11" t="str">
        <f>PROPER(VLOOKUP(A490,Customer!$A$2:$H$501,3,FALSE))</f>
        <v>60</v>
      </c>
      <c r="D490" s="11" t="str">
        <f>PROPER(VLOOKUP(A490,Customer!$A$2:$H$501,4,FALSE))</f>
        <v>Female</v>
      </c>
      <c r="E490" s="11" t="str">
        <f>PROPER(VLOOKUP(A490,Customer!$A$2:$H$501,5,FALSE))</f>
        <v>East Julie</v>
      </c>
      <c r="F490" s="11" t="str">
        <f>PROPER(VLOOKUP(A490,Customer!$A$2:$H$501,6,FALSE))</f>
        <v>Kansas</v>
      </c>
      <c r="G490" s="11" t="str">
        <f>VLOOKUP(A490,Customer!$A$2:$H$501,7,FALSE)</f>
        <v>USA</v>
      </c>
      <c r="H490" s="11" t="str">
        <f>PROPER(VLOOKUP(A490,Customer!$A$1:$J$501,10,FALSE))</f>
        <v>Silver</v>
      </c>
      <c r="I490" s="11" t="s">
        <v>1680</v>
      </c>
      <c r="J490" s="11" t="str">
        <f>VLOOKUP(I490, Product!$A$2:$H$501, 2,FALSE)</f>
        <v>Women's Hair Dryer Brush</v>
      </c>
      <c r="K490" s="11" t="str">
        <f>VLOOKUP(I490,Product!$A$2:$H$501,3,FALSE)</f>
        <v>Beauty</v>
      </c>
      <c r="L490" s="11" t="str">
        <f>VLOOKUP(I490, Product!$A$2:$H$501, 4,FALSE)</f>
        <v>Haircare</v>
      </c>
      <c r="M490" s="11" t="str">
        <f>VLOOKUP(I490, Product!$A$2:$H$501,5,FALSE)</f>
        <v>Torres, Spencer and Potter</v>
      </c>
      <c r="N490" s="12">
        <f>VLOOKUP(I490, Product!$A$2:$I$501,8,FALSE)</f>
        <v>340.39</v>
      </c>
      <c r="O490" s="12">
        <f>VLOOKUP(I490, Product!$A$2:$I$501,9,FALSE)</f>
        <v>177</v>
      </c>
      <c r="P490" s="11" t="s">
        <v>1757</v>
      </c>
      <c r="Q490" s="11" t="str">
        <f>VLOOKUP(P490,Store_Dim!$A$2:$E$21,2,FALSE)</f>
        <v>Martinez, Adkins and Johnson</v>
      </c>
      <c r="R490" s="11" t="str">
        <f>VLOOKUP(P490,Store_Dim!$A$2:$E$21,3,FALSE)</f>
        <v>North</v>
      </c>
      <c r="S490" s="11" t="str">
        <f>VLOOKUP(P490,Store_Dim!$A$2:$E$21,4,FALSE)</f>
        <v>Danielmouth</v>
      </c>
      <c r="T490" s="11" t="str">
        <f>VLOOKUP(P490,Store_Dim!$A$2:$E$21,5,FALSE)</f>
        <v>Flagship</v>
      </c>
      <c r="U490" s="11" t="s">
        <v>3263</v>
      </c>
      <c r="V490" s="14">
        <f>VLOOKUP(Table1[[#This Row],[Sales_ID]],Sales!$A$2:$O$2001,2,FALSE)</f>
        <v>45756</v>
      </c>
      <c r="W490" s="15">
        <f>VLOOKUP(Table1[[#This Row],[Sales_ID]],Sales!$A$2:$O$2001,12,FALSE)</f>
        <v>1</v>
      </c>
      <c r="X490" s="16" t="str">
        <f>TEXT(VLOOKUP(Table1[[#This Row],[Sales_ID]],Sales!$A$2:$O$2001,13,FALSE),"₹#,##0")</f>
        <v>₹210</v>
      </c>
      <c r="Y490" s="51">
        <f>VLOOKUP(Table1[[#This Row],[Sales_ID]],Sales!$A$2:$O$2001,14,FALSE)</f>
        <v>0.21</v>
      </c>
      <c r="Z490" s="11" t="str">
        <f>VLOOKUP(Table1[[#This Row],[Sales_ID]],Sales!$A$2:$O$2001,10,FALSE)</f>
        <v>Credit Card</v>
      </c>
      <c r="AA490" s="50">
        <f>VLOOKUP(Table1[[#This Row],[Sales_ID]],Sales!$A$2:$O$2001,15,FALSE)</f>
        <v>165.84469999999999</v>
      </c>
    </row>
    <row r="491" spans="1:27" x14ac:dyDescent="0.3">
      <c r="A491" s="11" t="s">
        <v>387</v>
      </c>
      <c r="B491" s="11" t="str">
        <f>PROPER(VLOOKUP(A491,Customer!$A$2:$J$501,9,FALSE))</f>
        <v>Ashley Griffin</v>
      </c>
      <c r="C491" s="11" t="str">
        <f>PROPER(VLOOKUP(A491,Customer!$A$2:$H$501,3,FALSE))</f>
        <v>40</v>
      </c>
      <c r="D491" s="11" t="str">
        <f>PROPER(VLOOKUP(A491,Customer!$A$2:$H$501,4,FALSE))</f>
        <v>Female</v>
      </c>
      <c r="E491" s="11" t="str">
        <f>PROPER(VLOOKUP(A491,Customer!$A$2:$H$501,5,FALSE))</f>
        <v>New Dawnton</v>
      </c>
      <c r="F491" s="11" t="str">
        <f>PROPER(VLOOKUP(A491,Customer!$A$2:$H$501,6,FALSE))</f>
        <v>Maryland</v>
      </c>
      <c r="G491" s="11" t="str">
        <f>VLOOKUP(A491,Customer!$A$2:$H$501,7,FALSE)</f>
        <v>USA</v>
      </c>
      <c r="H491" s="11" t="str">
        <f>PROPER(VLOOKUP(A491,Customer!$A$1:$J$501,10,FALSE))</f>
        <v>Gold</v>
      </c>
      <c r="I491" s="11" t="s">
        <v>1746</v>
      </c>
      <c r="J491" s="11" t="str">
        <f>VLOOKUP(I491, Product!$A$2:$H$501, 2,FALSE)</f>
        <v>Stainless Steel Cookware Set</v>
      </c>
      <c r="K491" s="11" t="str">
        <f>VLOOKUP(I491,Product!$A$2:$H$501,3,FALSE)</f>
        <v>Home</v>
      </c>
      <c r="L491" s="11" t="str">
        <f>VLOOKUP(I491, Product!$A$2:$H$501, 4,FALSE)</f>
        <v>Kitchen</v>
      </c>
      <c r="M491" s="11" t="str">
        <f>VLOOKUP(I491, Product!$A$2:$H$501,5,FALSE)</f>
        <v>Campbell Ltd</v>
      </c>
      <c r="N491" s="12">
        <f>VLOOKUP(I491, Product!$A$2:$I$501,8,FALSE)</f>
        <v>201.41</v>
      </c>
      <c r="O491" s="12">
        <f>VLOOKUP(I491, Product!$A$2:$I$501,9,FALSE)</f>
        <v>146</v>
      </c>
      <c r="P491" s="11" t="s">
        <v>1789</v>
      </c>
      <c r="Q491" s="11" t="str">
        <f>VLOOKUP(P491,Store_Dim!$A$2:$E$21,2,FALSE)</f>
        <v>Hill, Wagner and Ballard</v>
      </c>
      <c r="R491" s="11" t="str">
        <f>VLOOKUP(P491,Store_Dim!$A$2:$E$21,3,FALSE)</f>
        <v>East</v>
      </c>
      <c r="S491" s="11" t="str">
        <f>VLOOKUP(P491,Store_Dim!$A$2:$E$21,4,FALSE)</f>
        <v>East Davidville</v>
      </c>
      <c r="T491" s="11" t="str">
        <f>VLOOKUP(P491,Store_Dim!$A$2:$E$21,5,FALSE)</f>
        <v>Online</v>
      </c>
      <c r="U491" s="11" t="s">
        <v>3264</v>
      </c>
      <c r="V491" s="14">
        <f>VLOOKUP(Table1[[#This Row],[Sales_ID]],Sales!$A$2:$O$2001,2,FALSE)</f>
        <v>45847</v>
      </c>
      <c r="W491" s="15">
        <f>VLOOKUP(Table1[[#This Row],[Sales_ID]],Sales!$A$2:$O$2001,12,FALSE)</f>
        <v>3</v>
      </c>
      <c r="X491" s="16" t="str">
        <f>TEXT(VLOOKUP(Table1[[#This Row],[Sales_ID]],Sales!$A$2:$O$2001,13,FALSE),"₹#,##0")</f>
        <v>₹130</v>
      </c>
      <c r="Y491" s="51">
        <f>VLOOKUP(Table1[[#This Row],[Sales_ID]],Sales!$A$2:$O$2001,14,FALSE)</f>
        <v>0.24</v>
      </c>
      <c r="Z491" s="11" t="str">
        <f>VLOOKUP(Table1[[#This Row],[Sales_ID]],Sales!$A$2:$O$2001,10,FALSE)</f>
        <v>PayPal</v>
      </c>
      <c r="AA491" s="50">
        <f>VLOOKUP(Table1[[#This Row],[Sales_ID]],Sales!$A$2:$O$2001,15,FALSE)</f>
        <v>297.28919999999999</v>
      </c>
    </row>
    <row r="492" spans="1:27" x14ac:dyDescent="0.3">
      <c r="A492" s="11" t="s">
        <v>923</v>
      </c>
      <c r="B492" s="11" t="str">
        <f>PROPER(VLOOKUP(A492,Customer!$A$2:$J$501,9,FALSE))</f>
        <v>James Powell</v>
      </c>
      <c r="C492" s="11" t="str">
        <f>PROPER(VLOOKUP(A492,Customer!$A$2:$H$501,3,FALSE))</f>
        <v>40</v>
      </c>
      <c r="D492" s="11" t="str">
        <f>PROPER(VLOOKUP(A492,Customer!$A$2:$H$501,4,FALSE))</f>
        <v>Female</v>
      </c>
      <c r="E492" s="11" t="str">
        <f>PROPER(VLOOKUP(A492,Customer!$A$2:$H$501,5,FALSE))</f>
        <v>West Beverlymouth</v>
      </c>
      <c r="F492" s="11" t="str">
        <f>PROPER(VLOOKUP(A492,Customer!$A$2:$H$501,6,FALSE))</f>
        <v>Missouri</v>
      </c>
      <c r="G492" s="11" t="str">
        <f>VLOOKUP(A492,Customer!$A$2:$H$501,7,FALSE)</f>
        <v>USA</v>
      </c>
      <c r="H492" s="11" t="str">
        <f>PROPER(VLOOKUP(A492,Customer!$A$1:$J$501,10,FALSE))</f>
        <v>Bronze</v>
      </c>
      <c r="I492" s="11" t="s">
        <v>1734</v>
      </c>
      <c r="J492" s="11" t="str">
        <f>VLOOKUP(I492, Product!$A$2:$H$501, 2,FALSE)</f>
        <v>USB-C Laptop Charger</v>
      </c>
      <c r="K492" s="11" t="str">
        <f>VLOOKUP(I492,Product!$A$2:$H$501,3,FALSE)</f>
        <v>Electronics</v>
      </c>
      <c r="L492" s="11" t="str">
        <f>VLOOKUP(I492, Product!$A$2:$H$501, 4,FALSE)</f>
        <v>Computer</v>
      </c>
      <c r="M492" s="11" t="str">
        <f>VLOOKUP(I492, Product!$A$2:$H$501,5,FALSE)</f>
        <v>Martin LLC</v>
      </c>
      <c r="N492" s="12">
        <f>VLOOKUP(I492, Product!$A$2:$I$501,8,FALSE)</f>
        <v>377.52</v>
      </c>
      <c r="O492" s="12">
        <f>VLOOKUP(I492, Product!$A$2:$I$501,9,FALSE)</f>
        <v>485</v>
      </c>
      <c r="P492" s="11" t="s">
        <v>1779</v>
      </c>
      <c r="Q492" s="11" t="str">
        <f>VLOOKUP(P492,Store_Dim!$A$2:$E$21,2,FALSE)</f>
        <v>Martinez-Mullins</v>
      </c>
      <c r="R492" s="11" t="str">
        <f>VLOOKUP(P492,Store_Dim!$A$2:$E$21,3,FALSE)</f>
        <v>South</v>
      </c>
      <c r="S492" s="11" t="str">
        <f>VLOOKUP(P492,Store_Dim!$A$2:$E$21,4,FALSE)</f>
        <v>Williamsfurt</v>
      </c>
      <c r="T492" s="11" t="str">
        <f>VLOOKUP(P492,Store_Dim!$A$2:$E$21,5,FALSE)</f>
        <v>Online</v>
      </c>
      <c r="U492" s="11" t="s">
        <v>3265</v>
      </c>
      <c r="V492" s="14">
        <f>VLOOKUP(Table1[[#This Row],[Sales_ID]],Sales!$A$2:$O$2001,2,FALSE)</f>
        <v>45322</v>
      </c>
      <c r="W492" s="15">
        <f>VLOOKUP(Table1[[#This Row],[Sales_ID]],Sales!$A$2:$O$2001,12,FALSE)</f>
        <v>2</v>
      </c>
      <c r="X492" s="16" t="str">
        <f>TEXT(VLOOKUP(Table1[[#This Row],[Sales_ID]],Sales!$A$2:$O$2001,13,FALSE),"₹#,##0")</f>
        <v>₹846</v>
      </c>
      <c r="Y492" s="51">
        <f>VLOOKUP(Table1[[#This Row],[Sales_ID]],Sales!$A$2:$O$2001,14,FALSE)</f>
        <v>0.1</v>
      </c>
      <c r="Z492" s="11" t="str">
        <f>VLOOKUP(Table1[[#This Row],[Sales_ID]],Sales!$A$2:$O$2001,10,FALSE)</f>
        <v>COD</v>
      </c>
      <c r="AA492" s="50">
        <f>VLOOKUP(Table1[[#This Row],[Sales_ID]],Sales!$A$2:$O$2001,15,FALSE)</f>
        <v>1523.124</v>
      </c>
    </row>
    <row r="493" spans="1:27" x14ac:dyDescent="0.3">
      <c r="A493" s="11" t="s">
        <v>1349</v>
      </c>
      <c r="B493" s="11" t="str">
        <f>PROPER(VLOOKUP(A493,Customer!$A$2:$J$501,9,FALSE))</f>
        <v>Lindsay Beasley</v>
      </c>
      <c r="C493" s="11" t="str">
        <f>PROPER(VLOOKUP(A493,Customer!$A$2:$H$501,3,FALSE))</f>
        <v>37</v>
      </c>
      <c r="D493" s="11" t="str">
        <f>PROPER(VLOOKUP(A493,Customer!$A$2:$H$501,4,FALSE))</f>
        <v>Female</v>
      </c>
      <c r="E493" s="11" t="str">
        <f>PROPER(VLOOKUP(A493,Customer!$A$2:$H$501,5,FALSE))</f>
        <v>Wesleyhaven</v>
      </c>
      <c r="F493" s="11" t="str">
        <f>PROPER(VLOOKUP(A493,Customer!$A$2:$H$501,6,FALSE))</f>
        <v>Idaho</v>
      </c>
      <c r="G493" s="11" t="str">
        <f>VLOOKUP(A493,Customer!$A$2:$H$501,7,FALSE)</f>
        <v>USA</v>
      </c>
      <c r="H493" s="11" t="str">
        <f>PROPER(VLOOKUP(A493,Customer!$A$1:$J$501,10,FALSE))</f>
        <v>Silver</v>
      </c>
      <c r="I493" s="11" t="s">
        <v>1620</v>
      </c>
      <c r="J493" s="11" t="str">
        <f>VLOOKUP(I493, Product!$A$2:$H$501, 2,FALSE)</f>
        <v>Women's Summer Dress</v>
      </c>
      <c r="K493" s="11" t="str">
        <f>VLOOKUP(I493,Product!$A$2:$H$501,3,FALSE)</f>
        <v>Clothing</v>
      </c>
      <c r="L493" s="11" t="str">
        <f>VLOOKUP(I493, Product!$A$2:$H$501, 4,FALSE)</f>
        <v>Tops</v>
      </c>
      <c r="M493" s="11" t="str">
        <f>VLOOKUP(I493, Product!$A$2:$H$501,5,FALSE)</f>
        <v>Smith-Mills</v>
      </c>
      <c r="N493" s="12">
        <f>VLOOKUP(I493, Product!$A$2:$I$501,8,FALSE)</f>
        <v>223.43</v>
      </c>
      <c r="O493" s="12">
        <f>VLOOKUP(I493, Product!$A$2:$I$501,9,FALSE)</f>
        <v>154</v>
      </c>
      <c r="P493" s="11" t="s">
        <v>1782</v>
      </c>
      <c r="Q493" s="11" t="str">
        <f>VLOOKUP(P493,Store_Dim!$A$2:$E$21,2,FALSE)</f>
        <v>Bean, Jones and Park</v>
      </c>
      <c r="R493" s="11" t="str">
        <f>VLOOKUP(P493,Store_Dim!$A$2:$E$21,3,FALSE)</f>
        <v>West</v>
      </c>
      <c r="S493" s="11" t="str">
        <f>VLOOKUP(P493,Store_Dim!$A$2:$E$21,4,FALSE)</f>
        <v>Thompsonborough</v>
      </c>
      <c r="T493" s="11" t="str">
        <f>VLOOKUP(P493,Store_Dim!$A$2:$E$21,5,FALSE)</f>
        <v>Online</v>
      </c>
      <c r="U493" s="11" t="s">
        <v>1970</v>
      </c>
      <c r="V493" s="14">
        <f>VLOOKUP(Table1[[#This Row],[Sales_ID]],Sales!$A$2:$O$2001,2,FALSE)</f>
        <v>45448</v>
      </c>
      <c r="W493" s="15">
        <f>VLOOKUP(Table1[[#This Row],[Sales_ID]],Sales!$A$2:$O$2001,12,FALSE)</f>
        <v>3</v>
      </c>
      <c r="X493" s="16" t="str">
        <f>TEXT(VLOOKUP(Table1[[#This Row],[Sales_ID]],Sales!$A$2:$O$2001,13,FALSE),"₹#,##0")</f>
        <v>₹237</v>
      </c>
      <c r="Y493" s="51">
        <f>VLOOKUP(Table1[[#This Row],[Sales_ID]],Sales!$A$2:$O$2001,14,FALSE)</f>
        <v>0.24</v>
      </c>
      <c r="Z493" s="11" t="str">
        <f>VLOOKUP(Table1[[#This Row],[Sales_ID]],Sales!$A$2:$O$2001,10,FALSE)</f>
        <v>PayPal</v>
      </c>
      <c r="AA493" s="50">
        <f>VLOOKUP(Table1[[#This Row],[Sales_ID]],Sales!$A$2:$O$2001,15,FALSE)</f>
        <v>540.90719999999999</v>
      </c>
    </row>
    <row r="494" spans="1:27" x14ac:dyDescent="0.3">
      <c r="A494" s="11" t="s">
        <v>1109</v>
      </c>
      <c r="B494" s="11" t="str">
        <f>PROPER(VLOOKUP(A494,Customer!$A$2:$J$501,9,FALSE))</f>
        <v>Ryan Torres</v>
      </c>
      <c r="C494" s="11" t="str">
        <f>PROPER(VLOOKUP(A494,Customer!$A$2:$H$501,3,FALSE))</f>
        <v>38</v>
      </c>
      <c r="D494" s="11" t="str">
        <f>PROPER(VLOOKUP(A494,Customer!$A$2:$H$501,4,FALSE))</f>
        <v>Male</v>
      </c>
      <c r="E494" s="11" t="str">
        <f>PROPER(VLOOKUP(A494,Customer!$A$2:$H$501,5,FALSE))</f>
        <v>Guerreroport</v>
      </c>
      <c r="F494" s="11" t="str">
        <f>PROPER(VLOOKUP(A494,Customer!$A$2:$H$501,6,FALSE))</f>
        <v>Connecticut</v>
      </c>
      <c r="G494" s="11" t="str">
        <f>VLOOKUP(A494,Customer!$A$2:$H$501,7,FALSE)</f>
        <v>USA</v>
      </c>
      <c r="H494" s="11" t="str">
        <f>PROPER(VLOOKUP(A494,Customer!$A$1:$J$501,10,FALSE))</f>
        <v>Silver</v>
      </c>
      <c r="I494" s="11" t="s">
        <v>1688</v>
      </c>
      <c r="J494" s="11" t="str">
        <f>VLOOKUP(I494, Product!$A$2:$H$501, 2,FALSE)</f>
        <v>Kitchen Storage Rack</v>
      </c>
      <c r="K494" s="11" t="str">
        <f>VLOOKUP(I494,Product!$A$2:$H$501,3,FALSE)</f>
        <v>Home</v>
      </c>
      <c r="L494" s="11" t="str">
        <f>VLOOKUP(I494, Product!$A$2:$H$501, 4,FALSE)</f>
        <v>Storage</v>
      </c>
      <c r="M494" s="11" t="str">
        <f>VLOOKUP(I494, Product!$A$2:$H$501,5,FALSE)</f>
        <v>Duran Group</v>
      </c>
      <c r="N494" s="12">
        <f>VLOOKUP(I494, Product!$A$2:$I$501,8,FALSE)</f>
        <v>138.05000000000001</v>
      </c>
      <c r="O494" s="12">
        <f>VLOOKUP(I494, Product!$A$2:$I$501,9,FALSE)</f>
        <v>89</v>
      </c>
      <c r="P494" s="11" t="s">
        <v>1799</v>
      </c>
      <c r="Q494" s="11" t="str">
        <f>VLOOKUP(P494,Store_Dim!$A$2:$E$21,2,FALSE)</f>
        <v>Mcdonald Inc</v>
      </c>
      <c r="R494" s="11" t="str">
        <f>VLOOKUP(P494,Store_Dim!$A$2:$E$21,3,FALSE)</f>
        <v>South</v>
      </c>
      <c r="S494" s="11" t="str">
        <f>VLOOKUP(P494,Store_Dim!$A$2:$E$21,4,FALSE)</f>
        <v>Christopherland</v>
      </c>
      <c r="T494" s="11" t="str">
        <f>VLOOKUP(P494,Store_Dim!$A$2:$E$21,5,FALSE)</f>
        <v>Outlet</v>
      </c>
      <c r="U494" s="11" t="s">
        <v>3266</v>
      </c>
      <c r="V494" s="14">
        <f>VLOOKUP(Table1[[#This Row],[Sales_ID]],Sales!$A$2:$O$2001,2,FALSE)</f>
        <v>45829</v>
      </c>
      <c r="W494" s="15">
        <f>VLOOKUP(Table1[[#This Row],[Sales_ID]],Sales!$A$2:$O$2001,12,FALSE)</f>
        <v>2</v>
      </c>
      <c r="X494" s="16" t="str">
        <f>TEXT(VLOOKUP(Table1[[#This Row],[Sales_ID]],Sales!$A$2:$O$2001,13,FALSE),"₹#,##0")</f>
        <v>₹425</v>
      </c>
      <c r="Y494" s="51">
        <f>VLOOKUP(Table1[[#This Row],[Sales_ID]],Sales!$A$2:$O$2001,14,FALSE)</f>
        <v>0.14000000000000001</v>
      </c>
      <c r="Z494" s="11" t="str">
        <f>VLOOKUP(Table1[[#This Row],[Sales_ID]],Sales!$A$2:$O$2001,10,FALSE)</f>
        <v>COD</v>
      </c>
      <c r="AA494" s="50">
        <f>VLOOKUP(Table1[[#This Row],[Sales_ID]],Sales!$A$2:$O$2001,15,FALSE)</f>
        <v>730.19159999999999</v>
      </c>
    </row>
    <row r="495" spans="1:27" x14ac:dyDescent="0.3">
      <c r="A495" s="11" t="s">
        <v>824</v>
      </c>
      <c r="B495" s="11" t="str">
        <f>PROPER(VLOOKUP(A495,Customer!$A$2:$J$501,9,FALSE))</f>
        <v>Sarah Stewart</v>
      </c>
      <c r="C495" s="11" t="str">
        <f>PROPER(VLOOKUP(A495,Customer!$A$2:$H$501,3,FALSE))</f>
        <v>24</v>
      </c>
      <c r="D495" s="11" t="str">
        <f>PROPER(VLOOKUP(A495,Customer!$A$2:$H$501,4,FALSE))</f>
        <v>Female</v>
      </c>
      <c r="E495" s="11" t="str">
        <f>PROPER(VLOOKUP(A495,Customer!$A$2:$H$501,5,FALSE))</f>
        <v>East Richard</v>
      </c>
      <c r="F495" s="11" t="str">
        <f>PROPER(VLOOKUP(A495,Customer!$A$2:$H$501,6,FALSE))</f>
        <v>Texas</v>
      </c>
      <c r="G495" s="11" t="str">
        <f>VLOOKUP(A495,Customer!$A$2:$H$501,7,FALSE)</f>
        <v>USA</v>
      </c>
      <c r="H495" s="11" t="str">
        <f>PROPER(VLOOKUP(A495,Customer!$A$1:$J$501,10,FALSE))</f>
        <v>Platinum</v>
      </c>
      <c r="I495" s="11" t="s">
        <v>1724</v>
      </c>
      <c r="J495" s="11" t="str">
        <f>VLOOKUP(I495, Product!$A$2:$H$501, 2,FALSE)</f>
        <v>Sports Wrist Sweatbands</v>
      </c>
      <c r="K495" s="11" t="str">
        <f>VLOOKUP(I495,Product!$A$2:$H$501,3,FALSE)</f>
        <v>Sports</v>
      </c>
      <c r="L495" s="11" t="str">
        <f>VLOOKUP(I495, Product!$A$2:$H$501, 4,FALSE)</f>
        <v>Accessories</v>
      </c>
      <c r="M495" s="11" t="str">
        <f>VLOOKUP(I495, Product!$A$2:$H$501,5,FALSE)</f>
        <v>Olsen-Daniels</v>
      </c>
      <c r="N495" s="12">
        <f>VLOOKUP(I495, Product!$A$2:$I$501,8,FALSE)</f>
        <v>131.24</v>
      </c>
      <c r="O495" s="12">
        <f>VLOOKUP(I495, Product!$A$2:$I$501,9,FALSE)</f>
        <v>232</v>
      </c>
      <c r="P495" s="11" t="s">
        <v>1799</v>
      </c>
      <c r="Q495" s="11" t="str">
        <f>VLOOKUP(P495,Store_Dim!$A$2:$E$21,2,FALSE)</f>
        <v>Mcdonald Inc</v>
      </c>
      <c r="R495" s="11" t="str">
        <f>VLOOKUP(P495,Store_Dim!$A$2:$E$21,3,FALSE)</f>
        <v>South</v>
      </c>
      <c r="S495" s="11" t="str">
        <f>VLOOKUP(P495,Store_Dim!$A$2:$E$21,4,FALSE)</f>
        <v>Christopherland</v>
      </c>
      <c r="T495" s="11" t="str">
        <f>VLOOKUP(P495,Store_Dim!$A$2:$E$21,5,FALSE)</f>
        <v>Outlet</v>
      </c>
      <c r="U495" s="11" t="s">
        <v>3267</v>
      </c>
      <c r="V495" s="14">
        <f>VLOOKUP(Table1[[#This Row],[Sales_ID]],Sales!$A$2:$O$2001,2,FALSE)</f>
        <v>45539</v>
      </c>
      <c r="W495" s="15">
        <f>VLOOKUP(Table1[[#This Row],[Sales_ID]],Sales!$A$2:$O$2001,12,FALSE)</f>
        <v>4</v>
      </c>
      <c r="X495" s="16" t="str">
        <f>TEXT(VLOOKUP(Table1[[#This Row],[Sales_ID]],Sales!$A$2:$O$2001,13,FALSE),"₹#,##0")</f>
        <v>₹450</v>
      </c>
      <c r="Y495" s="51">
        <f>VLOOKUP(Table1[[#This Row],[Sales_ID]],Sales!$A$2:$O$2001,14,FALSE)</f>
        <v>0.08</v>
      </c>
      <c r="Z495" s="11" t="str">
        <f>VLOOKUP(Table1[[#This Row],[Sales_ID]],Sales!$A$2:$O$2001,10,FALSE)</f>
        <v>COD</v>
      </c>
      <c r="AA495" s="50">
        <f>VLOOKUP(Table1[[#This Row],[Sales_ID]],Sales!$A$2:$O$2001,15,FALSE)</f>
        <v>1657.5455999999999</v>
      </c>
    </row>
    <row r="496" spans="1:27" x14ac:dyDescent="0.3">
      <c r="A496" s="11" t="s">
        <v>523</v>
      </c>
      <c r="B496" s="11" t="str">
        <f>PROPER(VLOOKUP(A496,Customer!$A$2:$J$501,9,FALSE))</f>
        <v>Maria Sanchez</v>
      </c>
      <c r="C496" s="11" t="str">
        <f>PROPER(VLOOKUP(A496,Customer!$A$2:$H$501,3,FALSE))</f>
        <v>46</v>
      </c>
      <c r="D496" s="11" t="str">
        <f>PROPER(VLOOKUP(A496,Customer!$A$2:$H$501,4,FALSE))</f>
        <v>Male</v>
      </c>
      <c r="E496" s="11" t="str">
        <f>PROPER(VLOOKUP(A496,Customer!$A$2:$H$501,5,FALSE))</f>
        <v>East Peterbury</v>
      </c>
      <c r="F496" s="11" t="str">
        <f>PROPER(VLOOKUP(A496,Customer!$A$2:$H$501,6,FALSE))</f>
        <v>North Dakota</v>
      </c>
      <c r="G496" s="11" t="str">
        <f>VLOOKUP(A496,Customer!$A$2:$H$501,7,FALSE)</f>
        <v>USA</v>
      </c>
      <c r="H496" s="11" t="str">
        <f>PROPER(VLOOKUP(A496,Customer!$A$1:$J$501,10,FALSE))</f>
        <v>Bronze</v>
      </c>
      <c r="I496" s="11" t="s">
        <v>1600</v>
      </c>
      <c r="J496" s="11" t="str">
        <f>VLOOKUP(I496, Product!$A$2:$H$501, 2,FALSE)</f>
        <v>Wireless Bluetooth Speaker</v>
      </c>
      <c r="K496" s="11" t="str">
        <f>VLOOKUP(I496,Product!$A$2:$H$501,3,FALSE)</f>
        <v>Electronics</v>
      </c>
      <c r="L496" s="11" t="str">
        <f>VLOOKUP(I496, Product!$A$2:$H$501, 4,FALSE)</f>
        <v>Audio</v>
      </c>
      <c r="M496" s="11" t="str">
        <f>VLOOKUP(I496, Product!$A$2:$H$501,5,FALSE)</f>
        <v>Reed-Schmidt</v>
      </c>
      <c r="N496" s="12">
        <f>VLOOKUP(I496, Product!$A$2:$I$501,8,FALSE)</f>
        <v>322.41000000000003</v>
      </c>
      <c r="O496" s="12">
        <f>VLOOKUP(I496, Product!$A$2:$I$501,9,FALSE)</f>
        <v>213</v>
      </c>
      <c r="P496" s="11" t="s">
        <v>1786</v>
      </c>
      <c r="Q496" s="11" t="str">
        <f>VLOOKUP(P496,Store_Dim!$A$2:$E$21,2,FALSE)</f>
        <v>Moore, Padilla and Butler</v>
      </c>
      <c r="R496" s="11" t="str">
        <f>VLOOKUP(P496,Store_Dim!$A$2:$E$21,3,FALSE)</f>
        <v>South</v>
      </c>
      <c r="S496" s="11" t="str">
        <f>VLOOKUP(P496,Store_Dim!$A$2:$E$21,4,FALSE)</f>
        <v>East Johnstad</v>
      </c>
      <c r="T496" s="11" t="str">
        <f>VLOOKUP(P496,Store_Dim!$A$2:$E$21,5,FALSE)</f>
        <v>Flagship</v>
      </c>
      <c r="U496" s="11" t="s">
        <v>3268</v>
      </c>
      <c r="V496" s="14">
        <f>VLOOKUP(Table1[[#This Row],[Sales_ID]],Sales!$A$2:$O$2001,2,FALSE)</f>
        <v>45893</v>
      </c>
      <c r="W496" s="15">
        <f>VLOOKUP(Table1[[#This Row],[Sales_ID]],Sales!$A$2:$O$2001,12,FALSE)</f>
        <v>4</v>
      </c>
      <c r="X496" s="16" t="str">
        <f>TEXT(VLOOKUP(Table1[[#This Row],[Sales_ID]],Sales!$A$2:$O$2001,13,FALSE),"₹#,##0")</f>
        <v>₹897</v>
      </c>
      <c r="Y496" s="51">
        <f>VLOOKUP(Table1[[#This Row],[Sales_ID]],Sales!$A$2:$O$2001,14,FALSE)</f>
        <v>0.1</v>
      </c>
      <c r="Z496" s="11" t="str">
        <f>VLOOKUP(Table1[[#This Row],[Sales_ID]],Sales!$A$2:$O$2001,10,FALSE)</f>
        <v>Credit Card</v>
      </c>
      <c r="AA496" s="50">
        <f>VLOOKUP(Table1[[#This Row],[Sales_ID]],Sales!$A$2:$O$2001,15,FALSE)</f>
        <v>3228.8760000000002</v>
      </c>
    </row>
    <row r="497" spans="1:27" x14ac:dyDescent="0.3">
      <c r="A497" s="11" t="s">
        <v>1492</v>
      </c>
      <c r="B497" s="11" t="str">
        <f>PROPER(VLOOKUP(A497,Customer!$A$2:$J$501,9,FALSE))</f>
        <v>Sara Ingram</v>
      </c>
      <c r="C497" s="11" t="str">
        <f>PROPER(VLOOKUP(A497,Customer!$A$2:$H$501,3,FALSE))</f>
        <v>46</v>
      </c>
      <c r="D497" s="11" t="str">
        <f>PROPER(VLOOKUP(A497,Customer!$A$2:$H$501,4,FALSE))</f>
        <v>Female</v>
      </c>
      <c r="E497" s="11" t="str">
        <f>PROPER(VLOOKUP(A497,Customer!$A$2:$H$501,5,FALSE))</f>
        <v>East Dillonview</v>
      </c>
      <c r="F497" s="11" t="str">
        <f>PROPER(VLOOKUP(A497,Customer!$A$2:$H$501,6,FALSE))</f>
        <v>Virginia</v>
      </c>
      <c r="G497" s="11" t="str">
        <f>VLOOKUP(A497,Customer!$A$2:$H$501,7,FALSE)</f>
        <v>USA</v>
      </c>
      <c r="H497" s="11" t="str">
        <f>PROPER(VLOOKUP(A497,Customer!$A$1:$J$501,10,FALSE))</f>
        <v>Bronze</v>
      </c>
      <c r="I497" s="11" t="s">
        <v>1742</v>
      </c>
      <c r="J497" s="11" t="str">
        <f>VLOOKUP(I497, Product!$A$2:$H$501, 2,FALSE)</f>
        <v>Cricket Bat</v>
      </c>
      <c r="K497" s="11" t="str">
        <f>VLOOKUP(I497,Product!$A$2:$H$501,3,FALSE)</f>
        <v>Sports</v>
      </c>
      <c r="L497" s="11" t="str">
        <f>VLOOKUP(I497, Product!$A$2:$H$501, 4,FALSE)</f>
        <v>Team Sports</v>
      </c>
      <c r="M497" s="11" t="str">
        <f>VLOOKUP(I497, Product!$A$2:$H$501,5,FALSE)</f>
        <v>Khan LLC</v>
      </c>
      <c r="N497" s="12">
        <f>VLOOKUP(I497, Product!$A$2:$I$501,8,FALSE)</f>
        <v>245.98</v>
      </c>
      <c r="O497" s="12">
        <f>VLOOKUP(I497, Product!$A$2:$I$501,9,FALSE)</f>
        <v>471</v>
      </c>
      <c r="P497" s="11" t="s">
        <v>1789</v>
      </c>
      <c r="Q497" s="11" t="str">
        <f>VLOOKUP(P497,Store_Dim!$A$2:$E$21,2,FALSE)</f>
        <v>Hill, Wagner and Ballard</v>
      </c>
      <c r="R497" s="11" t="str">
        <f>VLOOKUP(P497,Store_Dim!$A$2:$E$21,3,FALSE)</f>
        <v>East</v>
      </c>
      <c r="S497" s="11" t="str">
        <f>VLOOKUP(P497,Store_Dim!$A$2:$E$21,4,FALSE)</f>
        <v>East Davidville</v>
      </c>
      <c r="T497" s="11" t="str">
        <f>VLOOKUP(P497,Store_Dim!$A$2:$E$21,5,FALSE)</f>
        <v>Online</v>
      </c>
      <c r="U497" s="11" t="s">
        <v>3269</v>
      </c>
      <c r="V497" s="14">
        <f>VLOOKUP(Table1[[#This Row],[Sales_ID]],Sales!$A$2:$O$2001,2,FALSE)</f>
        <v>45814</v>
      </c>
      <c r="W497" s="15">
        <f>VLOOKUP(Table1[[#This Row],[Sales_ID]],Sales!$A$2:$O$2001,12,FALSE)</f>
        <v>3</v>
      </c>
      <c r="X497" s="16" t="str">
        <f>TEXT(VLOOKUP(Table1[[#This Row],[Sales_ID]],Sales!$A$2:$O$2001,13,FALSE),"₹#,##0")</f>
        <v>₹679</v>
      </c>
      <c r="Y497" s="51">
        <f>VLOOKUP(Table1[[#This Row],[Sales_ID]],Sales!$A$2:$O$2001,14,FALSE)</f>
        <v>0.3</v>
      </c>
      <c r="Z497" s="11" t="str">
        <f>VLOOKUP(Table1[[#This Row],[Sales_ID]],Sales!$A$2:$O$2001,10,FALSE)</f>
        <v>COD</v>
      </c>
      <c r="AA497" s="50">
        <f>VLOOKUP(Table1[[#This Row],[Sales_ID]],Sales!$A$2:$O$2001,15,FALSE)</f>
        <v>1426.6980000000001</v>
      </c>
    </row>
    <row r="498" spans="1:27" x14ac:dyDescent="0.3">
      <c r="A498" s="11" t="s">
        <v>75</v>
      </c>
      <c r="B498" s="11" t="str">
        <f>PROPER(VLOOKUP(A498,Customer!$A$2:$J$501,9,FALSE))</f>
        <v>John Scott</v>
      </c>
      <c r="C498" s="11" t="str">
        <f>PROPER(VLOOKUP(A498,Customer!$A$2:$H$501,3,FALSE))</f>
        <v>24</v>
      </c>
      <c r="D498" s="11" t="str">
        <f>PROPER(VLOOKUP(A498,Customer!$A$2:$H$501,4,FALSE))</f>
        <v>Female</v>
      </c>
      <c r="E498" s="11" t="str">
        <f>PROPER(VLOOKUP(A498,Customer!$A$2:$H$501,5,FALSE))</f>
        <v>South Christopher</v>
      </c>
      <c r="F498" s="11" t="str">
        <f>PROPER(VLOOKUP(A498,Customer!$A$2:$H$501,6,FALSE))</f>
        <v>Pennsylvania</v>
      </c>
      <c r="G498" s="11" t="str">
        <f>VLOOKUP(A498,Customer!$A$2:$H$501,7,FALSE)</f>
        <v>USA</v>
      </c>
      <c r="H498" s="11" t="str">
        <f>PROPER(VLOOKUP(A498,Customer!$A$1:$J$501,10,FALSE))</f>
        <v>Bronze</v>
      </c>
      <c r="I498" s="11" t="s">
        <v>1708</v>
      </c>
      <c r="J498" s="11" t="str">
        <f>VLOOKUP(I498, Product!$A$2:$H$501, 2,FALSE)</f>
        <v>Wall-Mounted Spice Rack</v>
      </c>
      <c r="K498" s="11" t="str">
        <f>VLOOKUP(I498,Product!$A$2:$H$501,3,FALSE)</f>
        <v>Home</v>
      </c>
      <c r="L498" s="11" t="str">
        <f>VLOOKUP(I498, Product!$A$2:$H$501, 4,FALSE)</f>
        <v>Kitchen</v>
      </c>
      <c r="M498" s="11" t="str">
        <f>VLOOKUP(I498, Product!$A$2:$H$501,5,FALSE)</f>
        <v>Allison Ltd</v>
      </c>
      <c r="N498" s="12">
        <f>VLOOKUP(I498, Product!$A$2:$I$501,8,FALSE)</f>
        <v>143.43</v>
      </c>
      <c r="O498" s="12">
        <f>VLOOKUP(I498, Product!$A$2:$I$501,9,FALSE)</f>
        <v>58</v>
      </c>
      <c r="P498" s="11" t="s">
        <v>1804</v>
      </c>
      <c r="Q498" s="11" t="str">
        <f>VLOOKUP(P498,Store_Dim!$A$2:$E$21,2,FALSE)</f>
        <v>Frederick-Wright</v>
      </c>
      <c r="R498" s="11" t="str">
        <f>VLOOKUP(P498,Store_Dim!$A$2:$E$21,3,FALSE)</f>
        <v>West</v>
      </c>
      <c r="S498" s="11" t="str">
        <f>VLOOKUP(P498,Store_Dim!$A$2:$E$21,4,FALSE)</f>
        <v>New Jimmymouth</v>
      </c>
      <c r="T498" s="11" t="str">
        <f>VLOOKUP(P498,Store_Dim!$A$2:$E$21,5,FALSE)</f>
        <v>Flagship</v>
      </c>
      <c r="U498" s="11" t="s">
        <v>3270</v>
      </c>
      <c r="V498" s="14">
        <f>VLOOKUP(Table1[[#This Row],[Sales_ID]],Sales!$A$2:$O$2001,2,FALSE)</f>
        <v>45571</v>
      </c>
      <c r="W498" s="15">
        <f>VLOOKUP(Table1[[#This Row],[Sales_ID]],Sales!$A$2:$O$2001,12,FALSE)</f>
        <v>3</v>
      </c>
      <c r="X498" s="16" t="str">
        <f>TEXT(VLOOKUP(Table1[[#This Row],[Sales_ID]],Sales!$A$2:$O$2001,13,FALSE),"₹#,##0")</f>
        <v>₹484</v>
      </c>
      <c r="Y498" s="51">
        <f>VLOOKUP(Table1[[#This Row],[Sales_ID]],Sales!$A$2:$O$2001,14,FALSE)</f>
        <v>0</v>
      </c>
      <c r="Z498" s="11" t="str">
        <f>VLOOKUP(Table1[[#This Row],[Sales_ID]],Sales!$A$2:$O$2001,10,FALSE)</f>
        <v>Credit Card</v>
      </c>
      <c r="AA498" s="50">
        <f>VLOOKUP(Table1[[#This Row],[Sales_ID]],Sales!$A$2:$O$2001,15,FALSE)</f>
        <v>1450.89</v>
      </c>
    </row>
    <row r="499" spans="1:27" x14ac:dyDescent="0.3">
      <c r="A499" s="11" t="s">
        <v>124</v>
      </c>
      <c r="B499" s="11" t="str">
        <f>PROPER(VLOOKUP(A499,Customer!$A$2:$J$501,9,FALSE))</f>
        <v>Jessica Acevedo</v>
      </c>
      <c r="C499" s="11" t="str">
        <f>PROPER(VLOOKUP(A499,Customer!$A$2:$H$501,3,FALSE))</f>
        <v>64</v>
      </c>
      <c r="D499" s="11" t="str">
        <f>PROPER(VLOOKUP(A499,Customer!$A$2:$H$501,4,FALSE))</f>
        <v>Female</v>
      </c>
      <c r="E499" s="11" t="str">
        <f>PROPER(VLOOKUP(A499,Customer!$A$2:$H$501,5,FALSE))</f>
        <v>Amybury</v>
      </c>
      <c r="F499" s="11" t="str">
        <f>PROPER(VLOOKUP(A499,Customer!$A$2:$H$501,6,FALSE))</f>
        <v>Pennsylvania</v>
      </c>
      <c r="G499" s="11" t="str">
        <f>VLOOKUP(A499,Customer!$A$2:$H$501,7,FALSE)</f>
        <v>USA</v>
      </c>
      <c r="H499" s="11" t="str">
        <f>PROPER(VLOOKUP(A499,Customer!$A$1:$J$501,10,FALSE))</f>
        <v>Bronze</v>
      </c>
      <c r="I499" s="11" t="s">
        <v>1626</v>
      </c>
      <c r="J499" s="11" t="str">
        <f>VLOOKUP(I499, Product!$A$2:$H$501, 2,FALSE)</f>
        <v>Portable Power Bank</v>
      </c>
      <c r="K499" s="11" t="str">
        <f>VLOOKUP(I499,Product!$A$2:$H$501,3,FALSE)</f>
        <v>Electronics</v>
      </c>
      <c r="L499" s="11" t="str">
        <f>VLOOKUP(I499, Product!$A$2:$H$501, 4,FALSE)</f>
        <v>Mobile</v>
      </c>
      <c r="M499" s="11" t="str">
        <f>VLOOKUP(I499, Product!$A$2:$H$501,5,FALSE)</f>
        <v>Cummings and Sons</v>
      </c>
      <c r="N499" s="12">
        <f>VLOOKUP(I499, Product!$A$2:$I$501,8,FALSE)</f>
        <v>326.06</v>
      </c>
      <c r="O499" s="12">
        <f>VLOOKUP(I499, Product!$A$2:$I$501,9,FALSE)</f>
        <v>301</v>
      </c>
      <c r="P499" s="11" t="s">
        <v>1752</v>
      </c>
      <c r="Q499" s="11" t="str">
        <f>VLOOKUP(P499,Store_Dim!$A$2:$E$21,2,FALSE)</f>
        <v>Rivera-Warner</v>
      </c>
      <c r="R499" s="11" t="str">
        <f>VLOOKUP(P499,Store_Dim!$A$2:$E$21,3,FALSE)</f>
        <v>East</v>
      </c>
      <c r="S499" s="11" t="str">
        <f>VLOOKUP(P499,Store_Dim!$A$2:$E$21,4,FALSE)</f>
        <v>Washingtonfurt</v>
      </c>
      <c r="T499" s="11" t="str">
        <f>VLOOKUP(P499,Store_Dim!$A$2:$E$21,5,FALSE)</f>
        <v>Flagship</v>
      </c>
      <c r="U499" s="11" t="s">
        <v>3271</v>
      </c>
      <c r="V499" s="14">
        <f>VLOOKUP(Table1[[#This Row],[Sales_ID]],Sales!$A$2:$O$2001,2,FALSE)</f>
        <v>45542</v>
      </c>
      <c r="W499" s="15">
        <f>VLOOKUP(Table1[[#This Row],[Sales_ID]],Sales!$A$2:$O$2001,12,FALSE)</f>
        <v>3</v>
      </c>
      <c r="X499" s="16" t="str">
        <f>TEXT(VLOOKUP(Table1[[#This Row],[Sales_ID]],Sales!$A$2:$O$2001,13,FALSE),"₹#,##0")</f>
        <v>₹158</v>
      </c>
      <c r="Y499" s="51">
        <f>VLOOKUP(Table1[[#This Row],[Sales_ID]],Sales!$A$2:$O$2001,14,FALSE)</f>
        <v>0.24</v>
      </c>
      <c r="Z499" s="11" t="str">
        <f>VLOOKUP(Table1[[#This Row],[Sales_ID]],Sales!$A$2:$O$2001,10,FALSE)</f>
        <v>COD</v>
      </c>
      <c r="AA499" s="50">
        <f>VLOOKUP(Table1[[#This Row],[Sales_ID]],Sales!$A$2:$O$2001,15,FALSE)</f>
        <v>360.85559999999998</v>
      </c>
    </row>
    <row r="500" spans="1:27" x14ac:dyDescent="0.3">
      <c r="A500" s="11" t="s">
        <v>402</v>
      </c>
      <c r="B500" s="11" t="str">
        <f>PROPER(VLOOKUP(A500,Customer!$A$2:$J$501,9,FALSE))</f>
        <v>Tyler Conrad</v>
      </c>
      <c r="C500" s="11" t="str">
        <f>PROPER(VLOOKUP(A500,Customer!$A$2:$H$501,3,FALSE))</f>
        <v>53</v>
      </c>
      <c r="D500" s="11" t="str">
        <f>PROPER(VLOOKUP(A500,Customer!$A$2:$H$501,4,FALSE))</f>
        <v>Female</v>
      </c>
      <c r="E500" s="11" t="str">
        <f>PROPER(VLOOKUP(A500,Customer!$A$2:$H$501,5,FALSE))</f>
        <v>North Curtischester</v>
      </c>
      <c r="F500" s="11" t="str">
        <f>PROPER(VLOOKUP(A500,Customer!$A$2:$H$501,6,FALSE))</f>
        <v>North Dakota</v>
      </c>
      <c r="G500" s="11" t="str">
        <f>VLOOKUP(A500,Customer!$A$2:$H$501,7,FALSE)</f>
        <v>USA</v>
      </c>
      <c r="H500" s="11" t="str">
        <f>PROPER(VLOOKUP(A500,Customer!$A$1:$J$501,10,FALSE))</f>
        <v>Platinum</v>
      </c>
      <c r="I500" s="11" t="s">
        <v>1549</v>
      </c>
      <c r="J500" s="11" t="str">
        <f>VLOOKUP(I500, Product!$A$2:$H$501, 2,FALSE)</f>
        <v>Women's Casual Hoodie</v>
      </c>
      <c r="K500" s="11" t="str">
        <f>VLOOKUP(I500,Product!$A$2:$H$501,3,FALSE)</f>
        <v>Clothing</v>
      </c>
      <c r="L500" s="11" t="str">
        <f>VLOOKUP(I500, Product!$A$2:$H$501, 4,FALSE)</f>
        <v>Outerwear</v>
      </c>
      <c r="M500" s="11" t="str">
        <f>VLOOKUP(I500, Product!$A$2:$H$501,5,FALSE)</f>
        <v>Sims Inc</v>
      </c>
      <c r="N500" s="12">
        <f>VLOOKUP(I500, Product!$A$2:$I$501,8,FALSE)</f>
        <v>265.73266666666666</v>
      </c>
      <c r="O500" s="12">
        <f>VLOOKUP(I500, Product!$A$2:$I$501,9,FALSE)</f>
        <v>352</v>
      </c>
      <c r="P500" s="11" t="s">
        <v>1801</v>
      </c>
      <c r="Q500" s="11" t="str">
        <f>VLOOKUP(P500,Store_Dim!$A$2:$E$21,2,FALSE)</f>
        <v>Shelton PLC</v>
      </c>
      <c r="R500" s="11" t="str">
        <f>VLOOKUP(P500,Store_Dim!$A$2:$E$21,3,FALSE)</f>
        <v>North</v>
      </c>
      <c r="S500" s="11" t="str">
        <f>VLOOKUP(P500,Store_Dim!$A$2:$E$21,4,FALSE)</f>
        <v>East Jenniferstad</v>
      </c>
      <c r="T500" s="11" t="str">
        <f>VLOOKUP(P500,Store_Dim!$A$2:$E$21,5,FALSE)</f>
        <v>Flagship</v>
      </c>
      <c r="U500" s="11" t="s">
        <v>3272</v>
      </c>
      <c r="V500" s="14">
        <f>VLOOKUP(Table1[[#This Row],[Sales_ID]],Sales!$A$2:$O$2001,2,FALSE)</f>
        <v>45758</v>
      </c>
      <c r="W500" s="15">
        <f>VLOOKUP(Table1[[#This Row],[Sales_ID]],Sales!$A$2:$O$2001,12,FALSE)</f>
        <v>4</v>
      </c>
      <c r="X500" s="16" t="str">
        <f>TEXT(VLOOKUP(Table1[[#This Row],[Sales_ID]],Sales!$A$2:$O$2001,13,FALSE),"₹#,##0")</f>
        <v>₹602</v>
      </c>
      <c r="Y500" s="51">
        <f>VLOOKUP(Table1[[#This Row],[Sales_ID]],Sales!$A$2:$O$2001,14,FALSE)</f>
        <v>0.18</v>
      </c>
      <c r="Z500" s="11" t="str">
        <f>VLOOKUP(Table1[[#This Row],[Sales_ID]],Sales!$A$2:$O$2001,10,FALSE)</f>
        <v>Credit Card</v>
      </c>
      <c r="AA500" s="50">
        <f>VLOOKUP(Table1[[#This Row],[Sales_ID]],Sales!$A$2:$O$2001,15,FALSE)</f>
        <v>1972.92</v>
      </c>
    </row>
    <row r="501" spans="1:27" x14ac:dyDescent="0.3">
      <c r="A501" s="11" t="s">
        <v>255</v>
      </c>
      <c r="B501" s="11" t="str">
        <f>PROPER(VLOOKUP(A501,Customer!$A$2:$J$501,9,FALSE))</f>
        <v>Roy Cole</v>
      </c>
      <c r="C501" s="11" t="str">
        <f>PROPER(VLOOKUP(A501,Customer!$A$2:$H$501,3,FALSE))</f>
        <v>24</v>
      </c>
      <c r="D501" s="11" t="str">
        <f>PROPER(VLOOKUP(A501,Customer!$A$2:$H$501,4,FALSE))</f>
        <v>Female</v>
      </c>
      <c r="E501" s="11" t="str">
        <f>PROPER(VLOOKUP(A501,Customer!$A$2:$H$501,5,FALSE))</f>
        <v>North Cynthiatown</v>
      </c>
      <c r="F501" s="11" t="str">
        <f>PROPER(VLOOKUP(A501,Customer!$A$2:$H$501,6,FALSE))</f>
        <v>New Jersey</v>
      </c>
      <c r="G501" s="11" t="str">
        <f>VLOOKUP(A501,Customer!$A$2:$H$501,7,FALSE)</f>
        <v>USA</v>
      </c>
      <c r="H501" s="11" t="str">
        <f>PROPER(VLOOKUP(A501,Customer!$A$1:$J$501,10,FALSE))</f>
        <v>Platinum</v>
      </c>
      <c r="I501" s="11" t="s">
        <v>1610</v>
      </c>
      <c r="J501" s="11" t="str">
        <f>VLOOKUP(I501, Product!$A$2:$H$501, 2,FALSE)</f>
        <v>Basketball</v>
      </c>
      <c r="K501" s="11" t="str">
        <f>VLOOKUP(I501,Product!$A$2:$H$501,3,FALSE)</f>
        <v>Sports</v>
      </c>
      <c r="L501" s="11" t="str">
        <f>VLOOKUP(I501, Product!$A$2:$H$501, 4,FALSE)</f>
        <v>Team Sports</v>
      </c>
      <c r="M501" s="11" t="str">
        <f>VLOOKUP(I501, Product!$A$2:$H$501,5,FALSE)</f>
        <v>Nolan-Snow</v>
      </c>
      <c r="N501" s="12">
        <f>VLOOKUP(I501, Product!$A$2:$I$501,8,FALSE)</f>
        <v>204.39</v>
      </c>
      <c r="O501" s="12">
        <f>VLOOKUP(I501, Product!$A$2:$I$501,9,FALSE)</f>
        <v>281</v>
      </c>
      <c r="P501" s="11" t="s">
        <v>1810</v>
      </c>
      <c r="Q501" s="11" t="str">
        <f>VLOOKUP(P501,Store_Dim!$A$2:$E$21,2,FALSE)</f>
        <v>Guerrero-Schmitt</v>
      </c>
      <c r="R501" s="11" t="str">
        <f>VLOOKUP(P501,Store_Dim!$A$2:$E$21,3,FALSE)</f>
        <v>East</v>
      </c>
      <c r="S501" s="11" t="str">
        <f>VLOOKUP(P501,Store_Dim!$A$2:$E$21,4,FALSE)</f>
        <v>East Stevechester</v>
      </c>
      <c r="T501" s="11" t="str">
        <f>VLOOKUP(P501,Store_Dim!$A$2:$E$21,5,FALSE)</f>
        <v>Flagship</v>
      </c>
      <c r="U501" s="11" t="s">
        <v>3273</v>
      </c>
      <c r="V501" s="14">
        <f>VLOOKUP(Table1[[#This Row],[Sales_ID]],Sales!$A$2:$O$2001,2,FALSE)</f>
        <v>45709</v>
      </c>
      <c r="W501" s="15">
        <f>VLOOKUP(Table1[[#This Row],[Sales_ID]],Sales!$A$2:$O$2001,12,FALSE)</f>
        <v>2</v>
      </c>
      <c r="X501" s="16" t="str">
        <f>TEXT(VLOOKUP(Table1[[#This Row],[Sales_ID]],Sales!$A$2:$O$2001,13,FALSE),"₹#,##0")</f>
        <v>₹46</v>
      </c>
      <c r="Y501" s="51">
        <f>VLOOKUP(Table1[[#This Row],[Sales_ID]],Sales!$A$2:$O$2001,14,FALSE)</f>
        <v>7.0000000000000007E-2</v>
      </c>
      <c r="Z501" s="11" t="str">
        <f>VLOOKUP(Table1[[#This Row],[Sales_ID]],Sales!$A$2:$O$2001,10,FALSE)</f>
        <v>Credit Card</v>
      </c>
      <c r="AA501" s="50">
        <f>VLOOKUP(Table1[[#This Row],[Sales_ID]],Sales!$A$2:$O$2001,15,FALSE)</f>
        <v>86.285399999999996</v>
      </c>
    </row>
    <row r="502" spans="1:27" x14ac:dyDescent="0.3">
      <c r="A502" s="11" t="s">
        <v>414</v>
      </c>
      <c r="B502" s="11" t="str">
        <f>PROPER(VLOOKUP(A502,Customer!$A$2:$J$501,9,FALSE))</f>
        <v>Michael Jones</v>
      </c>
      <c r="C502" s="11" t="str">
        <f>PROPER(VLOOKUP(A502,Customer!$A$2:$H$501,3,FALSE))</f>
        <v>40</v>
      </c>
      <c r="D502" s="11" t="str">
        <f>PROPER(VLOOKUP(A502,Customer!$A$2:$H$501,4,FALSE))</f>
        <v>Male</v>
      </c>
      <c r="E502" s="11" t="str">
        <f>PROPER(VLOOKUP(A502,Customer!$A$2:$H$501,5,FALSE))</f>
        <v>North Edwardton</v>
      </c>
      <c r="F502" s="11" t="str">
        <f>PROPER(VLOOKUP(A502,Customer!$A$2:$H$501,6,FALSE))</f>
        <v>Tennessee</v>
      </c>
      <c r="G502" s="11" t="str">
        <f>VLOOKUP(A502,Customer!$A$2:$H$501,7,FALSE)</f>
        <v>USA</v>
      </c>
      <c r="H502" s="11" t="str">
        <f>PROPER(VLOOKUP(A502,Customer!$A$1:$J$501,10,FALSE))</f>
        <v>Bronze</v>
      </c>
      <c r="I502" s="11" t="s">
        <v>1712</v>
      </c>
      <c r="J502" s="11" t="str">
        <f>VLOOKUP(I502, Product!$A$2:$H$501, 2,FALSE)</f>
        <v>Fitness Resistance Bands</v>
      </c>
      <c r="K502" s="11" t="str">
        <f>VLOOKUP(I502,Product!$A$2:$H$501,3,FALSE)</f>
        <v>Sports</v>
      </c>
      <c r="L502" s="11" t="str">
        <f>VLOOKUP(I502, Product!$A$2:$H$501, 4,FALSE)</f>
        <v>Fitness</v>
      </c>
      <c r="M502" s="11" t="str">
        <f>VLOOKUP(I502, Product!$A$2:$H$501,5,FALSE)</f>
        <v>Reese-Watson</v>
      </c>
      <c r="N502" s="12">
        <f>VLOOKUP(I502, Product!$A$2:$I$501,8,FALSE)</f>
        <v>152.91999999999999</v>
      </c>
      <c r="O502" s="12">
        <f>VLOOKUP(I502, Product!$A$2:$I$501,9,FALSE)</f>
        <v>281</v>
      </c>
      <c r="P502" s="11" t="s">
        <v>1782</v>
      </c>
      <c r="Q502" s="11" t="str">
        <f>VLOOKUP(P502,Store_Dim!$A$2:$E$21,2,FALSE)</f>
        <v>Bean, Jones and Park</v>
      </c>
      <c r="R502" s="11" t="str">
        <f>VLOOKUP(P502,Store_Dim!$A$2:$E$21,3,FALSE)</f>
        <v>West</v>
      </c>
      <c r="S502" s="11" t="str">
        <f>VLOOKUP(P502,Store_Dim!$A$2:$E$21,4,FALSE)</f>
        <v>Thompsonborough</v>
      </c>
      <c r="T502" s="11" t="str">
        <f>VLOOKUP(P502,Store_Dim!$A$2:$E$21,5,FALSE)</f>
        <v>Online</v>
      </c>
      <c r="U502" s="11" t="s">
        <v>3274</v>
      </c>
      <c r="V502" s="14">
        <f>VLOOKUP(Table1[[#This Row],[Sales_ID]],Sales!$A$2:$O$2001,2,FALSE)</f>
        <v>45587</v>
      </c>
      <c r="W502" s="15">
        <f>VLOOKUP(Table1[[#This Row],[Sales_ID]],Sales!$A$2:$O$2001,12,FALSE)</f>
        <v>4</v>
      </c>
      <c r="X502" s="16" t="str">
        <f>TEXT(VLOOKUP(Table1[[#This Row],[Sales_ID]],Sales!$A$2:$O$2001,13,FALSE),"₹#,##0")</f>
        <v>₹892</v>
      </c>
      <c r="Y502" s="51">
        <f>VLOOKUP(Table1[[#This Row],[Sales_ID]],Sales!$A$2:$O$2001,14,FALSE)</f>
        <v>0.23</v>
      </c>
      <c r="Z502" s="11" t="str">
        <f>VLOOKUP(Table1[[#This Row],[Sales_ID]],Sales!$A$2:$O$2001,10,FALSE)</f>
        <v>Credit Card</v>
      </c>
      <c r="AA502" s="50">
        <f>VLOOKUP(Table1[[#This Row],[Sales_ID]],Sales!$A$2:$O$2001,15,FALSE)</f>
        <v>2748.2224000000001</v>
      </c>
    </row>
    <row r="503" spans="1:27" x14ac:dyDescent="0.3">
      <c r="A503" s="11" t="s">
        <v>716</v>
      </c>
      <c r="B503" s="11" t="str">
        <f>PROPER(VLOOKUP(A503,Customer!$A$2:$J$501,9,FALSE))</f>
        <v>Lisa Young</v>
      </c>
      <c r="C503" s="11" t="str">
        <f>PROPER(VLOOKUP(A503,Customer!$A$2:$H$501,3,FALSE))</f>
        <v>38</v>
      </c>
      <c r="D503" s="11" t="str">
        <f>PROPER(VLOOKUP(A503,Customer!$A$2:$H$501,4,FALSE))</f>
        <v>Male</v>
      </c>
      <c r="E503" s="11" t="str">
        <f>PROPER(VLOOKUP(A503,Customer!$A$2:$H$501,5,FALSE))</f>
        <v>Maybury</v>
      </c>
      <c r="F503" s="11" t="str">
        <f>PROPER(VLOOKUP(A503,Customer!$A$2:$H$501,6,FALSE))</f>
        <v>Georgia</v>
      </c>
      <c r="G503" s="11" t="str">
        <f>VLOOKUP(A503,Customer!$A$2:$H$501,7,FALSE)</f>
        <v>USA</v>
      </c>
      <c r="H503" s="11" t="str">
        <f>PROPER(VLOOKUP(A503,Customer!$A$1:$J$501,10,FALSE))</f>
        <v>Platinum</v>
      </c>
      <c r="I503" s="11" t="s">
        <v>1568</v>
      </c>
      <c r="J503" s="11" t="str">
        <f>VLOOKUP(I503, Product!$A$2:$H$501, 2,FALSE)</f>
        <v>Ceramic Kitchen Bowl Set</v>
      </c>
      <c r="K503" s="11" t="str">
        <f>VLOOKUP(I503,Product!$A$2:$H$501,3,FALSE)</f>
        <v>Home</v>
      </c>
      <c r="L503" s="11" t="str">
        <f>VLOOKUP(I503, Product!$A$2:$H$501, 4,FALSE)</f>
        <v>Kitchen</v>
      </c>
      <c r="M503" s="11" t="str">
        <f>VLOOKUP(I503, Product!$A$2:$H$501,5,FALSE)</f>
        <v>Hamilton Group</v>
      </c>
      <c r="N503" s="12">
        <f>VLOOKUP(I503, Product!$A$2:$I$501,8,FALSE)</f>
        <v>298.86</v>
      </c>
      <c r="O503" s="12">
        <f>VLOOKUP(I503, Product!$A$2:$I$501,9,FALSE)</f>
        <v>308</v>
      </c>
      <c r="P503" s="11" t="s">
        <v>1779</v>
      </c>
      <c r="Q503" s="11" t="str">
        <f>VLOOKUP(P503,Store_Dim!$A$2:$E$21,2,FALSE)</f>
        <v>Martinez-Mullins</v>
      </c>
      <c r="R503" s="11" t="str">
        <f>VLOOKUP(P503,Store_Dim!$A$2:$E$21,3,FALSE)</f>
        <v>South</v>
      </c>
      <c r="S503" s="11" t="str">
        <f>VLOOKUP(P503,Store_Dim!$A$2:$E$21,4,FALSE)</f>
        <v>Williamsfurt</v>
      </c>
      <c r="T503" s="11" t="str">
        <f>VLOOKUP(P503,Store_Dim!$A$2:$E$21,5,FALSE)</f>
        <v>Online</v>
      </c>
      <c r="U503" s="11" t="s">
        <v>3275</v>
      </c>
      <c r="V503" s="14">
        <f>VLOOKUP(Table1[[#This Row],[Sales_ID]],Sales!$A$2:$O$2001,2,FALSE)</f>
        <v>45494</v>
      </c>
      <c r="W503" s="15">
        <f>VLOOKUP(Table1[[#This Row],[Sales_ID]],Sales!$A$2:$O$2001,12,FALSE)</f>
        <v>2</v>
      </c>
      <c r="X503" s="16" t="str">
        <f>TEXT(VLOOKUP(Table1[[#This Row],[Sales_ID]],Sales!$A$2:$O$2001,13,FALSE),"₹#,##0")</f>
        <v>₹164</v>
      </c>
      <c r="Y503" s="51">
        <f>VLOOKUP(Table1[[#This Row],[Sales_ID]],Sales!$A$2:$O$2001,14,FALSE)</f>
        <v>0.17</v>
      </c>
      <c r="Z503" s="11" t="str">
        <f>VLOOKUP(Table1[[#This Row],[Sales_ID]],Sales!$A$2:$O$2001,10,FALSE)</f>
        <v>Credit Card</v>
      </c>
      <c r="AA503" s="50">
        <f>VLOOKUP(Table1[[#This Row],[Sales_ID]],Sales!$A$2:$O$2001,15,FALSE)</f>
        <v>272.62180000000001</v>
      </c>
    </row>
    <row r="504" spans="1:27" x14ac:dyDescent="0.3">
      <c r="A504" s="11" t="s">
        <v>1417</v>
      </c>
      <c r="B504" s="11" t="str">
        <f>PROPER(VLOOKUP(A504,Customer!$A$2:$J$501,9,FALSE))</f>
        <v>John Perez</v>
      </c>
      <c r="C504" s="11" t="str">
        <f>PROPER(VLOOKUP(A504,Customer!$A$2:$H$501,3,FALSE))</f>
        <v>29</v>
      </c>
      <c r="D504" s="11" t="str">
        <f>PROPER(VLOOKUP(A504,Customer!$A$2:$H$501,4,FALSE))</f>
        <v>Female</v>
      </c>
      <c r="E504" s="11" t="str">
        <f>PROPER(VLOOKUP(A504,Customer!$A$2:$H$501,5,FALSE))</f>
        <v>Brandontown</v>
      </c>
      <c r="F504" s="11" t="str">
        <f>PROPER(VLOOKUP(A504,Customer!$A$2:$H$501,6,FALSE))</f>
        <v>South Carolina</v>
      </c>
      <c r="G504" s="11" t="str">
        <f>VLOOKUP(A504,Customer!$A$2:$H$501,7,FALSE)</f>
        <v>USA</v>
      </c>
      <c r="H504" s="11" t="str">
        <f>PROPER(VLOOKUP(A504,Customer!$A$1:$J$501,10,FALSE))</f>
        <v>Gold</v>
      </c>
      <c r="I504" s="11" t="s">
        <v>1656</v>
      </c>
      <c r="J504" s="11" t="str">
        <f>VLOOKUP(I504, Product!$A$2:$H$501, 2,FALSE)</f>
        <v>Sports Stopwatch Pro</v>
      </c>
      <c r="K504" s="11" t="str">
        <f>VLOOKUP(I504,Product!$A$2:$H$501,3,FALSE)</f>
        <v>Sports</v>
      </c>
      <c r="L504" s="11" t="str">
        <f>VLOOKUP(I504, Product!$A$2:$H$501, 4,FALSE)</f>
        <v>Accessories</v>
      </c>
      <c r="M504" s="11" t="str">
        <f>VLOOKUP(I504, Product!$A$2:$H$501,5,FALSE)</f>
        <v>Thompson-French</v>
      </c>
      <c r="N504" s="12">
        <f>VLOOKUP(I504, Product!$A$2:$I$501,8,FALSE)</f>
        <v>434.84</v>
      </c>
      <c r="O504" s="12">
        <f>VLOOKUP(I504, Product!$A$2:$I$501,9,FALSE)</f>
        <v>185</v>
      </c>
      <c r="P504" s="11" t="s">
        <v>1801</v>
      </c>
      <c r="Q504" s="11" t="str">
        <f>VLOOKUP(P504,Store_Dim!$A$2:$E$21,2,FALSE)</f>
        <v>Shelton PLC</v>
      </c>
      <c r="R504" s="11" t="str">
        <f>VLOOKUP(P504,Store_Dim!$A$2:$E$21,3,FALSE)</f>
        <v>North</v>
      </c>
      <c r="S504" s="11" t="str">
        <f>VLOOKUP(P504,Store_Dim!$A$2:$E$21,4,FALSE)</f>
        <v>East Jenniferstad</v>
      </c>
      <c r="T504" s="11" t="str">
        <f>VLOOKUP(P504,Store_Dim!$A$2:$E$21,5,FALSE)</f>
        <v>Flagship</v>
      </c>
      <c r="U504" s="11" t="s">
        <v>1971</v>
      </c>
      <c r="V504" s="14">
        <f>VLOOKUP(Table1[[#This Row],[Sales_ID]],Sales!$A$2:$O$2001,2,FALSE)</f>
        <v>45522</v>
      </c>
      <c r="W504" s="15">
        <f>VLOOKUP(Table1[[#This Row],[Sales_ID]],Sales!$A$2:$O$2001,12,FALSE)</f>
        <v>2</v>
      </c>
      <c r="X504" s="16" t="str">
        <f>TEXT(VLOOKUP(Table1[[#This Row],[Sales_ID]],Sales!$A$2:$O$2001,13,FALSE),"₹#,##0")</f>
        <v>₹537</v>
      </c>
      <c r="Y504" s="51">
        <f>VLOOKUP(Table1[[#This Row],[Sales_ID]],Sales!$A$2:$O$2001,14,FALSE)</f>
        <v>0.09</v>
      </c>
      <c r="Z504" s="11" t="str">
        <f>VLOOKUP(Table1[[#This Row],[Sales_ID]],Sales!$A$2:$O$2001,10,FALSE)</f>
        <v>COD</v>
      </c>
      <c r="AA504" s="50">
        <f>VLOOKUP(Table1[[#This Row],[Sales_ID]],Sales!$A$2:$O$2001,15,FALSE)</f>
        <v>977.04880000000014</v>
      </c>
    </row>
    <row r="505" spans="1:27" x14ac:dyDescent="0.3">
      <c r="A505" s="11" t="s">
        <v>1397</v>
      </c>
      <c r="B505" s="11" t="str">
        <f>PROPER(VLOOKUP(A505,Customer!$A$2:$J$501,9,FALSE))</f>
        <v>Jeffery Wolf</v>
      </c>
      <c r="C505" s="11" t="str">
        <f>PROPER(VLOOKUP(A505,Customer!$A$2:$H$501,3,FALSE))</f>
        <v>60</v>
      </c>
      <c r="D505" s="11" t="str">
        <f>PROPER(VLOOKUP(A505,Customer!$A$2:$H$501,4,FALSE))</f>
        <v>Female</v>
      </c>
      <c r="E505" s="11" t="str">
        <f>PROPER(VLOOKUP(A505,Customer!$A$2:$H$501,5,FALSE))</f>
        <v>New Laura</v>
      </c>
      <c r="F505" s="11" t="str">
        <f>PROPER(VLOOKUP(A505,Customer!$A$2:$H$501,6,FALSE))</f>
        <v>Mississippi</v>
      </c>
      <c r="G505" s="11" t="str">
        <f>VLOOKUP(A505,Customer!$A$2:$H$501,7,FALSE)</f>
        <v>USA</v>
      </c>
      <c r="H505" s="11" t="str">
        <f>PROPER(VLOOKUP(A505,Customer!$A$1:$J$501,10,FALSE))</f>
        <v>Bronze</v>
      </c>
      <c r="I505" s="11" t="s">
        <v>1565</v>
      </c>
      <c r="J505" s="11" t="str">
        <f>VLOOKUP(I505, Product!$A$2:$H$501, 2,FALSE)</f>
        <v>Adjustable Dumbbell Set</v>
      </c>
      <c r="K505" s="11" t="str">
        <f>VLOOKUP(I505,Product!$A$2:$H$501,3,FALSE)</f>
        <v>Sports</v>
      </c>
      <c r="L505" s="11" t="str">
        <f>VLOOKUP(I505, Product!$A$2:$H$501, 4,FALSE)</f>
        <v>Fitness</v>
      </c>
      <c r="M505" s="11" t="str">
        <f>VLOOKUP(I505, Product!$A$2:$H$501,5,FALSE)</f>
        <v>Hill PLC</v>
      </c>
      <c r="N505" s="12">
        <f>VLOOKUP(I505, Product!$A$2:$I$501,8,FALSE)</f>
        <v>495.72</v>
      </c>
      <c r="O505" s="12">
        <f>VLOOKUP(I505, Product!$A$2:$I$501,9,FALSE)</f>
        <v>323</v>
      </c>
      <c r="P505" s="11" t="s">
        <v>1779</v>
      </c>
      <c r="Q505" s="11" t="str">
        <f>VLOOKUP(P505,Store_Dim!$A$2:$E$21,2,FALSE)</f>
        <v>Martinez-Mullins</v>
      </c>
      <c r="R505" s="11" t="str">
        <f>VLOOKUP(P505,Store_Dim!$A$2:$E$21,3,FALSE)</f>
        <v>South</v>
      </c>
      <c r="S505" s="11" t="str">
        <f>VLOOKUP(P505,Store_Dim!$A$2:$E$21,4,FALSE)</f>
        <v>Williamsfurt</v>
      </c>
      <c r="T505" s="11" t="str">
        <f>VLOOKUP(P505,Store_Dim!$A$2:$E$21,5,FALSE)</f>
        <v>Online</v>
      </c>
      <c r="U505" s="11" t="s">
        <v>3276</v>
      </c>
      <c r="V505" s="14">
        <f>VLOOKUP(Table1[[#This Row],[Sales_ID]],Sales!$A$2:$O$2001,2,FALSE)</f>
        <v>45305</v>
      </c>
      <c r="W505" s="15">
        <f>VLOOKUP(Table1[[#This Row],[Sales_ID]],Sales!$A$2:$O$2001,12,FALSE)</f>
        <v>1</v>
      </c>
      <c r="X505" s="16" t="str">
        <f>TEXT(VLOOKUP(Table1[[#This Row],[Sales_ID]],Sales!$A$2:$O$2001,13,FALSE),"₹#,##0")</f>
        <v>₹484</v>
      </c>
      <c r="Y505" s="51">
        <f>VLOOKUP(Table1[[#This Row],[Sales_ID]],Sales!$A$2:$O$2001,14,FALSE)</f>
        <v>0.12</v>
      </c>
      <c r="Z505" s="11" t="str">
        <f>VLOOKUP(Table1[[#This Row],[Sales_ID]],Sales!$A$2:$O$2001,10,FALSE)</f>
        <v>COD</v>
      </c>
      <c r="AA505" s="50">
        <f>VLOOKUP(Table1[[#This Row],[Sales_ID]],Sales!$A$2:$O$2001,15,FALSE)</f>
        <v>426.12240000000003</v>
      </c>
    </row>
    <row r="506" spans="1:27" x14ac:dyDescent="0.3">
      <c r="A506" s="11" t="s">
        <v>32</v>
      </c>
      <c r="B506" s="11" t="str">
        <f>PROPER(VLOOKUP(A506,Customer!$A$2:$J$501,9,FALSE))</f>
        <v>Christine Vaughn</v>
      </c>
      <c r="C506" s="11" t="str">
        <f>PROPER(VLOOKUP(A506,Customer!$A$2:$H$501,3,FALSE))</f>
        <v>24</v>
      </c>
      <c r="D506" s="11" t="str">
        <f>PROPER(VLOOKUP(A506,Customer!$A$2:$H$501,4,FALSE))</f>
        <v>Male</v>
      </c>
      <c r="E506" s="11" t="str">
        <f>PROPER(VLOOKUP(A506,Customer!$A$2:$H$501,5,FALSE))</f>
        <v>East Amandamouth</v>
      </c>
      <c r="F506" s="11" t="str">
        <f>PROPER(VLOOKUP(A506,Customer!$A$2:$H$501,6,FALSE))</f>
        <v>Oregon</v>
      </c>
      <c r="G506" s="11" t="str">
        <f>VLOOKUP(A506,Customer!$A$2:$H$501,7,FALSE)</f>
        <v>USA</v>
      </c>
      <c r="H506" s="11" t="str">
        <f>PROPER(VLOOKUP(A506,Customer!$A$1:$J$501,10,FALSE))</f>
        <v>Bronze</v>
      </c>
      <c r="I506" s="11" t="s">
        <v>1618</v>
      </c>
      <c r="J506" s="11" t="str">
        <f>VLOOKUP(I506, Product!$A$2:$H$501, 2,FALSE)</f>
        <v>Bedroom Table Lamp</v>
      </c>
      <c r="K506" s="11" t="str">
        <f>VLOOKUP(I506,Product!$A$2:$H$501,3,FALSE)</f>
        <v>Home</v>
      </c>
      <c r="L506" s="11" t="str">
        <f>VLOOKUP(I506, Product!$A$2:$H$501, 4,FALSE)</f>
        <v>Lighting</v>
      </c>
      <c r="M506" s="11" t="str">
        <f>VLOOKUP(I506, Product!$A$2:$H$501,5,FALSE)</f>
        <v>Jones LLC</v>
      </c>
      <c r="N506" s="12">
        <f>VLOOKUP(I506, Product!$A$2:$I$501,8,FALSE)</f>
        <v>382.22</v>
      </c>
      <c r="O506" s="12">
        <f>VLOOKUP(I506, Product!$A$2:$I$501,9,FALSE)</f>
        <v>329</v>
      </c>
      <c r="P506" s="11" t="s">
        <v>1810</v>
      </c>
      <c r="Q506" s="11" t="str">
        <f>VLOOKUP(P506,Store_Dim!$A$2:$E$21,2,FALSE)</f>
        <v>Guerrero-Schmitt</v>
      </c>
      <c r="R506" s="11" t="str">
        <f>VLOOKUP(P506,Store_Dim!$A$2:$E$21,3,FALSE)</f>
        <v>East</v>
      </c>
      <c r="S506" s="11" t="str">
        <f>VLOOKUP(P506,Store_Dim!$A$2:$E$21,4,FALSE)</f>
        <v>East Stevechester</v>
      </c>
      <c r="T506" s="11" t="str">
        <f>VLOOKUP(P506,Store_Dim!$A$2:$E$21,5,FALSE)</f>
        <v>Flagship</v>
      </c>
      <c r="U506" s="11" t="s">
        <v>3277</v>
      </c>
      <c r="V506" s="14">
        <f>VLOOKUP(Table1[[#This Row],[Sales_ID]],Sales!$A$2:$O$2001,2,FALSE)</f>
        <v>45383</v>
      </c>
      <c r="W506" s="15">
        <f>VLOOKUP(Table1[[#This Row],[Sales_ID]],Sales!$A$2:$O$2001,12,FALSE)</f>
        <v>3</v>
      </c>
      <c r="X506" s="16" t="str">
        <f>TEXT(VLOOKUP(Table1[[#This Row],[Sales_ID]],Sales!$A$2:$O$2001,13,FALSE),"₹#,##0")</f>
        <v>₹342</v>
      </c>
      <c r="Y506" s="51">
        <f>VLOOKUP(Table1[[#This Row],[Sales_ID]],Sales!$A$2:$O$2001,14,FALSE)</f>
        <v>0.22</v>
      </c>
      <c r="Z506" s="11" t="str">
        <f>VLOOKUP(Table1[[#This Row],[Sales_ID]],Sales!$A$2:$O$2001,10,FALSE)</f>
        <v>COD</v>
      </c>
      <c r="AA506" s="50">
        <f>VLOOKUP(Table1[[#This Row],[Sales_ID]],Sales!$A$2:$O$2001,15,FALSE)</f>
        <v>799.13340000000005</v>
      </c>
    </row>
    <row r="507" spans="1:27" x14ac:dyDescent="0.3">
      <c r="A507" s="11" t="s">
        <v>384</v>
      </c>
      <c r="B507" s="11" t="str">
        <f>PROPER(VLOOKUP(A507,Customer!$A$2:$J$501,9,FALSE))</f>
        <v>Amy Walker</v>
      </c>
      <c r="C507" s="11" t="str">
        <f>PROPER(VLOOKUP(A507,Customer!$A$2:$H$501,3,FALSE))</f>
        <v>27</v>
      </c>
      <c r="D507" s="11" t="str">
        <f>PROPER(VLOOKUP(A507,Customer!$A$2:$H$501,4,FALSE))</f>
        <v>Male</v>
      </c>
      <c r="E507" s="11" t="str">
        <f>PROPER(VLOOKUP(A507,Customer!$A$2:$H$501,5,FALSE))</f>
        <v>Smithland</v>
      </c>
      <c r="F507" s="11" t="str">
        <f>PROPER(VLOOKUP(A507,Customer!$A$2:$H$501,6,FALSE))</f>
        <v>West Virginia</v>
      </c>
      <c r="G507" s="11" t="str">
        <f>VLOOKUP(A507,Customer!$A$2:$H$501,7,FALSE)</f>
        <v>USA</v>
      </c>
      <c r="H507" s="11" t="str">
        <f>PROPER(VLOOKUP(A507,Customer!$A$1:$J$501,10,FALSE))</f>
        <v>Silver</v>
      </c>
      <c r="I507" s="11" t="s">
        <v>1744</v>
      </c>
      <c r="J507" s="11" t="str">
        <f>VLOOKUP(I507, Product!$A$2:$H$501, 2,FALSE)</f>
        <v>Portable Bluetooth Speaker</v>
      </c>
      <c r="K507" s="11" t="str">
        <f>VLOOKUP(I507,Product!$A$2:$H$501,3,FALSE)</f>
        <v>Electronics</v>
      </c>
      <c r="L507" s="11" t="str">
        <f>VLOOKUP(I507, Product!$A$2:$H$501, 4,FALSE)</f>
        <v>Audio</v>
      </c>
      <c r="M507" s="11" t="str">
        <f>VLOOKUP(I507, Product!$A$2:$H$501,5,FALSE)</f>
        <v>Flores-King</v>
      </c>
      <c r="N507" s="12">
        <f>VLOOKUP(I507, Product!$A$2:$I$501,8,FALSE)</f>
        <v>431.67</v>
      </c>
      <c r="O507" s="12">
        <f>VLOOKUP(I507, Product!$A$2:$I$501,9,FALSE)</f>
        <v>73</v>
      </c>
      <c r="P507" s="11" t="s">
        <v>1797</v>
      </c>
      <c r="Q507" s="11" t="str">
        <f>VLOOKUP(P507,Store_Dim!$A$2:$E$21,2,FALSE)</f>
        <v>Gardner, Humphrey and Contreras</v>
      </c>
      <c r="R507" s="11" t="str">
        <f>VLOOKUP(P507,Store_Dim!$A$2:$E$21,3,FALSE)</f>
        <v>East</v>
      </c>
      <c r="S507" s="11" t="str">
        <f>VLOOKUP(P507,Store_Dim!$A$2:$E$21,4,FALSE)</f>
        <v>Johnsonville</v>
      </c>
      <c r="T507" s="11" t="str">
        <f>VLOOKUP(P507,Store_Dim!$A$2:$E$21,5,FALSE)</f>
        <v>Flagship</v>
      </c>
      <c r="U507" s="11" t="s">
        <v>3278</v>
      </c>
      <c r="V507" s="14">
        <f>VLOOKUP(Table1[[#This Row],[Sales_ID]],Sales!$A$2:$O$2001,2,FALSE)</f>
        <v>45788</v>
      </c>
      <c r="W507" s="15">
        <f>VLOOKUP(Table1[[#This Row],[Sales_ID]],Sales!$A$2:$O$2001,12,FALSE)</f>
        <v>3</v>
      </c>
      <c r="X507" s="16" t="str">
        <f>TEXT(VLOOKUP(Table1[[#This Row],[Sales_ID]],Sales!$A$2:$O$2001,13,FALSE),"₹#,##0")</f>
        <v>₹759</v>
      </c>
      <c r="Y507" s="51">
        <f>VLOOKUP(Table1[[#This Row],[Sales_ID]],Sales!$A$2:$O$2001,14,FALSE)</f>
        <v>0.11</v>
      </c>
      <c r="Z507" s="11" t="str">
        <f>VLOOKUP(Table1[[#This Row],[Sales_ID]],Sales!$A$2:$O$2001,10,FALSE)</f>
        <v>PayPal</v>
      </c>
      <c r="AA507" s="50">
        <f>VLOOKUP(Table1[[#This Row],[Sales_ID]],Sales!$A$2:$O$2001,15,FALSE)</f>
        <v>2026.1829</v>
      </c>
    </row>
    <row r="508" spans="1:27" x14ac:dyDescent="0.3">
      <c r="A508" s="11" t="s">
        <v>1449</v>
      </c>
      <c r="B508" s="11" t="str">
        <f>PROPER(VLOOKUP(A508,Customer!$A$2:$J$501,9,FALSE))</f>
        <v>Manuel Fisher</v>
      </c>
      <c r="C508" s="11" t="str">
        <f>PROPER(VLOOKUP(A508,Customer!$A$2:$H$501,3,FALSE))</f>
        <v>21</v>
      </c>
      <c r="D508" s="11" t="str">
        <f>PROPER(VLOOKUP(A508,Customer!$A$2:$H$501,4,FALSE))</f>
        <v>Female</v>
      </c>
      <c r="E508" s="11" t="str">
        <f>PROPER(VLOOKUP(A508,Customer!$A$2:$H$501,5,FALSE))</f>
        <v>Kanebury</v>
      </c>
      <c r="F508" s="11" t="str">
        <f>PROPER(VLOOKUP(A508,Customer!$A$2:$H$501,6,FALSE))</f>
        <v>New Hampshire</v>
      </c>
      <c r="G508" s="11" t="str">
        <f>VLOOKUP(A508,Customer!$A$2:$H$501,7,FALSE)</f>
        <v>USA</v>
      </c>
      <c r="H508" s="11" t="str">
        <f>PROPER(VLOOKUP(A508,Customer!$A$1:$J$501,10,FALSE))</f>
        <v>Gold</v>
      </c>
      <c r="I508" s="11" t="s">
        <v>1660</v>
      </c>
      <c r="J508" s="11" t="str">
        <f>VLOOKUP(I508, Product!$A$2:$H$501, 2,FALSE)</f>
        <v>Premium Blanket Throw</v>
      </c>
      <c r="K508" s="11" t="str">
        <f>VLOOKUP(I508,Product!$A$2:$H$501,3,FALSE)</f>
        <v>Home</v>
      </c>
      <c r="L508" s="11" t="str">
        <f>VLOOKUP(I508, Product!$A$2:$H$501, 4,FALSE)</f>
        <v>Decor</v>
      </c>
      <c r="M508" s="11" t="str">
        <f>VLOOKUP(I508, Product!$A$2:$H$501,5,FALSE)</f>
        <v>Hernandez, Kennedy and Porter</v>
      </c>
      <c r="N508" s="12">
        <f>VLOOKUP(I508, Product!$A$2:$I$501,8,FALSE)</f>
        <v>461.47</v>
      </c>
      <c r="O508" s="12">
        <f>VLOOKUP(I508, Product!$A$2:$I$501,9,FALSE)</f>
        <v>190</v>
      </c>
      <c r="P508" s="11" t="s">
        <v>1794</v>
      </c>
      <c r="Q508" s="11" t="str">
        <f>VLOOKUP(P508,Store_Dim!$A$2:$E$21,2,FALSE)</f>
        <v>Thomas, Bridges and Harris</v>
      </c>
      <c r="R508" s="11" t="str">
        <f>VLOOKUP(P508,Store_Dim!$A$2:$E$21,3,FALSE)</f>
        <v>North</v>
      </c>
      <c r="S508" s="11" t="str">
        <f>VLOOKUP(P508,Store_Dim!$A$2:$E$21,4,FALSE)</f>
        <v>Sabrinatown</v>
      </c>
      <c r="T508" s="11" t="str">
        <f>VLOOKUP(P508,Store_Dim!$A$2:$E$21,5,FALSE)</f>
        <v>Online</v>
      </c>
      <c r="U508" s="11" t="s">
        <v>3279</v>
      </c>
      <c r="V508" s="14">
        <f>VLOOKUP(Table1[[#This Row],[Sales_ID]],Sales!$A$2:$O$2001,2,FALSE)</f>
        <v>45855</v>
      </c>
      <c r="W508" s="15">
        <f>VLOOKUP(Table1[[#This Row],[Sales_ID]],Sales!$A$2:$O$2001,12,FALSE)</f>
        <v>3</v>
      </c>
      <c r="X508" s="16" t="str">
        <f>TEXT(VLOOKUP(Table1[[#This Row],[Sales_ID]],Sales!$A$2:$O$2001,13,FALSE),"₹#,##0")</f>
        <v>₹561</v>
      </c>
      <c r="Y508" s="51">
        <f>VLOOKUP(Table1[[#This Row],[Sales_ID]],Sales!$A$2:$O$2001,14,FALSE)</f>
        <v>0.17</v>
      </c>
      <c r="Z508" s="11" t="str">
        <f>VLOOKUP(Table1[[#This Row],[Sales_ID]],Sales!$A$2:$O$2001,10,FALSE)</f>
        <v>Credit Card</v>
      </c>
      <c r="AA508" s="50">
        <f>VLOOKUP(Table1[[#This Row],[Sales_ID]],Sales!$A$2:$O$2001,15,FALSE)</f>
        <v>1395.6948</v>
      </c>
    </row>
    <row r="509" spans="1:27" x14ac:dyDescent="0.3">
      <c r="A509" s="11" t="s">
        <v>1101</v>
      </c>
      <c r="B509" s="11" t="str">
        <f>PROPER(VLOOKUP(A509,Customer!$A$2:$J$501,9,FALSE))</f>
        <v>Jeffrey Mccarthy</v>
      </c>
      <c r="C509" s="11" t="str">
        <f>PROPER(VLOOKUP(A509,Customer!$A$2:$H$501,3,FALSE))</f>
        <v>25</v>
      </c>
      <c r="D509" s="11" t="str">
        <f>PROPER(VLOOKUP(A509,Customer!$A$2:$H$501,4,FALSE))</f>
        <v>Female</v>
      </c>
      <c r="E509" s="11" t="str">
        <f>PROPER(VLOOKUP(A509,Customer!$A$2:$H$501,5,FALSE))</f>
        <v>North Samuel</v>
      </c>
      <c r="F509" s="11" t="str">
        <f>PROPER(VLOOKUP(A509,Customer!$A$2:$H$501,6,FALSE))</f>
        <v>Nebraska</v>
      </c>
      <c r="G509" s="11" t="str">
        <f>VLOOKUP(A509,Customer!$A$2:$H$501,7,FALSE)</f>
        <v>USA</v>
      </c>
      <c r="H509" s="11" t="str">
        <f>PROPER(VLOOKUP(A509,Customer!$A$1:$J$501,10,FALSE))</f>
        <v>Bronze</v>
      </c>
      <c r="I509" s="11" t="s">
        <v>1740</v>
      </c>
      <c r="J509" s="11" t="str">
        <f>VLOOKUP(I509, Product!$A$2:$H$501, 2,FALSE)</f>
        <v>Women's Formal Blazer</v>
      </c>
      <c r="K509" s="11" t="str">
        <f>VLOOKUP(I509,Product!$A$2:$H$501,3,FALSE)</f>
        <v>Clothing</v>
      </c>
      <c r="L509" s="11" t="str">
        <f>VLOOKUP(I509, Product!$A$2:$H$501, 4,FALSE)</f>
        <v>Outerwear</v>
      </c>
      <c r="M509" s="11" t="str">
        <f>VLOOKUP(I509, Product!$A$2:$H$501,5,FALSE)</f>
        <v>Phillips and Sons</v>
      </c>
      <c r="N509" s="12">
        <f>VLOOKUP(I509, Product!$A$2:$I$501,8,FALSE)</f>
        <v>358.47</v>
      </c>
      <c r="O509" s="12">
        <f>VLOOKUP(I509, Product!$A$2:$I$501,9,FALSE)</f>
        <v>143</v>
      </c>
      <c r="P509" s="11" t="s">
        <v>1807</v>
      </c>
      <c r="Q509" s="11" t="str">
        <f>VLOOKUP(P509,Store_Dim!$A$2:$E$21,2,FALSE)</f>
        <v>Holloway Ltd</v>
      </c>
      <c r="R509" s="11" t="str">
        <f>VLOOKUP(P509,Store_Dim!$A$2:$E$21,3,FALSE)</f>
        <v>North</v>
      </c>
      <c r="S509" s="11" t="str">
        <f>VLOOKUP(P509,Store_Dim!$A$2:$E$21,4,FALSE)</f>
        <v>Bensonhaven</v>
      </c>
      <c r="T509" s="11" t="str">
        <f>VLOOKUP(P509,Store_Dim!$A$2:$E$21,5,FALSE)</f>
        <v>Flagship</v>
      </c>
      <c r="U509" s="11" t="s">
        <v>3280</v>
      </c>
      <c r="V509" s="14">
        <f>VLOOKUP(Table1[[#This Row],[Sales_ID]],Sales!$A$2:$O$2001,2,FALSE)</f>
        <v>45533</v>
      </c>
      <c r="W509" s="15">
        <f>VLOOKUP(Table1[[#This Row],[Sales_ID]],Sales!$A$2:$O$2001,12,FALSE)</f>
        <v>2</v>
      </c>
      <c r="X509" s="16" t="str">
        <f>TEXT(VLOOKUP(Table1[[#This Row],[Sales_ID]],Sales!$A$2:$O$2001,13,FALSE),"₹#,##0")</f>
        <v>₹977</v>
      </c>
      <c r="Y509" s="51">
        <f>VLOOKUP(Table1[[#This Row],[Sales_ID]],Sales!$A$2:$O$2001,14,FALSE)</f>
        <v>0.19</v>
      </c>
      <c r="Z509" s="11" t="str">
        <f>VLOOKUP(Table1[[#This Row],[Sales_ID]],Sales!$A$2:$O$2001,10,FALSE)</f>
        <v>Credit Card</v>
      </c>
      <c r="AA509" s="50">
        <f>VLOOKUP(Table1[[#This Row],[Sales_ID]],Sales!$A$2:$O$2001,15,FALSE)</f>
        <v>1583.0316</v>
      </c>
    </row>
    <row r="510" spans="1:27" x14ac:dyDescent="0.3">
      <c r="A510" s="11" t="s">
        <v>758</v>
      </c>
      <c r="B510" s="11" t="str">
        <f>PROPER(VLOOKUP(A510,Customer!$A$2:$J$501,9,FALSE))</f>
        <v>Joshua Wilson</v>
      </c>
      <c r="C510" s="11" t="str">
        <f>PROPER(VLOOKUP(A510,Customer!$A$2:$H$501,3,FALSE))</f>
        <v>42</v>
      </c>
      <c r="D510" s="11" t="str">
        <f>PROPER(VLOOKUP(A510,Customer!$A$2:$H$501,4,FALSE))</f>
        <v>Female</v>
      </c>
      <c r="E510" s="11" t="str">
        <f>PROPER(VLOOKUP(A510,Customer!$A$2:$H$501,5,FALSE))</f>
        <v>North Larryport</v>
      </c>
      <c r="F510" s="11" t="str">
        <f>PROPER(VLOOKUP(A510,Customer!$A$2:$H$501,6,FALSE))</f>
        <v>Virginia</v>
      </c>
      <c r="G510" s="11" t="str">
        <f>VLOOKUP(A510,Customer!$A$2:$H$501,7,FALSE)</f>
        <v>USA</v>
      </c>
      <c r="H510" s="11" t="str">
        <f>PROPER(VLOOKUP(A510,Customer!$A$1:$J$501,10,FALSE))</f>
        <v>Bronze</v>
      </c>
      <c r="I510" s="11" t="s">
        <v>1580</v>
      </c>
      <c r="J510" s="11" t="str">
        <f>VLOOKUP(I510, Product!$A$2:$H$501, 2,FALSE)</f>
        <v>Beard Grooming Kit</v>
      </c>
      <c r="K510" s="11" t="str">
        <f>VLOOKUP(I510,Product!$A$2:$H$501,3,FALSE)</f>
        <v>Beauty</v>
      </c>
      <c r="L510" s="11" t="str">
        <f>VLOOKUP(I510, Product!$A$2:$H$501, 4,FALSE)</f>
        <v>Grooming</v>
      </c>
      <c r="M510" s="11" t="str">
        <f>VLOOKUP(I510, Product!$A$2:$H$501,5,FALSE)</f>
        <v>Erickson-Green</v>
      </c>
      <c r="N510" s="12">
        <f>VLOOKUP(I510, Product!$A$2:$I$501,8,FALSE)</f>
        <v>337.42</v>
      </c>
      <c r="O510" s="12">
        <f>VLOOKUP(I510, Product!$A$2:$I$501,9,FALSE)</f>
        <v>256</v>
      </c>
      <c r="P510" s="11" t="s">
        <v>1799</v>
      </c>
      <c r="Q510" s="11" t="str">
        <f>VLOOKUP(P510,Store_Dim!$A$2:$E$21,2,FALSE)</f>
        <v>Mcdonald Inc</v>
      </c>
      <c r="R510" s="11" t="str">
        <f>VLOOKUP(P510,Store_Dim!$A$2:$E$21,3,FALSE)</f>
        <v>South</v>
      </c>
      <c r="S510" s="11" t="str">
        <f>VLOOKUP(P510,Store_Dim!$A$2:$E$21,4,FALSE)</f>
        <v>Christopherland</v>
      </c>
      <c r="T510" s="11" t="str">
        <f>VLOOKUP(P510,Store_Dim!$A$2:$E$21,5,FALSE)</f>
        <v>Outlet</v>
      </c>
      <c r="U510" s="11" t="s">
        <v>3281</v>
      </c>
      <c r="V510" s="14">
        <f>VLOOKUP(Table1[[#This Row],[Sales_ID]],Sales!$A$2:$O$2001,2,FALSE)</f>
        <v>45763</v>
      </c>
      <c r="W510" s="15">
        <f>VLOOKUP(Table1[[#This Row],[Sales_ID]],Sales!$A$2:$O$2001,12,FALSE)</f>
        <v>4</v>
      </c>
      <c r="X510" s="16" t="str">
        <f>TEXT(VLOOKUP(Table1[[#This Row],[Sales_ID]],Sales!$A$2:$O$2001,13,FALSE),"₹#,##0")</f>
        <v>₹761</v>
      </c>
      <c r="Y510" s="51">
        <f>VLOOKUP(Table1[[#This Row],[Sales_ID]],Sales!$A$2:$O$2001,14,FALSE)</f>
        <v>0.08</v>
      </c>
      <c r="Z510" s="11" t="str">
        <f>VLOOKUP(Table1[[#This Row],[Sales_ID]],Sales!$A$2:$O$2001,10,FALSE)</f>
        <v>Credit Card</v>
      </c>
      <c r="AA510" s="50">
        <f>VLOOKUP(Table1[[#This Row],[Sales_ID]],Sales!$A$2:$O$2001,15,FALSE)</f>
        <v>2801.768</v>
      </c>
    </row>
    <row r="511" spans="1:27" x14ac:dyDescent="0.3">
      <c r="A511" s="11" t="s">
        <v>592</v>
      </c>
      <c r="B511" s="11" t="str">
        <f>PROPER(VLOOKUP(A511,Customer!$A$2:$J$501,9,FALSE))</f>
        <v>Nicholas Bradshaw</v>
      </c>
      <c r="C511" s="11" t="str">
        <f>PROPER(VLOOKUP(A511,Customer!$A$2:$H$501,3,FALSE))</f>
        <v>43</v>
      </c>
      <c r="D511" s="11" t="str">
        <f>PROPER(VLOOKUP(A511,Customer!$A$2:$H$501,4,FALSE))</f>
        <v>Female</v>
      </c>
      <c r="E511" s="11" t="str">
        <f>PROPER(VLOOKUP(A511,Customer!$A$2:$H$501,5,FALSE))</f>
        <v>Murphyfurt</v>
      </c>
      <c r="F511" s="11" t="str">
        <f>PROPER(VLOOKUP(A511,Customer!$A$2:$H$501,6,FALSE))</f>
        <v>Utah</v>
      </c>
      <c r="G511" s="11" t="str">
        <f>VLOOKUP(A511,Customer!$A$2:$H$501,7,FALSE)</f>
        <v>USA</v>
      </c>
      <c r="H511" s="11" t="str">
        <f>PROPER(VLOOKUP(A511,Customer!$A$1:$J$501,10,FALSE))</f>
        <v>Silver</v>
      </c>
      <c r="I511" s="11" t="s">
        <v>1682</v>
      </c>
      <c r="J511" s="11" t="str">
        <f>VLOOKUP(I511, Product!$A$2:$H$501, 2,FALSE)</f>
        <v>Smart LED Light Strip</v>
      </c>
      <c r="K511" s="11" t="str">
        <f>VLOOKUP(I511,Product!$A$2:$H$501,3,FALSE)</f>
        <v>Electronics</v>
      </c>
      <c r="L511" s="11" t="str">
        <f>VLOOKUP(I511, Product!$A$2:$H$501, 4,FALSE)</f>
        <v>Accessories</v>
      </c>
      <c r="M511" s="11" t="str">
        <f>VLOOKUP(I511, Product!$A$2:$H$501,5,FALSE)</f>
        <v>Flores-Davis</v>
      </c>
      <c r="N511" s="12">
        <f>VLOOKUP(I511, Product!$A$2:$I$501,8,FALSE)</f>
        <v>349.17</v>
      </c>
      <c r="O511" s="12">
        <f>VLOOKUP(I511, Product!$A$2:$I$501,9,FALSE)</f>
        <v>476</v>
      </c>
      <c r="P511" s="11" t="s">
        <v>1810</v>
      </c>
      <c r="Q511" s="11" t="str">
        <f>VLOOKUP(P511,Store_Dim!$A$2:$E$21,2,FALSE)</f>
        <v>Guerrero-Schmitt</v>
      </c>
      <c r="R511" s="11" t="str">
        <f>VLOOKUP(P511,Store_Dim!$A$2:$E$21,3,FALSE)</f>
        <v>East</v>
      </c>
      <c r="S511" s="11" t="str">
        <f>VLOOKUP(P511,Store_Dim!$A$2:$E$21,4,FALSE)</f>
        <v>East Stevechester</v>
      </c>
      <c r="T511" s="11" t="str">
        <f>VLOOKUP(P511,Store_Dim!$A$2:$E$21,5,FALSE)</f>
        <v>Flagship</v>
      </c>
      <c r="U511" s="11" t="s">
        <v>3282</v>
      </c>
      <c r="V511" s="14">
        <f>VLOOKUP(Table1[[#This Row],[Sales_ID]],Sales!$A$2:$O$2001,2,FALSE)</f>
        <v>45900</v>
      </c>
      <c r="W511" s="15">
        <f>VLOOKUP(Table1[[#This Row],[Sales_ID]],Sales!$A$2:$O$2001,12,FALSE)</f>
        <v>2</v>
      </c>
      <c r="X511" s="16" t="str">
        <f>TEXT(VLOOKUP(Table1[[#This Row],[Sales_ID]],Sales!$A$2:$O$2001,13,FALSE),"₹#,##0")</f>
        <v>₹948</v>
      </c>
      <c r="Y511" s="51">
        <f>VLOOKUP(Table1[[#This Row],[Sales_ID]],Sales!$A$2:$O$2001,14,FALSE)</f>
        <v>0.02</v>
      </c>
      <c r="Z511" s="11" t="str">
        <f>VLOOKUP(Table1[[#This Row],[Sales_ID]],Sales!$A$2:$O$2001,10,FALSE)</f>
        <v>COD</v>
      </c>
      <c r="AA511" s="50">
        <f>VLOOKUP(Table1[[#This Row],[Sales_ID]],Sales!$A$2:$O$2001,15,FALSE)</f>
        <v>1857.2175999999999</v>
      </c>
    </row>
    <row r="512" spans="1:27" x14ac:dyDescent="0.3">
      <c r="A512" s="11" t="s">
        <v>764</v>
      </c>
      <c r="B512" s="11" t="str">
        <f>PROPER(VLOOKUP(A512,Customer!$A$2:$J$501,9,FALSE))</f>
        <v>Steven Smith</v>
      </c>
      <c r="C512" s="11" t="str">
        <f>PROPER(VLOOKUP(A512,Customer!$A$2:$H$501,3,FALSE))</f>
        <v>40</v>
      </c>
      <c r="D512" s="11" t="str">
        <f>PROPER(VLOOKUP(A512,Customer!$A$2:$H$501,4,FALSE))</f>
        <v>Male</v>
      </c>
      <c r="E512" s="11" t="str">
        <f>PROPER(VLOOKUP(A512,Customer!$A$2:$H$501,5,FALSE))</f>
        <v>Port Krista</v>
      </c>
      <c r="F512" s="11" t="str">
        <f>PROPER(VLOOKUP(A512,Customer!$A$2:$H$501,6,FALSE))</f>
        <v>West Virginia</v>
      </c>
      <c r="G512" s="11" t="str">
        <f>VLOOKUP(A512,Customer!$A$2:$H$501,7,FALSE)</f>
        <v>USA</v>
      </c>
      <c r="H512" s="11" t="str">
        <f>PROPER(VLOOKUP(A512,Customer!$A$1:$J$501,10,FALSE))</f>
        <v>Platinum</v>
      </c>
      <c r="I512" s="11" t="s">
        <v>1634</v>
      </c>
      <c r="J512" s="11" t="str">
        <f>VLOOKUP(I512, Product!$A$2:$H$501, 2,FALSE)</f>
        <v>USB External Hard Drive</v>
      </c>
      <c r="K512" s="11" t="str">
        <f>VLOOKUP(I512,Product!$A$2:$H$501,3,FALSE)</f>
        <v>Electronics</v>
      </c>
      <c r="L512" s="11" t="str">
        <f>VLOOKUP(I512, Product!$A$2:$H$501, 4,FALSE)</f>
        <v>Computer</v>
      </c>
      <c r="M512" s="11" t="str">
        <f>VLOOKUP(I512, Product!$A$2:$H$501,5,FALSE)</f>
        <v>Robinson Inc</v>
      </c>
      <c r="N512" s="12">
        <f>VLOOKUP(I512, Product!$A$2:$I$501,8,FALSE)</f>
        <v>253.33</v>
      </c>
      <c r="O512" s="12">
        <f>VLOOKUP(I512, Product!$A$2:$I$501,9,FALSE)</f>
        <v>266</v>
      </c>
      <c r="P512" s="11" t="s">
        <v>1810</v>
      </c>
      <c r="Q512" s="11" t="str">
        <f>VLOOKUP(P512,Store_Dim!$A$2:$E$21,2,FALSE)</f>
        <v>Guerrero-Schmitt</v>
      </c>
      <c r="R512" s="11" t="str">
        <f>VLOOKUP(P512,Store_Dim!$A$2:$E$21,3,FALSE)</f>
        <v>East</v>
      </c>
      <c r="S512" s="11" t="str">
        <f>VLOOKUP(P512,Store_Dim!$A$2:$E$21,4,FALSE)</f>
        <v>East Stevechester</v>
      </c>
      <c r="T512" s="11" t="str">
        <f>VLOOKUP(P512,Store_Dim!$A$2:$E$21,5,FALSE)</f>
        <v>Flagship</v>
      </c>
      <c r="U512" s="11" t="s">
        <v>3283</v>
      </c>
      <c r="V512" s="14">
        <f>VLOOKUP(Table1[[#This Row],[Sales_ID]],Sales!$A$2:$O$2001,2,FALSE)</f>
        <v>45943</v>
      </c>
      <c r="W512" s="15">
        <f>VLOOKUP(Table1[[#This Row],[Sales_ID]],Sales!$A$2:$O$2001,12,FALSE)</f>
        <v>4</v>
      </c>
      <c r="X512" s="16" t="str">
        <f>TEXT(VLOOKUP(Table1[[#This Row],[Sales_ID]],Sales!$A$2:$O$2001,13,FALSE),"₹#,##0")</f>
        <v>₹975</v>
      </c>
      <c r="Y512" s="51">
        <f>VLOOKUP(Table1[[#This Row],[Sales_ID]],Sales!$A$2:$O$2001,14,FALSE)</f>
        <v>0.04</v>
      </c>
      <c r="Z512" s="11" t="str">
        <f>VLOOKUP(Table1[[#This Row],[Sales_ID]],Sales!$A$2:$O$2001,10,FALSE)</f>
        <v>Credit Card</v>
      </c>
      <c r="AA512" s="50">
        <f>VLOOKUP(Table1[[#This Row],[Sales_ID]],Sales!$A$2:$O$2001,15,FALSE)</f>
        <v>3745.8047999999999</v>
      </c>
    </row>
    <row r="513" spans="1:27" x14ac:dyDescent="0.3">
      <c r="A513" s="11" t="s">
        <v>1469</v>
      </c>
      <c r="B513" s="11" t="str">
        <f>PROPER(VLOOKUP(A513,Customer!$A$2:$J$501,9,FALSE))</f>
        <v>Andrea Harris</v>
      </c>
      <c r="C513" s="11" t="str">
        <f>PROPER(VLOOKUP(A513,Customer!$A$2:$H$501,3,FALSE))</f>
        <v>41</v>
      </c>
      <c r="D513" s="11" t="str">
        <f>PROPER(VLOOKUP(A513,Customer!$A$2:$H$501,4,FALSE))</f>
        <v>Female</v>
      </c>
      <c r="E513" s="11" t="str">
        <f>PROPER(VLOOKUP(A513,Customer!$A$2:$H$501,5,FALSE))</f>
        <v>West Kelseyberg</v>
      </c>
      <c r="F513" s="11" t="str">
        <f>PROPER(VLOOKUP(A513,Customer!$A$2:$H$501,6,FALSE))</f>
        <v>Kansas</v>
      </c>
      <c r="G513" s="11" t="str">
        <f>VLOOKUP(A513,Customer!$A$2:$H$501,7,FALSE)</f>
        <v>USA</v>
      </c>
      <c r="H513" s="11" t="str">
        <f>PROPER(VLOOKUP(A513,Customer!$A$1:$J$501,10,FALSE))</f>
        <v>Platinum</v>
      </c>
      <c r="I513" s="11" t="s">
        <v>1574</v>
      </c>
      <c r="J513" s="11" t="str">
        <f>VLOOKUP(I513, Product!$A$2:$H$501, 2,FALSE)</f>
        <v>USB-C Fast Charger</v>
      </c>
      <c r="K513" s="11" t="str">
        <f>VLOOKUP(I513,Product!$A$2:$H$501,3,FALSE)</f>
        <v>Electronics</v>
      </c>
      <c r="L513" s="11" t="str">
        <f>VLOOKUP(I513, Product!$A$2:$H$501, 4,FALSE)</f>
        <v>Accessories</v>
      </c>
      <c r="M513" s="11" t="str">
        <f>VLOOKUP(I513, Product!$A$2:$H$501,5,FALSE)</f>
        <v>Dawson-Perkins</v>
      </c>
      <c r="N513" s="12">
        <f>VLOOKUP(I513, Product!$A$2:$I$501,8,FALSE)</f>
        <v>242.23</v>
      </c>
      <c r="O513" s="12">
        <f>VLOOKUP(I513, Product!$A$2:$I$501,9,FALSE)</f>
        <v>453</v>
      </c>
      <c r="P513" s="11" t="s">
        <v>1786</v>
      </c>
      <c r="Q513" s="11" t="str">
        <f>VLOOKUP(P513,Store_Dim!$A$2:$E$21,2,FALSE)</f>
        <v>Moore, Padilla and Butler</v>
      </c>
      <c r="R513" s="11" t="str">
        <f>VLOOKUP(P513,Store_Dim!$A$2:$E$21,3,FALSE)</f>
        <v>South</v>
      </c>
      <c r="S513" s="11" t="str">
        <f>VLOOKUP(P513,Store_Dim!$A$2:$E$21,4,FALSE)</f>
        <v>East Johnstad</v>
      </c>
      <c r="T513" s="11" t="str">
        <f>VLOOKUP(P513,Store_Dim!$A$2:$E$21,5,FALSE)</f>
        <v>Flagship</v>
      </c>
      <c r="U513" s="11" t="s">
        <v>3284</v>
      </c>
      <c r="V513" s="14">
        <f>VLOOKUP(Table1[[#This Row],[Sales_ID]],Sales!$A$2:$O$2001,2,FALSE)</f>
        <v>45448</v>
      </c>
      <c r="W513" s="15">
        <f>VLOOKUP(Table1[[#This Row],[Sales_ID]],Sales!$A$2:$O$2001,12,FALSE)</f>
        <v>3</v>
      </c>
      <c r="X513" s="16" t="str">
        <f>TEXT(VLOOKUP(Table1[[#This Row],[Sales_ID]],Sales!$A$2:$O$2001,13,FALSE),"₹#,##0")</f>
        <v>₹769</v>
      </c>
      <c r="Y513" s="51">
        <f>VLOOKUP(Table1[[#This Row],[Sales_ID]],Sales!$A$2:$O$2001,14,FALSE)</f>
        <v>0.23</v>
      </c>
      <c r="Z513" s="11" t="str">
        <f>VLOOKUP(Table1[[#This Row],[Sales_ID]],Sales!$A$2:$O$2001,10,FALSE)</f>
        <v>COD</v>
      </c>
      <c r="AA513" s="50">
        <f>VLOOKUP(Table1[[#This Row],[Sales_ID]],Sales!$A$2:$O$2001,15,FALSE)</f>
        <v>1776.5286000000001</v>
      </c>
    </row>
    <row r="514" spans="1:27" x14ac:dyDescent="0.3">
      <c r="A514" s="11" t="s">
        <v>1495</v>
      </c>
      <c r="B514" s="11" t="str">
        <f>PROPER(VLOOKUP(A514,Customer!$A$2:$J$501,9,FALSE))</f>
        <v>Eric Lee</v>
      </c>
      <c r="C514" s="11" t="str">
        <f>PROPER(VLOOKUP(A514,Customer!$A$2:$H$501,3,FALSE))</f>
        <v>22</v>
      </c>
      <c r="D514" s="11" t="str">
        <f>PROPER(VLOOKUP(A514,Customer!$A$2:$H$501,4,FALSE))</f>
        <v>Female</v>
      </c>
      <c r="E514" s="11" t="str">
        <f>PROPER(VLOOKUP(A514,Customer!$A$2:$H$501,5,FALSE))</f>
        <v>Lake April</v>
      </c>
      <c r="F514" s="11" t="str">
        <f>PROPER(VLOOKUP(A514,Customer!$A$2:$H$501,6,FALSE))</f>
        <v>Vermont</v>
      </c>
      <c r="G514" s="11" t="str">
        <f>VLOOKUP(A514,Customer!$A$2:$H$501,7,FALSE)</f>
        <v>USA</v>
      </c>
      <c r="H514" s="11" t="str">
        <f>PROPER(VLOOKUP(A514,Customer!$A$1:$J$501,10,FALSE))</f>
        <v>Bronze</v>
      </c>
      <c r="I514" s="11" t="s">
        <v>1626</v>
      </c>
      <c r="J514" s="11" t="str">
        <f>VLOOKUP(I514, Product!$A$2:$H$501, 2,FALSE)</f>
        <v>Portable Power Bank</v>
      </c>
      <c r="K514" s="11" t="str">
        <f>VLOOKUP(I514,Product!$A$2:$H$501,3,FALSE)</f>
        <v>Electronics</v>
      </c>
      <c r="L514" s="11" t="str">
        <f>VLOOKUP(I514, Product!$A$2:$H$501, 4,FALSE)</f>
        <v>Mobile</v>
      </c>
      <c r="M514" s="11" t="str">
        <f>VLOOKUP(I514, Product!$A$2:$H$501,5,FALSE)</f>
        <v>Cummings and Sons</v>
      </c>
      <c r="N514" s="12">
        <f>VLOOKUP(I514, Product!$A$2:$I$501,8,FALSE)</f>
        <v>326.06</v>
      </c>
      <c r="O514" s="12">
        <f>VLOOKUP(I514, Product!$A$2:$I$501,9,FALSE)</f>
        <v>301</v>
      </c>
      <c r="P514" s="11" t="s">
        <v>1761</v>
      </c>
      <c r="Q514" s="11" t="str">
        <f>VLOOKUP(P514,Store_Dim!$A$2:$E$21,2,FALSE)</f>
        <v>Black-Horn</v>
      </c>
      <c r="R514" s="11" t="str">
        <f>VLOOKUP(P514,Store_Dim!$A$2:$E$21,3,FALSE)</f>
        <v>South</v>
      </c>
      <c r="S514" s="11" t="str">
        <f>VLOOKUP(P514,Store_Dim!$A$2:$E$21,4,FALSE)</f>
        <v>North Nancyview</v>
      </c>
      <c r="T514" s="11" t="str">
        <f>VLOOKUP(P514,Store_Dim!$A$2:$E$21,5,FALSE)</f>
        <v>Outlet</v>
      </c>
      <c r="U514" s="11" t="s">
        <v>3285</v>
      </c>
      <c r="V514" s="14">
        <f>VLOOKUP(Table1[[#This Row],[Sales_ID]],Sales!$A$2:$O$2001,2,FALSE)</f>
        <v>45929</v>
      </c>
      <c r="W514" s="15">
        <f>VLOOKUP(Table1[[#This Row],[Sales_ID]],Sales!$A$2:$O$2001,12,FALSE)</f>
        <v>3</v>
      </c>
      <c r="X514" s="16" t="str">
        <f>TEXT(VLOOKUP(Table1[[#This Row],[Sales_ID]],Sales!$A$2:$O$2001,13,FALSE),"₹#,##0")</f>
        <v>₹825</v>
      </c>
      <c r="Y514" s="51">
        <f>VLOOKUP(Table1[[#This Row],[Sales_ID]],Sales!$A$2:$O$2001,14,FALSE)</f>
        <v>0.23</v>
      </c>
      <c r="Z514" s="11" t="str">
        <f>VLOOKUP(Table1[[#This Row],[Sales_ID]],Sales!$A$2:$O$2001,10,FALSE)</f>
        <v>Credit Card</v>
      </c>
      <c r="AA514" s="50">
        <f>VLOOKUP(Table1[[#This Row],[Sales_ID]],Sales!$A$2:$O$2001,15,FALSE)</f>
        <v>1905.1724999999999</v>
      </c>
    </row>
    <row r="515" spans="1:27" x14ac:dyDescent="0.3">
      <c r="A515" s="11" t="s">
        <v>1371</v>
      </c>
      <c r="B515" s="11" t="str">
        <f>PROPER(VLOOKUP(A515,Customer!$A$2:$J$501,9,FALSE))</f>
        <v>Adam Castro</v>
      </c>
      <c r="C515" s="11" t="str">
        <f>PROPER(VLOOKUP(A515,Customer!$A$2:$H$501,3,FALSE))</f>
        <v>51</v>
      </c>
      <c r="D515" s="11" t="str">
        <f>PROPER(VLOOKUP(A515,Customer!$A$2:$H$501,4,FALSE))</f>
        <v>Male</v>
      </c>
      <c r="E515" s="11" t="str">
        <f>PROPER(VLOOKUP(A515,Customer!$A$2:$H$501,5,FALSE))</f>
        <v>New Donnabury</v>
      </c>
      <c r="F515" s="11" t="str">
        <f>PROPER(VLOOKUP(A515,Customer!$A$2:$H$501,6,FALSE))</f>
        <v>Texas</v>
      </c>
      <c r="G515" s="11" t="str">
        <f>VLOOKUP(A515,Customer!$A$2:$H$501,7,FALSE)</f>
        <v>USA</v>
      </c>
      <c r="H515" s="11" t="str">
        <f>PROPER(VLOOKUP(A515,Customer!$A$1:$J$501,10,FALSE))</f>
        <v>Silver</v>
      </c>
      <c r="I515" s="11" t="s">
        <v>1620</v>
      </c>
      <c r="J515" s="11" t="str">
        <f>VLOOKUP(I515, Product!$A$2:$H$501, 2,FALSE)</f>
        <v>Women's Summer Dress</v>
      </c>
      <c r="K515" s="11" t="str">
        <f>VLOOKUP(I515,Product!$A$2:$H$501,3,FALSE)</f>
        <v>Clothing</v>
      </c>
      <c r="L515" s="11" t="str">
        <f>VLOOKUP(I515, Product!$A$2:$H$501, 4,FALSE)</f>
        <v>Tops</v>
      </c>
      <c r="M515" s="11" t="str">
        <f>VLOOKUP(I515, Product!$A$2:$H$501,5,FALSE)</f>
        <v>Smith-Mills</v>
      </c>
      <c r="N515" s="12">
        <f>VLOOKUP(I515, Product!$A$2:$I$501,8,FALSE)</f>
        <v>223.43</v>
      </c>
      <c r="O515" s="12">
        <f>VLOOKUP(I515, Product!$A$2:$I$501,9,FALSE)</f>
        <v>154</v>
      </c>
      <c r="P515" s="11" t="s">
        <v>1813</v>
      </c>
      <c r="Q515" s="11" t="str">
        <f>VLOOKUP(P515,Store_Dim!$A$2:$E$21,2,FALSE)</f>
        <v>Mann-Austin</v>
      </c>
      <c r="R515" s="11" t="str">
        <f>VLOOKUP(P515,Store_Dim!$A$2:$E$21,3,FALSE)</f>
        <v>East</v>
      </c>
      <c r="S515" s="11" t="str">
        <f>VLOOKUP(P515,Store_Dim!$A$2:$E$21,4,FALSE)</f>
        <v>Vasquezborough</v>
      </c>
      <c r="T515" s="11" t="str">
        <f>VLOOKUP(P515,Store_Dim!$A$2:$E$21,5,FALSE)</f>
        <v>Online</v>
      </c>
      <c r="U515" s="11" t="s">
        <v>1972</v>
      </c>
      <c r="V515" s="14">
        <f>VLOOKUP(Table1[[#This Row],[Sales_ID]],Sales!$A$2:$O$2001,2,FALSE)</f>
        <v>45626</v>
      </c>
      <c r="W515" s="15">
        <f>VLOOKUP(Table1[[#This Row],[Sales_ID]],Sales!$A$2:$O$2001,12,FALSE)</f>
        <v>3</v>
      </c>
      <c r="X515" s="16" t="str">
        <f>TEXT(VLOOKUP(Table1[[#This Row],[Sales_ID]],Sales!$A$2:$O$2001,13,FALSE),"₹#,##0")</f>
        <v>₹584</v>
      </c>
      <c r="Y515" s="51">
        <f>VLOOKUP(Table1[[#This Row],[Sales_ID]],Sales!$A$2:$O$2001,14,FALSE)</f>
        <v>0</v>
      </c>
      <c r="Z515" s="11" t="str">
        <f>VLOOKUP(Table1[[#This Row],[Sales_ID]],Sales!$A$2:$O$2001,10,FALSE)</f>
        <v>COD</v>
      </c>
      <c r="AA515" s="50">
        <f>VLOOKUP(Table1[[#This Row],[Sales_ID]],Sales!$A$2:$O$2001,15,FALSE)</f>
        <v>1753.23</v>
      </c>
    </row>
    <row r="516" spans="1:27" x14ac:dyDescent="0.3">
      <c r="A516" s="11" t="s">
        <v>1249</v>
      </c>
      <c r="B516" s="11" t="str">
        <f>PROPER(VLOOKUP(A516,Customer!$A$2:$J$501,9,FALSE))</f>
        <v>Terry Moses</v>
      </c>
      <c r="C516" s="11" t="str">
        <f>PROPER(VLOOKUP(A516,Customer!$A$2:$H$501,3,FALSE))</f>
        <v>51</v>
      </c>
      <c r="D516" s="11" t="str">
        <f>PROPER(VLOOKUP(A516,Customer!$A$2:$H$501,4,FALSE))</f>
        <v>Female</v>
      </c>
      <c r="E516" s="11" t="str">
        <f>PROPER(VLOOKUP(A516,Customer!$A$2:$H$501,5,FALSE))</f>
        <v>Leahmouth</v>
      </c>
      <c r="F516" s="11" t="str">
        <f>PROPER(VLOOKUP(A516,Customer!$A$2:$H$501,6,FALSE))</f>
        <v>Nevada</v>
      </c>
      <c r="G516" s="11" t="str">
        <f>VLOOKUP(A516,Customer!$A$2:$H$501,7,FALSE)</f>
        <v>USA</v>
      </c>
      <c r="H516" s="11" t="str">
        <f>PROPER(VLOOKUP(A516,Customer!$A$1:$J$501,10,FALSE))</f>
        <v>Platinum</v>
      </c>
      <c r="I516" s="11" t="s">
        <v>1684</v>
      </c>
      <c r="J516" s="11" t="str">
        <f>VLOOKUP(I516, Product!$A$2:$H$501, 2,FALSE)</f>
        <v>Wooden Nightstand</v>
      </c>
      <c r="K516" s="11" t="str">
        <f>VLOOKUP(I516,Product!$A$2:$H$501,3,FALSE)</f>
        <v>Home</v>
      </c>
      <c r="L516" s="11" t="str">
        <f>VLOOKUP(I516, Product!$A$2:$H$501, 4,FALSE)</f>
        <v>Furniture</v>
      </c>
      <c r="M516" s="11" t="str">
        <f>VLOOKUP(I516, Product!$A$2:$H$501,5,FALSE)</f>
        <v>Wolfe, Ross and Hester</v>
      </c>
      <c r="N516" s="12">
        <f>VLOOKUP(I516, Product!$A$2:$I$501,8,FALSE)</f>
        <v>243.7</v>
      </c>
      <c r="O516" s="12">
        <f>VLOOKUP(I516, Product!$A$2:$I$501,9,FALSE)</f>
        <v>130</v>
      </c>
      <c r="P516" s="11" t="s">
        <v>1769</v>
      </c>
      <c r="Q516" s="11" t="str">
        <f>VLOOKUP(P516,Store_Dim!$A$2:$E$21,2,FALSE)</f>
        <v>Alexander Group</v>
      </c>
      <c r="R516" s="11" t="str">
        <f>VLOOKUP(P516,Store_Dim!$A$2:$E$21,3,FALSE)</f>
        <v>South</v>
      </c>
      <c r="S516" s="11" t="str">
        <f>VLOOKUP(P516,Store_Dim!$A$2:$E$21,4,FALSE)</f>
        <v>Port Sharon</v>
      </c>
      <c r="T516" s="11" t="str">
        <f>VLOOKUP(P516,Store_Dim!$A$2:$E$21,5,FALSE)</f>
        <v>Online</v>
      </c>
      <c r="U516" s="11" t="s">
        <v>3286</v>
      </c>
      <c r="V516" s="14">
        <f>VLOOKUP(Table1[[#This Row],[Sales_ID]],Sales!$A$2:$O$2001,2,FALSE)</f>
        <v>45478</v>
      </c>
      <c r="W516" s="15">
        <f>VLOOKUP(Table1[[#This Row],[Sales_ID]],Sales!$A$2:$O$2001,12,FALSE)</f>
        <v>2</v>
      </c>
      <c r="X516" s="16" t="str">
        <f>TEXT(VLOOKUP(Table1[[#This Row],[Sales_ID]],Sales!$A$2:$O$2001,13,FALSE),"₹#,##0")</f>
        <v>₹821</v>
      </c>
      <c r="Y516" s="51">
        <f>VLOOKUP(Table1[[#This Row],[Sales_ID]],Sales!$A$2:$O$2001,14,FALSE)</f>
        <v>0.11</v>
      </c>
      <c r="Z516" s="11" t="str">
        <f>VLOOKUP(Table1[[#This Row],[Sales_ID]],Sales!$A$2:$O$2001,10,FALSE)</f>
        <v>PayPal</v>
      </c>
      <c r="AA516" s="50">
        <f>VLOOKUP(Table1[[#This Row],[Sales_ID]],Sales!$A$2:$O$2001,15,FALSE)</f>
        <v>1462.0029999999999</v>
      </c>
    </row>
    <row r="517" spans="1:27" x14ac:dyDescent="0.3">
      <c r="A517" s="11" t="s">
        <v>1260</v>
      </c>
      <c r="B517" s="11" t="str">
        <f>PROPER(VLOOKUP(A517,Customer!$A$2:$J$501,9,FALSE))</f>
        <v>Eric Wolfe</v>
      </c>
      <c r="C517" s="11" t="str">
        <f>PROPER(VLOOKUP(A517,Customer!$A$2:$H$501,3,FALSE))</f>
        <v>18</v>
      </c>
      <c r="D517" s="11" t="str">
        <f>PROPER(VLOOKUP(A517,Customer!$A$2:$H$501,4,FALSE))</f>
        <v>Female</v>
      </c>
      <c r="E517" s="11" t="str">
        <f>PROPER(VLOOKUP(A517,Customer!$A$2:$H$501,5,FALSE))</f>
        <v>Garciaview</v>
      </c>
      <c r="F517" s="11" t="str">
        <f>PROPER(VLOOKUP(A517,Customer!$A$2:$H$501,6,FALSE))</f>
        <v>Louisiana</v>
      </c>
      <c r="G517" s="11" t="str">
        <f>VLOOKUP(A517,Customer!$A$2:$H$501,7,FALSE)</f>
        <v>USA</v>
      </c>
      <c r="H517" s="11" t="str">
        <f>PROPER(VLOOKUP(A517,Customer!$A$1:$J$501,10,FALSE))</f>
        <v>Gold</v>
      </c>
      <c r="I517" s="11" t="s">
        <v>1574</v>
      </c>
      <c r="J517" s="11" t="str">
        <f>VLOOKUP(I517, Product!$A$2:$H$501, 2,FALSE)</f>
        <v>USB-C Fast Charger</v>
      </c>
      <c r="K517" s="11" t="str">
        <f>VLOOKUP(I517,Product!$A$2:$H$501,3,FALSE)</f>
        <v>Electronics</v>
      </c>
      <c r="L517" s="11" t="str">
        <f>VLOOKUP(I517, Product!$A$2:$H$501, 4,FALSE)</f>
        <v>Accessories</v>
      </c>
      <c r="M517" s="11" t="str">
        <f>VLOOKUP(I517, Product!$A$2:$H$501,5,FALSE)</f>
        <v>Dawson-Perkins</v>
      </c>
      <c r="N517" s="12">
        <f>VLOOKUP(I517, Product!$A$2:$I$501,8,FALSE)</f>
        <v>242.23</v>
      </c>
      <c r="O517" s="12">
        <f>VLOOKUP(I517, Product!$A$2:$I$501,9,FALSE)</f>
        <v>453</v>
      </c>
      <c r="P517" s="11" t="s">
        <v>1789</v>
      </c>
      <c r="Q517" s="11" t="str">
        <f>VLOOKUP(P517,Store_Dim!$A$2:$E$21,2,FALSE)</f>
        <v>Hill, Wagner and Ballard</v>
      </c>
      <c r="R517" s="11" t="str">
        <f>VLOOKUP(P517,Store_Dim!$A$2:$E$21,3,FALSE)</f>
        <v>East</v>
      </c>
      <c r="S517" s="11" t="str">
        <f>VLOOKUP(P517,Store_Dim!$A$2:$E$21,4,FALSE)</f>
        <v>East Davidville</v>
      </c>
      <c r="T517" s="11" t="str">
        <f>VLOOKUP(P517,Store_Dim!$A$2:$E$21,5,FALSE)</f>
        <v>Online</v>
      </c>
      <c r="U517" s="11" t="s">
        <v>3287</v>
      </c>
      <c r="V517" s="14">
        <f>VLOOKUP(Table1[[#This Row],[Sales_ID]],Sales!$A$2:$O$2001,2,FALSE)</f>
        <v>45723</v>
      </c>
      <c r="W517" s="15">
        <f>VLOOKUP(Table1[[#This Row],[Sales_ID]],Sales!$A$2:$O$2001,12,FALSE)</f>
        <v>1</v>
      </c>
      <c r="X517" s="16" t="str">
        <f>TEXT(VLOOKUP(Table1[[#This Row],[Sales_ID]],Sales!$A$2:$O$2001,13,FALSE),"₹#,##0")</f>
        <v>₹121</v>
      </c>
      <c r="Y517" s="51">
        <f>VLOOKUP(Table1[[#This Row],[Sales_ID]],Sales!$A$2:$O$2001,14,FALSE)</f>
        <v>0.06</v>
      </c>
      <c r="Z517" s="11" t="str">
        <f>VLOOKUP(Table1[[#This Row],[Sales_ID]],Sales!$A$2:$O$2001,10,FALSE)</f>
        <v>PayPal</v>
      </c>
      <c r="AA517" s="50">
        <f>VLOOKUP(Table1[[#This Row],[Sales_ID]],Sales!$A$2:$O$2001,15,FALSE)</f>
        <v>113.33580000000001</v>
      </c>
    </row>
    <row r="518" spans="1:27" x14ac:dyDescent="0.3">
      <c r="A518" s="11" t="s">
        <v>1053</v>
      </c>
      <c r="B518" s="11" t="str">
        <f>PROPER(VLOOKUP(A518,Customer!$A$2:$J$501,9,FALSE))</f>
        <v>Jennifer Woods</v>
      </c>
      <c r="C518" s="11" t="str">
        <f>PROPER(VLOOKUP(A518,Customer!$A$2:$H$501,3,FALSE))</f>
        <v>37</v>
      </c>
      <c r="D518" s="11" t="str">
        <f>PROPER(VLOOKUP(A518,Customer!$A$2:$H$501,4,FALSE))</f>
        <v>Male</v>
      </c>
      <c r="E518" s="11" t="str">
        <f>PROPER(VLOOKUP(A518,Customer!$A$2:$H$501,5,FALSE))</f>
        <v>West Brendamouth</v>
      </c>
      <c r="F518" s="11" t="str">
        <f>PROPER(VLOOKUP(A518,Customer!$A$2:$H$501,6,FALSE))</f>
        <v>North Carolina</v>
      </c>
      <c r="G518" s="11" t="str">
        <f>VLOOKUP(A518,Customer!$A$2:$H$501,7,FALSE)</f>
        <v>USA</v>
      </c>
      <c r="H518" s="11" t="str">
        <f>PROPER(VLOOKUP(A518,Customer!$A$1:$J$501,10,FALSE))</f>
        <v>Platinum</v>
      </c>
      <c r="I518" s="11" t="s">
        <v>1726</v>
      </c>
      <c r="J518" s="11" t="str">
        <f>VLOOKUP(I518, Product!$A$2:$H$501, 2,FALSE)</f>
        <v>Face Foundation Kit</v>
      </c>
      <c r="K518" s="11" t="str">
        <f>VLOOKUP(I518,Product!$A$2:$H$501,3,FALSE)</f>
        <v>Beauty</v>
      </c>
      <c r="L518" s="11" t="str">
        <f>VLOOKUP(I518, Product!$A$2:$H$501, 4,FALSE)</f>
        <v>Makeup</v>
      </c>
      <c r="M518" s="11" t="str">
        <f>VLOOKUP(I518, Product!$A$2:$H$501,5,FALSE)</f>
        <v>Taylor-Elliott</v>
      </c>
      <c r="N518" s="12">
        <f>VLOOKUP(I518, Product!$A$2:$I$501,8,FALSE)</f>
        <v>183.04</v>
      </c>
      <c r="O518" s="12">
        <f>VLOOKUP(I518, Product!$A$2:$I$501,9,FALSE)</f>
        <v>457</v>
      </c>
      <c r="P518" s="11" t="s">
        <v>1757</v>
      </c>
      <c r="Q518" s="11" t="str">
        <f>VLOOKUP(P518,Store_Dim!$A$2:$E$21,2,FALSE)</f>
        <v>Martinez, Adkins and Johnson</v>
      </c>
      <c r="R518" s="11" t="str">
        <f>VLOOKUP(P518,Store_Dim!$A$2:$E$21,3,FALSE)</f>
        <v>North</v>
      </c>
      <c r="S518" s="11" t="str">
        <f>VLOOKUP(P518,Store_Dim!$A$2:$E$21,4,FALSE)</f>
        <v>Danielmouth</v>
      </c>
      <c r="T518" s="11" t="str">
        <f>VLOOKUP(P518,Store_Dim!$A$2:$E$21,5,FALSE)</f>
        <v>Flagship</v>
      </c>
      <c r="U518" s="11" t="s">
        <v>3288</v>
      </c>
      <c r="V518" s="14">
        <f>VLOOKUP(Table1[[#This Row],[Sales_ID]],Sales!$A$2:$O$2001,2,FALSE)</f>
        <v>45240</v>
      </c>
      <c r="W518" s="15">
        <f>VLOOKUP(Table1[[#This Row],[Sales_ID]],Sales!$A$2:$O$2001,12,FALSE)</f>
        <v>1</v>
      </c>
      <c r="X518" s="16" t="str">
        <f>TEXT(VLOOKUP(Table1[[#This Row],[Sales_ID]],Sales!$A$2:$O$2001,13,FALSE),"₹#,##0")</f>
        <v>₹122</v>
      </c>
      <c r="Y518" s="51">
        <f>VLOOKUP(Table1[[#This Row],[Sales_ID]],Sales!$A$2:$O$2001,14,FALSE)</f>
        <v>0.26</v>
      </c>
      <c r="Z518" s="11" t="str">
        <f>VLOOKUP(Table1[[#This Row],[Sales_ID]],Sales!$A$2:$O$2001,10,FALSE)</f>
        <v>PayPal</v>
      </c>
      <c r="AA518" s="50">
        <f>VLOOKUP(Table1[[#This Row],[Sales_ID]],Sales!$A$2:$O$2001,15,FALSE)</f>
        <v>90.479799999999997</v>
      </c>
    </row>
    <row r="519" spans="1:27" x14ac:dyDescent="0.3">
      <c r="A519" s="11" t="s">
        <v>565</v>
      </c>
      <c r="B519" s="11" t="str">
        <f>PROPER(VLOOKUP(A519,Customer!$A$2:$J$501,9,FALSE))</f>
        <v>Christopher Garcia Dds</v>
      </c>
      <c r="C519" s="11" t="str">
        <f>PROPER(VLOOKUP(A519,Customer!$A$2:$H$501,3,FALSE))</f>
        <v>18</v>
      </c>
      <c r="D519" s="11" t="str">
        <f>PROPER(VLOOKUP(A519,Customer!$A$2:$H$501,4,FALSE))</f>
        <v>Male</v>
      </c>
      <c r="E519" s="11" t="str">
        <f>PROPER(VLOOKUP(A519,Customer!$A$2:$H$501,5,FALSE))</f>
        <v>New Joseph</v>
      </c>
      <c r="F519" s="11" t="str">
        <f>PROPER(VLOOKUP(A519,Customer!$A$2:$H$501,6,FALSE))</f>
        <v>Missouri</v>
      </c>
      <c r="G519" s="11" t="str">
        <f>VLOOKUP(A519,Customer!$A$2:$H$501,7,FALSE)</f>
        <v>USA</v>
      </c>
      <c r="H519" s="11" t="str">
        <f>PROPER(VLOOKUP(A519,Customer!$A$1:$J$501,10,FALSE))</f>
        <v>Gold</v>
      </c>
      <c r="I519" s="11" t="s">
        <v>1600</v>
      </c>
      <c r="J519" s="11" t="str">
        <f>VLOOKUP(I519, Product!$A$2:$H$501, 2,FALSE)</f>
        <v>Wireless Bluetooth Speaker</v>
      </c>
      <c r="K519" s="11" t="str">
        <f>VLOOKUP(I519,Product!$A$2:$H$501,3,FALSE)</f>
        <v>Electronics</v>
      </c>
      <c r="L519" s="11" t="str">
        <f>VLOOKUP(I519, Product!$A$2:$H$501, 4,FALSE)</f>
        <v>Audio</v>
      </c>
      <c r="M519" s="11" t="str">
        <f>VLOOKUP(I519, Product!$A$2:$H$501,5,FALSE)</f>
        <v>Reed-Schmidt</v>
      </c>
      <c r="N519" s="12">
        <f>VLOOKUP(I519, Product!$A$2:$I$501,8,FALSE)</f>
        <v>322.41000000000003</v>
      </c>
      <c r="O519" s="12">
        <f>VLOOKUP(I519, Product!$A$2:$I$501,9,FALSE)</f>
        <v>213</v>
      </c>
      <c r="P519" s="11" t="s">
        <v>1761</v>
      </c>
      <c r="Q519" s="11" t="str">
        <f>VLOOKUP(P519,Store_Dim!$A$2:$E$21,2,FALSE)</f>
        <v>Black-Horn</v>
      </c>
      <c r="R519" s="11" t="str">
        <f>VLOOKUP(P519,Store_Dim!$A$2:$E$21,3,FALSE)</f>
        <v>South</v>
      </c>
      <c r="S519" s="11" t="str">
        <f>VLOOKUP(P519,Store_Dim!$A$2:$E$21,4,FALSE)</f>
        <v>North Nancyview</v>
      </c>
      <c r="T519" s="11" t="str">
        <f>VLOOKUP(P519,Store_Dim!$A$2:$E$21,5,FALSE)</f>
        <v>Outlet</v>
      </c>
      <c r="U519" s="11" t="s">
        <v>3289</v>
      </c>
      <c r="V519" s="14">
        <f>VLOOKUP(Table1[[#This Row],[Sales_ID]],Sales!$A$2:$O$2001,2,FALSE)</f>
        <v>45890</v>
      </c>
      <c r="W519" s="15">
        <f>VLOOKUP(Table1[[#This Row],[Sales_ID]],Sales!$A$2:$O$2001,12,FALSE)</f>
        <v>2</v>
      </c>
      <c r="X519" s="16" t="str">
        <f>TEXT(VLOOKUP(Table1[[#This Row],[Sales_ID]],Sales!$A$2:$O$2001,13,FALSE),"₹#,##0")</f>
        <v>₹183</v>
      </c>
      <c r="Y519" s="51">
        <f>VLOOKUP(Table1[[#This Row],[Sales_ID]],Sales!$A$2:$O$2001,14,FALSE)</f>
        <v>0.11</v>
      </c>
      <c r="Z519" s="11" t="str">
        <f>VLOOKUP(Table1[[#This Row],[Sales_ID]],Sales!$A$2:$O$2001,10,FALSE)</f>
        <v>Credit Card</v>
      </c>
      <c r="AA519" s="50">
        <f>VLOOKUP(Table1[[#This Row],[Sales_ID]],Sales!$A$2:$O$2001,15,FALSE)</f>
        <v>325.54419999999999</v>
      </c>
    </row>
    <row r="520" spans="1:27" x14ac:dyDescent="0.3">
      <c r="A520" s="11" t="s">
        <v>1160</v>
      </c>
      <c r="B520" s="11" t="str">
        <f>PROPER(VLOOKUP(A520,Customer!$A$2:$J$501,9,FALSE))</f>
        <v>Michael Garner</v>
      </c>
      <c r="C520" s="11" t="str">
        <f>PROPER(VLOOKUP(A520,Customer!$A$2:$H$501,3,FALSE))</f>
        <v>21</v>
      </c>
      <c r="D520" s="11" t="str">
        <f>PROPER(VLOOKUP(A520,Customer!$A$2:$H$501,4,FALSE))</f>
        <v>Female</v>
      </c>
      <c r="E520" s="11" t="str">
        <f>PROPER(VLOOKUP(A520,Customer!$A$2:$H$501,5,FALSE))</f>
        <v>Port Crystal</v>
      </c>
      <c r="F520" s="11" t="str">
        <f>PROPER(VLOOKUP(A520,Customer!$A$2:$H$501,6,FALSE))</f>
        <v>New Hampshire</v>
      </c>
      <c r="G520" s="11" t="str">
        <f>VLOOKUP(A520,Customer!$A$2:$H$501,7,FALSE)</f>
        <v>USA</v>
      </c>
      <c r="H520" s="11" t="str">
        <f>PROPER(VLOOKUP(A520,Customer!$A$1:$J$501,10,FALSE))</f>
        <v>Platinum</v>
      </c>
      <c r="I520" s="11" t="s">
        <v>1640</v>
      </c>
      <c r="J520" s="11" t="str">
        <f>VLOOKUP(I520, Product!$A$2:$H$501, 2,FALSE)</f>
        <v>Men's Winter Jacket</v>
      </c>
      <c r="K520" s="11" t="str">
        <f>VLOOKUP(I520,Product!$A$2:$H$501,3,FALSE)</f>
        <v>Clothing</v>
      </c>
      <c r="L520" s="11" t="str">
        <f>VLOOKUP(I520, Product!$A$2:$H$501, 4,FALSE)</f>
        <v>Outerwear</v>
      </c>
      <c r="M520" s="11" t="str">
        <f>VLOOKUP(I520, Product!$A$2:$H$501,5,FALSE)</f>
        <v>Kelly, Smith and Perez</v>
      </c>
      <c r="N520" s="12">
        <f>VLOOKUP(I520, Product!$A$2:$I$501,8,FALSE)</f>
        <v>167.34</v>
      </c>
      <c r="O520" s="12">
        <f>VLOOKUP(I520, Product!$A$2:$I$501,9,FALSE)</f>
        <v>296</v>
      </c>
      <c r="P520" s="11" t="s">
        <v>1769</v>
      </c>
      <c r="Q520" s="11" t="str">
        <f>VLOOKUP(P520,Store_Dim!$A$2:$E$21,2,FALSE)</f>
        <v>Alexander Group</v>
      </c>
      <c r="R520" s="11" t="str">
        <f>VLOOKUP(P520,Store_Dim!$A$2:$E$21,3,FALSE)</f>
        <v>South</v>
      </c>
      <c r="S520" s="11" t="str">
        <f>VLOOKUP(P520,Store_Dim!$A$2:$E$21,4,FALSE)</f>
        <v>Port Sharon</v>
      </c>
      <c r="T520" s="11" t="str">
        <f>VLOOKUP(P520,Store_Dim!$A$2:$E$21,5,FALSE)</f>
        <v>Online</v>
      </c>
      <c r="U520" s="11" t="s">
        <v>3290</v>
      </c>
      <c r="V520" s="14">
        <f>VLOOKUP(Table1[[#This Row],[Sales_ID]],Sales!$A$2:$O$2001,2,FALSE)</f>
        <v>45796</v>
      </c>
      <c r="W520" s="15">
        <f>VLOOKUP(Table1[[#This Row],[Sales_ID]],Sales!$A$2:$O$2001,12,FALSE)</f>
        <v>1</v>
      </c>
      <c r="X520" s="16" t="str">
        <f>TEXT(VLOOKUP(Table1[[#This Row],[Sales_ID]],Sales!$A$2:$O$2001,13,FALSE),"₹#,##0")</f>
        <v>₹695</v>
      </c>
      <c r="Y520" s="51">
        <f>VLOOKUP(Table1[[#This Row],[Sales_ID]],Sales!$A$2:$O$2001,14,FALSE)</f>
        <v>0.23</v>
      </c>
      <c r="Z520" s="11" t="str">
        <f>VLOOKUP(Table1[[#This Row],[Sales_ID]],Sales!$A$2:$O$2001,10,FALSE)</f>
        <v>PayPal</v>
      </c>
      <c r="AA520" s="50">
        <f>VLOOKUP(Table1[[#This Row],[Sales_ID]],Sales!$A$2:$O$2001,15,FALSE)</f>
        <v>535.35019999999997</v>
      </c>
    </row>
    <row r="521" spans="1:27" x14ac:dyDescent="0.3">
      <c r="A521" s="11" t="s">
        <v>114</v>
      </c>
      <c r="B521" s="11" t="str">
        <f>PROPER(VLOOKUP(A521,Customer!$A$2:$J$501,9,FALSE))</f>
        <v>Leslie Johnson</v>
      </c>
      <c r="C521" s="11" t="str">
        <f>PROPER(VLOOKUP(A521,Customer!$A$2:$H$501,3,FALSE))</f>
        <v>31</v>
      </c>
      <c r="D521" s="11" t="str">
        <f>PROPER(VLOOKUP(A521,Customer!$A$2:$H$501,4,FALSE))</f>
        <v>Male</v>
      </c>
      <c r="E521" s="11" t="str">
        <f>PROPER(VLOOKUP(A521,Customer!$A$2:$H$501,5,FALSE))</f>
        <v>Mollyshire</v>
      </c>
      <c r="F521" s="11" t="str">
        <f>PROPER(VLOOKUP(A521,Customer!$A$2:$H$501,6,FALSE))</f>
        <v>Utah</v>
      </c>
      <c r="G521" s="11" t="str">
        <f>VLOOKUP(A521,Customer!$A$2:$H$501,7,FALSE)</f>
        <v>USA</v>
      </c>
      <c r="H521" s="11" t="str">
        <f>PROPER(VLOOKUP(A521,Customer!$A$1:$J$501,10,FALSE))</f>
        <v>Platinum</v>
      </c>
      <c r="I521" s="11" t="s">
        <v>1606</v>
      </c>
      <c r="J521" s="11" t="str">
        <f>VLOOKUP(I521, Product!$A$2:$H$501, 2,FALSE)</f>
        <v>Fabric Sofa Throw Blanket</v>
      </c>
      <c r="K521" s="11" t="str">
        <f>VLOOKUP(I521,Product!$A$2:$H$501,3,FALSE)</f>
        <v>Home</v>
      </c>
      <c r="L521" s="11" t="str">
        <f>VLOOKUP(I521, Product!$A$2:$H$501, 4,FALSE)</f>
        <v>Decor</v>
      </c>
      <c r="M521" s="11" t="str">
        <f>VLOOKUP(I521, Product!$A$2:$H$501,5,FALSE)</f>
        <v>Hoffman Group</v>
      </c>
      <c r="N521" s="12">
        <f>VLOOKUP(I521, Product!$A$2:$I$501,8,FALSE)</f>
        <v>218.48</v>
      </c>
      <c r="O521" s="12">
        <f>VLOOKUP(I521, Product!$A$2:$I$501,9,FALSE)</f>
        <v>276</v>
      </c>
      <c r="P521" s="11" t="s">
        <v>1776</v>
      </c>
      <c r="Q521" s="11" t="str">
        <f>VLOOKUP(P521,Store_Dim!$A$2:$E$21,2,FALSE)</f>
        <v>Benson-Elliott</v>
      </c>
      <c r="R521" s="11" t="str">
        <f>VLOOKUP(P521,Store_Dim!$A$2:$E$21,3,FALSE)</f>
        <v>East</v>
      </c>
      <c r="S521" s="11" t="str">
        <f>VLOOKUP(P521,Store_Dim!$A$2:$E$21,4,FALSE)</f>
        <v>Port Josephberg</v>
      </c>
      <c r="T521" s="11" t="str">
        <f>VLOOKUP(P521,Store_Dim!$A$2:$E$21,5,FALSE)</f>
        <v>Online</v>
      </c>
      <c r="U521" s="11" t="s">
        <v>3291</v>
      </c>
      <c r="V521" s="14">
        <f>VLOOKUP(Table1[[#This Row],[Sales_ID]],Sales!$A$2:$O$2001,2,FALSE)</f>
        <v>45895</v>
      </c>
      <c r="W521" s="15">
        <f>VLOOKUP(Table1[[#This Row],[Sales_ID]],Sales!$A$2:$O$2001,12,FALSE)</f>
        <v>2</v>
      </c>
      <c r="X521" s="16" t="str">
        <f>TEXT(VLOOKUP(Table1[[#This Row],[Sales_ID]],Sales!$A$2:$O$2001,13,FALSE),"₹#,##0")</f>
        <v>₹409</v>
      </c>
      <c r="Y521" s="51">
        <f>VLOOKUP(Table1[[#This Row],[Sales_ID]],Sales!$A$2:$O$2001,14,FALSE)</f>
        <v>0.17</v>
      </c>
      <c r="Z521" s="11" t="str">
        <f>VLOOKUP(Table1[[#This Row],[Sales_ID]],Sales!$A$2:$O$2001,10,FALSE)</f>
        <v>COD</v>
      </c>
      <c r="AA521" s="50">
        <f>VLOOKUP(Table1[[#This Row],[Sales_ID]],Sales!$A$2:$O$2001,15,FALSE)</f>
        <v>678.60799999999995</v>
      </c>
    </row>
    <row r="522" spans="1:27" x14ac:dyDescent="0.3">
      <c r="A522" s="11" t="s">
        <v>730</v>
      </c>
      <c r="B522" s="11" t="str">
        <f>PROPER(VLOOKUP(A522,Customer!$A$2:$J$501,9,FALSE))</f>
        <v>Alexis Castaneda</v>
      </c>
      <c r="C522" s="11" t="str">
        <f>PROPER(VLOOKUP(A522,Customer!$A$2:$H$501,3,FALSE))</f>
        <v>54</v>
      </c>
      <c r="D522" s="11" t="str">
        <f>PROPER(VLOOKUP(A522,Customer!$A$2:$H$501,4,FALSE))</f>
        <v>Male</v>
      </c>
      <c r="E522" s="11" t="str">
        <f>PROPER(VLOOKUP(A522,Customer!$A$2:$H$501,5,FALSE))</f>
        <v>Morrisbury</v>
      </c>
      <c r="F522" s="11" t="str">
        <f>PROPER(VLOOKUP(A522,Customer!$A$2:$H$501,6,FALSE))</f>
        <v>Alaska</v>
      </c>
      <c r="G522" s="11" t="str">
        <f>VLOOKUP(A522,Customer!$A$2:$H$501,7,FALSE)</f>
        <v>USA</v>
      </c>
      <c r="H522" s="11" t="str">
        <f>PROPER(VLOOKUP(A522,Customer!$A$1:$J$501,10,FALSE))</f>
        <v>Gold</v>
      </c>
      <c r="I522" s="11" t="s">
        <v>1646</v>
      </c>
      <c r="J522" s="11" t="str">
        <f>VLOOKUP(I522, Product!$A$2:$H$501, 2,FALSE)</f>
        <v>Men's Roll-On Perfume</v>
      </c>
      <c r="K522" s="11" t="str">
        <f>VLOOKUP(I522,Product!$A$2:$H$501,3,FALSE)</f>
        <v>Beauty</v>
      </c>
      <c r="L522" s="11" t="str">
        <f>VLOOKUP(I522, Product!$A$2:$H$501, 4,FALSE)</f>
        <v>Fragrance</v>
      </c>
      <c r="M522" s="11" t="str">
        <f>VLOOKUP(I522, Product!$A$2:$H$501,5,FALSE)</f>
        <v>Sullivan and Sons</v>
      </c>
      <c r="N522" s="12">
        <f>VLOOKUP(I522, Product!$A$2:$I$501,8,FALSE)</f>
        <v>43.29</v>
      </c>
      <c r="O522" s="12">
        <f>VLOOKUP(I522, Product!$A$2:$I$501,9,FALSE)</f>
        <v>267</v>
      </c>
      <c r="P522" s="11" t="s">
        <v>1782</v>
      </c>
      <c r="Q522" s="11" t="str">
        <f>VLOOKUP(P522,Store_Dim!$A$2:$E$21,2,FALSE)</f>
        <v>Bean, Jones and Park</v>
      </c>
      <c r="R522" s="11" t="str">
        <f>VLOOKUP(P522,Store_Dim!$A$2:$E$21,3,FALSE)</f>
        <v>West</v>
      </c>
      <c r="S522" s="11" t="str">
        <f>VLOOKUP(P522,Store_Dim!$A$2:$E$21,4,FALSE)</f>
        <v>Thompsonborough</v>
      </c>
      <c r="T522" s="11" t="str">
        <f>VLOOKUP(P522,Store_Dim!$A$2:$E$21,5,FALSE)</f>
        <v>Online</v>
      </c>
      <c r="U522" s="11" t="s">
        <v>3292</v>
      </c>
      <c r="V522" s="14">
        <f>VLOOKUP(Table1[[#This Row],[Sales_ID]],Sales!$A$2:$O$2001,2,FALSE)</f>
        <v>45676</v>
      </c>
      <c r="W522" s="15">
        <f>VLOOKUP(Table1[[#This Row],[Sales_ID]],Sales!$A$2:$O$2001,12,FALSE)</f>
        <v>3</v>
      </c>
      <c r="X522" s="16" t="str">
        <f>TEXT(VLOOKUP(Table1[[#This Row],[Sales_ID]],Sales!$A$2:$O$2001,13,FALSE),"₹#,##0")</f>
        <v>₹512</v>
      </c>
      <c r="Y522" s="51">
        <f>VLOOKUP(Table1[[#This Row],[Sales_ID]],Sales!$A$2:$O$2001,14,FALSE)</f>
        <v>0.12</v>
      </c>
      <c r="Z522" s="11" t="str">
        <f>VLOOKUP(Table1[[#This Row],[Sales_ID]],Sales!$A$2:$O$2001,10,FALSE)</f>
        <v>Credit Card</v>
      </c>
      <c r="AA522" s="50">
        <f>VLOOKUP(Table1[[#This Row],[Sales_ID]],Sales!$A$2:$O$2001,15,FALSE)</f>
        <v>1352.076</v>
      </c>
    </row>
    <row r="523" spans="1:27" x14ac:dyDescent="0.3">
      <c r="A523" s="11" t="s">
        <v>1272</v>
      </c>
      <c r="B523" s="11" t="str">
        <f>PROPER(VLOOKUP(A523,Customer!$A$2:$J$501,9,FALSE))</f>
        <v>Sarah Smith</v>
      </c>
      <c r="C523" s="11" t="str">
        <f>PROPER(VLOOKUP(A523,Customer!$A$2:$H$501,3,FALSE))</f>
        <v>55</v>
      </c>
      <c r="D523" s="11" t="str">
        <f>PROPER(VLOOKUP(A523,Customer!$A$2:$H$501,4,FALSE))</f>
        <v>Male</v>
      </c>
      <c r="E523" s="11" t="str">
        <f>PROPER(VLOOKUP(A523,Customer!$A$2:$H$501,5,FALSE))</f>
        <v>Kathleenport</v>
      </c>
      <c r="F523" s="11" t="str">
        <f>PROPER(VLOOKUP(A523,Customer!$A$2:$H$501,6,FALSE))</f>
        <v>Wyoming</v>
      </c>
      <c r="G523" s="11" t="str">
        <f>VLOOKUP(A523,Customer!$A$2:$H$501,7,FALSE)</f>
        <v>USA</v>
      </c>
      <c r="H523" s="11" t="str">
        <f>PROPER(VLOOKUP(A523,Customer!$A$1:$J$501,10,FALSE))</f>
        <v>Gold</v>
      </c>
      <c r="I523" s="11" t="s">
        <v>1565</v>
      </c>
      <c r="J523" s="11" t="str">
        <f>VLOOKUP(I523, Product!$A$2:$H$501, 2,FALSE)</f>
        <v>Adjustable Dumbbell Set</v>
      </c>
      <c r="K523" s="11" t="str">
        <f>VLOOKUP(I523,Product!$A$2:$H$501,3,FALSE)</f>
        <v>Sports</v>
      </c>
      <c r="L523" s="11" t="str">
        <f>VLOOKUP(I523, Product!$A$2:$H$501, 4,FALSE)</f>
        <v>Fitness</v>
      </c>
      <c r="M523" s="11" t="str">
        <f>VLOOKUP(I523, Product!$A$2:$H$501,5,FALSE)</f>
        <v>Hill PLC</v>
      </c>
      <c r="N523" s="12">
        <f>VLOOKUP(I523, Product!$A$2:$I$501,8,FALSE)</f>
        <v>495.72</v>
      </c>
      <c r="O523" s="12">
        <f>VLOOKUP(I523, Product!$A$2:$I$501,9,FALSE)</f>
        <v>323</v>
      </c>
      <c r="P523" s="11" t="s">
        <v>1782</v>
      </c>
      <c r="Q523" s="11" t="str">
        <f>VLOOKUP(P523,Store_Dim!$A$2:$E$21,2,FALSE)</f>
        <v>Bean, Jones and Park</v>
      </c>
      <c r="R523" s="11" t="str">
        <f>VLOOKUP(P523,Store_Dim!$A$2:$E$21,3,FALSE)</f>
        <v>West</v>
      </c>
      <c r="S523" s="11" t="str">
        <f>VLOOKUP(P523,Store_Dim!$A$2:$E$21,4,FALSE)</f>
        <v>Thompsonborough</v>
      </c>
      <c r="T523" s="11" t="str">
        <f>VLOOKUP(P523,Store_Dim!$A$2:$E$21,5,FALSE)</f>
        <v>Online</v>
      </c>
      <c r="U523" s="11" t="s">
        <v>3293</v>
      </c>
      <c r="V523" s="14">
        <f>VLOOKUP(Table1[[#This Row],[Sales_ID]],Sales!$A$2:$O$2001,2,FALSE)</f>
        <v>45568</v>
      </c>
      <c r="W523" s="15">
        <f>VLOOKUP(Table1[[#This Row],[Sales_ID]],Sales!$A$2:$O$2001,12,FALSE)</f>
        <v>3</v>
      </c>
      <c r="X523" s="16" t="str">
        <f>TEXT(VLOOKUP(Table1[[#This Row],[Sales_ID]],Sales!$A$2:$O$2001,13,FALSE),"₹#,##0")</f>
        <v>₹136</v>
      </c>
      <c r="Y523" s="51">
        <f>VLOOKUP(Table1[[#This Row],[Sales_ID]],Sales!$A$2:$O$2001,14,FALSE)</f>
        <v>0.15</v>
      </c>
      <c r="Z523" s="11" t="str">
        <f>VLOOKUP(Table1[[#This Row],[Sales_ID]],Sales!$A$2:$O$2001,10,FALSE)</f>
        <v>PayPal</v>
      </c>
      <c r="AA523" s="50">
        <f>VLOOKUP(Table1[[#This Row],[Sales_ID]],Sales!$A$2:$O$2001,15,FALSE)</f>
        <v>347.82000000000011</v>
      </c>
    </row>
    <row r="524" spans="1:27" x14ac:dyDescent="0.3">
      <c r="A524" s="11" t="s">
        <v>579</v>
      </c>
      <c r="B524" s="11" t="str">
        <f>PROPER(VLOOKUP(A524,Customer!$A$2:$J$501,9,FALSE))</f>
        <v>Michelle Rogers</v>
      </c>
      <c r="C524" s="11" t="str">
        <f>PROPER(VLOOKUP(A524,Customer!$A$2:$H$501,3,FALSE))</f>
        <v>56</v>
      </c>
      <c r="D524" s="11" t="str">
        <f>PROPER(VLOOKUP(A524,Customer!$A$2:$H$501,4,FALSE))</f>
        <v>Male</v>
      </c>
      <c r="E524" s="11" t="str">
        <f>PROPER(VLOOKUP(A524,Customer!$A$2:$H$501,5,FALSE))</f>
        <v>East Jessicaborough</v>
      </c>
      <c r="F524" s="11" t="str">
        <f>PROPER(VLOOKUP(A524,Customer!$A$2:$H$501,6,FALSE))</f>
        <v>Hawaii</v>
      </c>
      <c r="G524" s="11" t="str">
        <f>VLOOKUP(A524,Customer!$A$2:$H$501,7,FALSE)</f>
        <v>USA</v>
      </c>
      <c r="H524" s="11" t="str">
        <f>PROPER(VLOOKUP(A524,Customer!$A$1:$J$501,10,FALSE))</f>
        <v>Platinum</v>
      </c>
      <c r="I524" s="11" t="s">
        <v>1557</v>
      </c>
      <c r="J524" s="11" t="str">
        <f>VLOOKUP(I524, Product!$A$2:$H$501, 2,FALSE)</f>
        <v>Herbal Face Moisturizer</v>
      </c>
      <c r="K524" s="11" t="str">
        <f>VLOOKUP(I524,Product!$A$2:$H$501,3,FALSE)</f>
        <v>Beauty</v>
      </c>
      <c r="L524" s="11" t="str">
        <f>VLOOKUP(I524, Product!$A$2:$H$501, 4,FALSE)</f>
        <v>Skincare</v>
      </c>
      <c r="M524" s="11" t="str">
        <f>VLOOKUP(I524, Product!$A$2:$H$501,5,FALSE)</f>
        <v>Davidson PLC</v>
      </c>
      <c r="N524" s="12">
        <f>VLOOKUP(I524, Product!$A$2:$I$501,8,FALSE)</f>
        <v>312.8</v>
      </c>
      <c r="O524" s="12">
        <f>VLOOKUP(I524, Product!$A$2:$I$501,9,FALSE)</f>
        <v>350</v>
      </c>
      <c r="P524" s="11" t="s">
        <v>1766</v>
      </c>
      <c r="Q524" s="11" t="str">
        <f>VLOOKUP(P524,Store_Dim!$A$2:$E$21,2,FALSE)</f>
        <v>Johnson-Wright</v>
      </c>
      <c r="R524" s="11" t="str">
        <f>VLOOKUP(P524,Store_Dim!$A$2:$E$21,3,FALSE)</f>
        <v>North</v>
      </c>
      <c r="S524" s="11" t="str">
        <f>VLOOKUP(P524,Store_Dim!$A$2:$E$21,4,FALSE)</f>
        <v>Hoodberg</v>
      </c>
      <c r="T524" s="11" t="str">
        <f>VLOOKUP(P524,Store_Dim!$A$2:$E$21,5,FALSE)</f>
        <v>Outlet</v>
      </c>
      <c r="U524" s="11" t="s">
        <v>3294</v>
      </c>
      <c r="V524" s="14">
        <f>VLOOKUP(Table1[[#This Row],[Sales_ID]],Sales!$A$2:$O$2001,2,FALSE)</f>
        <v>45272</v>
      </c>
      <c r="W524" s="15">
        <f>VLOOKUP(Table1[[#This Row],[Sales_ID]],Sales!$A$2:$O$2001,12,FALSE)</f>
        <v>2</v>
      </c>
      <c r="X524" s="16" t="str">
        <f>TEXT(VLOOKUP(Table1[[#This Row],[Sales_ID]],Sales!$A$2:$O$2001,13,FALSE),"₹#,##0")</f>
        <v>₹43</v>
      </c>
      <c r="Y524" s="51">
        <f>VLOOKUP(Table1[[#This Row],[Sales_ID]],Sales!$A$2:$O$2001,14,FALSE)</f>
        <v>0.04</v>
      </c>
      <c r="Z524" s="11" t="str">
        <f>VLOOKUP(Table1[[#This Row],[Sales_ID]],Sales!$A$2:$O$2001,10,FALSE)</f>
        <v>COD</v>
      </c>
      <c r="AA524" s="50">
        <f>VLOOKUP(Table1[[#This Row],[Sales_ID]],Sales!$A$2:$O$2001,15,FALSE)</f>
        <v>81.619199999999992</v>
      </c>
    </row>
    <row r="525" spans="1:27" x14ac:dyDescent="0.3">
      <c r="A525" s="11" t="s">
        <v>1124</v>
      </c>
      <c r="B525" s="11" t="str">
        <f>PROPER(VLOOKUP(A525,Customer!$A$2:$J$501,9,FALSE))</f>
        <v>Melanie Lam</v>
      </c>
      <c r="C525" s="11" t="str">
        <f>PROPER(VLOOKUP(A525,Customer!$A$2:$H$501,3,FALSE))</f>
        <v>32</v>
      </c>
      <c r="D525" s="11" t="str">
        <f>PROPER(VLOOKUP(A525,Customer!$A$2:$H$501,4,FALSE))</f>
        <v>Male</v>
      </c>
      <c r="E525" s="11" t="str">
        <f>PROPER(VLOOKUP(A525,Customer!$A$2:$H$501,5,FALSE))</f>
        <v>East Michaelton</v>
      </c>
      <c r="F525" s="11" t="str">
        <f>PROPER(VLOOKUP(A525,Customer!$A$2:$H$501,6,FALSE))</f>
        <v>Kansas</v>
      </c>
      <c r="G525" s="11" t="str">
        <f>VLOOKUP(A525,Customer!$A$2:$H$501,7,FALSE)</f>
        <v>USA</v>
      </c>
      <c r="H525" s="11" t="str">
        <f>PROPER(VLOOKUP(A525,Customer!$A$1:$J$501,10,FALSE))</f>
        <v>Silver</v>
      </c>
      <c r="I525" s="11" t="s">
        <v>1698</v>
      </c>
      <c r="J525" s="11" t="str">
        <f>VLOOKUP(I525, Product!$A$2:$H$501, 2,FALSE)</f>
        <v>Women's Ankle Boots</v>
      </c>
      <c r="K525" s="11" t="str">
        <f>VLOOKUP(I525,Product!$A$2:$H$501,3,FALSE)</f>
        <v>Clothing</v>
      </c>
      <c r="L525" s="11" t="str">
        <f>VLOOKUP(I525, Product!$A$2:$H$501, 4,FALSE)</f>
        <v>Footwear</v>
      </c>
      <c r="M525" s="11" t="str">
        <f>VLOOKUP(I525, Product!$A$2:$H$501,5,FALSE)</f>
        <v>Poole PLC</v>
      </c>
      <c r="N525" s="12">
        <f>VLOOKUP(I525, Product!$A$2:$I$501,8,FALSE)</f>
        <v>158.13999999999999</v>
      </c>
      <c r="O525" s="12">
        <f>VLOOKUP(I525, Product!$A$2:$I$501,9,FALSE)</f>
        <v>82</v>
      </c>
      <c r="P525" s="11" t="s">
        <v>1779</v>
      </c>
      <c r="Q525" s="11" t="str">
        <f>VLOOKUP(P525,Store_Dim!$A$2:$E$21,2,FALSE)</f>
        <v>Martinez-Mullins</v>
      </c>
      <c r="R525" s="11" t="str">
        <f>VLOOKUP(P525,Store_Dim!$A$2:$E$21,3,FALSE)</f>
        <v>South</v>
      </c>
      <c r="S525" s="11" t="str">
        <f>VLOOKUP(P525,Store_Dim!$A$2:$E$21,4,FALSE)</f>
        <v>Williamsfurt</v>
      </c>
      <c r="T525" s="11" t="str">
        <f>VLOOKUP(P525,Store_Dim!$A$2:$E$21,5,FALSE)</f>
        <v>Online</v>
      </c>
      <c r="U525" s="11" t="s">
        <v>3295</v>
      </c>
      <c r="V525" s="14">
        <f>VLOOKUP(Table1[[#This Row],[Sales_ID]],Sales!$A$2:$O$2001,2,FALSE)</f>
        <v>45718</v>
      </c>
      <c r="W525" s="15">
        <f>VLOOKUP(Table1[[#This Row],[Sales_ID]],Sales!$A$2:$O$2001,12,FALSE)</f>
        <v>3</v>
      </c>
      <c r="X525" s="16" t="str">
        <f>TEXT(VLOOKUP(Table1[[#This Row],[Sales_ID]],Sales!$A$2:$O$2001,13,FALSE),"₹#,##0")</f>
        <v>₹582</v>
      </c>
      <c r="Y525" s="51">
        <f>VLOOKUP(Table1[[#This Row],[Sales_ID]],Sales!$A$2:$O$2001,14,FALSE)</f>
        <v>0.12</v>
      </c>
      <c r="Z525" s="11" t="str">
        <f>VLOOKUP(Table1[[#This Row],[Sales_ID]],Sales!$A$2:$O$2001,10,FALSE)</f>
        <v>PayPal</v>
      </c>
      <c r="AA525" s="50">
        <f>VLOOKUP(Table1[[#This Row],[Sales_ID]],Sales!$A$2:$O$2001,15,FALSE)</f>
        <v>1536.7439999999999</v>
      </c>
    </row>
    <row r="526" spans="1:27" x14ac:dyDescent="0.3">
      <c r="A526" s="11" t="s">
        <v>932</v>
      </c>
      <c r="B526" s="11" t="str">
        <f>PROPER(VLOOKUP(A526,Customer!$A$2:$J$501,9,FALSE))</f>
        <v>Lisa Chandler</v>
      </c>
      <c r="C526" s="11" t="str">
        <f>PROPER(VLOOKUP(A526,Customer!$A$2:$H$501,3,FALSE))</f>
        <v>29</v>
      </c>
      <c r="D526" s="11" t="str">
        <f>PROPER(VLOOKUP(A526,Customer!$A$2:$H$501,4,FALSE))</f>
        <v>Male</v>
      </c>
      <c r="E526" s="11" t="str">
        <f>PROPER(VLOOKUP(A526,Customer!$A$2:$H$501,5,FALSE))</f>
        <v>Port Richard</v>
      </c>
      <c r="F526" s="11" t="str">
        <f>PROPER(VLOOKUP(A526,Customer!$A$2:$H$501,6,FALSE))</f>
        <v>Montana</v>
      </c>
      <c r="G526" s="11" t="str">
        <f>VLOOKUP(A526,Customer!$A$2:$H$501,7,FALSE)</f>
        <v>USA</v>
      </c>
      <c r="H526" s="11" t="str">
        <f>PROPER(VLOOKUP(A526,Customer!$A$1:$J$501,10,FALSE))</f>
        <v>Platinum</v>
      </c>
      <c r="I526" s="11" t="s">
        <v>1712</v>
      </c>
      <c r="J526" s="11" t="str">
        <f>VLOOKUP(I526, Product!$A$2:$H$501, 2,FALSE)</f>
        <v>Fitness Resistance Bands</v>
      </c>
      <c r="K526" s="11" t="str">
        <f>VLOOKUP(I526,Product!$A$2:$H$501,3,FALSE)</f>
        <v>Sports</v>
      </c>
      <c r="L526" s="11" t="str">
        <f>VLOOKUP(I526, Product!$A$2:$H$501, 4,FALSE)</f>
        <v>Fitness</v>
      </c>
      <c r="M526" s="11" t="str">
        <f>VLOOKUP(I526, Product!$A$2:$H$501,5,FALSE)</f>
        <v>Reese-Watson</v>
      </c>
      <c r="N526" s="12">
        <f>VLOOKUP(I526, Product!$A$2:$I$501,8,FALSE)</f>
        <v>152.91999999999999</v>
      </c>
      <c r="O526" s="12">
        <f>VLOOKUP(I526, Product!$A$2:$I$501,9,FALSE)</f>
        <v>281</v>
      </c>
      <c r="P526" s="11" t="s">
        <v>1813</v>
      </c>
      <c r="Q526" s="11" t="str">
        <f>VLOOKUP(P526,Store_Dim!$A$2:$E$21,2,FALSE)</f>
        <v>Mann-Austin</v>
      </c>
      <c r="R526" s="11" t="str">
        <f>VLOOKUP(P526,Store_Dim!$A$2:$E$21,3,FALSE)</f>
        <v>East</v>
      </c>
      <c r="S526" s="11" t="str">
        <f>VLOOKUP(P526,Store_Dim!$A$2:$E$21,4,FALSE)</f>
        <v>Vasquezborough</v>
      </c>
      <c r="T526" s="11" t="str">
        <f>VLOOKUP(P526,Store_Dim!$A$2:$E$21,5,FALSE)</f>
        <v>Online</v>
      </c>
      <c r="U526" s="11" t="s">
        <v>1973</v>
      </c>
      <c r="V526" s="14">
        <f>VLOOKUP(Table1[[#This Row],[Sales_ID]],Sales!$A$2:$O$2001,2,FALSE)</f>
        <v>45617</v>
      </c>
      <c r="W526" s="15">
        <f>VLOOKUP(Table1[[#This Row],[Sales_ID]],Sales!$A$2:$O$2001,12,FALSE)</f>
        <v>1</v>
      </c>
      <c r="X526" s="16" t="str">
        <f>TEXT(VLOOKUP(Table1[[#This Row],[Sales_ID]],Sales!$A$2:$O$2001,13,FALSE),"₹#,##0")</f>
        <v>₹654</v>
      </c>
      <c r="Y526" s="51">
        <f>VLOOKUP(Table1[[#This Row],[Sales_ID]],Sales!$A$2:$O$2001,14,FALSE)</f>
        <v>0.14000000000000001</v>
      </c>
      <c r="Z526" s="11" t="str">
        <f>VLOOKUP(Table1[[#This Row],[Sales_ID]],Sales!$A$2:$O$2001,10,FALSE)</f>
        <v>PayPal</v>
      </c>
      <c r="AA526" s="50">
        <f>VLOOKUP(Table1[[#This Row],[Sales_ID]],Sales!$A$2:$O$2001,15,FALSE)</f>
        <v>562.32820000000004</v>
      </c>
    </row>
    <row r="527" spans="1:27" x14ac:dyDescent="0.3">
      <c r="A527" s="11" t="s">
        <v>711</v>
      </c>
      <c r="B527" s="11" t="str">
        <f>PROPER(VLOOKUP(A527,Customer!$A$2:$J$501,9,FALSE))</f>
        <v>Jordan Wells</v>
      </c>
      <c r="C527" s="11" t="str">
        <f>PROPER(VLOOKUP(A527,Customer!$A$2:$H$501,3,FALSE))</f>
        <v>47</v>
      </c>
      <c r="D527" s="11" t="str">
        <f>PROPER(VLOOKUP(A527,Customer!$A$2:$H$501,4,FALSE))</f>
        <v>Female</v>
      </c>
      <c r="E527" s="11" t="str">
        <f>PROPER(VLOOKUP(A527,Customer!$A$2:$H$501,5,FALSE))</f>
        <v xml:space="preserve">Phillipschester   </v>
      </c>
      <c r="F527" s="11" t="str">
        <f>PROPER(VLOOKUP(A527,Customer!$A$2:$H$501,6,FALSE))</f>
        <v>New Jersey</v>
      </c>
      <c r="G527" s="11" t="str">
        <f>VLOOKUP(A527,Customer!$A$2:$H$501,7,FALSE)</f>
        <v>USA</v>
      </c>
      <c r="H527" s="11" t="str">
        <f>PROPER(VLOOKUP(A527,Customer!$A$1:$J$501,10,FALSE))</f>
        <v>Gold</v>
      </c>
      <c r="I527" s="11" t="s">
        <v>1712</v>
      </c>
      <c r="J527" s="11" t="str">
        <f>VLOOKUP(I527, Product!$A$2:$H$501, 2,FALSE)</f>
        <v>Fitness Resistance Bands</v>
      </c>
      <c r="K527" s="11" t="str">
        <f>VLOOKUP(I527,Product!$A$2:$H$501,3,FALSE)</f>
        <v>Sports</v>
      </c>
      <c r="L527" s="11" t="str">
        <f>VLOOKUP(I527, Product!$A$2:$H$501, 4,FALSE)</f>
        <v>Fitness</v>
      </c>
      <c r="M527" s="11" t="str">
        <f>VLOOKUP(I527, Product!$A$2:$H$501,5,FALSE)</f>
        <v>Reese-Watson</v>
      </c>
      <c r="N527" s="12">
        <f>VLOOKUP(I527, Product!$A$2:$I$501,8,FALSE)</f>
        <v>152.91999999999999</v>
      </c>
      <c r="O527" s="12">
        <f>VLOOKUP(I527, Product!$A$2:$I$501,9,FALSE)</f>
        <v>281</v>
      </c>
      <c r="P527" s="11" t="s">
        <v>1807</v>
      </c>
      <c r="Q527" s="11" t="str">
        <f>VLOOKUP(P527,Store_Dim!$A$2:$E$21,2,FALSE)</f>
        <v>Holloway Ltd</v>
      </c>
      <c r="R527" s="11" t="str">
        <f>VLOOKUP(P527,Store_Dim!$A$2:$E$21,3,FALSE)</f>
        <v>North</v>
      </c>
      <c r="S527" s="11" t="str">
        <f>VLOOKUP(P527,Store_Dim!$A$2:$E$21,4,FALSE)</f>
        <v>Bensonhaven</v>
      </c>
      <c r="T527" s="11" t="str">
        <f>VLOOKUP(P527,Store_Dim!$A$2:$E$21,5,FALSE)</f>
        <v>Flagship</v>
      </c>
      <c r="U527" s="11" t="s">
        <v>3296</v>
      </c>
      <c r="V527" s="14">
        <f>VLOOKUP(Table1[[#This Row],[Sales_ID]],Sales!$A$2:$O$2001,2,FALSE)</f>
        <v>45356</v>
      </c>
      <c r="W527" s="15">
        <f>VLOOKUP(Table1[[#This Row],[Sales_ID]],Sales!$A$2:$O$2001,12,FALSE)</f>
        <v>4</v>
      </c>
      <c r="X527" s="16" t="str">
        <f>TEXT(VLOOKUP(Table1[[#This Row],[Sales_ID]],Sales!$A$2:$O$2001,13,FALSE),"₹#,##0")</f>
        <v>₹462</v>
      </c>
      <c r="Y527" s="51">
        <f>VLOOKUP(Table1[[#This Row],[Sales_ID]],Sales!$A$2:$O$2001,14,FALSE)</f>
        <v>0</v>
      </c>
      <c r="Z527" s="11" t="str">
        <f>VLOOKUP(Table1[[#This Row],[Sales_ID]],Sales!$A$2:$O$2001,10,FALSE)</f>
        <v>COD</v>
      </c>
      <c r="AA527" s="50">
        <f>VLOOKUP(Table1[[#This Row],[Sales_ID]],Sales!$A$2:$O$2001,15,FALSE)</f>
        <v>1846.08</v>
      </c>
    </row>
    <row r="528" spans="1:27" x14ac:dyDescent="0.3">
      <c r="A528" s="11" t="s">
        <v>1524</v>
      </c>
      <c r="B528" s="11" t="str">
        <f>PROPER(VLOOKUP(A528,Customer!$A$2:$J$501,9,FALSE))</f>
        <v>Christopher Ford</v>
      </c>
      <c r="C528" s="11" t="str">
        <f>PROPER(VLOOKUP(A528,Customer!$A$2:$H$501,3,FALSE))</f>
        <v>56</v>
      </c>
      <c r="D528" s="11" t="str">
        <f>PROPER(VLOOKUP(A528,Customer!$A$2:$H$501,4,FALSE))</f>
        <v>Male</v>
      </c>
      <c r="E528" s="11" t="str">
        <f>PROPER(VLOOKUP(A528,Customer!$A$2:$H$501,5,FALSE))</f>
        <v>North Seanfurt</v>
      </c>
      <c r="F528" s="11" t="str">
        <f>PROPER(VLOOKUP(A528,Customer!$A$2:$H$501,6,FALSE))</f>
        <v>Ohio</v>
      </c>
      <c r="G528" s="11" t="str">
        <f>VLOOKUP(A528,Customer!$A$2:$H$501,7,FALSE)</f>
        <v>USA</v>
      </c>
      <c r="H528" s="11" t="str">
        <f>PROPER(VLOOKUP(A528,Customer!$A$1:$J$501,10,FALSE))</f>
        <v>Bronze</v>
      </c>
      <c r="I528" s="11" t="s">
        <v>1580</v>
      </c>
      <c r="J528" s="11" t="str">
        <f>VLOOKUP(I528, Product!$A$2:$H$501, 2,FALSE)</f>
        <v>Beard Grooming Kit</v>
      </c>
      <c r="K528" s="11" t="str">
        <f>VLOOKUP(I528,Product!$A$2:$H$501,3,FALSE)</f>
        <v>Beauty</v>
      </c>
      <c r="L528" s="11" t="str">
        <f>VLOOKUP(I528, Product!$A$2:$H$501, 4,FALSE)</f>
        <v>Grooming</v>
      </c>
      <c r="M528" s="11" t="str">
        <f>VLOOKUP(I528, Product!$A$2:$H$501,5,FALSE)</f>
        <v>Erickson-Green</v>
      </c>
      <c r="N528" s="12">
        <f>VLOOKUP(I528, Product!$A$2:$I$501,8,FALSE)</f>
        <v>337.42</v>
      </c>
      <c r="O528" s="12">
        <f>VLOOKUP(I528, Product!$A$2:$I$501,9,FALSE)</f>
        <v>256</v>
      </c>
      <c r="P528" s="11" t="s">
        <v>1792</v>
      </c>
      <c r="Q528" s="11" t="str">
        <f>VLOOKUP(P528,Store_Dim!$A$2:$E$21,2,FALSE)</f>
        <v>Aguirre-Keller</v>
      </c>
      <c r="R528" s="11" t="str">
        <f>VLOOKUP(P528,Store_Dim!$A$2:$E$21,3,FALSE)</f>
        <v>South</v>
      </c>
      <c r="S528" s="11" t="str">
        <f>VLOOKUP(P528,Store_Dim!$A$2:$E$21,4,FALSE)</f>
        <v>Lake Michael</v>
      </c>
      <c r="T528" s="11" t="str">
        <f>VLOOKUP(P528,Store_Dim!$A$2:$E$21,5,FALSE)</f>
        <v>Online</v>
      </c>
      <c r="U528" s="11" t="s">
        <v>3297</v>
      </c>
      <c r="V528" s="14">
        <f>VLOOKUP(Table1[[#This Row],[Sales_ID]],Sales!$A$2:$O$2001,2,FALSE)</f>
        <v>45552</v>
      </c>
      <c r="W528" s="15">
        <f>VLOOKUP(Table1[[#This Row],[Sales_ID]],Sales!$A$2:$O$2001,12,FALSE)</f>
        <v>1</v>
      </c>
      <c r="X528" s="16" t="str">
        <f>TEXT(VLOOKUP(Table1[[#This Row],[Sales_ID]],Sales!$A$2:$O$2001,13,FALSE),"₹#,##0")</f>
        <v>₹558</v>
      </c>
      <c r="Y528" s="51">
        <f>VLOOKUP(Table1[[#This Row],[Sales_ID]],Sales!$A$2:$O$2001,14,FALSE)</f>
        <v>0.03</v>
      </c>
      <c r="Z528" s="11" t="str">
        <f>VLOOKUP(Table1[[#This Row],[Sales_ID]],Sales!$A$2:$O$2001,10,FALSE)</f>
        <v>Credit Card</v>
      </c>
      <c r="AA528" s="50">
        <f>VLOOKUP(Table1[[#This Row],[Sales_ID]],Sales!$A$2:$O$2001,15,FALSE)</f>
        <v>541.66739999999993</v>
      </c>
    </row>
    <row r="529" spans="1:27" x14ac:dyDescent="0.3">
      <c r="A529" s="11" t="s">
        <v>839</v>
      </c>
      <c r="B529" s="11" t="str">
        <f>PROPER(VLOOKUP(A529,Customer!$A$2:$J$501,9,FALSE))</f>
        <v>Crystal Davis</v>
      </c>
      <c r="C529" s="11" t="str">
        <f>PROPER(VLOOKUP(A529,Customer!$A$2:$H$501,3,FALSE))</f>
        <v>50</v>
      </c>
      <c r="D529" s="11" t="str">
        <f>PROPER(VLOOKUP(A529,Customer!$A$2:$H$501,4,FALSE))</f>
        <v>Male</v>
      </c>
      <c r="E529" s="11" t="str">
        <f>PROPER(VLOOKUP(A529,Customer!$A$2:$H$501,5,FALSE))</f>
        <v>Sallymouth</v>
      </c>
      <c r="F529" s="11" t="str">
        <f>PROPER(VLOOKUP(A529,Customer!$A$2:$H$501,6,FALSE))</f>
        <v>Louisiana</v>
      </c>
      <c r="G529" s="11" t="str">
        <f>VLOOKUP(A529,Customer!$A$2:$H$501,7,FALSE)</f>
        <v>USA</v>
      </c>
      <c r="H529" s="11" t="str">
        <f>PROPER(VLOOKUP(A529,Customer!$A$1:$J$501,10,FALSE))</f>
        <v>Bronze</v>
      </c>
      <c r="I529" s="11" t="s">
        <v>1572</v>
      </c>
      <c r="J529" s="11" t="str">
        <f>VLOOKUP(I529, Product!$A$2:$H$501, 2,FALSE)</f>
        <v>Hair Strengthening Shampoo</v>
      </c>
      <c r="K529" s="11" t="str">
        <f>VLOOKUP(I529,Product!$A$2:$H$501,3,FALSE)</f>
        <v>Beauty</v>
      </c>
      <c r="L529" s="11" t="str">
        <f>VLOOKUP(I529, Product!$A$2:$H$501, 4,FALSE)</f>
        <v>Haircare</v>
      </c>
      <c r="M529" s="11" t="str">
        <f>VLOOKUP(I529, Product!$A$2:$H$501,5,FALSE)</f>
        <v>Rice LLC</v>
      </c>
      <c r="N529" s="12">
        <f>VLOOKUP(I529, Product!$A$2:$I$501,8,FALSE)</f>
        <v>115.82</v>
      </c>
      <c r="O529" s="12">
        <f>VLOOKUP(I529, Product!$A$2:$I$501,9,FALSE)</f>
        <v>460</v>
      </c>
      <c r="P529" s="11" t="s">
        <v>1810</v>
      </c>
      <c r="Q529" s="11" t="str">
        <f>VLOOKUP(P529,Store_Dim!$A$2:$E$21,2,FALSE)</f>
        <v>Guerrero-Schmitt</v>
      </c>
      <c r="R529" s="11" t="str">
        <f>VLOOKUP(P529,Store_Dim!$A$2:$E$21,3,FALSE)</f>
        <v>East</v>
      </c>
      <c r="S529" s="11" t="str">
        <f>VLOOKUP(P529,Store_Dim!$A$2:$E$21,4,FALSE)</f>
        <v>East Stevechester</v>
      </c>
      <c r="T529" s="11" t="str">
        <f>VLOOKUP(P529,Store_Dim!$A$2:$E$21,5,FALSE)</f>
        <v>Flagship</v>
      </c>
      <c r="U529" s="11" t="s">
        <v>3298</v>
      </c>
      <c r="V529" s="14">
        <f>VLOOKUP(Table1[[#This Row],[Sales_ID]],Sales!$A$2:$O$2001,2,FALSE)</f>
        <v>45288</v>
      </c>
      <c r="W529" s="15">
        <f>VLOOKUP(Table1[[#This Row],[Sales_ID]],Sales!$A$2:$O$2001,12,FALSE)</f>
        <v>4</v>
      </c>
      <c r="X529" s="16" t="str">
        <f>TEXT(VLOOKUP(Table1[[#This Row],[Sales_ID]],Sales!$A$2:$O$2001,13,FALSE),"₹#,##0")</f>
        <v>₹701</v>
      </c>
      <c r="Y529" s="51">
        <f>VLOOKUP(Table1[[#This Row],[Sales_ID]],Sales!$A$2:$O$2001,14,FALSE)</f>
        <v>0.12</v>
      </c>
      <c r="Z529" s="11" t="str">
        <f>VLOOKUP(Table1[[#This Row],[Sales_ID]],Sales!$A$2:$O$2001,10,FALSE)</f>
        <v>PayPal</v>
      </c>
      <c r="AA529" s="50">
        <f>VLOOKUP(Table1[[#This Row],[Sales_ID]],Sales!$A$2:$O$2001,15,FALSE)</f>
        <v>2467.4495999999999</v>
      </c>
    </row>
    <row r="530" spans="1:27" x14ac:dyDescent="0.3">
      <c r="A530" s="11" t="s">
        <v>1260</v>
      </c>
      <c r="B530" s="11" t="str">
        <f>PROPER(VLOOKUP(A530,Customer!$A$2:$J$501,9,FALSE))</f>
        <v>Eric Wolfe</v>
      </c>
      <c r="C530" s="11" t="str">
        <f>PROPER(VLOOKUP(A530,Customer!$A$2:$H$501,3,FALSE))</f>
        <v>18</v>
      </c>
      <c r="D530" s="11" t="str">
        <f>PROPER(VLOOKUP(A530,Customer!$A$2:$H$501,4,FALSE))</f>
        <v>Female</v>
      </c>
      <c r="E530" s="11" t="str">
        <f>PROPER(VLOOKUP(A530,Customer!$A$2:$H$501,5,FALSE))</f>
        <v>Garciaview</v>
      </c>
      <c r="F530" s="11" t="str">
        <f>PROPER(VLOOKUP(A530,Customer!$A$2:$H$501,6,FALSE))</f>
        <v>Louisiana</v>
      </c>
      <c r="G530" s="11" t="str">
        <f>VLOOKUP(A530,Customer!$A$2:$H$501,7,FALSE)</f>
        <v>USA</v>
      </c>
      <c r="H530" s="11" t="str">
        <f>PROPER(VLOOKUP(A530,Customer!$A$1:$J$501,10,FALSE))</f>
        <v>Gold</v>
      </c>
      <c r="I530" s="11" t="s">
        <v>1718</v>
      </c>
      <c r="J530" s="11" t="str">
        <f>VLOOKUP(I530, Product!$A$2:$H$501, 2,FALSE)</f>
        <v>Women's Beanie Hat</v>
      </c>
      <c r="K530" s="11" t="str">
        <f>VLOOKUP(I530,Product!$A$2:$H$501,3,FALSE)</f>
        <v>Clothing</v>
      </c>
      <c r="L530" s="11" t="str">
        <f>VLOOKUP(I530, Product!$A$2:$H$501, 4,FALSE)</f>
        <v>Accessories</v>
      </c>
      <c r="M530" s="11" t="str">
        <f>VLOOKUP(I530, Product!$A$2:$H$501,5,FALSE)</f>
        <v>Richardson-Carrillo</v>
      </c>
      <c r="N530" s="12">
        <f>VLOOKUP(I530, Product!$A$2:$I$501,8,FALSE)</f>
        <v>119.57</v>
      </c>
      <c r="O530" s="12">
        <f>VLOOKUP(I530, Product!$A$2:$I$501,9,FALSE)</f>
        <v>210</v>
      </c>
      <c r="P530" s="11" t="s">
        <v>1810</v>
      </c>
      <c r="Q530" s="11" t="str">
        <f>VLOOKUP(P530,Store_Dim!$A$2:$E$21,2,FALSE)</f>
        <v>Guerrero-Schmitt</v>
      </c>
      <c r="R530" s="11" t="str">
        <f>VLOOKUP(P530,Store_Dim!$A$2:$E$21,3,FALSE)</f>
        <v>East</v>
      </c>
      <c r="S530" s="11" t="str">
        <f>VLOOKUP(P530,Store_Dim!$A$2:$E$21,4,FALSE)</f>
        <v>East Stevechester</v>
      </c>
      <c r="T530" s="11" t="str">
        <f>VLOOKUP(P530,Store_Dim!$A$2:$E$21,5,FALSE)</f>
        <v>Flagship</v>
      </c>
      <c r="U530" s="11" t="s">
        <v>3299</v>
      </c>
      <c r="V530" s="14">
        <f>VLOOKUP(Table1[[#This Row],[Sales_ID]],Sales!$A$2:$O$2001,2,FALSE)</f>
        <v>45605</v>
      </c>
      <c r="W530" s="15">
        <f>VLOOKUP(Table1[[#This Row],[Sales_ID]],Sales!$A$2:$O$2001,12,FALSE)</f>
        <v>2</v>
      </c>
      <c r="X530" s="16" t="str">
        <f>TEXT(VLOOKUP(Table1[[#This Row],[Sales_ID]],Sales!$A$2:$O$2001,13,FALSE),"₹#,##0")</f>
        <v>₹228</v>
      </c>
      <c r="Y530" s="51">
        <f>VLOOKUP(Table1[[#This Row],[Sales_ID]],Sales!$A$2:$O$2001,14,FALSE)</f>
        <v>0.08</v>
      </c>
      <c r="Z530" s="11" t="str">
        <f>VLOOKUP(Table1[[#This Row],[Sales_ID]],Sales!$A$2:$O$2001,10,FALSE)</f>
        <v>COD</v>
      </c>
      <c r="AA530" s="50">
        <f>VLOOKUP(Table1[[#This Row],[Sales_ID]],Sales!$A$2:$O$2001,15,FALSE)</f>
        <v>419.46480000000003</v>
      </c>
    </row>
    <row r="531" spans="1:27" x14ac:dyDescent="0.3">
      <c r="A531" s="11" t="s">
        <v>1461</v>
      </c>
      <c r="B531" s="11" t="str">
        <f>PROPER(VLOOKUP(A531,Customer!$A$2:$J$501,9,FALSE))</f>
        <v>Joshua Howard</v>
      </c>
      <c r="C531" s="11" t="str">
        <f>PROPER(VLOOKUP(A531,Customer!$A$2:$H$501,3,FALSE))</f>
        <v>32</v>
      </c>
      <c r="D531" s="11" t="str">
        <f>PROPER(VLOOKUP(A531,Customer!$A$2:$H$501,4,FALSE))</f>
        <v>Female</v>
      </c>
      <c r="E531" s="11" t="str">
        <f>PROPER(VLOOKUP(A531,Customer!$A$2:$H$501,5,FALSE))</f>
        <v>East Christopherhaven</v>
      </c>
      <c r="F531" s="11" t="str">
        <f>PROPER(VLOOKUP(A531,Customer!$A$2:$H$501,6,FALSE))</f>
        <v>South Dakota</v>
      </c>
      <c r="G531" s="11" t="str">
        <f>VLOOKUP(A531,Customer!$A$2:$H$501,7,FALSE)</f>
        <v>USA</v>
      </c>
      <c r="H531" s="11" t="str">
        <f>PROPER(VLOOKUP(A531,Customer!$A$1:$J$501,10,FALSE))</f>
        <v>Platinum</v>
      </c>
      <c r="I531" s="11" t="s">
        <v>1626</v>
      </c>
      <c r="J531" s="11" t="str">
        <f>VLOOKUP(I531, Product!$A$2:$H$501, 2,FALSE)</f>
        <v>Portable Power Bank</v>
      </c>
      <c r="K531" s="11" t="str">
        <f>VLOOKUP(I531,Product!$A$2:$H$501,3,FALSE)</f>
        <v>Electronics</v>
      </c>
      <c r="L531" s="11" t="str">
        <f>VLOOKUP(I531, Product!$A$2:$H$501, 4,FALSE)</f>
        <v>Mobile</v>
      </c>
      <c r="M531" s="11" t="str">
        <f>VLOOKUP(I531, Product!$A$2:$H$501,5,FALSE)</f>
        <v>Cummings and Sons</v>
      </c>
      <c r="N531" s="12">
        <f>VLOOKUP(I531, Product!$A$2:$I$501,8,FALSE)</f>
        <v>326.06</v>
      </c>
      <c r="O531" s="12">
        <f>VLOOKUP(I531, Product!$A$2:$I$501,9,FALSE)</f>
        <v>301</v>
      </c>
      <c r="P531" s="11" t="s">
        <v>1792</v>
      </c>
      <c r="Q531" s="11" t="str">
        <f>VLOOKUP(P531,Store_Dim!$A$2:$E$21,2,FALSE)</f>
        <v>Aguirre-Keller</v>
      </c>
      <c r="R531" s="11" t="str">
        <f>VLOOKUP(P531,Store_Dim!$A$2:$E$21,3,FALSE)</f>
        <v>South</v>
      </c>
      <c r="S531" s="11" t="str">
        <f>VLOOKUP(P531,Store_Dim!$A$2:$E$21,4,FALSE)</f>
        <v>Lake Michael</v>
      </c>
      <c r="T531" s="11" t="str">
        <f>VLOOKUP(P531,Store_Dim!$A$2:$E$21,5,FALSE)</f>
        <v>Online</v>
      </c>
      <c r="U531" s="11" t="s">
        <v>3300</v>
      </c>
      <c r="V531" s="14">
        <f>VLOOKUP(Table1[[#This Row],[Sales_ID]],Sales!$A$2:$O$2001,2,FALSE)</f>
        <v>45516</v>
      </c>
      <c r="W531" s="15">
        <f>VLOOKUP(Table1[[#This Row],[Sales_ID]],Sales!$A$2:$O$2001,12,FALSE)</f>
        <v>4</v>
      </c>
      <c r="X531" s="16" t="str">
        <f>TEXT(VLOOKUP(Table1[[#This Row],[Sales_ID]],Sales!$A$2:$O$2001,13,FALSE),"₹#,##0")</f>
        <v>₹279</v>
      </c>
      <c r="Y531" s="51">
        <f>VLOOKUP(Table1[[#This Row],[Sales_ID]],Sales!$A$2:$O$2001,14,FALSE)</f>
        <v>0.2</v>
      </c>
      <c r="Z531" s="11" t="str">
        <f>VLOOKUP(Table1[[#This Row],[Sales_ID]],Sales!$A$2:$O$2001,10,FALSE)</f>
        <v>PayPal</v>
      </c>
      <c r="AA531" s="50">
        <f>VLOOKUP(Table1[[#This Row],[Sales_ID]],Sales!$A$2:$O$2001,15,FALSE)</f>
        <v>891.87199999999996</v>
      </c>
    </row>
    <row r="532" spans="1:27" x14ac:dyDescent="0.3">
      <c r="A532" s="11" t="s">
        <v>827</v>
      </c>
      <c r="B532" s="11" t="str">
        <f>PROPER(VLOOKUP(A532,Customer!$A$2:$J$501,9,FALSE))</f>
        <v>Beth Allen</v>
      </c>
      <c r="C532" s="11" t="str">
        <f>PROPER(VLOOKUP(A532,Customer!$A$2:$H$501,3,FALSE))</f>
        <v>32</v>
      </c>
      <c r="D532" s="11" t="str">
        <f>PROPER(VLOOKUP(A532,Customer!$A$2:$H$501,4,FALSE))</f>
        <v>Female</v>
      </c>
      <c r="E532" s="11" t="str">
        <f>PROPER(VLOOKUP(A532,Customer!$A$2:$H$501,5,FALSE))</f>
        <v>South Kathrynmouth</v>
      </c>
      <c r="F532" s="11" t="str">
        <f>PROPER(VLOOKUP(A532,Customer!$A$2:$H$501,6,FALSE))</f>
        <v>Oklahoma</v>
      </c>
      <c r="G532" s="11" t="str">
        <f>VLOOKUP(A532,Customer!$A$2:$H$501,7,FALSE)</f>
        <v>USA</v>
      </c>
      <c r="H532" s="11" t="str">
        <f>PROPER(VLOOKUP(A532,Customer!$A$1:$J$501,10,FALSE))</f>
        <v>Silver</v>
      </c>
      <c r="I532" s="11" t="s">
        <v>1746</v>
      </c>
      <c r="J532" s="11" t="str">
        <f>VLOOKUP(I532, Product!$A$2:$H$501, 2,FALSE)</f>
        <v>Stainless Steel Cookware Set</v>
      </c>
      <c r="K532" s="11" t="str">
        <f>VLOOKUP(I532,Product!$A$2:$H$501,3,FALSE)</f>
        <v>Home</v>
      </c>
      <c r="L532" s="11" t="str">
        <f>VLOOKUP(I532, Product!$A$2:$H$501, 4,FALSE)</f>
        <v>Kitchen</v>
      </c>
      <c r="M532" s="11" t="str">
        <f>VLOOKUP(I532, Product!$A$2:$H$501,5,FALSE)</f>
        <v>Campbell Ltd</v>
      </c>
      <c r="N532" s="12">
        <f>VLOOKUP(I532, Product!$A$2:$I$501,8,FALSE)</f>
        <v>201.41</v>
      </c>
      <c r="O532" s="12">
        <f>VLOOKUP(I532, Product!$A$2:$I$501,9,FALSE)</f>
        <v>146</v>
      </c>
      <c r="P532" s="11" t="s">
        <v>1782</v>
      </c>
      <c r="Q532" s="11" t="str">
        <f>VLOOKUP(P532,Store_Dim!$A$2:$E$21,2,FALSE)</f>
        <v>Bean, Jones and Park</v>
      </c>
      <c r="R532" s="11" t="str">
        <f>VLOOKUP(P532,Store_Dim!$A$2:$E$21,3,FALSE)</f>
        <v>West</v>
      </c>
      <c r="S532" s="11" t="str">
        <f>VLOOKUP(P532,Store_Dim!$A$2:$E$21,4,FALSE)</f>
        <v>Thompsonborough</v>
      </c>
      <c r="T532" s="11" t="str">
        <f>VLOOKUP(P532,Store_Dim!$A$2:$E$21,5,FALSE)</f>
        <v>Online</v>
      </c>
      <c r="U532" s="11" t="s">
        <v>3301</v>
      </c>
      <c r="V532" s="14">
        <f>VLOOKUP(Table1[[#This Row],[Sales_ID]],Sales!$A$2:$O$2001,2,FALSE)</f>
        <v>45379</v>
      </c>
      <c r="W532" s="15">
        <f>VLOOKUP(Table1[[#This Row],[Sales_ID]],Sales!$A$2:$O$2001,12,FALSE)</f>
        <v>2</v>
      </c>
      <c r="X532" s="16" t="str">
        <f>TEXT(VLOOKUP(Table1[[#This Row],[Sales_ID]],Sales!$A$2:$O$2001,13,FALSE),"₹#,##0")</f>
        <v>₹916</v>
      </c>
      <c r="Y532" s="51">
        <f>VLOOKUP(Table1[[#This Row],[Sales_ID]],Sales!$A$2:$O$2001,14,FALSE)</f>
        <v>0.05</v>
      </c>
      <c r="Z532" s="11" t="str">
        <f>VLOOKUP(Table1[[#This Row],[Sales_ID]],Sales!$A$2:$O$2001,10,FALSE)</f>
        <v>PayPal</v>
      </c>
      <c r="AA532" s="50">
        <f>VLOOKUP(Table1[[#This Row],[Sales_ID]],Sales!$A$2:$O$2001,15,FALSE)</f>
        <v>1740.6279999999999</v>
      </c>
    </row>
    <row r="533" spans="1:27" x14ac:dyDescent="0.3">
      <c r="A533" s="11" t="s">
        <v>455</v>
      </c>
      <c r="B533" s="11" t="str">
        <f>PROPER(VLOOKUP(A533,Customer!$A$2:$J$501,9,FALSE))</f>
        <v>Hayley Pope</v>
      </c>
      <c r="C533" s="11" t="str">
        <f>PROPER(VLOOKUP(A533,Customer!$A$2:$H$501,3,FALSE))</f>
        <v>62</v>
      </c>
      <c r="D533" s="11" t="str">
        <f>PROPER(VLOOKUP(A533,Customer!$A$2:$H$501,4,FALSE))</f>
        <v>Female</v>
      </c>
      <c r="E533" s="11" t="str">
        <f>PROPER(VLOOKUP(A533,Customer!$A$2:$H$501,5,FALSE))</f>
        <v>West Stephenville</v>
      </c>
      <c r="F533" s="11" t="str">
        <f>PROPER(VLOOKUP(A533,Customer!$A$2:$H$501,6,FALSE))</f>
        <v>Florida</v>
      </c>
      <c r="G533" s="11" t="str">
        <f>VLOOKUP(A533,Customer!$A$2:$H$501,7,FALSE)</f>
        <v>USA</v>
      </c>
      <c r="H533" s="11" t="str">
        <f>PROPER(VLOOKUP(A533,Customer!$A$1:$J$501,10,FALSE))</f>
        <v>Bronze</v>
      </c>
      <c r="I533" s="11" t="s">
        <v>1568</v>
      </c>
      <c r="J533" s="11" t="str">
        <f>VLOOKUP(I533, Product!$A$2:$H$501, 2,FALSE)</f>
        <v>Ceramic Kitchen Bowl Set</v>
      </c>
      <c r="K533" s="11" t="str">
        <f>VLOOKUP(I533,Product!$A$2:$H$501,3,FALSE)</f>
        <v>Home</v>
      </c>
      <c r="L533" s="11" t="str">
        <f>VLOOKUP(I533, Product!$A$2:$H$501, 4,FALSE)</f>
        <v>Kitchen</v>
      </c>
      <c r="M533" s="11" t="str">
        <f>VLOOKUP(I533, Product!$A$2:$H$501,5,FALSE)</f>
        <v>Hamilton Group</v>
      </c>
      <c r="N533" s="12">
        <f>VLOOKUP(I533, Product!$A$2:$I$501,8,FALSE)</f>
        <v>298.86</v>
      </c>
      <c r="O533" s="12">
        <f>VLOOKUP(I533, Product!$A$2:$I$501,9,FALSE)</f>
        <v>308</v>
      </c>
      <c r="P533" s="11" t="s">
        <v>1794</v>
      </c>
      <c r="Q533" s="11" t="str">
        <f>VLOOKUP(P533,Store_Dim!$A$2:$E$21,2,FALSE)</f>
        <v>Thomas, Bridges and Harris</v>
      </c>
      <c r="R533" s="11" t="str">
        <f>VLOOKUP(P533,Store_Dim!$A$2:$E$21,3,FALSE)</f>
        <v>North</v>
      </c>
      <c r="S533" s="11" t="str">
        <f>VLOOKUP(P533,Store_Dim!$A$2:$E$21,4,FALSE)</f>
        <v>Sabrinatown</v>
      </c>
      <c r="T533" s="11" t="str">
        <f>VLOOKUP(P533,Store_Dim!$A$2:$E$21,5,FALSE)</f>
        <v>Online</v>
      </c>
      <c r="U533" s="11" t="s">
        <v>3302</v>
      </c>
      <c r="V533" s="14">
        <f>VLOOKUP(Table1[[#This Row],[Sales_ID]],Sales!$A$2:$O$2001,2,FALSE)</f>
        <v>45567</v>
      </c>
      <c r="W533" s="15">
        <f>VLOOKUP(Table1[[#This Row],[Sales_ID]],Sales!$A$2:$O$2001,12,FALSE)</f>
        <v>4</v>
      </c>
      <c r="X533" s="16" t="str">
        <f>TEXT(VLOOKUP(Table1[[#This Row],[Sales_ID]],Sales!$A$2:$O$2001,13,FALSE),"₹#,##0")</f>
        <v>₹229</v>
      </c>
      <c r="Y533" s="51">
        <f>VLOOKUP(Table1[[#This Row],[Sales_ID]],Sales!$A$2:$O$2001,14,FALSE)</f>
        <v>0.22</v>
      </c>
      <c r="Z533" s="11" t="str">
        <f>VLOOKUP(Table1[[#This Row],[Sales_ID]],Sales!$A$2:$O$2001,10,FALSE)</f>
        <v>PayPal</v>
      </c>
      <c r="AA533" s="50">
        <f>VLOOKUP(Table1[[#This Row],[Sales_ID]],Sales!$A$2:$O$2001,15,FALSE)</f>
        <v>714.41759999999999</v>
      </c>
    </row>
    <row r="534" spans="1:27" x14ac:dyDescent="0.3">
      <c r="A534" s="11" t="s">
        <v>752</v>
      </c>
      <c r="B534" s="11" t="str">
        <f>PROPER(VLOOKUP(A534,Customer!$A$2:$J$501,9,FALSE))</f>
        <v>Nathaniel Hill</v>
      </c>
      <c r="C534" s="11" t="str">
        <f>PROPER(VLOOKUP(A534,Customer!$A$2:$H$501,3,FALSE))</f>
        <v>43</v>
      </c>
      <c r="D534" s="11" t="str">
        <f>PROPER(VLOOKUP(A534,Customer!$A$2:$H$501,4,FALSE))</f>
        <v>Female</v>
      </c>
      <c r="E534" s="11" t="str">
        <f>PROPER(VLOOKUP(A534,Customer!$A$2:$H$501,5,FALSE))</f>
        <v>Lake Mark</v>
      </c>
      <c r="F534" s="11" t="str">
        <f>PROPER(VLOOKUP(A534,Customer!$A$2:$H$501,6,FALSE))</f>
        <v>Kansas</v>
      </c>
      <c r="G534" s="11" t="str">
        <f>VLOOKUP(A534,Customer!$A$2:$H$501,7,FALSE)</f>
        <v>USA</v>
      </c>
      <c r="H534" s="11" t="str">
        <f>PROPER(VLOOKUP(A534,Customer!$A$1:$J$501,10,FALSE))</f>
        <v>Gold</v>
      </c>
      <c r="I534" s="11" t="s">
        <v>1726</v>
      </c>
      <c r="J534" s="11" t="str">
        <f>VLOOKUP(I534, Product!$A$2:$H$501, 2,FALSE)</f>
        <v>Face Foundation Kit</v>
      </c>
      <c r="K534" s="11" t="str">
        <f>VLOOKUP(I534,Product!$A$2:$H$501,3,FALSE)</f>
        <v>Beauty</v>
      </c>
      <c r="L534" s="11" t="str">
        <f>VLOOKUP(I534, Product!$A$2:$H$501, 4,FALSE)</f>
        <v>Makeup</v>
      </c>
      <c r="M534" s="11" t="str">
        <f>VLOOKUP(I534, Product!$A$2:$H$501,5,FALSE)</f>
        <v>Taylor-Elliott</v>
      </c>
      <c r="N534" s="12">
        <f>VLOOKUP(I534, Product!$A$2:$I$501,8,FALSE)</f>
        <v>183.04</v>
      </c>
      <c r="O534" s="12">
        <f>VLOOKUP(I534, Product!$A$2:$I$501,9,FALSE)</f>
        <v>457</v>
      </c>
      <c r="P534" s="11" t="s">
        <v>1801</v>
      </c>
      <c r="Q534" s="11" t="str">
        <f>VLOOKUP(P534,Store_Dim!$A$2:$E$21,2,FALSE)</f>
        <v>Shelton PLC</v>
      </c>
      <c r="R534" s="11" t="str">
        <f>VLOOKUP(P534,Store_Dim!$A$2:$E$21,3,FALSE)</f>
        <v>North</v>
      </c>
      <c r="S534" s="11" t="str">
        <f>VLOOKUP(P534,Store_Dim!$A$2:$E$21,4,FALSE)</f>
        <v>East Jenniferstad</v>
      </c>
      <c r="T534" s="11" t="str">
        <f>VLOOKUP(P534,Store_Dim!$A$2:$E$21,5,FALSE)</f>
        <v>Flagship</v>
      </c>
      <c r="U534" s="11" t="s">
        <v>3303</v>
      </c>
      <c r="V534" s="14">
        <f>VLOOKUP(Table1[[#This Row],[Sales_ID]],Sales!$A$2:$O$2001,2,FALSE)</f>
        <v>45510</v>
      </c>
      <c r="W534" s="15">
        <f>VLOOKUP(Table1[[#This Row],[Sales_ID]],Sales!$A$2:$O$2001,12,FALSE)</f>
        <v>4</v>
      </c>
      <c r="X534" s="16" t="str">
        <f>TEXT(VLOOKUP(Table1[[#This Row],[Sales_ID]],Sales!$A$2:$O$2001,13,FALSE),"₹#,##0")</f>
        <v>₹905</v>
      </c>
      <c r="Y534" s="51">
        <f>VLOOKUP(Table1[[#This Row],[Sales_ID]],Sales!$A$2:$O$2001,14,FALSE)</f>
        <v>0.09</v>
      </c>
      <c r="Z534" s="11" t="str">
        <f>VLOOKUP(Table1[[#This Row],[Sales_ID]],Sales!$A$2:$O$2001,10,FALSE)</f>
        <v>PayPal</v>
      </c>
      <c r="AA534" s="50">
        <f>VLOOKUP(Table1[[#This Row],[Sales_ID]],Sales!$A$2:$O$2001,15,FALSE)</f>
        <v>3293.5448000000001</v>
      </c>
    </row>
    <row r="535" spans="1:27" x14ac:dyDescent="0.3">
      <c r="A535" s="11" t="s">
        <v>295</v>
      </c>
      <c r="B535" s="11" t="str">
        <f>PROPER(VLOOKUP(A535,Customer!$A$2:$J$501,9,FALSE))</f>
        <v>Krystal Ford</v>
      </c>
      <c r="C535" s="11" t="str">
        <f>PROPER(VLOOKUP(A535,Customer!$A$2:$H$501,3,FALSE))</f>
        <v>34</v>
      </c>
      <c r="D535" s="11" t="str">
        <f>PROPER(VLOOKUP(A535,Customer!$A$2:$H$501,4,FALSE))</f>
        <v>Female</v>
      </c>
      <c r="E535" s="11" t="str">
        <f>PROPER(VLOOKUP(A535,Customer!$A$2:$H$501,5,FALSE))</f>
        <v>South David</v>
      </c>
      <c r="F535" s="11" t="str">
        <f>PROPER(VLOOKUP(A535,Customer!$A$2:$H$501,6,FALSE))</f>
        <v>Arizona</v>
      </c>
      <c r="G535" s="11" t="str">
        <f>VLOOKUP(A535,Customer!$A$2:$H$501,7,FALSE)</f>
        <v>USA</v>
      </c>
      <c r="H535" s="11" t="str">
        <f>PROPER(VLOOKUP(A535,Customer!$A$1:$J$501,10,FALSE))</f>
        <v>Platinum</v>
      </c>
      <c r="I535" s="11" t="s">
        <v>1594</v>
      </c>
      <c r="J535" s="11" t="str">
        <f>VLOOKUP(I535, Product!$A$2:$H$501, 2,FALSE)</f>
        <v>Men's Formal Shirt</v>
      </c>
      <c r="K535" s="11" t="str">
        <f>VLOOKUP(I535,Product!$A$2:$H$501,3,FALSE)</f>
        <v>Clothing</v>
      </c>
      <c r="L535" s="11" t="str">
        <f>VLOOKUP(I535, Product!$A$2:$H$501, 4,FALSE)</f>
        <v>Tops</v>
      </c>
      <c r="M535" s="11" t="str">
        <f>VLOOKUP(I535, Product!$A$2:$H$501,5,FALSE)</f>
        <v>Moon, Mora and Santos</v>
      </c>
      <c r="N535" s="12">
        <f>VLOOKUP(I535, Product!$A$2:$I$501,8,FALSE)</f>
        <v>265.73266666666666</v>
      </c>
      <c r="O535" s="12">
        <f>VLOOKUP(I535, Product!$A$2:$I$501,9,FALSE)</f>
        <v>360</v>
      </c>
      <c r="P535" s="11" t="s">
        <v>1792</v>
      </c>
      <c r="Q535" s="11" t="str">
        <f>VLOOKUP(P535,Store_Dim!$A$2:$E$21,2,FALSE)</f>
        <v>Aguirre-Keller</v>
      </c>
      <c r="R535" s="11" t="str">
        <f>VLOOKUP(P535,Store_Dim!$A$2:$E$21,3,FALSE)</f>
        <v>South</v>
      </c>
      <c r="S535" s="11" t="str">
        <f>VLOOKUP(P535,Store_Dim!$A$2:$E$21,4,FALSE)</f>
        <v>Lake Michael</v>
      </c>
      <c r="T535" s="11" t="str">
        <f>VLOOKUP(P535,Store_Dim!$A$2:$E$21,5,FALSE)</f>
        <v>Online</v>
      </c>
      <c r="U535" s="11" t="s">
        <v>3304</v>
      </c>
      <c r="V535" s="14">
        <f>VLOOKUP(Table1[[#This Row],[Sales_ID]],Sales!$A$2:$O$2001,2,FALSE)</f>
        <v>45806</v>
      </c>
      <c r="W535" s="15">
        <f>VLOOKUP(Table1[[#This Row],[Sales_ID]],Sales!$A$2:$O$2001,12,FALSE)</f>
        <v>1</v>
      </c>
      <c r="X535" s="16" t="str">
        <f>TEXT(VLOOKUP(Table1[[#This Row],[Sales_ID]],Sales!$A$2:$O$2001,13,FALSE),"₹#,##0")</f>
        <v>₹589</v>
      </c>
      <c r="Y535" s="51">
        <f>VLOOKUP(Table1[[#This Row],[Sales_ID]],Sales!$A$2:$O$2001,14,FALSE)</f>
        <v>0.1</v>
      </c>
      <c r="Z535" s="11" t="str">
        <f>VLOOKUP(Table1[[#This Row],[Sales_ID]],Sales!$A$2:$O$2001,10,FALSE)</f>
        <v>PayPal</v>
      </c>
      <c r="AA535" s="50">
        <f>VLOOKUP(Table1[[#This Row],[Sales_ID]],Sales!$A$2:$O$2001,15,FALSE)</f>
        <v>529.74900000000002</v>
      </c>
    </row>
    <row r="536" spans="1:27" x14ac:dyDescent="0.3">
      <c r="A536" s="11" t="s">
        <v>396</v>
      </c>
      <c r="B536" s="11" t="str">
        <f>PROPER(VLOOKUP(A536,Customer!$A$2:$J$501,9,FALSE))</f>
        <v>Edward Hall</v>
      </c>
      <c r="C536" s="11" t="str">
        <f>PROPER(VLOOKUP(A536,Customer!$A$2:$H$501,3,FALSE))</f>
        <v>51</v>
      </c>
      <c r="D536" s="11" t="str">
        <f>PROPER(VLOOKUP(A536,Customer!$A$2:$H$501,4,FALSE))</f>
        <v>Male</v>
      </c>
      <c r="E536" s="11" t="str">
        <f>PROPER(VLOOKUP(A536,Customer!$A$2:$H$501,5,FALSE))</f>
        <v>New William</v>
      </c>
      <c r="F536" s="11" t="str">
        <f>PROPER(VLOOKUP(A536,Customer!$A$2:$H$501,6,FALSE))</f>
        <v>New Mexico</v>
      </c>
      <c r="G536" s="11" t="str">
        <f>VLOOKUP(A536,Customer!$A$2:$H$501,7,FALSE)</f>
        <v>USA</v>
      </c>
      <c r="H536" s="11" t="str">
        <f>PROPER(VLOOKUP(A536,Customer!$A$1:$J$501,10,FALSE))</f>
        <v>Gold</v>
      </c>
      <c r="I536" s="11" t="s">
        <v>1614</v>
      </c>
      <c r="J536" s="11" t="str">
        <f>VLOOKUP(I536, Product!$A$2:$H$501, 2,FALSE)</f>
        <v>Modern Wall Clock</v>
      </c>
      <c r="K536" s="11" t="str">
        <f>VLOOKUP(I536,Product!$A$2:$H$501,3,FALSE)</f>
        <v>Home</v>
      </c>
      <c r="L536" s="11" t="str">
        <f>VLOOKUP(I536, Product!$A$2:$H$501, 4,FALSE)</f>
        <v>Decor</v>
      </c>
      <c r="M536" s="11" t="str">
        <f>VLOOKUP(I536, Product!$A$2:$H$501,5,FALSE)</f>
        <v>Weiss-Watson</v>
      </c>
      <c r="N536" s="12">
        <f>VLOOKUP(I536, Product!$A$2:$I$501,8,FALSE)</f>
        <v>179.77</v>
      </c>
      <c r="O536" s="12">
        <f>VLOOKUP(I536, Product!$A$2:$I$501,9,FALSE)</f>
        <v>305</v>
      </c>
      <c r="P536" s="11" t="s">
        <v>1766</v>
      </c>
      <c r="Q536" s="11" t="str">
        <f>VLOOKUP(P536,Store_Dim!$A$2:$E$21,2,FALSE)</f>
        <v>Johnson-Wright</v>
      </c>
      <c r="R536" s="11" t="str">
        <f>VLOOKUP(P536,Store_Dim!$A$2:$E$21,3,FALSE)</f>
        <v>North</v>
      </c>
      <c r="S536" s="11" t="str">
        <f>VLOOKUP(P536,Store_Dim!$A$2:$E$21,4,FALSE)</f>
        <v>Hoodberg</v>
      </c>
      <c r="T536" s="11" t="str">
        <f>VLOOKUP(P536,Store_Dim!$A$2:$E$21,5,FALSE)</f>
        <v>Outlet</v>
      </c>
      <c r="U536" s="11" t="s">
        <v>3305</v>
      </c>
      <c r="V536" s="14">
        <f>VLOOKUP(Table1[[#This Row],[Sales_ID]],Sales!$A$2:$O$2001,2,FALSE)</f>
        <v>45240</v>
      </c>
      <c r="W536" s="15">
        <f>VLOOKUP(Table1[[#This Row],[Sales_ID]],Sales!$A$2:$O$2001,12,FALSE)</f>
        <v>4</v>
      </c>
      <c r="X536" s="16" t="str">
        <f>TEXT(VLOOKUP(Table1[[#This Row],[Sales_ID]],Sales!$A$2:$O$2001,13,FALSE),"₹#,##0")</f>
        <v>₹696</v>
      </c>
      <c r="Y536" s="51">
        <f>VLOOKUP(Table1[[#This Row],[Sales_ID]],Sales!$A$2:$O$2001,14,FALSE)</f>
        <v>0.02</v>
      </c>
      <c r="Z536" s="11" t="str">
        <f>VLOOKUP(Table1[[#This Row],[Sales_ID]],Sales!$A$2:$O$2001,10,FALSE)</f>
        <v>Credit Card</v>
      </c>
      <c r="AA536" s="50">
        <f>VLOOKUP(Table1[[#This Row],[Sales_ID]],Sales!$A$2:$O$2001,15,FALSE)</f>
        <v>2728.2024000000001</v>
      </c>
    </row>
    <row r="537" spans="1:27" x14ac:dyDescent="0.3">
      <c r="A537" s="11" t="s">
        <v>1516</v>
      </c>
      <c r="B537" s="11" t="str">
        <f>PROPER(VLOOKUP(A537,Customer!$A$2:$J$501,9,FALSE))</f>
        <v>Amanda Powell</v>
      </c>
      <c r="C537" s="11" t="str">
        <f>PROPER(VLOOKUP(A537,Customer!$A$2:$H$501,3,FALSE))</f>
        <v>28</v>
      </c>
      <c r="D537" s="11" t="str">
        <f>PROPER(VLOOKUP(A537,Customer!$A$2:$H$501,4,FALSE))</f>
        <v>Male</v>
      </c>
      <c r="E537" s="11" t="str">
        <f>PROPER(VLOOKUP(A537,Customer!$A$2:$H$501,5,FALSE))</f>
        <v>South William</v>
      </c>
      <c r="F537" s="11" t="str">
        <f>PROPER(VLOOKUP(A537,Customer!$A$2:$H$501,6,FALSE))</f>
        <v>Alabama</v>
      </c>
      <c r="G537" s="11" t="str">
        <f>VLOOKUP(A537,Customer!$A$2:$H$501,7,FALSE)</f>
        <v>USA</v>
      </c>
      <c r="H537" s="11" t="str">
        <f>PROPER(VLOOKUP(A537,Customer!$A$1:$J$501,10,FALSE))</f>
        <v>Silver</v>
      </c>
      <c r="I537" s="11" t="s">
        <v>1722</v>
      </c>
      <c r="J537" s="11" t="str">
        <f>VLOOKUP(I537, Product!$A$2:$H$501, 2,FALSE)</f>
        <v>LED Bedside Lamp</v>
      </c>
      <c r="K537" s="11" t="str">
        <f>VLOOKUP(I537,Product!$A$2:$H$501,3,FALSE)</f>
        <v>Home</v>
      </c>
      <c r="L537" s="11" t="str">
        <f>VLOOKUP(I537, Product!$A$2:$H$501, 4,FALSE)</f>
        <v>Lighting</v>
      </c>
      <c r="M537" s="11" t="str">
        <f>VLOOKUP(I537, Product!$A$2:$H$501,5,FALSE)</f>
        <v>Aguilar, Horton and Lewis</v>
      </c>
      <c r="N537" s="12">
        <f>VLOOKUP(I537, Product!$A$2:$I$501,8,FALSE)</f>
        <v>371.38</v>
      </c>
      <c r="O537" s="12">
        <f>VLOOKUP(I537, Product!$A$2:$I$501,9,FALSE)</f>
        <v>220</v>
      </c>
      <c r="P537" s="11" t="s">
        <v>1752</v>
      </c>
      <c r="Q537" s="11" t="str">
        <f>VLOOKUP(P537,Store_Dim!$A$2:$E$21,2,FALSE)</f>
        <v>Rivera-Warner</v>
      </c>
      <c r="R537" s="11" t="str">
        <f>VLOOKUP(P537,Store_Dim!$A$2:$E$21,3,FALSE)</f>
        <v>East</v>
      </c>
      <c r="S537" s="11" t="str">
        <f>VLOOKUP(P537,Store_Dim!$A$2:$E$21,4,FALSE)</f>
        <v>Washingtonfurt</v>
      </c>
      <c r="T537" s="11" t="str">
        <f>VLOOKUP(P537,Store_Dim!$A$2:$E$21,5,FALSE)</f>
        <v>Flagship</v>
      </c>
      <c r="U537" s="11" t="s">
        <v>1974</v>
      </c>
      <c r="V537" s="14">
        <f>VLOOKUP(Table1[[#This Row],[Sales_ID]],Sales!$A$2:$O$2001,2,FALSE)</f>
        <v>45878</v>
      </c>
      <c r="W537" s="15">
        <f>VLOOKUP(Table1[[#This Row],[Sales_ID]],Sales!$A$2:$O$2001,12,FALSE)</f>
        <v>1</v>
      </c>
      <c r="X537" s="16" t="str">
        <f>TEXT(VLOOKUP(Table1[[#This Row],[Sales_ID]],Sales!$A$2:$O$2001,13,FALSE),"₹#,##0")</f>
        <v>₹652</v>
      </c>
      <c r="Y537" s="51">
        <f>VLOOKUP(Table1[[#This Row],[Sales_ID]],Sales!$A$2:$O$2001,14,FALSE)</f>
        <v>0.27</v>
      </c>
      <c r="Z537" s="11" t="str">
        <f>VLOOKUP(Table1[[#This Row],[Sales_ID]],Sales!$A$2:$O$2001,10,FALSE)</f>
        <v>Credit Card</v>
      </c>
      <c r="AA537" s="50">
        <f>VLOOKUP(Table1[[#This Row],[Sales_ID]],Sales!$A$2:$O$2001,15,FALSE)</f>
        <v>475.9819</v>
      </c>
    </row>
    <row r="538" spans="1:27" x14ac:dyDescent="0.3">
      <c r="A538" s="11" t="s">
        <v>951</v>
      </c>
      <c r="B538" s="11" t="str">
        <f>PROPER(VLOOKUP(A538,Customer!$A$2:$J$501,9,FALSE))</f>
        <v>Ryan Kane</v>
      </c>
      <c r="C538" s="11" t="str">
        <f>PROPER(VLOOKUP(A538,Customer!$A$2:$H$501,3,FALSE))</f>
        <v>50</v>
      </c>
      <c r="D538" s="11" t="str">
        <f>PROPER(VLOOKUP(A538,Customer!$A$2:$H$501,4,FALSE))</f>
        <v>Male</v>
      </c>
      <c r="E538" s="11" t="str">
        <f>PROPER(VLOOKUP(A538,Customer!$A$2:$H$501,5,FALSE))</f>
        <v>West Bruceburgh</v>
      </c>
      <c r="F538" s="11" t="str">
        <f>PROPER(VLOOKUP(A538,Customer!$A$2:$H$501,6,FALSE))</f>
        <v>Virginia</v>
      </c>
      <c r="G538" s="11" t="str">
        <f>VLOOKUP(A538,Customer!$A$2:$H$501,7,FALSE)</f>
        <v>USA</v>
      </c>
      <c r="H538" s="11" t="str">
        <f>PROPER(VLOOKUP(A538,Customer!$A$1:$J$501,10,FALSE))</f>
        <v>Gold</v>
      </c>
      <c r="I538" s="11" t="s">
        <v>1742</v>
      </c>
      <c r="J538" s="11" t="str">
        <f>VLOOKUP(I538, Product!$A$2:$H$501, 2,FALSE)</f>
        <v>Cricket Bat</v>
      </c>
      <c r="K538" s="11" t="str">
        <f>VLOOKUP(I538,Product!$A$2:$H$501,3,FALSE)</f>
        <v>Sports</v>
      </c>
      <c r="L538" s="11" t="str">
        <f>VLOOKUP(I538, Product!$A$2:$H$501, 4,FALSE)</f>
        <v>Team Sports</v>
      </c>
      <c r="M538" s="11" t="str">
        <f>VLOOKUP(I538, Product!$A$2:$H$501,5,FALSE)</f>
        <v>Khan LLC</v>
      </c>
      <c r="N538" s="12">
        <f>VLOOKUP(I538, Product!$A$2:$I$501,8,FALSE)</f>
        <v>245.98</v>
      </c>
      <c r="O538" s="12">
        <f>VLOOKUP(I538, Product!$A$2:$I$501,9,FALSE)</f>
        <v>471</v>
      </c>
      <c r="P538" s="11" t="s">
        <v>1792</v>
      </c>
      <c r="Q538" s="11" t="str">
        <f>VLOOKUP(P538,Store_Dim!$A$2:$E$21,2,FALSE)</f>
        <v>Aguirre-Keller</v>
      </c>
      <c r="R538" s="11" t="str">
        <f>VLOOKUP(P538,Store_Dim!$A$2:$E$21,3,FALSE)</f>
        <v>South</v>
      </c>
      <c r="S538" s="11" t="str">
        <f>VLOOKUP(P538,Store_Dim!$A$2:$E$21,4,FALSE)</f>
        <v>Lake Michael</v>
      </c>
      <c r="T538" s="11" t="str">
        <f>VLOOKUP(P538,Store_Dim!$A$2:$E$21,5,FALSE)</f>
        <v>Online</v>
      </c>
      <c r="U538" s="11" t="s">
        <v>3306</v>
      </c>
      <c r="V538" s="14">
        <f>VLOOKUP(Table1[[#This Row],[Sales_ID]],Sales!$A$2:$O$2001,2,FALSE)</f>
        <v>45309</v>
      </c>
      <c r="W538" s="15">
        <f>VLOOKUP(Table1[[#This Row],[Sales_ID]],Sales!$A$2:$O$2001,12,FALSE)</f>
        <v>2</v>
      </c>
      <c r="X538" s="16" t="str">
        <f>TEXT(VLOOKUP(Table1[[#This Row],[Sales_ID]],Sales!$A$2:$O$2001,13,FALSE),"₹#,##0")</f>
        <v>₹181</v>
      </c>
      <c r="Y538" s="51">
        <f>VLOOKUP(Table1[[#This Row],[Sales_ID]],Sales!$A$2:$O$2001,14,FALSE)</f>
        <v>0.08</v>
      </c>
      <c r="Z538" s="11" t="str">
        <f>VLOOKUP(Table1[[#This Row],[Sales_ID]],Sales!$A$2:$O$2001,10,FALSE)</f>
        <v>PayPal</v>
      </c>
      <c r="AA538" s="50">
        <f>VLOOKUP(Table1[[#This Row],[Sales_ID]],Sales!$A$2:$O$2001,15,FALSE)</f>
        <v>333.81279999999998</v>
      </c>
    </row>
    <row r="539" spans="1:27" x14ac:dyDescent="0.3">
      <c r="A539" s="11" t="s">
        <v>100</v>
      </c>
      <c r="B539" s="11" t="str">
        <f>PROPER(VLOOKUP(A539,Customer!$A$2:$J$501,9,FALSE))</f>
        <v>Jonathan Steele</v>
      </c>
      <c r="C539" s="11" t="str">
        <f>PROPER(VLOOKUP(A539,Customer!$A$2:$H$501,3,FALSE))</f>
        <v>52</v>
      </c>
      <c r="D539" s="11" t="str">
        <f>PROPER(VLOOKUP(A539,Customer!$A$2:$H$501,4,FALSE))</f>
        <v>Female</v>
      </c>
      <c r="E539" s="11" t="str">
        <f>PROPER(VLOOKUP(A539,Customer!$A$2:$H$501,5,FALSE))</f>
        <v>Molinabury</v>
      </c>
      <c r="F539" s="11" t="str">
        <f>PROPER(VLOOKUP(A539,Customer!$A$2:$H$501,6,FALSE))</f>
        <v>Oregon</v>
      </c>
      <c r="G539" s="11" t="str">
        <f>VLOOKUP(A539,Customer!$A$2:$H$501,7,FALSE)</f>
        <v>USA</v>
      </c>
      <c r="H539" s="11" t="str">
        <f>PROPER(VLOOKUP(A539,Customer!$A$1:$J$501,10,FALSE))</f>
        <v>Silver</v>
      </c>
      <c r="I539" s="11" t="s">
        <v>1742</v>
      </c>
      <c r="J539" s="11" t="str">
        <f>VLOOKUP(I539, Product!$A$2:$H$501, 2,FALSE)</f>
        <v>Cricket Bat</v>
      </c>
      <c r="K539" s="11" t="str">
        <f>VLOOKUP(I539,Product!$A$2:$H$501,3,FALSE)</f>
        <v>Sports</v>
      </c>
      <c r="L539" s="11" t="str">
        <f>VLOOKUP(I539, Product!$A$2:$H$501, 4,FALSE)</f>
        <v>Team Sports</v>
      </c>
      <c r="M539" s="11" t="str">
        <f>VLOOKUP(I539, Product!$A$2:$H$501,5,FALSE)</f>
        <v>Khan LLC</v>
      </c>
      <c r="N539" s="12">
        <f>VLOOKUP(I539, Product!$A$2:$I$501,8,FALSE)</f>
        <v>245.98</v>
      </c>
      <c r="O539" s="12">
        <f>VLOOKUP(I539, Product!$A$2:$I$501,9,FALSE)</f>
        <v>471</v>
      </c>
      <c r="P539" s="11" t="s">
        <v>1797</v>
      </c>
      <c r="Q539" s="11" t="str">
        <f>VLOOKUP(P539,Store_Dim!$A$2:$E$21,2,FALSE)</f>
        <v>Gardner, Humphrey and Contreras</v>
      </c>
      <c r="R539" s="11" t="str">
        <f>VLOOKUP(P539,Store_Dim!$A$2:$E$21,3,FALSE)</f>
        <v>East</v>
      </c>
      <c r="S539" s="11" t="str">
        <f>VLOOKUP(P539,Store_Dim!$A$2:$E$21,4,FALSE)</f>
        <v>Johnsonville</v>
      </c>
      <c r="T539" s="11" t="str">
        <f>VLOOKUP(P539,Store_Dim!$A$2:$E$21,5,FALSE)</f>
        <v>Flagship</v>
      </c>
      <c r="U539" s="11" t="s">
        <v>3307</v>
      </c>
      <c r="V539" s="14">
        <f>VLOOKUP(Table1[[#This Row],[Sales_ID]],Sales!$A$2:$O$2001,2,FALSE)</f>
        <v>45375</v>
      </c>
      <c r="W539" s="15">
        <f>VLOOKUP(Table1[[#This Row],[Sales_ID]],Sales!$A$2:$O$2001,12,FALSE)</f>
        <v>1</v>
      </c>
      <c r="X539" s="16" t="str">
        <f>TEXT(VLOOKUP(Table1[[#This Row],[Sales_ID]],Sales!$A$2:$O$2001,13,FALSE),"₹#,##0")</f>
        <v>₹440</v>
      </c>
      <c r="Y539" s="51">
        <f>VLOOKUP(Table1[[#This Row],[Sales_ID]],Sales!$A$2:$O$2001,14,FALSE)</f>
        <v>0.28999999999999998</v>
      </c>
      <c r="Z539" s="11" t="str">
        <f>VLOOKUP(Table1[[#This Row],[Sales_ID]],Sales!$A$2:$O$2001,10,FALSE)</f>
        <v>COD</v>
      </c>
      <c r="AA539" s="50">
        <f>VLOOKUP(Table1[[#This Row],[Sales_ID]],Sales!$A$2:$O$2001,15,FALSE)</f>
        <v>312.08049999999997</v>
      </c>
    </row>
    <row r="540" spans="1:27" x14ac:dyDescent="0.3">
      <c r="A540" s="11" t="s">
        <v>399</v>
      </c>
      <c r="B540" s="11" t="str">
        <f>PROPER(VLOOKUP(A540,Customer!$A$2:$J$501,9,FALSE))</f>
        <v>Ryan Hernandez</v>
      </c>
      <c r="C540" s="11" t="str">
        <f>PROPER(VLOOKUP(A540,Customer!$A$2:$H$501,3,FALSE))</f>
        <v>30</v>
      </c>
      <c r="D540" s="11" t="str">
        <f>PROPER(VLOOKUP(A540,Customer!$A$2:$H$501,4,FALSE))</f>
        <v>Male</v>
      </c>
      <c r="E540" s="11" t="str">
        <f>PROPER(VLOOKUP(A540,Customer!$A$2:$H$501,5,FALSE))</f>
        <v>East Donna</v>
      </c>
      <c r="F540" s="11" t="str">
        <f>PROPER(VLOOKUP(A540,Customer!$A$2:$H$501,6,FALSE))</f>
        <v>Nevada</v>
      </c>
      <c r="G540" s="11" t="str">
        <f>VLOOKUP(A540,Customer!$A$2:$H$501,7,FALSE)</f>
        <v>USA</v>
      </c>
      <c r="H540" s="11" t="str">
        <f>PROPER(VLOOKUP(A540,Customer!$A$1:$J$501,10,FALSE))</f>
        <v>Bronze</v>
      </c>
      <c r="I540" s="11" t="s">
        <v>1658</v>
      </c>
      <c r="J540" s="11" t="str">
        <f>VLOOKUP(I540, Product!$A$2:$H$501, 2,FALSE)</f>
        <v>Ceramic Plant Pot</v>
      </c>
      <c r="K540" s="11" t="str">
        <f>VLOOKUP(I540,Product!$A$2:$H$501,3,FALSE)</f>
        <v>Home</v>
      </c>
      <c r="L540" s="11" t="str">
        <f>VLOOKUP(I540, Product!$A$2:$H$501, 4,FALSE)</f>
        <v>Decor</v>
      </c>
      <c r="M540" s="11" t="str">
        <f>VLOOKUP(I540, Product!$A$2:$H$501,5,FALSE)</f>
        <v>Hatfield, Baird and Torres</v>
      </c>
      <c r="N540" s="12">
        <f>VLOOKUP(I540, Product!$A$2:$I$501,8,FALSE)</f>
        <v>81.75</v>
      </c>
      <c r="O540" s="12">
        <f>VLOOKUP(I540, Product!$A$2:$I$501,9,FALSE)</f>
        <v>226.05</v>
      </c>
      <c r="P540" s="11" t="s">
        <v>1810</v>
      </c>
      <c r="Q540" s="11" t="str">
        <f>VLOOKUP(P540,Store_Dim!$A$2:$E$21,2,FALSE)</f>
        <v>Guerrero-Schmitt</v>
      </c>
      <c r="R540" s="11" t="str">
        <f>VLOOKUP(P540,Store_Dim!$A$2:$E$21,3,FALSE)</f>
        <v>East</v>
      </c>
      <c r="S540" s="11" t="str">
        <f>VLOOKUP(P540,Store_Dim!$A$2:$E$21,4,FALSE)</f>
        <v>East Stevechester</v>
      </c>
      <c r="T540" s="11" t="str">
        <f>VLOOKUP(P540,Store_Dim!$A$2:$E$21,5,FALSE)</f>
        <v>Flagship</v>
      </c>
      <c r="U540" s="11" t="s">
        <v>3308</v>
      </c>
      <c r="V540" s="14">
        <f>VLOOKUP(Table1[[#This Row],[Sales_ID]],Sales!$A$2:$O$2001,2,FALSE)</f>
        <v>45733</v>
      </c>
      <c r="W540" s="15">
        <f>VLOOKUP(Table1[[#This Row],[Sales_ID]],Sales!$A$2:$O$2001,12,FALSE)</f>
        <v>3</v>
      </c>
      <c r="X540" s="16" t="str">
        <f>TEXT(VLOOKUP(Table1[[#This Row],[Sales_ID]],Sales!$A$2:$O$2001,13,FALSE),"₹#,##0")</f>
        <v>₹471</v>
      </c>
      <c r="Y540" s="51">
        <f>VLOOKUP(Table1[[#This Row],[Sales_ID]],Sales!$A$2:$O$2001,14,FALSE)</f>
        <v>0.27</v>
      </c>
      <c r="Z540" s="11" t="str">
        <f>VLOOKUP(Table1[[#This Row],[Sales_ID]],Sales!$A$2:$O$2001,10,FALSE)</f>
        <v>COD</v>
      </c>
      <c r="AA540" s="50">
        <f>VLOOKUP(Table1[[#This Row],[Sales_ID]],Sales!$A$2:$O$2001,15,FALSE)</f>
        <v>1032.0813000000001</v>
      </c>
    </row>
    <row r="541" spans="1:27" x14ac:dyDescent="0.3">
      <c r="A541" s="11" t="s">
        <v>172</v>
      </c>
      <c r="B541" s="11" t="str">
        <f>PROPER(VLOOKUP(A541,Customer!$A$2:$J$501,9,FALSE))</f>
        <v>Denise Williams</v>
      </c>
      <c r="C541" s="11" t="str">
        <f>PROPER(VLOOKUP(A541,Customer!$A$2:$H$501,3,FALSE))</f>
        <v>34</v>
      </c>
      <c r="D541" s="11" t="str">
        <f>PROPER(VLOOKUP(A541,Customer!$A$2:$H$501,4,FALSE))</f>
        <v>Male</v>
      </c>
      <c r="E541" s="11" t="str">
        <f>PROPER(VLOOKUP(A541,Customer!$A$2:$H$501,5,FALSE))</f>
        <v>Christianstad</v>
      </c>
      <c r="F541" s="11" t="str">
        <f>PROPER(VLOOKUP(A541,Customer!$A$2:$H$501,6,FALSE))</f>
        <v>Hawaii</v>
      </c>
      <c r="G541" s="11" t="str">
        <f>VLOOKUP(A541,Customer!$A$2:$H$501,7,FALSE)</f>
        <v>USA</v>
      </c>
      <c r="H541" s="11" t="str">
        <f>PROPER(VLOOKUP(A541,Customer!$A$1:$J$501,10,FALSE))</f>
        <v>Bronze</v>
      </c>
      <c r="I541" s="11" t="s">
        <v>1666</v>
      </c>
      <c r="J541" s="11" t="str">
        <f>VLOOKUP(I541, Product!$A$2:$H$501, 2,FALSE)</f>
        <v>Men's Hair Styling Gel</v>
      </c>
      <c r="K541" s="11" t="str">
        <f>VLOOKUP(I541,Product!$A$2:$H$501,3,FALSE)</f>
        <v>Beauty</v>
      </c>
      <c r="L541" s="11" t="str">
        <f>VLOOKUP(I541, Product!$A$2:$H$501, 4,FALSE)</f>
        <v>Haircare</v>
      </c>
      <c r="M541" s="11" t="str">
        <f>VLOOKUP(I541, Product!$A$2:$H$501,5,FALSE)</f>
        <v>Cline-Mccarthy</v>
      </c>
      <c r="N541" s="12">
        <f>VLOOKUP(I541, Product!$A$2:$I$501,8,FALSE)</f>
        <v>17.309999999999999</v>
      </c>
      <c r="O541" s="12">
        <f>VLOOKUP(I541, Product!$A$2:$I$501,9,FALSE)</f>
        <v>399</v>
      </c>
      <c r="P541" s="11" t="s">
        <v>1794</v>
      </c>
      <c r="Q541" s="11" t="str">
        <f>VLOOKUP(P541,Store_Dim!$A$2:$E$21,2,FALSE)</f>
        <v>Thomas, Bridges and Harris</v>
      </c>
      <c r="R541" s="11" t="str">
        <f>VLOOKUP(P541,Store_Dim!$A$2:$E$21,3,FALSE)</f>
        <v>North</v>
      </c>
      <c r="S541" s="11" t="str">
        <f>VLOOKUP(P541,Store_Dim!$A$2:$E$21,4,FALSE)</f>
        <v>Sabrinatown</v>
      </c>
      <c r="T541" s="11" t="str">
        <f>VLOOKUP(P541,Store_Dim!$A$2:$E$21,5,FALSE)</f>
        <v>Online</v>
      </c>
      <c r="U541" s="11" t="s">
        <v>3309</v>
      </c>
      <c r="V541" s="14">
        <f>VLOOKUP(Table1[[#This Row],[Sales_ID]],Sales!$A$2:$O$2001,2,FALSE)</f>
        <v>45435</v>
      </c>
      <c r="W541" s="15">
        <f>VLOOKUP(Table1[[#This Row],[Sales_ID]],Sales!$A$2:$O$2001,12,FALSE)</f>
        <v>1</v>
      </c>
      <c r="X541" s="16" t="str">
        <f>TEXT(VLOOKUP(Table1[[#This Row],[Sales_ID]],Sales!$A$2:$O$2001,13,FALSE),"₹#,##0")</f>
        <v>₹759</v>
      </c>
      <c r="Y541" s="51">
        <f>VLOOKUP(Table1[[#This Row],[Sales_ID]],Sales!$A$2:$O$2001,14,FALSE)</f>
        <v>0.1</v>
      </c>
      <c r="Z541" s="11" t="str">
        <f>VLOOKUP(Table1[[#This Row],[Sales_ID]],Sales!$A$2:$O$2001,10,FALSE)</f>
        <v>Credit Card</v>
      </c>
      <c r="AA541" s="50">
        <f>VLOOKUP(Table1[[#This Row],[Sales_ID]],Sales!$A$2:$O$2001,15,FALSE)</f>
        <v>683.00099999999998</v>
      </c>
    </row>
    <row r="542" spans="1:27" x14ac:dyDescent="0.3">
      <c r="A542" s="11" t="s">
        <v>1492</v>
      </c>
      <c r="B542" s="11" t="str">
        <f>PROPER(VLOOKUP(A542,Customer!$A$2:$J$501,9,FALSE))</f>
        <v>Sara Ingram</v>
      </c>
      <c r="C542" s="11" t="str">
        <f>PROPER(VLOOKUP(A542,Customer!$A$2:$H$501,3,FALSE))</f>
        <v>46</v>
      </c>
      <c r="D542" s="11" t="str">
        <f>PROPER(VLOOKUP(A542,Customer!$A$2:$H$501,4,FALSE))</f>
        <v>Female</v>
      </c>
      <c r="E542" s="11" t="str">
        <f>PROPER(VLOOKUP(A542,Customer!$A$2:$H$501,5,FALSE))</f>
        <v>East Dillonview</v>
      </c>
      <c r="F542" s="11" t="str">
        <f>PROPER(VLOOKUP(A542,Customer!$A$2:$H$501,6,FALSE))</f>
        <v>Virginia</v>
      </c>
      <c r="G542" s="11" t="str">
        <f>VLOOKUP(A542,Customer!$A$2:$H$501,7,FALSE)</f>
        <v>USA</v>
      </c>
      <c r="H542" s="11" t="str">
        <f>PROPER(VLOOKUP(A542,Customer!$A$1:$J$501,10,FALSE))</f>
        <v>Bronze</v>
      </c>
      <c r="I542" s="11" t="s">
        <v>1738</v>
      </c>
      <c r="J542" s="11" t="str">
        <f>VLOOKUP(I542, Product!$A$2:$H$501, 2,FALSE)</f>
        <v>Sports Stopwatch Basic</v>
      </c>
      <c r="K542" s="11" t="str">
        <f>VLOOKUP(I542,Product!$A$2:$H$501,3,FALSE)</f>
        <v>Sports</v>
      </c>
      <c r="L542" s="11" t="str">
        <f>VLOOKUP(I542, Product!$A$2:$H$501, 4,FALSE)</f>
        <v>Accessories</v>
      </c>
      <c r="M542" s="11" t="str">
        <f>VLOOKUP(I542, Product!$A$2:$H$501,5,FALSE)</f>
        <v>Wilson Group</v>
      </c>
      <c r="N542" s="12">
        <f>VLOOKUP(I542, Product!$A$2:$I$501,8,FALSE)</f>
        <v>60.65</v>
      </c>
      <c r="O542" s="12">
        <f>VLOOKUP(I542, Product!$A$2:$I$501,9,FALSE)</f>
        <v>75</v>
      </c>
      <c r="P542" s="11" t="s">
        <v>1801</v>
      </c>
      <c r="Q542" s="11" t="str">
        <f>VLOOKUP(P542,Store_Dim!$A$2:$E$21,2,FALSE)</f>
        <v>Shelton PLC</v>
      </c>
      <c r="R542" s="11" t="str">
        <f>VLOOKUP(P542,Store_Dim!$A$2:$E$21,3,FALSE)</f>
        <v>North</v>
      </c>
      <c r="S542" s="11" t="str">
        <f>VLOOKUP(P542,Store_Dim!$A$2:$E$21,4,FALSE)</f>
        <v>East Jenniferstad</v>
      </c>
      <c r="T542" s="11" t="str">
        <f>VLOOKUP(P542,Store_Dim!$A$2:$E$21,5,FALSE)</f>
        <v>Flagship</v>
      </c>
      <c r="U542" s="11" t="s">
        <v>3310</v>
      </c>
      <c r="V542" s="14">
        <f>VLOOKUP(Table1[[#This Row],[Sales_ID]],Sales!$A$2:$O$2001,2,FALSE)</f>
        <v>45864</v>
      </c>
      <c r="W542" s="15">
        <f>VLOOKUP(Table1[[#This Row],[Sales_ID]],Sales!$A$2:$O$2001,12,FALSE)</f>
        <v>4</v>
      </c>
      <c r="X542" s="16" t="str">
        <f>TEXT(VLOOKUP(Table1[[#This Row],[Sales_ID]],Sales!$A$2:$O$2001,13,FALSE),"₹#,##0")</f>
        <v>₹918</v>
      </c>
      <c r="Y542" s="51">
        <f>VLOOKUP(Table1[[#This Row],[Sales_ID]],Sales!$A$2:$O$2001,14,FALSE)</f>
        <v>0.19</v>
      </c>
      <c r="Z542" s="11" t="str">
        <f>VLOOKUP(Table1[[#This Row],[Sales_ID]],Sales!$A$2:$O$2001,10,FALSE)</f>
        <v>COD</v>
      </c>
      <c r="AA542" s="50">
        <f>VLOOKUP(Table1[[#This Row],[Sales_ID]],Sales!$A$2:$O$2001,15,FALSE)</f>
        <v>2974.6439999999998</v>
      </c>
    </row>
    <row r="543" spans="1:27" x14ac:dyDescent="0.3">
      <c r="A543" s="11" t="s">
        <v>827</v>
      </c>
      <c r="B543" s="11" t="str">
        <f>PROPER(VLOOKUP(A543,Customer!$A$2:$J$501,9,FALSE))</f>
        <v>Beth Allen</v>
      </c>
      <c r="C543" s="11" t="str">
        <f>PROPER(VLOOKUP(A543,Customer!$A$2:$H$501,3,FALSE))</f>
        <v>32</v>
      </c>
      <c r="D543" s="11" t="str">
        <f>PROPER(VLOOKUP(A543,Customer!$A$2:$H$501,4,FALSE))</f>
        <v>Female</v>
      </c>
      <c r="E543" s="11" t="str">
        <f>PROPER(VLOOKUP(A543,Customer!$A$2:$H$501,5,FALSE))</f>
        <v>South Kathrynmouth</v>
      </c>
      <c r="F543" s="11" t="str">
        <f>PROPER(VLOOKUP(A543,Customer!$A$2:$H$501,6,FALSE))</f>
        <v>Oklahoma</v>
      </c>
      <c r="G543" s="11" t="str">
        <f>VLOOKUP(A543,Customer!$A$2:$H$501,7,FALSE)</f>
        <v>USA</v>
      </c>
      <c r="H543" s="11" t="str">
        <f>PROPER(VLOOKUP(A543,Customer!$A$1:$J$501,10,FALSE))</f>
        <v>Silver</v>
      </c>
      <c r="I543" s="11" t="s">
        <v>1736</v>
      </c>
      <c r="J543" s="11" t="str">
        <f>VLOOKUP(I543, Product!$A$2:$H$501, 2,FALSE)</f>
        <v>Vitamin E Body Lotion</v>
      </c>
      <c r="K543" s="11" t="str">
        <f>VLOOKUP(I543,Product!$A$2:$H$501,3,FALSE)</f>
        <v>Beauty</v>
      </c>
      <c r="L543" s="11" t="str">
        <f>VLOOKUP(I543, Product!$A$2:$H$501, 4,FALSE)</f>
        <v>Skincare</v>
      </c>
      <c r="M543" s="11" t="str">
        <f>VLOOKUP(I543, Product!$A$2:$H$501,5,FALSE)</f>
        <v>Hoffman-Williams</v>
      </c>
      <c r="N543" s="12">
        <f>VLOOKUP(I543, Product!$A$2:$I$501,8,FALSE)</f>
        <v>358.47</v>
      </c>
      <c r="O543" s="12">
        <f>VLOOKUP(I543, Product!$A$2:$I$501,9,FALSE)</f>
        <v>213</v>
      </c>
      <c r="P543" s="11" t="s">
        <v>1792</v>
      </c>
      <c r="Q543" s="11" t="str">
        <f>VLOOKUP(P543,Store_Dim!$A$2:$E$21,2,FALSE)</f>
        <v>Aguirre-Keller</v>
      </c>
      <c r="R543" s="11" t="str">
        <f>VLOOKUP(P543,Store_Dim!$A$2:$E$21,3,FALSE)</f>
        <v>South</v>
      </c>
      <c r="S543" s="11" t="str">
        <f>VLOOKUP(P543,Store_Dim!$A$2:$E$21,4,FALSE)</f>
        <v>Lake Michael</v>
      </c>
      <c r="T543" s="11" t="str">
        <f>VLOOKUP(P543,Store_Dim!$A$2:$E$21,5,FALSE)</f>
        <v>Online</v>
      </c>
      <c r="U543" s="11" t="s">
        <v>3311</v>
      </c>
      <c r="V543" s="14">
        <f>VLOOKUP(Table1[[#This Row],[Sales_ID]],Sales!$A$2:$O$2001,2,FALSE)</f>
        <v>45569</v>
      </c>
      <c r="W543" s="15">
        <f>VLOOKUP(Table1[[#This Row],[Sales_ID]],Sales!$A$2:$O$2001,12,FALSE)</f>
        <v>1</v>
      </c>
      <c r="X543" s="16" t="str">
        <f>TEXT(VLOOKUP(Table1[[#This Row],[Sales_ID]],Sales!$A$2:$O$2001,13,FALSE),"₹#,##0")</f>
        <v>₹862</v>
      </c>
      <c r="Y543" s="51">
        <f>VLOOKUP(Table1[[#This Row],[Sales_ID]],Sales!$A$2:$O$2001,14,FALSE)</f>
        <v>0.05</v>
      </c>
      <c r="Z543" s="11" t="str">
        <f>VLOOKUP(Table1[[#This Row],[Sales_ID]],Sales!$A$2:$O$2001,10,FALSE)</f>
        <v>COD</v>
      </c>
      <c r="AA543" s="50">
        <f>VLOOKUP(Table1[[#This Row],[Sales_ID]],Sales!$A$2:$O$2001,15,FALSE)</f>
        <v>818.42499999999995</v>
      </c>
    </row>
    <row r="544" spans="1:27" x14ac:dyDescent="0.3">
      <c r="A544" s="11" t="s">
        <v>1425</v>
      </c>
      <c r="B544" s="11" t="str">
        <f>PROPER(VLOOKUP(A544,Customer!$A$2:$J$501,9,FALSE))</f>
        <v>Beth Martin</v>
      </c>
      <c r="C544" s="11" t="str">
        <f>PROPER(VLOOKUP(A544,Customer!$A$2:$H$501,3,FALSE))</f>
        <v>34</v>
      </c>
      <c r="D544" s="11" t="str">
        <f>PROPER(VLOOKUP(A544,Customer!$A$2:$H$501,4,FALSE))</f>
        <v>Female</v>
      </c>
      <c r="E544" s="11" t="str">
        <f>PROPER(VLOOKUP(A544,Customer!$A$2:$H$501,5,FALSE))</f>
        <v>Burkefurt</v>
      </c>
      <c r="F544" s="11" t="str">
        <f>PROPER(VLOOKUP(A544,Customer!$A$2:$H$501,6,FALSE))</f>
        <v>West Virginia</v>
      </c>
      <c r="G544" s="11" t="str">
        <f>VLOOKUP(A544,Customer!$A$2:$H$501,7,FALSE)</f>
        <v>USA</v>
      </c>
      <c r="H544" s="11" t="str">
        <f>PROPER(VLOOKUP(A544,Customer!$A$1:$J$501,10,FALSE))</f>
        <v>Silver</v>
      </c>
      <c r="I544" s="11" t="s">
        <v>1592</v>
      </c>
      <c r="J544" s="11" t="str">
        <f>VLOOKUP(I544, Product!$A$2:$H$501, 2,FALSE)</f>
        <v>Carbon Fiber Tennis Racket</v>
      </c>
      <c r="K544" s="11" t="str">
        <f>VLOOKUP(I544,Product!$A$2:$H$501,3,FALSE)</f>
        <v>Sports</v>
      </c>
      <c r="L544" s="11" t="str">
        <f>VLOOKUP(I544, Product!$A$2:$H$501, 4,FALSE)</f>
        <v>Equipment</v>
      </c>
      <c r="M544" s="11" t="str">
        <f>VLOOKUP(I544, Product!$A$2:$H$501,5,FALSE)</f>
        <v>Flores, Pineda and Rodriguez</v>
      </c>
      <c r="N544" s="12">
        <f>VLOOKUP(I544, Product!$A$2:$I$501,8,FALSE)</f>
        <v>484.62</v>
      </c>
      <c r="O544" s="12">
        <f>VLOOKUP(I544, Product!$A$2:$I$501,9,FALSE)</f>
        <v>432</v>
      </c>
      <c r="P544" s="11" t="s">
        <v>1799</v>
      </c>
      <c r="Q544" s="11" t="str">
        <f>VLOOKUP(P544,Store_Dim!$A$2:$E$21,2,FALSE)</f>
        <v>Mcdonald Inc</v>
      </c>
      <c r="R544" s="11" t="str">
        <f>VLOOKUP(P544,Store_Dim!$A$2:$E$21,3,FALSE)</f>
        <v>South</v>
      </c>
      <c r="S544" s="11" t="str">
        <f>VLOOKUP(P544,Store_Dim!$A$2:$E$21,4,FALSE)</f>
        <v>Christopherland</v>
      </c>
      <c r="T544" s="11" t="str">
        <f>VLOOKUP(P544,Store_Dim!$A$2:$E$21,5,FALSE)</f>
        <v>Outlet</v>
      </c>
      <c r="U544" s="11" t="s">
        <v>3312</v>
      </c>
      <c r="V544" s="14">
        <f>VLOOKUP(Table1[[#This Row],[Sales_ID]],Sales!$A$2:$O$2001,2,FALSE)</f>
        <v>45664</v>
      </c>
      <c r="W544" s="15">
        <f>VLOOKUP(Table1[[#This Row],[Sales_ID]],Sales!$A$2:$O$2001,12,FALSE)</f>
        <v>1</v>
      </c>
      <c r="X544" s="16" t="str">
        <f>TEXT(VLOOKUP(Table1[[#This Row],[Sales_ID]],Sales!$A$2:$O$2001,13,FALSE),"₹#,##0")</f>
        <v>₹588</v>
      </c>
      <c r="Y544" s="51">
        <f>VLOOKUP(Table1[[#This Row],[Sales_ID]],Sales!$A$2:$O$2001,14,FALSE)</f>
        <v>0.26</v>
      </c>
      <c r="Z544" s="11" t="str">
        <f>VLOOKUP(Table1[[#This Row],[Sales_ID]],Sales!$A$2:$O$2001,10,FALSE)</f>
        <v>COD</v>
      </c>
      <c r="AA544" s="50">
        <f>VLOOKUP(Table1[[#This Row],[Sales_ID]],Sales!$A$2:$O$2001,15,FALSE)</f>
        <v>435.34199999999998</v>
      </c>
    </row>
    <row r="545" spans="1:27" x14ac:dyDescent="0.3">
      <c r="A545" s="11" t="s">
        <v>1425</v>
      </c>
      <c r="B545" s="11" t="str">
        <f>PROPER(VLOOKUP(A545,Customer!$A$2:$J$501,9,FALSE))</f>
        <v>Beth Martin</v>
      </c>
      <c r="C545" s="11" t="str">
        <f>PROPER(VLOOKUP(A545,Customer!$A$2:$H$501,3,FALSE))</f>
        <v>34</v>
      </c>
      <c r="D545" s="11" t="str">
        <f>PROPER(VLOOKUP(A545,Customer!$A$2:$H$501,4,FALSE))</f>
        <v>Female</v>
      </c>
      <c r="E545" s="11" t="str">
        <f>PROPER(VLOOKUP(A545,Customer!$A$2:$H$501,5,FALSE))</f>
        <v>Burkefurt</v>
      </c>
      <c r="F545" s="11" t="str">
        <f>PROPER(VLOOKUP(A545,Customer!$A$2:$H$501,6,FALSE))</f>
        <v>West Virginia</v>
      </c>
      <c r="G545" s="11" t="str">
        <f>VLOOKUP(A545,Customer!$A$2:$H$501,7,FALSE)</f>
        <v>USA</v>
      </c>
      <c r="H545" s="11" t="str">
        <f>PROPER(VLOOKUP(A545,Customer!$A$1:$J$501,10,FALSE))</f>
        <v>Silver</v>
      </c>
      <c r="I545" s="11" t="s">
        <v>1658</v>
      </c>
      <c r="J545" s="11" t="str">
        <f>VLOOKUP(I545, Product!$A$2:$H$501, 2,FALSE)</f>
        <v>Ceramic Plant Pot</v>
      </c>
      <c r="K545" s="11" t="str">
        <f>VLOOKUP(I545,Product!$A$2:$H$501,3,FALSE)</f>
        <v>Home</v>
      </c>
      <c r="L545" s="11" t="str">
        <f>VLOOKUP(I545, Product!$A$2:$H$501, 4,FALSE)</f>
        <v>Decor</v>
      </c>
      <c r="M545" s="11" t="str">
        <f>VLOOKUP(I545, Product!$A$2:$H$501,5,FALSE)</f>
        <v>Hatfield, Baird and Torres</v>
      </c>
      <c r="N545" s="12">
        <f>VLOOKUP(I545, Product!$A$2:$I$501,8,FALSE)</f>
        <v>81.75</v>
      </c>
      <c r="O545" s="12">
        <f>VLOOKUP(I545, Product!$A$2:$I$501,9,FALSE)</f>
        <v>226.05</v>
      </c>
      <c r="P545" s="11" t="s">
        <v>1779</v>
      </c>
      <c r="Q545" s="11" t="str">
        <f>VLOOKUP(P545,Store_Dim!$A$2:$E$21,2,FALSE)</f>
        <v>Martinez-Mullins</v>
      </c>
      <c r="R545" s="11" t="str">
        <f>VLOOKUP(P545,Store_Dim!$A$2:$E$21,3,FALSE)</f>
        <v>South</v>
      </c>
      <c r="S545" s="11" t="str">
        <f>VLOOKUP(P545,Store_Dim!$A$2:$E$21,4,FALSE)</f>
        <v>Williamsfurt</v>
      </c>
      <c r="T545" s="11" t="str">
        <f>VLOOKUP(P545,Store_Dim!$A$2:$E$21,5,FALSE)</f>
        <v>Online</v>
      </c>
      <c r="U545" s="11" t="s">
        <v>3313</v>
      </c>
      <c r="V545" s="14">
        <f>VLOOKUP(Table1[[#This Row],[Sales_ID]],Sales!$A$2:$O$2001,2,FALSE)</f>
        <v>45645</v>
      </c>
      <c r="W545" s="15">
        <f>VLOOKUP(Table1[[#This Row],[Sales_ID]],Sales!$A$2:$O$2001,12,FALSE)</f>
        <v>1</v>
      </c>
      <c r="X545" s="16" t="str">
        <f>TEXT(VLOOKUP(Table1[[#This Row],[Sales_ID]],Sales!$A$2:$O$2001,13,FALSE),"₹#,##0")</f>
        <v>₹917</v>
      </c>
      <c r="Y545" s="51">
        <f>VLOOKUP(Table1[[#This Row],[Sales_ID]],Sales!$A$2:$O$2001,14,FALSE)</f>
        <v>0.05</v>
      </c>
      <c r="Z545" s="11" t="str">
        <f>VLOOKUP(Table1[[#This Row],[Sales_ID]],Sales!$A$2:$O$2001,10,FALSE)</f>
        <v>PayPal</v>
      </c>
      <c r="AA545" s="50">
        <f>VLOOKUP(Table1[[#This Row],[Sales_ID]],Sales!$A$2:$O$2001,15,FALSE)</f>
        <v>871.39699999999993</v>
      </c>
    </row>
    <row r="546" spans="1:27" x14ac:dyDescent="0.3">
      <c r="A546" s="11" t="s">
        <v>749</v>
      </c>
      <c r="B546" s="11" t="str">
        <f>PROPER(VLOOKUP(A546,Customer!$A$2:$J$501,9,FALSE))</f>
        <v>Michelle Gonzalez</v>
      </c>
      <c r="C546" s="11" t="str">
        <f>PROPER(VLOOKUP(A546,Customer!$A$2:$H$501,3,FALSE))</f>
        <v>59</v>
      </c>
      <c r="D546" s="11" t="str">
        <f>PROPER(VLOOKUP(A546,Customer!$A$2:$H$501,4,FALSE))</f>
        <v>Male</v>
      </c>
      <c r="E546" s="11" t="str">
        <f>PROPER(VLOOKUP(A546,Customer!$A$2:$H$501,5,FALSE))</f>
        <v>Clarkport</v>
      </c>
      <c r="F546" s="11" t="str">
        <f>PROPER(VLOOKUP(A546,Customer!$A$2:$H$501,6,FALSE))</f>
        <v>West Virginia</v>
      </c>
      <c r="G546" s="11" t="str">
        <f>VLOOKUP(A546,Customer!$A$2:$H$501,7,FALSE)</f>
        <v>USA</v>
      </c>
      <c r="H546" s="11" t="str">
        <f>PROPER(VLOOKUP(A546,Customer!$A$1:$J$501,10,FALSE))</f>
        <v>Silver</v>
      </c>
      <c r="I546" s="11" t="s">
        <v>1557</v>
      </c>
      <c r="J546" s="11" t="str">
        <f>VLOOKUP(I546, Product!$A$2:$H$501, 2,FALSE)</f>
        <v>Herbal Face Moisturizer</v>
      </c>
      <c r="K546" s="11" t="str">
        <f>VLOOKUP(I546,Product!$A$2:$H$501,3,FALSE)</f>
        <v>Beauty</v>
      </c>
      <c r="L546" s="11" t="str">
        <f>VLOOKUP(I546, Product!$A$2:$H$501, 4,FALSE)</f>
        <v>Skincare</v>
      </c>
      <c r="M546" s="11" t="str">
        <f>VLOOKUP(I546, Product!$A$2:$H$501,5,FALSE)</f>
        <v>Davidson PLC</v>
      </c>
      <c r="N546" s="12">
        <f>VLOOKUP(I546, Product!$A$2:$I$501,8,FALSE)</f>
        <v>312.8</v>
      </c>
      <c r="O546" s="12">
        <f>VLOOKUP(I546, Product!$A$2:$I$501,9,FALSE)</f>
        <v>350</v>
      </c>
      <c r="P546" s="11" t="s">
        <v>1810</v>
      </c>
      <c r="Q546" s="11" t="str">
        <f>VLOOKUP(P546,Store_Dim!$A$2:$E$21,2,FALSE)</f>
        <v>Guerrero-Schmitt</v>
      </c>
      <c r="R546" s="11" t="str">
        <f>VLOOKUP(P546,Store_Dim!$A$2:$E$21,3,FALSE)</f>
        <v>East</v>
      </c>
      <c r="S546" s="11" t="str">
        <f>VLOOKUP(P546,Store_Dim!$A$2:$E$21,4,FALSE)</f>
        <v>East Stevechester</v>
      </c>
      <c r="T546" s="11" t="str">
        <f>VLOOKUP(P546,Store_Dim!$A$2:$E$21,5,FALSE)</f>
        <v>Flagship</v>
      </c>
      <c r="U546" s="11" t="s">
        <v>3314</v>
      </c>
      <c r="V546" s="14">
        <f>VLOOKUP(Table1[[#This Row],[Sales_ID]],Sales!$A$2:$O$2001,2,FALSE)</f>
        <v>45449</v>
      </c>
      <c r="W546" s="15">
        <f>VLOOKUP(Table1[[#This Row],[Sales_ID]],Sales!$A$2:$O$2001,12,FALSE)</f>
        <v>4</v>
      </c>
      <c r="X546" s="16" t="str">
        <f>TEXT(VLOOKUP(Table1[[#This Row],[Sales_ID]],Sales!$A$2:$O$2001,13,FALSE),"₹#,##0")</f>
        <v>₹97</v>
      </c>
      <c r="Y546" s="51">
        <f>VLOOKUP(Table1[[#This Row],[Sales_ID]],Sales!$A$2:$O$2001,14,FALSE)</f>
        <v>0.11</v>
      </c>
      <c r="Z546" s="11" t="str">
        <f>VLOOKUP(Table1[[#This Row],[Sales_ID]],Sales!$A$2:$O$2001,10,FALSE)</f>
        <v>PayPal</v>
      </c>
      <c r="AA546" s="50">
        <f>VLOOKUP(Table1[[#This Row],[Sales_ID]],Sales!$A$2:$O$2001,15,FALSE)</f>
        <v>344.53680000000003</v>
      </c>
    </row>
    <row r="547" spans="1:27" x14ac:dyDescent="0.3">
      <c r="A547" s="11" t="s">
        <v>1472</v>
      </c>
      <c r="B547" s="11" t="str">
        <f>PROPER(VLOOKUP(A547,Customer!$A$2:$J$501,9,FALSE))</f>
        <v>Earl Smith Dds</v>
      </c>
      <c r="C547" s="11" t="str">
        <f>PROPER(VLOOKUP(A547,Customer!$A$2:$H$501,3,FALSE))</f>
        <v>59</v>
      </c>
      <c r="D547" s="11" t="str">
        <f>PROPER(VLOOKUP(A547,Customer!$A$2:$H$501,4,FALSE))</f>
        <v>Male</v>
      </c>
      <c r="E547" s="11" t="str">
        <f>PROPER(VLOOKUP(A547,Customer!$A$2:$H$501,5,FALSE))</f>
        <v>West Sarah</v>
      </c>
      <c r="F547" s="11" t="str">
        <f>PROPER(VLOOKUP(A547,Customer!$A$2:$H$501,6,FALSE))</f>
        <v>South Dakota</v>
      </c>
      <c r="G547" s="11" t="str">
        <f>VLOOKUP(A547,Customer!$A$2:$H$501,7,FALSE)</f>
        <v>USA</v>
      </c>
      <c r="H547" s="11" t="str">
        <f>PROPER(VLOOKUP(A547,Customer!$A$1:$J$501,10,FALSE))</f>
        <v>Gold</v>
      </c>
      <c r="I547" s="11" t="s">
        <v>1604</v>
      </c>
      <c r="J547" s="11" t="str">
        <f>VLOOKUP(I547, Product!$A$2:$H$501, 2,FALSE)</f>
        <v>Sports Stopwatch Timer</v>
      </c>
      <c r="K547" s="11" t="str">
        <f>VLOOKUP(I547,Product!$A$2:$H$501,3,FALSE)</f>
        <v>Sports</v>
      </c>
      <c r="L547" s="11" t="str">
        <f>VLOOKUP(I547, Product!$A$2:$H$501, 4,FALSE)</f>
        <v>Accessories</v>
      </c>
      <c r="M547" s="11" t="str">
        <f>VLOOKUP(I547, Product!$A$2:$H$501,5,FALSE)</f>
        <v>Burns-Hansen</v>
      </c>
      <c r="N547" s="12">
        <f>VLOOKUP(I547, Product!$A$2:$I$501,8,FALSE)</f>
        <v>38.76</v>
      </c>
      <c r="O547" s="12">
        <f>VLOOKUP(I547, Product!$A$2:$I$501,9,FALSE)</f>
        <v>137</v>
      </c>
      <c r="P547" s="11" t="s">
        <v>1769</v>
      </c>
      <c r="Q547" s="11" t="str">
        <f>VLOOKUP(P547,Store_Dim!$A$2:$E$21,2,FALSE)</f>
        <v>Alexander Group</v>
      </c>
      <c r="R547" s="11" t="str">
        <f>VLOOKUP(P547,Store_Dim!$A$2:$E$21,3,FALSE)</f>
        <v>South</v>
      </c>
      <c r="S547" s="11" t="str">
        <f>VLOOKUP(P547,Store_Dim!$A$2:$E$21,4,FALSE)</f>
        <v>Port Sharon</v>
      </c>
      <c r="T547" s="11" t="str">
        <f>VLOOKUP(P547,Store_Dim!$A$2:$E$21,5,FALSE)</f>
        <v>Online</v>
      </c>
      <c r="U547" s="11" t="s">
        <v>3315</v>
      </c>
      <c r="V547" s="14">
        <f>VLOOKUP(Table1[[#This Row],[Sales_ID]],Sales!$A$2:$O$2001,2,FALSE)</f>
        <v>45629</v>
      </c>
      <c r="W547" s="15">
        <f>VLOOKUP(Table1[[#This Row],[Sales_ID]],Sales!$A$2:$O$2001,12,FALSE)</f>
        <v>3</v>
      </c>
      <c r="X547" s="16" t="str">
        <f>TEXT(VLOOKUP(Table1[[#This Row],[Sales_ID]],Sales!$A$2:$O$2001,13,FALSE),"₹#,##0")</f>
        <v>₹199</v>
      </c>
      <c r="Y547" s="51">
        <f>VLOOKUP(Table1[[#This Row],[Sales_ID]],Sales!$A$2:$O$2001,14,FALSE)</f>
        <v>0.16</v>
      </c>
      <c r="Z547" s="11" t="str">
        <f>VLOOKUP(Table1[[#This Row],[Sales_ID]],Sales!$A$2:$O$2001,10,FALSE)</f>
        <v>COD</v>
      </c>
      <c r="AA547" s="50">
        <f>VLOOKUP(Table1[[#This Row],[Sales_ID]],Sales!$A$2:$O$2001,15,FALSE)</f>
        <v>502.51319999999998</v>
      </c>
    </row>
    <row r="548" spans="1:27" x14ac:dyDescent="0.3">
      <c r="A548" s="11" t="s">
        <v>335</v>
      </c>
      <c r="B548" s="11" t="str">
        <f>PROPER(VLOOKUP(A548,Customer!$A$2:$J$501,9,FALSE))</f>
        <v>Christy Vasquez</v>
      </c>
      <c r="C548" s="11" t="str">
        <f>PROPER(VLOOKUP(A548,Customer!$A$2:$H$501,3,FALSE))</f>
        <v>28</v>
      </c>
      <c r="D548" s="11" t="str">
        <f>PROPER(VLOOKUP(A548,Customer!$A$2:$H$501,4,FALSE))</f>
        <v>Female</v>
      </c>
      <c r="E548" s="11" t="str">
        <f>PROPER(VLOOKUP(A548,Customer!$A$2:$H$501,5,FALSE))</f>
        <v>Port Travisstad</v>
      </c>
      <c r="F548" s="11" t="str">
        <f>PROPER(VLOOKUP(A548,Customer!$A$2:$H$501,6,FALSE))</f>
        <v>South Carolina</v>
      </c>
      <c r="G548" s="11" t="str">
        <f>VLOOKUP(A548,Customer!$A$2:$H$501,7,FALSE)</f>
        <v>USA</v>
      </c>
      <c r="H548" s="11" t="str">
        <f>PROPER(VLOOKUP(A548,Customer!$A$1:$J$501,10,FALSE))</f>
        <v>Gold</v>
      </c>
      <c r="I548" s="11" t="s">
        <v>1555</v>
      </c>
      <c r="J548" s="11" t="str">
        <f>VLOOKUP(I548, Product!$A$2:$H$501, 2,FALSE)</f>
        <v>Men's Leather Belt</v>
      </c>
      <c r="K548" s="11" t="str">
        <f>VLOOKUP(I548,Product!$A$2:$H$501,3,FALSE)</f>
        <v>Clothing</v>
      </c>
      <c r="L548" s="11" t="str">
        <f>VLOOKUP(I548, Product!$A$2:$H$501, 4,FALSE)</f>
        <v>Accessories</v>
      </c>
      <c r="M548" s="11" t="str">
        <f>VLOOKUP(I548, Product!$A$2:$H$501,5,FALSE)</f>
        <v>Baldwin, Garza and Gonzalez</v>
      </c>
      <c r="N548" s="12">
        <f>VLOOKUP(I548, Product!$A$2:$I$501,8,FALSE)</f>
        <v>261</v>
      </c>
      <c r="O548" s="12">
        <f>VLOOKUP(I548, Product!$A$2:$I$501,9,FALSE)</f>
        <v>59</v>
      </c>
      <c r="P548" s="11" t="s">
        <v>1794</v>
      </c>
      <c r="Q548" s="11" t="str">
        <f>VLOOKUP(P548,Store_Dim!$A$2:$E$21,2,FALSE)</f>
        <v>Thomas, Bridges and Harris</v>
      </c>
      <c r="R548" s="11" t="str">
        <f>VLOOKUP(P548,Store_Dim!$A$2:$E$21,3,FALSE)</f>
        <v>North</v>
      </c>
      <c r="S548" s="11" t="str">
        <f>VLOOKUP(P548,Store_Dim!$A$2:$E$21,4,FALSE)</f>
        <v>Sabrinatown</v>
      </c>
      <c r="T548" s="11" t="str">
        <f>VLOOKUP(P548,Store_Dim!$A$2:$E$21,5,FALSE)</f>
        <v>Online</v>
      </c>
      <c r="U548" s="11" t="s">
        <v>1975</v>
      </c>
      <c r="V548" s="14">
        <f>VLOOKUP(Table1[[#This Row],[Sales_ID]],Sales!$A$2:$O$2001,2,FALSE)</f>
        <v>45502</v>
      </c>
      <c r="W548" s="15">
        <f>VLOOKUP(Table1[[#This Row],[Sales_ID]],Sales!$A$2:$O$2001,12,FALSE)</f>
        <v>3</v>
      </c>
      <c r="X548" s="16" t="str">
        <f>TEXT(VLOOKUP(Table1[[#This Row],[Sales_ID]],Sales!$A$2:$O$2001,13,FALSE),"₹#,##0")</f>
        <v>₹513</v>
      </c>
      <c r="Y548" s="51">
        <f>VLOOKUP(Table1[[#This Row],[Sales_ID]],Sales!$A$2:$O$2001,14,FALSE)</f>
        <v>7.0000000000000007E-2</v>
      </c>
      <c r="Z548" s="11" t="str">
        <f>VLOOKUP(Table1[[#This Row],[Sales_ID]],Sales!$A$2:$O$2001,10,FALSE)</f>
        <v>COD</v>
      </c>
      <c r="AA548" s="50">
        <f>VLOOKUP(Table1[[#This Row],[Sales_ID]],Sales!$A$2:$O$2001,15,FALSE)</f>
        <v>1432.2744</v>
      </c>
    </row>
    <row r="549" spans="1:27" x14ac:dyDescent="0.3">
      <c r="A549" s="11" t="s">
        <v>85</v>
      </c>
      <c r="B549" s="11" t="str">
        <f>PROPER(VLOOKUP(A549,Customer!$A$2:$J$501,9,FALSE))</f>
        <v>Michael Torres</v>
      </c>
      <c r="C549" s="11" t="str">
        <f>PROPER(VLOOKUP(A549,Customer!$A$2:$H$501,3,FALSE))</f>
        <v>46</v>
      </c>
      <c r="D549" s="11" t="str">
        <f>PROPER(VLOOKUP(A549,Customer!$A$2:$H$501,4,FALSE))</f>
        <v>Female</v>
      </c>
      <c r="E549" s="11" t="str">
        <f>PROPER(VLOOKUP(A549,Customer!$A$2:$H$501,5,FALSE))</f>
        <v>Gonzalezfort</v>
      </c>
      <c r="F549" s="11" t="str">
        <f>PROPER(VLOOKUP(A549,Customer!$A$2:$H$501,6,FALSE))</f>
        <v>New Jersey</v>
      </c>
      <c r="G549" s="11" t="str">
        <f>VLOOKUP(A549,Customer!$A$2:$H$501,7,FALSE)</f>
        <v>USA</v>
      </c>
      <c r="H549" s="11" t="str">
        <f>PROPER(VLOOKUP(A549,Customer!$A$1:$J$501,10,FALSE))</f>
        <v>Platinum</v>
      </c>
      <c r="I549" s="11" t="s">
        <v>1656</v>
      </c>
      <c r="J549" s="11" t="str">
        <f>VLOOKUP(I549, Product!$A$2:$H$501, 2,FALSE)</f>
        <v>Sports Stopwatch Pro</v>
      </c>
      <c r="K549" s="11" t="str">
        <f>VLOOKUP(I549,Product!$A$2:$H$501,3,FALSE)</f>
        <v>Sports</v>
      </c>
      <c r="L549" s="11" t="str">
        <f>VLOOKUP(I549, Product!$A$2:$H$501, 4,FALSE)</f>
        <v>Accessories</v>
      </c>
      <c r="M549" s="11" t="str">
        <f>VLOOKUP(I549, Product!$A$2:$H$501,5,FALSE)</f>
        <v>Thompson-French</v>
      </c>
      <c r="N549" s="12">
        <f>VLOOKUP(I549, Product!$A$2:$I$501,8,FALSE)</f>
        <v>434.84</v>
      </c>
      <c r="O549" s="12">
        <f>VLOOKUP(I549, Product!$A$2:$I$501,9,FALSE)</f>
        <v>185</v>
      </c>
      <c r="P549" s="11" t="s">
        <v>1786</v>
      </c>
      <c r="Q549" s="11" t="str">
        <f>VLOOKUP(P549,Store_Dim!$A$2:$E$21,2,FALSE)</f>
        <v>Moore, Padilla and Butler</v>
      </c>
      <c r="R549" s="11" t="str">
        <f>VLOOKUP(P549,Store_Dim!$A$2:$E$21,3,FALSE)</f>
        <v>South</v>
      </c>
      <c r="S549" s="11" t="str">
        <f>VLOOKUP(P549,Store_Dim!$A$2:$E$21,4,FALSE)</f>
        <v>East Johnstad</v>
      </c>
      <c r="T549" s="11" t="str">
        <f>VLOOKUP(P549,Store_Dim!$A$2:$E$21,5,FALSE)</f>
        <v>Flagship</v>
      </c>
      <c r="U549" s="11" t="s">
        <v>3316</v>
      </c>
      <c r="V549" s="14">
        <f>VLOOKUP(Table1[[#This Row],[Sales_ID]],Sales!$A$2:$O$2001,2,FALSE)</f>
        <v>45739</v>
      </c>
      <c r="W549" s="15">
        <f>VLOOKUP(Table1[[#This Row],[Sales_ID]],Sales!$A$2:$O$2001,12,FALSE)</f>
        <v>1</v>
      </c>
      <c r="X549" s="16" t="str">
        <f>TEXT(VLOOKUP(Table1[[#This Row],[Sales_ID]],Sales!$A$2:$O$2001,13,FALSE),"₹#,##0")</f>
        <v>₹688</v>
      </c>
      <c r="Y549" s="51">
        <f>VLOOKUP(Table1[[#This Row],[Sales_ID]],Sales!$A$2:$O$2001,14,FALSE)</f>
        <v>0.25</v>
      </c>
      <c r="Z549" s="11" t="str">
        <f>VLOOKUP(Table1[[#This Row],[Sales_ID]],Sales!$A$2:$O$2001,10,FALSE)</f>
        <v>Credit Card</v>
      </c>
      <c r="AA549" s="50">
        <f>VLOOKUP(Table1[[#This Row],[Sales_ID]],Sales!$A$2:$O$2001,15,FALSE)</f>
        <v>515.9325</v>
      </c>
    </row>
    <row r="550" spans="1:27" x14ac:dyDescent="0.3">
      <c r="A550" s="11" t="s">
        <v>153</v>
      </c>
      <c r="B550" s="11" t="str">
        <f>PROPER(VLOOKUP(A550,Customer!$A$2:$J$501,9,FALSE))</f>
        <v>Tonya Reynolds</v>
      </c>
      <c r="C550" s="11" t="str">
        <f>PROPER(VLOOKUP(A550,Customer!$A$2:$H$501,3,FALSE))</f>
        <v>55</v>
      </c>
      <c r="D550" s="11" t="str">
        <f>PROPER(VLOOKUP(A550,Customer!$A$2:$H$501,4,FALSE))</f>
        <v>Female</v>
      </c>
      <c r="E550" s="11" t="str">
        <f>PROPER(VLOOKUP(A550,Customer!$A$2:$H$501,5,FALSE))</f>
        <v>Darleneton</v>
      </c>
      <c r="F550" s="11" t="str">
        <f>PROPER(VLOOKUP(A550,Customer!$A$2:$H$501,6,FALSE))</f>
        <v>Michigan</v>
      </c>
      <c r="G550" s="11" t="str">
        <f>VLOOKUP(A550,Customer!$A$2:$H$501,7,FALSE)</f>
        <v>USA</v>
      </c>
      <c r="H550" s="11" t="str">
        <f>PROPER(VLOOKUP(A550,Customer!$A$1:$J$501,10,FALSE))</f>
        <v>Gold</v>
      </c>
      <c r="I550" s="11" t="s">
        <v>1690</v>
      </c>
      <c r="J550" s="11" t="str">
        <f>VLOOKUP(I550, Product!$A$2:$H$501, 2,FALSE)</f>
        <v>Hair Repair Oil Treatment</v>
      </c>
      <c r="K550" s="11" t="str">
        <f>VLOOKUP(I550,Product!$A$2:$H$501,3,FALSE)</f>
        <v>Beauty</v>
      </c>
      <c r="L550" s="11" t="str">
        <f>VLOOKUP(I550, Product!$A$2:$H$501, 4,FALSE)</f>
        <v>Haircare</v>
      </c>
      <c r="M550" s="11" t="str">
        <f>VLOOKUP(I550, Product!$A$2:$H$501,5,FALSE)</f>
        <v>Hopkins Ltd</v>
      </c>
      <c r="N550" s="12">
        <f>VLOOKUP(I550, Product!$A$2:$I$501,8,FALSE)</f>
        <v>214.32</v>
      </c>
      <c r="O550" s="12">
        <f>VLOOKUP(I550, Product!$A$2:$I$501,9,FALSE)</f>
        <v>383</v>
      </c>
      <c r="P550" s="11" t="s">
        <v>1761</v>
      </c>
      <c r="Q550" s="11" t="str">
        <f>VLOOKUP(P550,Store_Dim!$A$2:$E$21,2,FALSE)</f>
        <v>Black-Horn</v>
      </c>
      <c r="R550" s="11" t="str">
        <f>VLOOKUP(P550,Store_Dim!$A$2:$E$21,3,FALSE)</f>
        <v>South</v>
      </c>
      <c r="S550" s="11" t="str">
        <f>VLOOKUP(P550,Store_Dim!$A$2:$E$21,4,FALSE)</f>
        <v>North Nancyview</v>
      </c>
      <c r="T550" s="11" t="str">
        <f>VLOOKUP(P550,Store_Dim!$A$2:$E$21,5,FALSE)</f>
        <v>Outlet</v>
      </c>
      <c r="U550" s="11" t="s">
        <v>3317</v>
      </c>
      <c r="V550" s="14">
        <f>VLOOKUP(Table1[[#This Row],[Sales_ID]],Sales!$A$2:$O$2001,2,FALSE)</f>
        <v>45849</v>
      </c>
      <c r="W550" s="15">
        <f>VLOOKUP(Table1[[#This Row],[Sales_ID]],Sales!$A$2:$O$2001,12,FALSE)</f>
        <v>3</v>
      </c>
      <c r="X550" s="16" t="str">
        <f>TEXT(VLOOKUP(Table1[[#This Row],[Sales_ID]],Sales!$A$2:$O$2001,13,FALSE),"₹#,##0")</f>
        <v>₹770</v>
      </c>
      <c r="Y550" s="51">
        <f>VLOOKUP(Table1[[#This Row],[Sales_ID]],Sales!$A$2:$O$2001,14,FALSE)</f>
        <v>0.09</v>
      </c>
      <c r="Z550" s="11" t="str">
        <f>VLOOKUP(Table1[[#This Row],[Sales_ID]],Sales!$A$2:$O$2001,10,FALSE)</f>
        <v>PayPal</v>
      </c>
      <c r="AA550" s="50">
        <f>VLOOKUP(Table1[[#This Row],[Sales_ID]],Sales!$A$2:$O$2001,15,FALSE)</f>
        <v>2101.0626000000002</v>
      </c>
    </row>
    <row r="551" spans="1:27" x14ac:dyDescent="0.3">
      <c r="A551" s="11" t="s">
        <v>713</v>
      </c>
      <c r="B551" s="11" t="str">
        <f>PROPER(VLOOKUP(A551,Customer!$A$2:$J$501,9,FALSE))</f>
        <v>George Davis</v>
      </c>
      <c r="C551" s="11" t="str">
        <f>PROPER(VLOOKUP(A551,Customer!$A$2:$H$501,3,FALSE))</f>
        <v>50</v>
      </c>
      <c r="D551" s="11" t="str">
        <f>PROPER(VLOOKUP(A551,Customer!$A$2:$H$501,4,FALSE))</f>
        <v>Female</v>
      </c>
      <c r="E551" s="11" t="str">
        <f>PROPER(VLOOKUP(A551,Customer!$A$2:$H$501,5,FALSE))</f>
        <v xml:space="preserve">    Lake Lisa</v>
      </c>
      <c r="F551" s="11" t="str">
        <f>PROPER(VLOOKUP(A551,Customer!$A$2:$H$501,6,FALSE))</f>
        <v>Massachusetts</v>
      </c>
      <c r="G551" s="11" t="str">
        <f>VLOOKUP(A551,Customer!$A$2:$H$501,7,FALSE)</f>
        <v>USA</v>
      </c>
      <c r="H551" s="11" t="str">
        <f>PROPER(VLOOKUP(A551,Customer!$A$1:$J$501,10,FALSE))</f>
        <v>Bronze</v>
      </c>
      <c r="I551" s="11" t="s">
        <v>1553</v>
      </c>
      <c r="J551" s="11" t="str">
        <f>VLOOKUP(I551, Product!$A$2:$H$501, 2,FALSE)</f>
        <v>Women's Yoga Pants</v>
      </c>
      <c r="K551" s="11" t="str">
        <f>VLOOKUP(I551,Product!$A$2:$H$501,3,FALSE)</f>
        <v>Clothing</v>
      </c>
      <c r="L551" s="11" t="str">
        <f>VLOOKUP(I551, Product!$A$2:$H$501, 4,FALSE)</f>
        <v>Bottoms</v>
      </c>
      <c r="M551" s="11" t="str">
        <f>VLOOKUP(I551, Product!$A$2:$H$501,5,FALSE)</f>
        <v>Gonzales-Davis</v>
      </c>
      <c r="N551" s="12">
        <f>VLOOKUP(I551, Product!$A$2:$I$501,8,FALSE)</f>
        <v>306.45999999999998</v>
      </c>
      <c r="O551" s="12">
        <f>VLOOKUP(I551, Product!$A$2:$I$501,9,FALSE)</f>
        <v>487</v>
      </c>
      <c r="P551" s="11" t="s">
        <v>1766</v>
      </c>
      <c r="Q551" s="11" t="str">
        <f>VLOOKUP(P551,Store_Dim!$A$2:$E$21,2,FALSE)</f>
        <v>Johnson-Wright</v>
      </c>
      <c r="R551" s="11" t="str">
        <f>VLOOKUP(P551,Store_Dim!$A$2:$E$21,3,FALSE)</f>
        <v>North</v>
      </c>
      <c r="S551" s="11" t="str">
        <f>VLOOKUP(P551,Store_Dim!$A$2:$E$21,4,FALSE)</f>
        <v>Hoodberg</v>
      </c>
      <c r="T551" s="11" t="str">
        <f>VLOOKUP(P551,Store_Dim!$A$2:$E$21,5,FALSE)</f>
        <v>Outlet</v>
      </c>
      <c r="U551" s="11" t="s">
        <v>3318</v>
      </c>
      <c r="V551" s="14">
        <f>VLOOKUP(Table1[[#This Row],[Sales_ID]],Sales!$A$2:$O$2001,2,FALSE)</f>
        <v>45230</v>
      </c>
      <c r="W551" s="15">
        <f>VLOOKUP(Table1[[#This Row],[Sales_ID]],Sales!$A$2:$O$2001,12,FALSE)</f>
        <v>1</v>
      </c>
      <c r="X551" s="16" t="str">
        <f>TEXT(VLOOKUP(Table1[[#This Row],[Sales_ID]],Sales!$A$2:$O$2001,13,FALSE),"₹#,##0")</f>
        <v>₹492</v>
      </c>
      <c r="Y551" s="51">
        <f>VLOOKUP(Table1[[#This Row],[Sales_ID]],Sales!$A$2:$O$2001,14,FALSE)</f>
        <v>0.27</v>
      </c>
      <c r="Z551" s="11" t="str">
        <f>VLOOKUP(Table1[[#This Row],[Sales_ID]],Sales!$A$2:$O$2001,10,FALSE)</f>
        <v>Credit Card</v>
      </c>
      <c r="AA551" s="50">
        <f>VLOOKUP(Table1[[#This Row],[Sales_ID]],Sales!$A$2:$O$2001,15,FALSE)</f>
        <v>359.19650000000001</v>
      </c>
    </row>
    <row r="552" spans="1:27" x14ac:dyDescent="0.3">
      <c r="A552" s="11" t="s">
        <v>369</v>
      </c>
      <c r="B552" s="11" t="str">
        <f>PROPER(VLOOKUP(A552,Customer!$A$2:$J$501,9,FALSE))</f>
        <v>Christopher Lester</v>
      </c>
      <c r="C552" s="11" t="str">
        <f>PROPER(VLOOKUP(A552,Customer!$A$2:$H$501,3,FALSE))</f>
        <v>64</v>
      </c>
      <c r="D552" s="11" t="str">
        <f>PROPER(VLOOKUP(A552,Customer!$A$2:$H$501,4,FALSE))</f>
        <v>Male</v>
      </c>
      <c r="E552" s="11" t="str">
        <f>PROPER(VLOOKUP(A552,Customer!$A$2:$H$501,5,FALSE))</f>
        <v>South Jenniferville</v>
      </c>
      <c r="F552" s="11" t="str">
        <f>PROPER(VLOOKUP(A552,Customer!$A$2:$H$501,6,FALSE))</f>
        <v>Georgia</v>
      </c>
      <c r="G552" s="11" t="str">
        <f>VLOOKUP(A552,Customer!$A$2:$H$501,7,FALSE)</f>
        <v>USA</v>
      </c>
      <c r="H552" s="11" t="str">
        <f>PROPER(VLOOKUP(A552,Customer!$A$1:$J$501,10,FALSE))</f>
        <v>Silver</v>
      </c>
      <c r="I552" s="11" t="s">
        <v>1582</v>
      </c>
      <c r="J552" s="11" t="str">
        <f>VLOOKUP(I552, Product!$A$2:$H$501, 2,FALSE)</f>
        <v>Soccer Training Cone Set</v>
      </c>
      <c r="K552" s="11" t="str">
        <f>VLOOKUP(I552,Product!$A$2:$H$501,3,FALSE)</f>
        <v>Sports</v>
      </c>
      <c r="L552" s="11" t="str">
        <f>VLOOKUP(I552, Product!$A$2:$H$501, 4,FALSE)</f>
        <v>Accessories</v>
      </c>
      <c r="M552" s="11" t="str">
        <f>VLOOKUP(I552, Product!$A$2:$H$501,5,FALSE)</f>
        <v>Ford, Murphy and Wilson</v>
      </c>
      <c r="N552" s="12">
        <f>VLOOKUP(I552, Product!$A$2:$I$501,8,FALSE)</f>
        <v>144.53</v>
      </c>
      <c r="O552" s="12">
        <f>VLOOKUP(I552, Product!$A$2:$I$501,9,FALSE)</f>
        <v>367</v>
      </c>
      <c r="P552" s="11" t="s">
        <v>1794</v>
      </c>
      <c r="Q552" s="11" t="str">
        <f>VLOOKUP(P552,Store_Dim!$A$2:$E$21,2,FALSE)</f>
        <v>Thomas, Bridges and Harris</v>
      </c>
      <c r="R552" s="11" t="str">
        <f>VLOOKUP(P552,Store_Dim!$A$2:$E$21,3,FALSE)</f>
        <v>North</v>
      </c>
      <c r="S552" s="11" t="str">
        <f>VLOOKUP(P552,Store_Dim!$A$2:$E$21,4,FALSE)</f>
        <v>Sabrinatown</v>
      </c>
      <c r="T552" s="11" t="str">
        <f>VLOOKUP(P552,Store_Dim!$A$2:$E$21,5,FALSE)</f>
        <v>Online</v>
      </c>
      <c r="U552" s="11" t="s">
        <v>3319</v>
      </c>
      <c r="V552" s="14">
        <f>VLOOKUP(Table1[[#This Row],[Sales_ID]],Sales!$A$2:$O$2001,2,FALSE)</f>
        <v>45292</v>
      </c>
      <c r="W552" s="15">
        <f>VLOOKUP(Table1[[#This Row],[Sales_ID]],Sales!$A$2:$O$2001,12,FALSE)</f>
        <v>2</v>
      </c>
      <c r="X552" s="16" t="str">
        <f>TEXT(VLOOKUP(Table1[[#This Row],[Sales_ID]],Sales!$A$2:$O$2001,13,FALSE),"₹#,##0")</f>
        <v>₹429</v>
      </c>
      <c r="Y552" s="51">
        <f>VLOOKUP(Table1[[#This Row],[Sales_ID]],Sales!$A$2:$O$2001,14,FALSE)</f>
        <v>0</v>
      </c>
      <c r="Z552" s="11" t="str">
        <f>VLOOKUP(Table1[[#This Row],[Sales_ID]],Sales!$A$2:$O$2001,10,FALSE)</f>
        <v>PayPal</v>
      </c>
      <c r="AA552" s="50">
        <f>VLOOKUP(Table1[[#This Row],[Sales_ID]],Sales!$A$2:$O$2001,15,FALSE)</f>
        <v>857.1</v>
      </c>
    </row>
    <row r="553" spans="1:27" x14ac:dyDescent="0.3">
      <c r="A553" s="11" t="s">
        <v>737</v>
      </c>
      <c r="B553" s="11" t="str">
        <f>PROPER(VLOOKUP(A553,Customer!$A$2:$J$501,9,FALSE))</f>
        <v>Tanner Thompson</v>
      </c>
      <c r="C553" s="11" t="str">
        <f>PROPER(VLOOKUP(A553,Customer!$A$2:$H$501,3,FALSE))</f>
        <v>32</v>
      </c>
      <c r="D553" s="11" t="str">
        <f>PROPER(VLOOKUP(A553,Customer!$A$2:$H$501,4,FALSE))</f>
        <v>Female</v>
      </c>
      <c r="E553" s="11" t="str">
        <f>PROPER(VLOOKUP(A553,Customer!$A$2:$H$501,5,FALSE))</f>
        <v>Port Lisashire</v>
      </c>
      <c r="F553" s="11" t="str">
        <f>PROPER(VLOOKUP(A553,Customer!$A$2:$H$501,6,FALSE))</f>
        <v>Maryland</v>
      </c>
      <c r="G553" s="11" t="str">
        <f>VLOOKUP(A553,Customer!$A$2:$H$501,7,FALSE)</f>
        <v>USA</v>
      </c>
      <c r="H553" s="11" t="str">
        <f>PROPER(VLOOKUP(A553,Customer!$A$1:$J$501,10,FALSE))</f>
        <v>Bronze</v>
      </c>
      <c r="I553" s="11" t="s">
        <v>1568</v>
      </c>
      <c r="J553" s="11" t="str">
        <f>VLOOKUP(I553, Product!$A$2:$H$501, 2,FALSE)</f>
        <v>Ceramic Kitchen Bowl Set</v>
      </c>
      <c r="K553" s="11" t="str">
        <f>VLOOKUP(I553,Product!$A$2:$H$501,3,FALSE)</f>
        <v>Home</v>
      </c>
      <c r="L553" s="11" t="str">
        <f>VLOOKUP(I553, Product!$A$2:$H$501, 4,FALSE)</f>
        <v>Kitchen</v>
      </c>
      <c r="M553" s="11" t="str">
        <f>VLOOKUP(I553, Product!$A$2:$H$501,5,FALSE)</f>
        <v>Hamilton Group</v>
      </c>
      <c r="N553" s="12">
        <f>VLOOKUP(I553, Product!$A$2:$I$501,8,FALSE)</f>
        <v>298.86</v>
      </c>
      <c r="O553" s="12">
        <f>VLOOKUP(I553, Product!$A$2:$I$501,9,FALSE)</f>
        <v>308</v>
      </c>
      <c r="P553" s="11" t="s">
        <v>1801</v>
      </c>
      <c r="Q553" s="11" t="str">
        <f>VLOOKUP(P553,Store_Dim!$A$2:$E$21,2,FALSE)</f>
        <v>Shelton PLC</v>
      </c>
      <c r="R553" s="11" t="str">
        <f>VLOOKUP(P553,Store_Dim!$A$2:$E$21,3,FALSE)</f>
        <v>North</v>
      </c>
      <c r="S553" s="11" t="str">
        <f>VLOOKUP(P553,Store_Dim!$A$2:$E$21,4,FALSE)</f>
        <v>East Jenniferstad</v>
      </c>
      <c r="T553" s="11" t="str">
        <f>VLOOKUP(P553,Store_Dim!$A$2:$E$21,5,FALSE)</f>
        <v>Flagship</v>
      </c>
      <c r="U553" s="11" t="s">
        <v>3320</v>
      </c>
      <c r="V553" s="14">
        <f>VLOOKUP(Table1[[#This Row],[Sales_ID]],Sales!$A$2:$O$2001,2,FALSE)</f>
        <v>45251</v>
      </c>
      <c r="W553" s="15">
        <f>VLOOKUP(Table1[[#This Row],[Sales_ID]],Sales!$A$2:$O$2001,12,FALSE)</f>
        <v>4</v>
      </c>
      <c r="X553" s="16" t="str">
        <f>TEXT(VLOOKUP(Table1[[#This Row],[Sales_ID]],Sales!$A$2:$O$2001,13,FALSE),"₹#,##0")</f>
        <v>₹316</v>
      </c>
      <c r="Y553" s="51">
        <f>VLOOKUP(Table1[[#This Row],[Sales_ID]],Sales!$A$2:$O$2001,14,FALSE)</f>
        <v>0.12</v>
      </c>
      <c r="Z553" s="11" t="str">
        <f>VLOOKUP(Table1[[#This Row],[Sales_ID]],Sales!$A$2:$O$2001,10,FALSE)</f>
        <v>Credit Card</v>
      </c>
      <c r="AA553" s="50">
        <f>VLOOKUP(Table1[[#This Row],[Sales_ID]],Sales!$A$2:$O$2001,15,FALSE)</f>
        <v>1112.9536000000001</v>
      </c>
    </row>
    <row r="554" spans="1:27" x14ac:dyDescent="0.3">
      <c r="A554" s="11" t="s">
        <v>40</v>
      </c>
      <c r="B554" s="11" t="str">
        <f>PROPER(VLOOKUP(A554,Customer!$A$2:$J$501,9,FALSE))</f>
        <v>Daniel Boyd</v>
      </c>
      <c r="C554" s="11" t="str">
        <f>PROPER(VLOOKUP(A554,Customer!$A$2:$H$501,3,FALSE))</f>
        <v>29</v>
      </c>
      <c r="D554" s="11" t="str">
        <f>PROPER(VLOOKUP(A554,Customer!$A$2:$H$501,4,FALSE))</f>
        <v>Female</v>
      </c>
      <c r="E554" s="11" t="str">
        <f>PROPER(VLOOKUP(A554,Customer!$A$2:$H$501,5,FALSE))</f>
        <v>West Pamelafurt</v>
      </c>
      <c r="F554" s="11" t="str">
        <f>PROPER(VLOOKUP(A554,Customer!$A$2:$H$501,6,FALSE))</f>
        <v>West Virginia</v>
      </c>
      <c r="G554" s="11" t="str">
        <f>VLOOKUP(A554,Customer!$A$2:$H$501,7,FALSE)</f>
        <v>USA</v>
      </c>
      <c r="H554" s="11" t="str">
        <f>PROPER(VLOOKUP(A554,Customer!$A$1:$J$501,10,FALSE))</f>
        <v>Bronze</v>
      </c>
      <c r="I554" s="11" t="s">
        <v>1574</v>
      </c>
      <c r="J554" s="11" t="str">
        <f>VLOOKUP(I554, Product!$A$2:$H$501, 2,FALSE)</f>
        <v>USB-C Fast Charger</v>
      </c>
      <c r="K554" s="11" t="str">
        <f>VLOOKUP(I554,Product!$A$2:$H$501,3,FALSE)</f>
        <v>Electronics</v>
      </c>
      <c r="L554" s="11" t="str">
        <f>VLOOKUP(I554, Product!$A$2:$H$501, 4,FALSE)</f>
        <v>Accessories</v>
      </c>
      <c r="M554" s="11" t="str">
        <f>VLOOKUP(I554, Product!$A$2:$H$501,5,FALSE)</f>
        <v>Dawson-Perkins</v>
      </c>
      <c r="N554" s="12">
        <f>VLOOKUP(I554, Product!$A$2:$I$501,8,FALSE)</f>
        <v>242.23</v>
      </c>
      <c r="O554" s="12">
        <f>VLOOKUP(I554, Product!$A$2:$I$501,9,FALSE)</f>
        <v>453</v>
      </c>
      <c r="P554" s="11" t="s">
        <v>1766</v>
      </c>
      <c r="Q554" s="11" t="str">
        <f>VLOOKUP(P554,Store_Dim!$A$2:$E$21,2,FALSE)</f>
        <v>Johnson-Wright</v>
      </c>
      <c r="R554" s="11" t="str">
        <f>VLOOKUP(P554,Store_Dim!$A$2:$E$21,3,FALSE)</f>
        <v>North</v>
      </c>
      <c r="S554" s="11" t="str">
        <f>VLOOKUP(P554,Store_Dim!$A$2:$E$21,4,FALSE)</f>
        <v>Hoodberg</v>
      </c>
      <c r="T554" s="11" t="str">
        <f>VLOOKUP(P554,Store_Dim!$A$2:$E$21,5,FALSE)</f>
        <v>Outlet</v>
      </c>
      <c r="U554" s="11" t="s">
        <v>3321</v>
      </c>
      <c r="V554" s="14">
        <f>VLOOKUP(Table1[[#This Row],[Sales_ID]],Sales!$A$2:$O$2001,2,FALSE)</f>
        <v>45555</v>
      </c>
      <c r="W554" s="15">
        <f>VLOOKUP(Table1[[#This Row],[Sales_ID]],Sales!$A$2:$O$2001,12,FALSE)</f>
        <v>3</v>
      </c>
      <c r="X554" s="16" t="str">
        <f>TEXT(VLOOKUP(Table1[[#This Row],[Sales_ID]],Sales!$A$2:$O$2001,13,FALSE),"₹#,##0")</f>
        <v>₹162</v>
      </c>
      <c r="Y554" s="51">
        <f>VLOOKUP(Table1[[#This Row],[Sales_ID]],Sales!$A$2:$O$2001,14,FALSE)</f>
        <v>0.15</v>
      </c>
      <c r="Z554" s="11" t="str">
        <f>VLOOKUP(Table1[[#This Row],[Sales_ID]],Sales!$A$2:$O$2001,10,FALSE)</f>
        <v>PayPal</v>
      </c>
      <c r="AA554" s="50">
        <f>VLOOKUP(Table1[[#This Row],[Sales_ID]],Sales!$A$2:$O$2001,15,FALSE)</f>
        <v>413.5335</v>
      </c>
    </row>
    <row r="555" spans="1:27" x14ac:dyDescent="0.3">
      <c r="A555" s="11" t="s">
        <v>1041</v>
      </c>
      <c r="B555" s="11" t="str">
        <f>PROPER(VLOOKUP(A555,Customer!$A$2:$J$501,9,FALSE))</f>
        <v>Maria Phillips</v>
      </c>
      <c r="C555" s="11" t="str">
        <f>PROPER(VLOOKUP(A555,Customer!$A$2:$H$501,3,FALSE))</f>
        <v>38</v>
      </c>
      <c r="D555" s="11" t="str">
        <f>PROPER(VLOOKUP(A555,Customer!$A$2:$H$501,4,FALSE))</f>
        <v>Female</v>
      </c>
      <c r="E555" s="11" t="str">
        <f>PROPER(VLOOKUP(A555,Customer!$A$2:$H$501,5,FALSE))</f>
        <v>North Kathytown</v>
      </c>
      <c r="F555" s="11" t="str">
        <f>PROPER(VLOOKUP(A555,Customer!$A$2:$H$501,6,FALSE))</f>
        <v>Montana</v>
      </c>
      <c r="G555" s="11" t="str">
        <f>VLOOKUP(A555,Customer!$A$2:$H$501,7,FALSE)</f>
        <v>USA</v>
      </c>
      <c r="H555" s="11" t="str">
        <f>PROPER(VLOOKUP(A555,Customer!$A$1:$J$501,10,FALSE))</f>
        <v>Bronze</v>
      </c>
      <c r="I555" s="11" t="s">
        <v>1553</v>
      </c>
      <c r="J555" s="11" t="str">
        <f>VLOOKUP(I555, Product!$A$2:$H$501, 2,FALSE)</f>
        <v>Women's Yoga Pants</v>
      </c>
      <c r="K555" s="11" t="str">
        <f>VLOOKUP(I555,Product!$A$2:$H$501,3,FALSE)</f>
        <v>Clothing</v>
      </c>
      <c r="L555" s="11" t="str">
        <f>VLOOKUP(I555, Product!$A$2:$H$501, 4,FALSE)</f>
        <v>Bottoms</v>
      </c>
      <c r="M555" s="11" t="str">
        <f>VLOOKUP(I555, Product!$A$2:$H$501,5,FALSE)</f>
        <v>Gonzales-Davis</v>
      </c>
      <c r="N555" s="12">
        <f>VLOOKUP(I555, Product!$A$2:$I$501,8,FALSE)</f>
        <v>306.45999999999998</v>
      </c>
      <c r="O555" s="12">
        <f>VLOOKUP(I555, Product!$A$2:$I$501,9,FALSE)</f>
        <v>487</v>
      </c>
      <c r="P555" s="11" t="s">
        <v>1766</v>
      </c>
      <c r="Q555" s="11" t="str">
        <f>VLOOKUP(P555,Store_Dim!$A$2:$E$21,2,FALSE)</f>
        <v>Johnson-Wright</v>
      </c>
      <c r="R555" s="11" t="str">
        <f>VLOOKUP(P555,Store_Dim!$A$2:$E$21,3,FALSE)</f>
        <v>North</v>
      </c>
      <c r="S555" s="11" t="str">
        <f>VLOOKUP(P555,Store_Dim!$A$2:$E$21,4,FALSE)</f>
        <v>Hoodberg</v>
      </c>
      <c r="T555" s="11" t="str">
        <f>VLOOKUP(P555,Store_Dim!$A$2:$E$21,5,FALSE)</f>
        <v>Outlet</v>
      </c>
      <c r="U555" s="11" t="s">
        <v>3322</v>
      </c>
      <c r="V555" s="14">
        <f>VLOOKUP(Table1[[#This Row],[Sales_ID]],Sales!$A$2:$O$2001,2,FALSE)</f>
        <v>45385</v>
      </c>
      <c r="W555" s="15">
        <f>VLOOKUP(Table1[[#This Row],[Sales_ID]],Sales!$A$2:$O$2001,12,FALSE)</f>
        <v>3</v>
      </c>
      <c r="X555" s="16" t="str">
        <f>TEXT(VLOOKUP(Table1[[#This Row],[Sales_ID]],Sales!$A$2:$O$2001,13,FALSE),"₹#,##0")</f>
        <v>₹698</v>
      </c>
      <c r="Y555" s="51">
        <f>VLOOKUP(Table1[[#This Row],[Sales_ID]],Sales!$A$2:$O$2001,14,FALSE)</f>
        <v>0.04</v>
      </c>
      <c r="Z555" s="11" t="str">
        <f>VLOOKUP(Table1[[#This Row],[Sales_ID]],Sales!$A$2:$O$2001,10,FALSE)</f>
        <v>PayPal</v>
      </c>
      <c r="AA555" s="50">
        <f>VLOOKUP(Table1[[#This Row],[Sales_ID]],Sales!$A$2:$O$2001,15,FALSE)</f>
        <v>2010.6432</v>
      </c>
    </row>
    <row r="556" spans="1:27" x14ac:dyDescent="0.3">
      <c r="A556" s="11" t="s">
        <v>978</v>
      </c>
      <c r="B556" s="11" t="str">
        <f>PROPER(VLOOKUP(A556,Customer!$A$2:$J$501,9,FALSE))</f>
        <v>Kara Dodson</v>
      </c>
      <c r="C556" s="11" t="str">
        <f>PROPER(VLOOKUP(A556,Customer!$A$2:$H$501,3,FALSE))</f>
        <v>20</v>
      </c>
      <c r="D556" s="11" t="str">
        <f>PROPER(VLOOKUP(A556,Customer!$A$2:$H$501,4,FALSE))</f>
        <v>Male</v>
      </c>
      <c r="E556" s="11" t="str">
        <f>PROPER(VLOOKUP(A556,Customer!$A$2:$H$501,5,FALSE))</f>
        <v>Joelside</v>
      </c>
      <c r="F556" s="11" t="str">
        <f>PROPER(VLOOKUP(A556,Customer!$A$2:$H$501,6,FALSE))</f>
        <v>Vermont</v>
      </c>
      <c r="G556" s="11" t="str">
        <f>VLOOKUP(A556,Customer!$A$2:$H$501,7,FALSE)</f>
        <v>USA</v>
      </c>
      <c r="H556" s="11" t="str">
        <f>PROPER(VLOOKUP(A556,Customer!$A$1:$J$501,10,FALSE))</f>
        <v>Silver</v>
      </c>
      <c r="I556" s="11" t="s">
        <v>1696</v>
      </c>
      <c r="J556" s="11" t="str">
        <f>VLOOKUP(I556, Product!$A$2:$H$501, 2,FALSE)</f>
        <v>Bluetooth Car Audio System</v>
      </c>
      <c r="K556" s="11" t="str">
        <f>VLOOKUP(I556,Product!$A$2:$H$501,3,FALSE)</f>
        <v>Electronics</v>
      </c>
      <c r="L556" s="11" t="str">
        <f>VLOOKUP(I556, Product!$A$2:$H$501, 4,FALSE)</f>
        <v>Audio</v>
      </c>
      <c r="M556" s="11" t="str">
        <f>VLOOKUP(I556, Product!$A$2:$H$501,5,FALSE)</f>
        <v>Bruce-Bowen</v>
      </c>
      <c r="N556" s="12">
        <f>VLOOKUP(I556, Product!$A$2:$I$501,8,FALSE)</f>
        <v>403.71</v>
      </c>
      <c r="O556" s="12">
        <f>VLOOKUP(I556, Product!$A$2:$I$501,9,FALSE)</f>
        <v>159</v>
      </c>
      <c r="P556" s="11" t="s">
        <v>1810</v>
      </c>
      <c r="Q556" s="11" t="str">
        <f>VLOOKUP(P556,Store_Dim!$A$2:$E$21,2,FALSE)</f>
        <v>Guerrero-Schmitt</v>
      </c>
      <c r="R556" s="11" t="str">
        <f>VLOOKUP(P556,Store_Dim!$A$2:$E$21,3,FALSE)</f>
        <v>East</v>
      </c>
      <c r="S556" s="11" t="str">
        <f>VLOOKUP(P556,Store_Dim!$A$2:$E$21,4,FALSE)</f>
        <v>East Stevechester</v>
      </c>
      <c r="T556" s="11" t="str">
        <f>VLOOKUP(P556,Store_Dim!$A$2:$E$21,5,FALSE)</f>
        <v>Flagship</v>
      </c>
      <c r="U556" s="11" t="s">
        <v>3323</v>
      </c>
      <c r="V556" s="14">
        <f>VLOOKUP(Table1[[#This Row],[Sales_ID]],Sales!$A$2:$O$2001,2,FALSE)</f>
        <v>45787</v>
      </c>
      <c r="W556" s="15">
        <f>VLOOKUP(Table1[[#This Row],[Sales_ID]],Sales!$A$2:$O$2001,12,FALSE)</f>
        <v>1</v>
      </c>
      <c r="X556" s="16" t="str">
        <f>TEXT(VLOOKUP(Table1[[#This Row],[Sales_ID]],Sales!$A$2:$O$2001,13,FALSE),"₹#,##0")</f>
        <v>₹478</v>
      </c>
      <c r="Y556" s="51">
        <f>VLOOKUP(Table1[[#This Row],[Sales_ID]],Sales!$A$2:$O$2001,14,FALSE)</f>
        <v>7.0000000000000007E-2</v>
      </c>
      <c r="Z556" s="11" t="str">
        <f>VLOOKUP(Table1[[#This Row],[Sales_ID]],Sales!$A$2:$O$2001,10,FALSE)</f>
        <v>COD</v>
      </c>
      <c r="AA556" s="50">
        <f>VLOOKUP(Table1[[#This Row],[Sales_ID]],Sales!$A$2:$O$2001,15,FALSE)</f>
        <v>444.61439999999988</v>
      </c>
    </row>
    <row r="557" spans="1:27" x14ac:dyDescent="0.3">
      <c r="A557" s="11" t="s">
        <v>678</v>
      </c>
      <c r="B557" s="11" t="str">
        <f>PROPER(VLOOKUP(A557,Customer!$A$2:$J$501,9,FALSE))</f>
        <v>John Perez</v>
      </c>
      <c r="C557" s="11" t="str">
        <f>PROPER(VLOOKUP(A557,Customer!$A$2:$H$501,3,FALSE))</f>
        <v>54</v>
      </c>
      <c r="D557" s="11" t="str">
        <f>PROPER(VLOOKUP(A557,Customer!$A$2:$H$501,4,FALSE))</f>
        <v>Male</v>
      </c>
      <c r="E557" s="11" t="str">
        <f>PROPER(VLOOKUP(A557,Customer!$A$2:$H$501,5,FALSE))</f>
        <v>Kathrynview</v>
      </c>
      <c r="F557" s="11" t="str">
        <f>PROPER(VLOOKUP(A557,Customer!$A$2:$H$501,6,FALSE))</f>
        <v>Louisiana</v>
      </c>
      <c r="G557" s="11" t="str">
        <f>VLOOKUP(A557,Customer!$A$2:$H$501,7,FALSE)</f>
        <v>USA</v>
      </c>
      <c r="H557" s="11" t="str">
        <f>PROPER(VLOOKUP(A557,Customer!$A$1:$J$501,10,FALSE))</f>
        <v>Platinum</v>
      </c>
      <c r="I557" s="11" t="s">
        <v>1666</v>
      </c>
      <c r="J557" s="11" t="str">
        <f>VLOOKUP(I557, Product!$A$2:$H$501, 2,FALSE)</f>
        <v>Men's Hair Styling Gel</v>
      </c>
      <c r="K557" s="11" t="str">
        <f>VLOOKUP(I557,Product!$A$2:$H$501,3,FALSE)</f>
        <v>Beauty</v>
      </c>
      <c r="L557" s="11" t="str">
        <f>VLOOKUP(I557, Product!$A$2:$H$501, 4,FALSE)</f>
        <v>Haircare</v>
      </c>
      <c r="M557" s="11" t="str">
        <f>VLOOKUP(I557, Product!$A$2:$H$501,5,FALSE)</f>
        <v>Cline-Mccarthy</v>
      </c>
      <c r="N557" s="12">
        <f>VLOOKUP(I557, Product!$A$2:$I$501,8,FALSE)</f>
        <v>17.309999999999999</v>
      </c>
      <c r="O557" s="12">
        <f>VLOOKUP(I557, Product!$A$2:$I$501,9,FALSE)</f>
        <v>399</v>
      </c>
      <c r="P557" s="11" t="s">
        <v>1779</v>
      </c>
      <c r="Q557" s="11" t="str">
        <f>VLOOKUP(P557,Store_Dim!$A$2:$E$21,2,FALSE)</f>
        <v>Martinez-Mullins</v>
      </c>
      <c r="R557" s="11" t="str">
        <f>VLOOKUP(P557,Store_Dim!$A$2:$E$21,3,FALSE)</f>
        <v>South</v>
      </c>
      <c r="S557" s="11" t="str">
        <f>VLOOKUP(P557,Store_Dim!$A$2:$E$21,4,FALSE)</f>
        <v>Williamsfurt</v>
      </c>
      <c r="T557" s="11" t="str">
        <f>VLOOKUP(P557,Store_Dim!$A$2:$E$21,5,FALSE)</f>
        <v>Online</v>
      </c>
      <c r="U557" s="11" t="s">
        <v>3324</v>
      </c>
      <c r="V557" s="14">
        <f>VLOOKUP(Table1[[#This Row],[Sales_ID]],Sales!$A$2:$O$2001,2,FALSE)</f>
        <v>45822</v>
      </c>
      <c r="W557" s="15">
        <f>VLOOKUP(Table1[[#This Row],[Sales_ID]],Sales!$A$2:$O$2001,12,FALSE)</f>
        <v>2</v>
      </c>
      <c r="X557" s="16" t="str">
        <f>TEXT(VLOOKUP(Table1[[#This Row],[Sales_ID]],Sales!$A$2:$O$2001,13,FALSE),"₹#,##0")</f>
        <v>₹959</v>
      </c>
      <c r="Y557" s="51">
        <f>VLOOKUP(Table1[[#This Row],[Sales_ID]],Sales!$A$2:$O$2001,14,FALSE)</f>
        <v>0.2</v>
      </c>
      <c r="Z557" s="11" t="str">
        <f>VLOOKUP(Table1[[#This Row],[Sales_ID]],Sales!$A$2:$O$2001,10,FALSE)</f>
        <v>PayPal</v>
      </c>
      <c r="AA557" s="50">
        <f>VLOOKUP(Table1[[#This Row],[Sales_ID]],Sales!$A$2:$O$2001,15,FALSE)</f>
        <v>1533.8240000000001</v>
      </c>
    </row>
    <row r="558" spans="1:27" x14ac:dyDescent="0.3">
      <c r="A558" s="11" t="s">
        <v>1431</v>
      </c>
      <c r="B558" s="11" t="str">
        <f>PROPER(VLOOKUP(A558,Customer!$A$2:$J$501,9,FALSE))</f>
        <v>David Pierce</v>
      </c>
      <c r="C558" s="11" t="str">
        <f>PROPER(VLOOKUP(A558,Customer!$A$2:$H$501,3,FALSE))</f>
        <v>45</v>
      </c>
      <c r="D558" s="11" t="str">
        <f>PROPER(VLOOKUP(A558,Customer!$A$2:$H$501,4,FALSE))</f>
        <v>Female</v>
      </c>
      <c r="E558" s="11" t="str">
        <f>PROPER(VLOOKUP(A558,Customer!$A$2:$H$501,5,FALSE))</f>
        <v>Grayland</v>
      </c>
      <c r="F558" s="11" t="str">
        <f>PROPER(VLOOKUP(A558,Customer!$A$2:$H$501,6,FALSE))</f>
        <v>Washington</v>
      </c>
      <c r="G558" s="11" t="str">
        <f>VLOOKUP(A558,Customer!$A$2:$H$501,7,FALSE)</f>
        <v>USA</v>
      </c>
      <c r="H558" s="11" t="str">
        <f>PROPER(VLOOKUP(A558,Customer!$A$1:$J$501,10,FALSE))</f>
        <v>Platinum</v>
      </c>
      <c r="I558" s="11" t="s">
        <v>1630</v>
      </c>
      <c r="J558" s="11" t="str">
        <f>VLOOKUP(I558, Product!$A$2:$H$501, 2,FALSE)</f>
        <v>Yoga Exercise Mat</v>
      </c>
      <c r="K558" s="11" t="str">
        <f>VLOOKUP(I558,Product!$A$2:$H$501,3,FALSE)</f>
        <v>Sports</v>
      </c>
      <c r="L558" s="11" t="str">
        <f>VLOOKUP(I558, Product!$A$2:$H$501, 4,FALSE)</f>
        <v>Fitness</v>
      </c>
      <c r="M558" s="11" t="str">
        <f>VLOOKUP(I558, Product!$A$2:$H$501,5,FALSE)</f>
        <v>Carroll, Long and Mendoza</v>
      </c>
      <c r="N558" s="12">
        <f>VLOOKUP(I558, Product!$A$2:$I$501,8,FALSE)</f>
        <v>313.26</v>
      </c>
      <c r="O558" s="12">
        <f>VLOOKUP(I558, Product!$A$2:$I$501,9,FALSE)</f>
        <v>369</v>
      </c>
      <c r="P558" s="11" t="s">
        <v>1794</v>
      </c>
      <c r="Q558" s="11" t="str">
        <f>VLOOKUP(P558,Store_Dim!$A$2:$E$21,2,FALSE)</f>
        <v>Thomas, Bridges and Harris</v>
      </c>
      <c r="R558" s="11" t="str">
        <f>VLOOKUP(P558,Store_Dim!$A$2:$E$21,3,FALSE)</f>
        <v>North</v>
      </c>
      <c r="S558" s="11" t="str">
        <f>VLOOKUP(P558,Store_Dim!$A$2:$E$21,4,FALSE)</f>
        <v>Sabrinatown</v>
      </c>
      <c r="T558" s="11" t="str">
        <f>VLOOKUP(P558,Store_Dim!$A$2:$E$21,5,FALSE)</f>
        <v>Online</v>
      </c>
      <c r="U558" s="11" t="s">
        <v>3325</v>
      </c>
      <c r="V558" s="14">
        <f>VLOOKUP(Table1[[#This Row],[Sales_ID]],Sales!$A$2:$O$2001,2,FALSE)</f>
        <v>45590</v>
      </c>
      <c r="W558" s="15">
        <f>VLOOKUP(Table1[[#This Row],[Sales_ID]],Sales!$A$2:$O$2001,12,FALSE)</f>
        <v>2</v>
      </c>
      <c r="X558" s="16" t="str">
        <f>TEXT(VLOOKUP(Table1[[#This Row],[Sales_ID]],Sales!$A$2:$O$2001,13,FALSE),"₹#,##0")</f>
        <v>₹581</v>
      </c>
      <c r="Y558" s="51">
        <f>VLOOKUP(Table1[[#This Row],[Sales_ID]],Sales!$A$2:$O$2001,14,FALSE)</f>
        <v>7.0000000000000007E-2</v>
      </c>
      <c r="Z558" s="11" t="str">
        <f>VLOOKUP(Table1[[#This Row],[Sales_ID]],Sales!$A$2:$O$2001,10,FALSE)</f>
        <v>COD</v>
      </c>
      <c r="AA558" s="50">
        <f>VLOOKUP(Table1[[#This Row],[Sales_ID]],Sales!$A$2:$O$2001,15,FALSE)</f>
        <v>1081.0134</v>
      </c>
    </row>
    <row r="559" spans="1:27" x14ac:dyDescent="0.3">
      <c r="A559" s="11" t="s">
        <v>1349</v>
      </c>
      <c r="B559" s="11" t="str">
        <f>PROPER(VLOOKUP(A559,Customer!$A$2:$J$501,9,FALSE))</f>
        <v>Lindsay Beasley</v>
      </c>
      <c r="C559" s="11" t="str">
        <f>PROPER(VLOOKUP(A559,Customer!$A$2:$H$501,3,FALSE))</f>
        <v>37</v>
      </c>
      <c r="D559" s="11" t="str">
        <f>PROPER(VLOOKUP(A559,Customer!$A$2:$H$501,4,FALSE))</f>
        <v>Female</v>
      </c>
      <c r="E559" s="11" t="str">
        <f>PROPER(VLOOKUP(A559,Customer!$A$2:$H$501,5,FALSE))</f>
        <v>Wesleyhaven</v>
      </c>
      <c r="F559" s="11" t="str">
        <f>PROPER(VLOOKUP(A559,Customer!$A$2:$H$501,6,FALSE))</f>
        <v>Idaho</v>
      </c>
      <c r="G559" s="11" t="str">
        <f>VLOOKUP(A559,Customer!$A$2:$H$501,7,FALSE)</f>
        <v>USA</v>
      </c>
      <c r="H559" s="11" t="str">
        <f>PROPER(VLOOKUP(A559,Customer!$A$1:$J$501,10,FALSE))</f>
        <v>Silver</v>
      </c>
      <c r="I559" s="11" t="s">
        <v>1620</v>
      </c>
      <c r="J559" s="11" t="str">
        <f>VLOOKUP(I559, Product!$A$2:$H$501, 2,FALSE)</f>
        <v>Women's Summer Dress</v>
      </c>
      <c r="K559" s="11" t="str">
        <f>VLOOKUP(I559,Product!$A$2:$H$501,3,FALSE)</f>
        <v>Clothing</v>
      </c>
      <c r="L559" s="11" t="str">
        <f>VLOOKUP(I559, Product!$A$2:$H$501, 4,FALSE)</f>
        <v>Tops</v>
      </c>
      <c r="M559" s="11" t="str">
        <f>VLOOKUP(I559, Product!$A$2:$H$501,5,FALSE)</f>
        <v>Smith-Mills</v>
      </c>
      <c r="N559" s="12">
        <f>VLOOKUP(I559, Product!$A$2:$I$501,8,FALSE)</f>
        <v>223.43</v>
      </c>
      <c r="O559" s="12">
        <f>VLOOKUP(I559, Product!$A$2:$I$501,9,FALSE)</f>
        <v>154</v>
      </c>
      <c r="P559" s="11" t="s">
        <v>1786</v>
      </c>
      <c r="Q559" s="11" t="str">
        <f>VLOOKUP(P559,Store_Dim!$A$2:$E$21,2,FALSE)</f>
        <v>Moore, Padilla and Butler</v>
      </c>
      <c r="R559" s="11" t="str">
        <f>VLOOKUP(P559,Store_Dim!$A$2:$E$21,3,FALSE)</f>
        <v>South</v>
      </c>
      <c r="S559" s="11" t="str">
        <f>VLOOKUP(P559,Store_Dim!$A$2:$E$21,4,FALSE)</f>
        <v>East Johnstad</v>
      </c>
      <c r="T559" s="11" t="str">
        <f>VLOOKUP(P559,Store_Dim!$A$2:$E$21,5,FALSE)</f>
        <v>Flagship</v>
      </c>
      <c r="U559" s="11" t="s">
        <v>1841</v>
      </c>
      <c r="V559" s="14">
        <f>VLOOKUP(Table1[[#This Row],[Sales_ID]],Sales!$A$2:$O$2001,2,FALSE)</f>
        <v>45636</v>
      </c>
      <c r="W559" s="15">
        <f>VLOOKUP(Table1[[#This Row],[Sales_ID]],Sales!$A$2:$O$2001,12,FALSE)</f>
        <v>2.2962962962962963</v>
      </c>
      <c r="X559" s="16" t="str">
        <f>TEXT(VLOOKUP(Table1[[#This Row],[Sales_ID]],Sales!$A$2:$O$2001,13,FALSE),"₹#,##0")</f>
        <v>₹871</v>
      </c>
      <c r="Y559" s="51">
        <f>VLOOKUP(Table1[[#This Row],[Sales_ID]],Sales!$A$2:$O$2001,14,FALSE)</f>
        <v>0.04</v>
      </c>
      <c r="Z559" s="11" t="str">
        <f>VLOOKUP(Table1[[#This Row],[Sales_ID]],Sales!$A$2:$O$2001,10,FALSE)</f>
        <v>COD</v>
      </c>
      <c r="AA559" s="50">
        <f>VLOOKUP(Table1[[#This Row],[Sales_ID]],Sales!$A$2:$O$2001,15,FALSE)</f>
        <v>2509.4591999999998</v>
      </c>
    </row>
    <row r="560" spans="1:27" x14ac:dyDescent="0.3">
      <c r="A560" s="11" t="s">
        <v>251</v>
      </c>
      <c r="B560" s="11" t="str">
        <f>PROPER(VLOOKUP(A560,Customer!$A$2:$J$501,9,FALSE))</f>
        <v>Mr. Mark Beasley</v>
      </c>
      <c r="C560" s="11" t="str">
        <f>PROPER(VLOOKUP(A560,Customer!$A$2:$H$501,3,FALSE))</f>
        <v>24</v>
      </c>
      <c r="D560" s="11" t="str">
        <f>PROPER(VLOOKUP(A560,Customer!$A$2:$H$501,4,FALSE))</f>
        <v>Female</v>
      </c>
      <c r="E560" s="11" t="str">
        <f>PROPER(VLOOKUP(A560,Customer!$A$2:$H$501,5,FALSE))</f>
        <v>West Johnchester</v>
      </c>
      <c r="F560" s="11" t="str">
        <f>PROPER(VLOOKUP(A560,Customer!$A$2:$H$501,6,FALSE))</f>
        <v>Indiana</v>
      </c>
      <c r="G560" s="11" t="str">
        <f>VLOOKUP(A560,Customer!$A$2:$H$501,7,FALSE)</f>
        <v>USA</v>
      </c>
      <c r="H560" s="11" t="str">
        <f>PROPER(VLOOKUP(A560,Customer!$A$1:$J$501,10,FALSE))</f>
        <v>Silver</v>
      </c>
      <c r="I560" s="11" t="s">
        <v>1652</v>
      </c>
      <c r="J560" s="11" t="str">
        <f>VLOOKUP(I560, Product!$A$2:$H$501, 2,FALSE)</f>
        <v>Rugby Ball</v>
      </c>
      <c r="K560" s="11" t="str">
        <f>VLOOKUP(I560,Product!$A$2:$H$501,3,FALSE)</f>
        <v>Sports</v>
      </c>
      <c r="L560" s="11" t="str">
        <f>VLOOKUP(I560, Product!$A$2:$H$501, 4,FALSE)</f>
        <v>Team Sports</v>
      </c>
      <c r="M560" s="11" t="str">
        <f>VLOOKUP(I560, Product!$A$2:$H$501,5,FALSE)</f>
        <v>Harris Inc</v>
      </c>
      <c r="N560" s="12">
        <f>VLOOKUP(I560, Product!$A$2:$I$501,8,FALSE)</f>
        <v>212.26</v>
      </c>
      <c r="O560" s="12">
        <f>VLOOKUP(I560, Product!$A$2:$I$501,9,FALSE)</f>
        <v>82</v>
      </c>
      <c r="P560" s="11" t="s">
        <v>1773</v>
      </c>
      <c r="Q560" s="11" t="str">
        <f>VLOOKUP(P560,Store_Dim!$A$2:$E$21,2,FALSE)</f>
        <v>Gray Ltd</v>
      </c>
      <c r="R560" s="11" t="str">
        <f>VLOOKUP(P560,Store_Dim!$A$2:$E$21,3,FALSE)</f>
        <v>North</v>
      </c>
      <c r="S560" s="11" t="str">
        <f>VLOOKUP(P560,Store_Dim!$A$2:$E$21,4,FALSE)</f>
        <v>New Michaelchester</v>
      </c>
      <c r="T560" s="11" t="str">
        <f>VLOOKUP(P560,Store_Dim!$A$2:$E$21,5,FALSE)</f>
        <v>Outlet</v>
      </c>
      <c r="U560" s="11" t="s">
        <v>1976</v>
      </c>
      <c r="V560" s="14">
        <f>VLOOKUP(Table1[[#This Row],[Sales_ID]],Sales!$A$2:$O$2001,2,FALSE)</f>
        <v>45433</v>
      </c>
      <c r="W560" s="15">
        <f>VLOOKUP(Table1[[#This Row],[Sales_ID]],Sales!$A$2:$O$2001,12,FALSE)</f>
        <v>4</v>
      </c>
      <c r="X560" s="16" t="str">
        <f>TEXT(VLOOKUP(Table1[[#This Row],[Sales_ID]],Sales!$A$2:$O$2001,13,FALSE),"₹#,##0")</f>
        <v>₹356</v>
      </c>
      <c r="Y560" s="51">
        <f>VLOOKUP(Table1[[#This Row],[Sales_ID]],Sales!$A$2:$O$2001,14,FALSE)</f>
        <v>0.16</v>
      </c>
      <c r="Z560" s="11" t="str">
        <f>VLOOKUP(Table1[[#This Row],[Sales_ID]],Sales!$A$2:$O$2001,10,FALSE)</f>
        <v>COD</v>
      </c>
      <c r="AA560" s="50">
        <f>VLOOKUP(Table1[[#This Row],[Sales_ID]],Sales!$A$2:$O$2001,15,FALSE)</f>
        <v>1194.9503999999999</v>
      </c>
    </row>
    <row r="561" spans="1:27" x14ac:dyDescent="0.3">
      <c r="A561" s="11" t="s">
        <v>393</v>
      </c>
      <c r="B561" s="11" t="str">
        <f>PROPER(VLOOKUP(A561,Customer!$A$2:$J$501,9,FALSE))</f>
        <v>David Cole</v>
      </c>
      <c r="C561" s="11" t="str">
        <f>PROPER(VLOOKUP(A561,Customer!$A$2:$H$501,3,FALSE))</f>
        <v>27</v>
      </c>
      <c r="D561" s="11" t="str">
        <f>PROPER(VLOOKUP(A561,Customer!$A$2:$H$501,4,FALSE))</f>
        <v>Female</v>
      </c>
      <c r="E561" s="11" t="str">
        <f>PROPER(VLOOKUP(A561,Customer!$A$2:$H$501,5,FALSE))</f>
        <v>Lake Michael</v>
      </c>
      <c r="F561" s="11" t="str">
        <f>PROPER(VLOOKUP(A561,Customer!$A$2:$H$501,6,FALSE))</f>
        <v>Michigan</v>
      </c>
      <c r="G561" s="11" t="str">
        <f>VLOOKUP(A561,Customer!$A$2:$H$501,7,FALSE)</f>
        <v>USA</v>
      </c>
      <c r="H561" s="11" t="str">
        <f>PROPER(VLOOKUP(A561,Customer!$A$1:$J$501,10,FALSE))</f>
        <v>Silver</v>
      </c>
      <c r="I561" s="11" t="s">
        <v>1746</v>
      </c>
      <c r="J561" s="11" t="str">
        <f>VLOOKUP(I561, Product!$A$2:$H$501, 2,FALSE)</f>
        <v>Stainless Steel Cookware Set</v>
      </c>
      <c r="K561" s="11" t="str">
        <f>VLOOKUP(I561,Product!$A$2:$H$501,3,FALSE)</f>
        <v>Home</v>
      </c>
      <c r="L561" s="11" t="str">
        <f>VLOOKUP(I561, Product!$A$2:$H$501, 4,FALSE)</f>
        <v>Kitchen</v>
      </c>
      <c r="M561" s="11" t="str">
        <f>VLOOKUP(I561, Product!$A$2:$H$501,5,FALSE)</f>
        <v>Campbell Ltd</v>
      </c>
      <c r="N561" s="12">
        <f>VLOOKUP(I561, Product!$A$2:$I$501,8,FALSE)</f>
        <v>201.41</v>
      </c>
      <c r="O561" s="12">
        <f>VLOOKUP(I561, Product!$A$2:$I$501,9,FALSE)</f>
        <v>146</v>
      </c>
      <c r="P561" s="11" t="s">
        <v>1792</v>
      </c>
      <c r="Q561" s="11" t="str">
        <f>VLOOKUP(P561,Store_Dim!$A$2:$E$21,2,FALSE)</f>
        <v>Aguirre-Keller</v>
      </c>
      <c r="R561" s="11" t="str">
        <f>VLOOKUP(P561,Store_Dim!$A$2:$E$21,3,FALSE)</f>
        <v>South</v>
      </c>
      <c r="S561" s="11" t="str">
        <f>VLOOKUP(P561,Store_Dim!$A$2:$E$21,4,FALSE)</f>
        <v>Lake Michael</v>
      </c>
      <c r="T561" s="11" t="str">
        <f>VLOOKUP(P561,Store_Dim!$A$2:$E$21,5,FALSE)</f>
        <v>Online</v>
      </c>
      <c r="U561" s="11" t="s">
        <v>3326</v>
      </c>
      <c r="V561" s="14">
        <f>VLOOKUP(Table1[[#This Row],[Sales_ID]],Sales!$A$2:$O$2001,2,FALSE)</f>
        <v>45618</v>
      </c>
      <c r="W561" s="15">
        <f>VLOOKUP(Table1[[#This Row],[Sales_ID]],Sales!$A$2:$O$2001,12,FALSE)</f>
        <v>1</v>
      </c>
      <c r="X561" s="16" t="str">
        <f>TEXT(VLOOKUP(Table1[[#This Row],[Sales_ID]],Sales!$A$2:$O$2001,13,FALSE),"₹#,##0")</f>
        <v>₹737</v>
      </c>
      <c r="Y561" s="51">
        <f>VLOOKUP(Table1[[#This Row],[Sales_ID]],Sales!$A$2:$O$2001,14,FALSE)</f>
        <v>0.16</v>
      </c>
      <c r="Z561" s="11" t="str">
        <f>VLOOKUP(Table1[[#This Row],[Sales_ID]],Sales!$A$2:$O$2001,10,FALSE)</f>
        <v>PayPal</v>
      </c>
      <c r="AA561" s="50">
        <f>VLOOKUP(Table1[[#This Row],[Sales_ID]],Sales!$A$2:$O$2001,15,FALSE)</f>
        <v>618.69359999999995</v>
      </c>
    </row>
    <row r="562" spans="1:27" x14ac:dyDescent="0.3">
      <c r="A562" s="11" t="s">
        <v>1249</v>
      </c>
      <c r="B562" s="11" t="str">
        <f>PROPER(VLOOKUP(A562,Customer!$A$2:$J$501,9,FALSE))</f>
        <v>Terry Moses</v>
      </c>
      <c r="C562" s="11" t="str">
        <f>PROPER(VLOOKUP(A562,Customer!$A$2:$H$501,3,FALSE))</f>
        <v>51</v>
      </c>
      <c r="D562" s="11" t="str">
        <f>PROPER(VLOOKUP(A562,Customer!$A$2:$H$501,4,FALSE))</f>
        <v>Female</v>
      </c>
      <c r="E562" s="11" t="str">
        <f>PROPER(VLOOKUP(A562,Customer!$A$2:$H$501,5,FALSE))</f>
        <v>Leahmouth</v>
      </c>
      <c r="F562" s="11" t="str">
        <f>PROPER(VLOOKUP(A562,Customer!$A$2:$H$501,6,FALSE))</f>
        <v>Nevada</v>
      </c>
      <c r="G562" s="11" t="str">
        <f>VLOOKUP(A562,Customer!$A$2:$H$501,7,FALSE)</f>
        <v>USA</v>
      </c>
      <c r="H562" s="11" t="str">
        <f>PROPER(VLOOKUP(A562,Customer!$A$1:$J$501,10,FALSE))</f>
        <v>Platinum</v>
      </c>
      <c r="I562" s="11" t="s">
        <v>1678</v>
      </c>
      <c r="J562" s="11" t="str">
        <f>VLOOKUP(I562, Product!$A$2:$H$501, 2,FALSE)</f>
        <v>Adjustable Dumbbells 20kg</v>
      </c>
      <c r="K562" s="11" t="str">
        <f>VLOOKUP(I562,Product!$A$2:$H$501,3,FALSE)</f>
        <v>Sports</v>
      </c>
      <c r="L562" s="11" t="str">
        <f>VLOOKUP(I562, Product!$A$2:$H$501, 4,FALSE)</f>
        <v>Fitness</v>
      </c>
      <c r="M562" s="11" t="str">
        <f>VLOOKUP(I562, Product!$A$2:$H$501,5,FALSE)</f>
        <v>Montgomery, Benton and Miller</v>
      </c>
      <c r="N562" s="12">
        <f>VLOOKUP(I562, Product!$A$2:$I$501,8,FALSE)</f>
        <v>240.63</v>
      </c>
      <c r="O562" s="12">
        <f>VLOOKUP(I562, Product!$A$2:$I$501,9,FALSE)</f>
        <v>423</v>
      </c>
      <c r="P562" s="11" t="s">
        <v>1801</v>
      </c>
      <c r="Q562" s="11" t="str">
        <f>VLOOKUP(P562,Store_Dim!$A$2:$E$21,2,FALSE)</f>
        <v>Shelton PLC</v>
      </c>
      <c r="R562" s="11" t="str">
        <f>VLOOKUP(P562,Store_Dim!$A$2:$E$21,3,FALSE)</f>
        <v>North</v>
      </c>
      <c r="S562" s="11" t="str">
        <f>VLOOKUP(P562,Store_Dim!$A$2:$E$21,4,FALSE)</f>
        <v>East Jenniferstad</v>
      </c>
      <c r="T562" s="11" t="str">
        <f>VLOOKUP(P562,Store_Dim!$A$2:$E$21,5,FALSE)</f>
        <v>Flagship</v>
      </c>
      <c r="U562" s="11" t="s">
        <v>3327</v>
      </c>
      <c r="V562" s="14">
        <f>VLOOKUP(Table1[[#This Row],[Sales_ID]],Sales!$A$2:$O$2001,2,FALSE)</f>
        <v>45586</v>
      </c>
      <c r="W562" s="15">
        <f>VLOOKUP(Table1[[#This Row],[Sales_ID]],Sales!$A$2:$O$2001,12,FALSE)</f>
        <v>1</v>
      </c>
      <c r="X562" s="16" t="str">
        <f>TEXT(VLOOKUP(Table1[[#This Row],[Sales_ID]],Sales!$A$2:$O$2001,13,FALSE),"₹#,##0")</f>
        <v>₹524</v>
      </c>
      <c r="Y562" s="51">
        <f>VLOOKUP(Table1[[#This Row],[Sales_ID]],Sales!$A$2:$O$2001,14,FALSE)</f>
        <v>0.28000000000000003</v>
      </c>
      <c r="Z562" s="11" t="str">
        <f>VLOOKUP(Table1[[#This Row],[Sales_ID]],Sales!$A$2:$O$2001,10,FALSE)</f>
        <v>Credit Card</v>
      </c>
      <c r="AA562" s="50">
        <f>VLOOKUP(Table1[[#This Row],[Sales_ID]],Sales!$A$2:$O$2001,15,FALSE)</f>
        <v>377.28</v>
      </c>
    </row>
    <row r="563" spans="1:27" x14ac:dyDescent="0.3">
      <c r="A563" s="11" t="s">
        <v>178</v>
      </c>
      <c r="B563" s="11" t="str">
        <f>PROPER(VLOOKUP(A563,Customer!$A$2:$J$501,9,FALSE))</f>
        <v>Michelle Garcia Dds</v>
      </c>
      <c r="C563" s="11" t="str">
        <f>PROPER(VLOOKUP(A563,Customer!$A$2:$H$501,3,FALSE))</f>
        <v>55</v>
      </c>
      <c r="D563" s="11" t="str">
        <f>PROPER(VLOOKUP(A563,Customer!$A$2:$H$501,4,FALSE))</f>
        <v>Female</v>
      </c>
      <c r="E563" s="11" t="str">
        <f>PROPER(VLOOKUP(A563,Customer!$A$2:$H$501,5,FALSE))</f>
        <v>Perezbury</v>
      </c>
      <c r="F563" s="11" t="str">
        <f>PROPER(VLOOKUP(A563,Customer!$A$2:$H$501,6,FALSE))</f>
        <v>Ohio</v>
      </c>
      <c r="G563" s="11" t="str">
        <f>VLOOKUP(A563,Customer!$A$2:$H$501,7,FALSE)</f>
        <v>USA</v>
      </c>
      <c r="H563" s="11" t="str">
        <f>PROPER(VLOOKUP(A563,Customer!$A$1:$J$501,10,FALSE))</f>
        <v>Platinum</v>
      </c>
      <c r="I563" s="11" t="s">
        <v>1604</v>
      </c>
      <c r="J563" s="11" t="str">
        <f>VLOOKUP(I563, Product!$A$2:$H$501, 2,FALSE)</f>
        <v>Sports Stopwatch Timer</v>
      </c>
      <c r="K563" s="11" t="str">
        <f>VLOOKUP(I563,Product!$A$2:$H$501,3,FALSE)</f>
        <v>Sports</v>
      </c>
      <c r="L563" s="11" t="str">
        <f>VLOOKUP(I563, Product!$A$2:$H$501, 4,FALSE)</f>
        <v>Accessories</v>
      </c>
      <c r="M563" s="11" t="str">
        <f>VLOOKUP(I563, Product!$A$2:$H$501,5,FALSE)</f>
        <v>Burns-Hansen</v>
      </c>
      <c r="N563" s="12">
        <f>VLOOKUP(I563, Product!$A$2:$I$501,8,FALSE)</f>
        <v>38.76</v>
      </c>
      <c r="O563" s="12">
        <f>VLOOKUP(I563, Product!$A$2:$I$501,9,FALSE)</f>
        <v>137</v>
      </c>
      <c r="P563" s="11" t="s">
        <v>1766</v>
      </c>
      <c r="Q563" s="11" t="str">
        <f>VLOOKUP(P563,Store_Dim!$A$2:$E$21,2,FALSE)</f>
        <v>Johnson-Wright</v>
      </c>
      <c r="R563" s="11" t="str">
        <f>VLOOKUP(P563,Store_Dim!$A$2:$E$21,3,FALSE)</f>
        <v>North</v>
      </c>
      <c r="S563" s="11" t="str">
        <f>VLOOKUP(P563,Store_Dim!$A$2:$E$21,4,FALSE)</f>
        <v>Hoodberg</v>
      </c>
      <c r="T563" s="11" t="str">
        <f>VLOOKUP(P563,Store_Dim!$A$2:$E$21,5,FALSE)</f>
        <v>Outlet</v>
      </c>
      <c r="U563" s="11" t="s">
        <v>3328</v>
      </c>
      <c r="V563" s="14">
        <f>VLOOKUP(Table1[[#This Row],[Sales_ID]],Sales!$A$2:$O$2001,2,FALSE)</f>
        <v>45548</v>
      </c>
      <c r="W563" s="15">
        <f>VLOOKUP(Table1[[#This Row],[Sales_ID]],Sales!$A$2:$O$2001,12,FALSE)</f>
        <v>4</v>
      </c>
      <c r="X563" s="16" t="str">
        <f>TEXT(VLOOKUP(Table1[[#This Row],[Sales_ID]],Sales!$A$2:$O$2001,13,FALSE),"₹#,##0")</f>
        <v>₹566</v>
      </c>
      <c r="Y563" s="51">
        <f>VLOOKUP(Table1[[#This Row],[Sales_ID]],Sales!$A$2:$O$2001,14,FALSE)</f>
        <v>0.28000000000000003</v>
      </c>
      <c r="Z563" s="11" t="str">
        <f>VLOOKUP(Table1[[#This Row],[Sales_ID]],Sales!$A$2:$O$2001,10,FALSE)</f>
        <v>COD</v>
      </c>
      <c r="AA563" s="50">
        <f>VLOOKUP(Table1[[#This Row],[Sales_ID]],Sales!$A$2:$O$2001,15,FALSE)</f>
        <v>1630.3391999999999</v>
      </c>
    </row>
    <row r="564" spans="1:27" x14ac:dyDescent="0.3">
      <c r="A564" s="11" t="s">
        <v>827</v>
      </c>
      <c r="B564" s="11" t="str">
        <f>PROPER(VLOOKUP(A564,Customer!$A$2:$J$501,9,FALSE))</f>
        <v>Beth Allen</v>
      </c>
      <c r="C564" s="11" t="str">
        <f>PROPER(VLOOKUP(A564,Customer!$A$2:$H$501,3,FALSE))</f>
        <v>32</v>
      </c>
      <c r="D564" s="11" t="str">
        <f>PROPER(VLOOKUP(A564,Customer!$A$2:$H$501,4,FALSE))</f>
        <v>Female</v>
      </c>
      <c r="E564" s="11" t="str">
        <f>PROPER(VLOOKUP(A564,Customer!$A$2:$H$501,5,FALSE))</f>
        <v>South Kathrynmouth</v>
      </c>
      <c r="F564" s="11" t="str">
        <f>PROPER(VLOOKUP(A564,Customer!$A$2:$H$501,6,FALSE))</f>
        <v>Oklahoma</v>
      </c>
      <c r="G564" s="11" t="str">
        <f>VLOOKUP(A564,Customer!$A$2:$H$501,7,FALSE)</f>
        <v>USA</v>
      </c>
      <c r="H564" s="11" t="str">
        <f>PROPER(VLOOKUP(A564,Customer!$A$1:$J$501,10,FALSE))</f>
        <v>Silver</v>
      </c>
      <c r="I564" s="11" t="s">
        <v>1590</v>
      </c>
      <c r="J564" s="11" t="str">
        <f>VLOOKUP(I564, Product!$A$2:$H$501, 2,FALSE)</f>
        <v>Multi-Purpose Storage Box</v>
      </c>
      <c r="K564" s="11" t="str">
        <f>VLOOKUP(I564,Product!$A$2:$H$501,3,FALSE)</f>
        <v>Home</v>
      </c>
      <c r="L564" s="11" t="str">
        <f>VLOOKUP(I564, Product!$A$2:$H$501, 4,FALSE)</f>
        <v>Storage</v>
      </c>
      <c r="M564" s="11" t="str">
        <f>VLOOKUP(I564, Product!$A$2:$H$501,5,FALSE)</f>
        <v>Gardner-Montes</v>
      </c>
      <c r="N564" s="12">
        <f>VLOOKUP(I564, Product!$A$2:$I$501,8,FALSE)</f>
        <v>123.46</v>
      </c>
      <c r="O564" s="12">
        <f>VLOOKUP(I564, Product!$A$2:$I$501,9,FALSE)</f>
        <v>76</v>
      </c>
      <c r="P564" s="11" t="s">
        <v>1789</v>
      </c>
      <c r="Q564" s="11" t="str">
        <f>VLOOKUP(P564,Store_Dim!$A$2:$E$21,2,FALSE)</f>
        <v>Hill, Wagner and Ballard</v>
      </c>
      <c r="R564" s="11" t="str">
        <f>VLOOKUP(P564,Store_Dim!$A$2:$E$21,3,FALSE)</f>
        <v>East</v>
      </c>
      <c r="S564" s="11" t="str">
        <f>VLOOKUP(P564,Store_Dim!$A$2:$E$21,4,FALSE)</f>
        <v>East Davidville</v>
      </c>
      <c r="T564" s="11" t="str">
        <f>VLOOKUP(P564,Store_Dim!$A$2:$E$21,5,FALSE)</f>
        <v>Online</v>
      </c>
      <c r="U564" s="11" t="s">
        <v>3329</v>
      </c>
      <c r="V564" s="14">
        <f>VLOOKUP(Table1[[#This Row],[Sales_ID]],Sales!$A$2:$O$2001,2,FALSE)</f>
        <v>45772</v>
      </c>
      <c r="W564" s="15">
        <f>VLOOKUP(Table1[[#This Row],[Sales_ID]],Sales!$A$2:$O$2001,12,FALSE)</f>
        <v>1</v>
      </c>
      <c r="X564" s="16" t="str">
        <f>TEXT(VLOOKUP(Table1[[#This Row],[Sales_ID]],Sales!$A$2:$O$2001,13,FALSE),"₹#,##0")</f>
        <v>₹252</v>
      </c>
      <c r="Y564" s="51">
        <f>VLOOKUP(Table1[[#This Row],[Sales_ID]],Sales!$A$2:$O$2001,14,FALSE)</f>
        <v>0.09</v>
      </c>
      <c r="Z564" s="11" t="str">
        <f>VLOOKUP(Table1[[#This Row],[Sales_ID]],Sales!$A$2:$O$2001,10,FALSE)</f>
        <v>Credit Card</v>
      </c>
      <c r="AA564" s="50">
        <f>VLOOKUP(Table1[[#This Row],[Sales_ID]],Sales!$A$2:$O$2001,15,FALSE)</f>
        <v>229.3109</v>
      </c>
    </row>
    <row r="565" spans="1:27" x14ac:dyDescent="0.3">
      <c r="A565" s="11" t="s">
        <v>716</v>
      </c>
      <c r="B565" s="11" t="str">
        <f>PROPER(VLOOKUP(A565,Customer!$A$2:$J$501,9,FALSE))</f>
        <v>Lisa Young</v>
      </c>
      <c r="C565" s="11" t="str">
        <f>PROPER(VLOOKUP(A565,Customer!$A$2:$H$501,3,FALSE))</f>
        <v>38</v>
      </c>
      <c r="D565" s="11" t="str">
        <f>PROPER(VLOOKUP(A565,Customer!$A$2:$H$501,4,FALSE))</f>
        <v>Male</v>
      </c>
      <c r="E565" s="11" t="str">
        <f>PROPER(VLOOKUP(A565,Customer!$A$2:$H$501,5,FALSE))</f>
        <v>Maybury</v>
      </c>
      <c r="F565" s="11" t="str">
        <f>PROPER(VLOOKUP(A565,Customer!$A$2:$H$501,6,FALSE))</f>
        <v>Georgia</v>
      </c>
      <c r="G565" s="11" t="str">
        <f>VLOOKUP(A565,Customer!$A$2:$H$501,7,FALSE)</f>
        <v>USA</v>
      </c>
      <c r="H565" s="11" t="str">
        <f>PROPER(VLOOKUP(A565,Customer!$A$1:$J$501,10,FALSE))</f>
        <v>Platinum</v>
      </c>
      <c r="I565" s="11" t="s">
        <v>1582</v>
      </c>
      <c r="J565" s="11" t="str">
        <f>VLOOKUP(I565, Product!$A$2:$H$501, 2,FALSE)</f>
        <v>Soccer Training Cone Set</v>
      </c>
      <c r="K565" s="11" t="str">
        <f>VLOOKUP(I565,Product!$A$2:$H$501,3,FALSE)</f>
        <v>Sports</v>
      </c>
      <c r="L565" s="11" t="str">
        <f>VLOOKUP(I565, Product!$A$2:$H$501, 4,FALSE)</f>
        <v>Accessories</v>
      </c>
      <c r="M565" s="11" t="str">
        <f>VLOOKUP(I565, Product!$A$2:$H$501,5,FALSE)</f>
        <v>Ford, Murphy and Wilson</v>
      </c>
      <c r="N565" s="12">
        <f>VLOOKUP(I565, Product!$A$2:$I$501,8,FALSE)</f>
        <v>144.53</v>
      </c>
      <c r="O565" s="12">
        <f>VLOOKUP(I565, Product!$A$2:$I$501,9,FALSE)</f>
        <v>367</v>
      </c>
      <c r="P565" s="11" t="s">
        <v>1813</v>
      </c>
      <c r="Q565" s="11" t="str">
        <f>VLOOKUP(P565,Store_Dim!$A$2:$E$21,2,FALSE)</f>
        <v>Mann-Austin</v>
      </c>
      <c r="R565" s="11" t="str">
        <f>VLOOKUP(P565,Store_Dim!$A$2:$E$21,3,FALSE)</f>
        <v>East</v>
      </c>
      <c r="S565" s="11" t="str">
        <f>VLOOKUP(P565,Store_Dim!$A$2:$E$21,4,FALSE)</f>
        <v>Vasquezborough</v>
      </c>
      <c r="T565" s="11" t="str">
        <f>VLOOKUP(P565,Store_Dim!$A$2:$E$21,5,FALSE)</f>
        <v>Online</v>
      </c>
      <c r="U565" s="11" t="s">
        <v>3330</v>
      </c>
      <c r="V565" s="14">
        <f>VLOOKUP(Table1[[#This Row],[Sales_ID]],Sales!$A$2:$O$2001,2,FALSE)</f>
        <v>45361</v>
      </c>
      <c r="W565" s="15">
        <f>VLOOKUP(Table1[[#This Row],[Sales_ID]],Sales!$A$2:$O$2001,12,FALSE)</f>
        <v>1</v>
      </c>
      <c r="X565" s="16" t="str">
        <f>TEXT(VLOOKUP(Table1[[#This Row],[Sales_ID]],Sales!$A$2:$O$2001,13,FALSE),"₹#,##0")</f>
        <v>₹259</v>
      </c>
      <c r="Y565" s="51">
        <f>VLOOKUP(Table1[[#This Row],[Sales_ID]],Sales!$A$2:$O$2001,14,FALSE)</f>
        <v>0.27</v>
      </c>
      <c r="Z565" s="11" t="str">
        <f>VLOOKUP(Table1[[#This Row],[Sales_ID]],Sales!$A$2:$O$2001,10,FALSE)</f>
        <v>COD</v>
      </c>
      <c r="AA565" s="50">
        <f>VLOOKUP(Table1[[#This Row],[Sales_ID]],Sales!$A$2:$O$2001,15,FALSE)</f>
        <v>189.21600000000001</v>
      </c>
    </row>
    <row r="566" spans="1:27" x14ac:dyDescent="0.3">
      <c r="A566" s="11" t="s">
        <v>1380</v>
      </c>
      <c r="B566" s="11" t="str">
        <f>PROPER(VLOOKUP(A566,Customer!$A$2:$J$501,9,FALSE))</f>
        <v>Shannon Turner</v>
      </c>
      <c r="C566" s="11" t="str">
        <f>PROPER(VLOOKUP(A566,Customer!$A$2:$H$501,3,FALSE))</f>
        <v>35</v>
      </c>
      <c r="D566" s="11" t="str">
        <f>PROPER(VLOOKUP(A566,Customer!$A$2:$H$501,4,FALSE))</f>
        <v>Male</v>
      </c>
      <c r="E566" s="11" t="str">
        <f>PROPER(VLOOKUP(A566,Customer!$A$2:$H$501,5,FALSE))</f>
        <v>West Jorge</v>
      </c>
      <c r="F566" s="11" t="str">
        <f>PROPER(VLOOKUP(A566,Customer!$A$2:$H$501,6,FALSE))</f>
        <v>Oklahoma</v>
      </c>
      <c r="G566" s="11" t="str">
        <f>VLOOKUP(A566,Customer!$A$2:$H$501,7,FALSE)</f>
        <v>USA</v>
      </c>
      <c r="H566" s="11" t="str">
        <f>PROPER(VLOOKUP(A566,Customer!$A$1:$J$501,10,FALSE))</f>
        <v>Silver</v>
      </c>
      <c r="I566" s="11" t="s">
        <v>1666</v>
      </c>
      <c r="J566" s="11" t="str">
        <f>VLOOKUP(I566, Product!$A$2:$H$501, 2,FALSE)</f>
        <v>Men's Hair Styling Gel</v>
      </c>
      <c r="K566" s="11" t="str">
        <f>VLOOKUP(I566,Product!$A$2:$H$501,3,FALSE)</f>
        <v>Beauty</v>
      </c>
      <c r="L566" s="11" t="str">
        <f>VLOOKUP(I566, Product!$A$2:$H$501, 4,FALSE)</f>
        <v>Haircare</v>
      </c>
      <c r="M566" s="11" t="str">
        <f>VLOOKUP(I566, Product!$A$2:$H$501,5,FALSE)</f>
        <v>Cline-Mccarthy</v>
      </c>
      <c r="N566" s="12">
        <f>VLOOKUP(I566, Product!$A$2:$I$501,8,FALSE)</f>
        <v>17.309999999999999</v>
      </c>
      <c r="O566" s="12">
        <f>VLOOKUP(I566, Product!$A$2:$I$501,9,FALSE)</f>
        <v>399</v>
      </c>
      <c r="P566" s="11" t="s">
        <v>1801</v>
      </c>
      <c r="Q566" s="11" t="str">
        <f>VLOOKUP(P566,Store_Dim!$A$2:$E$21,2,FALSE)</f>
        <v>Shelton PLC</v>
      </c>
      <c r="R566" s="11" t="str">
        <f>VLOOKUP(P566,Store_Dim!$A$2:$E$21,3,FALSE)</f>
        <v>North</v>
      </c>
      <c r="S566" s="11" t="str">
        <f>VLOOKUP(P566,Store_Dim!$A$2:$E$21,4,FALSE)</f>
        <v>East Jenniferstad</v>
      </c>
      <c r="T566" s="11" t="str">
        <f>VLOOKUP(P566,Store_Dim!$A$2:$E$21,5,FALSE)</f>
        <v>Flagship</v>
      </c>
      <c r="U566" s="11" t="s">
        <v>3331</v>
      </c>
      <c r="V566" s="14">
        <f>VLOOKUP(Table1[[#This Row],[Sales_ID]],Sales!$A$2:$O$2001,2,FALSE)</f>
        <v>45235</v>
      </c>
      <c r="W566" s="15">
        <f>VLOOKUP(Table1[[#This Row],[Sales_ID]],Sales!$A$2:$O$2001,12,FALSE)</f>
        <v>1</v>
      </c>
      <c r="X566" s="16" t="str">
        <f>TEXT(VLOOKUP(Table1[[#This Row],[Sales_ID]],Sales!$A$2:$O$2001,13,FALSE),"₹#,##0")</f>
        <v>₹936</v>
      </c>
      <c r="Y566" s="51">
        <f>VLOOKUP(Table1[[#This Row],[Sales_ID]],Sales!$A$2:$O$2001,14,FALSE)</f>
        <v>0.26</v>
      </c>
      <c r="Z566" s="11" t="str">
        <f>VLOOKUP(Table1[[#This Row],[Sales_ID]],Sales!$A$2:$O$2001,10,FALSE)</f>
        <v>PayPal</v>
      </c>
      <c r="AA566" s="50">
        <f>VLOOKUP(Table1[[#This Row],[Sales_ID]],Sales!$A$2:$O$2001,15,FALSE)</f>
        <v>692.38839999999993</v>
      </c>
    </row>
    <row r="567" spans="1:27" x14ac:dyDescent="0.3">
      <c r="A567" s="11" t="s">
        <v>1446</v>
      </c>
      <c r="B567" s="11" t="str">
        <f>PROPER(VLOOKUP(A567,Customer!$A$2:$J$501,9,FALSE))</f>
        <v>James Foster</v>
      </c>
      <c r="C567" s="11" t="str">
        <f>PROPER(VLOOKUP(A567,Customer!$A$2:$H$501,3,FALSE))</f>
        <v>19</v>
      </c>
      <c r="D567" s="11" t="str">
        <f>PROPER(VLOOKUP(A567,Customer!$A$2:$H$501,4,FALSE))</f>
        <v>Male</v>
      </c>
      <c r="E567" s="11" t="str">
        <f>PROPER(VLOOKUP(A567,Customer!$A$2:$H$501,5,FALSE))</f>
        <v>East Audrey</v>
      </c>
      <c r="F567" s="11" t="str">
        <f>PROPER(VLOOKUP(A567,Customer!$A$2:$H$501,6,FALSE))</f>
        <v>Utah</v>
      </c>
      <c r="G567" s="11" t="str">
        <f>VLOOKUP(A567,Customer!$A$2:$H$501,7,FALSE)</f>
        <v>USA</v>
      </c>
      <c r="H567" s="11" t="str">
        <f>PROPER(VLOOKUP(A567,Customer!$A$1:$J$501,10,FALSE))</f>
        <v>Gold</v>
      </c>
      <c r="I567" s="11" t="s">
        <v>1618</v>
      </c>
      <c r="J567" s="11" t="str">
        <f>VLOOKUP(I567, Product!$A$2:$H$501, 2,FALSE)</f>
        <v>Bedroom Table Lamp</v>
      </c>
      <c r="K567" s="11" t="str">
        <f>VLOOKUP(I567,Product!$A$2:$H$501,3,FALSE)</f>
        <v>Home</v>
      </c>
      <c r="L567" s="11" t="str">
        <f>VLOOKUP(I567, Product!$A$2:$H$501, 4,FALSE)</f>
        <v>Lighting</v>
      </c>
      <c r="M567" s="11" t="str">
        <f>VLOOKUP(I567, Product!$A$2:$H$501,5,FALSE)</f>
        <v>Jones LLC</v>
      </c>
      <c r="N567" s="12">
        <f>VLOOKUP(I567, Product!$A$2:$I$501,8,FALSE)</f>
        <v>382.22</v>
      </c>
      <c r="O567" s="12">
        <f>VLOOKUP(I567, Product!$A$2:$I$501,9,FALSE)</f>
        <v>329</v>
      </c>
      <c r="P567" s="11" t="s">
        <v>1782</v>
      </c>
      <c r="Q567" s="11" t="str">
        <f>VLOOKUP(P567,Store_Dim!$A$2:$E$21,2,FALSE)</f>
        <v>Bean, Jones and Park</v>
      </c>
      <c r="R567" s="11" t="str">
        <f>VLOOKUP(P567,Store_Dim!$A$2:$E$21,3,FALSE)</f>
        <v>West</v>
      </c>
      <c r="S567" s="11" t="str">
        <f>VLOOKUP(P567,Store_Dim!$A$2:$E$21,4,FALSE)</f>
        <v>Thompsonborough</v>
      </c>
      <c r="T567" s="11" t="str">
        <f>VLOOKUP(P567,Store_Dim!$A$2:$E$21,5,FALSE)</f>
        <v>Online</v>
      </c>
      <c r="U567" s="11" t="s">
        <v>3332</v>
      </c>
      <c r="V567" s="14">
        <f>VLOOKUP(Table1[[#This Row],[Sales_ID]],Sales!$A$2:$O$2001,2,FALSE)</f>
        <v>45864</v>
      </c>
      <c r="W567" s="15">
        <f>VLOOKUP(Table1[[#This Row],[Sales_ID]],Sales!$A$2:$O$2001,12,FALSE)</f>
        <v>4</v>
      </c>
      <c r="X567" s="16" t="str">
        <f>TEXT(VLOOKUP(Table1[[#This Row],[Sales_ID]],Sales!$A$2:$O$2001,13,FALSE),"₹#,##0")</f>
        <v>₹481</v>
      </c>
      <c r="Y567" s="51">
        <f>VLOOKUP(Table1[[#This Row],[Sales_ID]],Sales!$A$2:$O$2001,14,FALSE)</f>
        <v>0.02</v>
      </c>
      <c r="Z567" s="11" t="str">
        <f>VLOOKUP(Table1[[#This Row],[Sales_ID]],Sales!$A$2:$O$2001,10,FALSE)</f>
        <v>Credit Card</v>
      </c>
      <c r="AA567" s="50">
        <f>VLOOKUP(Table1[[#This Row],[Sales_ID]],Sales!$A$2:$O$2001,15,FALSE)</f>
        <v>1884.54</v>
      </c>
    </row>
    <row r="568" spans="1:27" x14ac:dyDescent="0.3">
      <c r="A568" s="11" t="s">
        <v>1154</v>
      </c>
      <c r="B568" s="11" t="str">
        <f>PROPER(VLOOKUP(A568,Customer!$A$2:$J$501,9,FALSE))</f>
        <v>Gregory Allen</v>
      </c>
      <c r="C568" s="11" t="str">
        <f>PROPER(VLOOKUP(A568,Customer!$A$2:$H$501,3,FALSE))</f>
        <v>20</v>
      </c>
      <c r="D568" s="11" t="str">
        <f>PROPER(VLOOKUP(A568,Customer!$A$2:$H$501,4,FALSE))</f>
        <v>Female</v>
      </c>
      <c r="E568" s="11" t="str">
        <f>PROPER(VLOOKUP(A568,Customer!$A$2:$H$501,5,FALSE))</f>
        <v>West Bruce</v>
      </c>
      <c r="F568" s="11" t="str">
        <f>PROPER(VLOOKUP(A568,Customer!$A$2:$H$501,6,FALSE))</f>
        <v>Vermont</v>
      </c>
      <c r="G568" s="11" t="str">
        <f>VLOOKUP(A568,Customer!$A$2:$H$501,7,FALSE)</f>
        <v>USA</v>
      </c>
      <c r="H568" s="11" t="str">
        <f>PROPER(VLOOKUP(A568,Customer!$A$1:$J$501,10,FALSE))</f>
        <v>Platinum</v>
      </c>
      <c r="I568" s="11" t="s">
        <v>1710</v>
      </c>
      <c r="J568" s="11" t="str">
        <f>VLOOKUP(I568, Product!$A$2:$H$501, 2,FALSE)</f>
        <v>Badminton Racket Set</v>
      </c>
      <c r="K568" s="11" t="str">
        <f>VLOOKUP(I568,Product!$A$2:$H$501,3,FALSE)</f>
        <v>Sports</v>
      </c>
      <c r="L568" s="11" t="str">
        <f>VLOOKUP(I568, Product!$A$2:$H$501, 4,FALSE)</f>
        <v>Equipment</v>
      </c>
      <c r="M568" s="11" t="str">
        <f>VLOOKUP(I568, Product!$A$2:$H$501,5,FALSE)</f>
        <v>Robinson-Brown</v>
      </c>
      <c r="N568" s="12">
        <f>VLOOKUP(I568, Product!$A$2:$I$501,8,FALSE)</f>
        <v>285.54000000000002</v>
      </c>
      <c r="O568" s="12">
        <f>VLOOKUP(I568, Product!$A$2:$I$501,9,FALSE)</f>
        <v>358</v>
      </c>
      <c r="P568" s="11" t="s">
        <v>1801</v>
      </c>
      <c r="Q568" s="11" t="str">
        <f>VLOOKUP(P568,Store_Dim!$A$2:$E$21,2,FALSE)</f>
        <v>Shelton PLC</v>
      </c>
      <c r="R568" s="11" t="str">
        <f>VLOOKUP(P568,Store_Dim!$A$2:$E$21,3,FALSE)</f>
        <v>North</v>
      </c>
      <c r="S568" s="11" t="str">
        <f>VLOOKUP(P568,Store_Dim!$A$2:$E$21,4,FALSE)</f>
        <v>East Jenniferstad</v>
      </c>
      <c r="T568" s="11" t="str">
        <f>VLOOKUP(P568,Store_Dim!$A$2:$E$21,5,FALSE)</f>
        <v>Flagship</v>
      </c>
      <c r="U568" s="11" t="s">
        <v>3333</v>
      </c>
      <c r="V568" s="14">
        <f>VLOOKUP(Table1[[#This Row],[Sales_ID]],Sales!$A$2:$O$2001,2,FALSE)</f>
        <v>45681</v>
      </c>
      <c r="W568" s="15">
        <f>VLOOKUP(Table1[[#This Row],[Sales_ID]],Sales!$A$2:$O$2001,12,FALSE)</f>
        <v>2</v>
      </c>
      <c r="X568" s="16" t="str">
        <f>TEXT(VLOOKUP(Table1[[#This Row],[Sales_ID]],Sales!$A$2:$O$2001,13,FALSE),"₹#,##0")</f>
        <v>₹458</v>
      </c>
      <c r="Y568" s="51">
        <f>VLOOKUP(Table1[[#This Row],[Sales_ID]],Sales!$A$2:$O$2001,14,FALSE)</f>
        <v>0.01</v>
      </c>
      <c r="Z568" s="11" t="str">
        <f>VLOOKUP(Table1[[#This Row],[Sales_ID]],Sales!$A$2:$O$2001,10,FALSE)</f>
        <v>COD</v>
      </c>
      <c r="AA568" s="50">
        <f>VLOOKUP(Table1[[#This Row],[Sales_ID]],Sales!$A$2:$O$2001,15,FALSE)</f>
        <v>906.50339999999994</v>
      </c>
    </row>
    <row r="569" spans="1:27" x14ac:dyDescent="0.3">
      <c r="A569" s="11" t="s">
        <v>547</v>
      </c>
      <c r="B569" s="11" t="str">
        <f>PROPER(VLOOKUP(A569,Customer!$A$2:$J$501,9,FALSE))</f>
        <v>Daniel Rivas</v>
      </c>
      <c r="C569" s="11" t="str">
        <f>PROPER(VLOOKUP(A569,Customer!$A$2:$H$501,3,FALSE))</f>
        <v>39</v>
      </c>
      <c r="D569" s="11" t="str">
        <f>PROPER(VLOOKUP(A569,Customer!$A$2:$H$501,4,FALSE))</f>
        <v>Female</v>
      </c>
      <c r="E569" s="11" t="str">
        <f>PROPER(VLOOKUP(A569,Customer!$A$2:$H$501,5,FALSE))</f>
        <v>Dominiquefort</v>
      </c>
      <c r="F569" s="11" t="str">
        <f>PROPER(VLOOKUP(A569,Customer!$A$2:$H$501,6,FALSE))</f>
        <v>Georgia</v>
      </c>
      <c r="G569" s="11" t="str">
        <f>VLOOKUP(A569,Customer!$A$2:$H$501,7,FALSE)</f>
        <v>USA</v>
      </c>
      <c r="H569" s="11" t="str">
        <f>PROPER(VLOOKUP(A569,Customer!$A$1:$J$501,10,FALSE))</f>
        <v>Silver</v>
      </c>
      <c r="I569" s="11" t="s">
        <v>1644</v>
      </c>
      <c r="J569" s="11" t="str">
        <f>VLOOKUP(I569, Product!$A$2:$H$501, 2,FALSE)</f>
        <v>Car Dashboard Phone Holder</v>
      </c>
      <c r="K569" s="11" t="str">
        <f>VLOOKUP(I569,Product!$A$2:$H$501,3,FALSE)</f>
        <v>Electronics</v>
      </c>
      <c r="L569" s="11" t="str">
        <f>VLOOKUP(I569, Product!$A$2:$H$501, 4,FALSE)</f>
        <v>Accessories</v>
      </c>
      <c r="M569" s="11" t="str">
        <f>VLOOKUP(I569, Product!$A$2:$H$501,5,FALSE)</f>
        <v>Byrd, Stewart and Valdez</v>
      </c>
      <c r="N569" s="12">
        <f>VLOOKUP(I569, Product!$A$2:$I$501,8,FALSE)</f>
        <v>177.98</v>
      </c>
      <c r="O569" s="12">
        <f>VLOOKUP(I569, Product!$A$2:$I$501,9,FALSE)</f>
        <v>103</v>
      </c>
      <c r="P569" s="11" t="s">
        <v>1799</v>
      </c>
      <c r="Q569" s="11" t="str">
        <f>VLOOKUP(P569,Store_Dim!$A$2:$E$21,2,FALSE)</f>
        <v>Mcdonald Inc</v>
      </c>
      <c r="R569" s="11" t="str">
        <f>VLOOKUP(P569,Store_Dim!$A$2:$E$21,3,FALSE)</f>
        <v>South</v>
      </c>
      <c r="S569" s="11" t="str">
        <f>VLOOKUP(P569,Store_Dim!$A$2:$E$21,4,FALSE)</f>
        <v>Christopherland</v>
      </c>
      <c r="T569" s="11" t="str">
        <f>VLOOKUP(P569,Store_Dim!$A$2:$E$21,5,FALSE)</f>
        <v>Outlet</v>
      </c>
      <c r="U569" s="11" t="s">
        <v>3334</v>
      </c>
      <c r="V569" s="14">
        <f>VLOOKUP(Table1[[#This Row],[Sales_ID]],Sales!$A$2:$O$2001,2,FALSE)</f>
        <v>45905</v>
      </c>
      <c r="W569" s="15">
        <f>VLOOKUP(Table1[[#This Row],[Sales_ID]],Sales!$A$2:$O$2001,12,FALSE)</f>
        <v>1</v>
      </c>
      <c r="X569" s="16" t="str">
        <f>TEXT(VLOOKUP(Table1[[#This Row],[Sales_ID]],Sales!$A$2:$O$2001,13,FALSE),"₹#,##0")</f>
        <v>₹995</v>
      </c>
      <c r="Y569" s="51">
        <f>VLOOKUP(Table1[[#This Row],[Sales_ID]],Sales!$A$2:$O$2001,14,FALSE)</f>
        <v>0.28000000000000003</v>
      </c>
      <c r="Z569" s="11" t="str">
        <f>VLOOKUP(Table1[[#This Row],[Sales_ID]],Sales!$A$2:$O$2001,10,FALSE)</f>
        <v>Credit Card</v>
      </c>
      <c r="AA569" s="50">
        <f>VLOOKUP(Table1[[#This Row],[Sales_ID]],Sales!$A$2:$O$2001,15,FALSE)</f>
        <v>716.1336</v>
      </c>
    </row>
    <row r="570" spans="1:27" x14ac:dyDescent="0.3">
      <c r="A570" s="11" t="s">
        <v>785</v>
      </c>
      <c r="B570" s="11" t="str">
        <f>PROPER(VLOOKUP(A570,Customer!$A$2:$J$501,9,FALSE))</f>
        <v>Laura Soto</v>
      </c>
      <c r="C570" s="11" t="str">
        <f>PROPER(VLOOKUP(A570,Customer!$A$2:$H$501,3,FALSE))</f>
        <v>57</v>
      </c>
      <c r="D570" s="11" t="str">
        <f>PROPER(VLOOKUP(A570,Customer!$A$2:$H$501,4,FALSE))</f>
        <v>Female</v>
      </c>
      <c r="E570" s="11" t="str">
        <f>PROPER(VLOOKUP(A570,Customer!$A$2:$H$501,5,FALSE))</f>
        <v>Rodriguezton</v>
      </c>
      <c r="F570" s="11" t="str">
        <f>PROPER(VLOOKUP(A570,Customer!$A$2:$H$501,6,FALSE))</f>
        <v>Michigan</v>
      </c>
      <c r="G570" s="11" t="str">
        <f>VLOOKUP(A570,Customer!$A$2:$H$501,7,FALSE)</f>
        <v>USA</v>
      </c>
      <c r="H570" s="11" t="str">
        <f>PROPER(VLOOKUP(A570,Customer!$A$1:$J$501,10,FALSE))</f>
        <v>Platinum</v>
      </c>
      <c r="I570" s="11" t="s">
        <v>1728</v>
      </c>
      <c r="J570" s="11" t="str">
        <f>VLOOKUP(I570, Product!$A$2:$H$501, 2,FALSE)</f>
        <v>Gaming Mouse Pad XL</v>
      </c>
      <c r="K570" s="11" t="str">
        <f>VLOOKUP(I570,Product!$A$2:$H$501,3,FALSE)</f>
        <v>Electronics</v>
      </c>
      <c r="L570" s="11" t="str">
        <f>VLOOKUP(I570, Product!$A$2:$H$501, 4,FALSE)</f>
        <v>Accessories</v>
      </c>
      <c r="M570" s="11" t="str">
        <f>VLOOKUP(I570, Product!$A$2:$H$501,5,FALSE)</f>
        <v>Sharp, Taylor and Rodriguez</v>
      </c>
      <c r="N570" s="12">
        <f>VLOOKUP(I570, Product!$A$2:$I$501,8,FALSE)</f>
        <v>340.14</v>
      </c>
      <c r="O570" s="12">
        <f>VLOOKUP(I570, Product!$A$2:$I$501,9,FALSE)</f>
        <v>361</v>
      </c>
      <c r="P570" s="11" t="s">
        <v>1752</v>
      </c>
      <c r="Q570" s="11" t="str">
        <f>VLOOKUP(P570,Store_Dim!$A$2:$E$21,2,FALSE)</f>
        <v>Rivera-Warner</v>
      </c>
      <c r="R570" s="11" t="str">
        <f>VLOOKUP(P570,Store_Dim!$A$2:$E$21,3,FALSE)</f>
        <v>East</v>
      </c>
      <c r="S570" s="11" t="str">
        <f>VLOOKUP(P570,Store_Dim!$A$2:$E$21,4,FALSE)</f>
        <v>Washingtonfurt</v>
      </c>
      <c r="T570" s="11" t="str">
        <f>VLOOKUP(P570,Store_Dim!$A$2:$E$21,5,FALSE)</f>
        <v>Flagship</v>
      </c>
      <c r="U570" s="11" t="s">
        <v>3335</v>
      </c>
      <c r="V570" s="14">
        <f>VLOOKUP(Table1[[#This Row],[Sales_ID]],Sales!$A$2:$O$2001,2,FALSE)</f>
        <v>45765</v>
      </c>
      <c r="W570" s="15">
        <f>VLOOKUP(Table1[[#This Row],[Sales_ID]],Sales!$A$2:$O$2001,12,FALSE)</f>
        <v>3</v>
      </c>
      <c r="X570" s="16" t="str">
        <f>TEXT(VLOOKUP(Table1[[#This Row],[Sales_ID]],Sales!$A$2:$O$2001,13,FALSE),"₹#,##0")</f>
        <v>₹66</v>
      </c>
      <c r="Y570" s="51">
        <f>VLOOKUP(Table1[[#This Row],[Sales_ID]],Sales!$A$2:$O$2001,14,FALSE)</f>
        <v>0.3</v>
      </c>
      <c r="Z570" s="11" t="str">
        <f>VLOOKUP(Table1[[#This Row],[Sales_ID]],Sales!$A$2:$O$2001,10,FALSE)</f>
        <v>COD</v>
      </c>
      <c r="AA570" s="50">
        <f>VLOOKUP(Table1[[#This Row],[Sales_ID]],Sales!$A$2:$O$2001,15,FALSE)</f>
        <v>137.697</v>
      </c>
    </row>
    <row r="571" spans="1:27" x14ac:dyDescent="0.3">
      <c r="A571" s="11" t="s">
        <v>97</v>
      </c>
      <c r="B571" s="11" t="str">
        <f>PROPER(VLOOKUP(A571,Customer!$A$2:$J$501,9,FALSE))</f>
        <v>Paul Fox</v>
      </c>
      <c r="C571" s="11" t="str">
        <f>PROPER(VLOOKUP(A571,Customer!$A$2:$H$501,3,FALSE))</f>
        <v>33</v>
      </c>
      <c r="D571" s="11" t="str">
        <f>PROPER(VLOOKUP(A571,Customer!$A$2:$H$501,4,FALSE))</f>
        <v>Female</v>
      </c>
      <c r="E571" s="11" t="str">
        <f>PROPER(VLOOKUP(A571,Customer!$A$2:$H$501,5,FALSE))</f>
        <v>Michaelton</v>
      </c>
      <c r="F571" s="11" t="str">
        <f>PROPER(VLOOKUP(A571,Customer!$A$2:$H$501,6,FALSE))</f>
        <v>Hawaii</v>
      </c>
      <c r="G571" s="11" t="str">
        <f>VLOOKUP(A571,Customer!$A$2:$H$501,7,FALSE)</f>
        <v>USA</v>
      </c>
      <c r="H571" s="11" t="str">
        <f>PROPER(VLOOKUP(A571,Customer!$A$1:$J$501,10,FALSE))</f>
        <v>Silver</v>
      </c>
      <c r="I571" s="11" t="s">
        <v>1574</v>
      </c>
      <c r="J571" s="11" t="str">
        <f>VLOOKUP(I571, Product!$A$2:$H$501, 2,FALSE)</f>
        <v>USB-C Fast Charger</v>
      </c>
      <c r="K571" s="11" t="str">
        <f>VLOOKUP(I571,Product!$A$2:$H$501,3,FALSE)</f>
        <v>Electronics</v>
      </c>
      <c r="L571" s="11" t="str">
        <f>VLOOKUP(I571, Product!$A$2:$H$501, 4,FALSE)</f>
        <v>Accessories</v>
      </c>
      <c r="M571" s="11" t="str">
        <f>VLOOKUP(I571, Product!$A$2:$H$501,5,FALSE)</f>
        <v>Dawson-Perkins</v>
      </c>
      <c r="N571" s="12">
        <f>VLOOKUP(I571, Product!$A$2:$I$501,8,FALSE)</f>
        <v>242.23</v>
      </c>
      <c r="O571" s="12">
        <f>VLOOKUP(I571, Product!$A$2:$I$501,9,FALSE)</f>
        <v>453</v>
      </c>
      <c r="P571" s="11" t="s">
        <v>1782</v>
      </c>
      <c r="Q571" s="11" t="str">
        <f>VLOOKUP(P571,Store_Dim!$A$2:$E$21,2,FALSE)</f>
        <v>Bean, Jones and Park</v>
      </c>
      <c r="R571" s="11" t="str">
        <f>VLOOKUP(P571,Store_Dim!$A$2:$E$21,3,FALSE)</f>
        <v>West</v>
      </c>
      <c r="S571" s="11" t="str">
        <f>VLOOKUP(P571,Store_Dim!$A$2:$E$21,4,FALSE)</f>
        <v>Thompsonborough</v>
      </c>
      <c r="T571" s="11" t="str">
        <f>VLOOKUP(P571,Store_Dim!$A$2:$E$21,5,FALSE)</f>
        <v>Online</v>
      </c>
      <c r="U571" s="11" t="s">
        <v>1977</v>
      </c>
      <c r="V571" s="14">
        <f>VLOOKUP(Table1[[#This Row],[Sales_ID]],Sales!$A$2:$O$2001,2,FALSE)</f>
        <v>45594</v>
      </c>
      <c r="W571" s="15">
        <f>VLOOKUP(Table1[[#This Row],[Sales_ID]],Sales!$A$2:$O$2001,12,FALSE)</f>
        <v>4</v>
      </c>
      <c r="X571" s="16" t="str">
        <f>TEXT(VLOOKUP(Table1[[#This Row],[Sales_ID]],Sales!$A$2:$O$2001,13,FALSE),"₹#,##0")</f>
        <v>₹535</v>
      </c>
      <c r="Y571" s="51">
        <f>VLOOKUP(Table1[[#This Row],[Sales_ID]],Sales!$A$2:$O$2001,14,FALSE)</f>
        <v>0.26</v>
      </c>
      <c r="Z571" s="11" t="str">
        <f>VLOOKUP(Table1[[#This Row],[Sales_ID]],Sales!$A$2:$O$2001,10,FALSE)</f>
        <v>PayPal</v>
      </c>
      <c r="AA571" s="50">
        <f>VLOOKUP(Table1[[#This Row],[Sales_ID]],Sales!$A$2:$O$2001,15,FALSE)</f>
        <v>1584.7840000000001</v>
      </c>
    </row>
    <row r="572" spans="1:27" x14ac:dyDescent="0.3">
      <c r="A572" s="11" t="s">
        <v>535</v>
      </c>
      <c r="B572" s="11" t="str">
        <f>PROPER(VLOOKUP(A572,Customer!$A$2:$J$501,9,FALSE))</f>
        <v>John Lawson</v>
      </c>
      <c r="C572" s="11" t="str">
        <f>PROPER(VLOOKUP(A572,Customer!$A$2:$H$501,3,FALSE))</f>
        <v>41</v>
      </c>
      <c r="D572" s="11" t="str">
        <f>PROPER(VLOOKUP(A572,Customer!$A$2:$H$501,4,FALSE))</f>
        <v>Female</v>
      </c>
      <c r="E572" s="11" t="str">
        <f>PROPER(VLOOKUP(A572,Customer!$A$2:$H$501,5,FALSE))</f>
        <v>New Juliemouth</v>
      </c>
      <c r="F572" s="11" t="str">
        <f>PROPER(VLOOKUP(A572,Customer!$A$2:$H$501,6,FALSE))</f>
        <v>North Carolina</v>
      </c>
      <c r="G572" s="11" t="str">
        <f>VLOOKUP(A572,Customer!$A$2:$H$501,7,FALSE)</f>
        <v>USA</v>
      </c>
      <c r="H572" s="11" t="str">
        <f>PROPER(VLOOKUP(A572,Customer!$A$1:$J$501,10,FALSE))</f>
        <v>Platinum</v>
      </c>
      <c r="I572" s="11" t="s">
        <v>1664</v>
      </c>
      <c r="J572" s="11" t="str">
        <f>VLOOKUP(I572, Product!$A$2:$H$501, 2,FALSE)</f>
        <v>Womens Cotton Scarf</v>
      </c>
      <c r="K572" s="11" t="str">
        <f>VLOOKUP(I572,Product!$A$2:$H$501,3,FALSE)</f>
        <v>Clothing</v>
      </c>
      <c r="L572" s="11" t="str">
        <f>VLOOKUP(I572, Product!$A$2:$H$501, 4,FALSE)</f>
        <v>Accessories</v>
      </c>
      <c r="M572" s="11" t="str">
        <f>VLOOKUP(I572, Product!$A$2:$H$501,5,FALSE)</f>
        <v>Shepherd-Gould</v>
      </c>
      <c r="N572" s="12">
        <f>VLOOKUP(I572, Product!$A$2:$I$501,8,FALSE)</f>
        <v>113.83</v>
      </c>
      <c r="O572" s="12">
        <f>VLOOKUP(I572, Product!$A$2:$I$501,9,FALSE)</f>
        <v>485</v>
      </c>
      <c r="P572" s="11" t="s">
        <v>1807</v>
      </c>
      <c r="Q572" s="11" t="str">
        <f>VLOOKUP(P572,Store_Dim!$A$2:$E$21,2,FALSE)</f>
        <v>Holloway Ltd</v>
      </c>
      <c r="R572" s="11" t="str">
        <f>VLOOKUP(P572,Store_Dim!$A$2:$E$21,3,FALSE)</f>
        <v>North</v>
      </c>
      <c r="S572" s="11" t="str">
        <f>VLOOKUP(P572,Store_Dim!$A$2:$E$21,4,FALSE)</f>
        <v>Bensonhaven</v>
      </c>
      <c r="T572" s="11" t="str">
        <f>VLOOKUP(P572,Store_Dim!$A$2:$E$21,5,FALSE)</f>
        <v>Flagship</v>
      </c>
      <c r="U572" s="11" t="s">
        <v>3336</v>
      </c>
      <c r="V572" s="14">
        <f>VLOOKUP(Table1[[#This Row],[Sales_ID]],Sales!$A$2:$O$2001,2,FALSE)</f>
        <v>45821</v>
      </c>
      <c r="W572" s="15">
        <f>VLOOKUP(Table1[[#This Row],[Sales_ID]],Sales!$A$2:$O$2001,12,FALSE)</f>
        <v>3</v>
      </c>
      <c r="X572" s="16" t="str">
        <f>TEXT(VLOOKUP(Table1[[#This Row],[Sales_ID]],Sales!$A$2:$O$2001,13,FALSE),"₹#,##0")</f>
        <v>₹623</v>
      </c>
      <c r="Y572" s="51">
        <f>VLOOKUP(Table1[[#This Row],[Sales_ID]],Sales!$A$2:$O$2001,14,FALSE)</f>
        <v>0.28000000000000003</v>
      </c>
      <c r="Z572" s="11" t="str">
        <f>VLOOKUP(Table1[[#This Row],[Sales_ID]],Sales!$A$2:$O$2001,10,FALSE)</f>
        <v>PayPal</v>
      </c>
      <c r="AA572" s="50">
        <f>VLOOKUP(Table1[[#This Row],[Sales_ID]],Sales!$A$2:$O$2001,15,FALSE)</f>
        <v>1345.6368</v>
      </c>
    </row>
    <row r="573" spans="1:27" x14ac:dyDescent="0.3">
      <c r="A573" s="11" t="s">
        <v>800</v>
      </c>
      <c r="B573" s="11" t="str">
        <f>PROPER(VLOOKUP(A573,Customer!$A$2:$J$501,9,FALSE))</f>
        <v>Veronica Newman</v>
      </c>
      <c r="C573" s="11" t="str">
        <f>PROPER(VLOOKUP(A573,Customer!$A$2:$H$501,3,FALSE))</f>
        <v>48</v>
      </c>
      <c r="D573" s="11" t="str">
        <f>PROPER(VLOOKUP(A573,Customer!$A$2:$H$501,4,FALSE))</f>
        <v>Male</v>
      </c>
      <c r="E573" s="11" t="str">
        <f>PROPER(VLOOKUP(A573,Customer!$A$2:$H$501,5,FALSE))</f>
        <v>New Daniel</v>
      </c>
      <c r="F573" s="11" t="str">
        <f>PROPER(VLOOKUP(A573,Customer!$A$2:$H$501,6,FALSE))</f>
        <v>Delaware</v>
      </c>
      <c r="G573" s="11" t="str">
        <f>VLOOKUP(A573,Customer!$A$2:$H$501,7,FALSE)</f>
        <v>USA</v>
      </c>
      <c r="H573" s="11" t="str">
        <f>PROPER(VLOOKUP(A573,Customer!$A$1:$J$501,10,FALSE))</f>
        <v>Platinum</v>
      </c>
      <c r="I573" s="11" t="s">
        <v>1658</v>
      </c>
      <c r="J573" s="11" t="str">
        <f>VLOOKUP(I573, Product!$A$2:$H$501, 2,FALSE)</f>
        <v>Ceramic Plant Pot</v>
      </c>
      <c r="K573" s="11" t="str">
        <f>VLOOKUP(I573,Product!$A$2:$H$501,3,FALSE)</f>
        <v>Home</v>
      </c>
      <c r="L573" s="11" t="str">
        <f>VLOOKUP(I573, Product!$A$2:$H$501, 4,FALSE)</f>
        <v>Decor</v>
      </c>
      <c r="M573" s="11" t="str">
        <f>VLOOKUP(I573, Product!$A$2:$H$501,5,FALSE)</f>
        <v>Hatfield, Baird and Torres</v>
      </c>
      <c r="N573" s="12">
        <f>VLOOKUP(I573, Product!$A$2:$I$501,8,FALSE)</f>
        <v>81.75</v>
      </c>
      <c r="O573" s="12">
        <f>VLOOKUP(I573, Product!$A$2:$I$501,9,FALSE)</f>
        <v>226.05</v>
      </c>
      <c r="P573" s="11" t="s">
        <v>1797</v>
      </c>
      <c r="Q573" s="11" t="str">
        <f>VLOOKUP(P573,Store_Dim!$A$2:$E$21,2,FALSE)</f>
        <v>Gardner, Humphrey and Contreras</v>
      </c>
      <c r="R573" s="11" t="str">
        <f>VLOOKUP(P573,Store_Dim!$A$2:$E$21,3,FALSE)</f>
        <v>East</v>
      </c>
      <c r="S573" s="11" t="str">
        <f>VLOOKUP(P573,Store_Dim!$A$2:$E$21,4,FALSE)</f>
        <v>Johnsonville</v>
      </c>
      <c r="T573" s="11" t="str">
        <f>VLOOKUP(P573,Store_Dim!$A$2:$E$21,5,FALSE)</f>
        <v>Flagship</v>
      </c>
      <c r="U573" s="11" t="s">
        <v>3337</v>
      </c>
      <c r="V573" s="14">
        <f>VLOOKUP(Table1[[#This Row],[Sales_ID]],Sales!$A$2:$O$2001,2,FALSE)</f>
        <v>45691</v>
      </c>
      <c r="W573" s="15">
        <f>VLOOKUP(Table1[[#This Row],[Sales_ID]],Sales!$A$2:$O$2001,12,FALSE)</f>
        <v>1</v>
      </c>
      <c r="X573" s="16" t="str">
        <f>TEXT(VLOOKUP(Table1[[#This Row],[Sales_ID]],Sales!$A$2:$O$2001,13,FALSE),"₹#,##0")</f>
        <v>₹171</v>
      </c>
      <c r="Y573" s="51">
        <f>VLOOKUP(Table1[[#This Row],[Sales_ID]],Sales!$A$2:$O$2001,14,FALSE)</f>
        <v>0.13</v>
      </c>
      <c r="Z573" s="11" t="str">
        <f>VLOOKUP(Table1[[#This Row],[Sales_ID]],Sales!$A$2:$O$2001,10,FALSE)</f>
        <v>PayPal</v>
      </c>
      <c r="AA573" s="50">
        <f>VLOOKUP(Table1[[#This Row],[Sales_ID]],Sales!$A$2:$O$2001,15,FALSE)</f>
        <v>148.49160000000001</v>
      </c>
    </row>
    <row r="574" spans="1:27" x14ac:dyDescent="0.3">
      <c r="A574" s="11" t="s">
        <v>344</v>
      </c>
      <c r="B574" s="11" t="str">
        <f>PROPER(VLOOKUP(A574,Customer!$A$2:$J$501,9,FALSE))</f>
        <v>Samantha Walker</v>
      </c>
      <c r="C574" s="11" t="str">
        <f>PROPER(VLOOKUP(A574,Customer!$A$2:$H$501,3,FALSE))</f>
        <v>30</v>
      </c>
      <c r="D574" s="11" t="str">
        <f>PROPER(VLOOKUP(A574,Customer!$A$2:$H$501,4,FALSE))</f>
        <v>Female</v>
      </c>
      <c r="E574" s="11" t="str">
        <f>PROPER(VLOOKUP(A574,Customer!$A$2:$H$501,5,FALSE))</f>
        <v>Timothyburgh</v>
      </c>
      <c r="F574" s="11" t="str">
        <f>PROPER(VLOOKUP(A574,Customer!$A$2:$H$501,6,FALSE))</f>
        <v>Louisiana</v>
      </c>
      <c r="G574" s="11" t="str">
        <f>VLOOKUP(A574,Customer!$A$2:$H$501,7,FALSE)</f>
        <v>USA</v>
      </c>
      <c r="H574" s="11" t="str">
        <f>PROPER(VLOOKUP(A574,Customer!$A$1:$J$501,10,FALSE))</f>
        <v>Platinum</v>
      </c>
      <c r="I574" s="11" t="s">
        <v>1560</v>
      </c>
      <c r="J574" s="11" t="str">
        <f>VLOOKUP(I574, Product!$A$2:$H$501, 2,FALSE)</f>
        <v>LED Table Lamp</v>
      </c>
      <c r="K574" s="11" t="str">
        <f>VLOOKUP(I574,Product!$A$2:$H$501,3,FALSE)</f>
        <v>Home</v>
      </c>
      <c r="L574" s="11" t="str">
        <f>VLOOKUP(I574, Product!$A$2:$H$501, 4,FALSE)</f>
        <v>Lighting</v>
      </c>
      <c r="M574" s="11" t="str">
        <f>VLOOKUP(I574, Product!$A$2:$H$501,5,FALSE)</f>
        <v>Harrell LLC</v>
      </c>
      <c r="N574" s="12">
        <f>VLOOKUP(I574, Product!$A$2:$I$501,8,FALSE)</f>
        <v>218.86</v>
      </c>
      <c r="O574" s="12">
        <f>VLOOKUP(I574, Product!$A$2:$I$501,9,FALSE)</f>
        <v>170</v>
      </c>
      <c r="P574" s="11" t="s">
        <v>1782</v>
      </c>
      <c r="Q574" s="11" t="str">
        <f>VLOOKUP(P574,Store_Dim!$A$2:$E$21,2,FALSE)</f>
        <v>Bean, Jones and Park</v>
      </c>
      <c r="R574" s="11" t="str">
        <f>VLOOKUP(P574,Store_Dim!$A$2:$E$21,3,FALSE)</f>
        <v>West</v>
      </c>
      <c r="S574" s="11" t="str">
        <f>VLOOKUP(P574,Store_Dim!$A$2:$E$21,4,FALSE)</f>
        <v>Thompsonborough</v>
      </c>
      <c r="T574" s="11" t="str">
        <f>VLOOKUP(P574,Store_Dim!$A$2:$E$21,5,FALSE)</f>
        <v>Online</v>
      </c>
      <c r="U574" s="11" t="s">
        <v>3338</v>
      </c>
      <c r="V574" s="14">
        <f>VLOOKUP(Table1[[#This Row],[Sales_ID]],Sales!$A$2:$O$2001,2,FALSE)</f>
        <v>45860</v>
      </c>
      <c r="W574" s="15">
        <f>VLOOKUP(Table1[[#This Row],[Sales_ID]],Sales!$A$2:$O$2001,12,FALSE)</f>
        <v>4</v>
      </c>
      <c r="X574" s="16" t="str">
        <f>TEXT(VLOOKUP(Table1[[#This Row],[Sales_ID]],Sales!$A$2:$O$2001,13,FALSE),"₹#,##0")</f>
        <v>₹798</v>
      </c>
      <c r="Y574" s="51">
        <f>VLOOKUP(Table1[[#This Row],[Sales_ID]],Sales!$A$2:$O$2001,14,FALSE)</f>
        <v>0.08</v>
      </c>
      <c r="Z574" s="11" t="str">
        <f>VLOOKUP(Table1[[#This Row],[Sales_ID]],Sales!$A$2:$O$2001,10,FALSE)</f>
        <v>Credit Card</v>
      </c>
      <c r="AA574" s="50">
        <f>VLOOKUP(Table1[[#This Row],[Sales_ID]],Sales!$A$2:$O$2001,15,FALSE)</f>
        <v>2936.0144</v>
      </c>
    </row>
    <row r="575" spans="1:27" x14ac:dyDescent="0.3">
      <c r="A575" s="11" t="s">
        <v>350</v>
      </c>
      <c r="B575" s="11" t="str">
        <f>PROPER(VLOOKUP(A575,Customer!$A$2:$J$501,9,FALSE))</f>
        <v>Brittney Morgan</v>
      </c>
      <c r="C575" s="11" t="str">
        <f>PROPER(VLOOKUP(A575,Customer!$A$2:$H$501,3,FALSE))</f>
        <v>24</v>
      </c>
      <c r="D575" s="11" t="str">
        <f>PROPER(VLOOKUP(A575,Customer!$A$2:$H$501,4,FALSE))</f>
        <v>Male</v>
      </c>
      <c r="E575" s="11" t="str">
        <f>PROPER(VLOOKUP(A575,Customer!$A$2:$H$501,5,FALSE))</f>
        <v>Lake Kaylahaven</v>
      </c>
      <c r="F575" s="11" t="str">
        <f>PROPER(VLOOKUP(A575,Customer!$A$2:$H$501,6,FALSE))</f>
        <v>Alaska</v>
      </c>
      <c r="G575" s="11" t="str">
        <f>VLOOKUP(A575,Customer!$A$2:$H$501,7,FALSE)</f>
        <v>USA</v>
      </c>
      <c r="H575" s="11" t="str">
        <f>PROPER(VLOOKUP(A575,Customer!$A$1:$J$501,10,FALSE))</f>
        <v>Gold</v>
      </c>
      <c r="I575" s="11" t="s">
        <v>1549</v>
      </c>
      <c r="J575" s="11" t="str">
        <f>VLOOKUP(I575, Product!$A$2:$H$501, 2,FALSE)</f>
        <v>Women's Casual Hoodie</v>
      </c>
      <c r="K575" s="11" t="str">
        <f>VLOOKUP(I575,Product!$A$2:$H$501,3,FALSE)</f>
        <v>Clothing</v>
      </c>
      <c r="L575" s="11" t="str">
        <f>VLOOKUP(I575, Product!$A$2:$H$501, 4,FALSE)</f>
        <v>Outerwear</v>
      </c>
      <c r="M575" s="11" t="str">
        <f>VLOOKUP(I575, Product!$A$2:$H$501,5,FALSE)</f>
        <v>Sims Inc</v>
      </c>
      <c r="N575" s="12">
        <f>VLOOKUP(I575, Product!$A$2:$I$501,8,FALSE)</f>
        <v>265.73266666666666</v>
      </c>
      <c r="O575" s="12">
        <f>VLOOKUP(I575, Product!$A$2:$I$501,9,FALSE)</f>
        <v>352</v>
      </c>
      <c r="P575" s="11" t="s">
        <v>1804</v>
      </c>
      <c r="Q575" s="11" t="str">
        <f>VLOOKUP(P575,Store_Dim!$A$2:$E$21,2,FALSE)</f>
        <v>Frederick-Wright</v>
      </c>
      <c r="R575" s="11" t="str">
        <f>VLOOKUP(P575,Store_Dim!$A$2:$E$21,3,FALSE)</f>
        <v>West</v>
      </c>
      <c r="S575" s="11" t="str">
        <f>VLOOKUP(P575,Store_Dim!$A$2:$E$21,4,FALSE)</f>
        <v>New Jimmymouth</v>
      </c>
      <c r="T575" s="11" t="str">
        <f>VLOOKUP(P575,Store_Dim!$A$2:$E$21,5,FALSE)</f>
        <v>Flagship</v>
      </c>
      <c r="U575" s="11" t="s">
        <v>3339</v>
      </c>
      <c r="V575" s="14">
        <f>VLOOKUP(Table1[[#This Row],[Sales_ID]],Sales!$A$2:$O$2001,2,FALSE)</f>
        <v>45922</v>
      </c>
      <c r="W575" s="15">
        <f>VLOOKUP(Table1[[#This Row],[Sales_ID]],Sales!$A$2:$O$2001,12,FALSE)</f>
        <v>1</v>
      </c>
      <c r="X575" s="16" t="str">
        <f>TEXT(VLOOKUP(Table1[[#This Row],[Sales_ID]],Sales!$A$2:$O$2001,13,FALSE),"₹#,##0")</f>
        <v>₹373</v>
      </c>
      <c r="Y575" s="51">
        <f>VLOOKUP(Table1[[#This Row],[Sales_ID]],Sales!$A$2:$O$2001,14,FALSE)</f>
        <v>0.12</v>
      </c>
      <c r="Z575" s="11" t="str">
        <f>VLOOKUP(Table1[[#This Row],[Sales_ID]],Sales!$A$2:$O$2001,10,FALSE)</f>
        <v>Credit Card</v>
      </c>
      <c r="AA575" s="50">
        <f>VLOOKUP(Table1[[#This Row],[Sales_ID]],Sales!$A$2:$O$2001,15,FALSE)</f>
        <v>328.02</v>
      </c>
    </row>
    <row r="576" spans="1:27" x14ac:dyDescent="0.3">
      <c r="A576" s="11" t="s">
        <v>1235</v>
      </c>
      <c r="B576" s="11" t="str">
        <f>PROPER(VLOOKUP(A576,Customer!$A$2:$J$501,9,FALSE))</f>
        <v>Alexander Byrd</v>
      </c>
      <c r="C576" s="11" t="str">
        <f>PROPER(VLOOKUP(A576,Customer!$A$2:$H$501,3,FALSE))</f>
        <v>25</v>
      </c>
      <c r="D576" s="11" t="str">
        <f>PROPER(VLOOKUP(A576,Customer!$A$2:$H$501,4,FALSE))</f>
        <v>Female</v>
      </c>
      <c r="E576" s="11" t="str">
        <f>PROPER(VLOOKUP(A576,Customer!$A$2:$H$501,5,FALSE))</f>
        <v>Parkerview</v>
      </c>
      <c r="F576" s="11" t="str">
        <f>PROPER(VLOOKUP(A576,Customer!$A$2:$H$501,6,FALSE))</f>
        <v>New York</v>
      </c>
      <c r="G576" s="11" t="str">
        <f>VLOOKUP(A576,Customer!$A$2:$H$501,7,FALSE)</f>
        <v>USA</v>
      </c>
      <c r="H576" s="11" t="str">
        <f>PROPER(VLOOKUP(A576,Customer!$A$1:$J$501,10,FALSE))</f>
        <v>Silver</v>
      </c>
      <c r="I576" s="11" t="s">
        <v>1670</v>
      </c>
      <c r="J576" s="11" t="str">
        <f>VLOOKUP(I576, Product!$A$2:$H$501, 2,FALSE)</f>
        <v>Tennis Ball 3-Pack</v>
      </c>
      <c r="K576" s="11" t="str">
        <f>VLOOKUP(I576,Product!$A$2:$H$501,3,FALSE)</f>
        <v>Sports</v>
      </c>
      <c r="L576" s="11" t="str">
        <f>VLOOKUP(I576, Product!$A$2:$H$501, 4,FALSE)</f>
        <v>Equipment</v>
      </c>
      <c r="M576" s="11" t="str">
        <f>VLOOKUP(I576, Product!$A$2:$H$501,5,FALSE)</f>
        <v>Lopez LLC</v>
      </c>
      <c r="N576" s="12">
        <f>VLOOKUP(I576, Product!$A$2:$I$501,8,FALSE)</f>
        <v>103.45</v>
      </c>
      <c r="O576" s="12">
        <f>VLOOKUP(I576, Product!$A$2:$I$501,9,FALSE)</f>
        <v>465</v>
      </c>
      <c r="P576" s="11" t="s">
        <v>1769</v>
      </c>
      <c r="Q576" s="11" t="str">
        <f>VLOOKUP(P576,Store_Dim!$A$2:$E$21,2,FALSE)</f>
        <v>Alexander Group</v>
      </c>
      <c r="R576" s="11" t="str">
        <f>VLOOKUP(P576,Store_Dim!$A$2:$E$21,3,FALSE)</f>
        <v>South</v>
      </c>
      <c r="S576" s="11" t="str">
        <f>VLOOKUP(P576,Store_Dim!$A$2:$E$21,4,FALSE)</f>
        <v>Port Sharon</v>
      </c>
      <c r="T576" s="11" t="str">
        <f>VLOOKUP(P576,Store_Dim!$A$2:$E$21,5,FALSE)</f>
        <v>Online</v>
      </c>
      <c r="U576" s="11" t="s">
        <v>3340</v>
      </c>
      <c r="V576" s="14">
        <f>VLOOKUP(Table1[[#This Row],[Sales_ID]],Sales!$A$2:$O$2001,2,FALSE)</f>
        <v>45477</v>
      </c>
      <c r="W576" s="15">
        <f>VLOOKUP(Table1[[#This Row],[Sales_ID]],Sales!$A$2:$O$2001,12,FALSE)</f>
        <v>1</v>
      </c>
      <c r="X576" s="16" t="str">
        <f>TEXT(VLOOKUP(Table1[[#This Row],[Sales_ID]],Sales!$A$2:$O$2001,13,FALSE),"₹#,##0")</f>
        <v>₹994</v>
      </c>
      <c r="Y576" s="51">
        <f>VLOOKUP(Table1[[#This Row],[Sales_ID]],Sales!$A$2:$O$2001,14,FALSE)</f>
        <v>0.05</v>
      </c>
      <c r="Z576" s="11" t="str">
        <f>VLOOKUP(Table1[[#This Row],[Sales_ID]],Sales!$A$2:$O$2001,10,FALSE)</f>
        <v>PayPal</v>
      </c>
      <c r="AA576" s="50">
        <f>VLOOKUP(Table1[[#This Row],[Sales_ID]],Sales!$A$2:$O$2001,15,FALSE)</f>
        <v>944.47099999999989</v>
      </c>
    </row>
    <row r="577" spans="1:27" x14ac:dyDescent="0.3">
      <c r="A577" s="11" t="s">
        <v>1310</v>
      </c>
      <c r="B577" s="11" t="str">
        <f>PROPER(VLOOKUP(A577,Customer!$A$2:$J$501,9,FALSE))</f>
        <v>Brittany Edwards Dds</v>
      </c>
      <c r="C577" s="11" t="str">
        <f>PROPER(VLOOKUP(A577,Customer!$A$2:$H$501,3,FALSE))</f>
        <v>42</v>
      </c>
      <c r="D577" s="11" t="str">
        <f>PROPER(VLOOKUP(A577,Customer!$A$2:$H$501,4,FALSE))</f>
        <v>Female</v>
      </c>
      <c r="E577" s="11" t="str">
        <f>PROPER(VLOOKUP(A577,Customer!$A$2:$H$501,5,FALSE))</f>
        <v>Aliciahaven</v>
      </c>
      <c r="F577" s="11" t="str">
        <f>PROPER(VLOOKUP(A577,Customer!$A$2:$H$501,6,FALSE))</f>
        <v>Kansas</v>
      </c>
      <c r="G577" s="11" t="str">
        <f>VLOOKUP(A577,Customer!$A$2:$H$501,7,FALSE)</f>
        <v>USA</v>
      </c>
      <c r="H577" s="11" t="str">
        <f>PROPER(VLOOKUP(A577,Customer!$A$1:$J$501,10,FALSE))</f>
        <v>Platinum</v>
      </c>
      <c r="I577" s="11" t="s">
        <v>1588</v>
      </c>
      <c r="J577" s="11" t="str">
        <f>VLOOKUP(I577, Product!$A$2:$H$501, 2,FALSE)</f>
        <v>Outdoor Sports Water Bottle</v>
      </c>
      <c r="K577" s="11" t="str">
        <f>VLOOKUP(I577,Product!$A$2:$H$501,3,FALSE)</f>
        <v>Sports</v>
      </c>
      <c r="L577" s="11" t="str">
        <f>VLOOKUP(I577, Product!$A$2:$H$501, 4,FALSE)</f>
        <v>Accessories</v>
      </c>
      <c r="M577" s="11" t="str">
        <f>VLOOKUP(I577, Product!$A$2:$H$501,5,FALSE)</f>
        <v>Soto-Ellis</v>
      </c>
      <c r="N577" s="12">
        <f>VLOOKUP(I577, Product!$A$2:$I$501,8,FALSE)</f>
        <v>131.51</v>
      </c>
      <c r="O577" s="12">
        <f>VLOOKUP(I577, Product!$A$2:$I$501,9,FALSE)</f>
        <v>281.95833333333331</v>
      </c>
      <c r="P577" s="11" t="s">
        <v>1797</v>
      </c>
      <c r="Q577" s="11" t="str">
        <f>VLOOKUP(P577,Store_Dim!$A$2:$E$21,2,FALSE)</f>
        <v>Gardner, Humphrey and Contreras</v>
      </c>
      <c r="R577" s="11" t="str">
        <f>VLOOKUP(P577,Store_Dim!$A$2:$E$21,3,FALSE)</f>
        <v>East</v>
      </c>
      <c r="S577" s="11" t="str">
        <f>VLOOKUP(P577,Store_Dim!$A$2:$E$21,4,FALSE)</f>
        <v>Johnsonville</v>
      </c>
      <c r="T577" s="11" t="str">
        <f>VLOOKUP(P577,Store_Dim!$A$2:$E$21,5,FALSE)</f>
        <v>Flagship</v>
      </c>
      <c r="U577" s="11" t="s">
        <v>3341</v>
      </c>
      <c r="V577" s="14">
        <f>VLOOKUP(Table1[[#This Row],[Sales_ID]],Sales!$A$2:$O$2001,2,FALSE)</f>
        <v>45504</v>
      </c>
      <c r="W577" s="15">
        <f>VLOOKUP(Table1[[#This Row],[Sales_ID]],Sales!$A$2:$O$2001,12,FALSE)</f>
        <v>1</v>
      </c>
      <c r="X577" s="16" t="str">
        <f>TEXT(VLOOKUP(Table1[[#This Row],[Sales_ID]],Sales!$A$2:$O$2001,13,FALSE),"₹#,##0")</f>
        <v>₹136</v>
      </c>
      <c r="Y577" s="51">
        <f>VLOOKUP(Table1[[#This Row],[Sales_ID]],Sales!$A$2:$O$2001,14,FALSE)</f>
        <v>7.0000000000000007E-2</v>
      </c>
      <c r="Z577" s="11" t="str">
        <f>VLOOKUP(Table1[[#This Row],[Sales_ID]],Sales!$A$2:$O$2001,10,FALSE)</f>
        <v>Credit Card</v>
      </c>
      <c r="AA577" s="50">
        <f>VLOOKUP(Table1[[#This Row],[Sales_ID]],Sales!$A$2:$O$2001,15,FALSE)</f>
        <v>126.5916</v>
      </c>
    </row>
    <row r="578" spans="1:27" x14ac:dyDescent="0.3">
      <c r="A578" s="11" t="s">
        <v>124</v>
      </c>
      <c r="B578" s="11" t="str">
        <f>PROPER(VLOOKUP(A578,Customer!$A$2:$J$501,9,FALSE))</f>
        <v>Jessica Acevedo</v>
      </c>
      <c r="C578" s="11" t="str">
        <f>PROPER(VLOOKUP(A578,Customer!$A$2:$H$501,3,FALSE))</f>
        <v>64</v>
      </c>
      <c r="D578" s="11" t="str">
        <f>PROPER(VLOOKUP(A578,Customer!$A$2:$H$501,4,FALSE))</f>
        <v>Female</v>
      </c>
      <c r="E578" s="11" t="str">
        <f>PROPER(VLOOKUP(A578,Customer!$A$2:$H$501,5,FALSE))</f>
        <v>Amybury</v>
      </c>
      <c r="F578" s="11" t="str">
        <f>PROPER(VLOOKUP(A578,Customer!$A$2:$H$501,6,FALSE))</f>
        <v>Pennsylvania</v>
      </c>
      <c r="G578" s="11" t="str">
        <f>VLOOKUP(A578,Customer!$A$2:$H$501,7,FALSE)</f>
        <v>USA</v>
      </c>
      <c r="H578" s="11" t="str">
        <f>PROPER(VLOOKUP(A578,Customer!$A$1:$J$501,10,FALSE))</f>
        <v>Bronze</v>
      </c>
      <c r="I578" s="11" t="s">
        <v>1652</v>
      </c>
      <c r="J578" s="11" t="str">
        <f>VLOOKUP(I578, Product!$A$2:$H$501, 2,FALSE)</f>
        <v>Rugby Ball</v>
      </c>
      <c r="K578" s="11" t="str">
        <f>VLOOKUP(I578,Product!$A$2:$H$501,3,FALSE)</f>
        <v>Sports</v>
      </c>
      <c r="L578" s="11" t="str">
        <f>VLOOKUP(I578, Product!$A$2:$H$501, 4,FALSE)</f>
        <v>Team Sports</v>
      </c>
      <c r="M578" s="11" t="str">
        <f>VLOOKUP(I578, Product!$A$2:$H$501,5,FALSE)</f>
        <v>Harris Inc</v>
      </c>
      <c r="N578" s="12">
        <f>VLOOKUP(I578, Product!$A$2:$I$501,8,FALSE)</f>
        <v>212.26</v>
      </c>
      <c r="O578" s="12">
        <f>VLOOKUP(I578, Product!$A$2:$I$501,9,FALSE)</f>
        <v>82</v>
      </c>
      <c r="P578" s="11" t="s">
        <v>1810</v>
      </c>
      <c r="Q578" s="11" t="str">
        <f>VLOOKUP(P578,Store_Dim!$A$2:$E$21,2,FALSE)</f>
        <v>Guerrero-Schmitt</v>
      </c>
      <c r="R578" s="11" t="str">
        <f>VLOOKUP(P578,Store_Dim!$A$2:$E$21,3,FALSE)</f>
        <v>East</v>
      </c>
      <c r="S578" s="11" t="str">
        <f>VLOOKUP(P578,Store_Dim!$A$2:$E$21,4,FALSE)</f>
        <v>East Stevechester</v>
      </c>
      <c r="T578" s="11" t="str">
        <f>VLOOKUP(P578,Store_Dim!$A$2:$E$21,5,FALSE)</f>
        <v>Flagship</v>
      </c>
      <c r="U578" s="11" t="s">
        <v>3342</v>
      </c>
      <c r="V578" s="14">
        <f>VLOOKUP(Table1[[#This Row],[Sales_ID]],Sales!$A$2:$O$2001,2,FALSE)</f>
        <v>45862</v>
      </c>
      <c r="W578" s="15">
        <f>VLOOKUP(Table1[[#This Row],[Sales_ID]],Sales!$A$2:$O$2001,12,FALSE)</f>
        <v>3</v>
      </c>
      <c r="X578" s="16" t="str">
        <f>TEXT(VLOOKUP(Table1[[#This Row],[Sales_ID]],Sales!$A$2:$O$2001,13,FALSE),"₹#,##0")</f>
        <v>₹634</v>
      </c>
      <c r="Y578" s="51">
        <f>VLOOKUP(Table1[[#This Row],[Sales_ID]],Sales!$A$2:$O$2001,14,FALSE)</f>
        <v>0.17</v>
      </c>
      <c r="Z578" s="11" t="str">
        <f>VLOOKUP(Table1[[#This Row],[Sales_ID]],Sales!$A$2:$O$2001,10,FALSE)</f>
        <v>PayPal</v>
      </c>
      <c r="AA578" s="50">
        <f>VLOOKUP(Table1[[#This Row],[Sales_ID]],Sales!$A$2:$O$2001,15,FALSE)</f>
        <v>1579.7805000000001</v>
      </c>
    </row>
    <row r="579" spans="1:27" x14ac:dyDescent="0.3">
      <c r="A579" s="11" t="s">
        <v>1035</v>
      </c>
      <c r="B579" s="11" t="str">
        <f>PROPER(VLOOKUP(A579,Customer!$A$2:$J$501,9,FALSE))</f>
        <v>Victor Mcintosh</v>
      </c>
      <c r="C579" s="11" t="str">
        <f>PROPER(VLOOKUP(A579,Customer!$A$2:$H$501,3,FALSE))</f>
        <v>62</v>
      </c>
      <c r="D579" s="11" t="str">
        <f>PROPER(VLOOKUP(A579,Customer!$A$2:$H$501,4,FALSE))</f>
        <v>Female</v>
      </c>
      <c r="E579" s="11" t="str">
        <f>PROPER(VLOOKUP(A579,Customer!$A$2:$H$501,5,FALSE))</f>
        <v>Tiffanyshire</v>
      </c>
      <c r="F579" s="11" t="str">
        <f>PROPER(VLOOKUP(A579,Customer!$A$2:$H$501,6,FALSE))</f>
        <v>Minnesota</v>
      </c>
      <c r="G579" s="11" t="str">
        <f>VLOOKUP(A579,Customer!$A$2:$H$501,7,FALSE)</f>
        <v>USA</v>
      </c>
      <c r="H579" s="11" t="str">
        <f>PROPER(VLOOKUP(A579,Customer!$A$1:$J$501,10,FALSE))</f>
        <v>Bronze</v>
      </c>
      <c r="I579" s="11" t="s">
        <v>1676</v>
      </c>
      <c r="J579" s="11" t="str">
        <f>VLOOKUP(I579, Product!$A$2:$H$501, 2,FALSE)</f>
        <v>Matte Lipstick Set</v>
      </c>
      <c r="K579" s="11" t="str">
        <f>VLOOKUP(I579,Product!$A$2:$H$501,3,FALSE)</f>
        <v>Beauty</v>
      </c>
      <c r="L579" s="11" t="str">
        <f>VLOOKUP(I579, Product!$A$2:$H$501, 4,FALSE)</f>
        <v>Makeup</v>
      </c>
      <c r="M579" s="11" t="str">
        <f>VLOOKUP(I579, Product!$A$2:$H$501,5,FALSE)</f>
        <v>Zhang Inc</v>
      </c>
      <c r="N579" s="12">
        <f>VLOOKUP(I579, Product!$A$2:$I$501,8,FALSE)</f>
        <v>299.11</v>
      </c>
      <c r="O579" s="12">
        <f>VLOOKUP(I579, Product!$A$2:$I$501,9,FALSE)</f>
        <v>118</v>
      </c>
      <c r="P579" s="11" t="s">
        <v>1752</v>
      </c>
      <c r="Q579" s="11" t="str">
        <f>VLOOKUP(P579,Store_Dim!$A$2:$E$21,2,FALSE)</f>
        <v>Rivera-Warner</v>
      </c>
      <c r="R579" s="11" t="str">
        <f>VLOOKUP(P579,Store_Dim!$A$2:$E$21,3,FALSE)</f>
        <v>East</v>
      </c>
      <c r="S579" s="11" t="str">
        <f>VLOOKUP(P579,Store_Dim!$A$2:$E$21,4,FALSE)</f>
        <v>Washingtonfurt</v>
      </c>
      <c r="T579" s="11" t="str">
        <f>VLOOKUP(P579,Store_Dim!$A$2:$E$21,5,FALSE)</f>
        <v>Flagship</v>
      </c>
      <c r="U579" s="11" t="s">
        <v>3343</v>
      </c>
      <c r="V579" s="14">
        <f>VLOOKUP(Table1[[#This Row],[Sales_ID]],Sales!$A$2:$O$2001,2,FALSE)</f>
        <v>45579</v>
      </c>
      <c r="W579" s="15">
        <f>VLOOKUP(Table1[[#This Row],[Sales_ID]],Sales!$A$2:$O$2001,12,FALSE)</f>
        <v>4</v>
      </c>
      <c r="X579" s="16" t="str">
        <f>TEXT(VLOOKUP(Table1[[#This Row],[Sales_ID]],Sales!$A$2:$O$2001,13,FALSE),"₹#,##0")</f>
        <v>₹180</v>
      </c>
      <c r="Y579" s="51">
        <f>VLOOKUP(Table1[[#This Row],[Sales_ID]],Sales!$A$2:$O$2001,14,FALSE)</f>
        <v>0.05</v>
      </c>
      <c r="Z579" s="11" t="str">
        <f>VLOOKUP(Table1[[#This Row],[Sales_ID]],Sales!$A$2:$O$2001,10,FALSE)</f>
        <v>Credit Card</v>
      </c>
      <c r="AA579" s="50">
        <f>VLOOKUP(Table1[[#This Row],[Sales_ID]],Sales!$A$2:$O$2001,15,FALSE)</f>
        <v>682.55600000000004</v>
      </c>
    </row>
    <row r="580" spans="1:27" x14ac:dyDescent="0.3">
      <c r="A580" s="11" t="s">
        <v>932</v>
      </c>
      <c r="B580" s="11" t="str">
        <f>PROPER(VLOOKUP(A580,Customer!$A$2:$J$501,9,FALSE))</f>
        <v>Lisa Chandler</v>
      </c>
      <c r="C580" s="11" t="str">
        <f>PROPER(VLOOKUP(A580,Customer!$A$2:$H$501,3,FALSE))</f>
        <v>29</v>
      </c>
      <c r="D580" s="11" t="str">
        <f>PROPER(VLOOKUP(A580,Customer!$A$2:$H$501,4,FALSE))</f>
        <v>Male</v>
      </c>
      <c r="E580" s="11" t="str">
        <f>PROPER(VLOOKUP(A580,Customer!$A$2:$H$501,5,FALSE))</f>
        <v>Port Richard</v>
      </c>
      <c r="F580" s="11" t="str">
        <f>PROPER(VLOOKUP(A580,Customer!$A$2:$H$501,6,FALSE))</f>
        <v>Montana</v>
      </c>
      <c r="G580" s="11" t="str">
        <f>VLOOKUP(A580,Customer!$A$2:$H$501,7,FALSE)</f>
        <v>USA</v>
      </c>
      <c r="H580" s="11" t="str">
        <f>PROPER(VLOOKUP(A580,Customer!$A$1:$J$501,10,FALSE))</f>
        <v>Platinum</v>
      </c>
      <c r="I580" s="11" t="s">
        <v>1588</v>
      </c>
      <c r="J580" s="11" t="str">
        <f>VLOOKUP(I580, Product!$A$2:$H$501, 2,FALSE)</f>
        <v>Outdoor Sports Water Bottle</v>
      </c>
      <c r="K580" s="11" t="str">
        <f>VLOOKUP(I580,Product!$A$2:$H$501,3,FALSE)</f>
        <v>Sports</v>
      </c>
      <c r="L580" s="11" t="str">
        <f>VLOOKUP(I580, Product!$A$2:$H$501, 4,FALSE)</f>
        <v>Accessories</v>
      </c>
      <c r="M580" s="11" t="str">
        <f>VLOOKUP(I580, Product!$A$2:$H$501,5,FALSE)</f>
        <v>Soto-Ellis</v>
      </c>
      <c r="N580" s="12">
        <f>VLOOKUP(I580, Product!$A$2:$I$501,8,FALSE)</f>
        <v>131.51</v>
      </c>
      <c r="O580" s="12">
        <f>VLOOKUP(I580, Product!$A$2:$I$501,9,FALSE)</f>
        <v>281.95833333333331</v>
      </c>
      <c r="P580" s="11" t="s">
        <v>1810</v>
      </c>
      <c r="Q580" s="11" t="str">
        <f>VLOOKUP(P580,Store_Dim!$A$2:$E$21,2,FALSE)</f>
        <v>Guerrero-Schmitt</v>
      </c>
      <c r="R580" s="11" t="str">
        <f>VLOOKUP(P580,Store_Dim!$A$2:$E$21,3,FALSE)</f>
        <v>East</v>
      </c>
      <c r="S580" s="11" t="str">
        <f>VLOOKUP(P580,Store_Dim!$A$2:$E$21,4,FALSE)</f>
        <v>East Stevechester</v>
      </c>
      <c r="T580" s="11" t="str">
        <f>VLOOKUP(P580,Store_Dim!$A$2:$E$21,5,FALSE)</f>
        <v>Flagship</v>
      </c>
      <c r="U580" s="11" t="s">
        <v>3344</v>
      </c>
      <c r="V580" s="14">
        <f>VLOOKUP(Table1[[#This Row],[Sales_ID]],Sales!$A$2:$O$2001,2,FALSE)</f>
        <v>45658</v>
      </c>
      <c r="W580" s="15">
        <f>VLOOKUP(Table1[[#This Row],[Sales_ID]],Sales!$A$2:$O$2001,12,FALSE)</f>
        <v>4</v>
      </c>
      <c r="X580" s="16" t="str">
        <f>TEXT(VLOOKUP(Table1[[#This Row],[Sales_ID]],Sales!$A$2:$O$2001,13,FALSE),"₹#,##0")</f>
        <v>₹559</v>
      </c>
      <c r="Y580" s="51">
        <f>VLOOKUP(Table1[[#This Row],[Sales_ID]],Sales!$A$2:$O$2001,14,FALSE)</f>
        <v>0.16</v>
      </c>
      <c r="Z580" s="11" t="str">
        <f>VLOOKUP(Table1[[#This Row],[Sales_ID]],Sales!$A$2:$O$2001,10,FALSE)</f>
        <v>PayPal</v>
      </c>
      <c r="AA580" s="50">
        <f>VLOOKUP(Table1[[#This Row],[Sales_ID]],Sales!$A$2:$O$2001,15,FALSE)</f>
        <v>1877.6687999999999</v>
      </c>
    </row>
    <row r="581" spans="1:27" x14ac:dyDescent="0.3">
      <c r="A581" s="11" t="s">
        <v>568</v>
      </c>
      <c r="B581" s="11" t="str">
        <f>PROPER(VLOOKUP(A581,Customer!$A$2:$J$501,9,FALSE))</f>
        <v>Amy Wilson</v>
      </c>
      <c r="C581" s="11" t="str">
        <f>PROPER(VLOOKUP(A581,Customer!$A$2:$H$501,3,FALSE))</f>
        <v>44</v>
      </c>
      <c r="D581" s="11" t="str">
        <f>PROPER(VLOOKUP(A581,Customer!$A$2:$H$501,4,FALSE))</f>
        <v>Female</v>
      </c>
      <c r="E581" s="11" t="str">
        <f>PROPER(VLOOKUP(A581,Customer!$A$2:$H$501,5,FALSE))</f>
        <v>Morrisburgh</v>
      </c>
      <c r="F581" s="11" t="str">
        <f>PROPER(VLOOKUP(A581,Customer!$A$2:$H$501,6,FALSE))</f>
        <v>Indiana</v>
      </c>
      <c r="G581" s="11" t="str">
        <f>VLOOKUP(A581,Customer!$A$2:$H$501,7,FALSE)</f>
        <v>USA</v>
      </c>
      <c r="H581" s="11" t="str">
        <f>PROPER(VLOOKUP(A581,Customer!$A$1:$J$501,10,FALSE))</f>
        <v>Platinum</v>
      </c>
      <c r="I581" s="11" t="s">
        <v>1736</v>
      </c>
      <c r="J581" s="11" t="str">
        <f>VLOOKUP(I581, Product!$A$2:$H$501, 2,FALSE)</f>
        <v>Vitamin E Body Lotion</v>
      </c>
      <c r="K581" s="11" t="str">
        <f>VLOOKUP(I581,Product!$A$2:$H$501,3,FALSE)</f>
        <v>Beauty</v>
      </c>
      <c r="L581" s="11" t="str">
        <f>VLOOKUP(I581, Product!$A$2:$H$501, 4,FALSE)</f>
        <v>Skincare</v>
      </c>
      <c r="M581" s="11" t="str">
        <f>VLOOKUP(I581, Product!$A$2:$H$501,5,FALSE)</f>
        <v>Hoffman-Williams</v>
      </c>
      <c r="N581" s="12">
        <f>VLOOKUP(I581, Product!$A$2:$I$501,8,FALSE)</f>
        <v>358.47</v>
      </c>
      <c r="O581" s="12">
        <f>VLOOKUP(I581, Product!$A$2:$I$501,9,FALSE)</f>
        <v>213</v>
      </c>
      <c r="P581" s="11" t="s">
        <v>1776</v>
      </c>
      <c r="Q581" s="11" t="str">
        <f>VLOOKUP(P581,Store_Dim!$A$2:$E$21,2,FALSE)</f>
        <v>Benson-Elliott</v>
      </c>
      <c r="R581" s="11" t="str">
        <f>VLOOKUP(P581,Store_Dim!$A$2:$E$21,3,FALSE)</f>
        <v>East</v>
      </c>
      <c r="S581" s="11" t="str">
        <f>VLOOKUP(P581,Store_Dim!$A$2:$E$21,4,FALSE)</f>
        <v>Port Josephberg</v>
      </c>
      <c r="T581" s="11" t="str">
        <f>VLOOKUP(P581,Store_Dim!$A$2:$E$21,5,FALSE)</f>
        <v>Online</v>
      </c>
      <c r="U581" s="11" t="s">
        <v>3345</v>
      </c>
      <c r="V581" s="14">
        <f>VLOOKUP(Table1[[#This Row],[Sales_ID]],Sales!$A$2:$O$2001,2,FALSE)</f>
        <v>45664</v>
      </c>
      <c r="W581" s="15">
        <f>VLOOKUP(Table1[[#This Row],[Sales_ID]],Sales!$A$2:$O$2001,12,FALSE)</f>
        <v>2</v>
      </c>
      <c r="X581" s="16" t="str">
        <f>TEXT(VLOOKUP(Table1[[#This Row],[Sales_ID]],Sales!$A$2:$O$2001,13,FALSE),"₹#,##0")</f>
        <v>₹860</v>
      </c>
      <c r="Y581" s="51">
        <f>VLOOKUP(Table1[[#This Row],[Sales_ID]],Sales!$A$2:$O$2001,14,FALSE)</f>
        <v>0.25</v>
      </c>
      <c r="Z581" s="11" t="str">
        <f>VLOOKUP(Table1[[#This Row],[Sales_ID]],Sales!$A$2:$O$2001,10,FALSE)</f>
        <v>COD</v>
      </c>
      <c r="AA581" s="50">
        <f>VLOOKUP(Table1[[#This Row],[Sales_ID]],Sales!$A$2:$O$2001,15,FALSE)</f>
        <v>1289.6099999999999</v>
      </c>
    </row>
    <row r="582" spans="1:27" x14ac:dyDescent="0.3">
      <c r="A582" s="11" t="s">
        <v>779</v>
      </c>
      <c r="B582" s="11" t="str">
        <f>PROPER(VLOOKUP(A582,Customer!$A$2:$J$501,9,FALSE))</f>
        <v>Brian Hammond</v>
      </c>
      <c r="C582" s="11" t="str">
        <f>PROPER(VLOOKUP(A582,Customer!$A$2:$H$501,3,FALSE))</f>
        <v>56</v>
      </c>
      <c r="D582" s="11" t="str">
        <f>PROPER(VLOOKUP(A582,Customer!$A$2:$H$501,4,FALSE))</f>
        <v>Female</v>
      </c>
      <c r="E582" s="11" t="str">
        <f>PROPER(VLOOKUP(A582,Customer!$A$2:$H$501,5,FALSE))</f>
        <v>North Nicholas</v>
      </c>
      <c r="F582" s="11" t="str">
        <f>PROPER(VLOOKUP(A582,Customer!$A$2:$H$501,6,FALSE))</f>
        <v>Texas</v>
      </c>
      <c r="G582" s="11" t="str">
        <f>VLOOKUP(A582,Customer!$A$2:$H$501,7,FALSE)</f>
        <v>USA</v>
      </c>
      <c r="H582" s="11" t="str">
        <f>PROPER(VLOOKUP(A582,Customer!$A$1:$J$501,10,FALSE))</f>
        <v>Gold</v>
      </c>
      <c r="I582" s="11" t="s">
        <v>1686</v>
      </c>
      <c r="J582" s="11" t="str">
        <f>VLOOKUP(I582, Product!$A$2:$H$501, 2,FALSE)</f>
        <v>Men's Sports Shorts</v>
      </c>
      <c r="K582" s="11" t="str">
        <f>VLOOKUP(I582,Product!$A$2:$H$501,3,FALSE)</f>
        <v>Clothing</v>
      </c>
      <c r="L582" s="11" t="str">
        <f>VLOOKUP(I582, Product!$A$2:$H$501, 4,FALSE)</f>
        <v>Bottoms</v>
      </c>
      <c r="M582" s="11" t="str">
        <f>VLOOKUP(I582, Product!$A$2:$H$501,5,FALSE)</f>
        <v>Fitzpatrick Ltd</v>
      </c>
      <c r="N582" s="12">
        <f>VLOOKUP(I582, Product!$A$2:$I$501,8,FALSE)</f>
        <v>218.22</v>
      </c>
      <c r="O582" s="12">
        <f>VLOOKUP(I582, Product!$A$2:$I$501,9,FALSE)</f>
        <v>224</v>
      </c>
      <c r="P582" s="11" t="s">
        <v>1813</v>
      </c>
      <c r="Q582" s="11" t="str">
        <f>VLOOKUP(P582,Store_Dim!$A$2:$E$21,2,FALSE)</f>
        <v>Mann-Austin</v>
      </c>
      <c r="R582" s="11" t="str">
        <f>VLOOKUP(P582,Store_Dim!$A$2:$E$21,3,FALSE)</f>
        <v>East</v>
      </c>
      <c r="S582" s="11" t="str">
        <f>VLOOKUP(P582,Store_Dim!$A$2:$E$21,4,FALSE)</f>
        <v>Vasquezborough</v>
      </c>
      <c r="T582" s="11" t="str">
        <f>VLOOKUP(P582,Store_Dim!$A$2:$E$21,5,FALSE)</f>
        <v>Online</v>
      </c>
      <c r="U582" s="11" t="s">
        <v>1978</v>
      </c>
      <c r="V582" s="14">
        <f>VLOOKUP(Table1[[#This Row],[Sales_ID]],Sales!$A$2:$O$2001,2,FALSE)</f>
        <v>45798</v>
      </c>
      <c r="W582" s="15">
        <f>VLOOKUP(Table1[[#This Row],[Sales_ID]],Sales!$A$2:$O$2001,12,FALSE)</f>
        <v>2</v>
      </c>
      <c r="X582" s="16" t="str">
        <f>TEXT(VLOOKUP(Table1[[#This Row],[Sales_ID]],Sales!$A$2:$O$2001,13,FALSE),"₹#,##0")</f>
        <v>₹109</v>
      </c>
      <c r="Y582" s="51">
        <f>VLOOKUP(Table1[[#This Row],[Sales_ID]],Sales!$A$2:$O$2001,14,FALSE)</f>
        <v>0.11</v>
      </c>
      <c r="Z582" s="11" t="str">
        <f>VLOOKUP(Table1[[#This Row],[Sales_ID]],Sales!$A$2:$O$2001,10,FALSE)</f>
        <v>PayPal</v>
      </c>
      <c r="AA582" s="50">
        <f>VLOOKUP(Table1[[#This Row],[Sales_ID]],Sales!$A$2:$O$2001,15,FALSE)</f>
        <v>193.55719999999999</v>
      </c>
    </row>
    <row r="583" spans="1:27" x14ac:dyDescent="0.3">
      <c r="A583" s="11" t="s">
        <v>375</v>
      </c>
      <c r="B583" s="11" t="str">
        <f>PROPER(VLOOKUP(A583,Customer!$A$2:$J$501,9,FALSE))</f>
        <v>Howard Summers</v>
      </c>
      <c r="C583" s="11" t="str">
        <f>PROPER(VLOOKUP(A583,Customer!$A$2:$H$501,3,FALSE))</f>
        <v>53</v>
      </c>
      <c r="D583" s="11" t="str">
        <f>PROPER(VLOOKUP(A583,Customer!$A$2:$H$501,4,FALSE))</f>
        <v>Female</v>
      </c>
      <c r="E583" s="11" t="str">
        <f>PROPER(VLOOKUP(A583,Customer!$A$2:$H$501,5,FALSE))</f>
        <v>East Linda</v>
      </c>
      <c r="F583" s="11" t="str">
        <f>PROPER(VLOOKUP(A583,Customer!$A$2:$H$501,6,FALSE))</f>
        <v>Rhode Island</v>
      </c>
      <c r="G583" s="11" t="str">
        <f>VLOOKUP(A583,Customer!$A$2:$H$501,7,FALSE)</f>
        <v>USA</v>
      </c>
      <c r="H583" s="11" t="str">
        <f>PROPER(VLOOKUP(A583,Customer!$A$1:$J$501,10,FALSE))</f>
        <v>Bronze</v>
      </c>
      <c r="I583" s="11" t="s">
        <v>1678</v>
      </c>
      <c r="J583" s="11" t="str">
        <f>VLOOKUP(I583, Product!$A$2:$H$501, 2,FALSE)</f>
        <v>Adjustable Dumbbells 20kg</v>
      </c>
      <c r="K583" s="11" t="str">
        <f>VLOOKUP(I583,Product!$A$2:$H$501,3,FALSE)</f>
        <v>Sports</v>
      </c>
      <c r="L583" s="11" t="str">
        <f>VLOOKUP(I583, Product!$A$2:$H$501, 4,FALSE)</f>
        <v>Fitness</v>
      </c>
      <c r="M583" s="11" t="str">
        <f>VLOOKUP(I583, Product!$A$2:$H$501,5,FALSE)</f>
        <v>Montgomery, Benton and Miller</v>
      </c>
      <c r="N583" s="12">
        <f>VLOOKUP(I583, Product!$A$2:$I$501,8,FALSE)</f>
        <v>240.63</v>
      </c>
      <c r="O583" s="12">
        <f>VLOOKUP(I583, Product!$A$2:$I$501,9,FALSE)</f>
        <v>423</v>
      </c>
      <c r="P583" s="11" t="s">
        <v>1804</v>
      </c>
      <c r="Q583" s="11" t="str">
        <f>VLOOKUP(P583,Store_Dim!$A$2:$E$21,2,FALSE)</f>
        <v>Frederick-Wright</v>
      </c>
      <c r="R583" s="11" t="str">
        <f>VLOOKUP(P583,Store_Dim!$A$2:$E$21,3,FALSE)</f>
        <v>West</v>
      </c>
      <c r="S583" s="11" t="str">
        <f>VLOOKUP(P583,Store_Dim!$A$2:$E$21,4,FALSE)</f>
        <v>New Jimmymouth</v>
      </c>
      <c r="T583" s="11" t="str">
        <f>VLOOKUP(P583,Store_Dim!$A$2:$E$21,5,FALSE)</f>
        <v>Flagship</v>
      </c>
      <c r="U583" s="11" t="s">
        <v>3346</v>
      </c>
      <c r="V583" s="14">
        <f>VLOOKUP(Table1[[#This Row],[Sales_ID]],Sales!$A$2:$O$2001,2,FALSE)</f>
        <v>45936</v>
      </c>
      <c r="W583" s="15">
        <f>VLOOKUP(Table1[[#This Row],[Sales_ID]],Sales!$A$2:$O$2001,12,FALSE)</f>
        <v>3</v>
      </c>
      <c r="X583" s="16" t="str">
        <f>TEXT(VLOOKUP(Table1[[#This Row],[Sales_ID]],Sales!$A$2:$O$2001,13,FALSE),"₹#,##0")</f>
        <v>₹578</v>
      </c>
      <c r="Y583" s="51">
        <f>VLOOKUP(Table1[[#This Row],[Sales_ID]],Sales!$A$2:$O$2001,14,FALSE)</f>
        <v>0.06</v>
      </c>
      <c r="Z583" s="11" t="str">
        <f>VLOOKUP(Table1[[#This Row],[Sales_ID]],Sales!$A$2:$O$2001,10,FALSE)</f>
        <v>COD</v>
      </c>
      <c r="AA583" s="50">
        <f>VLOOKUP(Table1[[#This Row],[Sales_ID]],Sales!$A$2:$O$2001,15,FALSE)</f>
        <v>1631.2854</v>
      </c>
    </row>
    <row r="584" spans="1:27" x14ac:dyDescent="0.3">
      <c r="A584" s="11" t="s">
        <v>208</v>
      </c>
      <c r="B584" s="11" t="str">
        <f>PROPER(VLOOKUP(A584,Customer!$A$2:$J$501,9,FALSE))</f>
        <v>Wayne Mcpherson</v>
      </c>
      <c r="C584" s="11" t="str">
        <f>PROPER(VLOOKUP(A584,Customer!$A$2:$H$501,3,FALSE))</f>
        <v>56</v>
      </c>
      <c r="D584" s="11" t="str">
        <f>PROPER(VLOOKUP(A584,Customer!$A$2:$H$501,4,FALSE))</f>
        <v>Female</v>
      </c>
      <c r="E584" s="11" t="str">
        <f>PROPER(VLOOKUP(A584,Customer!$A$2:$H$501,5,FALSE))</f>
        <v>Edwardsfort</v>
      </c>
      <c r="F584" s="11" t="str">
        <f>PROPER(VLOOKUP(A584,Customer!$A$2:$H$501,6,FALSE))</f>
        <v>Minnesota</v>
      </c>
      <c r="G584" s="11" t="str">
        <f>VLOOKUP(A584,Customer!$A$2:$H$501,7,FALSE)</f>
        <v>USA</v>
      </c>
      <c r="H584" s="11" t="str">
        <f>PROPER(VLOOKUP(A584,Customer!$A$1:$J$501,10,FALSE))</f>
        <v>Bronze</v>
      </c>
      <c r="I584" s="11" t="s">
        <v>1590</v>
      </c>
      <c r="J584" s="11" t="str">
        <f>VLOOKUP(I584, Product!$A$2:$H$501, 2,FALSE)</f>
        <v>Multi-Purpose Storage Box</v>
      </c>
      <c r="K584" s="11" t="str">
        <f>VLOOKUP(I584,Product!$A$2:$H$501,3,FALSE)</f>
        <v>Home</v>
      </c>
      <c r="L584" s="11" t="str">
        <f>VLOOKUP(I584, Product!$A$2:$H$501, 4,FALSE)</f>
        <v>Storage</v>
      </c>
      <c r="M584" s="11" t="str">
        <f>VLOOKUP(I584, Product!$A$2:$H$501,5,FALSE)</f>
        <v>Gardner-Montes</v>
      </c>
      <c r="N584" s="12">
        <f>VLOOKUP(I584, Product!$A$2:$I$501,8,FALSE)</f>
        <v>123.46</v>
      </c>
      <c r="O584" s="12">
        <f>VLOOKUP(I584, Product!$A$2:$I$501,9,FALSE)</f>
        <v>76</v>
      </c>
      <c r="P584" s="11" t="s">
        <v>1794</v>
      </c>
      <c r="Q584" s="11" t="str">
        <f>VLOOKUP(P584,Store_Dim!$A$2:$E$21,2,FALSE)</f>
        <v>Thomas, Bridges and Harris</v>
      </c>
      <c r="R584" s="11" t="str">
        <f>VLOOKUP(P584,Store_Dim!$A$2:$E$21,3,FALSE)</f>
        <v>North</v>
      </c>
      <c r="S584" s="11" t="str">
        <f>VLOOKUP(P584,Store_Dim!$A$2:$E$21,4,FALSE)</f>
        <v>Sabrinatown</v>
      </c>
      <c r="T584" s="11" t="str">
        <f>VLOOKUP(P584,Store_Dim!$A$2:$E$21,5,FALSE)</f>
        <v>Online</v>
      </c>
      <c r="U584" s="11" t="s">
        <v>3347</v>
      </c>
      <c r="V584" s="14">
        <f>VLOOKUP(Table1[[#This Row],[Sales_ID]],Sales!$A$2:$O$2001,2,FALSE)</f>
        <v>45344</v>
      </c>
      <c r="W584" s="15">
        <f>VLOOKUP(Table1[[#This Row],[Sales_ID]],Sales!$A$2:$O$2001,12,FALSE)</f>
        <v>1</v>
      </c>
      <c r="X584" s="16" t="str">
        <f>TEXT(VLOOKUP(Table1[[#This Row],[Sales_ID]],Sales!$A$2:$O$2001,13,FALSE),"₹#,##0")</f>
        <v>₹440</v>
      </c>
      <c r="Y584" s="51">
        <f>VLOOKUP(Table1[[#This Row],[Sales_ID]],Sales!$A$2:$O$2001,14,FALSE)</f>
        <v>0.11</v>
      </c>
      <c r="Z584" s="11" t="str">
        <f>VLOOKUP(Table1[[#This Row],[Sales_ID]],Sales!$A$2:$O$2001,10,FALSE)</f>
        <v>COD</v>
      </c>
      <c r="AA584" s="50">
        <f>VLOOKUP(Table1[[#This Row],[Sales_ID]],Sales!$A$2:$O$2001,15,FALSE)</f>
        <v>392.02720000000011</v>
      </c>
    </row>
    <row r="585" spans="1:27" x14ac:dyDescent="0.3">
      <c r="A585" s="11" t="s">
        <v>75</v>
      </c>
      <c r="B585" s="11" t="str">
        <f>PROPER(VLOOKUP(A585,Customer!$A$2:$J$501,9,FALSE))</f>
        <v>John Scott</v>
      </c>
      <c r="C585" s="11" t="str">
        <f>PROPER(VLOOKUP(A585,Customer!$A$2:$H$501,3,FALSE))</f>
        <v>24</v>
      </c>
      <c r="D585" s="11" t="str">
        <f>PROPER(VLOOKUP(A585,Customer!$A$2:$H$501,4,FALSE))</f>
        <v>Female</v>
      </c>
      <c r="E585" s="11" t="str">
        <f>PROPER(VLOOKUP(A585,Customer!$A$2:$H$501,5,FALSE))</f>
        <v>South Christopher</v>
      </c>
      <c r="F585" s="11" t="str">
        <f>PROPER(VLOOKUP(A585,Customer!$A$2:$H$501,6,FALSE))</f>
        <v>Pennsylvania</v>
      </c>
      <c r="G585" s="11" t="str">
        <f>VLOOKUP(A585,Customer!$A$2:$H$501,7,FALSE)</f>
        <v>USA</v>
      </c>
      <c r="H585" s="11" t="str">
        <f>PROPER(VLOOKUP(A585,Customer!$A$1:$J$501,10,FALSE))</f>
        <v>Bronze</v>
      </c>
      <c r="I585" s="11" t="s">
        <v>1580</v>
      </c>
      <c r="J585" s="11" t="str">
        <f>VLOOKUP(I585, Product!$A$2:$H$501, 2,FALSE)</f>
        <v>Beard Grooming Kit</v>
      </c>
      <c r="K585" s="11" t="str">
        <f>VLOOKUP(I585,Product!$A$2:$H$501,3,FALSE)</f>
        <v>Beauty</v>
      </c>
      <c r="L585" s="11" t="str">
        <f>VLOOKUP(I585, Product!$A$2:$H$501, 4,FALSE)</f>
        <v>Grooming</v>
      </c>
      <c r="M585" s="11" t="str">
        <f>VLOOKUP(I585, Product!$A$2:$H$501,5,FALSE)</f>
        <v>Erickson-Green</v>
      </c>
      <c r="N585" s="12">
        <f>VLOOKUP(I585, Product!$A$2:$I$501,8,FALSE)</f>
        <v>337.42</v>
      </c>
      <c r="O585" s="12">
        <f>VLOOKUP(I585, Product!$A$2:$I$501,9,FALSE)</f>
        <v>256</v>
      </c>
      <c r="P585" s="11" t="s">
        <v>1813</v>
      </c>
      <c r="Q585" s="11" t="str">
        <f>VLOOKUP(P585,Store_Dim!$A$2:$E$21,2,FALSE)</f>
        <v>Mann-Austin</v>
      </c>
      <c r="R585" s="11" t="str">
        <f>VLOOKUP(P585,Store_Dim!$A$2:$E$21,3,FALSE)</f>
        <v>East</v>
      </c>
      <c r="S585" s="11" t="str">
        <f>VLOOKUP(P585,Store_Dim!$A$2:$E$21,4,FALSE)</f>
        <v>Vasquezborough</v>
      </c>
      <c r="T585" s="11" t="str">
        <f>VLOOKUP(P585,Store_Dim!$A$2:$E$21,5,FALSE)</f>
        <v>Online</v>
      </c>
      <c r="U585" s="11" t="s">
        <v>3348</v>
      </c>
      <c r="V585" s="14">
        <f>VLOOKUP(Table1[[#This Row],[Sales_ID]],Sales!$A$2:$O$2001,2,FALSE)</f>
        <v>45329</v>
      </c>
      <c r="W585" s="15">
        <f>VLOOKUP(Table1[[#This Row],[Sales_ID]],Sales!$A$2:$O$2001,12,FALSE)</f>
        <v>2</v>
      </c>
      <c r="X585" s="16" t="str">
        <f>TEXT(VLOOKUP(Table1[[#This Row],[Sales_ID]],Sales!$A$2:$O$2001,13,FALSE),"₹#,##0")</f>
        <v>₹304</v>
      </c>
      <c r="Y585" s="51">
        <f>VLOOKUP(Table1[[#This Row],[Sales_ID]],Sales!$A$2:$O$2001,14,FALSE)</f>
        <v>0.05</v>
      </c>
      <c r="Z585" s="11" t="str">
        <f>VLOOKUP(Table1[[#This Row],[Sales_ID]],Sales!$A$2:$O$2001,10,FALSE)</f>
        <v>PayPal</v>
      </c>
      <c r="AA585" s="50">
        <f>VLOOKUP(Table1[[#This Row],[Sales_ID]],Sales!$A$2:$O$2001,15,FALSE)</f>
        <v>576.97299999999996</v>
      </c>
    </row>
    <row r="586" spans="1:27" x14ac:dyDescent="0.3">
      <c r="A586" s="11" t="s">
        <v>1056</v>
      </c>
      <c r="B586" s="11" t="str">
        <f>PROPER(VLOOKUP(A586,Customer!$A$2:$J$501,9,FALSE))</f>
        <v>John Jones</v>
      </c>
      <c r="C586" s="11" t="str">
        <f>PROPER(VLOOKUP(A586,Customer!$A$2:$H$501,3,FALSE))</f>
        <v>58</v>
      </c>
      <c r="D586" s="11" t="str">
        <f>PROPER(VLOOKUP(A586,Customer!$A$2:$H$501,4,FALSE))</f>
        <v>Female</v>
      </c>
      <c r="E586" s="11" t="str">
        <f>PROPER(VLOOKUP(A586,Customer!$A$2:$H$501,5,FALSE))</f>
        <v>North Michaelborough</v>
      </c>
      <c r="F586" s="11" t="str">
        <f>PROPER(VLOOKUP(A586,Customer!$A$2:$H$501,6,FALSE))</f>
        <v>Oregon</v>
      </c>
      <c r="G586" s="11" t="str">
        <f>VLOOKUP(A586,Customer!$A$2:$H$501,7,FALSE)</f>
        <v>USA</v>
      </c>
      <c r="H586" s="11" t="str">
        <f>PROPER(VLOOKUP(A586,Customer!$A$1:$J$501,10,FALSE))</f>
        <v>Silver</v>
      </c>
      <c r="I586" s="11" t="s">
        <v>1696</v>
      </c>
      <c r="J586" s="11" t="str">
        <f>VLOOKUP(I586, Product!$A$2:$H$501, 2,FALSE)</f>
        <v>Bluetooth Car Audio System</v>
      </c>
      <c r="K586" s="11" t="str">
        <f>VLOOKUP(I586,Product!$A$2:$H$501,3,FALSE)</f>
        <v>Electronics</v>
      </c>
      <c r="L586" s="11" t="str">
        <f>VLOOKUP(I586, Product!$A$2:$H$501, 4,FALSE)</f>
        <v>Audio</v>
      </c>
      <c r="M586" s="11" t="str">
        <f>VLOOKUP(I586, Product!$A$2:$H$501,5,FALSE)</f>
        <v>Bruce-Bowen</v>
      </c>
      <c r="N586" s="12">
        <f>VLOOKUP(I586, Product!$A$2:$I$501,8,FALSE)</f>
        <v>403.71</v>
      </c>
      <c r="O586" s="12">
        <f>VLOOKUP(I586, Product!$A$2:$I$501,9,FALSE)</f>
        <v>159</v>
      </c>
      <c r="P586" s="11" t="s">
        <v>1799</v>
      </c>
      <c r="Q586" s="11" t="str">
        <f>VLOOKUP(P586,Store_Dim!$A$2:$E$21,2,FALSE)</f>
        <v>Mcdonald Inc</v>
      </c>
      <c r="R586" s="11" t="str">
        <f>VLOOKUP(P586,Store_Dim!$A$2:$E$21,3,FALSE)</f>
        <v>South</v>
      </c>
      <c r="S586" s="11" t="str">
        <f>VLOOKUP(P586,Store_Dim!$A$2:$E$21,4,FALSE)</f>
        <v>Christopherland</v>
      </c>
      <c r="T586" s="11" t="str">
        <f>VLOOKUP(P586,Store_Dim!$A$2:$E$21,5,FALSE)</f>
        <v>Outlet</v>
      </c>
      <c r="U586" s="11" t="s">
        <v>3349</v>
      </c>
      <c r="V586" s="14">
        <f>VLOOKUP(Table1[[#This Row],[Sales_ID]],Sales!$A$2:$O$2001,2,FALSE)</f>
        <v>45895</v>
      </c>
      <c r="W586" s="15">
        <f>VLOOKUP(Table1[[#This Row],[Sales_ID]],Sales!$A$2:$O$2001,12,FALSE)</f>
        <v>2</v>
      </c>
      <c r="X586" s="16" t="str">
        <f>TEXT(VLOOKUP(Table1[[#This Row],[Sales_ID]],Sales!$A$2:$O$2001,13,FALSE),"₹#,##0")</f>
        <v>₹611</v>
      </c>
      <c r="Y586" s="51">
        <f>VLOOKUP(Table1[[#This Row],[Sales_ID]],Sales!$A$2:$O$2001,14,FALSE)</f>
        <v>0.22</v>
      </c>
      <c r="Z586" s="11" t="str">
        <f>VLOOKUP(Table1[[#This Row],[Sales_ID]],Sales!$A$2:$O$2001,10,FALSE)</f>
        <v>COD</v>
      </c>
      <c r="AA586" s="50">
        <f>VLOOKUP(Table1[[#This Row],[Sales_ID]],Sales!$A$2:$O$2001,15,FALSE)</f>
        <v>953.48760000000004</v>
      </c>
    </row>
    <row r="587" spans="1:27" x14ac:dyDescent="0.3">
      <c r="A587" s="11" t="s">
        <v>660</v>
      </c>
      <c r="B587" s="11" t="str">
        <f>PROPER(VLOOKUP(A587,Customer!$A$2:$J$501,9,FALSE))</f>
        <v>Christina Garcia</v>
      </c>
      <c r="C587" s="11" t="str">
        <f>PROPER(VLOOKUP(A587,Customer!$A$2:$H$501,3,FALSE))</f>
        <v>37</v>
      </c>
      <c r="D587" s="11" t="str">
        <f>PROPER(VLOOKUP(A587,Customer!$A$2:$H$501,4,FALSE))</f>
        <v>Female</v>
      </c>
      <c r="E587" s="11" t="str">
        <f>PROPER(VLOOKUP(A587,Customer!$A$2:$H$501,5,FALSE))</f>
        <v>Clarkeside</v>
      </c>
      <c r="F587" s="11" t="str">
        <f>PROPER(VLOOKUP(A587,Customer!$A$2:$H$501,6,FALSE))</f>
        <v>Kansas</v>
      </c>
      <c r="G587" s="11" t="str">
        <f>VLOOKUP(A587,Customer!$A$2:$H$501,7,FALSE)</f>
        <v>USA</v>
      </c>
      <c r="H587" s="11" t="str">
        <f>PROPER(VLOOKUP(A587,Customer!$A$1:$J$501,10,FALSE))</f>
        <v>Platinum</v>
      </c>
      <c r="I587" s="11" t="s">
        <v>1626</v>
      </c>
      <c r="J587" s="11" t="str">
        <f>VLOOKUP(I587, Product!$A$2:$H$501, 2,FALSE)</f>
        <v>Portable Power Bank</v>
      </c>
      <c r="K587" s="11" t="str">
        <f>VLOOKUP(I587,Product!$A$2:$H$501,3,FALSE)</f>
        <v>Electronics</v>
      </c>
      <c r="L587" s="11" t="str">
        <f>VLOOKUP(I587, Product!$A$2:$H$501, 4,FALSE)</f>
        <v>Mobile</v>
      </c>
      <c r="M587" s="11" t="str">
        <f>VLOOKUP(I587, Product!$A$2:$H$501,5,FALSE)</f>
        <v>Cummings and Sons</v>
      </c>
      <c r="N587" s="12">
        <f>VLOOKUP(I587, Product!$A$2:$I$501,8,FALSE)</f>
        <v>326.06</v>
      </c>
      <c r="O587" s="12">
        <f>VLOOKUP(I587, Product!$A$2:$I$501,9,FALSE)</f>
        <v>301</v>
      </c>
      <c r="P587" s="11" t="s">
        <v>1801</v>
      </c>
      <c r="Q587" s="11" t="str">
        <f>VLOOKUP(P587,Store_Dim!$A$2:$E$21,2,FALSE)</f>
        <v>Shelton PLC</v>
      </c>
      <c r="R587" s="11" t="str">
        <f>VLOOKUP(P587,Store_Dim!$A$2:$E$21,3,FALSE)</f>
        <v>North</v>
      </c>
      <c r="S587" s="11" t="str">
        <f>VLOOKUP(P587,Store_Dim!$A$2:$E$21,4,FALSE)</f>
        <v>East Jenniferstad</v>
      </c>
      <c r="T587" s="11" t="str">
        <f>VLOOKUP(P587,Store_Dim!$A$2:$E$21,5,FALSE)</f>
        <v>Flagship</v>
      </c>
      <c r="U587" s="11" t="s">
        <v>3350</v>
      </c>
      <c r="V587" s="14">
        <f>VLOOKUP(Table1[[#This Row],[Sales_ID]],Sales!$A$2:$O$2001,2,FALSE)</f>
        <v>45239</v>
      </c>
      <c r="W587" s="15">
        <f>VLOOKUP(Table1[[#This Row],[Sales_ID]],Sales!$A$2:$O$2001,12,FALSE)</f>
        <v>2</v>
      </c>
      <c r="X587" s="16" t="str">
        <f>TEXT(VLOOKUP(Table1[[#This Row],[Sales_ID]],Sales!$A$2:$O$2001,13,FALSE),"₹#,##0")</f>
        <v>₹768</v>
      </c>
      <c r="Y587" s="51">
        <f>VLOOKUP(Table1[[#This Row],[Sales_ID]],Sales!$A$2:$O$2001,14,FALSE)</f>
        <v>0.26</v>
      </c>
      <c r="Z587" s="11" t="str">
        <f>VLOOKUP(Table1[[#This Row],[Sales_ID]],Sales!$A$2:$O$2001,10,FALSE)</f>
        <v>PayPal</v>
      </c>
      <c r="AA587" s="50">
        <f>VLOOKUP(Table1[[#This Row],[Sales_ID]],Sales!$A$2:$O$2001,15,FALSE)</f>
        <v>1136.7583999999999</v>
      </c>
    </row>
    <row r="588" spans="1:27" x14ac:dyDescent="0.3">
      <c r="A588" s="11" t="s">
        <v>937</v>
      </c>
      <c r="B588" s="11" t="str">
        <f>PROPER(VLOOKUP(A588,Customer!$A$2:$J$501,9,FALSE))</f>
        <v>Jared Moran</v>
      </c>
      <c r="C588" s="11" t="str">
        <f>PROPER(VLOOKUP(A588,Customer!$A$2:$H$501,3,FALSE))</f>
        <v>28</v>
      </c>
      <c r="D588" s="11" t="str">
        <f>PROPER(VLOOKUP(A588,Customer!$A$2:$H$501,4,FALSE))</f>
        <v>Female</v>
      </c>
      <c r="E588" s="11" t="str">
        <f>PROPER(VLOOKUP(A588,Customer!$A$2:$H$501,5,FALSE))</f>
        <v>South David</v>
      </c>
      <c r="F588" s="11" t="str">
        <f>PROPER(VLOOKUP(A588,Customer!$A$2:$H$501,6,FALSE))</f>
        <v>West Virginia</v>
      </c>
      <c r="G588" s="11" t="str">
        <f>VLOOKUP(A588,Customer!$A$2:$H$501,7,FALSE)</f>
        <v>USA</v>
      </c>
      <c r="H588" s="11" t="str">
        <f>PROPER(VLOOKUP(A588,Customer!$A$1:$J$501,10,FALSE))</f>
        <v>Bronze</v>
      </c>
      <c r="I588" s="11" t="s">
        <v>1594</v>
      </c>
      <c r="J588" s="11" t="str">
        <f>VLOOKUP(I588, Product!$A$2:$H$501, 2,FALSE)</f>
        <v>Men's Formal Shirt</v>
      </c>
      <c r="K588" s="11" t="str">
        <f>VLOOKUP(I588,Product!$A$2:$H$501,3,FALSE)</f>
        <v>Clothing</v>
      </c>
      <c r="L588" s="11" t="str">
        <f>VLOOKUP(I588, Product!$A$2:$H$501, 4,FALSE)</f>
        <v>Tops</v>
      </c>
      <c r="M588" s="11" t="str">
        <f>VLOOKUP(I588, Product!$A$2:$H$501,5,FALSE)</f>
        <v>Moon, Mora and Santos</v>
      </c>
      <c r="N588" s="12">
        <f>VLOOKUP(I588, Product!$A$2:$I$501,8,FALSE)</f>
        <v>265.73266666666666</v>
      </c>
      <c r="O588" s="12">
        <f>VLOOKUP(I588, Product!$A$2:$I$501,9,FALSE)</f>
        <v>360</v>
      </c>
      <c r="P588" s="11" t="s">
        <v>1810</v>
      </c>
      <c r="Q588" s="11" t="str">
        <f>VLOOKUP(P588,Store_Dim!$A$2:$E$21,2,FALSE)</f>
        <v>Guerrero-Schmitt</v>
      </c>
      <c r="R588" s="11" t="str">
        <f>VLOOKUP(P588,Store_Dim!$A$2:$E$21,3,FALSE)</f>
        <v>East</v>
      </c>
      <c r="S588" s="11" t="str">
        <f>VLOOKUP(P588,Store_Dim!$A$2:$E$21,4,FALSE)</f>
        <v>East Stevechester</v>
      </c>
      <c r="T588" s="11" t="str">
        <f>VLOOKUP(P588,Store_Dim!$A$2:$E$21,5,FALSE)</f>
        <v>Flagship</v>
      </c>
      <c r="U588" s="11" t="s">
        <v>3351</v>
      </c>
      <c r="V588" s="14">
        <f>VLOOKUP(Table1[[#This Row],[Sales_ID]],Sales!$A$2:$O$2001,2,FALSE)</f>
        <v>45296</v>
      </c>
      <c r="W588" s="15">
        <f>VLOOKUP(Table1[[#This Row],[Sales_ID]],Sales!$A$2:$O$2001,12,FALSE)</f>
        <v>1</v>
      </c>
      <c r="X588" s="16" t="str">
        <f>TEXT(VLOOKUP(Table1[[#This Row],[Sales_ID]],Sales!$A$2:$O$2001,13,FALSE),"₹#,##0")</f>
        <v>₹617</v>
      </c>
      <c r="Y588" s="51">
        <f>VLOOKUP(Table1[[#This Row],[Sales_ID]],Sales!$A$2:$O$2001,14,FALSE)</f>
        <v>0.24</v>
      </c>
      <c r="Z588" s="11" t="str">
        <f>VLOOKUP(Table1[[#This Row],[Sales_ID]],Sales!$A$2:$O$2001,10,FALSE)</f>
        <v>Credit Card</v>
      </c>
      <c r="AA588" s="50">
        <f>VLOOKUP(Table1[[#This Row],[Sales_ID]],Sales!$A$2:$O$2001,15,FALSE)</f>
        <v>468.78320000000002</v>
      </c>
    </row>
    <row r="589" spans="1:27" x14ac:dyDescent="0.3">
      <c r="A589" s="11" t="s">
        <v>604</v>
      </c>
      <c r="B589" s="11" t="str">
        <f>PROPER(VLOOKUP(A589,Customer!$A$2:$J$501,9,FALSE))</f>
        <v>Mario Jacobs</v>
      </c>
      <c r="C589" s="11" t="str">
        <f>PROPER(VLOOKUP(A589,Customer!$A$2:$H$501,3,FALSE))</f>
        <v>18</v>
      </c>
      <c r="D589" s="11" t="str">
        <f>PROPER(VLOOKUP(A589,Customer!$A$2:$H$501,4,FALSE))</f>
        <v>Male</v>
      </c>
      <c r="E589" s="11" t="str">
        <f>PROPER(VLOOKUP(A589,Customer!$A$2:$H$501,5,FALSE))</f>
        <v>Port James</v>
      </c>
      <c r="F589" s="11" t="str">
        <f>PROPER(VLOOKUP(A589,Customer!$A$2:$H$501,6,FALSE))</f>
        <v>New York</v>
      </c>
      <c r="G589" s="11" t="str">
        <f>VLOOKUP(A589,Customer!$A$2:$H$501,7,FALSE)</f>
        <v>USA</v>
      </c>
      <c r="H589" s="11" t="str">
        <f>PROPER(VLOOKUP(A589,Customer!$A$1:$J$501,10,FALSE))</f>
        <v>Platinum</v>
      </c>
      <c r="I589" s="11" t="s">
        <v>1628</v>
      </c>
      <c r="J589" s="11" t="str">
        <f>VLOOKUP(I589, Product!$A$2:$H$501, 2,FALSE)</f>
        <v>Noise-Canceling Headphones</v>
      </c>
      <c r="K589" s="11" t="str">
        <f>VLOOKUP(I589,Product!$A$2:$H$501,3,FALSE)</f>
        <v>Electronics</v>
      </c>
      <c r="L589" s="11" t="str">
        <f>VLOOKUP(I589, Product!$A$2:$H$501, 4,FALSE)</f>
        <v>Audio</v>
      </c>
      <c r="M589" s="11" t="str">
        <f>VLOOKUP(I589, Product!$A$2:$H$501,5,FALSE)</f>
        <v>Taylor-Hart</v>
      </c>
      <c r="N589" s="12">
        <f>VLOOKUP(I589, Product!$A$2:$I$501,8,FALSE)</f>
        <v>38.520000000000003</v>
      </c>
      <c r="O589" s="12">
        <f>VLOOKUP(I589, Product!$A$2:$I$501,9,FALSE)</f>
        <v>378</v>
      </c>
      <c r="P589" s="11" t="s">
        <v>1810</v>
      </c>
      <c r="Q589" s="11" t="str">
        <f>VLOOKUP(P589,Store_Dim!$A$2:$E$21,2,FALSE)</f>
        <v>Guerrero-Schmitt</v>
      </c>
      <c r="R589" s="11" t="str">
        <f>VLOOKUP(P589,Store_Dim!$A$2:$E$21,3,FALSE)</f>
        <v>East</v>
      </c>
      <c r="S589" s="11" t="str">
        <f>VLOOKUP(P589,Store_Dim!$A$2:$E$21,4,FALSE)</f>
        <v>East Stevechester</v>
      </c>
      <c r="T589" s="11" t="str">
        <f>VLOOKUP(P589,Store_Dim!$A$2:$E$21,5,FALSE)</f>
        <v>Flagship</v>
      </c>
      <c r="U589" s="11" t="s">
        <v>3352</v>
      </c>
      <c r="V589" s="14">
        <f>VLOOKUP(Table1[[#This Row],[Sales_ID]],Sales!$A$2:$O$2001,2,FALSE)</f>
        <v>45672</v>
      </c>
      <c r="W589" s="15">
        <f>VLOOKUP(Table1[[#This Row],[Sales_ID]],Sales!$A$2:$O$2001,12,FALSE)</f>
        <v>1</v>
      </c>
      <c r="X589" s="16" t="str">
        <f>TEXT(VLOOKUP(Table1[[#This Row],[Sales_ID]],Sales!$A$2:$O$2001,13,FALSE),"₹#,##0")</f>
        <v>₹470</v>
      </c>
      <c r="Y589" s="51">
        <f>VLOOKUP(Table1[[#This Row],[Sales_ID]],Sales!$A$2:$O$2001,14,FALSE)</f>
        <v>0.18</v>
      </c>
      <c r="Z589" s="11" t="str">
        <f>VLOOKUP(Table1[[#This Row],[Sales_ID]],Sales!$A$2:$O$2001,10,FALSE)</f>
        <v>COD</v>
      </c>
      <c r="AA589" s="50">
        <f>VLOOKUP(Table1[[#This Row],[Sales_ID]],Sales!$A$2:$O$2001,15,FALSE)</f>
        <v>385.67880000000002</v>
      </c>
    </row>
    <row r="590" spans="1:27" x14ac:dyDescent="0.3">
      <c r="A590" s="11" t="s">
        <v>711</v>
      </c>
      <c r="B590" s="11" t="str">
        <f>PROPER(VLOOKUP(A590,Customer!$A$2:$J$501,9,FALSE))</f>
        <v>Jordan Wells</v>
      </c>
      <c r="C590" s="11" t="str">
        <f>PROPER(VLOOKUP(A590,Customer!$A$2:$H$501,3,FALSE))</f>
        <v>47</v>
      </c>
      <c r="D590" s="11" t="str">
        <f>PROPER(VLOOKUP(A590,Customer!$A$2:$H$501,4,FALSE))</f>
        <v>Female</v>
      </c>
      <c r="E590" s="11" t="str">
        <f>PROPER(VLOOKUP(A590,Customer!$A$2:$H$501,5,FALSE))</f>
        <v xml:space="preserve">Phillipschester   </v>
      </c>
      <c r="F590" s="11" t="str">
        <f>PROPER(VLOOKUP(A590,Customer!$A$2:$H$501,6,FALSE))</f>
        <v>New Jersey</v>
      </c>
      <c r="G590" s="11" t="str">
        <f>VLOOKUP(A590,Customer!$A$2:$H$501,7,FALSE)</f>
        <v>USA</v>
      </c>
      <c r="H590" s="11" t="str">
        <f>PROPER(VLOOKUP(A590,Customer!$A$1:$J$501,10,FALSE))</f>
        <v>Gold</v>
      </c>
      <c r="I590" s="11" t="s">
        <v>1654</v>
      </c>
      <c r="J590" s="11" t="str">
        <f>VLOOKUP(I590, Product!$A$2:$H$501, 2,FALSE)</f>
        <v>Men's Track Pants</v>
      </c>
      <c r="K590" s="11" t="str">
        <f>VLOOKUP(I590,Product!$A$2:$H$501,3,FALSE)</f>
        <v>Clothing</v>
      </c>
      <c r="L590" s="11" t="str">
        <f>VLOOKUP(I590, Product!$A$2:$H$501, 4,FALSE)</f>
        <v>Bottoms</v>
      </c>
      <c r="M590" s="11" t="str">
        <f>VLOOKUP(I590, Product!$A$2:$H$501,5,FALSE)</f>
        <v>Hamilton, Woods and Walker</v>
      </c>
      <c r="N590" s="12">
        <f>VLOOKUP(I590, Product!$A$2:$I$501,8,FALSE)</f>
        <v>386.56</v>
      </c>
      <c r="O590" s="12">
        <f>VLOOKUP(I590, Product!$A$2:$I$501,9,FALSE)</f>
        <v>125</v>
      </c>
      <c r="P590" s="11" t="s">
        <v>1782</v>
      </c>
      <c r="Q590" s="11" t="str">
        <f>VLOOKUP(P590,Store_Dim!$A$2:$E$21,2,FALSE)</f>
        <v>Bean, Jones and Park</v>
      </c>
      <c r="R590" s="11" t="str">
        <f>VLOOKUP(P590,Store_Dim!$A$2:$E$21,3,FALSE)</f>
        <v>West</v>
      </c>
      <c r="S590" s="11" t="str">
        <f>VLOOKUP(P590,Store_Dim!$A$2:$E$21,4,FALSE)</f>
        <v>Thompsonborough</v>
      </c>
      <c r="T590" s="11" t="str">
        <f>VLOOKUP(P590,Store_Dim!$A$2:$E$21,5,FALSE)</f>
        <v>Online</v>
      </c>
      <c r="U590" s="11" t="s">
        <v>3353</v>
      </c>
      <c r="V590" s="14">
        <f>VLOOKUP(Table1[[#This Row],[Sales_ID]],Sales!$A$2:$O$2001,2,FALSE)</f>
        <v>45499</v>
      </c>
      <c r="W590" s="15">
        <f>VLOOKUP(Table1[[#This Row],[Sales_ID]],Sales!$A$2:$O$2001,12,FALSE)</f>
        <v>2</v>
      </c>
      <c r="X590" s="16" t="str">
        <f>TEXT(VLOOKUP(Table1[[#This Row],[Sales_ID]],Sales!$A$2:$O$2001,13,FALSE),"₹#,##0")</f>
        <v>₹616</v>
      </c>
      <c r="Y590" s="51">
        <f>VLOOKUP(Table1[[#This Row],[Sales_ID]],Sales!$A$2:$O$2001,14,FALSE)</f>
        <v>0.12</v>
      </c>
      <c r="Z590" s="11" t="str">
        <f>VLOOKUP(Table1[[#This Row],[Sales_ID]],Sales!$A$2:$O$2001,10,FALSE)</f>
        <v>PayPal</v>
      </c>
      <c r="AA590" s="50">
        <f>VLOOKUP(Table1[[#This Row],[Sales_ID]],Sales!$A$2:$O$2001,15,FALSE)</f>
        <v>1084.7936</v>
      </c>
    </row>
    <row r="591" spans="1:27" x14ac:dyDescent="0.3">
      <c r="A591" s="11" t="s">
        <v>298</v>
      </c>
      <c r="B591" s="11" t="str">
        <f>PROPER(VLOOKUP(A591,Customer!$A$2:$J$501,9,FALSE))</f>
        <v>George Rosario</v>
      </c>
      <c r="C591" s="11" t="str">
        <f>PROPER(VLOOKUP(A591,Customer!$A$2:$H$501,3,FALSE))</f>
        <v>53</v>
      </c>
      <c r="D591" s="11" t="str">
        <f>PROPER(VLOOKUP(A591,Customer!$A$2:$H$501,4,FALSE))</f>
        <v>Male</v>
      </c>
      <c r="E591" s="11" t="str">
        <f>PROPER(VLOOKUP(A591,Customer!$A$2:$H$501,5,FALSE))</f>
        <v>Leburgh</v>
      </c>
      <c r="F591" s="11" t="str">
        <f>PROPER(VLOOKUP(A591,Customer!$A$2:$H$501,6,FALSE))</f>
        <v>Florida</v>
      </c>
      <c r="G591" s="11" t="str">
        <f>VLOOKUP(A591,Customer!$A$2:$H$501,7,FALSE)</f>
        <v>USA</v>
      </c>
      <c r="H591" s="11" t="str">
        <f>PROPER(VLOOKUP(A591,Customer!$A$1:$J$501,10,FALSE))</f>
        <v>Bronze</v>
      </c>
      <c r="I591" s="11" t="s">
        <v>1551</v>
      </c>
      <c r="J591" s="11" t="str">
        <f>VLOOKUP(I591, Product!$A$2:$H$501, 2,FALSE)</f>
        <v>Men's Running Jacket</v>
      </c>
      <c r="K591" s="11" t="str">
        <f>VLOOKUP(I591,Product!$A$2:$H$501,3,FALSE)</f>
        <v>Clothing</v>
      </c>
      <c r="L591" s="11" t="str">
        <f>VLOOKUP(I591, Product!$A$2:$H$501, 4,FALSE)</f>
        <v>Outerwear</v>
      </c>
      <c r="M591" s="11" t="str">
        <f>VLOOKUP(I591, Product!$A$2:$H$501,5,FALSE)</f>
        <v>Pineda Ltd</v>
      </c>
      <c r="N591" s="12">
        <f>VLOOKUP(I591, Product!$A$2:$I$501,8,FALSE)</f>
        <v>364.67</v>
      </c>
      <c r="O591" s="12">
        <f>VLOOKUP(I591, Product!$A$2:$I$501,9,FALSE)</f>
        <v>452</v>
      </c>
      <c r="P591" s="11" t="s">
        <v>1786</v>
      </c>
      <c r="Q591" s="11" t="str">
        <f>VLOOKUP(P591,Store_Dim!$A$2:$E$21,2,FALSE)</f>
        <v>Moore, Padilla and Butler</v>
      </c>
      <c r="R591" s="11" t="str">
        <f>VLOOKUP(P591,Store_Dim!$A$2:$E$21,3,FALSE)</f>
        <v>South</v>
      </c>
      <c r="S591" s="11" t="str">
        <f>VLOOKUP(P591,Store_Dim!$A$2:$E$21,4,FALSE)</f>
        <v>East Johnstad</v>
      </c>
      <c r="T591" s="11" t="str">
        <f>VLOOKUP(P591,Store_Dim!$A$2:$E$21,5,FALSE)</f>
        <v>Flagship</v>
      </c>
      <c r="U591" s="11" t="s">
        <v>3354</v>
      </c>
      <c r="V591" s="14">
        <f>VLOOKUP(Table1[[#This Row],[Sales_ID]],Sales!$A$2:$O$2001,2,FALSE)</f>
        <v>45434</v>
      </c>
      <c r="W591" s="15">
        <f>VLOOKUP(Table1[[#This Row],[Sales_ID]],Sales!$A$2:$O$2001,12,FALSE)</f>
        <v>3</v>
      </c>
      <c r="X591" s="16" t="str">
        <f>TEXT(VLOOKUP(Table1[[#This Row],[Sales_ID]],Sales!$A$2:$O$2001,13,FALSE),"₹#,##0")</f>
        <v>₹657</v>
      </c>
      <c r="Y591" s="51">
        <f>VLOOKUP(Table1[[#This Row],[Sales_ID]],Sales!$A$2:$O$2001,14,FALSE)</f>
        <v>0.18</v>
      </c>
      <c r="Z591" s="11" t="str">
        <f>VLOOKUP(Table1[[#This Row],[Sales_ID]],Sales!$A$2:$O$2001,10,FALSE)</f>
        <v>PayPal</v>
      </c>
      <c r="AA591" s="50">
        <f>VLOOKUP(Table1[[#This Row],[Sales_ID]],Sales!$A$2:$O$2001,15,FALSE)</f>
        <v>1616.8104000000001</v>
      </c>
    </row>
    <row r="592" spans="1:27" x14ac:dyDescent="0.3">
      <c r="A592" s="11" t="s">
        <v>137</v>
      </c>
      <c r="B592" s="11" t="str">
        <f>PROPER(VLOOKUP(A592,Customer!$A$2:$J$501,9,FALSE))</f>
        <v>Christopher Olson</v>
      </c>
      <c r="C592" s="11" t="str">
        <f>PROPER(VLOOKUP(A592,Customer!$A$2:$H$501,3,FALSE))</f>
        <v>27</v>
      </c>
      <c r="D592" s="11" t="str">
        <f>PROPER(VLOOKUP(A592,Customer!$A$2:$H$501,4,FALSE))</f>
        <v>Female</v>
      </c>
      <c r="E592" s="11" t="str">
        <f>PROPER(VLOOKUP(A592,Customer!$A$2:$H$501,5,FALSE))</f>
        <v>West Richard</v>
      </c>
      <c r="F592" s="11" t="str">
        <f>PROPER(VLOOKUP(A592,Customer!$A$2:$H$501,6,FALSE))</f>
        <v>Maryland</v>
      </c>
      <c r="G592" s="11" t="str">
        <f>VLOOKUP(A592,Customer!$A$2:$H$501,7,FALSE)</f>
        <v>USA</v>
      </c>
      <c r="H592" s="11" t="str">
        <f>PROPER(VLOOKUP(A592,Customer!$A$1:$J$501,10,FALSE))</f>
        <v>Platinum</v>
      </c>
      <c r="I592" s="11" t="s">
        <v>1630</v>
      </c>
      <c r="J592" s="11" t="str">
        <f>VLOOKUP(I592, Product!$A$2:$H$501, 2,FALSE)</f>
        <v>Yoga Exercise Mat</v>
      </c>
      <c r="K592" s="11" t="str">
        <f>VLOOKUP(I592,Product!$A$2:$H$501,3,FALSE)</f>
        <v>Sports</v>
      </c>
      <c r="L592" s="11" t="str">
        <f>VLOOKUP(I592, Product!$A$2:$H$501, 4,FALSE)</f>
        <v>Fitness</v>
      </c>
      <c r="M592" s="11" t="str">
        <f>VLOOKUP(I592, Product!$A$2:$H$501,5,FALSE)</f>
        <v>Carroll, Long and Mendoza</v>
      </c>
      <c r="N592" s="12">
        <f>VLOOKUP(I592, Product!$A$2:$I$501,8,FALSE)</f>
        <v>313.26</v>
      </c>
      <c r="O592" s="12">
        <f>VLOOKUP(I592, Product!$A$2:$I$501,9,FALSE)</f>
        <v>369</v>
      </c>
      <c r="P592" s="11" t="s">
        <v>1813</v>
      </c>
      <c r="Q592" s="11" t="str">
        <f>VLOOKUP(P592,Store_Dim!$A$2:$E$21,2,FALSE)</f>
        <v>Mann-Austin</v>
      </c>
      <c r="R592" s="11" t="str">
        <f>VLOOKUP(P592,Store_Dim!$A$2:$E$21,3,FALSE)</f>
        <v>East</v>
      </c>
      <c r="S592" s="11" t="str">
        <f>VLOOKUP(P592,Store_Dim!$A$2:$E$21,4,FALSE)</f>
        <v>Vasquezborough</v>
      </c>
      <c r="T592" s="11" t="str">
        <f>VLOOKUP(P592,Store_Dim!$A$2:$E$21,5,FALSE)</f>
        <v>Online</v>
      </c>
      <c r="U592" s="11" t="s">
        <v>3355</v>
      </c>
      <c r="V592" s="14">
        <f>VLOOKUP(Table1[[#This Row],[Sales_ID]],Sales!$A$2:$O$2001,2,FALSE)</f>
        <v>45893</v>
      </c>
      <c r="W592" s="15">
        <f>VLOOKUP(Table1[[#This Row],[Sales_ID]],Sales!$A$2:$O$2001,12,FALSE)</f>
        <v>2</v>
      </c>
      <c r="X592" s="16" t="str">
        <f>TEXT(VLOOKUP(Table1[[#This Row],[Sales_ID]],Sales!$A$2:$O$2001,13,FALSE),"₹#,##0")</f>
        <v>₹392</v>
      </c>
      <c r="Y592" s="51">
        <f>VLOOKUP(Table1[[#This Row],[Sales_ID]],Sales!$A$2:$O$2001,14,FALSE)</f>
        <v>0.04</v>
      </c>
      <c r="Z592" s="11" t="str">
        <f>VLOOKUP(Table1[[#This Row],[Sales_ID]],Sales!$A$2:$O$2001,10,FALSE)</f>
        <v>PayPal</v>
      </c>
      <c r="AA592" s="50">
        <f>VLOOKUP(Table1[[#This Row],[Sales_ID]],Sales!$A$2:$O$2001,15,FALSE)</f>
        <v>753.50399999999991</v>
      </c>
    </row>
    <row r="593" spans="1:27" x14ac:dyDescent="0.3">
      <c r="A593" s="11" t="s">
        <v>990</v>
      </c>
      <c r="B593" s="11" t="str">
        <f>PROPER(VLOOKUP(A593,Customer!$A$2:$J$501,9,FALSE))</f>
        <v>Elizabeth Johnson</v>
      </c>
      <c r="C593" s="11" t="str">
        <f>PROPER(VLOOKUP(A593,Customer!$A$2:$H$501,3,FALSE))</f>
        <v>53</v>
      </c>
      <c r="D593" s="11" t="str">
        <f>PROPER(VLOOKUP(A593,Customer!$A$2:$H$501,4,FALSE))</f>
        <v>Female</v>
      </c>
      <c r="E593" s="11" t="str">
        <f>PROPER(VLOOKUP(A593,Customer!$A$2:$H$501,5,FALSE))</f>
        <v>Anitaland</v>
      </c>
      <c r="F593" s="11" t="str">
        <f>PROPER(VLOOKUP(A593,Customer!$A$2:$H$501,6,FALSE))</f>
        <v>Washington</v>
      </c>
      <c r="G593" s="11" t="str">
        <f>VLOOKUP(A593,Customer!$A$2:$H$501,7,FALSE)</f>
        <v>USA</v>
      </c>
      <c r="H593" s="11" t="str">
        <f>PROPER(VLOOKUP(A593,Customer!$A$1:$J$501,10,FALSE))</f>
        <v>Silver</v>
      </c>
      <c r="I593" s="11" t="s">
        <v>1570</v>
      </c>
      <c r="J593" s="11" t="str">
        <f>VLOOKUP(I593, Product!$A$2:$H$501, 2,FALSE)</f>
        <v>HD Smart TV Stick</v>
      </c>
      <c r="K593" s="11" t="str">
        <f>VLOOKUP(I593,Product!$A$2:$H$501,3,FALSE)</f>
        <v>Electronics</v>
      </c>
      <c r="L593" s="11" t="str">
        <f>VLOOKUP(I593, Product!$A$2:$H$501, 4,FALSE)</f>
        <v>Accessories</v>
      </c>
      <c r="M593" s="11" t="str">
        <f>VLOOKUP(I593, Product!$A$2:$H$501,5,FALSE)</f>
        <v>Gibson, Hobbs and Weaver</v>
      </c>
      <c r="N593" s="12">
        <f>VLOOKUP(I593, Product!$A$2:$I$501,8,FALSE)</f>
        <v>449.4</v>
      </c>
      <c r="O593" s="12">
        <f>VLOOKUP(I593, Product!$A$2:$I$501,9,FALSE)</f>
        <v>274.7</v>
      </c>
      <c r="P593" s="11" t="s">
        <v>1813</v>
      </c>
      <c r="Q593" s="11" t="str">
        <f>VLOOKUP(P593,Store_Dim!$A$2:$E$21,2,FALSE)</f>
        <v>Mann-Austin</v>
      </c>
      <c r="R593" s="11" t="str">
        <f>VLOOKUP(P593,Store_Dim!$A$2:$E$21,3,FALSE)</f>
        <v>East</v>
      </c>
      <c r="S593" s="11" t="str">
        <f>VLOOKUP(P593,Store_Dim!$A$2:$E$21,4,FALSE)</f>
        <v>Vasquezborough</v>
      </c>
      <c r="T593" s="11" t="str">
        <f>VLOOKUP(P593,Store_Dim!$A$2:$E$21,5,FALSE)</f>
        <v>Online</v>
      </c>
      <c r="U593" s="11" t="s">
        <v>1979</v>
      </c>
      <c r="V593" s="14">
        <f>VLOOKUP(Table1[[#This Row],[Sales_ID]],Sales!$A$2:$O$2001,2,FALSE)</f>
        <v>45579</v>
      </c>
      <c r="W593" s="15">
        <f>VLOOKUP(Table1[[#This Row],[Sales_ID]],Sales!$A$2:$O$2001,12,FALSE)</f>
        <v>3</v>
      </c>
      <c r="X593" s="16" t="str">
        <f>TEXT(VLOOKUP(Table1[[#This Row],[Sales_ID]],Sales!$A$2:$O$2001,13,FALSE),"₹#,##0")</f>
        <v>₹592</v>
      </c>
      <c r="Y593" s="51">
        <f>VLOOKUP(Table1[[#This Row],[Sales_ID]],Sales!$A$2:$O$2001,14,FALSE)</f>
        <v>0.16</v>
      </c>
      <c r="Z593" s="11" t="str">
        <f>VLOOKUP(Table1[[#This Row],[Sales_ID]],Sales!$A$2:$O$2001,10,FALSE)</f>
        <v>Credit Card</v>
      </c>
      <c r="AA593" s="50">
        <f>VLOOKUP(Table1[[#This Row],[Sales_ID]],Sales!$A$2:$O$2001,15,FALSE)</f>
        <v>1491.7896000000001</v>
      </c>
    </row>
    <row r="594" spans="1:27" x14ac:dyDescent="0.3">
      <c r="A594" s="11" t="s">
        <v>785</v>
      </c>
      <c r="B594" s="11" t="str">
        <f>PROPER(VLOOKUP(A594,Customer!$A$2:$J$501,9,FALSE))</f>
        <v>Laura Soto</v>
      </c>
      <c r="C594" s="11" t="str">
        <f>PROPER(VLOOKUP(A594,Customer!$A$2:$H$501,3,FALSE))</f>
        <v>57</v>
      </c>
      <c r="D594" s="11" t="str">
        <f>PROPER(VLOOKUP(A594,Customer!$A$2:$H$501,4,FALSE))</f>
        <v>Female</v>
      </c>
      <c r="E594" s="11" t="str">
        <f>PROPER(VLOOKUP(A594,Customer!$A$2:$H$501,5,FALSE))</f>
        <v>Rodriguezton</v>
      </c>
      <c r="F594" s="11" t="str">
        <f>PROPER(VLOOKUP(A594,Customer!$A$2:$H$501,6,FALSE))</f>
        <v>Michigan</v>
      </c>
      <c r="G594" s="11" t="str">
        <f>VLOOKUP(A594,Customer!$A$2:$H$501,7,FALSE)</f>
        <v>USA</v>
      </c>
      <c r="H594" s="11" t="str">
        <f>PROPER(VLOOKUP(A594,Customer!$A$1:$J$501,10,FALSE))</f>
        <v>Platinum</v>
      </c>
      <c r="I594" s="11" t="s">
        <v>1628</v>
      </c>
      <c r="J594" s="11" t="str">
        <f>VLOOKUP(I594, Product!$A$2:$H$501, 2,FALSE)</f>
        <v>Noise-Canceling Headphones</v>
      </c>
      <c r="K594" s="11" t="str">
        <f>VLOOKUP(I594,Product!$A$2:$H$501,3,FALSE)</f>
        <v>Electronics</v>
      </c>
      <c r="L594" s="11" t="str">
        <f>VLOOKUP(I594, Product!$A$2:$H$501, 4,FALSE)</f>
        <v>Audio</v>
      </c>
      <c r="M594" s="11" t="str">
        <f>VLOOKUP(I594, Product!$A$2:$H$501,5,FALSE)</f>
        <v>Taylor-Hart</v>
      </c>
      <c r="N594" s="12">
        <f>VLOOKUP(I594, Product!$A$2:$I$501,8,FALSE)</f>
        <v>38.520000000000003</v>
      </c>
      <c r="O594" s="12">
        <f>VLOOKUP(I594, Product!$A$2:$I$501,9,FALSE)</f>
        <v>378</v>
      </c>
      <c r="P594" s="11" t="s">
        <v>1799</v>
      </c>
      <c r="Q594" s="11" t="str">
        <f>VLOOKUP(P594,Store_Dim!$A$2:$E$21,2,FALSE)</f>
        <v>Mcdonald Inc</v>
      </c>
      <c r="R594" s="11" t="str">
        <f>VLOOKUP(P594,Store_Dim!$A$2:$E$21,3,FALSE)</f>
        <v>South</v>
      </c>
      <c r="S594" s="11" t="str">
        <f>VLOOKUP(P594,Store_Dim!$A$2:$E$21,4,FALSE)</f>
        <v>Christopherland</v>
      </c>
      <c r="T594" s="11" t="str">
        <f>VLOOKUP(P594,Store_Dim!$A$2:$E$21,5,FALSE)</f>
        <v>Outlet</v>
      </c>
      <c r="U594" s="11" t="s">
        <v>3356</v>
      </c>
      <c r="V594" s="14">
        <f>VLOOKUP(Table1[[#This Row],[Sales_ID]],Sales!$A$2:$O$2001,2,FALSE)</f>
        <v>45346</v>
      </c>
      <c r="W594" s="15">
        <f>VLOOKUP(Table1[[#This Row],[Sales_ID]],Sales!$A$2:$O$2001,12,FALSE)</f>
        <v>3</v>
      </c>
      <c r="X594" s="16" t="str">
        <f>TEXT(VLOOKUP(Table1[[#This Row],[Sales_ID]],Sales!$A$2:$O$2001,13,FALSE),"₹#,##0")</f>
        <v>₹62</v>
      </c>
      <c r="Y594" s="51">
        <f>VLOOKUP(Table1[[#This Row],[Sales_ID]],Sales!$A$2:$O$2001,14,FALSE)</f>
        <v>0.01</v>
      </c>
      <c r="Z594" s="11" t="str">
        <f>VLOOKUP(Table1[[#This Row],[Sales_ID]],Sales!$A$2:$O$2001,10,FALSE)</f>
        <v>COD</v>
      </c>
      <c r="AA594" s="50">
        <f>VLOOKUP(Table1[[#This Row],[Sales_ID]],Sales!$A$2:$O$2001,15,FALSE)</f>
        <v>184.22909999999999</v>
      </c>
    </row>
    <row r="595" spans="1:27" x14ac:dyDescent="0.3">
      <c r="A595" s="11" t="s">
        <v>332</v>
      </c>
      <c r="B595" s="11" t="str">
        <f>PROPER(VLOOKUP(A595,Customer!$A$2:$J$501,9,FALSE))</f>
        <v>Robert Jackson</v>
      </c>
      <c r="C595" s="11" t="str">
        <f>PROPER(VLOOKUP(A595,Customer!$A$2:$H$501,3,FALSE))</f>
        <v>44</v>
      </c>
      <c r="D595" s="11" t="str">
        <f>PROPER(VLOOKUP(A595,Customer!$A$2:$H$501,4,FALSE))</f>
        <v>Female</v>
      </c>
      <c r="E595" s="11" t="str">
        <f>PROPER(VLOOKUP(A595,Customer!$A$2:$H$501,5,FALSE))</f>
        <v>Lake Brandy</v>
      </c>
      <c r="F595" s="11" t="str">
        <f>PROPER(VLOOKUP(A595,Customer!$A$2:$H$501,6,FALSE))</f>
        <v>Tennessee</v>
      </c>
      <c r="G595" s="11" t="str">
        <f>VLOOKUP(A595,Customer!$A$2:$H$501,7,FALSE)</f>
        <v>USA</v>
      </c>
      <c r="H595" s="11" t="str">
        <f>PROPER(VLOOKUP(A595,Customer!$A$1:$J$501,10,FALSE))</f>
        <v>Platinum</v>
      </c>
      <c r="I595" s="11" t="s">
        <v>1740</v>
      </c>
      <c r="J595" s="11" t="str">
        <f>VLOOKUP(I595, Product!$A$2:$H$501, 2,FALSE)</f>
        <v>Women's Formal Blazer</v>
      </c>
      <c r="K595" s="11" t="str">
        <f>VLOOKUP(I595,Product!$A$2:$H$501,3,FALSE)</f>
        <v>Clothing</v>
      </c>
      <c r="L595" s="11" t="str">
        <f>VLOOKUP(I595, Product!$A$2:$H$501, 4,FALSE)</f>
        <v>Outerwear</v>
      </c>
      <c r="M595" s="11" t="str">
        <f>VLOOKUP(I595, Product!$A$2:$H$501,5,FALSE)</f>
        <v>Phillips and Sons</v>
      </c>
      <c r="N595" s="12">
        <f>VLOOKUP(I595, Product!$A$2:$I$501,8,FALSE)</f>
        <v>358.47</v>
      </c>
      <c r="O595" s="12">
        <f>VLOOKUP(I595, Product!$A$2:$I$501,9,FALSE)</f>
        <v>143</v>
      </c>
      <c r="P595" s="11" t="s">
        <v>1766</v>
      </c>
      <c r="Q595" s="11" t="str">
        <f>VLOOKUP(P595,Store_Dim!$A$2:$E$21,2,FALSE)</f>
        <v>Johnson-Wright</v>
      </c>
      <c r="R595" s="11" t="str">
        <f>VLOOKUP(P595,Store_Dim!$A$2:$E$21,3,FALSE)</f>
        <v>North</v>
      </c>
      <c r="S595" s="11" t="str">
        <f>VLOOKUP(P595,Store_Dim!$A$2:$E$21,4,FALSE)</f>
        <v>Hoodberg</v>
      </c>
      <c r="T595" s="11" t="str">
        <f>VLOOKUP(P595,Store_Dim!$A$2:$E$21,5,FALSE)</f>
        <v>Outlet</v>
      </c>
      <c r="U595" s="11" t="s">
        <v>3357</v>
      </c>
      <c r="V595" s="14">
        <f>VLOOKUP(Table1[[#This Row],[Sales_ID]],Sales!$A$2:$O$2001,2,FALSE)</f>
        <v>45613</v>
      </c>
      <c r="W595" s="15">
        <f>VLOOKUP(Table1[[#This Row],[Sales_ID]],Sales!$A$2:$O$2001,12,FALSE)</f>
        <v>4</v>
      </c>
      <c r="X595" s="16" t="str">
        <f>TEXT(VLOOKUP(Table1[[#This Row],[Sales_ID]],Sales!$A$2:$O$2001,13,FALSE),"₹#,##0")</f>
        <v>₹934</v>
      </c>
      <c r="Y595" s="51">
        <f>VLOOKUP(Table1[[#This Row],[Sales_ID]],Sales!$A$2:$O$2001,14,FALSE)</f>
        <v>0.25</v>
      </c>
      <c r="Z595" s="11" t="str">
        <f>VLOOKUP(Table1[[#This Row],[Sales_ID]],Sales!$A$2:$O$2001,10,FALSE)</f>
        <v>PayPal</v>
      </c>
      <c r="AA595" s="50">
        <f>VLOOKUP(Table1[[#This Row],[Sales_ID]],Sales!$A$2:$O$2001,15,FALSE)</f>
        <v>2801.19</v>
      </c>
    </row>
    <row r="596" spans="1:27" x14ac:dyDescent="0.3">
      <c r="A596" s="11" t="s">
        <v>520</v>
      </c>
      <c r="B596" s="11" t="str">
        <f>PROPER(VLOOKUP(A596,Customer!$A$2:$J$501,9,FALSE))</f>
        <v>Curtis Haynes</v>
      </c>
      <c r="C596" s="11" t="str">
        <f>PROPER(VLOOKUP(A596,Customer!$A$2:$H$501,3,FALSE))</f>
        <v>60</v>
      </c>
      <c r="D596" s="11" t="str">
        <f>PROPER(VLOOKUP(A596,Customer!$A$2:$H$501,4,FALSE))</f>
        <v>Female</v>
      </c>
      <c r="E596" s="11" t="str">
        <f>PROPER(VLOOKUP(A596,Customer!$A$2:$H$501,5,FALSE))</f>
        <v>Estradaside</v>
      </c>
      <c r="F596" s="11" t="str">
        <f>PROPER(VLOOKUP(A596,Customer!$A$2:$H$501,6,FALSE))</f>
        <v>Iowa</v>
      </c>
      <c r="G596" s="11" t="str">
        <f>VLOOKUP(A596,Customer!$A$2:$H$501,7,FALSE)</f>
        <v>USA</v>
      </c>
      <c r="H596" s="11" t="str">
        <f>PROPER(VLOOKUP(A596,Customer!$A$1:$J$501,10,FALSE))</f>
        <v>Gold</v>
      </c>
      <c r="I596" s="11" t="s">
        <v>1718</v>
      </c>
      <c r="J596" s="11" t="str">
        <f>VLOOKUP(I596, Product!$A$2:$H$501, 2,FALSE)</f>
        <v>Women's Beanie Hat</v>
      </c>
      <c r="K596" s="11" t="str">
        <f>VLOOKUP(I596,Product!$A$2:$H$501,3,FALSE)</f>
        <v>Clothing</v>
      </c>
      <c r="L596" s="11" t="str">
        <f>VLOOKUP(I596, Product!$A$2:$H$501, 4,FALSE)</f>
        <v>Accessories</v>
      </c>
      <c r="M596" s="11" t="str">
        <f>VLOOKUP(I596, Product!$A$2:$H$501,5,FALSE)</f>
        <v>Richardson-Carrillo</v>
      </c>
      <c r="N596" s="12">
        <f>VLOOKUP(I596, Product!$A$2:$I$501,8,FALSE)</f>
        <v>119.57</v>
      </c>
      <c r="O596" s="12">
        <f>VLOOKUP(I596, Product!$A$2:$I$501,9,FALSE)</f>
        <v>210</v>
      </c>
      <c r="P596" s="11" t="s">
        <v>1804</v>
      </c>
      <c r="Q596" s="11" t="str">
        <f>VLOOKUP(P596,Store_Dim!$A$2:$E$21,2,FALSE)</f>
        <v>Frederick-Wright</v>
      </c>
      <c r="R596" s="11" t="str">
        <f>VLOOKUP(P596,Store_Dim!$A$2:$E$21,3,FALSE)</f>
        <v>West</v>
      </c>
      <c r="S596" s="11" t="str">
        <f>VLOOKUP(P596,Store_Dim!$A$2:$E$21,4,FALSE)</f>
        <v>New Jimmymouth</v>
      </c>
      <c r="T596" s="11" t="str">
        <f>VLOOKUP(P596,Store_Dim!$A$2:$E$21,5,FALSE)</f>
        <v>Flagship</v>
      </c>
      <c r="U596" s="11" t="s">
        <v>3358</v>
      </c>
      <c r="V596" s="14">
        <f>VLOOKUP(Table1[[#This Row],[Sales_ID]],Sales!$A$2:$O$2001,2,FALSE)</f>
        <v>45928</v>
      </c>
      <c r="W596" s="15">
        <f>VLOOKUP(Table1[[#This Row],[Sales_ID]],Sales!$A$2:$O$2001,12,FALSE)</f>
        <v>3</v>
      </c>
      <c r="X596" s="16" t="str">
        <f>TEXT(VLOOKUP(Table1[[#This Row],[Sales_ID]],Sales!$A$2:$O$2001,13,FALSE),"₹#,##0")</f>
        <v>₹615</v>
      </c>
      <c r="Y596" s="51">
        <f>VLOOKUP(Table1[[#This Row],[Sales_ID]],Sales!$A$2:$O$2001,14,FALSE)</f>
        <v>0.14000000000000001</v>
      </c>
      <c r="Z596" s="11" t="str">
        <f>VLOOKUP(Table1[[#This Row],[Sales_ID]],Sales!$A$2:$O$2001,10,FALSE)</f>
        <v>PayPal</v>
      </c>
      <c r="AA596" s="50">
        <f>VLOOKUP(Table1[[#This Row],[Sales_ID]],Sales!$A$2:$O$2001,15,FALSE)</f>
        <v>1587.4998000000001</v>
      </c>
    </row>
    <row r="597" spans="1:27" x14ac:dyDescent="0.3">
      <c r="A597" s="11" t="s">
        <v>1166</v>
      </c>
      <c r="B597" s="11" t="str">
        <f>PROPER(VLOOKUP(A597,Customer!$A$2:$J$501,9,FALSE))</f>
        <v>James Orozco</v>
      </c>
      <c r="C597" s="11" t="str">
        <f>PROPER(VLOOKUP(A597,Customer!$A$2:$H$501,3,FALSE))</f>
        <v>37</v>
      </c>
      <c r="D597" s="11" t="str">
        <f>PROPER(VLOOKUP(A597,Customer!$A$2:$H$501,4,FALSE))</f>
        <v>Female</v>
      </c>
      <c r="E597" s="11" t="str">
        <f>PROPER(VLOOKUP(A597,Customer!$A$2:$H$501,5,FALSE))</f>
        <v>Simpsonfort</v>
      </c>
      <c r="F597" s="11" t="str">
        <f>PROPER(VLOOKUP(A597,Customer!$A$2:$H$501,6,FALSE))</f>
        <v>Maine</v>
      </c>
      <c r="G597" s="11" t="str">
        <f>VLOOKUP(A597,Customer!$A$2:$H$501,7,FALSE)</f>
        <v>USA</v>
      </c>
      <c r="H597" s="11" t="str">
        <f>PROPER(VLOOKUP(A597,Customer!$A$1:$J$501,10,FALSE))</f>
        <v>Gold</v>
      </c>
      <c r="I597" s="11" t="s">
        <v>1666</v>
      </c>
      <c r="J597" s="11" t="str">
        <f>VLOOKUP(I597, Product!$A$2:$H$501, 2,FALSE)</f>
        <v>Men's Hair Styling Gel</v>
      </c>
      <c r="K597" s="11" t="str">
        <f>VLOOKUP(I597,Product!$A$2:$H$501,3,FALSE)</f>
        <v>Beauty</v>
      </c>
      <c r="L597" s="11" t="str">
        <f>VLOOKUP(I597, Product!$A$2:$H$501, 4,FALSE)</f>
        <v>Haircare</v>
      </c>
      <c r="M597" s="11" t="str">
        <f>VLOOKUP(I597, Product!$A$2:$H$501,5,FALSE)</f>
        <v>Cline-Mccarthy</v>
      </c>
      <c r="N597" s="12">
        <f>VLOOKUP(I597, Product!$A$2:$I$501,8,FALSE)</f>
        <v>17.309999999999999</v>
      </c>
      <c r="O597" s="12">
        <f>VLOOKUP(I597, Product!$A$2:$I$501,9,FALSE)</f>
        <v>399</v>
      </c>
      <c r="P597" s="11" t="s">
        <v>1810</v>
      </c>
      <c r="Q597" s="11" t="str">
        <f>VLOOKUP(P597,Store_Dim!$A$2:$E$21,2,FALSE)</f>
        <v>Guerrero-Schmitt</v>
      </c>
      <c r="R597" s="11" t="str">
        <f>VLOOKUP(P597,Store_Dim!$A$2:$E$21,3,FALSE)</f>
        <v>East</v>
      </c>
      <c r="S597" s="11" t="str">
        <f>VLOOKUP(P597,Store_Dim!$A$2:$E$21,4,FALSE)</f>
        <v>East Stevechester</v>
      </c>
      <c r="T597" s="11" t="str">
        <f>VLOOKUP(P597,Store_Dim!$A$2:$E$21,5,FALSE)</f>
        <v>Flagship</v>
      </c>
      <c r="U597" s="11" t="s">
        <v>3359</v>
      </c>
      <c r="V597" s="14">
        <f>VLOOKUP(Table1[[#This Row],[Sales_ID]],Sales!$A$2:$O$2001,2,FALSE)</f>
        <v>45619</v>
      </c>
      <c r="W597" s="15">
        <f>VLOOKUP(Table1[[#This Row],[Sales_ID]],Sales!$A$2:$O$2001,12,FALSE)</f>
        <v>4</v>
      </c>
      <c r="X597" s="16" t="str">
        <f>TEXT(VLOOKUP(Table1[[#This Row],[Sales_ID]],Sales!$A$2:$O$2001,13,FALSE),"₹#,##0")</f>
        <v>₹790</v>
      </c>
      <c r="Y597" s="51">
        <f>VLOOKUP(Table1[[#This Row],[Sales_ID]],Sales!$A$2:$O$2001,14,FALSE)</f>
        <v>0.22</v>
      </c>
      <c r="Z597" s="11" t="str">
        <f>VLOOKUP(Table1[[#This Row],[Sales_ID]],Sales!$A$2:$O$2001,10,FALSE)</f>
        <v>COD</v>
      </c>
      <c r="AA597" s="50">
        <f>VLOOKUP(Table1[[#This Row],[Sales_ID]],Sales!$A$2:$O$2001,15,FALSE)</f>
        <v>2465.9856</v>
      </c>
    </row>
    <row r="598" spans="1:27" x14ac:dyDescent="0.3">
      <c r="A598" s="11" t="s">
        <v>857</v>
      </c>
      <c r="B598" s="11" t="str">
        <f>PROPER(VLOOKUP(A598,Customer!$A$2:$J$501,9,FALSE))</f>
        <v>Tyrone Olson</v>
      </c>
      <c r="C598" s="11" t="str">
        <f>PROPER(VLOOKUP(A598,Customer!$A$2:$H$501,3,FALSE))</f>
        <v>45</v>
      </c>
      <c r="D598" s="11" t="str">
        <f>PROPER(VLOOKUP(A598,Customer!$A$2:$H$501,4,FALSE))</f>
        <v>Female</v>
      </c>
      <c r="E598" s="11" t="str">
        <f>PROPER(VLOOKUP(A598,Customer!$A$2:$H$501,5,FALSE))</f>
        <v>Emilytown</v>
      </c>
      <c r="F598" s="11" t="str">
        <f>PROPER(VLOOKUP(A598,Customer!$A$2:$H$501,6,FALSE))</f>
        <v>California</v>
      </c>
      <c r="G598" s="11" t="str">
        <f>VLOOKUP(A598,Customer!$A$2:$H$501,7,FALSE)</f>
        <v>USA</v>
      </c>
      <c r="H598" s="11" t="str">
        <f>PROPER(VLOOKUP(A598,Customer!$A$1:$J$501,10,FALSE))</f>
        <v>Silver</v>
      </c>
      <c r="I598" s="11" t="s">
        <v>1666</v>
      </c>
      <c r="J598" s="11" t="str">
        <f>VLOOKUP(I598, Product!$A$2:$H$501, 2,FALSE)</f>
        <v>Men's Hair Styling Gel</v>
      </c>
      <c r="K598" s="11" t="str">
        <f>VLOOKUP(I598,Product!$A$2:$H$501,3,FALSE)</f>
        <v>Beauty</v>
      </c>
      <c r="L598" s="11" t="str">
        <f>VLOOKUP(I598, Product!$A$2:$H$501, 4,FALSE)</f>
        <v>Haircare</v>
      </c>
      <c r="M598" s="11" t="str">
        <f>VLOOKUP(I598, Product!$A$2:$H$501,5,FALSE)</f>
        <v>Cline-Mccarthy</v>
      </c>
      <c r="N598" s="12">
        <f>VLOOKUP(I598, Product!$A$2:$I$501,8,FALSE)</f>
        <v>17.309999999999999</v>
      </c>
      <c r="O598" s="12">
        <f>VLOOKUP(I598, Product!$A$2:$I$501,9,FALSE)</f>
        <v>399</v>
      </c>
      <c r="P598" s="11" t="s">
        <v>1807</v>
      </c>
      <c r="Q598" s="11" t="str">
        <f>VLOOKUP(P598,Store_Dim!$A$2:$E$21,2,FALSE)</f>
        <v>Holloway Ltd</v>
      </c>
      <c r="R598" s="11" t="str">
        <f>VLOOKUP(P598,Store_Dim!$A$2:$E$21,3,FALSE)</f>
        <v>North</v>
      </c>
      <c r="S598" s="11" t="str">
        <f>VLOOKUP(P598,Store_Dim!$A$2:$E$21,4,FALSE)</f>
        <v>Bensonhaven</v>
      </c>
      <c r="T598" s="11" t="str">
        <f>VLOOKUP(P598,Store_Dim!$A$2:$E$21,5,FALSE)</f>
        <v>Flagship</v>
      </c>
      <c r="U598" s="11" t="s">
        <v>3360</v>
      </c>
      <c r="V598" s="14">
        <f>VLOOKUP(Table1[[#This Row],[Sales_ID]],Sales!$A$2:$O$2001,2,FALSE)</f>
        <v>45533</v>
      </c>
      <c r="W598" s="15">
        <f>VLOOKUP(Table1[[#This Row],[Sales_ID]],Sales!$A$2:$O$2001,12,FALSE)</f>
        <v>2</v>
      </c>
      <c r="X598" s="16" t="str">
        <f>TEXT(VLOOKUP(Table1[[#This Row],[Sales_ID]],Sales!$A$2:$O$2001,13,FALSE),"₹#,##0")</f>
        <v>₹103</v>
      </c>
      <c r="Y598" s="51">
        <f>VLOOKUP(Table1[[#This Row],[Sales_ID]],Sales!$A$2:$O$2001,14,FALSE)</f>
        <v>0.08</v>
      </c>
      <c r="Z598" s="11" t="str">
        <f>VLOOKUP(Table1[[#This Row],[Sales_ID]],Sales!$A$2:$O$2001,10,FALSE)</f>
        <v>PayPal</v>
      </c>
      <c r="AA598" s="50">
        <f>VLOOKUP(Table1[[#This Row],[Sales_ID]],Sales!$A$2:$O$2001,15,FALSE)</f>
        <v>189.244</v>
      </c>
    </row>
    <row r="599" spans="1:27" x14ac:dyDescent="0.3">
      <c r="A599" s="11" t="s">
        <v>153</v>
      </c>
      <c r="B599" s="11" t="str">
        <f>PROPER(VLOOKUP(A599,Customer!$A$2:$J$501,9,FALSE))</f>
        <v>Tonya Reynolds</v>
      </c>
      <c r="C599" s="11" t="str">
        <f>PROPER(VLOOKUP(A599,Customer!$A$2:$H$501,3,FALSE))</f>
        <v>55</v>
      </c>
      <c r="D599" s="11" t="str">
        <f>PROPER(VLOOKUP(A599,Customer!$A$2:$H$501,4,FALSE))</f>
        <v>Female</v>
      </c>
      <c r="E599" s="11" t="str">
        <f>PROPER(VLOOKUP(A599,Customer!$A$2:$H$501,5,FALSE))</f>
        <v>Darleneton</v>
      </c>
      <c r="F599" s="11" t="str">
        <f>PROPER(VLOOKUP(A599,Customer!$A$2:$H$501,6,FALSE))</f>
        <v>Michigan</v>
      </c>
      <c r="G599" s="11" t="str">
        <f>VLOOKUP(A599,Customer!$A$2:$H$501,7,FALSE)</f>
        <v>USA</v>
      </c>
      <c r="H599" s="11" t="str">
        <f>PROPER(VLOOKUP(A599,Customer!$A$1:$J$501,10,FALSE))</f>
        <v>Gold</v>
      </c>
      <c r="I599" s="11" t="s">
        <v>1570</v>
      </c>
      <c r="J599" s="11" t="str">
        <f>VLOOKUP(I599, Product!$A$2:$H$501, 2,FALSE)</f>
        <v>HD Smart TV Stick</v>
      </c>
      <c r="K599" s="11" t="str">
        <f>VLOOKUP(I599,Product!$A$2:$H$501,3,FALSE)</f>
        <v>Electronics</v>
      </c>
      <c r="L599" s="11" t="str">
        <f>VLOOKUP(I599, Product!$A$2:$H$501, 4,FALSE)</f>
        <v>Accessories</v>
      </c>
      <c r="M599" s="11" t="str">
        <f>VLOOKUP(I599, Product!$A$2:$H$501,5,FALSE)</f>
        <v>Gibson, Hobbs and Weaver</v>
      </c>
      <c r="N599" s="12">
        <f>VLOOKUP(I599, Product!$A$2:$I$501,8,FALSE)</f>
        <v>449.4</v>
      </c>
      <c r="O599" s="12">
        <f>VLOOKUP(I599, Product!$A$2:$I$501,9,FALSE)</f>
        <v>274.7</v>
      </c>
      <c r="P599" s="11" t="s">
        <v>1804</v>
      </c>
      <c r="Q599" s="11" t="str">
        <f>VLOOKUP(P599,Store_Dim!$A$2:$E$21,2,FALSE)</f>
        <v>Frederick-Wright</v>
      </c>
      <c r="R599" s="11" t="str">
        <f>VLOOKUP(P599,Store_Dim!$A$2:$E$21,3,FALSE)</f>
        <v>West</v>
      </c>
      <c r="S599" s="11" t="str">
        <f>VLOOKUP(P599,Store_Dim!$A$2:$E$21,4,FALSE)</f>
        <v>New Jimmymouth</v>
      </c>
      <c r="T599" s="11" t="str">
        <f>VLOOKUP(P599,Store_Dim!$A$2:$E$21,5,FALSE)</f>
        <v>Flagship</v>
      </c>
      <c r="U599" s="11" t="s">
        <v>3361</v>
      </c>
      <c r="V599" s="14">
        <f>VLOOKUP(Table1[[#This Row],[Sales_ID]],Sales!$A$2:$O$2001,2,FALSE)</f>
        <v>45781</v>
      </c>
      <c r="W599" s="15">
        <f>VLOOKUP(Table1[[#This Row],[Sales_ID]],Sales!$A$2:$O$2001,12,FALSE)</f>
        <v>3</v>
      </c>
      <c r="X599" s="16" t="str">
        <f>TEXT(VLOOKUP(Table1[[#This Row],[Sales_ID]],Sales!$A$2:$O$2001,13,FALSE),"₹#,##0")</f>
        <v>₹867</v>
      </c>
      <c r="Y599" s="51">
        <f>VLOOKUP(Table1[[#This Row],[Sales_ID]],Sales!$A$2:$O$2001,14,FALSE)</f>
        <v>0.27</v>
      </c>
      <c r="Z599" s="11" t="str">
        <f>VLOOKUP(Table1[[#This Row],[Sales_ID]],Sales!$A$2:$O$2001,10,FALSE)</f>
        <v>PayPal</v>
      </c>
      <c r="AA599" s="50">
        <f>VLOOKUP(Table1[[#This Row],[Sales_ID]],Sales!$A$2:$O$2001,15,FALSE)</f>
        <v>1898.2482</v>
      </c>
    </row>
    <row r="600" spans="1:27" x14ac:dyDescent="0.3">
      <c r="A600" s="11" t="s">
        <v>678</v>
      </c>
      <c r="B600" s="11" t="str">
        <f>PROPER(VLOOKUP(A600,Customer!$A$2:$J$501,9,FALSE))</f>
        <v>John Perez</v>
      </c>
      <c r="C600" s="11" t="str">
        <f>PROPER(VLOOKUP(A600,Customer!$A$2:$H$501,3,FALSE))</f>
        <v>54</v>
      </c>
      <c r="D600" s="11" t="str">
        <f>PROPER(VLOOKUP(A600,Customer!$A$2:$H$501,4,FALSE))</f>
        <v>Male</v>
      </c>
      <c r="E600" s="11" t="str">
        <f>PROPER(VLOOKUP(A600,Customer!$A$2:$H$501,5,FALSE))</f>
        <v>Kathrynview</v>
      </c>
      <c r="F600" s="11" t="str">
        <f>PROPER(VLOOKUP(A600,Customer!$A$2:$H$501,6,FALSE))</f>
        <v>Louisiana</v>
      </c>
      <c r="G600" s="11" t="str">
        <f>VLOOKUP(A600,Customer!$A$2:$H$501,7,FALSE)</f>
        <v>USA</v>
      </c>
      <c r="H600" s="11" t="str">
        <f>PROPER(VLOOKUP(A600,Customer!$A$1:$J$501,10,FALSE))</f>
        <v>Platinum</v>
      </c>
      <c r="I600" s="11" t="s">
        <v>1704</v>
      </c>
      <c r="J600" s="11" t="str">
        <f>VLOOKUP(I600, Product!$A$2:$H$501, 2,FALSE)</f>
        <v>Essential Oil Diffuser</v>
      </c>
      <c r="K600" s="11" t="str">
        <f>VLOOKUP(I600,Product!$A$2:$H$501,3,FALSE)</f>
        <v>Home</v>
      </c>
      <c r="L600" s="11" t="str">
        <f>VLOOKUP(I600, Product!$A$2:$H$501, 4,FALSE)</f>
        <v>Decor</v>
      </c>
      <c r="M600" s="11" t="str">
        <f>VLOOKUP(I600, Product!$A$2:$H$501,5,FALSE)</f>
        <v>Hernandez Inc</v>
      </c>
      <c r="N600" s="12">
        <f>VLOOKUP(I600, Product!$A$2:$I$501,8,FALSE)</f>
        <v>325.26</v>
      </c>
      <c r="O600" s="12">
        <f>VLOOKUP(I600, Product!$A$2:$I$501,9,FALSE)</f>
        <v>400</v>
      </c>
      <c r="P600" s="11" t="s">
        <v>1804</v>
      </c>
      <c r="Q600" s="11" t="str">
        <f>VLOOKUP(P600,Store_Dim!$A$2:$E$21,2,FALSE)</f>
        <v>Frederick-Wright</v>
      </c>
      <c r="R600" s="11" t="str">
        <f>VLOOKUP(P600,Store_Dim!$A$2:$E$21,3,FALSE)</f>
        <v>West</v>
      </c>
      <c r="S600" s="11" t="str">
        <f>VLOOKUP(P600,Store_Dim!$A$2:$E$21,4,FALSE)</f>
        <v>New Jimmymouth</v>
      </c>
      <c r="T600" s="11" t="str">
        <f>VLOOKUP(P600,Store_Dim!$A$2:$E$21,5,FALSE)</f>
        <v>Flagship</v>
      </c>
      <c r="U600" s="11" t="s">
        <v>3362</v>
      </c>
      <c r="V600" s="14">
        <f>VLOOKUP(Table1[[#This Row],[Sales_ID]],Sales!$A$2:$O$2001,2,FALSE)</f>
        <v>45378</v>
      </c>
      <c r="W600" s="15">
        <f>VLOOKUP(Table1[[#This Row],[Sales_ID]],Sales!$A$2:$O$2001,12,FALSE)</f>
        <v>3</v>
      </c>
      <c r="X600" s="16" t="str">
        <f>TEXT(VLOOKUP(Table1[[#This Row],[Sales_ID]],Sales!$A$2:$O$2001,13,FALSE),"₹#,##0")</f>
        <v>₹393</v>
      </c>
      <c r="Y600" s="51">
        <f>VLOOKUP(Table1[[#This Row],[Sales_ID]],Sales!$A$2:$O$2001,14,FALSE)</f>
        <v>0.27</v>
      </c>
      <c r="Z600" s="11" t="str">
        <f>VLOOKUP(Table1[[#This Row],[Sales_ID]],Sales!$A$2:$O$2001,10,FALSE)</f>
        <v>PayPal</v>
      </c>
      <c r="AA600" s="50">
        <f>VLOOKUP(Table1[[#This Row],[Sales_ID]],Sales!$A$2:$O$2001,15,FALSE)</f>
        <v>860.31959999999992</v>
      </c>
    </row>
    <row r="601" spans="1:27" x14ac:dyDescent="0.3">
      <c r="A601" s="11" t="s">
        <v>1017</v>
      </c>
      <c r="B601" s="11" t="str">
        <f>PROPER(VLOOKUP(A601,Customer!$A$2:$J$501,9,FALSE))</f>
        <v>Kristy Dunlap</v>
      </c>
      <c r="C601" s="11" t="str">
        <f>PROPER(VLOOKUP(A601,Customer!$A$2:$H$501,3,FALSE))</f>
        <v>64</v>
      </c>
      <c r="D601" s="11" t="str">
        <f>PROPER(VLOOKUP(A601,Customer!$A$2:$H$501,4,FALSE))</f>
        <v>Female</v>
      </c>
      <c r="E601" s="11" t="str">
        <f>PROPER(VLOOKUP(A601,Customer!$A$2:$H$501,5,FALSE))</f>
        <v>Whiteport</v>
      </c>
      <c r="F601" s="11" t="str">
        <f>PROPER(VLOOKUP(A601,Customer!$A$2:$H$501,6,FALSE))</f>
        <v>North Carolina</v>
      </c>
      <c r="G601" s="11" t="str">
        <f>VLOOKUP(A601,Customer!$A$2:$H$501,7,FALSE)</f>
        <v>USA</v>
      </c>
      <c r="H601" s="11" t="str">
        <f>PROPER(VLOOKUP(A601,Customer!$A$1:$J$501,10,FALSE))</f>
        <v>Platinum</v>
      </c>
      <c r="I601" s="11" t="s">
        <v>1565</v>
      </c>
      <c r="J601" s="11" t="str">
        <f>VLOOKUP(I601, Product!$A$2:$H$501, 2,FALSE)</f>
        <v>Adjustable Dumbbell Set</v>
      </c>
      <c r="K601" s="11" t="str">
        <f>VLOOKUP(I601,Product!$A$2:$H$501,3,FALSE)</f>
        <v>Sports</v>
      </c>
      <c r="L601" s="11" t="str">
        <f>VLOOKUP(I601, Product!$A$2:$H$501, 4,FALSE)</f>
        <v>Fitness</v>
      </c>
      <c r="M601" s="11" t="str">
        <f>VLOOKUP(I601, Product!$A$2:$H$501,5,FALSE)</f>
        <v>Hill PLC</v>
      </c>
      <c r="N601" s="12">
        <f>VLOOKUP(I601, Product!$A$2:$I$501,8,FALSE)</f>
        <v>495.72</v>
      </c>
      <c r="O601" s="12">
        <f>VLOOKUP(I601, Product!$A$2:$I$501,9,FALSE)</f>
        <v>323</v>
      </c>
      <c r="P601" s="11" t="s">
        <v>1773</v>
      </c>
      <c r="Q601" s="11" t="str">
        <f>VLOOKUP(P601,Store_Dim!$A$2:$E$21,2,FALSE)</f>
        <v>Gray Ltd</v>
      </c>
      <c r="R601" s="11" t="str">
        <f>VLOOKUP(P601,Store_Dim!$A$2:$E$21,3,FALSE)</f>
        <v>North</v>
      </c>
      <c r="S601" s="11" t="str">
        <f>VLOOKUP(P601,Store_Dim!$A$2:$E$21,4,FALSE)</f>
        <v>New Michaelchester</v>
      </c>
      <c r="T601" s="11" t="str">
        <f>VLOOKUP(P601,Store_Dim!$A$2:$E$21,5,FALSE)</f>
        <v>Outlet</v>
      </c>
      <c r="U601" s="11" t="s">
        <v>3363</v>
      </c>
      <c r="V601" s="14">
        <f>VLOOKUP(Table1[[#This Row],[Sales_ID]],Sales!$A$2:$O$2001,2,FALSE)</f>
        <v>45688</v>
      </c>
      <c r="W601" s="15">
        <f>VLOOKUP(Table1[[#This Row],[Sales_ID]],Sales!$A$2:$O$2001,12,FALSE)</f>
        <v>2</v>
      </c>
      <c r="X601" s="16" t="str">
        <f>TEXT(VLOOKUP(Table1[[#This Row],[Sales_ID]],Sales!$A$2:$O$2001,13,FALSE),"₹#,##0")</f>
        <v>₹753</v>
      </c>
      <c r="Y601" s="51">
        <f>VLOOKUP(Table1[[#This Row],[Sales_ID]],Sales!$A$2:$O$2001,14,FALSE)</f>
        <v>0.19</v>
      </c>
      <c r="Z601" s="11" t="str">
        <f>VLOOKUP(Table1[[#This Row],[Sales_ID]],Sales!$A$2:$O$2001,10,FALSE)</f>
        <v>PayPal</v>
      </c>
      <c r="AA601" s="50">
        <f>VLOOKUP(Table1[[#This Row],[Sales_ID]],Sales!$A$2:$O$2001,15,FALSE)</f>
        <v>1220.0219999999999</v>
      </c>
    </row>
    <row r="602" spans="1:27" x14ac:dyDescent="0.3">
      <c r="A602" s="11" t="s">
        <v>40</v>
      </c>
      <c r="B602" s="11" t="str">
        <f>PROPER(VLOOKUP(A602,Customer!$A$2:$J$501,9,FALSE))</f>
        <v>Daniel Boyd</v>
      </c>
      <c r="C602" s="11" t="str">
        <f>PROPER(VLOOKUP(A602,Customer!$A$2:$H$501,3,FALSE))</f>
        <v>29</v>
      </c>
      <c r="D602" s="11" t="str">
        <f>PROPER(VLOOKUP(A602,Customer!$A$2:$H$501,4,FALSE))</f>
        <v>Female</v>
      </c>
      <c r="E602" s="11" t="str">
        <f>PROPER(VLOOKUP(A602,Customer!$A$2:$H$501,5,FALSE))</f>
        <v>West Pamelafurt</v>
      </c>
      <c r="F602" s="11" t="str">
        <f>PROPER(VLOOKUP(A602,Customer!$A$2:$H$501,6,FALSE))</f>
        <v>West Virginia</v>
      </c>
      <c r="G602" s="11" t="str">
        <f>VLOOKUP(A602,Customer!$A$2:$H$501,7,FALSE)</f>
        <v>USA</v>
      </c>
      <c r="H602" s="11" t="str">
        <f>PROPER(VLOOKUP(A602,Customer!$A$1:$J$501,10,FALSE))</f>
        <v>Bronze</v>
      </c>
      <c r="I602" s="11" t="s">
        <v>1656</v>
      </c>
      <c r="J602" s="11" t="str">
        <f>VLOOKUP(I602, Product!$A$2:$H$501, 2,FALSE)</f>
        <v>Sports Stopwatch Pro</v>
      </c>
      <c r="K602" s="11" t="str">
        <f>VLOOKUP(I602,Product!$A$2:$H$501,3,FALSE)</f>
        <v>Sports</v>
      </c>
      <c r="L602" s="11" t="str">
        <f>VLOOKUP(I602, Product!$A$2:$H$501, 4,FALSE)</f>
        <v>Accessories</v>
      </c>
      <c r="M602" s="11" t="str">
        <f>VLOOKUP(I602, Product!$A$2:$H$501,5,FALSE)</f>
        <v>Thompson-French</v>
      </c>
      <c r="N602" s="12">
        <f>VLOOKUP(I602, Product!$A$2:$I$501,8,FALSE)</f>
        <v>434.84</v>
      </c>
      <c r="O602" s="12">
        <f>VLOOKUP(I602, Product!$A$2:$I$501,9,FALSE)</f>
        <v>185</v>
      </c>
      <c r="P602" s="11" t="s">
        <v>1807</v>
      </c>
      <c r="Q602" s="11" t="str">
        <f>VLOOKUP(P602,Store_Dim!$A$2:$E$21,2,FALSE)</f>
        <v>Holloway Ltd</v>
      </c>
      <c r="R602" s="11" t="str">
        <f>VLOOKUP(P602,Store_Dim!$A$2:$E$21,3,FALSE)</f>
        <v>North</v>
      </c>
      <c r="S602" s="11" t="str">
        <f>VLOOKUP(P602,Store_Dim!$A$2:$E$21,4,FALSE)</f>
        <v>Bensonhaven</v>
      </c>
      <c r="T602" s="11" t="str">
        <f>VLOOKUP(P602,Store_Dim!$A$2:$E$21,5,FALSE)</f>
        <v>Flagship</v>
      </c>
      <c r="U602" s="11" t="s">
        <v>3364</v>
      </c>
      <c r="V602" s="14">
        <f>VLOOKUP(Table1[[#This Row],[Sales_ID]],Sales!$A$2:$O$2001,2,FALSE)</f>
        <v>45927</v>
      </c>
      <c r="W602" s="15">
        <f>VLOOKUP(Table1[[#This Row],[Sales_ID]],Sales!$A$2:$O$2001,12,FALSE)</f>
        <v>2</v>
      </c>
      <c r="X602" s="16" t="str">
        <f>TEXT(VLOOKUP(Table1[[#This Row],[Sales_ID]],Sales!$A$2:$O$2001,13,FALSE),"₹#,##0")</f>
        <v>₹701</v>
      </c>
      <c r="Y602" s="51">
        <f>VLOOKUP(Table1[[#This Row],[Sales_ID]],Sales!$A$2:$O$2001,14,FALSE)</f>
        <v>0.1</v>
      </c>
      <c r="Z602" s="11" t="str">
        <f>VLOOKUP(Table1[[#This Row],[Sales_ID]],Sales!$A$2:$O$2001,10,FALSE)</f>
        <v>PayPal</v>
      </c>
      <c r="AA602" s="50">
        <f>VLOOKUP(Table1[[#This Row],[Sales_ID]],Sales!$A$2:$O$2001,15,FALSE)</f>
        <v>1261.6379999999999</v>
      </c>
    </row>
    <row r="603" spans="1:27" x14ac:dyDescent="0.3">
      <c r="A603" s="11" t="s">
        <v>264</v>
      </c>
      <c r="B603" s="11" t="str">
        <f>PROPER(VLOOKUP(A603,Customer!$A$2:$J$501,9,FALSE))</f>
        <v>Tonya Burch</v>
      </c>
      <c r="C603" s="11" t="str">
        <f>PROPER(VLOOKUP(A603,Customer!$A$2:$H$501,3,FALSE))</f>
        <v>39</v>
      </c>
      <c r="D603" s="11" t="str">
        <f>PROPER(VLOOKUP(A603,Customer!$A$2:$H$501,4,FALSE))</f>
        <v>Female</v>
      </c>
      <c r="E603" s="11" t="str">
        <f>PROPER(VLOOKUP(A603,Customer!$A$2:$H$501,5,FALSE))</f>
        <v>Olsonhaven</v>
      </c>
      <c r="F603" s="11" t="str">
        <f>PROPER(VLOOKUP(A603,Customer!$A$2:$H$501,6,FALSE))</f>
        <v>Iowa</v>
      </c>
      <c r="G603" s="11" t="str">
        <f>VLOOKUP(A603,Customer!$A$2:$H$501,7,FALSE)</f>
        <v>USA</v>
      </c>
      <c r="H603" s="11" t="str">
        <f>PROPER(VLOOKUP(A603,Customer!$A$1:$J$501,10,FALSE))</f>
        <v>Gold</v>
      </c>
      <c r="I603" s="11" t="s">
        <v>1578</v>
      </c>
      <c r="J603" s="11" t="str">
        <f>VLOOKUP(I603, Product!$A$2:$H$501, 2,FALSE)</f>
        <v>4K Home Projector</v>
      </c>
      <c r="K603" s="11" t="str">
        <f>VLOOKUP(I603,Product!$A$2:$H$501,3,FALSE)</f>
        <v>Electronics</v>
      </c>
      <c r="L603" s="11" t="str">
        <f>VLOOKUP(I603, Product!$A$2:$H$501, 4,FALSE)</f>
        <v>Appliances</v>
      </c>
      <c r="M603" s="11" t="str">
        <f>VLOOKUP(I603, Product!$A$2:$H$501,5,FALSE)</f>
        <v>Thomas LLC</v>
      </c>
      <c r="N603" s="12">
        <f>VLOOKUP(I603, Product!$A$2:$I$501,8,FALSE)</f>
        <v>465.34</v>
      </c>
      <c r="O603" s="12">
        <f>VLOOKUP(I603, Product!$A$2:$I$501,9,FALSE)</f>
        <v>301</v>
      </c>
      <c r="P603" s="11" t="s">
        <v>1794</v>
      </c>
      <c r="Q603" s="11" t="str">
        <f>VLOOKUP(P603,Store_Dim!$A$2:$E$21,2,FALSE)</f>
        <v>Thomas, Bridges and Harris</v>
      </c>
      <c r="R603" s="11" t="str">
        <f>VLOOKUP(P603,Store_Dim!$A$2:$E$21,3,FALSE)</f>
        <v>North</v>
      </c>
      <c r="S603" s="11" t="str">
        <f>VLOOKUP(P603,Store_Dim!$A$2:$E$21,4,FALSE)</f>
        <v>Sabrinatown</v>
      </c>
      <c r="T603" s="11" t="str">
        <f>VLOOKUP(P603,Store_Dim!$A$2:$E$21,5,FALSE)</f>
        <v>Online</v>
      </c>
      <c r="U603" s="11" t="s">
        <v>3365</v>
      </c>
      <c r="V603" s="14">
        <f>VLOOKUP(Table1[[#This Row],[Sales_ID]],Sales!$A$2:$O$2001,2,FALSE)</f>
        <v>45775</v>
      </c>
      <c r="W603" s="15">
        <f>VLOOKUP(Table1[[#This Row],[Sales_ID]],Sales!$A$2:$O$2001,12,FALSE)</f>
        <v>4</v>
      </c>
      <c r="X603" s="16" t="str">
        <f>TEXT(VLOOKUP(Table1[[#This Row],[Sales_ID]],Sales!$A$2:$O$2001,13,FALSE),"₹#,##0")</f>
        <v>₹936</v>
      </c>
      <c r="Y603" s="51">
        <f>VLOOKUP(Table1[[#This Row],[Sales_ID]],Sales!$A$2:$O$2001,14,FALSE)</f>
        <v>0.11</v>
      </c>
      <c r="Z603" s="11" t="str">
        <f>VLOOKUP(Table1[[#This Row],[Sales_ID]],Sales!$A$2:$O$2001,10,FALSE)</f>
        <v>PayPal</v>
      </c>
      <c r="AA603" s="50">
        <f>VLOOKUP(Table1[[#This Row],[Sales_ID]],Sales!$A$2:$O$2001,15,FALSE)</f>
        <v>3332.0888</v>
      </c>
    </row>
    <row r="604" spans="1:27" x14ac:dyDescent="0.3">
      <c r="A604" s="11" t="s">
        <v>1260</v>
      </c>
      <c r="B604" s="11" t="str">
        <f>PROPER(VLOOKUP(A604,Customer!$A$2:$J$501,9,FALSE))</f>
        <v>Eric Wolfe</v>
      </c>
      <c r="C604" s="11" t="str">
        <f>PROPER(VLOOKUP(A604,Customer!$A$2:$H$501,3,FALSE))</f>
        <v>18</v>
      </c>
      <c r="D604" s="11" t="str">
        <f>PROPER(VLOOKUP(A604,Customer!$A$2:$H$501,4,FALSE))</f>
        <v>Female</v>
      </c>
      <c r="E604" s="11" t="str">
        <f>PROPER(VLOOKUP(A604,Customer!$A$2:$H$501,5,FALSE))</f>
        <v>Garciaview</v>
      </c>
      <c r="F604" s="11" t="str">
        <f>PROPER(VLOOKUP(A604,Customer!$A$2:$H$501,6,FALSE))</f>
        <v>Louisiana</v>
      </c>
      <c r="G604" s="11" t="str">
        <f>VLOOKUP(A604,Customer!$A$2:$H$501,7,FALSE)</f>
        <v>USA</v>
      </c>
      <c r="H604" s="11" t="str">
        <f>PROPER(VLOOKUP(A604,Customer!$A$1:$J$501,10,FALSE))</f>
        <v>Gold</v>
      </c>
      <c r="I604" s="11" t="s">
        <v>1644</v>
      </c>
      <c r="J604" s="11" t="str">
        <f>VLOOKUP(I604, Product!$A$2:$H$501, 2,FALSE)</f>
        <v>Car Dashboard Phone Holder</v>
      </c>
      <c r="K604" s="11" t="str">
        <f>VLOOKUP(I604,Product!$A$2:$H$501,3,FALSE)</f>
        <v>Electronics</v>
      </c>
      <c r="L604" s="11" t="str">
        <f>VLOOKUP(I604, Product!$A$2:$H$501, 4,FALSE)</f>
        <v>Accessories</v>
      </c>
      <c r="M604" s="11" t="str">
        <f>VLOOKUP(I604, Product!$A$2:$H$501,5,FALSE)</f>
        <v>Byrd, Stewart and Valdez</v>
      </c>
      <c r="N604" s="12">
        <f>VLOOKUP(I604, Product!$A$2:$I$501,8,FALSE)</f>
        <v>177.98</v>
      </c>
      <c r="O604" s="12">
        <f>VLOOKUP(I604, Product!$A$2:$I$501,9,FALSE)</f>
        <v>103</v>
      </c>
      <c r="P604" s="11" t="s">
        <v>1761</v>
      </c>
      <c r="Q604" s="11" t="str">
        <f>VLOOKUP(P604,Store_Dim!$A$2:$E$21,2,FALSE)</f>
        <v>Black-Horn</v>
      </c>
      <c r="R604" s="11" t="str">
        <f>VLOOKUP(P604,Store_Dim!$A$2:$E$21,3,FALSE)</f>
        <v>South</v>
      </c>
      <c r="S604" s="11" t="str">
        <f>VLOOKUP(P604,Store_Dim!$A$2:$E$21,4,FALSE)</f>
        <v>North Nancyview</v>
      </c>
      <c r="T604" s="11" t="str">
        <f>VLOOKUP(P604,Store_Dim!$A$2:$E$21,5,FALSE)</f>
        <v>Outlet</v>
      </c>
      <c r="U604" s="11" t="s">
        <v>1980</v>
      </c>
      <c r="V604" s="14">
        <f>VLOOKUP(Table1[[#This Row],[Sales_ID]],Sales!$A$2:$O$2001,2,FALSE)</f>
        <v>45613</v>
      </c>
      <c r="W604" s="15">
        <f>VLOOKUP(Table1[[#This Row],[Sales_ID]],Sales!$A$2:$O$2001,12,FALSE)</f>
        <v>1</v>
      </c>
      <c r="X604" s="16" t="str">
        <f>TEXT(VLOOKUP(Table1[[#This Row],[Sales_ID]],Sales!$A$2:$O$2001,13,FALSE),"₹#,##0")</f>
        <v>₹345</v>
      </c>
      <c r="Y604" s="51">
        <f>VLOOKUP(Table1[[#This Row],[Sales_ID]],Sales!$A$2:$O$2001,14,FALSE)</f>
        <v>0.13</v>
      </c>
      <c r="Z604" s="11" t="str">
        <f>VLOOKUP(Table1[[#This Row],[Sales_ID]],Sales!$A$2:$O$2001,10,FALSE)</f>
        <v>COD</v>
      </c>
      <c r="AA604" s="50">
        <f>VLOOKUP(Table1[[#This Row],[Sales_ID]],Sales!$A$2:$O$2001,15,FALSE)</f>
        <v>300.2022</v>
      </c>
    </row>
    <row r="605" spans="1:27" x14ac:dyDescent="0.3">
      <c r="A605" s="11" t="s">
        <v>1492</v>
      </c>
      <c r="B605" s="11" t="str">
        <f>PROPER(VLOOKUP(A605,Customer!$A$2:$J$501,9,FALSE))</f>
        <v>Sara Ingram</v>
      </c>
      <c r="C605" s="11" t="str">
        <f>PROPER(VLOOKUP(A605,Customer!$A$2:$H$501,3,FALSE))</f>
        <v>46</v>
      </c>
      <c r="D605" s="11" t="str">
        <f>PROPER(VLOOKUP(A605,Customer!$A$2:$H$501,4,FALSE))</f>
        <v>Female</v>
      </c>
      <c r="E605" s="11" t="str">
        <f>PROPER(VLOOKUP(A605,Customer!$A$2:$H$501,5,FALSE))</f>
        <v>East Dillonview</v>
      </c>
      <c r="F605" s="11" t="str">
        <f>PROPER(VLOOKUP(A605,Customer!$A$2:$H$501,6,FALSE))</f>
        <v>Virginia</v>
      </c>
      <c r="G605" s="11" t="str">
        <f>VLOOKUP(A605,Customer!$A$2:$H$501,7,FALSE)</f>
        <v>USA</v>
      </c>
      <c r="H605" s="11" t="str">
        <f>PROPER(VLOOKUP(A605,Customer!$A$1:$J$501,10,FALSE))</f>
        <v>Bronze</v>
      </c>
      <c r="I605" s="11" t="s">
        <v>1700</v>
      </c>
      <c r="J605" s="11" t="str">
        <f>VLOOKUP(I605, Product!$A$2:$H$501, 2,FALSE)</f>
        <v>Wireless Mouse</v>
      </c>
      <c r="K605" s="11" t="str">
        <f>VLOOKUP(I605,Product!$A$2:$H$501,3,FALSE)</f>
        <v>Electronics</v>
      </c>
      <c r="L605" s="11" t="str">
        <f>VLOOKUP(I605, Product!$A$2:$H$501, 4,FALSE)</f>
        <v>Computer</v>
      </c>
      <c r="M605" s="11" t="str">
        <f>VLOOKUP(I605, Product!$A$2:$H$501,5,FALSE)</f>
        <v>Larson Ltd</v>
      </c>
      <c r="N605" s="12">
        <f>VLOOKUP(I605, Product!$A$2:$I$501,8,FALSE)</f>
        <v>392.89</v>
      </c>
      <c r="O605" s="12">
        <f>VLOOKUP(I605, Product!$A$2:$I$501,9,FALSE)</f>
        <v>320</v>
      </c>
      <c r="P605" s="11" t="s">
        <v>1804</v>
      </c>
      <c r="Q605" s="11" t="str">
        <f>VLOOKUP(P605,Store_Dim!$A$2:$E$21,2,FALSE)</f>
        <v>Frederick-Wright</v>
      </c>
      <c r="R605" s="11" t="str">
        <f>VLOOKUP(P605,Store_Dim!$A$2:$E$21,3,FALSE)</f>
        <v>West</v>
      </c>
      <c r="S605" s="11" t="str">
        <f>VLOOKUP(P605,Store_Dim!$A$2:$E$21,4,FALSE)</f>
        <v>New Jimmymouth</v>
      </c>
      <c r="T605" s="11" t="str">
        <f>VLOOKUP(P605,Store_Dim!$A$2:$E$21,5,FALSE)</f>
        <v>Flagship</v>
      </c>
      <c r="U605" s="11" t="s">
        <v>3366</v>
      </c>
      <c r="V605" s="14">
        <f>VLOOKUP(Table1[[#This Row],[Sales_ID]],Sales!$A$2:$O$2001,2,FALSE)</f>
        <v>45849</v>
      </c>
      <c r="W605" s="15">
        <f>VLOOKUP(Table1[[#This Row],[Sales_ID]],Sales!$A$2:$O$2001,12,FALSE)</f>
        <v>1</v>
      </c>
      <c r="X605" s="16" t="str">
        <f>TEXT(VLOOKUP(Table1[[#This Row],[Sales_ID]],Sales!$A$2:$O$2001,13,FALSE),"₹#,##0")</f>
        <v>₹540</v>
      </c>
      <c r="Y605" s="51">
        <f>VLOOKUP(Table1[[#This Row],[Sales_ID]],Sales!$A$2:$O$2001,14,FALSE)</f>
        <v>7.0000000000000007E-2</v>
      </c>
      <c r="Z605" s="11" t="str">
        <f>VLOOKUP(Table1[[#This Row],[Sales_ID]],Sales!$A$2:$O$2001,10,FALSE)</f>
        <v>Credit Card</v>
      </c>
      <c r="AA605" s="50">
        <f>VLOOKUP(Table1[[#This Row],[Sales_ID]],Sales!$A$2:$O$2001,15,FALSE)</f>
        <v>502.10700000000003</v>
      </c>
    </row>
    <row r="606" spans="1:27" x14ac:dyDescent="0.3">
      <c r="A606" s="11" t="s">
        <v>568</v>
      </c>
      <c r="B606" s="11" t="str">
        <f>PROPER(VLOOKUP(A606,Customer!$A$2:$J$501,9,FALSE))</f>
        <v>Amy Wilson</v>
      </c>
      <c r="C606" s="11" t="str">
        <f>PROPER(VLOOKUP(A606,Customer!$A$2:$H$501,3,FALSE))</f>
        <v>44</v>
      </c>
      <c r="D606" s="11" t="str">
        <f>PROPER(VLOOKUP(A606,Customer!$A$2:$H$501,4,FALSE))</f>
        <v>Female</v>
      </c>
      <c r="E606" s="11" t="str">
        <f>PROPER(VLOOKUP(A606,Customer!$A$2:$H$501,5,FALSE))</f>
        <v>Morrisburgh</v>
      </c>
      <c r="F606" s="11" t="str">
        <f>PROPER(VLOOKUP(A606,Customer!$A$2:$H$501,6,FALSE))</f>
        <v>Indiana</v>
      </c>
      <c r="G606" s="11" t="str">
        <f>VLOOKUP(A606,Customer!$A$2:$H$501,7,FALSE)</f>
        <v>USA</v>
      </c>
      <c r="H606" s="11" t="str">
        <f>PROPER(VLOOKUP(A606,Customer!$A$1:$J$501,10,FALSE))</f>
        <v>Platinum</v>
      </c>
      <c r="I606" s="11" t="s">
        <v>1628</v>
      </c>
      <c r="J606" s="11" t="str">
        <f>VLOOKUP(I606, Product!$A$2:$H$501, 2,FALSE)</f>
        <v>Noise-Canceling Headphones</v>
      </c>
      <c r="K606" s="11" t="str">
        <f>VLOOKUP(I606,Product!$A$2:$H$501,3,FALSE)</f>
        <v>Electronics</v>
      </c>
      <c r="L606" s="11" t="str">
        <f>VLOOKUP(I606, Product!$A$2:$H$501, 4,FALSE)</f>
        <v>Audio</v>
      </c>
      <c r="M606" s="11" t="str">
        <f>VLOOKUP(I606, Product!$A$2:$H$501,5,FALSE)</f>
        <v>Taylor-Hart</v>
      </c>
      <c r="N606" s="12">
        <f>VLOOKUP(I606, Product!$A$2:$I$501,8,FALSE)</f>
        <v>38.520000000000003</v>
      </c>
      <c r="O606" s="12">
        <f>VLOOKUP(I606, Product!$A$2:$I$501,9,FALSE)</f>
        <v>378</v>
      </c>
      <c r="P606" s="11" t="s">
        <v>1776</v>
      </c>
      <c r="Q606" s="11" t="str">
        <f>VLOOKUP(P606,Store_Dim!$A$2:$E$21,2,FALSE)</f>
        <v>Benson-Elliott</v>
      </c>
      <c r="R606" s="11" t="str">
        <f>VLOOKUP(P606,Store_Dim!$A$2:$E$21,3,FALSE)</f>
        <v>East</v>
      </c>
      <c r="S606" s="11" t="str">
        <f>VLOOKUP(P606,Store_Dim!$A$2:$E$21,4,FALSE)</f>
        <v>Port Josephberg</v>
      </c>
      <c r="T606" s="11" t="str">
        <f>VLOOKUP(P606,Store_Dim!$A$2:$E$21,5,FALSE)</f>
        <v>Online</v>
      </c>
      <c r="U606" s="11" t="s">
        <v>3367</v>
      </c>
      <c r="V606" s="14">
        <f>VLOOKUP(Table1[[#This Row],[Sales_ID]],Sales!$A$2:$O$2001,2,FALSE)</f>
        <v>45573</v>
      </c>
      <c r="W606" s="15">
        <f>VLOOKUP(Table1[[#This Row],[Sales_ID]],Sales!$A$2:$O$2001,12,FALSE)</f>
        <v>1</v>
      </c>
      <c r="X606" s="16" t="str">
        <f>TEXT(VLOOKUP(Table1[[#This Row],[Sales_ID]],Sales!$A$2:$O$2001,13,FALSE),"₹#,##0")</f>
        <v>₹313</v>
      </c>
      <c r="Y606" s="51">
        <f>VLOOKUP(Table1[[#This Row],[Sales_ID]],Sales!$A$2:$O$2001,14,FALSE)</f>
        <v>0.14000000000000001</v>
      </c>
      <c r="Z606" s="11" t="str">
        <f>VLOOKUP(Table1[[#This Row],[Sales_ID]],Sales!$A$2:$O$2001,10,FALSE)</f>
        <v>PayPal</v>
      </c>
      <c r="AA606" s="50">
        <f>VLOOKUP(Table1[[#This Row],[Sales_ID]],Sales!$A$2:$O$2001,15,FALSE)</f>
        <v>269.01659999999998</v>
      </c>
    </row>
    <row r="607" spans="1:27" x14ac:dyDescent="0.3">
      <c r="A607" s="11" t="s">
        <v>797</v>
      </c>
      <c r="B607" s="11" t="str">
        <f>PROPER(VLOOKUP(A607,Customer!$A$2:$J$501,9,FALSE))</f>
        <v>Lauren George</v>
      </c>
      <c r="C607" s="11" t="str">
        <f>PROPER(VLOOKUP(A607,Customer!$A$2:$H$501,3,FALSE))</f>
        <v>41</v>
      </c>
      <c r="D607" s="11" t="str">
        <f>PROPER(VLOOKUP(A607,Customer!$A$2:$H$501,4,FALSE))</f>
        <v>Female</v>
      </c>
      <c r="E607" s="11" t="str">
        <f>PROPER(VLOOKUP(A607,Customer!$A$2:$H$501,5,FALSE))</f>
        <v>Garciamouth</v>
      </c>
      <c r="F607" s="11" t="str">
        <f>PROPER(VLOOKUP(A607,Customer!$A$2:$H$501,6,FALSE))</f>
        <v>New York</v>
      </c>
      <c r="G607" s="11" t="str">
        <f>VLOOKUP(A607,Customer!$A$2:$H$501,7,FALSE)</f>
        <v>USA</v>
      </c>
      <c r="H607" s="11" t="str">
        <f>PROPER(VLOOKUP(A607,Customer!$A$1:$J$501,10,FALSE))</f>
        <v>Gold</v>
      </c>
      <c r="I607" s="11" t="s">
        <v>1644</v>
      </c>
      <c r="J607" s="11" t="str">
        <f>VLOOKUP(I607, Product!$A$2:$H$501, 2,FALSE)</f>
        <v>Car Dashboard Phone Holder</v>
      </c>
      <c r="K607" s="11" t="str">
        <f>VLOOKUP(I607,Product!$A$2:$H$501,3,FALSE)</f>
        <v>Electronics</v>
      </c>
      <c r="L607" s="11" t="str">
        <f>VLOOKUP(I607, Product!$A$2:$H$501, 4,FALSE)</f>
        <v>Accessories</v>
      </c>
      <c r="M607" s="11" t="str">
        <f>VLOOKUP(I607, Product!$A$2:$H$501,5,FALSE)</f>
        <v>Byrd, Stewart and Valdez</v>
      </c>
      <c r="N607" s="12">
        <f>VLOOKUP(I607, Product!$A$2:$I$501,8,FALSE)</f>
        <v>177.98</v>
      </c>
      <c r="O607" s="12">
        <f>VLOOKUP(I607, Product!$A$2:$I$501,9,FALSE)</f>
        <v>103</v>
      </c>
      <c r="P607" s="11" t="s">
        <v>1779</v>
      </c>
      <c r="Q607" s="11" t="str">
        <f>VLOOKUP(P607,Store_Dim!$A$2:$E$21,2,FALSE)</f>
        <v>Martinez-Mullins</v>
      </c>
      <c r="R607" s="11" t="str">
        <f>VLOOKUP(P607,Store_Dim!$A$2:$E$21,3,FALSE)</f>
        <v>South</v>
      </c>
      <c r="S607" s="11" t="str">
        <f>VLOOKUP(P607,Store_Dim!$A$2:$E$21,4,FALSE)</f>
        <v>Williamsfurt</v>
      </c>
      <c r="T607" s="11" t="str">
        <f>VLOOKUP(P607,Store_Dim!$A$2:$E$21,5,FALSE)</f>
        <v>Online</v>
      </c>
      <c r="U607" s="11" t="s">
        <v>3368</v>
      </c>
      <c r="V607" s="14">
        <f>VLOOKUP(Table1[[#This Row],[Sales_ID]],Sales!$A$2:$O$2001,2,FALSE)</f>
        <v>45356</v>
      </c>
      <c r="W607" s="15">
        <f>VLOOKUP(Table1[[#This Row],[Sales_ID]],Sales!$A$2:$O$2001,12,FALSE)</f>
        <v>3</v>
      </c>
      <c r="X607" s="16" t="str">
        <f>TEXT(VLOOKUP(Table1[[#This Row],[Sales_ID]],Sales!$A$2:$O$2001,13,FALSE),"₹#,##0")</f>
        <v>₹856</v>
      </c>
      <c r="Y607" s="51">
        <f>VLOOKUP(Table1[[#This Row],[Sales_ID]],Sales!$A$2:$O$2001,14,FALSE)</f>
        <v>0.28999999999999998</v>
      </c>
      <c r="Z607" s="11" t="str">
        <f>VLOOKUP(Table1[[#This Row],[Sales_ID]],Sales!$A$2:$O$2001,10,FALSE)</f>
        <v>COD</v>
      </c>
      <c r="AA607" s="50">
        <f>VLOOKUP(Table1[[#This Row],[Sales_ID]],Sales!$A$2:$O$2001,15,FALSE)</f>
        <v>1823.1948</v>
      </c>
    </row>
    <row r="608" spans="1:27" x14ac:dyDescent="0.3">
      <c r="A608" s="11" t="s">
        <v>1112</v>
      </c>
      <c r="B608" s="11" t="str">
        <f>PROPER(VLOOKUP(A608,Customer!$A$2:$J$501,9,FALSE))</f>
        <v>Carlos Flores</v>
      </c>
      <c r="C608" s="11" t="str">
        <f>PROPER(VLOOKUP(A608,Customer!$A$2:$H$501,3,FALSE))</f>
        <v>20</v>
      </c>
      <c r="D608" s="11" t="str">
        <f>PROPER(VLOOKUP(A608,Customer!$A$2:$H$501,4,FALSE))</f>
        <v>Male</v>
      </c>
      <c r="E608" s="11" t="str">
        <f>PROPER(VLOOKUP(A608,Customer!$A$2:$H$501,5,FALSE))</f>
        <v>North Johnfurt</v>
      </c>
      <c r="F608" s="11" t="str">
        <f>PROPER(VLOOKUP(A608,Customer!$A$2:$H$501,6,FALSE))</f>
        <v>Washington</v>
      </c>
      <c r="G608" s="11" t="str">
        <f>VLOOKUP(A608,Customer!$A$2:$H$501,7,FALSE)</f>
        <v>USA</v>
      </c>
      <c r="H608" s="11" t="str">
        <f>PROPER(VLOOKUP(A608,Customer!$A$1:$J$501,10,FALSE))</f>
        <v>Gold</v>
      </c>
      <c r="I608" s="11" t="s">
        <v>1546</v>
      </c>
      <c r="J608" s="11" t="str">
        <f>VLOOKUP(I608, Product!$A$2:$H$501, 2,FALSE)</f>
        <v>Men's Graphic T-Shirt</v>
      </c>
      <c r="K608" s="11" t="str">
        <f>VLOOKUP(I608,Product!$A$2:$H$501,3,FALSE)</f>
        <v>Clothing</v>
      </c>
      <c r="L608" s="11" t="str">
        <f>VLOOKUP(I608, Product!$A$2:$H$501, 4,FALSE)</f>
        <v>Tops</v>
      </c>
      <c r="M608" s="11" t="str">
        <f>VLOOKUP(I608, Product!$A$2:$H$501,5,FALSE)</f>
        <v>Terry-Moore</v>
      </c>
      <c r="N608" s="12">
        <f>VLOOKUP(I608, Product!$A$2:$I$501,8,FALSE)</f>
        <v>342.56</v>
      </c>
      <c r="O608" s="12">
        <f>VLOOKUP(I608, Product!$A$2:$I$501,9,FALSE)</f>
        <v>181</v>
      </c>
      <c r="P608" s="11" t="s">
        <v>1792</v>
      </c>
      <c r="Q608" s="11" t="str">
        <f>VLOOKUP(P608,Store_Dim!$A$2:$E$21,2,FALSE)</f>
        <v>Aguirre-Keller</v>
      </c>
      <c r="R608" s="11" t="str">
        <f>VLOOKUP(P608,Store_Dim!$A$2:$E$21,3,FALSE)</f>
        <v>South</v>
      </c>
      <c r="S608" s="11" t="str">
        <f>VLOOKUP(P608,Store_Dim!$A$2:$E$21,4,FALSE)</f>
        <v>Lake Michael</v>
      </c>
      <c r="T608" s="11" t="str">
        <f>VLOOKUP(P608,Store_Dim!$A$2:$E$21,5,FALSE)</f>
        <v>Online</v>
      </c>
      <c r="U608" s="11" t="s">
        <v>3369</v>
      </c>
      <c r="V608" s="14">
        <f>VLOOKUP(Table1[[#This Row],[Sales_ID]],Sales!$A$2:$O$2001,2,FALSE)</f>
        <v>45326</v>
      </c>
      <c r="W608" s="15">
        <f>VLOOKUP(Table1[[#This Row],[Sales_ID]],Sales!$A$2:$O$2001,12,FALSE)</f>
        <v>3</v>
      </c>
      <c r="X608" s="16" t="str">
        <f>TEXT(VLOOKUP(Table1[[#This Row],[Sales_ID]],Sales!$A$2:$O$2001,13,FALSE),"₹#,##0")</f>
        <v>₹305</v>
      </c>
      <c r="Y608" s="51">
        <f>VLOOKUP(Table1[[#This Row],[Sales_ID]],Sales!$A$2:$O$2001,14,FALSE)</f>
        <v>0.01</v>
      </c>
      <c r="Z608" s="11" t="str">
        <f>VLOOKUP(Table1[[#This Row],[Sales_ID]],Sales!$A$2:$O$2001,10,FALSE)</f>
        <v>COD</v>
      </c>
      <c r="AA608" s="50">
        <f>VLOOKUP(Table1[[#This Row],[Sales_ID]],Sales!$A$2:$O$2001,15,FALSE)</f>
        <v>905.85</v>
      </c>
    </row>
    <row r="609" spans="1:27" x14ac:dyDescent="0.3">
      <c r="A609" s="11" t="s">
        <v>1443</v>
      </c>
      <c r="B609" s="11" t="str">
        <f>PROPER(VLOOKUP(A609,Customer!$A$2:$J$501,9,FALSE))</f>
        <v>Gregory Curtis</v>
      </c>
      <c r="C609" s="11" t="str">
        <f>PROPER(VLOOKUP(A609,Customer!$A$2:$H$501,3,FALSE))</f>
        <v>45</v>
      </c>
      <c r="D609" s="11" t="str">
        <f>PROPER(VLOOKUP(A609,Customer!$A$2:$H$501,4,FALSE))</f>
        <v>Male</v>
      </c>
      <c r="E609" s="11" t="str">
        <f>PROPER(VLOOKUP(A609,Customer!$A$2:$H$501,5,FALSE))</f>
        <v>Bergermouth</v>
      </c>
      <c r="F609" s="11" t="str">
        <f>PROPER(VLOOKUP(A609,Customer!$A$2:$H$501,6,FALSE))</f>
        <v>Vermont</v>
      </c>
      <c r="G609" s="11" t="str">
        <f>VLOOKUP(A609,Customer!$A$2:$H$501,7,FALSE)</f>
        <v>USA</v>
      </c>
      <c r="H609" s="11" t="str">
        <f>PROPER(VLOOKUP(A609,Customer!$A$1:$J$501,10,FALSE))</f>
        <v>Bronze</v>
      </c>
      <c r="I609" s="11" t="s">
        <v>1746</v>
      </c>
      <c r="J609" s="11" t="str">
        <f>VLOOKUP(I609, Product!$A$2:$H$501, 2,FALSE)</f>
        <v>Stainless Steel Cookware Set</v>
      </c>
      <c r="K609" s="11" t="str">
        <f>VLOOKUP(I609,Product!$A$2:$H$501,3,FALSE)</f>
        <v>Home</v>
      </c>
      <c r="L609" s="11" t="str">
        <f>VLOOKUP(I609, Product!$A$2:$H$501, 4,FALSE)</f>
        <v>Kitchen</v>
      </c>
      <c r="M609" s="11" t="str">
        <f>VLOOKUP(I609, Product!$A$2:$H$501,5,FALSE)</f>
        <v>Campbell Ltd</v>
      </c>
      <c r="N609" s="12">
        <f>VLOOKUP(I609, Product!$A$2:$I$501,8,FALSE)</f>
        <v>201.41</v>
      </c>
      <c r="O609" s="12">
        <f>VLOOKUP(I609, Product!$A$2:$I$501,9,FALSE)</f>
        <v>146</v>
      </c>
      <c r="P609" s="11" t="s">
        <v>1794</v>
      </c>
      <c r="Q609" s="11" t="str">
        <f>VLOOKUP(P609,Store_Dim!$A$2:$E$21,2,FALSE)</f>
        <v>Thomas, Bridges and Harris</v>
      </c>
      <c r="R609" s="11" t="str">
        <f>VLOOKUP(P609,Store_Dim!$A$2:$E$21,3,FALSE)</f>
        <v>North</v>
      </c>
      <c r="S609" s="11" t="str">
        <f>VLOOKUP(P609,Store_Dim!$A$2:$E$21,4,FALSE)</f>
        <v>Sabrinatown</v>
      </c>
      <c r="T609" s="11" t="str">
        <f>VLOOKUP(P609,Store_Dim!$A$2:$E$21,5,FALSE)</f>
        <v>Online</v>
      </c>
      <c r="U609" s="11" t="s">
        <v>3370</v>
      </c>
      <c r="V609" s="14">
        <f>VLOOKUP(Table1[[#This Row],[Sales_ID]],Sales!$A$2:$O$2001,2,FALSE)</f>
        <v>45361</v>
      </c>
      <c r="W609" s="15">
        <f>VLOOKUP(Table1[[#This Row],[Sales_ID]],Sales!$A$2:$O$2001,12,FALSE)</f>
        <v>3</v>
      </c>
      <c r="X609" s="16" t="str">
        <f>TEXT(VLOOKUP(Table1[[#This Row],[Sales_ID]],Sales!$A$2:$O$2001,13,FALSE),"₹#,##0")</f>
        <v>₹831</v>
      </c>
      <c r="Y609" s="51">
        <f>VLOOKUP(Table1[[#This Row],[Sales_ID]],Sales!$A$2:$O$2001,14,FALSE)</f>
        <v>0.19</v>
      </c>
      <c r="Z609" s="11" t="str">
        <f>VLOOKUP(Table1[[#This Row],[Sales_ID]],Sales!$A$2:$O$2001,10,FALSE)</f>
        <v>Credit Card</v>
      </c>
      <c r="AA609" s="50">
        <f>VLOOKUP(Table1[[#This Row],[Sales_ID]],Sales!$A$2:$O$2001,15,FALSE)</f>
        <v>2019.6945000000001</v>
      </c>
    </row>
    <row r="610" spans="1:27" x14ac:dyDescent="0.3">
      <c r="A610" s="11" t="s">
        <v>675</v>
      </c>
      <c r="B610" s="11" t="str">
        <f>PROPER(VLOOKUP(A610,Customer!$A$2:$J$501,9,FALSE))</f>
        <v>Jacqueline Pacheco</v>
      </c>
      <c r="C610" s="11" t="str">
        <f>PROPER(VLOOKUP(A610,Customer!$A$2:$H$501,3,FALSE))</f>
        <v>28</v>
      </c>
      <c r="D610" s="11" t="str">
        <f>PROPER(VLOOKUP(A610,Customer!$A$2:$H$501,4,FALSE))</f>
        <v>Female</v>
      </c>
      <c r="E610" s="11" t="str">
        <f>PROPER(VLOOKUP(A610,Customer!$A$2:$H$501,5,FALSE))</f>
        <v>South Emily</v>
      </c>
      <c r="F610" s="11" t="str">
        <f>PROPER(VLOOKUP(A610,Customer!$A$2:$H$501,6,FALSE))</f>
        <v>New Jersey</v>
      </c>
      <c r="G610" s="11" t="str">
        <f>VLOOKUP(A610,Customer!$A$2:$H$501,7,FALSE)</f>
        <v>USA</v>
      </c>
      <c r="H610" s="11" t="str">
        <f>PROPER(VLOOKUP(A610,Customer!$A$1:$J$501,10,FALSE))</f>
        <v>Bronze</v>
      </c>
      <c r="I610" s="11" t="s">
        <v>1740</v>
      </c>
      <c r="J610" s="11" t="str">
        <f>VLOOKUP(I610, Product!$A$2:$H$501, 2,FALSE)</f>
        <v>Women's Formal Blazer</v>
      </c>
      <c r="K610" s="11" t="str">
        <f>VLOOKUP(I610,Product!$A$2:$H$501,3,FALSE)</f>
        <v>Clothing</v>
      </c>
      <c r="L610" s="11" t="str">
        <f>VLOOKUP(I610, Product!$A$2:$H$501, 4,FALSE)</f>
        <v>Outerwear</v>
      </c>
      <c r="M610" s="11" t="str">
        <f>VLOOKUP(I610, Product!$A$2:$H$501,5,FALSE)</f>
        <v>Phillips and Sons</v>
      </c>
      <c r="N610" s="12">
        <f>VLOOKUP(I610, Product!$A$2:$I$501,8,FALSE)</f>
        <v>358.47</v>
      </c>
      <c r="O610" s="12">
        <f>VLOOKUP(I610, Product!$A$2:$I$501,9,FALSE)</f>
        <v>143</v>
      </c>
      <c r="P610" s="11" t="s">
        <v>1766</v>
      </c>
      <c r="Q610" s="11" t="str">
        <f>VLOOKUP(P610,Store_Dim!$A$2:$E$21,2,FALSE)</f>
        <v>Johnson-Wright</v>
      </c>
      <c r="R610" s="11" t="str">
        <f>VLOOKUP(P610,Store_Dim!$A$2:$E$21,3,FALSE)</f>
        <v>North</v>
      </c>
      <c r="S610" s="11" t="str">
        <f>VLOOKUP(P610,Store_Dim!$A$2:$E$21,4,FALSE)</f>
        <v>Hoodberg</v>
      </c>
      <c r="T610" s="11" t="str">
        <f>VLOOKUP(P610,Store_Dim!$A$2:$E$21,5,FALSE)</f>
        <v>Outlet</v>
      </c>
      <c r="U610" s="11" t="s">
        <v>3371</v>
      </c>
      <c r="V610" s="14">
        <f>VLOOKUP(Table1[[#This Row],[Sales_ID]],Sales!$A$2:$O$2001,2,FALSE)</f>
        <v>45926</v>
      </c>
      <c r="W610" s="15">
        <f>VLOOKUP(Table1[[#This Row],[Sales_ID]],Sales!$A$2:$O$2001,12,FALSE)</f>
        <v>2</v>
      </c>
      <c r="X610" s="16" t="str">
        <f>TEXT(VLOOKUP(Table1[[#This Row],[Sales_ID]],Sales!$A$2:$O$2001,13,FALSE),"₹#,##0")</f>
        <v>₹645</v>
      </c>
      <c r="Y610" s="51">
        <f>VLOOKUP(Table1[[#This Row],[Sales_ID]],Sales!$A$2:$O$2001,14,FALSE)</f>
        <v>0.24</v>
      </c>
      <c r="Z610" s="11" t="str">
        <f>VLOOKUP(Table1[[#This Row],[Sales_ID]],Sales!$A$2:$O$2001,10,FALSE)</f>
        <v>COD</v>
      </c>
      <c r="AA610" s="50">
        <f>VLOOKUP(Table1[[#This Row],[Sales_ID]],Sales!$A$2:$O$2001,15,FALSE)</f>
        <v>980.35440000000006</v>
      </c>
    </row>
    <row r="611" spans="1:27" x14ac:dyDescent="0.3">
      <c r="A611" s="11" t="s">
        <v>341</v>
      </c>
      <c r="B611" s="11" t="str">
        <f>PROPER(VLOOKUP(A611,Customer!$A$2:$J$501,9,FALSE))</f>
        <v>Amy Fowler</v>
      </c>
      <c r="C611" s="11" t="str">
        <f>PROPER(VLOOKUP(A611,Customer!$A$2:$H$501,3,FALSE))</f>
        <v>62</v>
      </c>
      <c r="D611" s="11" t="str">
        <f>PROPER(VLOOKUP(A611,Customer!$A$2:$H$501,4,FALSE))</f>
        <v>Female</v>
      </c>
      <c r="E611" s="11" t="str">
        <f>PROPER(VLOOKUP(A611,Customer!$A$2:$H$501,5,FALSE))</f>
        <v>West Bobbyshire</v>
      </c>
      <c r="F611" s="11" t="str">
        <f>PROPER(VLOOKUP(A611,Customer!$A$2:$H$501,6,FALSE))</f>
        <v>New York</v>
      </c>
      <c r="G611" s="11" t="str">
        <f>VLOOKUP(A611,Customer!$A$2:$H$501,7,FALSE)</f>
        <v>USA</v>
      </c>
      <c r="H611" s="11" t="str">
        <f>PROPER(VLOOKUP(A611,Customer!$A$1:$J$501,10,FALSE))</f>
        <v>Platinum</v>
      </c>
      <c r="I611" s="11" t="s">
        <v>1724</v>
      </c>
      <c r="J611" s="11" t="str">
        <f>VLOOKUP(I611, Product!$A$2:$H$501, 2,FALSE)</f>
        <v>Sports Wrist Sweatbands</v>
      </c>
      <c r="K611" s="11" t="str">
        <f>VLOOKUP(I611,Product!$A$2:$H$501,3,FALSE)</f>
        <v>Sports</v>
      </c>
      <c r="L611" s="11" t="str">
        <f>VLOOKUP(I611, Product!$A$2:$H$501, 4,FALSE)</f>
        <v>Accessories</v>
      </c>
      <c r="M611" s="11" t="str">
        <f>VLOOKUP(I611, Product!$A$2:$H$501,5,FALSE)</f>
        <v>Olsen-Daniels</v>
      </c>
      <c r="N611" s="12">
        <f>VLOOKUP(I611, Product!$A$2:$I$501,8,FALSE)</f>
        <v>131.24</v>
      </c>
      <c r="O611" s="12">
        <f>VLOOKUP(I611, Product!$A$2:$I$501,9,FALSE)</f>
        <v>232</v>
      </c>
      <c r="P611" s="11" t="s">
        <v>1757</v>
      </c>
      <c r="Q611" s="11" t="str">
        <f>VLOOKUP(P611,Store_Dim!$A$2:$E$21,2,FALSE)</f>
        <v>Martinez, Adkins and Johnson</v>
      </c>
      <c r="R611" s="11" t="str">
        <f>VLOOKUP(P611,Store_Dim!$A$2:$E$21,3,FALSE)</f>
        <v>North</v>
      </c>
      <c r="S611" s="11" t="str">
        <f>VLOOKUP(P611,Store_Dim!$A$2:$E$21,4,FALSE)</f>
        <v>Danielmouth</v>
      </c>
      <c r="T611" s="11" t="str">
        <f>VLOOKUP(P611,Store_Dim!$A$2:$E$21,5,FALSE)</f>
        <v>Flagship</v>
      </c>
      <c r="U611" s="11" t="s">
        <v>3372</v>
      </c>
      <c r="V611" s="14">
        <f>VLOOKUP(Table1[[#This Row],[Sales_ID]],Sales!$A$2:$O$2001,2,FALSE)</f>
        <v>45839</v>
      </c>
      <c r="W611" s="15">
        <f>VLOOKUP(Table1[[#This Row],[Sales_ID]],Sales!$A$2:$O$2001,12,FALSE)</f>
        <v>1</v>
      </c>
      <c r="X611" s="16" t="str">
        <f>TEXT(VLOOKUP(Table1[[#This Row],[Sales_ID]],Sales!$A$2:$O$2001,13,FALSE),"₹#,##0")</f>
        <v>₹150</v>
      </c>
      <c r="Y611" s="51">
        <f>VLOOKUP(Table1[[#This Row],[Sales_ID]],Sales!$A$2:$O$2001,14,FALSE)</f>
        <v>0.09</v>
      </c>
      <c r="Z611" s="11" t="str">
        <f>VLOOKUP(Table1[[#This Row],[Sales_ID]],Sales!$A$2:$O$2001,10,FALSE)</f>
        <v>Credit Card</v>
      </c>
      <c r="AA611" s="50">
        <f>VLOOKUP(Table1[[#This Row],[Sales_ID]],Sales!$A$2:$O$2001,15,FALSE)</f>
        <v>136.09960000000001</v>
      </c>
    </row>
    <row r="612" spans="1:27" x14ac:dyDescent="0.3">
      <c r="A612" s="11" t="s">
        <v>705</v>
      </c>
      <c r="B612" s="11" t="str">
        <f>PROPER(VLOOKUP(A612,Customer!$A$2:$J$501,9,FALSE))</f>
        <v>Kathy Copeland</v>
      </c>
      <c r="C612" s="11" t="str">
        <f>PROPER(VLOOKUP(A612,Customer!$A$2:$H$501,3,FALSE))</f>
        <v>42</v>
      </c>
      <c r="D612" s="11" t="str">
        <f>PROPER(VLOOKUP(A612,Customer!$A$2:$H$501,4,FALSE))</f>
        <v>Male</v>
      </c>
      <c r="E612" s="11" t="str">
        <f>PROPER(VLOOKUP(A612,Customer!$A$2:$H$501,5,FALSE))</f>
        <v>North Christinemouth</v>
      </c>
      <c r="F612" s="11" t="str">
        <f>PROPER(VLOOKUP(A612,Customer!$A$2:$H$501,6,FALSE))</f>
        <v>Missouri</v>
      </c>
      <c r="G612" s="11" t="str">
        <f>VLOOKUP(A612,Customer!$A$2:$H$501,7,FALSE)</f>
        <v>USA</v>
      </c>
      <c r="H612" s="11" t="str">
        <f>PROPER(VLOOKUP(A612,Customer!$A$1:$J$501,10,FALSE))</f>
        <v>Silver</v>
      </c>
      <c r="I612" s="11" t="s">
        <v>1634</v>
      </c>
      <c r="J612" s="11" t="str">
        <f>VLOOKUP(I612, Product!$A$2:$H$501, 2,FALSE)</f>
        <v>USB External Hard Drive</v>
      </c>
      <c r="K612" s="11" t="str">
        <f>VLOOKUP(I612,Product!$A$2:$H$501,3,FALSE)</f>
        <v>Electronics</v>
      </c>
      <c r="L612" s="11" t="str">
        <f>VLOOKUP(I612, Product!$A$2:$H$501, 4,FALSE)</f>
        <v>Computer</v>
      </c>
      <c r="M612" s="11" t="str">
        <f>VLOOKUP(I612, Product!$A$2:$H$501,5,FALSE)</f>
        <v>Robinson Inc</v>
      </c>
      <c r="N612" s="12">
        <f>VLOOKUP(I612, Product!$A$2:$I$501,8,FALSE)</f>
        <v>253.33</v>
      </c>
      <c r="O612" s="12">
        <f>VLOOKUP(I612, Product!$A$2:$I$501,9,FALSE)</f>
        <v>266</v>
      </c>
      <c r="P612" s="11" t="s">
        <v>1813</v>
      </c>
      <c r="Q612" s="11" t="str">
        <f>VLOOKUP(P612,Store_Dim!$A$2:$E$21,2,FALSE)</f>
        <v>Mann-Austin</v>
      </c>
      <c r="R612" s="11" t="str">
        <f>VLOOKUP(P612,Store_Dim!$A$2:$E$21,3,FALSE)</f>
        <v>East</v>
      </c>
      <c r="S612" s="11" t="str">
        <f>VLOOKUP(P612,Store_Dim!$A$2:$E$21,4,FALSE)</f>
        <v>Vasquezborough</v>
      </c>
      <c r="T612" s="11" t="str">
        <f>VLOOKUP(P612,Store_Dim!$A$2:$E$21,5,FALSE)</f>
        <v>Online</v>
      </c>
      <c r="U612" s="11" t="s">
        <v>3373</v>
      </c>
      <c r="V612" s="14">
        <f>VLOOKUP(Table1[[#This Row],[Sales_ID]],Sales!$A$2:$O$2001,2,FALSE)</f>
        <v>45434</v>
      </c>
      <c r="W612" s="15">
        <f>VLOOKUP(Table1[[#This Row],[Sales_ID]],Sales!$A$2:$O$2001,12,FALSE)</f>
        <v>1</v>
      </c>
      <c r="X612" s="16" t="str">
        <f>TEXT(VLOOKUP(Table1[[#This Row],[Sales_ID]],Sales!$A$2:$O$2001,13,FALSE),"₹#,##0")</f>
        <v>₹662</v>
      </c>
      <c r="Y612" s="51">
        <f>VLOOKUP(Table1[[#This Row],[Sales_ID]],Sales!$A$2:$O$2001,14,FALSE)</f>
        <v>0.03</v>
      </c>
      <c r="Z612" s="11" t="str">
        <f>VLOOKUP(Table1[[#This Row],[Sales_ID]],Sales!$A$2:$O$2001,10,FALSE)</f>
        <v>PayPal</v>
      </c>
      <c r="AA612" s="50">
        <f>VLOOKUP(Table1[[#This Row],[Sales_ID]],Sales!$A$2:$O$2001,15,FALSE)</f>
        <v>641.91689999999994</v>
      </c>
    </row>
    <row r="613" spans="1:27" x14ac:dyDescent="0.3">
      <c r="A613" s="11" t="s">
        <v>381</v>
      </c>
      <c r="B613" s="11" t="str">
        <f>PROPER(VLOOKUP(A613,Customer!$A$2:$J$501,9,FALSE))</f>
        <v>Travis Holland</v>
      </c>
      <c r="C613" s="11" t="str">
        <f>PROPER(VLOOKUP(A613,Customer!$A$2:$H$501,3,FALSE))</f>
        <v>38</v>
      </c>
      <c r="D613" s="11" t="str">
        <f>PROPER(VLOOKUP(A613,Customer!$A$2:$H$501,4,FALSE))</f>
        <v>Male</v>
      </c>
      <c r="E613" s="11" t="str">
        <f>PROPER(VLOOKUP(A613,Customer!$A$2:$H$501,5,FALSE))</f>
        <v>Webstermouth</v>
      </c>
      <c r="F613" s="11" t="str">
        <f>PROPER(VLOOKUP(A613,Customer!$A$2:$H$501,6,FALSE))</f>
        <v>New Hampshire</v>
      </c>
      <c r="G613" s="11" t="str">
        <f>VLOOKUP(A613,Customer!$A$2:$H$501,7,FALSE)</f>
        <v>USA</v>
      </c>
      <c r="H613" s="11" t="str">
        <f>PROPER(VLOOKUP(A613,Customer!$A$1:$J$501,10,FALSE))</f>
        <v>Bronze</v>
      </c>
      <c r="I613" s="11" t="s">
        <v>1736</v>
      </c>
      <c r="J613" s="11" t="str">
        <f>VLOOKUP(I613, Product!$A$2:$H$501, 2,FALSE)</f>
        <v>Vitamin E Body Lotion</v>
      </c>
      <c r="K613" s="11" t="str">
        <f>VLOOKUP(I613,Product!$A$2:$H$501,3,FALSE)</f>
        <v>Beauty</v>
      </c>
      <c r="L613" s="11" t="str">
        <f>VLOOKUP(I613, Product!$A$2:$H$501, 4,FALSE)</f>
        <v>Skincare</v>
      </c>
      <c r="M613" s="11" t="str">
        <f>VLOOKUP(I613, Product!$A$2:$H$501,5,FALSE)</f>
        <v>Hoffman-Williams</v>
      </c>
      <c r="N613" s="12">
        <f>VLOOKUP(I613, Product!$A$2:$I$501,8,FALSE)</f>
        <v>358.47</v>
      </c>
      <c r="O613" s="12">
        <f>VLOOKUP(I613, Product!$A$2:$I$501,9,FALSE)</f>
        <v>213</v>
      </c>
      <c r="P613" s="11" t="s">
        <v>1779</v>
      </c>
      <c r="Q613" s="11" t="str">
        <f>VLOOKUP(P613,Store_Dim!$A$2:$E$21,2,FALSE)</f>
        <v>Martinez-Mullins</v>
      </c>
      <c r="R613" s="11" t="str">
        <f>VLOOKUP(P613,Store_Dim!$A$2:$E$21,3,FALSE)</f>
        <v>South</v>
      </c>
      <c r="S613" s="11" t="str">
        <f>VLOOKUP(P613,Store_Dim!$A$2:$E$21,4,FALSE)</f>
        <v>Williamsfurt</v>
      </c>
      <c r="T613" s="11" t="str">
        <f>VLOOKUP(P613,Store_Dim!$A$2:$E$21,5,FALSE)</f>
        <v>Online</v>
      </c>
      <c r="U613" s="11" t="s">
        <v>3374</v>
      </c>
      <c r="V613" s="14">
        <f>VLOOKUP(Table1[[#This Row],[Sales_ID]],Sales!$A$2:$O$2001,2,FALSE)</f>
        <v>45819</v>
      </c>
      <c r="W613" s="15">
        <f>VLOOKUP(Table1[[#This Row],[Sales_ID]],Sales!$A$2:$O$2001,12,FALSE)</f>
        <v>3</v>
      </c>
      <c r="X613" s="16" t="str">
        <f>TEXT(VLOOKUP(Table1[[#This Row],[Sales_ID]],Sales!$A$2:$O$2001,13,FALSE),"₹#,##0")</f>
        <v>₹100</v>
      </c>
      <c r="Y613" s="51">
        <f>VLOOKUP(Table1[[#This Row],[Sales_ID]],Sales!$A$2:$O$2001,14,FALSE)</f>
        <v>0.17</v>
      </c>
      <c r="Z613" s="11" t="str">
        <f>VLOOKUP(Table1[[#This Row],[Sales_ID]],Sales!$A$2:$O$2001,10,FALSE)</f>
        <v>Credit Card</v>
      </c>
      <c r="AA613" s="50">
        <f>VLOOKUP(Table1[[#This Row],[Sales_ID]],Sales!$A$2:$O$2001,15,FALSE)</f>
        <v>248.17830000000001</v>
      </c>
    </row>
    <row r="614" spans="1:27" x14ac:dyDescent="0.3">
      <c r="A614" s="11" t="s">
        <v>716</v>
      </c>
      <c r="B614" s="11" t="str">
        <f>PROPER(VLOOKUP(A614,Customer!$A$2:$J$501,9,FALSE))</f>
        <v>Lisa Young</v>
      </c>
      <c r="C614" s="11" t="str">
        <f>PROPER(VLOOKUP(A614,Customer!$A$2:$H$501,3,FALSE))</f>
        <v>38</v>
      </c>
      <c r="D614" s="11" t="str">
        <f>PROPER(VLOOKUP(A614,Customer!$A$2:$H$501,4,FALSE))</f>
        <v>Male</v>
      </c>
      <c r="E614" s="11" t="str">
        <f>PROPER(VLOOKUP(A614,Customer!$A$2:$H$501,5,FALSE))</f>
        <v>Maybury</v>
      </c>
      <c r="F614" s="11" t="str">
        <f>PROPER(VLOOKUP(A614,Customer!$A$2:$H$501,6,FALSE))</f>
        <v>Georgia</v>
      </c>
      <c r="G614" s="11" t="str">
        <f>VLOOKUP(A614,Customer!$A$2:$H$501,7,FALSE)</f>
        <v>USA</v>
      </c>
      <c r="H614" s="11" t="str">
        <f>PROPER(VLOOKUP(A614,Customer!$A$1:$J$501,10,FALSE))</f>
        <v>Platinum</v>
      </c>
      <c r="I614" s="11" t="s">
        <v>1672</v>
      </c>
      <c r="J614" s="11" t="str">
        <f>VLOOKUP(I614, Product!$A$2:$H$501, 2,FALSE)</f>
        <v>Laptop Cooling Pad</v>
      </c>
      <c r="K614" s="11" t="str">
        <f>VLOOKUP(I614,Product!$A$2:$H$501,3,FALSE)</f>
        <v>Electronics</v>
      </c>
      <c r="L614" s="11" t="str">
        <f>VLOOKUP(I614, Product!$A$2:$H$501, 4,FALSE)</f>
        <v>Computer</v>
      </c>
      <c r="M614" s="11" t="str">
        <f>VLOOKUP(I614, Product!$A$2:$H$501,5,FALSE)</f>
        <v>Murray, Gould and Ware</v>
      </c>
      <c r="N614" s="12">
        <f>VLOOKUP(I614, Product!$A$2:$I$501,8,FALSE)</f>
        <v>86.42</v>
      </c>
      <c r="O614" s="12">
        <f>VLOOKUP(I614, Product!$A$2:$I$501,9,FALSE)</f>
        <v>222</v>
      </c>
      <c r="P614" s="11" t="s">
        <v>1757</v>
      </c>
      <c r="Q614" s="11" t="str">
        <f>VLOOKUP(P614,Store_Dim!$A$2:$E$21,2,FALSE)</f>
        <v>Martinez, Adkins and Johnson</v>
      </c>
      <c r="R614" s="11" t="str">
        <f>VLOOKUP(P614,Store_Dim!$A$2:$E$21,3,FALSE)</f>
        <v>North</v>
      </c>
      <c r="S614" s="11" t="str">
        <f>VLOOKUP(P614,Store_Dim!$A$2:$E$21,4,FALSE)</f>
        <v>Danielmouth</v>
      </c>
      <c r="T614" s="11" t="str">
        <f>VLOOKUP(P614,Store_Dim!$A$2:$E$21,5,FALSE)</f>
        <v>Flagship</v>
      </c>
      <c r="U614" s="11" t="s">
        <v>3375</v>
      </c>
      <c r="V614" s="14">
        <f>VLOOKUP(Table1[[#This Row],[Sales_ID]],Sales!$A$2:$O$2001,2,FALSE)</f>
        <v>45553</v>
      </c>
      <c r="W614" s="15">
        <f>VLOOKUP(Table1[[#This Row],[Sales_ID]],Sales!$A$2:$O$2001,12,FALSE)</f>
        <v>3</v>
      </c>
      <c r="X614" s="16" t="str">
        <f>TEXT(VLOOKUP(Table1[[#This Row],[Sales_ID]],Sales!$A$2:$O$2001,13,FALSE),"₹#,##0")</f>
        <v>₹104</v>
      </c>
      <c r="Y614" s="51">
        <f>VLOOKUP(Table1[[#This Row],[Sales_ID]],Sales!$A$2:$O$2001,14,FALSE)</f>
        <v>0.26</v>
      </c>
      <c r="Z614" s="11" t="str">
        <f>VLOOKUP(Table1[[#This Row],[Sales_ID]],Sales!$A$2:$O$2001,10,FALSE)</f>
        <v>COD</v>
      </c>
      <c r="AA614" s="50">
        <f>VLOOKUP(Table1[[#This Row],[Sales_ID]],Sales!$A$2:$O$2001,15,FALSE)</f>
        <v>230.12520000000001</v>
      </c>
    </row>
    <row r="615" spans="1:27" x14ac:dyDescent="0.3">
      <c r="A615" s="11" t="s">
        <v>969</v>
      </c>
      <c r="B615" s="11" t="str">
        <f>PROPER(VLOOKUP(A615,Customer!$A$2:$J$501,9,FALSE))</f>
        <v>Brandy Thompson</v>
      </c>
      <c r="C615" s="11" t="str">
        <f>PROPER(VLOOKUP(A615,Customer!$A$2:$H$501,3,FALSE))</f>
        <v>56</v>
      </c>
      <c r="D615" s="11" t="str">
        <f>PROPER(VLOOKUP(A615,Customer!$A$2:$H$501,4,FALSE))</f>
        <v>Female</v>
      </c>
      <c r="E615" s="11" t="str">
        <f>PROPER(VLOOKUP(A615,Customer!$A$2:$H$501,5,FALSE))</f>
        <v>West Patriciaview</v>
      </c>
      <c r="F615" s="11" t="str">
        <f>PROPER(VLOOKUP(A615,Customer!$A$2:$H$501,6,FALSE))</f>
        <v>Alabama</v>
      </c>
      <c r="G615" s="11" t="str">
        <f>VLOOKUP(A615,Customer!$A$2:$H$501,7,FALSE)</f>
        <v>USA</v>
      </c>
      <c r="H615" s="11" t="str">
        <f>PROPER(VLOOKUP(A615,Customer!$A$1:$J$501,10,FALSE))</f>
        <v>Bronze</v>
      </c>
      <c r="I615" s="11" t="s">
        <v>1734</v>
      </c>
      <c r="J615" s="11" t="str">
        <f>VLOOKUP(I615, Product!$A$2:$H$501, 2,FALSE)</f>
        <v>USB-C Laptop Charger</v>
      </c>
      <c r="K615" s="11" t="str">
        <f>VLOOKUP(I615,Product!$A$2:$H$501,3,FALSE)</f>
        <v>Electronics</v>
      </c>
      <c r="L615" s="11" t="str">
        <f>VLOOKUP(I615, Product!$A$2:$H$501, 4,FALSE)</f>
        <v>Computer</v>
      </c>
      <c r="M615" s="11" t="str">
        <f>VLOOKUP(I615, Product!$A$2:$H$501,5,FALSE)</f>
        <v>Martin LLC</v>
      </c>
      <c r="N615" s="12">
        <f>VLOOKUP(I615, Product!$A$2:$I$501,8,FALSE)</f>
        <v>377.52</v>
      </c>
      <c r="O615" s="12">
        <f>VLOOKUP(I615, Product!$A$2:$I$501,9,FALSE)</f>
        <v>485</v>
      </c>
      <c r="P615" s="11" t="s">
        <v>1794</v>
      </c>
      <c r="Q615" s="11" t="str">
        <f>VLOOKUP(P615,Store_Dim!$A$2:$E$21,2,FALSE)</f>
        <v>Thomas, Bridges and Harris</v>
      </c>
      <c r="R615" s="11" t="str">
        <f>VLOOKUP(P615,Store_Dim!$A$2:$E$21,3,FALSE)</f>
        <v>North</v>
      </c>
      <c r="S615" s="11" t="str">
        <f>VLOOKUP(P615,Store_Dim!$A$2:$E$21,4,FALSE)</f>
        <v>Sabrinatown</v>
      </c>
      <c r="T615" s="11" t="str">
        <f>VLOOKUP(P615,Store_Dim!$A$2:$E$21,5,FALSE)</f>
        <v>Online</v>
      </c>
      <c r="U615" s="11" t="s">
        <v>1981</v>
      </c>
      <c r="V615" s="14">
        <f>VLOOKUP(Table1[[#This Row],[Sales_ID]],Sales!$A$2:$O$2001,2,FALSE)</f>
        <v>45745</v>
      </c>
      <c r="W615" s="15">
        <f>VLOOKUP(Table1[[#This Row],[Sales_ID]],Sales!$A$2:$O$2001,12,FALSE)</f>
        <v>4</v>
      </c>
      <c r="X615" s="16" t="str">
        <f>TEXT(VLOOKUP(Table1[[#This Row],[Sales_ID]],Sales!$A$2:$O$2001,13,FALSE),"₹#,##0")</f>
        <v>₹986</v>
      </c>
      <c r="Y615" s="51">
        <f>VLOOKUP(Table1[[#This Row],[Sales_ID]],Sales!$A$2:$O$2001,14,FALSE)</f>
        <v>0.22</v>
      </c>
      <c r="Z615" s="11" t="str">
        <f>VLOOKUP(Table1[[#This Row],[Sales_ID]],Sales!$A$2:$O$2001,10,FALSE)</f>
        <v>Credit Card</v>
      </c>
      <c r="AA615" s="50">
        <f>VLOOKUP(Table1[[#This Row],[Sales_ID]],Sales!$A$2:$O$2001,15,FALSE)</f>
        <v>3077.5992000000001</v>
      </c>
    </row>
    <row r="616" spans="1:27" x14ac:dyDescent="0.3">
      <c r="A616" s="11" t="s">
        <v>1352</v>
      </c>
      <c r="B616" s="11" t="str">
        <f>PROPER(VLOOKUP(A616,Customer!$A$2:$J$501,9,FALSE))</f>
        <v>Sharon Simpson</v>
      </c>
      <c r="C616" s="11" t="str">
        <f>PROPER(VLOOKUP(A616,Customer!$A$2:$H$501,3,FALSE))</f>
        <v>61</v>
      </c>
      <c r="D616" s="11" t="str">
        <f>PROPER(VLOOKUP(A616,Customer!$A$2:$H$501,4,FALSE))</f>
        <v>Male</v>
      </c>
      <c r="E616" s="11" t="str">
        <f>PROPER(VLOOKUP(A616,Customer!$A$2:$H$501,5,FALSE))</f>
        <v>South Michellebury</v>
      </c>
      <c r="F616" s="11" t="str">
        <f>PROPER(VLOOKUP(A616,Customer!$A$2:$H$501,6,FALSE))</f>
        <v>South Dakota</v>
      </c>
      <c r="G616" s="11" t="str">
        <f>VLOOKUP(A616,Customer!$A$2:$H$501,7,FALSE)</f>
        <v>USA</v>
      </c>
      <c r="H616" s="11" t="str">
        <f>PROPER(VLOOKUP(A616,Customer!$A$1:$J$501,10,FALSE))</f>
        <v>Gold</v>
      </c>
      <c r="I616" s="11" t="s">
        <v>1628</v>
      </c>
      <c r="J616" s="11" t="str">
        <f>VLOOKUP(I616, Product!$A$2:$H$501, 2,FALSE)</f>
        <v>Noise-Canceling Headphones</v>
      </c>
      <c r="K616" s="11" t="str">
        <f>VLOOKUP(I616,Product!$A$2:$H$501,3,FALSE)</f>
        <v>Electronics</v>
      </c>
      <c r="L616" s="11" t="str">
        <f>VLOOKUP(I616, Product!$A$2:$H$501, 4,FALSE)</f>
        <v>Audio</v>
      </c>
      <c r="M616" s="11" t="str">
        <f>VLOOKUP(I616, Product!$A$2:$H$501,5,FALSE)</f>
        <v>Taylor-Hart</v>
      </c>
      <c r="N616" s="12">
        <f>VLOOKUP(I616, Product!$A$2:$I$501,8,FALSE)</f>
        <v>38.520000000000003</v>
      </c>
      <c r="O616" s="12">
        <f>VLOOKUP(I616, Product!$A$2:$I$501,9,FALSE)</f>
        <v>378</v>
      </c>
      <c r="P616" s="11" t="s">
        <v>1761</v>
      </c>
      <c r="Q616" s="11" t="str">
        <f>VLOOKUP(P616,Store_Dim!$A$2:$E$21,2,FALSE)</f>
        <v>Black-Horn</v>
      </c>
      <c r="R616" s="11" t="str">
        <f>VLOOKUP(P616,Store_Dim!$A$2:$E$21,3,FALSE)</f>
        <v>South</v>
      </c>
      <c r="S616" s="11" t="str">
        <f>VLOOKUP(P616,Store_Dim!$A$2:$E$21,4,FALSE)</f>
        <v>North Nancyview</v>
      </c>
      <c r="T616" s="11" t="str">
        <f>VLOOKUP(P616,Store_Dim!$A$2:$E$21,5,FALSE)</f>
        <v>Outlet</v>
      </c>
      <c r="U616" s="11" t="s">
        <v>3376</v>
      </c>
      <c r="V616" s="14">
        <f>VLOOKUP(Table1[[#This Row],[Sales_ID]],Sales!$A$2:$O$2001,2,FALSE)</f>
        <v>45258</v>
      </c>
      <c r="W616" s="15">
        <f>VLOOKUP(Table1[[#This Row],[Sales_ID]],Sales!$A$2:$O$2001,12,FALSE)</f>
        <v>4</v>
      </c>
      <c r="X616" s="16" t="str">
        <f>TEXT(VLOOKUP(Table1[[#This Row],[Sales_ID]],Sales!$A$2:$O$2001,13,FALSE),"₹#,##0")</f>
        <v>₹54</v>
      </c>
      <c r="Y616" s="51">
        <f>VLOOKUP(Table1[[#This Row],[Sales_ID]],Sales!$A$2:$O$2001,14,FALSE)</f>
        <v>0.22</v>
      </c>
      <c r="Z616" s="11" t="str">
        <f>VLOOKUP(Table1[[#This Row],[Sales_ID]],Sales!$A$2:$O$2001,10,FALSE)</f>
        <v>Credit Card</v>
      </c>
      <c r="AA616" s="50">
        <f>VLOOKUP(Table1[[#This Row],[Sales_ID]],Sales!$A$2:$O$2001,15,FALSE)</f>
        <v>169.72800000000001</v>
      </c>
    </row>
    <row r="617" spans="1:27" x14ac:dyDescent="0.3">
      <c r="A617" s="11" t="s">
        <v>1507</v>
      </c>
      <c r="B617" s="11" t="str">
        <f>PROPER(VLOOKUP(A617,Customer!$A$2:$J$501,9,FALSE))</f>
        <v>Scott Harris</v>
      </c>
      <c r="C617" s="11" t="str">
        <f>PROPER(VLOOKUP(A617,Customer!$A$2:$H$501,3,FALSE))</f>
        <v>23</v>
      </c>
      <c r="D617" s="11" t="str">
        <f>PROPER(VLOOKUP(A617,Customer!$A$2:$H$501,4,FALSE))</f>
        <v>Male</v>
      </c>
      <c r="E617" s="11" t="str">
        <f>PROPER(VLOOKUP(A617,Customer!$A$2:$H$501,5,FALSE))</f>
        <v>North Nataliemouth</v>
      </c>
      <c r="F617" s="11" t="str">
        <f>PROPER(VLOOKUP(A617,Customer!$A$2:$H$501,6,FALSE))</f>
        <v>Maryland</v>
      </c>
      <c r="G617" s="11" t="str">
        <f>VLOOKUP(A617,Customer!$A$2:$H$501,7,FALSE)</f>
        <v>USA</v>
      </c>
      <c r="H617" s="11" t="str">
        <f>PROPER(VLOOKUP(A617,Customer!$A$1:$J$501,10,FALSE))</f>
        <v>Platinum</v>
      </c>
      <c r="I617" s="11" t="s">
        <v>1716</v>
      </c>
      <c r="J617" s="11" t="str">
        <f>VLOOKUP(I617, Product!$A$2:$H$501, 2,FALSE)</f>
        <v>Wooden Bookshelf</v>
      </c>
      <c r="K617" s="11" t="str">
        <f>VLOOKUP(I617,Product!$A$2:$H$501,3,FALSE)</f>
        <v>Home</v>
      </c>
      <c r="L617" s="11" t="str">
        <f>VLOOKUP(I617, Product!$A$2:$H$501, 4,FALSE)</f>
        <v>Furniture</v>
      </c>
      <c r="M617" s="11" t="str">
        <f>VLOOKUP(I617, Product!$A$2:$H$501,5,FALSE)</f>
        <v>Collins-Stephenson</v>
      </c>
      <c r="N617" s="12">
        <f>VLOOKUP(I617, Product!$A$2:$I$501,8,FALSE)</f>
        <v>388.46</v>
      </c>
      <c r="O617" s="12">
        <f>VLOOKUP(I617, Product!$A$2:$I$501,9,FALSE)</f>
        <v>208</v>
      </c>
      <c r="P617" s="11" t="s">
        <v>1799</v>
      </c>
      <c r="Q617" s="11" t="str">
        <f>VLOOKUP(P617,Store_Dim!$A$2:$E$21,2,FALSE)</f>
        <v>Mcdonald Inc</v>
      </c>
      <c r="R617" s="11" t="str">
        <f>VLOOKUP(P617,Store_Dim!$A$2:$E$21,3,FALSE)</f>
        <v>South</v>
      </c>
      <c r="S617" s="11" t="str">
        <f>VLOOKUP(P617,Store_Dim!$A$2:$E$21,4,FALSE)</f>
        <v>Christopherland</v>
      </c>
      <c r="T617" s="11" t="str">
        <f>VLOOKUP(P617,Store_Dim!$A$2:$E$21,5,FALSE)</f>
        <v>Outlet</v>
      </c>
      <c r="U617" s="11" t="s">
        <v>3377</v>
      </c>
      <c r="V617" s="14">
        <f>VLOOKUP(Table1[[#This Row],[Sales_ID]],Sales!$A$2:$O$2001,2,FALSE)</f>
        <v>45435</v>
      </c>
      <c r="W617" s="15">
        <f>VLOOKUP(Table1[[#This Row],[Sales_ID]],Sales!$A$2:$O$2001,12,FALSE)</f>
        <v>1</v>
      </c>
      <c r="X617" s="16" t="str">
        <f>TEXT(VLOOKUP(Table1[[#This Row],[Sales_ID]],Sales!$A$2:$O$2001,13,FALSE),"₹#,##0")</f>
        <v>₹47</v>
      </c>
      <c r="Y617" s="51">
        <f>VLOOKUP(Table1[[#This Row],[Sales_ID]],Sales!$A$2:$O$2001,14,FALSE)</f>
        <v>0.2</v>
      </c>
      <c r="Z617" s="11" t="str">
        <f>VLOOKUP(Table1[[#This Row],[Sales_ID]],Sales!$A$2:$O$2001,10,FALSE)</f>
        <v>Credit Card</v>
      </c>
      <c r="AA617" s="50">
        <f>VLOOKUP(Table1[[#This Row],[Sales_ID]],Sales!$A$2:$O$2001,15,FALSE)</f>
        <v>37.328000000000003</v>
      </c>
    </row>
    <row r="618" spans="1:27" x14ac:dyDescent="0.3">
      <c r="A618" s="11" t="s">
        <v>40</v>
      </c>
      <c r="B618" s="11" t="str">
        <f>PROPER(VLOOKUP(A618,Customer!$A$2:$J$501,9,FALSE))</f>
        <v>Daniel Boyd</v>
      </c>
      <c r="C618" s="11" t="str">
        <f>PROPER(VLOOKUP(A618,Customer!$A$2:$H$501,3,FALSE))</f>
        <v>29</v>
      </c>
      <c r="D618" s="11" t="str">
        <f>PROPER(VLOOKUP(A618,Customer!$A$2:$H$501,4,FALSE))</f>
        <v>Female</v>
      </c>
      <c r="E618" s="11" t="str">
        <f>PROPER(VLOOKUP(A618,Customer!$A$2:$H$501,5,FALSE))</f>
        <v>West Pamelafurt</v>
      </c>
      <c r="F618" s="11" t="str">
        <f>PROPER(VLOOKUP(A618,Customer!$A$2:$H$501,6,FALSE))</f>
        <v>West Virginia</v>
      </c>
      <c r="G618" s="11" t="str">
        <f>VLOOKUP(A618,Customer!$A$2:$H$501,7,FALSE)</f>
        <v>USA</v>
      </c>
      <c r="H618" s="11" t="str">
        <f>PROPER(VLOOKUP(A618,Customer!$A$1:$J$501,10,FALSE))</f>
        <v>Bronze</v>
      </c>
      <c r="I618" s="11" t="s">
        <v>1694</v>
      </c>
      <c r="J618" s="11" t="str">
        <f>VLOOKUP(I618, Product!$A$2:$H$501, 2,FALSE)</f>
        <v>Shin Guards – Adult</v>
      </c>
      <c r="K618" s="11" t="str">
        <f>VLOOKUP(I618,Product!$A$2:$H$501,3,FALSE)</f>
        <v>Sports</v>
      </c>
      <c r="L618" s="11" t="str">
        <f>VLOOKUP(I618, Product!$A$2:$H$501, 4,FALSE)</f>
        <v>Team Sports</v>
      </c>
      <c r="M618" s="11" t="str">
        <f>VLOOKUP(I618, Product!$A$2:$H$501,5,FALSE)</f>
        <v>French Ltd</v>
      </c>
      <c r="N618" s="12">
        <f>VLOOKUP(I618, Product!$A$2:$I$501,8,FALSE)</f>
        <v>107.06</v>
      </c>
      <c r="O618" s="12">
        <f>VLOOKUP(I618, Product!$A$2:$I$501,9,FALSE)</f>
        <v>359</v>
      </c>
      <c r="P618" s="11" t="s">
        <v>1792</v>
      </c>
      <c r="Q618" s="11" t="str">
        <f>VLOOKUP(P618,Store_Dim!$A$2:$E$21,2,FALSE)</f>
        <v>Aguirre-Keller</v>
      </c>
      <c r="R618" s="11" t="str">
        <f>VLOOKUP(P618,Store_Dim!$A$2:$E$21,3,FALSE)</f>
        <v>South</v>
      </c>
      <c r="S618" s="11" t="str">
        <f>VLOOKUP(P618,Store_Dim!$A$2:$E$21,4,FALSE)</f>
        <v>Lake Michael</v>
      </c>
      <c r="T618" s="11" t="str">
        <f>VLOOKUP(P618,Store_Dim!$A$2:$E$21,5,FALSE)</f>
        <v>Online</v>
      </c>
      <c r="U618" s="11" t="s">
        <v>3378</v>
      </c>
      <c r="V618" s="14">
        <f>VLOOKUP(Table1[[#This Row],[Sales_ID]],Sales!$A$2:$O$2001,2,FALSE)</f>
        <v>45447</v>
      </c>
      <c r="W618" s="15">
        <f>VLOOKUP(Table1[[#This Row],[Sales_ID]],Sales!$A$2:$O$2001,12,FALSE)</f>
        <v>4</v>
      </c>
      <c r="X618" s="16" t="str">
        <f>TEXT(VLOOKUP(Table1[[#This Row],[Sales_ID]],Sales!$A$2:$O$2001,13,FALSE),"₹#,##0")</f>
        <v>₹871</v>
      </c>
      <c r="Y618" s="51">
        <f>VLOOKUP(Table1[[#This Row],[Sales_ID]],Sales!$A$2:$O$2001,14,FALSE)</f>
        <v>0.28999999999999998</v>
      </c>
      <c r="Z618" s="11" t="str">
        <f>VLOOKUP(Table1[[#This Row],[Sales_ID]],Sales!$A$2:$O$2001,10,FALSE)</f>
        <v>Credit Card</v>
      </c>
      <c r="AA618" s="50">
        <f>VLOOKUP(Table1[[#This Row],[Sales_ID]],Sales!$A$2:$O$2001,15,FALSE)</f>
        <v>2474.2080000000001</v>
      </c>
    </row>
    <row r="619" spans="1:27" x14ac:dyDescent="0.3">
      <c r="A619" s="11" t="s">
        <v>1184</v>
      </c>
      <c r="B619" s="11" t="str">
        <f>PROPER(VLOOKUP(A619,Customer!$A$2:$J$501,9,FALSE))</f>
        <v>Tanya Lopez</v>
      </c>
      <c r="C619" s="11" t="str">
        <f>PROPER(VLOOKUP(A619,Customer!$A$2:$H$501,3,FALSE))</f>
        <v>34</v>
      </c>
      <c r="D619" s="11" t="str">
        <f>PROPER(VLOOKUP(A619,Customer!$A$2:$H$501,4,FALSE))</f>
        <v>Female</v>
      </c>
      <c r="E619" s="11" t="str">
        <f>PROPER(VLOOKUP(A619,Customer!$A$2:$H$501,5,FALSE))</f>
        <v>West Jeffreyburgh</v>
      </c>
      <c r="F619" s="11" t="str">
        <f>PROPER(VLOOKUP(A619,Customer!$A$2:$H$501,6,FALSE))</f>
        <v>Iowa</v>
      </c>
      <c r="G619" s="11" t="str">
        <f>VLOOKUP(A619,Customer!$A$2:$H$501,7,FALSE)</f>
        <v>USA</v>
      </c>
      <c r="H619" s="11" t="str">
        <f>PROPER(VLOOKUP(A619,Customer!$A$1:$J$501,10,FALSE))</f>
        <v>Gold</v>
      </c>
      <c r="I619" s="11" t="s">
        <v>1584</v>
      </c>
      <c r="J619" s="11" t="str">
        <f>VLOOKUP(I619, Product!$A$2:$H$501, 2,FALSE)</f>
        <v>Women's Denim Jeans</v>
      </c>
      <c r="K619" s="11" t="str">
        <f>VLOOKUP(I619,Product!$A$2:$H$501,3,FALSE)</f>
        <v>Clothing</v>
      </c>
      <c r="L619" s="11" t="str">
        <f>VLOOKUP(I619, Product!$A$2:$H$501, 4,FALSE)</f>
        <v>Bottoms</v>
      </c>
      <c r="M619" s="11" t="str">
        <f>VLOOKUP(I619, Product!$A$2:$H$501,5,FALSE)</f>
        <v>Guerra-Hendrix</v>
      </c>
      <c r="N619" s="12">
        <f>VLOOKUP(I619, Product!$A$2:$I$501,8,FALSE)</f>
        <v>265.73266666666666</v>
      </c>
      <c r="O619" s="12">
        <f>VLOOKUP(I619, Product!$A$2:$I$501,9,FALSE)</f>
        <v>343</v>
      </c>
      <c r="P619" s="11" t="s">
        <v>1799</v>
      </c>
      <c r="Q619" s="11" t="str">
        <f>VLOOKUP(P619,Store_Dim!$A$2:$E$21,2,FALSE)</f>
        <v>Mcdonald Inc</v>
      </c>
      <c r="R619" s="11" t="str">
        <f>VLOOKUP(P619,Store_Dim!$A$2:$E$21,3,FALSE)</f>
        <v>South</v>
      </c>
      <c r="S619" s="11" t="str">
        <f>VLOOKUP(P619,Store_Dim!$A$2:$E$21,4,FALSE)</f>
        <v>Christopherland</v>
      </c>
      <c r="T619" s="11" t="str">
        <f>VLOOKUP(P619,Store_Dim!$A$2:$E$21,5,FALSE)</f>
        <v>Outlet</v>
      </c>
      <c r="U619" s="11" t="s">
        <v>3379</v>
      </c>
      <c r="V619" s="14">
        <f>VLOOKUP(Table1[[#This Row],[Sales_ID]],Sales!$A$2:$O$2001,2,FALSE)</f>
        <v>45724</v>
      </c>
      <c r="W619" s="15">
        <f>VLOOKUP(Table1[[#This Row],[Sales_ID]],Sales!$A$2:$O$2001,12,FALSE)</f>
        <v>4</v>
      </c>
      <c r="X619" s="16" t="str">
        <f>TEXT(VLOOKUP(Table1[[#This Row],[Sales_ID]],Sales!$A$2:$O$2001,13,FALSE),"₹#,##0")</f>
        <v>₹317</v>
      </c>
      <c r="Y619" s="51">
        <f>VLOOKUP(Table1[[#This Row],[Sales_ID]],Sales!$A$2:$O$2001,14,FALSE)</f>
        <v>0.16</v>
      </c>
      <c r="Z619" s="11" t="str">
        <f>VLOOKUP(Table1[[#This Row],[Sales_ID]],Sales!$A$2:$O$2001,10,FALSE)</f>
        <v>PayPal</v>
      </c>
      <c r="AA619" s="50">
        <f>VLOOKUP(Table1[[#This Row],[Sales_ID]],Sales!$A$2:$O$2001,15,FALSE)</f>
        <v>1065.4896000000001</v>
      </c>
    </row>
    <row r="620" spans="1:27" x14ac:dyDescent="0.3">
      <c r="A620" s="11" t="s">
        <v>824</v>
      </c>
      <c r="B620" s="11" t="str">
        <f>PROPER(VLOOKUP(A620,Customer!$A$2:$J$501,9,FALSE))</f>
        <v>Sarah Stewart</v>
      </c>
      <c r="C620" s="11" t="str">
        <f>PROPER(VLOOKUP(A620,Customer!$A$2:$H$501,3,FALSE))</f>
        <v>24</v>
      </c>
      <c r="D620" s="11" t="str">
        <f>PROPER(VLOOKUP(A620,Customer!$A$2:$H$501,4,FALSE))</f>
        <v>Female</v>
      </c>
      <c r="E620" s="11" t="str">
        <f>PROPER(VLOOKUP(A620,Customer!$A$2:$H$501,5,FALSE))</f>
        <v>East Richard</v>
      </c>
      <c r="F620" s="11" t="str">
        <f>PROPER(VLOOKUP(A620,Customer!$A$2:$H$501,6,FALSE))</f>
        <v>Texas</v>
      </c>
      <c r="G620" s="11" t="str">
        <f>VLOOKUP(A620,Customer!$A$2:$H$501,7,FALSE)</f>
        <v>USA</v>
      </c>
      <c r="H620" s="11" t="str">
        <f>PROPER(VLOOKUP(A620,Customer!$A$1:$J$501,10,FALSE))</f>
        <v>Platinum</v>
      </c>
      <c r="I620" s="11" t="s">
        <v>1598</v>
      </c>
      <c r="J620" s="11" t="str">
        <f>VLOOKUP(I620, Product!$A$2:$H$501, 2,FALSE)</f>
        <v>Women's Scarf Set</v>
      </c>
      <c r="K620" s="11" t="str">
        <f>VLOOKUP(I620,Product!$A$2:$H$501,3,FALSE)</f>
        <v>Clothing</v>
      </c>
      <c r="L620" s="11" t="str">
        <f>VLOOKUP(I620, Product!$A$2:$H$501, 4,FALSE)</f>
        <v>Accessories</v>
      </c>
      <c r="M620" s="11" t="str">
        <f>VLOOKUP(I620, Product!$A$2:$H$501,5,FALSE)</f>
        <v>Brown and Sons</v>
      </c>
      <c r="N620" s="12">
        <f>VLOOKUP(I620, Product!$A$2:$I$501,8,FALSE)</f>
        <v>174.02</v>
      </c>
      <c r="O620" s="12">
        <f>VLOOKUP(I620, Product!$A$2:$I$501,9,FALSE)</f>
        <v>268</v>
      </c>
      <c r="P620" s="11" t="s">
        <v>1797</v>
      </c>
      <c r="Q620" s="11" t="str">
        <f>VLOOKUP(P620,Store_Dim!$A$2:$E$21,2,FALSE)</f>
        <v>Gardner, Humphrey and Contreras</v>
      </c>
      <c r="R620" s="11" t="str">
        <f>VLOOKUP(P620,Store_Dim!$A$2:$E$21,3,FALSE)</f>
        <v>East</v>
      </c>
      <c r="S620" s="11" t="str">
        <f>VLOOKUP(P620,Store_Dim!$A$2:$E$21,4,FALSE)</f>
        <v>Johnsonville</v>
      </c>
      <c r="T620" s="11" t="str">
        <f>VLOOKUP(P620,Store_Dim!$A$2:$E$21,5,FALSE)</f>
        <v>Flagship</v>
      </c>
      <c r="U620" s="11" t="s">
        <v>3380</v>
      </c>
      <c r="V620" s="14">
        <f>VLOOKUP(Table1[[#This Row],[Sales_ID]],Sales!$A$2:$O$2001,2,FALSE)</f>
        <v>45338</v>
      </c>
      <c r="W620" s="15">
        <f>VLOOKUP(Table1[[#This Row],[Sales_ID]],Sales!$A$2:$O$2001,12,FALSE)</f>
        <v>2</v>
      </c>
      <c r="X620" s="16" t="str">
        <f>TEXT(VLOOKUP(Table1[[#This Row],[Sales_ID]],Sales!$A$2:$O$2001,13,FALSE),"₹#,##0")</f>
        <v>₹388</v>
      </c>
      <c r="Y620" s="51">
        <f>VLOOKUP(Table1[[#This Row],[Sales_ID]],Sales!$A$2:$O$2001,14,FALSE)</f>
        <v>0.09</v>
      </c>
      <c r="Z620" s="11" t="str">
        <f>VLOOKUP(Table1[[#This Row],[Sales_ID]],Sales!$A$2:$O$2001,10,FALSE)</f>
        <v>PayPal</v>
      </c>
      <c r="AA620" s="50">
        <f>VLOOKUP(Table1[[#This Row],[Sales_ID]],Sales!$A$2:$O$2001,15,FALSE)</f>
        <v>706.77879999999993</v>
      </c>
    </row>
    <row r="621" spans="1:27" x14ac:dyDescent="0.3">
      <c r="A621" s="11" t="s">
        <v>1005</v>
      </c>
      <c r="B621" s="11" t="str">
        <f>PROPER(VLOOKUP(A621,Customer!$A$2:$J$501,9,FALSE))</f>
        <v>Casey Simpson</v>
      </c>
      <c r="C621" s="11" t="str">
        <f>PROPER(VLOOKUP(A621,Customer!$A$2:$H$501,3,FALSE))</f>
        <v>54</v>
      </c>
      <c r="D621" s="11" t="str">
        <f>PROPER(VLOOKUP(A621,Customer!$A$2:$H$501,4,FALSE))</f>
        <v>Male</v>
      </c>
      <c r="E621" s="11" t="str">
        <f>PROPER(VLOOKUP(A621,Customer!$A$2:$H$501,5,FALSE))</f>
        <v>West Mathewside</v>
      </c>
      <c r="F621" s="11" t="str">
        <f>PROPER(VLOOKUP(A621,Customer!$A$2:$H$501,6,FALSE))</f>
        <v>Mississippi</v>
      </c>
      <c r="G621" s="11" t="str">
        <f>VLOOKUP(A621,Customer!$A$2:$H$501,7,FALSE)</f>
        <v>USA</v>
      </c>
      <c r="H621" s="11" t="str">
        <f>PROPER(VLOOKUP(A621,Customer!$A$1:$J$501,10,FALSE))</f>
        <v>Platinum</v>
      </c>
      <c r="I621" s="11" t="s">
        <v>1608</v>
      </c>
      <c r="J621" s="11" t="str">
        <f>VLOOKUP(I621, Product!$A$2:$H$501, 2,FALSE)</f>
        <v>Stainless Steel Cutlery Set</v>
      </c>
      <c r="K621" s="11" t="str">
        <f>VLOOKUP(I621,Product!$A$2:$H$501,3,FALSE)</f>
        <v>Home</v>
      </c>
      <c r="L621" s="11" t="str">
        <f>VLOOKUP(I621, Product!$A$2:$H$501, 4,FALSE)</f>
        <v>Kitchen</v>
      </c>
      <c r="M621" s="11" t="str">
        <f>VLOOKUP(I621, Product!$A$2:$H$501,5,FALSE)</f>
        <v>Stevens, Fernandez and Martin</v>
      </c>
      <c r="N621" s="12">
        <f>VLOOKUP(I621, Product!$A$2:$I$501,8,FALSE)</f>
        <v>19.52</v>
      </c>
      <c r="O621" s="12">
        <f>VLOOKUP(I621, Product!$A$2:$I$501,9,FALSE)</f>
        <v>57</v>
      </c>
      <c r="P621" s="11" t="s">
        <v>1776</v>
      </c>
      <c r="Q621" s="11" t="str">
        <f>VLOOKUP(P621,Store_Dim!$A$2:$E$21,2,FALSE)</f>
        <v>Benson-Elliott</v>
      </c>
      <c r="R621" s="11" t="str">
        <f>VLOOKUP(P621,Store_Dim!$A$2:$E$21,3,FALSE)</f>
        <v>East</v>
      </c>
      <c r="S621" s="11" t="str">
        <f>VLOOKUP(P621,Store_Dim!$A$2:$E$21,4,FALSE)</f>
        <v>Port Josephberg</v>
      </c>
      <c r="T621" s="11" t="str">
        <f>VLOOKUP(P621,Store_Dim!$A$2:$E$21,5,FALSE)</f>
        <v>Online</v>
      </c>
      <c r="U621" s="11" t="s">
        <v>3381</v>
      </c>
      <c r="V621" s="14">
        <f>VLOOKUP(Table1[[#This Row],[Sales_ID]],Sales!$A$2:$O$2001,2,FALSE)</f>
        <v>45252</v>
      </c>
      <c r="W621" s="15">
        <f>VLOOKUP(Table1[[#This Row],[Sales_ID]],Sales!$A$2:$O$2001,12,FALSE)</f>
        <v>4</v>
      </c>
      <c r="X621" s="16" t="str">
        <f>TEXT(VLOOKUP(Table1[[#This Row],[Sales_ID]],Sales!$A$2:$O$2001,13,FALSE),"₹#,##0")</f>
        <v>₹998</v>
      </c>
      <c r="Y621" s="51">
        <f>VLOOKUP(Table1[[#This Row],[Sales_ID]],Sales!$A$2:$O$2001,14,FALSE)</f>
        <v>0.15</v>
      </c>
      <c r="Z621" s="11" t="str">
        <f>VLOOKUP(Table1[[#This Row],[Sales_ID]],Sales!$A$2:$O$2001,10,FALSE)</f>
        <v>Credit Card</v>
      </c>
      <c r="AA621" s="50">
        <f>VLOOKUP(Table1[[#This Row],[Sales_ID]],Sales!$A$2:$O$2001,15,FALSE)</f>
        <v>3393.88</v>
      </c>
    </row>
    <row r="622" spans="1:27" x14ac:dyDescent="0.3">
      <c r="A622" s="11" t="s">
        <v>1516</v>
      </c>
      <c r="B622" s="11" t="str">
        <f>PROPER(VLOOKUP(A622,Customer!$A$2:$J$501,9,FALSE))</f>
        <v>Amanda Powell</v>
      </c>
      <c r="C622" s="11" t="str">
        <f>PROPER(VLOOKUP(A622,Customer!$A$2:$H$501,3,FALSE))</f>
        <v>28</v>
      </c>
      <c r="D622" s="11" t="str">
        <f>PROPER(VLOOKUP(A622,Customer!$A$2:$H$501,4,FALSE))</f>
        <v>Male</v>
      </c>
      <c r="E622" s="11" t="str">
        <f>PROPER(VLOOKUP(A622,Customer!$A$2:$H$501,5,FALSE))</f>
        <v>South William</v>
      </c>
      <c r="F622" s="11" t="str">
        <f>PROPER(VLOOKUP(A622,Customer!$A$2:$H$501,6,FALSE))</f>
        <v>Alabama</v>
      </c>
      <c r="G622" s="11" t="str">
        <f>VLOOKUP(A622,Customer!$A$2:$H$501,7,FALSE)</f>
        <v>USA</v>
      </c>
      <c r="H622" s="11" t="str">
        <f>PROPER(VLOOKUP(A622,Customer!$A$1:$J$501,10,FALSE))</f>
        <v>Silver</v>
      </c>
      <c r="I622" s="11" t="s">
        <v>1620</v>
      </c>
      <c r="J622" s="11" t="str">
        <f>VLOOKUP(I622, Product!$A$2:$H$501, 2,FALSE)</f>
        <v>Women's Summer Dress</v>
      </c>
      <c r="K622" s="11" t="str">
        <f>VLOOKUP(I622,Product!$A$2:$H$501,3,FALSE)</f>
        <v>Clothing</v>
      </c>
      <c r="L622" s="11" t="str">
        <f>VLOOKUP(I622, Product!$A$2:$H$501, 4,FALSE)</f>
        <v>Tops</v>
      </c>
      <c r="M622" s="11" t="str">
        <f>VLOOKUP(I622, Product!$A$2:$H$501,5,FALSE)</f>
        <v>Smith-Mills</v>
      </c>
      <c r="N622" s="12">
        <f>VLOOKUP(I622, Product!$A$2:$I$501,8,FALSE)</f>
        <v>223.43</v>
      </c>
      <c r="O622" s="12">
        <f>VLOOKUP(I622, Product!$A$2:$I$501,9,FALSE)</f>
        <v>154</v>
      </c>
      <c r="P622" s="11" t="s">
        <v>1752</v>
      </c>
      <c r="Q622" s="11" t="str">
        <f>VLOOKUP(P622,Store_Dim!$A$2:$E$21,2,FALSE)</f>
        <v>Rivera-Warner</v>
      </c>
      <c r="R622" s="11" t="str">
        <f>VLOOKUP(P622,Store_Dim!$A$2:$E$21,3,FALSE)</f>
        <v>East</v>
      </c>
      <c r="S622" s="11" t="str">
        <f>VLOOKUP(P622,Store_Dim!$A$2:$E$21,4,FALSE)</f>
        <v>Washingtonfurt</v>
      </c>
      <c r="T622" s="11" t="str">
        <f>VLOOKUP(P622,Store_Dim!$A$2:$E$21,5,FALSE)</f>
        <v>Flagship</v>
      </c>
      <c r="U622" s="11" t="s">
        <v>3382</v>
      </c>
      <c r="V622" s="14">
        <f>VLOOKUP(Table1[[#This Row],[Sales_ID]],Sales!$A$2:$O$2001,2,FALSE)</f>
        <v>45606</v>
      </c>
      <c r="W622" s="15">
        <f>VLOOKUP(Table1[[#This Row],[Sales_ID]],Sales!$A$2:$O$2001,12,FALSE)</f>
        <v>1</v>
      </c>
      <c r="X622" s="16" t="str">
        <f>TEXT(VLOOKUP(Table1[[#This Row],[Sales_ID]],Sales!$A$2:$O$2001,13,FALSE),"₹#,##0")</f>
        <v>₹887</v>
      </c>
      <c r="Y622" s="51">
        <f>VLOOKUP(Table1[[#This Row],[Sales_ID]],Sales!$A$2:$O$2001,14,FALSE)</f>
        <v>0.01</v>
      </c>
      <c r="Z622" s="11" t="str">
        <f>VLOOKUP(Table1[[#This Row],[Sales_ID]],Sales!$A$2:$O$2001,10,FALSE)</f>
        <v>COD</v>
      </c>
      <c r="AA622" s="50">
        <f>VLOOKUP(Table1[[#This Row],[Sales_ID]],Sales!$A$2:$O$2001,15,FALSE)</f>
        <v>878.50620000000004</v>
      </c>
    </row>
    <row r="623" spans="1:27" x14ac:dyDescent="0.3">
      <c r="A623" s="11" t="s">
        <v>984</v>
      </c>
      <c r="B623" s="11" t="str">
        <f>PROPER(VLOOKUP(A623,Customer!$A$2:$J$501,9,FALSE))</f>
        <v>Jason Mullins</v>
      </c>
      <c r="C623" s="11" t="str">
        <f>PROPER(VLOOKUP(A623,Customer!$A$2:$H$501,3,FALSE))</f>
        <v>47</v>
      </c>
      <c r="D623" s="11" t="str">
        <f>PROPER(VLOOKUP(A623,Customer!$A$2:$H$501,4,FALSE))</f>
        <v>Female</v>
      </c>
      <c r="E623" s="11" t="str">
        <f>PROPER(VLOOKUP(A623,Customer!$A$2:$H$501,5,FALSE))</f>
        <v>Brianchester</v>
      </c>
      <c r="F623" s="11" t="str">
        <f>PROPER(VLOOKUP(A623,Customer!$A$2:$H$501,6,FALSE))</f>
        <v>Delaware</v>
      </c>
      <c r="G623" s="11" t="str">
        <f>VLOOKUP(A623,Customer!$A$2:$H$501,7,FALSE)</f>
        <v>USA</v>
      </c>
      <c r="H623" s="11" t="str">
        <f>PROPER(VLOOKUP(A623,Customer!$A$1:$J$501,10,FALSE))</f>
        <v>Silver</v>
      </c>
      <c r="I623" s="11" t="s">
        <v>1622</v>
      </c>
      <c r="J623" s="11" t="str">
        <f>VLOOKUP(I623, Product!$A$2:$H$501, 2,FALSE)</f>
        <v>Men's Casual Sneakers</v>
      </c>
      <c r="K623" s="11" t="str">
        <f>VLOOKUP(I623,Product!$A$2:$H$501,3,FALSE)</f>
        <v>Clothing</v>
      </c>
      <c r="L623" s="11" t="str">
        <f>VLOOKUP(I623, Product!$A$2:$H$501, 4,FALSE)</f>
        <v>Footwear</v>
      </c>
      <c r="M623" s="11" t="str">
        <f>VLOOKUP(I623, Product!$A$2:$H$501,5,FALSE)</f>
        <v>Hogan-Lee</v>
      </c>
      <c r="N623" s="12">
        <f>VLOOKUP(I623, Product!$A$2:$I$501,8,FALSE)</f>
        <v>353.47</v>
      </c>
      <c r="O623" s="12">
        <f>VLOOKUP(I623, Product!$A$2:$I$501,9,FALSE)</f>
        <v>214</v>
      </c>
      <c r="P623" s="11" t="s">
        <v>1794</v>
      </c>
      <c r="Q623" s="11" t="str">
        <f>VLOOKUP(P623,Store_Dim!$A$2:$E$21,2,FALSE)</f>
        <v>Thomas, Bridges and Harris</v>
      </c>
      <c r="R623" s="11" t="str">
        <f>VLOOKUP(P623,Store_Dim!$A$2:$E$21,3,FALSE)</f>
        <v>North</v>
      </c>
      <c r="S623" s="11" t="str">
        <f>VLOOKUP(P623,Store_Dim!$A$2:$E$21,4,FALSE)</f>
        <v>Sabrinatown</v>
      </c>
      <c r="T623" s="11" t="str">
        <f>VLOOKUP(P623,Store_Dim!$A$2:$E$21,5,FALSE)</f>
        <v>Online</v>
      </c>
      <c r="U623" s="11" t="s">
        <v>3383</v>
      </c>
      <c r="V623" s="14">
        <f>VLOOKUP(Table1[[#This Row],[Sales_ID]],Sales!$A$2:$O$2001,2,FALSE)</f>
        <v>45524</v>
      </c>
      <c r="W623" s="15">
        <f>VLOOKUP(Table1[[#This Row],[Sales_ID]],Sales!$A$2:$O$2001,12,FALSE)</f>
        <v>4</v>
      </c>
      <c r="X623" s="16" t="str">
        <f>TEXT(VLOOKUP(Table1[[#This Row],[Sales_ID]],Sales!$A$2:$O$2001,13,FALSE),"₹#,##0")</f>
        <v>₹333</v>
      </c>
      <c r="Y623" s="51">
        <f>VLOOKUP(Table1[[#This Row],[Sales_ID]],Sales!$A$2:$O$2001,14,FALSE)</f>
        <v>0.28000000000000003</v>
      </c>
      <c r="Z623" s="11" t="str">
        <f>VLOOKUP(Table1[[#This Row],[Sales_ID]],Sales!$A$2:$O$2001,10,FALSE)</f>
        <v>Credit Card</v>
      </c>
      <c r="AA623" s="50">
        <f>VLOOKUP(Table1[[#This Row],[Sales_ID]],Sales!$A$2:$O$2001,15,FALSE)</f>
        <v>958.95360000000005</v>
      </c>
    </row>
    <row r="624" spans="1:27" x14ac:dyDescent="0.3">
      <c r="A624" s="11" t="s">
        <v>93</v>
      </c>
      <c r="B624" s="11" t="str">
        <f>PROPER(VLOOKUP(A624,Customer!$A$2:$J$501,9,FALSE))</f>
        <v>Jeff Martinez</v>
      </c>
      <c r="C624" s="11" t="str">
        <f>PROPER(VLOOKUP(A624,Customer!$A$2:$H$501,3,FALSE))</f>
        <v>36</v>
      </c>
      <c r="D624" s="11" t="str">
        <f>PROPER(VLOOKUP(A624,Customer!$A$2:$H$501,4,FALSE))</f>
        <v>Female</v>
      </c>
      <c r="E624" s="11" t="str">
        <f>PROPER(VLOOKUP(A624,Customer!$A$2:$H$501,5,FALSE))</f>
        <v>Smithburgh</v>
      </c>
      <c r="F624" s="11" t="str">
        <f>PROPER(VLOOKUP(A624,Customer!$A$2:$H$501,6,FALSE))</f>
        <v>Oklahoma</v>
      </c>
      <c r="G624" s="11" t="str">
        <f>VLOOKUP(A624,Customer!$A$2:$H$501,7,FALSE)</f>
        <v>USA</v>
      </c>
      <c r="H624" s="11" t="str">
        <f>PROPER(VLOOKUP(A624,Customer!$A$1:$J$501,10,FALSE))</f>
        <v>Gold</v>
      </c>
      <c r="I624" s="11" t="s">
        <v>1640</v>
      </c>
      <c r="J624" s="11" t="str">
        <f>VLOOKUP(I624, Product!$A$2:$H$501, 2,FALSE)</f>
        <v>Men's Winter Jacket</v>
      </c>
      <c r="K624" s="11" t="str">
        <f>VLOOKUP(I624,Product!$A$2:$H$501,3,FALSE)</f>
        <v>Clothing</v>
      </c>
      <c r="L624" s="11" t="str">
        <f>VLOOKUP(I624, Product!$A$2:$H$501, 4,FALSE)</f>
        <v>Outerwear</v>
      </c>
      <c r="M624" s="11" t="str">
        <f>VLOOKUP(I624, Product!$A$2:$H$501,5,FALSE)</f>
        <v>Kelly, Smith and Perez</v>
      </c>
      <c r="N624" s="12">
        <f>VLOOKUP(I624, Product!$A$2:$I$501,8,FALSE)</f>
        <v>167.34</v>
      </c>
      <c r="O624" s="12">
        <f>VLOOKUP(I624, Product!$A$2:$I$501,9,FALSE)</f>
        <v>296</v>
      </c>
      <c r="P624" s="11" t="s">
        <v>1752</v>
      </c>
      <c r="Q624" s="11" t="str">
        <f>VLOOKUP(P624,Store_Dim!$A$2:$E$21,2,FALSE)</f>
        <v>Rivera-Warner</v>
      </c>
      <c r="R624" s="11" t="str">
        <f>VLOOKUP(P624,Store_Dim!$A$2:$E$21,3,FALSE)</f>
        <v>East</v>
      </c>
      <c r="S624" s="11" t="str">
        <f>VLOOKUP(P624,Store_Dim!$A$2:$E$21,4,FALSE)</f>
        <v>Washingtonfurt</v>
      </c>
      <c r="T624" s="11" t="str">
        <f>VLOOKUP(P624,Store_Dim!$A$2:$E$21,5,FALSE)</f>
        <v>Flagship</v>
      </c>
      <c r="U624" s="11" t="s">
        <v>3384</v>
      </c>
      <c r="V624" s="14">
        <f>VLOOKUP(Table1[[#This Row],[Sales_ID]],Sales!$A$2:$O$2001,2,FALSE)</f>
        <v>45934</v>
      </c>
      <c r="W624" s="15">
        <f>VLOOKUP(Table1[[#This Row],[Sales_ID]],Sales!$A$2:$O$2001,12,FALSE)</f>
        <v>2</v>
      </c>
      <c r="X624" s="16" t="str">
        <f>TEXT(VLOOKUP(Table1[[#This Row],[Sales_ID]],Sales!$A$2:$O$2001,13,FALSE),"₹#,##0")</f>
        <v>₹158</v>
      </c>
      <c r="Y624" s="51">
        <f>VLOOKUP(Table1[[#This Row],[Sales_ID]],Sales!$A$2:$O$2001,14,FALSE)</f>
        <v>0.09</v>
      </c>
      <c r="Z624" s="11" t="str">
        <f>VLOOKUP(Table1[[#This Row],[Sales_ID]],Sales!$A$2:$O$2001,10,FALSE)</f>
        <v>COD</v>
      </c>
      <c r="AA624" s="50">
        <f>VLOOKUP(Table1[[#This Row],[Sales_ID]],Sales!$A$2:$O$2001,15,FALSE)</f>
        <v>287.39620000000002</v>
      </c>
    </row>
    <row r="625" spans="1:27" x14ac:dyDescent="0.3">
      <c r="A625" s="11" t="s">
        <v>1115</v>
      </c>
      <c r="B625" s="11" t="str">
        <f>PROPER(VLOOKUP(A625,Customer!$A$2:$J$501,9,FALSE))</f>
        <v>Steve Hunt</v>
      </c>
      <c r="C625" s="11" t="str">
        <f>PROPER(VLOOKUP(A625,Customer!$A$2:$H$501,3,FALSE))</f>
        <v>54</v>
      </c>
      <c r="D625" s="11" t="str">
        <f>PROPER(VLOOKUP(A625,Customer!$A$2:$H$501,4,FALSE))</f>
        <v>Male</v>
      </c>
      <c r="E625" s="11" t="str">
        <f>PROPER(VLOOKUP(A625,Customer!$A$2:$H$501,5,FALSE))</f>
        <v>North Richard</v>
      </c>
      <c r="F625" s="11" t="str">
        <f>PROPER(VLOOKUP(A625,Customer!$A$2:$H$501,6,FALSE))</f>
        <v>Virginia</v>
      </c>
      <c r="G625" s="11" t="str">
        <f>VLOOKUP(A625,Customer!$A$2:$H$501,7,FALSE)</f>
        <v>USA</v>
      </c>
      <c r="H625" s="11" t="str">
        <f>PROPER(VLOOKUP(A625,Customer!$A$1:$J$501,10,FALSE))</f>
        <v>Bronze</v>
      </c>
      <c r="I625" s="11" t="s">
        <v>1572</v>
      </c>
      <c r="J625" s="11" t="str">
        <f>VLOOKUP(I625, Product!$A$2:$H$501, 2,FALSE)</f>
        <v>Hair Strengthening Shampoo</v>
      </c>
      <c r="K625" s="11" t="str">
        <f>VLOOKUP(I625,Product!$A$2:$H$501,3,FALSE)</f>
        <v>Beauty</v>
      </c>
      <c r="L625" s="11" t="str">
        <f>VLOOKUP(I625, Product!$A$2:$H$501, 4,FALSE)</f>
        <v>Haircare</v>
      </c>
      <c r="M625" s="11" t="str">
        <f>VLOOKUP(I625, Product!$A$2:$H$501,5,FALSE)</f>
        <v>Rice LLC</v>
      </c>
      <c r="N625" s="12">
        <f>VLOOKUP(I625, Product!$A$2:$I$501,8,FALSE)</f>
        <v>115.82</v>
      </c>
      <c r="O625" s="12">
        <f>VLOOKUP(I625, Product!$A$2:$I$501,9,FALSE)</f>
        <v>460</v>
      </c>
      <c r="P625" s="11" t="s">
        <v>1810</v>
      </c>
      <c r="Q625" s="11" t="str">
        <f>VLOOKUP(P625,Store_Dim!$A$2:$E$21,2,FALSE)</f>
        <v>Guerrero-Schmitt</v>
      </c>
      <c r="R625" s="11" t="str">
        <f>VLOOKUP(P625,Store_Dim!$A$2:$E$21,3,FALSE)</f>
        <v>East</v>
      </c>
      <c r="S625" s="11" t="str">
        <f>VLOOKUP(P625,Store_Dim!$A$2:$E$21,4,FALSE)</f>
        <v>East Stevechester</v>
      </c>
      <c r="T625" s="11" t="str">
        <f>VLOOKUP(P625,Store_Dim!$A$2:$E$21,5,FALSE)</f>
        <v>Flagship</v>
      </c>
      <c r="U625" s="11" t="s">
        <v>3385</v>
      </c>
      <c r="V625" s="14">
        <f>VLOOKUP(Table1[[#This Row],[Sales_ID]],Sales!$A$2:$O$2001,2,FALSE)</f>
        <v>45539</v>
      </c>
      <c r="W625" s="15">
        <f>VLOOKUP(Table1[[#This Row],[Sales_ID]],Sales!$A$2:$O$2001,12,FALSE)</f>
        <v>1</v>
      </c>
      <c r="X625" s="16" t="str">
        <f>TEXT(VLOOKUP(Table1[[#This Row],[Sales_ID]],Sales!$A$2:$O$2001,13,FALSE),"₹#,##0")</f>
        <v>₹548</v>
      </c>
      <c r="Y625" s="51">
        <f>VLOOKUP(Table1[[#This Row],[Sales_ID]],Sales!$A$2:$O$2001,14,FALSE)</f>
        <v>0.11</v>
      </c>
      <c r="Z625" s="11" t="str">
        <f>VLOOKUP(Table1[[#This Row],[Sales_ID]],Sales!$A$2:$O$2001,10,FALSE)</f>
        <v>Credit Card</v>
      </c>
      <c r="AA625" s="50">
        <f>VLOOKUP(Table1[[#This Row],[Sales_ID]],Sales!$A$2:$O$2001,15,FALSE)</f>
        <v>487.8535</v>
      </c>
    </row>
    <row r="626" spans="1:27" x14ac:dyDescent="0.3">
      <c r="A626" s="11" t="s">
        <v>1005</v>
      </c>
      <c r="B626" s="11" t="str">
        <f>PROPER(VLOOKUP(A626,Customer!$A$2:$J$501,9,FALSE))</f>
        <v>Casey Simpson</v>
      </c>
      <c r="C626" s="11" t="str">
        <f>PROPER(VLOOKUP(A626,Customer!$A$2:$H$501,3,FALSE))</f>
        <v>54</v>
      </c>
      <c r="D626" s="11" t="str">
        <f>PROPER(VLOOKUP(A626,Customer!$A$2:$H$501,4,FALSE))</f>
        <v>Male</v>
      </c>
      <c r="E626" s="11" t="str">
        <f>PROPER(VLOOKUP(A626,Customer!$A$2:$H$501,5,FALSE))</f>
        <v>West Mathewside</v>
      </c>
      <c r="F626" s="11" t="str">
        <f>PROPER(VLOOKUP(A626,Customer!$A$2:$H$501,6,FALSE))</f>
        <v>Mississippi</v>
      </c>
      <c r="G626" s="11" t="str">
        <f>VLOOKUP(A626,Customer!$A$2:$H$501,7,FALSE)</f>
        <v>USA</v>
      </c>
      <c r="H626" s="11" t="str">
        <f>PROPER(VLOOKUP(A626,Customer!$A$1:$J$501,10,FALSE))</f>
        <v>Platinum</v>
      </c>
      <c r="I626" s="11" t="s">
        <v>1646</v>
      </c>
      <c r="J626" s="11" t="str">
        <f>VLOOKUP(I626, Product!$A$2:$H$501, 2,FALSE)</f>
        <v>Men's Roll-On Perfume</v>
      </c>
      <c r="K626" s="11" t="str">
        <f>VLOOKUP(I626,Product!$A$2:$H$501,3,FALSE)</f>
        <v>Beauty</v>
      </c>
      <c r="L626" s="11" t="str">
        <f>VLOOKUP(I626, Product!$A$2:$H$501, 4,FALSE)</f>
        <v>Fragrance</v>
      </c>
      <c r="M626" s="11" t="str">
        <f>VLOOKUP(I626, Product!$A$2:$H$501,5,FALSE)</f>
        <v>Sullivan and Sons</v>
      </c>
      <c r="N626" s="12">
        <f>VLOOKUP(I626, Product!$A$2:$I$501,8,FALSE)</f>
        <v>43.29</v>
      </c>
      <c r="O626" s="12">
        <f>VLOOKUP(I626, Product!$A$2:$I$501,9,FALSE)</f>
        <v>267</v>
      </c>
      <c r="P626" s="11" t="s">
        <v>1752</v>
      </c>
      <c r="Q626" s="11" t="str">
        <f>VLOOKUP(P626,Store_Dim!$A$2:$E$21,2,FALSE)</f>
        <v>Rivera-Warner</v>
      </c>
      <c r="R626" s="11" t="str">
        <f>VLOOKUP(P626,Store_Dim!$A$2:$E$21,3,FALSE)</f>
        <v>East</v>
      </c>
      <c r="S626" s="11" t="str">
        <f>VLOOKUP(P626,Store_Dim!$A$2:$E$21,4,FALSE)</f>
        <v>Washingtonfurt</v>
      </c>
      <c r="T626" s="11" t="str">
        <f>VLOOKUP(P626,Store_Dim!$A$2:$E$21,5,FALSE)</f>
        <v>Flagship</v>
      </c>
      <c r="U626" s="11" t="s">
        <v>1982</v>
      </c>
      <c r="V626" s="14">
        <f>VLOOKUP(Table1[[#This Row],[Sales_ID]],Sales!$A$2:$O$2001,2,FALSE)</f>
        <v>45494</v>
      </c>
      <c r="W626" s="15">
        <f>VLOOKUP(Table1[[#This Row],[Sales_ID]],Sales!$A$2:$O$2001,12,FALSE)</f>
        <v>2</v>
      </c>
      <c r="X626" s="16" t="str">
        <f>TEXT(VLOOKUP(Table1[[#This Row],[Sales_ID]],Sales!$A$2:$O$2001,13,FALSE),"₹#,##0")</f>
        <v>₹922</v>
      </c>
      <c r="Y626" s="51">
        <f>VLOOKUP(Table1[[#This Row],[Sales_ID]],Sales!$A$2:$O$2001,14,FALSE)</f>
        <v>0</v>
      </c>
      <c r="Z626" s="11" t="str">
        <f>VLOOKUP(Table1[[#This Row],[Sales_ID]],Sales!$A$2:$O$2001,10,FALSE)</f>
        <v>PayPal</v>
      </c>
      <c r="AA626" s="50">
        <f>VLOOKUP(Table1[[#This Row],[Sales_ID]],Sales!$A$2:$O$2001,15,FALSE)</f>
        <v>1843.04</v>
      </c>
    </row>
    <row r="627" spans="1:27" x14ac:dyDescent="0.3">
      <c r="A627" s="11" t="s">
        <v>681</v>
      </c>
      <c r="B627" s="11" t="str">
        <f>PROPER(VLOOKUP(A627,Customer!$A$2:$J$501,9,FALSE))</f>
        <v>Joan Johnson</v>
      </c>
      <c r="C627" s="11" t="str">
        <f>PROPER(VLOOKUP(A627,Customer!$A$2:$H$501,3,FALSE))</f>
        <v>50</v>
      </c>
      <c r="D627" s="11" t="str">
        <f>PROPER(VLOOKUP(A627,Customer!$A$2:$H$501,4,FALSE))</f>
        <v>Female</v>
      </c>
      <c r="E627" s="11" t="str">
        <f>PROPER(VLOOKUP(A627,Customer!$A$2:$H$501,5,FALSE))</f>
        <v>Lake Josephport</v>
      </c>
      <c r="F627" s="11" t="str">
        <f>PROPER(VLOOKUP(A627,Customer!$A$2:$H$501,6,FALSE))</f>
        <v>Maine</v>
      </c>
      <c r="G627" s="11" t="str">
        <f>VLOOKUP(A627,Customer!$A$2:$H$501,7,FALSE)</f>
        <v>USA</v>
      </c>
      <c r="H627" s="11" t="str">
        <f>PROPER(VLOOKUP(A627,Customer!$A$1:$J$501,10,FALSE))</f>
        <v>Platinum</v>
      </c>
      <c r="I627" s="11" t="s">
        <v>1644</v>
      </c>
      <c r="J627" s="11" t="str">
        <f>VLOOKUP(I627, Product!$A$2:$H$501, 2,FALSE)</f>
        <v>Car Dashboard Phone Holder</v>
      </c>
      <c r="K627" s="11" t="str">
        <f>VLOOKUP(I627,Product!$A$2:$H$501,3,FALSE)</f>
        <v>Electronics</v>
      </c>
      <c r="L627" s="11" t="str">
        <f>VLOOKUP(I627, Product!$A$2:$H$501, 4,FALSE)</f>
        <v>Accessories</v>
      </c>
      <c r="M627" s="11" t="str">
        <f>VLOOKUP(I627, Product!$A$2:$H$501,5,FALSE)</f>
        <v>Byrd, Stewart and Valdez</v>
      </c>
      <c r="N627" s="12">
        <f>VLOOKUP(I627, Product!$A$2:$I$501,8,FALSE)</f>
        <v>177.98</v>
      </c>
      <c r="O627" s="12">
        <f>VLOOKUP(I627, Product!$A$2:$I$501,9,FALSE)</f>
        <v>103</v>
      </c>
      <c r="P627" s="11" t="s">
        <v>1801</v>
      </c>
      <c r="Q627" s="11" t="str">
        <f>VLOOKUP(P627,Store_Dim!$A$2:$E$21,2,FALSE)</f>
        <v>Shelton PLC</v>
      </c>
      <c r="R627" s="11" t="str">
        <f>VLOOKUP(P627,Store_Dim!$A$2:$E$21,3,FALSE)</f>
        <v>North</v>
      </c>
      <c r="S627" s="11" t="str">
        <f>VLOOKUP(P627,Store_Dim!$A$2:$E$21,4,FALSE)</f>
        <v>East Jenniferstad</v>
      </c>
      <c r="T627" s="11" t="str">
        <f>VLOOKUP(P627,Store_Dim!$A$2:$E$21,5,FALSE)</f>
        <v>Flagship</v>
      </c>
      <c r="U627" s="11" t="s">
        <v>3386</v>
      </c>
      <c r="V627" s="14">
        <f>VLOOKUP(Table1[[#This Row],[Sales_ID]],Sales!$A$2:$O$2001,2,FALSE)</f>
        <v>45555</v>
      </c>
      <c r="W627" s="15">
        <f>VLOOKUP(Table1[[#This Row],[Sales_ID]],Sales!$A$2:$O$2001,12,FALSE)</f>
        <v>1</v>
      </c>
      <c r="X627" s="16" t="str">
        <f>TEXT(VLOOKUP(Table1[[#This Row],[Sales_ID]],Sales!$A$2:$O$2001,13,FALSE),"₹#,##0")</f>
        <v>₹135</v>
      </c>
      <c r="Y627" s="51">
        <f>VLOOKUP(Table1[[#This Row],[Sales_ID]],Sales!$A$2:$O$2001,14,FALSE)</f>
        <v>0.04</v>
      </c>
      <c r="Z627" s="11" t="str">
        <f>VLOOKUP(Table1[[#This Row],[Sales_ID]],Sales!$A$2:$O$2001,10,FALSE)</f>
        <v>Credit Card</v>
      </c>
      <c r="AA627" s="50">
        <f>VLOOKUP(Table1[[#This Row],[Sales_ID]],Sales!$A$2:$O$2001,15,FALSE)</f>
        <v>129.72479999999999</v>
      </c>
    </row>
    <row r="628" spans="1:27" x14ac:dyDescent="0.3">
      <c r="A628" s="11" t="s">
        <v>711</v>
      </c>
      <c r="B628" s="11" t="str">
        <f>PROPER(VLOOKUP(A628,Customer!$A$2:$J$501,9,FALSE))</f>
        <v>Jordan Wells</v>
      </c>
      <c r="C628" s="11" t="str">
        <f>PROPER(VLOOKUP(A628,Customer!$A$2:$H$501,3,FALSE))</f>
        <v>47</v>
      </c>
      <c r="D628" s="11" t="str">
        <f>PROPER(VLOOKUP(A628,Customer!$A$2:$H$501,4,FALSE))</f>
        <v>Female</v>
      </c>
      <c r="E628" s="11" t="str">
        <f>PROPER(VLOOKUP(A628,Customer!$A$2:$H$501,5,FALSE))</f>
        <v xml:space="preserve">Phillipschester   </v>
      </c>
      <c r="F628" s="11" t="str">
        <f>PROPER(VLOOKUP(A628,Customer!$A$2:$H$501,6,FALSE))</f>
        <v>New Jersey</v>
      </c>
      <c r="G628" s="11" t="str">
        <f>VLOOKUP(A628,Customer!$A$2:$H$501,7,FALSE)</f>
        <v>USA</v>
      </c>
      <c r="H628" s="11" t="str">
        <f>PROPER(VLOOKUP(A628,Customer!$A$1:$J$501,10,FALSE))</f>
        <v>Gold</v>
      </c>
      <c r="I628" s="11" t="s">
        <v>1660</v>
      </c>
      <c r="J628" s="11" t="str">
        <f>VLOOKUP(I628, Product!$A$2:$H$501, 2,FALSE)</f>
        <v>Premium Blanket Throw</v>
      </c>
      <c r="K628" s="11" t="str">
        <f>VLOOKUP(I628,Product!$A$2:$H$501,3,FALSE)</f>
        <v>Home</v>
      </c>
      <c r="L628" s="11" t="str">
        <f>VLOOKUP(I628, Product!$A$2:$H$501, 4,FALSE)</f>
        <v>Decor</v>
      </c>
      <c r="M628" s="11" t="str">
        <f>VLOOKUP(I628, Product!$A$2:$H$501,5,FALSE)</f>
        <v>Hernandez, Kennedy and Porter</v>
      </c>
      <c r="N628" s="12">
        <f>VLOOKUP(I628, Product!$A$2:$I$501,8,FALSE)</f>
        <v>461.47</v>
      </c>
      <c r="O628" s="12">
        <f>VLOOKUP(I628, Product!$A$2:$I$501,9,FALSE)</f>
        <v>190</v>
      </c>
      <c r="P628" s="11" t="s">
        <v>1766</v>
      </c>
      <c r="Q628" s="11" t="str">
        <f>VLOOKUP(P628,Store_Dim!$A$2:$E$21,2,FALSE)</f>
        <v>Johnson-Wright</v>
      </c>
      <c r="R628" s="11" t="str">
        <f>VLOOKUP(P628,Store_Dim!$A$2:$E$21,3,FALSE)</f>
        <v>North</v>
      </c>
      <c r="S628" s="11" t="str">
        <f>VLOOKUP(P628,Store_Dim!$A$2:$E$21,4,FALSE)</f>
        <v>Hoodberg</v>
      </c>
      <c r="T628" s="11" t="str">
        <f>VLOOKUP(P628,Store_Dim!$A$2:$E$21,5,FALSE)</f>
        <v>Outlet</v>
      </c>
      <c r="U628" s="11" t="s">
        <v>3387</v>
      </c>
      <c r="V628" s="14">
        <f>VLOOKUP(Table1[[#This Row],[Sales_ID]],Sales!$A$2:$O$2001,2,FALSE)</f>
        <v>45281</v>
      </c>
      <c r="W628" s="15">
        <f>VLOOKUP(Table1[[#This Row],[Sales_ID]],Sales!$A$2:$O$2001,12,FALSE)</f>
        <v>3</v>
      </c>
      <c r="X628" s="16" t="str">
        <f>TEXT(VLOOKUP(Table1[[#This Row],[Sales_ID]],Sales!$A$2:$O$2001,13,FALSE),"₹#,##0")</f>
        <v>₹579</v>
      </c>
      <c r="Y628" s="51">
        <f>VLOOKUP(Table1[[#This Row],[Sales_ID]],Sales!$A$2:$O$2001,14,FALSE)</f>
        <v>0.19</v>
      </c>
      <c r="Z628" s="11" t="str">
        <f>VLOOKUP(Table1[[#This Row],[Sales_ID]],Sales!$A$2:$O$2001,10,FALSE)</f>
        <v>Credit Card</v>
      </c>
      <c r="AA628" s="50">
        <f>VLOOKUP(Table1[[#This Row],[Sales_ID]],Sales!$A$2:$O$2001,15,FALSE)</f>
        <v>1407.6017999999999</v>
      </c>
    </row>
    <row r="629" spans="1:27" x14ac:dyDescent="0.3">
      <c r="A629" s="11" t="s">
        <v>1214</v>
      </c>
      <c r="B629" s="11" t="str">
        <f>PROPER(VLOOKUP(A629,Customer!$A$2:$J$501,9,FALSE))</f>
        <v>Cynthia Lopez</v>
      </c>
      <c r="C629" s="11" t="str">
        <f>PROPER(VLOOKUP(A629,Customer!$A$2:$H$501,3,FALSE))</f>
        <v>50</v>
      </c>
      <c r="D629" s="11" t="str">
        <f>PROPER(VLOOKUP(A629,Customer!$A$2:$H$501,4,FALSE))</f>
        <v>Male</v>
      </c>
      <c r="E629" s="11" t="str">
        <f>PROPER(VLOOKUP(A629,Customer!$A$2:$H$501,5,FALSE))</f>
        <v>Joseland</v>
      </c>
      <c r="F629" s="11" t="str">
        <f>PROPER(VLOOKUP(A629,Customer!$A$2:$H$501,6,FALSE))</f>
        <v>Nebraska</v>
      </c>
      <c r="G629" s="11" t="str">
        <f>VLOOKUP(A629,Customer!$A$2:$H$501,7,FALSE)</f>
        <v>USA</v>
      </c>
      <c r="H629" s="11" t="str">
        <f>PROPER(VLOOKUP(A629,Customer!$A$1:$J$501,10,FALSE))</f>
        <v>Platinum</v>
      </c>
      <c r="I629" s="11" t="s">
        <v>1582</v>
      </c>
      <c r="J629" s="11" t="str">
        <f>VLOOKUP(I629, Product!$A$2:$H$501, 2,FALSE)</f>
        <v>Soccer Training Cone Set</v>
      </c>
      <c r="K629" s="11" t="str">
        <f>VLOOKUP(I629,Product!$A$2:$H$501,3,FALSE)</f>
        <v>Sports</v>
      </c>
      <c r="L629" s="11" t="str">
        <f>VLOOKUP(I629, Product!$A$2:$H$501, 4,FALSE)</f>
        <v>Accessories</v>
      </c>
      <c r="M629" s="11" t="str">
        <f>VLOOKUP(I629, Product!$A$2:$H$501,5,FALSE)</f>
        <v>Ford, Murphy and Wilson</v>
      </c>
      <c r="N629" s="12">
        <f>VLOOKUP(I629, Product!$A$2:$I$501,8,FALSE)</f>
        <v>144.53</v>
      </c>
      <c r="O629" s="12">
        <f>VLOOKUP(I629, Product!$A$2:$I$501,9,FALSE)</f>
        <v>367</v>
      </c>
      <c r="P629" s="11" t="s">
        <v>1752</v>
      </c>
      <c r="Q629" s="11" t="str">
        <f>VLOOKUP(P629,Store_Dim!$A$2:$E$21,2,FALSE)</f>
        <v>Rivera-Warner</v>
      </c>
      <c r="R629" s="11" t="str">
        <f>VLOOKUP(P629,Store_Dim!$A$2:$E$21,3,FALSE)</f>
        <v>East</v>
      </c>
      <c r="S629" s="11" t="str">
        <f>VLOOKUP(P629,Store_Dim!$A$2:$E$21,4,FALSE)</f>
        <v>Washingtonfurt</v>
      </c>
      <c r="T629" s="11" t="str">
        <f>VLOOKUP(P629,Store_Dim!$A$2:$E$21,5,FALSE)</f>
        <v>Flagship</v>
      </c>
      <c r="U629" s="11" t="s">
        <v>3388</v>
      </c>
      <c r="V629" s="14">
        <f>VLOOKUP(Table1[[#This Row],[Sales_ID]],Sales!$A$2:$O$2001,2,FALSE)</f>
        <v>45582</v>
      </c>
      <c r="W629" s="15">
        <f>VLOOKUP(Table1[[#This Row],[Sales_ID]],Sales!$A$2:$O$2001,12,FALSE)</f>
        <v>1</v>
      </c>
      <c r="X629" s="16" t="str">
        <f>TEXT(VLOOKUP(Table1[[#This Row],[Sales_ID]],Sales!$A$2:$O$2001,13,FALSE),"₹#,##0")</f>
        <v>₹466</v>
      </c>
      <c r="Y629" s="51">
        <f>VLOOKUP(Table1[[#This Row],[Sales_ID]],Sales!$A$2:$O$2001,14,FALSE)</f>
        <v>0.25</v>
      </c>
      <c r="Z629" s="11" t="str">
        <f>VLOOKUP(Table1[[#This Row],[Sales_ID]],Sales!$A$2:$O$2001,10,FALSE)</f>
        <v>Credit Card</v>
      </c>
      <c r="AA629" s="50">
        <f>VLOOKUP(Table1[[#This Row],[Sales_ID]],Sales!$A$2:$O$2001,15,FALSE)</f>
        <v>349.22250000000003</v>
      </c>
    </row>
    <row r="630" spans="1:27" x14ac:dyDescent="0.3">
      <c r="A630" s="11" t="s">
        <v>181</v>
      </c>
      <c r="B630" s="11" t="str">
        <f>PROPER(VLOOKUP(A630,Customer!$A$2:$J$501,9,FALSE))</f>
        <v>Gina Knight</v>
      </c>
      <c r="C630" s="11" t="str">
        <f>PROPER(VLOOKUP(A630,Customer!$A$2:$H$501,3,FALSE))</f>
        <v>54</v>
      </c>
      <c r="D630" s="11" t="str">
        <f>PROPER(VLOOKUP(A630,Customer!$A$2:$H$501,4,FALSE))</f>
        <v>Female</v>
      </c>
      <c r="E630" s="11" t="str">
        <f>PROPER(VLOOKUP(A630,Customer!$A$2:$H$501,5,FALSE))</f>
        <v>Lake Roberthaven</v>
      </c>
      <c r="F630" s="11" t="str">
        <f>PROPER(VLOOKUP(A630,Customer!$A$2:$H$501,6,FALSE))</f>
        <v>Nevada</v>
      </c>
      <c r="G630" s="11" t="str">
        <f>VLOOKUP(A630,Customer!$A$2:$H$501,7,FALSE)</f>
        <v>USA</v>
      </c>
      <c r="H630" s="11" t="str">
        <f>PROPER(VLOOKUP(A630,Customer!$A$1:$J$501,10,FALSE))</f>
        <v>Silver</v>
      </c>
      <c r="I630" s="11" t="s">
        <v>1700</v>
      </c>
      <c r="J630" s="11" t="str">
        <f>VLOOKUP(I630, Product!$A$2:$H$501, 2,FALSE)</f>
        <v>Wireless Mouse</v>
      </c>
      <c r="K630" s="11" t="str">
        <f>VLOOKUP(I630,Product!$A$2:$H$501,3,FALSE)</f>
        <v>Electronics</v>
      </c>
      <c r="L630" s="11" t="str">
        <f>VLOOKUP(I630, Product!$A$2:$H$501, 4,FALSE)</f>
        <v>Computer</v>
      </c>
      <c r="M630" s="11" t="str">
        <f>VLOOKUP(I630, Product!$A$2:$H$501,5,FALSE)</f>
        <v>Larson Ltd</v>
      </c>
      <c r="N630" s="12">
        <f>VLOOKUP(I630, Product!$A$2:$I$501,8,FALSE)</f>
        <v>392.89</v>
      </c>
      <c r="O630" s="12">
        <f>VLOOKUP(I630, Product!$A$2:$I$501,9,FALSE)</f>
        <v>320</v>
      </c>
      <c r="P630" s="11" t="s">
        <v>1804</v>
      </c>
      <c r="Q630" s="11" t="str">
        <f>VLOOKUP(P630,Store_Dim!$A$2:$E$21,2,FALSE)</f>
        <v>Frederick-Wright</v>
      </c>
      <c r="R630" s="11" t="str">
        <f>VLOOKUP(P630,Store_Dim!$A$2:$E$21,3,FALSE)</f>
        <v>West</v>
      </c>
      <c r="S630" s="11" t="str">
        <f>VLOOKUP(P630,Store_Dim!$A$2:$E$21,4,FALSE)</f>
        <v>New Jimmymouth</v>
      </c>
      <c r="T630" s="11" t="str">
        <f>VLOOKUP(P630,Store_Dim!$A$2:$E$21,5,FALSE)</f>
        <v>Flagship</v>
      </c>
      <c r="U630" s="11" t="s">
        <v>3389</v>
      </c>
      <c r="V630" s="14">
        <f>VLOOKUP(Table1[[#This Row],[Sales_ID]],Sales!$A$2:$O$2001,2,FALSE)</f>
        <v>45372</v>
      </c>
      <c r="W630" s="15">
        <f>VLOOKUP(Table1[[#This Row],[Sales_ID]],Sales!$A$2:$O$2001,12,FALSE)</f>
        <v>2</v>
      </c>
      <c r="X630" s="16" t="str">
        <f>TEXT(VLOOKUP(Table1[[#This Row],[Sales_ID]],Sales!$A$2:$O$2001,13,FALSE),"₹#,##0")</f>
        <v>₹676</v>
      </c>
      <c r="Y630" s="51">
        <f>VLOOKUP(Table1[[#This Row],[Sales_ID]],Sales!$A$2:$O$2001,14,FALSE)</f>
        <v>0.08</v>
      </c>
      <c r="Z630" s="11" t="str">
        <f>VLOOKUP(Table1[[#This Row],[Sales_ID]],Sales!$A$2:$O$2001,10,FALSE)</f>
        <v>COD</v>
      </c>
      <c r="AA630" s="50">
        <f>VLOOKUP(Table1[[#This Row],[Sales_ID]],Sales!$A$2:$O$2001,15,FALSE)</f>
        <v>1243.1224</v>
      </c>
    </row>
    <row r="631" spans="1:27" x14ac:dyDescent="0.3">
      <c r="A631" s="11" t="s">
        <v>1292</v>
      </c>
      <c r="B631" s="11" t="str">
        <f>PROPER(VLOOKUP(A631,Customer!$A$2:$J$501,9,FALSE))</f>
        <v>Jennifer Myers</v>
      </c>
      <c r="C631" s="11" t="str">
        <f>PROPER(VLOOKUP(A631,Customer!$A$2:$H$501,3,FALSE))</f>
        <v>46</v>
      </c>
      <c r="D631" s="11" t="str">
        <f>PROPER(VLOOKUP(A631,Customer!$A$2:$H$501,4,FALSE))</f>
        <v>Male</v>
      </c>
      <c r="E631" s="11" t="str">
        <f>PROPER(VLOOKUP(A631,Customer!$A$2:$H$501,5,FALSE))</f>
        <v>Marthaborough</v>
      </c>
      <c r="F631" s="11" t="str">
        <f>PROPER(VLOOKUP(A631,Customer!$A$2:$H$501,6,FALSE))</f>
        <v>Wisconsin</v>
      </c>
      <c r="G631" s="11" t="str">
        <f>VLOOKUP(A631,Customer!$A$2:$H$501,7,FALSE)</f>
        <v>USA</v>
      </c>
      <c r="H631" s="11" t="str">
        <f>PROPER(VLOOKUP(A631,Customer!$A$1:$J$501,10,FALSE))</f>
        <v>Platinum</v>
      </c>
      <c r="I631" s="11" t="s">
        <v>1614</v>
      </c>
      <c r="J631" s="11" t="str">
        <f>VLOOKUP(I631, Product!$A$2:$H$501, 2,FALSE)</f>
        <v>Modern Wall Clock</v>
      </c>
      <c r="K631" s="11" t="str">
        <f>VLOOKUP(I631,Product!$A$2:$H$501,3,FALSE)</f>
        <v>Home</v>
      </c>
      <c r="L631" s="11" t="str">
        <f>VLOOKUP(I631, Product!$A$2:$H$501, 4,FALSE)</f>
        <v>Decor</v>
      </c>
      <c r="M631" s="11" t="str">
        <f>VLOOKUP(I631, Product!$A$2:$H$501,5,FALSE)</f>
        <v>Weiss-Watson</v>
      </c>
      <c r="N631" s="12">
        <f>VLOOKUP(I631, Product!$A$2:$I$501,8,FALSE)</f>
        <v>179.77</v>
      </c>
      <c r="O631" s="12">
        <f>VLOOKUP(I631, Product!$A$2:$I$501,9,FALSE)</f>
        <v>305</v>
      </c>
      <c r="P631" s="11" t="s">
        <v>1776</v>
      </c>
      <c r="Q631" s="11" t="str">
        <f>VLOOKUP(P631,Store_Dim!$A$2:$E$21,2,FALSE)</f>
        <v>Benson-Elliott</v>
      </c>
      <c r="R631" s="11" t="str">
        <f>VLOOKUP(P631,Store_Dim!$A$2:$E$21,3,FALSE)</f>
        <v>East</v>
      </c>
      <c r="S631" s="11" t="str">
        <f>VLOOKUP(P631,Store_Dim!$A$2:$E$21,4,FALSE)</f>
        <v>Port Josephberg</v>
      </c>
      <c r="T631" s="11" t="str">
        <f>VLOOKUP(P631,Store_Dim!$A$2:$E$21,5,FALSE)</f>
        <v>Online</v>
      </c>
      <c r="U631" s="11" t="s">
        <v>3390</v>
      </c>
      <c r="V631" s="14">
        <f>VLOOKUP(Table1[[#This Row],[Sales_ID]],Sales!$A$2:$O$2001,2,FALSE)</f>
        <v>45458</v>
      </c>
      <c r="W631" s="15">
        <f>VLOOKUP(Table1[[#This Row],[Sales_ID]],Sales!$A$2:$O$2001,12,FALSE)</f>
        <v>1</v>
      </c>
      <c r="X631" s="16" t="str">
        <f>TEXT(VLOOKUP(Table1[[#This Row],[Sales_ID]],Sales!$A$2:$O$2001,13,FALSE),"₹#,##0")</f>
        <v>₹719</v>
      </c>
      <c r="Y631" s="51">
        <f>VLOOKUP(Table1[[#This Row],[Sales_ID]],Sales!$A$2:$O$2001,14,FALSE)</f>
        <v>0.08</v>
      </c>
      <c r="Z631" s="11" t="str">
        <f>VLOOKUP(Table1[[#This Row],[Sales_ID]],Sales!$A$2:$O$2001,10,FALSE)</f>
        <v>PayPal</v>
      </c>
      <c r="AA631" s="50">
        <f>VLOOKUP(Table1[[#This Row],[Sales_ID]],Sales!$A$2:$O$2001,15,FALSE)</f>
        <v>661.47080000000005</v>
      </c>
    </row>
    <row r="632" spans="1:27" x14ac:dyDescent="0.3">
      <c r="A632" s="11" t="s">
        <v>1175</v>
      </c>
      <c r="B632" s="11" t="str">
        <f>PROPER(VLOOKUP(A632,Customer!$A$2:$J$501,9,FALSE))</f>
        <v>Michele Burke</v>
      </c>
      <c r="C632" s="11" t="str">
        <f>PROPER(VLOOKUP(A632,Customer!$A$2:$H$501,3,FALSE))</f>
        <v>30</v>
      </c>
      <c r="D632" s="11" t="str">
        <f>PROPER(VLOOKUP(A632,Customer!$A$2:$H$501,4,FALSE))</f>
        <v>Male</v>
      </c>
      <c r="E632" s="11" t="str">
        <f>PROPER(VLOOKUP(A632,Customer!$A$2:$H$501,5,FALSE))</f>
        <v>Chambersberg</v>
      </c>
      <c r="F632" s="11" t="str">
        <f>PROPER(VLOOKUP(A632,Customer!$A$2:$H$501,6,FALSE))</f>
        <v>Connecticut</v>
      </c>
      <c r="G632" s="11" t="str">
        <f>VLOOKUP(A632,Customer!$A$2:$H$501,7,FALSE)</f>
        <v>USA</v>
      </c>
      <c r="H632" s="11" t="str">
        <f>PROPER(VLOOKUP(A632,Customer!$A$1:$J$501,10,FALSE))</f>
        <v>Bronze</v>
      </c>
      <c r="I632" s="11" t="s">
        <v>1576</v>
      </c>
      <c r="J632" s="11" t="str">
        <f>VLOOKUP(I632, Product!$A$2:$H$501, 2,FALSE)</f>
        <v>Decorative Wall Mirror</v>
      </c>
      <c r="K632" s="11" t="str">
        <f>VLOOKUP(I632,Product!$A$2:$H$501,3,FALSE)</f>
        <v>Home</v>
      </c>
      <c r="L632" s="11" t="str">
        <f>VLOOKUP(I632, Product!$A$2:$H$501, 4,FALSE)</f>
        <v>Decor</v>
      </c>
      <c r="M632" s="11" t="str">
        <f>VLOOKUP(I632, Product!$A$2:$H$501,5,FALSE)</f>
        <v>Luna, Anderson and Bowman</v>
      </c>
      <c r="N632" s="12">
        <f>VLOOKUP(I632, Product!$A$2:$I$501,8,FALSE)</f>
        <v>48.01</v>
      </c>
      <c r="O632" s="12">
        <f>VLOOKUP(I632, Product!$A$2:$I$501,9,FALSE)</f>
        <v>439</v>
      </c>
      <c r="P632" s="11" t="s">
        <v>1789</v>
      </c>
      <c r="Q632" s="11" t="str">
        <f>VLOOKUP(P632,Store_Dim!$A$2:$E$21,2,FALSE)</f>
        <v>Hill, Wagner and Ballard</v>
      </c>
      <c r="R632" s="11" t="str">
        <f>VLOOKUP(P632,Store_Dim!$A$2:$E$21,3,FALSE)</f>
        <v>East</v>
      </c>
      <c r="S632" s="11" t="str">
        <f>VLOOKUP(P632,Store_Dim!$A$2:$E$21,4,FALSE)</f>
        <v>East Davidville</v>
      </c>
      <c r="T632" s="11" t="str">
        <f>VLOOKUP(P632,Store_Dim!$A$2:$E$21,5,FALSE)</f>
        <v>Online</v>
      </c>
      <c r="U632" s="11" t="s">
        <v>3391</v>
      </c>
      <c r="V632" s="14">
        <f>VLOOKUP(Table1[[#This Row],[Sales_ID]],Sales!$A$2:$O$2001,2,FALSE)</f>
        <v>45943</v>
      </c>
      <c r="W632" s="15">
        <f>VLOOKUP(Table1[[#This Row],[Sales_ID]],Sales!$A$2:$O$2001,12,FALSE)</f>
        <v>2</v>
      </c>
      <c r="X632" s="16" t="str">
        <f>TEXT(VLOOKUP(Table1[[#This Row],[Sales_ID]],Sales!$A$2:$O$2001,13,FALSE),"₹#,##0")</f>
        <v>₹676</v>
      </c>
      <c r="Y632" s="51">
        <f>VLOOKUP(Table1[[#This Row],[Sales_ID]],Sales!$A$2:$O$2001,14,FALSE)</f>
        <v>0.2</v>
      </c>
      <c r="Z632" s="11" t="str">
        <f>VLOOKUP(Table1[[#This Row],[Sales_ID]],Sales!$A$2:$O$2001,10,FALSE)</f>
        <v>COD</v>
      </c>
      <c r="AA632" s="50">
        <f>VLOOKUP(Table1[[#This Row],[Sales_ID]],Sales!$A$2:$O$2001,15,FALSE)</f>
        <v>1081.04</v>
      </c>
    </row>
    <row r="633" spans="1:27" x14ac:dyDescent="0.3">
      <c r="A633" s="11" t="s">
        <v>1056</v>
      </c>
      <c r="B633" s="11" t="str">
        <f>PROPER(VLOOKUP(A633,Customer!$A$2:$J$501,9,FALSE))</f>
        <v>John Jones</v>
      </c>
      <c r="C633" s="11" t="str">
        <f>PROPER(VLOOKUP(A633,Customer!$A$2:$H$501,3,FALSE))</f>
        <v>58</v>
      </c>
      <c r="D633" s="11" t="str">
        <f>PROPER(VLOOKUP(A633,Customer!$A$2:$H$501,4,FALSE))</f>
        <v>Female</v>
      </c>
      <c r="E633" s="11" t="str">
        <f>PROPER(VLOOKUP(A633,Customer!$A$2:$H$501,5,FALSE))</f>
        <v>North Michaelborough</v>
      </c>
      <c r="F633" s="11" t="str">
        <f>PROPER(VLOOKUP(A633,Customer!$A$2:$H$501,6,FALSE))</f>
        <v>Oregon</v>
      </c>
      <c r="G633" s="11" t="str">
        <f>VLOOKUP(A633,Customer!$A$2:$H$501,7,FALSE)</f>
        <v>USA</v>
      </c>
      <c r="H633" s="11" t="str">
        <f>PROPER(VLOOKUP(A633,Customer!$A$1:$J$501,10,FALSE))</f>
        <v>Silver</v>
      </c>
      <c r="I633" s="11" t="s">
        <v>1738</v>
      </c>
      <c r="J633" s="11" t="str">
        <f>VLOOKUP(I633, Product!$A$2:$H$501, 2,FALSE)</f>
        <v>Sports Stopwatch Basic</v>
      </c>
      <c r="K633" s="11" t="str">
        <f>VLOOKUP(I633,Product!$A$2:$H$501,3,FALSE)</f>
        <v>Sports</v>
      </c>
      <c r="L633" s="11" t="str">
        <f>VLOOKUP(I633, Product!$A$2:$H$501, 4,FALSE)</f>
        <v>Accessories</v>
      </c>
      <c r="M633" s="11" t="str">
        <f>VLOOKUP(I633, Product!$A$2:$H$501,5,FALSE)</f>
        <v>Wilson Group</v>
      </c>
      <c r="N633" s="12">
        <f>VLOOKUP(I633, Product!$A$2:$I$501,8,FALSE)</f>
        <v>60.65</v>
      </c>
      <c r="O633" s="12">
        <f>VLOOKUP(I633, Product!$A$2:$I$501,9,FALSE)</f>
        <v>75</v>
      </c>
      <c r="P633" s="11" t="s">
        <v>1801</v>
      </c>
      <c r="Q633" s="11" t="str">
        <f>VLOOKUP(P633,Store_Dim!$A$2:$E$21,2,FALSE)</f>
        <v>Shelton PLC</v>
      </c>
      <c r="R633" s="11" t="str">
        <f>VLOOKUP(P633,Store_Dim!$A$2:$E$21,3,FALSE)</f>
        <v>North</v>
      </c>
      <c r="S633" s="11" t="str">
        <f>VLOOKUP(P633,Store_Dim!$A$2:$E$21,4,FALSE)</f>
        <v>East Jenniferstad</v>
      </c>
      <c r="T633" s="11" t="str">
        <f>VLOOKUP(P633,Store_Dim!$A$2:$E$21,5,FALSE)</f>
        <v>Flagship</v>
      </c>
      <c r="U633" s="11" t="s">
        <v>3392</v>
      </c>
      <c r="V633" s="14">
        <f>VLOOKUP(Table1[[#This Row],[Sales_ID]],Sales!$A$2:$O$2001,2,FALSE)</f>
        <v>45374</v>
      </c>
      <c r="W633" s="15">
        <f>VLOOKUP(Table1[[#This Row],[Sales_ID]],Sales!$A$2:$O$2001,12,FALSE)</f>
        <v>4</v>
      </c>
      <c r="X633" s="16" t="str">
        <f>TEXT(VLOOKUP(Table1[[#This Row],[Sales_ID]],Sales!$A$2:$O$2001,13,FALSE),"₹#,##0")</f>
        <v>₹284</v>
      </c>
      <c r="Y633" s="51">
        <f>VLOOKUP(Table1[[#This Row],[Sales_ID]],Sales!$A$2:$O$2001,14,FALSE)</f>
        <v>0.1</v>
      </c>
      <c r="Z633" s="11" t="str">
        <f>VLOOKUP(Table1[[#This Row],[Sales_ID]],Sales!$A$2:$O$2001,10,FALSE)</f>
        <v>Credit Card</v>
      </c>
      <c r="AA633" s="50">
        <f>VLOOKUP(Table1[[#This Row],[Sales_ID]],Sales!$A$2:$O$2001,15,FALSE)</f>
        <v>1023.264</v>
      </c>
    </row>
    <row r="634" spans="1:27" x14ac:dyDescent="0.3">
      <c r="A634" s="11" t="s">
        <v>693</v>
      </c>
      <c r="B634" s="11" t="str">
        <f>PROPER(VLOOKUP(A634,Customer!$A$2:$J$501,9,FALSE))</f>
        <v>Stuart Johnson</v>
      </c>
      <c r="C634" s="11" t="str">
        <f>PROPER(VLOOKUP(A634,Customer!$A$2:$H$501,3,FALSE))</f>
        <v>42</v>
      </c>
      <c r="D634" s="11" t="str">
        <f>PROPER(VLOOKUP(A634,Customer!$A$2:$H$501,4,FALSE))</f>
        <v>Female</v>
      </c>
      <c r="E634" s="11" t="str">
        <f>PROPER(VLOOKUP(A634,Customer!$A$2:$H$501,5,FALSE))</f>
        <v>West Markport</v>
      </c>
      <c r="F634" s="11" t="str">
        <f>PROPER(VLOOKUP(A634,Customer!$A$2:$H$501,6,FALSE))</f>
        <v>North Dakota</v>
      </c>
      <c r="G634" s="11" t="str">
        <f>VLOOKUP(A634,Customer!$A$2:$H$501,7,FALSE)</f>
        <v>USA</v>
      </c>
      <c r="H634" s="11" t="str">
        <f>PROPER(VLOOKUP(A634,Customer!$A$1:$J$501,10,FALSE))</f>
        <v>Platinum</v>
      </c>
      <c r="I634" s="11" t="s">
        <v>1546</v>
      </c>
      <c r="J634" s="11" t="str">
        <f>VLOOKUP(I634, Product!$A$2:$H$501, 2,FALSE)</f>
        <v>Men's Graphic T-Shirt</v>
      </c>
      <c r="K634" s="11" t="str">
        <f>VLOOKUP(I634,Product!$A$2:$H$501,3,FALSE)</f>
        <v>Clothing</v>
      </c>
      <c r="L634" s="11" t="str">
        <f>VLOOKUP(I634, Product!$A$2:$H$501, 4,FALSE)</f>
        <v>Tops</v>
      </c>
      <c r="M634" s="11" t="str">
        <f>VLOOKUP(I634, Product!$A$2:$H$501,5,FALSE)</f>
        <v>Terry-Moore</v>
      </c>
      <c r="N634" s="12">
        <f>VLOOKUP(I634, Product!$A$2:$I$501,8,FALSE)</f>
        <v>342.56</v>
      </c>
      <c r="O634" s="12">
        <f>VLOOKUP(I634, Product!$A$2:$I$501,9,FALSE)</f>
        <v>181</v>
      </c>
      <c r="P634" s="11" t="s">
        <v>1766</v>
      </c>
      <c r="Q634" s="11" t="str">
        <f>VLOOKUP(P634,Store_Dim!$A$2:$E$21,2,FALSE)</f>
        <v>Johnson-Wright</v>
      </c>
      <c r="R634" s="11" t="str">
        <f>VLOOKUP(P634,Store_Dim!$A$2:$E$21,3,FALSE)</f>
        <v>North</v>
      </c>
      <c r="S634" s="11" t="str">
        <f>VLOOKUP(P634,Store_Dim!$A$2:$E$21,4,FALSE)</f>
        <v>Hoodberg</v>
      </c>
      <c r="T634" s="11" t="str">
        <f>VLOOKUP(P634,Store_Dim!$A$2:$E$21,5,FALSE)</f>
        <v>Outlet</v>
      </c>
      <c r="U634" s="11" t="s">
        <v>3393</v>
      </c>
      <c r="V634" s="14">
        <f>VLOOKUP(Table1[[#This Row],[Sales_ID]],Sales!$A$2:$O$2001,2,FALSE)</f>
        <v>45374</v>
      </c>
      <c r="W634" s="15">
        <f>VLOOKUP(Table1[[#This Row],[Sales_ID]],Sales!$A$2:$O$2001,12,FALSE)</f>
        <v>1</v>
      </c>
      <c r="X634" s="16" t="str">
        <f>TEXT(VLOOKUP(Table1[[#This Row],[Sales_ID]],Sales!$A$2:$O$2001,13,FALSE),"₹#,##0")</f>
        <v>₹94</v>
      </c>
      <c r="Y634" s="51">
        <f>VLOOKUP(Table1[[#This Row],[Sales_ID]],Sales!$A$2:$O$2001,14,FALSE)</f>
        <v>0.18</v>
      </c>
      <c r="Z634" s="11" t="str">
        <f>VLOOKUP(Table1[[#This Row],[Sales_ID]],Sales!$A$2:$O$2001,10,FALSE)</f>
        <v>PayPal</v>
      </c>
      <c r="AA634" s="50">
        <f>VLOOKUP(Table1[[#This Row],[Sales_ID]],Sales!$A$2:$O$2001,15,FALSE)</f>
        <v>77.293200000000013</v>
      </c>
    </row>
    <row r="635" spans="1:27" x14ac:dyDescent="0.3">
      <c r="A635" s="11" t="s">
        <v>1292</v>
      </c>
      <c r="B635" s="11" t="str">
        <f>PROPER(VLOOKUP(A635,Customer!$A$2:$J$501,9,FALSE))</f>
        <v>Jennifer Myers</v>
      </c>
      <c r="C635" s="11" t="str">
        <f>PROPER(VLOOKUP(A635,Customer!$A$2:$H$501,3,FALSE))</f>
        <v>46</v>
      </c>
      <c r="D635" s="11" t="str">
        <f>PROPER(VLOOKUP(A635,Customer!$A$2:$H$501,4,FALSE))</f>
        <v>Male</v>
      </c>
      <c r="E635" s="11" t="str">
        <f>PROPER(VLOOKUP(A635,Customer!$A$2:$H$501,5,FALSE))</f>
        <v>Marthaborough</v>
      </c>
      <c r="F635" s="11" t="str">
        <f>PROPER(VLOOKUP(A635,Customer!$A$2:$H$501,6,FALSE))</f>
        <v>Wisconsin</v>
      </c>
      <c r="G635" s="11" t="str">
        <f>VLOOKUP(A635,Customer!$A$2:$H$501,7,FALSE)</f>
        <v>USA</v>
      </c>
      <c r="H635" s="11" t="str">
        <f>PROPER(VLOOKUP(A635,Customer!$A$1:$J$501,10,FALSE))</f>
        <v>Platinum</v>
      </c>
      <c r="I635" s="11" t="s">
        <v>1557</v>
      </c>
      <c r="J635" s="11" t="str">
        <f>VLOOKUP(I635, Product!$A$2:$H$501, 2,FALSE)</f>
        <v>Herbal Face Moisturizer</v>
      </c>
      <c r="K635" s="11" t="str">
        <f>VLOOKUP(I635,Product!$A$2:$H$501,3,FALSE)</f>
        <v>Beauty</v>
      </c>
      <c r="L635" s="11" t="str">
        <f>VLOOKUP(I635, Product!$A$2:$H$501, 4,FALSE)</f>
        <v>Skincare</v>
      </c>
      <c r="M635" s="11" t="str">
        <f>VLOOKUP(I635, Product!$A$2:$H$501,5,FALSE)</f>
        <v>Davidson PLC</v>
      </c>
      <c r="N635" s="12">
        <f>VLOOKUP(I635, Product!$A$2:$I$501,8,FALSE)</f>
        <v>312.8</v>
      </c>
      <c r="O635" s="12">
        <f>VLOOKUP(I635, Product!$A$2:$I$501,9,FALSE)</f>
        <v>350</v>
      </c>
      <c r="P635" s="11" t="s">
        <v>1789</v>
      </c>
      <c r="Q635" s="11" t="str">
        <f>VLOOKUP(P635,Store_Dim!$A$2:$E$21,2,FALSE)</f>
        <v>Hill, Wagner and Ballard</v>
      </c>
      <c r="R635" s="11" t="str">
        <f>VLOOKUP(P635,Store_Dim!$A$2:$E$21,3,FALSE)</f>
        <v>East</v>
      </c>
      <c r="S635" s="11" t="str">
        <f>VLOOKUP(P635,Store_Dim!$A$2:$E$21,4,FALSE)</f>
        <v>East Davidville</v>
      </c>
      <c r="T635" s="11" t="str">
        <f>VLOOKUP(P635,Store_Dim!$A$2:$E$21,5,FALSE)</f>
        <v>Online</v>
      </c>
      <c r="U635" s="11" t="s">
        <v>3394</v>
      </c>
      <c r="V635" s="14">
        <f>VLOOKUP(Table1[[#This Row],[Sales_ID]],Sales!$A$2:$O$2001,2,FALSE)</f>
        <v>45789</v>
      </c>
      <c r="W635" s="15">
        <f>VLOOKUP(Table1[[#This Row],[Sales_ID]],Sales!$A$2:$O$2001,12,FALSE)</f>
        <v>4</v>
      </c>
      <c r="X635" s="16" t="str">
        <f>TEXT(VLOOKUP(Table1[[#This Row],[Sales_ID]],Sales!$A$2:$O$2001,13,FALSE),"₹#,##0")</f>
        <v>₹459</v>
      </c>
      <c r="Y635" s="51">
        <f>VLOOKUP(Table1[[#This Row],[Sales_ID]],Sales!$A$2:$O$2001,14,FALSE)</f>
        <v>0.28999999999999998</v>
      </c>
      <c r="Z635" s="11" t="str">
        <f>VLOOKUP(Table1[[#This Row],[Sales_ID]],Sales!$A$2:$O$2001,10,FALSE)</f>
        <v>COD</v>
      </c>
      <c r="AA635" s="50">
        <f>VLOOKUP(Table1[[#This Row],[Sales_ID]],Sales!$A$2:$O$2001,15,FALSE)</f>
        <v>1302.3671999999999</v>
      </c>
    </row>
    <row r="636" spans="1:27" x14ac:dyDescent="0.3">
      <c r="A636" s="11" t="s">
        <v>396</v>
      </c>
      <c r="B636" s="11" t="str">
        <f>PROPER(VLOOKUP(A636,Customer!$A$2:$J$501,9,FALSE))</f>
        <v>Edward Hall</v>
      </c>
      <c r="C636" s="11" t="str">
        <f>PROPER(VLOOKUP(A636,Customer!$A$2:$H$501,3,FALSE))</f>
        <v>51</v>
      </c>
      <c r="D636" s="11" t="str">
        <f>PROPER(VLOOKUP(A636,Customer!$A$2:$H$501,4,FALSE))</f>
        <v>Male</v>
      </c>
      <c r="E636" s="11" t="str">
        <f>PROPER(VLOOKUP(A636,Customer!$A$2:$H$501,5,FALSE))</f>
        <v>New William</v>
      </c>
      <c r="F636" s="11" t="str">
        <f>PROPER(VLOOKUP(A636,Customer!$A$2:$H$501,6,FALSE))</f>
        <v>New Mexico</v>
      </c>
      <c r="G636" s="11" t="str">
        <f>VLOOKUP(A636,Customer!$A$2:$H$501,7,FALSE)</f>
        <v>USA</v>
      </c>
      <c r="H636" s="11" t="str">
        <f>PROPER(VLOOKUP(A636,Customer!$A$1:$J$501,10,FALSE))</f>
        <v>Gold</v>
      </c>
      <c r="I636" s="11" t="s">
        <v>1678</v>
      </c>
      <c r="J636" s="11" t="str">
        <f>VLOOKUP(I636, Product!$A$2:$H$501, 2,FALSE)</f>
        <v>Adjustable Dumbbells 20kg</v>
      </c>
      <c r="K636" s="11" t="str">
        <f>VLOOKUP(I636,Product!$A$2:$H$501,3,FALSE)</f>
        <v>Sports</v>
      </c>
      <c r="L636" s="11" t="str">
        <f>VLOOKUP(I636, Product!$A$2:$H$501, 4,FALSE)</f>
        <v>Fitness</v>
      </c>
      <c r="M636" s="11" t="str">
        <f>VLOOKUP(I636, Product!$A$2:$H$501,5,FALSE)</f>
        <v>Montgomery, Benton and Miller</v>
      </c>
      <c r="N636" s="12">
        <f>VLOOKUP(I636, Product!$A$2:$I$501,8,FALSE)</f>
        <v>240.63</v>
      </c>
      <c r="O636" s="12">
        <f>VLOOKUP(I636, Product!$A$2:$I$501,9,FALSE)</f>
        <v>423</v>
      </c>
      <c r="P636" s="11" t="s">
        <v>1789</v>
      </c>
      <c r="Q636" s="11" t="str">
        <f>VLOOKUP(P636,Store_Dim!$A$2:$E$21,2,FALSE)</f>
        <v>Hill, Wagner and Ballard</v>
      </c>
      <c r="R636" s="11" t="str">
        <f>VLOOKUP(P636,Store_Dim!$A$2:$E$21,3,FALSE)</f>
        <v>East</v>
      </c>
      <c r="S636" s="11" t="str">
        <f>VLOOKUP(P636,Store_Dim!$A$2:$E$21,4,FALSE)</f>
        <v>East Davidville</v>
      </c>
      <c r="T636" s="11" t="str">
        <f>VLOOKUP(P636,Store_Dim!$A$2:$E$21,5,FALSE)</f>
        <v>Online</v>
      </c>
      <c r="U636" s="11" t="s">
        <v>3395</v>
      </c>
      <c r="V636" s="14">
        <f>VLOOKUP(Table1[[#This Row],[Sales_ID]],Sales!$A$2:$O$2001,2,FALSE)</f>
        <v>45452</v>
      </c>
      <c r="W636" s="15">
        <f>VLOOKUP(Table1[[#This Row],[Sales_ID]],Sales!$A$2:$O$2001,12,FALSE)</f>
        <v>4</v>
      </c>
      <c r="X636" s="16" t="str">
        <f>TEXT(VLOOKUP(Table1[[#This Row],[Sales_ID]],Sales!$A$2:$O$2001,13,FALSE),"₹#,##0")</f>
        <v>₹704</v>
      </c>
      <c r="Y636" s="51">
        <f>VLOOKUP(Table1[[#This Row],[Sales_ID]],Sales!$A$2:$O$2001,14,FALSE)</f>
        <v>0.05</v>
      </c>
      <c r="Z636" s="11" t="str">
        <f>VLOOKUP(Table1[[#This Row],[Sales_ID]],Sales!$A$2:$O$2001,10,FALSE)</f>
        <v>COD</v>
      </c>
      <c r="AA636" s="50">
        <f>VLOOKUP(Table1[[#This Row],[Sales_ID]],Sales!$A$2:$O$2001,15,FALSE)</f>
        <v>2677.0619999999999</v>
      </c>
    </row>
    <row r="637" spans="1:27" x14ac:dyDescent="0.3">
      <c r="A637" s="11" t="s">
        <v>347</v>
      </c>
      <c r="B637" s="11" t="str">
        <f>PROPER(VLOOKUP(A637,Customer!$A$2:$J$501,9,FALSE))</f>
        <v>David Cobb</v>
      </c>
      <c r="C637" s="11" t="str">
        <f>PROPER(VLOOKUP(A637,Customer!$A$2:$H$501,3,FALSE))</f>
        <v>36</v>
      </c>
      <c r="D637" s="11" t="str">
        <f>PROPER(VLOOKUP(A637,Customer!$A$2:$H$501,4,FALSE))</f>
        <v>Male</v>
      </c>
      <c r="E637" s="11" t="str">
        <f>PROPER(VLOOKUP(A637,Customer!$A$2:$H$501,5,FALSE))</f>
        <v>Lake Thomas</v>
      </c>
      <c r="F637" s="11" t="str">
        <f>PROPER(VLOOKUP(A637,Customer!$A$2:$H$501,6,FALSE))</f>
        <v>South Dakota</v>
      </c>
      <c r="G637" s="11" t="str">
        <f>VLOOKUP(A637,Customer!$A$2:$H$501,7,FALSE)</f>
        <v>USA</v>
      </c>
      <c r="H637" s="11" t="str">
        <f>PROPER(VLOOKUP(A637,Customer!$A$1:$J$501,10,FALSE))</f>
        <v>Silver</v>
      </c>
      <c r="I637" s="11" t="s">
        <v>1658</v>
      </c>
      <c r="J637" s="11" t="str">
        <f>VLOOKUP(I637, Product!$A$2:$H$501, 2,FALSE)</f>
        <v>Ceramic Plant Pot</v>
      </c>
      <c r="K637" s="11" t="str">
        <f>VLOOKUP(I637,Product!$A$2:$H$501,3,FALSE)</f>
        <v>Home</v>
      </c>
      <c r="L637" s="11" t="str">
        <f>VLOOKUP(I637, Product!$A$2:$H$501, 4,FALSE)</f>
        <v>Decor</v>
      </c>
      <c r="M637" s="11" t="str">
        <f>VLOOKUP(I637, Product!$A$2:$H$501,5,FALSE)</f>
        <v>Hatfield, Baird and Torres</v>
      </c>
      <c r="N637" s="12">
        <f>VLOOKUP(I637, Product!$A$2:$I$501,8,FALSE)</f>
        <v>81.75</v>
      </c>
      <c r="O637" s="12">
        <f>VLOOKUP(I637, Product!$A$2:$I$501,9,FALSE)</f>
        <v>226.05</v>
      </c>
      <c r="P637" s="11" t="s">
        <v>1773</v>
      </c>
      <c r="Q637" s="11" t="str">
        <f>VLOOKUP(P637,Store_Dim!$A$2:$E$21,2,FALSE)</f>
        <v>Gray Ltd</v>
      </c>
      <c r="R637" s="11" t="str">
        <f>VLOOKUP(P637,Store_Dim!$A$2:$E$21,3,FALSE)</f>
        <v>North</v>
      </c>
      <c r="S637" s="11" t="str">
        <f>VLOOKUP(P637,Store_Dim!$A$2:$E$21,4,FALSE)</f>
        <v>New Michaelchester</v>
      </c>
      <c r="T637" s="11" t="str">
        <f>VLOOKUP(P637,Store_Dim!$A$2:$E$21,5,FALSE)</f>
        <v>Outlet</v>
      </c>
      <c r="U637" s="11" t="s">
        <v>1983</v>
      </c>
      <c r="V637" s="14">
        <f>VLOOKUP(Table1[[#This Row],[Sales_ID]],Sales!$A$2:$O$2001,2,FALSE)</f>
        <v>45883</v>
      </c>
      <c r="W637" s="15">
        <f>VLOOKUP(Table1[[#This Row],[Sales_ID]],Sales!$A$2:$O$2001,12,FALSE)</f>
        <v>1</v>
      </c>
      <c r="X637" s="16" t="str">
        <f>TEXT(VLOOKUP(Table1[[#This Row],[Sales_ID]],Sales!$A$2:$O$2001,13,FALSE),"₹#,##0")</f>
        <v>₹83</v>
      </c>
      <c r="Y637" s="51">
        <f>VLOOKUP(Table1[[#This Row],[Sales_ID]],Sales!$A$2:$O$2001,14,FALSE)</f>
        <v>0.04</v>
      </c>
      <c r="Z637" s="11" t="str">
        <f>VLOOKUP(Table1[[#This Row],[Sales_ID]],Sales!$A$2:$O$2001,10,FALSE)</f>
        <v>PayPal</v>
      </c>
      <c r="AA637" s="50">
        <f>VLOOKUP(Table1[[#This Row],[Sales_ID]],Sales!$A$2:$O$2001,15,FALSE)</f>
        <v>79.775999999999996</v>
      </c>
    </row>
    <row r="638" spans="1:27" x14ac:dyDescent="0.3">
      <c r="A638" s="11" t="s">
        <v>130</v>
      </c>
      <c r="B638" s="11" t="str">
        <f>PROPER(VLOOKUP(A638,Customer!$A$2:$J$501,9,FALSE))</f>
        <v>Mike Jennings</v>
      </c>
      <c r="C638" s="11" t="str">
        <f>PROPER(VLOOKUP(A638,Customer!$A$2:$H$501,3,FALSE))</f>
        <v>48</v>
      </c>
      <c r="D638" s="11" t="str">
        <f>PROPER(VLOOKUP(A638,Customer!$A$2:$H$501,4,FALSE))</f>
        <v>Female</v>
      </c>
      <c r="E638" s="11" t="str">
        <f>PROPER(VLOOKUP(A638,Customer!$A$2:$H$501,5,FALSE))</f>
        <v>Fostermouth</v>
      </c>
      <c r="F638" s="11" t="str">
        <f>PROPER(VLOOKUP(A638,Customer!$A$2:$H$501,6,FALSE))</f>
        <v>Arizona</v>
      </c>
      <c r="G638" s="11" t="str">
        <f>VLOOKUP(A638,Customer!$A$2:$H$501,7,FALSE)</f>
        <v>USA</v>
      </c>
      <c r="H638" s="11" t="str">
        <f>PROPER(VLOOKUP(A638,Customer!$A$1:$J$501,10,FALSE))</f>
        <v>Gold</v>
      </c>
      <c r="I638" s="11" t="s">
        <v>1602</v>
      </c>
      <c r="J638" s="11" t="str">
        <f>VLOOKUP(I638, Product!$A$2:$H$501, 2,FALSE)</f>
        <v>Decorative Floor Vase</v>
      </c>
      <c r="K638" s="11" t="str">
        <f>VLOOKUP(I638,Product!$A$2:$H$501,3,FALSE)</f>
        <v>Home</v>
      </c>
      <c r="L638" s="11" t="str">
        <f>VLOOKUP(I638, Product!$A$2:$H$501, 4,FALSE)</f>
        <v>Decor</v>
      </c>
      <c r="M638" s="11" t="str">
        <f>VLOOKUP(I638, Product!$A$2:$H$501,5,FALSE)</f>
        <v>Khan, Jones and Paul</v>
      </c>
      <c r="N638" s="12">
        <f>VLOOKUP(I638, Product!$A$2:$I$501,8,FALSE)</f>
        <v>234.80599999999998</v>
      </c>
      <c r="O638" s="12">
        <f>VLOOKUP(I638, Product!$A$2:$I$501,9,FALSE)</f>
        <v>378</v>
      </c>
      <c r="P638" s="11" t="s">
        <v>1813</v>
      </c>
      <c r="Q638" s="11" t="str">
        <f>VLOOKUP(P638,Store_Dim!$A$2:$E$21,2,FALSE)</f>
        <v>Mann-Austin</v>
      </c>
      <c r="R638" s="11" t="str">
        <f>VLOOKUP(P638,Store_Dim!$A$2:$E$21,3,FALSE)</f>
        <v>East</v>
      </c>
      <c r="S638" s="11" t="str">
        <f>VLOOKUP(P638,Store_Dim!$A$2:$E$21,4,FALSE)</f>
        <v>Vasquezborough</v>
      </c>
      <c r="T638" s="11" t="str">
        <f>VLOOKUP(P638,Store_Dim!$A$2:$E$21,5,FALSE)</f>
        <v>Online</v>
      </c>
      <c r="U638" s="11" t="s">
        <v>3396</v>
      </c>
      <c r="V638" s="14">
        <f>VLOOKUP(Table1[[#This Row],[Sales_ID]],Sales!$A$2:$O$2001,2,FALSE)</f>
        <v>45284</v>
      </c>
      <c r="W638" s="15">
        <f>VLOOKUP(Table1[[#This Row],[Sales_ID]],Sales!$A$2:$O$2001,12,FALSE)</f>
        <v>4</v>
      </c>
      <c r="X638" s="16" t="str">
        <f>TEXT(VLOOKUP(Table1[[#This Row],[Sales_ID]],Sales!$A$2:$O$2001,13,FALSE),"₹#,##0")</f>
        <v>₹822</v>
      </c>
      <c r="Y638" s="51">
        <f>VLOOKUP(Table1[[#This Row],[Sales_ID]],Sales!$A$2:$O$2001,14,FALSE)</f>
        <v>0.26</v>
      </c>
      <c r="Z638" s="11" t="str">
        <f>VLOOKUP(Table1[[#This Row],[Sales_ID]],Sales!$A$2:$O$2001,10,FALSE)</f>
        <v>PayPal</v>
      </c>
      <c r="AA638" s="50">
        <f>VLOOKUP(Table1[[#This Row],[Sales_ID]],Sales!$A$2:$O$2001,15,FALSE)</f>
        <v>2434.0672</v>
      </c>
    </row>
    <row r="639" spans="1:27" x14ac:dyDescent="0.3">
      <c r="A639" s="11" t="s">
        <v>785</v>
      </c>
      <c r="B639" s="11" t="str">
        <f>PROPER(VLOOKUP(A639,Customer!$A$2:$J$501,9,FALSE))</f>
        <v>Laura Soto</v>
      </c>
      <c r="C639" s="11" t="str">
        <f>PROPER(VLOOKUP(A639,Customer!$A$2:$H$501,3,FALSE))</f>
        <v>57</v>
      </c>
      <c r="D639" s="11" t="str">
        <f>PROPER(VLOOKUP(A639,Customer!$A$2:$H$501,4,FALSE))</f>
        <v>Female</v>
      </c>
      <c r="E639" s="11" t="str">
        <f>PROPER(VLOOKUP(A639,Customer!$A$2:$H$501,5,FALSE))</f>
        <v>Rodriguezton</v>
      </c>
      <c r="F639" s="11" t="str">
        <f>PROPER(VLOOKUP(A639,Customer!$A$2:$H$501,6,FALSE))</f>
        <v>Michigan</v>
      </c>
      <c r="G639" s="11" t="str">
        <f>VLOOKUP(A639,Customer!$A$2:$H$501,7,FALSE)</f>
        <v>USA</v>
      </c>
      <c r="H639" s="11" t="str">
        <f>PROPER(VLOOKUP(A639,Customer!$A$1:$J$501,10,FALSE))</f>
        <v>Platinum</v>
      </c>
      <c r="I639" s="11" t="s">
        <v>1551</v>
      </c>
      <c r="J639" s="11" t="str">
        <f>VLOOKUP(I639, Product!$A$2:$H$501, 2,FALSE)</f>
        <v>Men's Running Jacket</v>
      </c>
      <c r="K639" s="11" t="str">
        <f>VLOOKUP(I639,Product!$A$2:$H$501,3,FALSE)</f>
        <v>Clothing</v>
      </c>
      <c r="L639" s="11" t="str">
        <f>VLOOKUP(I639, Product!$A$2:$H$501, 4,FALSE)</f>
        <v>Outerwear</v>
      </c>
      <c r="M639" s="11" t="str">
        <f>VLOOKUP(I639, Product!$A$2:$H$501,5,FALSE)</f>
        <v>Pineda Ltd</v>
      </c>
      <c r="N639" s="12">
        <f>VLOOKUP(I639, Product!$A$2:$I$501,8,FALSE)</f>
        <v>364.67</v>
      </c>
      <c r="O639" s="12">
        <f>VLOOKUP(I639, Product!$A$2:$I$501,9,FALSE)</f>
        <v>452</v>
      </c>
      <c r="P639" s="11" t="s">
        <v>1797</v>
      </c>
      <c r="Q639" s="11" t="str">
        <f>VLOOKUP(P639,Store_Dim!$A$2:$E$21,2,FALSE)</f>
        <v>Gardner, Humphrey and Contreras</v>
      </c>
      <c r="R639" s="11" t="str">
        <f>VLOOKUP(P639,Store_Dim!$A$2:$E$21,3,FALSE)</f>
        <v>East</v>
      </c>
      <c r="S639" s="11" t="str">
        <f>VLOOKUP(P639,Store_Dim!$A$2:$E$21,4,FALSE)</f>
        <v>Johnsonville</v>
      </c>
      <c r="T639" s="11" t="str">
        <f>VLOOKUP(P639,Store_Dim!$A$2:$E$21,5,FALSE)</f>
        <v>Flagship</v>
      </c>
      <c r="U639" s="11" t="s">
        <v>3397</v>
      </c>
      <c r="V639" s="14">
        <f>VLOOKUP(Table1[[#This Row],[Sales_ID]],Sales!$A$2:$O$2001,2,FALSE)</f>
        <v>45325</v>
      </c>
      <c r="W639" s="15">
        <f>VLOOKUP(Table1[[#This Row],[Sales_ID]],Sales!$A$2:$O$2001,12,FALSE)</f>
        <v>4</v>
      </c>
      <c r="X639" s="16" t="str">
        <f>TEXT(VLOOKUP(Table1[[#This Row],[Sales_ID]],Sales!$A$2:$O$2001,13,FALSE),"₹#,##0")</f>
        <v>₹785</v>
      </c>
      <c r="Y639" s="51">
        <f>VLOOKUP(Table1[[#This Row],[Sales_ID]],Sales!$A$2:$O$2001,14,FALSE)</f>
        <v>0.13</v>
      </c>
      <c r="Z639" s="11" t="str">
        <f>VLOOKUP(Table1[[#This Row],[Sales_ID]],Sales!$A$2:$O$2001,10,FALSE)</f>
        <v>COD</v>
      </c>
      <c r="AA639" s="50">
        <f>VLOOKUP(Table1[[#This Row],[Sales_ID]],Sales!$A$2:$O$2001,15,FALSE)</f>
        <v>2733.2267999999999</v>
      </c>
    </row>
    <row r="640" spans="1:27" x14ac:dyDescent="0.3">
      <c r="A640" s="11" t="s">
        <v>127</v>
      </c>
      <c r="B640" s="11" t="str">
        <f>PROPER(VLOOKUP(A640,Customer!$A$2:$J$501,9,FALSE))</f>
        <v>Sarah Vance</v>
      </c>
      <c r="C640" s="11" t="str">
        <f>PROPER(VLOOKUP(A640,Customer!$A$2:$H$501,3,FALSE))</f>
        <v>41</v>
      </c>
      <c r="D640" s="11" t="str">
        <f>PROPER(VLOOKUP(A640,Customer!$A$2:$H$501,4,FALSE))</f>
        <v>Male</v>
      </c>
      <c r="E640" s="11" t="str">
        <f>PROPER(VLOOKUP(A640,Customer!$A$2:$H$501,5,FALSE))</f>
        <v>Johnsonville</v>
      </c>
      <c r="F640" s="11" t="str">
        <f>PROPER(VLOOKUP(A640,Customer!$A$2:$H$501,6,FALSE))</f>
        <v>Oregon</v>
      </c>
      <c r="G640" s="11" t="str">
        <f>VLOOKUP(A640,Customer!$A$2:$H$501,7,FALSE)</f>
        <v>USA</v>
      </c>
      <c r="H640" s="11" t="str">
        <f>PROPER(VLOOKUP(A640,Customer!$A$1:$J$501,10,FALSE))</f>
        <v>Silver</v>
      </c>
      <c r="I640" s="11" t="s">
        <v>1626</v>
      </c>
      <c r="J640" s="11" t="str">
        <f>VLOOKUP(I640, Product!$A$2:$H$501, 2,FALSE)</f>
        <v>Portable Power Bank</v>
      </c>
      <c r="K640" s="11" t="str">
        <f>VLOOKUP(I640,Product!$A$2:$H$501,3,FALSE)</f>
        <v>Electronics</v>
      </c>
      <c r="L640" s="11" t="str">
        <f>VLOOKUP(I640, Product!$A$2:$H$501, 4,FALSE)</f>
        <v>Mobile</v>
      </c>
      <c r="M640" s="11" t="str">
        <f>VLOOKUP(I640, Product!$A$2:$H$501,5,FALSE)</f>
        <v>Cummings and Sons</v>
      </c>
      <c r="N640" s="12">
        <f>VLOOKUP(I640, Product!$A$2:$I$501,8,FALSE)</f>
        <v>326.06</v>
      </c>
      <c r="O640" s="12">
        <f>VLOOKUP(I640, Product!$A$2:$I$501,9,FALSE)</f>
        <v>301</v>
      </c>
      <c r="P640" s="11" t="s">
        <v>1799</v>
      </c>
      <c r="Q640" s="11" t="str">
        <f>VLOOKUP(P640,Store_Dim!$A$2:$E$21,2,FALSE)</f>
        <v>Mcdonald Inc</v>
      </c>
      <c r="R640" s="11" t="str">
        <f>VLOOKUP(P640,Store_Dim!$A$2:$E$21,3,FALSE)</f>
        <v>South</v>
      </c>
      <c r="S640" s="11" t="str">
        <f>VLOOKUP(P640,Store_Dim!$A$2:$E$21,4,FALSE)</f>
        <v>Christopherland</v>
      </c>
      <c r="T640" s="11" t="str">
        <f>VLOOKUP(P640,Store_Dim!$A$2:$E$21,5,FALSE)</f>
        <v>Outlet</v>
      </c>
      <c r="U640" s="11" t="s">
        <v>3398</v>
      </c>
      <c r="V640" s="14">
        <f>VLOOKUP(Table1[[#This Row],[Sales_ID]],Sales!$A$2:$O$2001,2,FALSE)</f>
        <v>45465</v>
      </c>
      <c r="W640" s="15">
        <f>VLOOKUP(Table1[[#This Row],[Sales_ID]],Sales!$A$2:$O$2001,12,FALSE)</f>
        <v>1</v>
      </c>
      <c r="X640" s="16" t="str">
        <f>TEXT(VLOOKUP(Table1[[#This Row],[Sales_ID]],Sales!$A$2:$O$2001,13,FALSE),"₹#,##0")</f>
        <v>₹406</v>
      </c>
      <c r="Y640" s="51">
        <f>VLOOKUP(Table1[[#This Row],[Sales_ID]],Sales!$A$2:$O$2001,14,FALSE)</f>
        <v>0.11</v>
      </c>
      <c r="Z640" s="11" t="str">
        <f>VLOOKUP(Table1[[#This Row],[Sales_ID]],Sales!$A$2:$O$2001,10,FALSE)</f>
        <v>PayPal</v>
      </c>
      <c r="AA640" s="50">
        <f>VLOOKUP(Table1[[#This Row],[Sales_ID]],Sales!$A$2:$O$2001,15,FALSE)</f>
        <v>361.16199999999998</v>
      </c>
    </row>
    <row r="641" spans="1:27" x14ac:dyDescent="0.3">
      <c r="A641" s="11" t="s">
        <v>1343</v>
      </c>
      <c r="B641" s="11" t="str">
        <f>PROPER(VLOOKUP(A641,Customer!$A$2:$J$501,9,FALSE))</f>
        <v>Thomas Moore</v>
      </c>
      <c r="C641" s="11" t="str">
        <f>PROPER(VLOOKUP(A641,Customer!$A$2:$H$501,3,FALSE))</f>
        <v>51</v>
      </c>
      <c r="D641" s="11" t="str">
        <f>PROPER(VLOOKUP(A641,Customer!$A$2:$H$501,4,FALSE))</f>
        <v>Female</v>
      </c>
      <c r="E641" s="11" t="str">
        <f>PROPER(VLOOKUP(A641,Customer!$A$2:$H$501,5,FALSE))</f>
        <v>Williamsberg</v>
      </c>
      <c r="F641" s="11" t="str">
        <f>PROPER(VLOOKUP(A641,Customer!$A$2:$H$501,6,FALSE))</f>
        <v>New York</v>
      </c>
      <c r="G641" s="11" t="str">
        <f>VLOOKUP(A641,Customer!$A$2:$H$501,7,FALSE)</f>
        <v>USA</v>
      </c>
      <c r="H641" s="11" t="str">
        <f>PROPER(VLOOKUP(A641,Customer!$A$1:$J$501,10,FALSE))</f>
        <v>Silver</v>
      </c>
      <c r="I641" s="11" t="s">
        <v>1730</v>
      </c>
      <c r="J641" s="11" t="str">
        <f>VLOOKUP(I641, Product!$A$2:$H$501, 2,FALSE)</f>
        <v>Women's High Heels</v>
      </c>
      <c r="K641" s="11" t="str">
        <f>VLOOKUP(I641,Product!$A$2:$H$501,3,FALSE)</f>
        <v>Clothing</v>
      </c>
      <c r="L641" s="11" t="str">
        <f>VLOOKUP(I641, Product!$A$2:$H$501, 4,FALSE)</f>
        <v>Footwear</v>
      </c>
      <c r="M641" s="11" t="str">
        <f>VLOOKUP(I641, Product!$A$2:$H$501,5,FALSE)</f>
        <v>Smith-Charles</v>
      </c>
      <c r="N641" s="12">
        <f>VLOOKUP(I641, Product!$A$2:$I$501,8,FALSE)</f>
        <v>438.25</v>
      </c>
      <c r="O641" s="12">
        <f>VLOOKUP(I641, Product!$A$2:$I$501,9,FALSE)</f>
        <v>496</v>
      </c>
      <c r="P641" s="11" t="s">
        <v>1786</v>
      </c>
      <c r="Q641" s="11" t="str">
        <f>VLOOKUP(P641,Store_Dim!$A$2:$E$21,2,FALSE)</f>
        <v>Moore, Padilla and Butler</v>
      </c>
      <c r="R641" s="11" t="str">
        <f>VLOOKUP(P641,Store_Dim!$A$2:$E$21,3,FALSE)</f>
        <v>South</v>
      </c>
      <c r="S641" s="11" t="str">
        <f>VLOOKUP(P641,Store_Dim!$A$2:$E$21,4,FALSE)</f>
        <v>East Johnstad</v>
      </c>
      <c r="T641" s="11" t="str">
        <f>VLOOKUP(P641,Store_Dim!$A$2:$E$21,5,FALSE)</f>
        <v>Flagship</v>
      </c>
      <c r="U641" s="11" t="s">
        <v>3399</v>
      </c>
      <c r="V641" s="14">
        <f>VLOOKUP(Table1[[#This Row],[Sales_ID]],Sales!$A$2:$O$2001,2,FALSE)</f>
        <v>45612</v>
      </c>
      <c r="W641" s="15">
        <f>VLOOKUP(Table1[[#This Row],[Sales_ID]],Sales!$A$2:$O$2001,12,FALSE)</f>
        <v>2</v>
      </c>
      <c r="X641" s="16" t="str">
        <f>TEXT(VLOOKUP(Table1[[#This Row],[Sales_ID]],Sales!$A$2:$O$2001,13,FALSE),"₹#,##0")</f>
        <v>₹977</v>
      </c>
      <c r="Y641" s="51">
        <f>VLOOKUP(Table1[[#This Row],[Sales_ID]],Sales!$A$2:$O$2001,14,FALSE)</f>
        <v>0.1</v>
      </c>
      <c r="Z641" s="11" t="str">
        <f>VLOOKUP(Table1[[#This Row],[Sales_ID]],Sales!$A$2:$O$2001,10,FALSE)</f>
        <v>PayPal</v>
      </c>
      <c r="AA641" s="50">
        <f>VLOOKUP(Table1[[#This Row],[Sales_ID]],Sales!$A$2:$O$2001,15,FALSE)</f>
        <v>1758.2940000000001</v>
      </c>
    </row>
    <row r="642" spans="1:27" x14ac:dyDescent="0.3">
      <c r="A642" s="11" t="s">
        <v>869</v>
      </c>
      <c r="B642" s="11" t="str">
        <f>PROPER(VLOOKUP(A642,Customer!$A$2:$J$501,9,FALSE))</f>
        <v>Samantha Robinson</v>
      </c>
      <c r="C642" s="11" t="str">
        <f>PROPER(VLOOKUP(A642,Customer!$A$2:$H$501,3,FALSE))</f>
        <v>23</v>
      </c>
      <c r="D642" s="11" t="str">
        <f>PROPER(VLOOKUP(A642,Customer!$A$2:$H$501,4,FALSE))</f>
        <v>Male</v>
      </c>
      <c r="E642" s="11" t="str">
        <f>PROPER(VLOOKUP(A642,Customer!$A$2:$H$501,5,FALSE))</f>
        <v>North Roy</v>
      </c>
      <c r="F642" s="11" t="str">
        <f>PROPER(VLOOKUP(A642,Customer!$A$2:$H$501,6,FALSE))</f>
        <v>Mississippi</v>
      </c>
      <c r="G642" s="11" t="str">
        <f>VLOOKUP(A642,Customer!$A$2:$H$501,7,FALSE)</f>
        <v>USA</v>
      </c>
      <c r="H642" s="11" t="str">
        <f>PROPER(VLOOKUP(A642,Customer!$A$1:$J$501,10,FALSE))</f>
        <v>Bronze</v>
      </c>
      <c r="I642" s="11" t="s">
        <v>1676</v>
      </c>
      <c r="J642" s="11" t="str">
        <f>VLOOKUP(I642, Product!$A$2:$H$501, 2,FALSE)</f>
        <v>Matte Lipstick Set</v>
      </c>
      <c r="K642" s="11" t="str">
        <f>VLOOKUP(I642,Product!$A$2:$H$501,3,FALSE)</f>
        <v>Beauty</v>
      </c>
      <c r="L642" s="11" t="str">
        <f>VLOOKUP(I642, Product!$A$2:$H$501, 4,FALSE)</f>
        <v>Makeup</v>
      </c>
      <c r="M642" s="11" t="str">
        <f>VLOOKUP(I642, Product!$A$2:$H$501,5,FALSE)</f>
        <v>Zhang Inc</v>
      </c>
      <c r="N642" s="12">
        <f>VLOOKUP(I642, Product!$A$2:$I$501,8,FALSE)</f>
        <v>299.11</v>
      </c>
      <c r="O642" s="12">
        <f>VLOOKUP(I642, Product!$A$2:$I$501,9,FALSE)</f>
        <v>118</v>
      </c>
      <c r="P642" s="11" t="s">
        <v>1761</v>
      </c>
      <c r="Q642" s="11" t="str">
        <f>VLOOKUP(P642,Store_Dim!$A$2:$E$21,2,FALSE)</f>
        <v>Black-Horn</v>
      </c>
      <c r="R642" s="11" t="str">
        <f>VLOOKUP(P642,Store_Dim!$A$2:$E$21,3,FALSE)</f>
        <v>South</v>
      </c>
      <c r="S642" s="11" t="str">
        <f>VLOOKUP(P642,Store_Dim!$A$2:$E$21,4,FALSE)</f>
        <v>North Nancyview</v>
      </c>
      <c r="T642" s="11" t="str">
        <f>VLOOKUP(P642,Store_Dim!$A$2:$E$21,5,FALSE)</f>
        <v>Outlet</v>
      </c>
      <c r="U642" s="11" t="s">
        <v>3400</v>
      </c>
      <c r="V642" s="14">
        <f>VLOOKUP(Table1[[#This Row],[Sales_ID]],Sales!$A$2:$O$2001,2,FALSE)</f>
        <v>45472</v>
      </c>
      <c r="W642" s="15">
        <f>VLOOKUP(Table1[[#This Row],[Sales_ID]],Sales!$A$2:$O$2001,12,FALSE)</f>
        <v>1</v>
      </c>
      <c r="X642" s="16" t="str">
        <f>TEXT(VLOOKUP(Table1[[#This Row],[Sales_ID]],Sales!$A$2:$O$2001,13,FALSE),"₹#,##0")</f>
        <v>₹644</v>
      </c>
      <c r="Y642" s="51">
        <f>VLOOKUP(Table1[[#This Row],[Sales_ID]],Sales!$A$2:$O$2001,14,FALSE)</f>
        <v>0.06</v>
      </c>
      <c r="Z642" s="11" t="str">
        <f>VLOOKUP(Table1[[#This Row],[Sales_ID]],Sales!$A$2:$O$2001,10,FALSE)</f>
        <v>Credit Card</v>
      </c>
      <c r="AA642" s="50">
        <f>VLOOKUP(Table1[[#This Row],[Sales_ID]],Sales!$A$2:$O$2001,15,FALSE)</f>
        <v>605.50099999999998</v>
      </c>
    </row>
    <row r="643" spans="1:27" x14ac:dyDescent="0.3">
      <c r="A643" s="11" t="s">
        <v>1059</v>
      </c>
      <c r="B643" s="11" t="str">
        <f>PROPER(VLOOKUP(A643,Customer!$A$2:$J$501,9,FALSE))</f>
        <v>Carol Lewis</v>
      </c>
      <c r="C643" s="11" t="str">
        <f>PROPER(VLOOKUP(A643,Customer!$A$2:$H$501,3,FALSE))</f>
        <v>40</v>
      </c>
      <c r="D643" s="11" t="str">
        <f>PROPER(VLOOKUP(A643,Customer!$A$2:$H$501,4,FALSE))</f>
        <v>Female</v>
      </c>
      <c r="E643" s="11" t="str">
        <f>PROPER(VLOOKUP(A643,Customer!$A$2:$H$501,5,FALSE))</f>
        <v>Ryanport</v>
      </c>
      <c r="F643" s="11" t="str">
        <f>PROPER(VLOOKUP(A643,Customer!$A$2:$H$501,6,FALSE))</f>
        <v>North Carolina</v>
      </c>
      <c r="G643" s="11" t="str">
        <f>VLOOKUP(A643,Customer!$A$2:$H$501,7,FALSE)</f>
        <v>USA</v>
      </c>
      <c r="H643" s="11" t="str">
        <f>PROPER(VLOOKUP(A643,Customer!$A$1:$J$501,10,FALSE))</f>
        <v>Bronze</v>
      </c>
      <c r="I643" s="11" t="s">
        <v>1682</v>
      </c>
      <c r="J643" s="11" t="str">
        <f>VLOOKUP(I643, Product!$A$2:$H$501, 2,FALSE)</f>
        <v>Smart LED Light Strip</v>
      </c>
      <c r="K643" s="11" t="str">
        <f>VLOOKUP(I643,Product!$A$2:$H$501,3,FALSE)</f>
        <v>Electronics</v>
      </c>
      <c r="L643" s="11" t="str">
        <f>VLOOKUP(I643, Product!$A$2:$H$501, 4,FALSE)</f>
        <v>Accessories</v>
      </c>
      <c r="M643" s="11" t="str">
        <f>VLOOKUP(I643, Product!$A$2:$H$501,5,FALSE)</f>
        <v>Flores-Davis</v>
      </c>
      <c r="N643" s="12">
        <f>VLOOKUP(I643, Product!$A$2:$I$501,8,FALSE)</f>
        <v>349.17</v>
      </c>
      <c r="O643" s="12">
        <f>VLOOKUP(I643, Product!$A$2:$I$501,9,FALSE)</f>
        <v>476</v>
      </c>
      <c r="P643" s="11" t="s">
        <v>1797</v>
      </c>
      <c r="Q643" s="11" t="str">
        <f>VLOOKUP(P643,Store_Dim!$A$2:$E$21,2,FALSE)</f>
        <v>Gardner, Humphrey and Contreras</v>
      </c>
      <c r="R643" s="11" t="str">
        <f>VLOOKUP(P643,Store_Dim!$A$2:$E$21,3,FALSE)</f>
        <v>East</v>
      </c>
      <c r="S643" s="11" t="str">
        <f>VLOOKUP(P643,Store_Dim!$A$2:$E$21,4,FALSE)</f>
        <v>Johnsonville</v>
      </c>
      <c r="T643" s="11" t="str">
        <f>VLOOKUP(P643,Store_Dim!$A$2:$E$21,5,FALSE)</f>
        <v>Flagship</v>
      </c>
      <c r="U643" s="11" t="s">
        <v>3401</v>
      </c>
      <c r="V643" s="14">
        <f>VLOOKUP(Table1[[#This Row],[Sales_ID]],Sales!$A$2:$O$2001,2,FALSE)</f>
        <v>45897</v>
      </c>
      <c r="W643" s="15">
        <f>VLOOKUP(Table1[[#This Row],[Sales_ID]],Sales!$A$2:$O$2001,12,FALSE)</f>
        <v>1</v>
      </c>
      <c r="X643" s="16" t="str">
        <f>TEXT(VLOOKUP(Table1[[#This Row],[Sales_ID]],Sales!$A$2:$O$2001,13,FALSE),"₹#,##0")</f>
        <v>₹471</v>
      </c>
      <c r="Y643" s="51">
        <f>VLOOKUP(Table1[[#This Row],[Sales_ID]],Sales!$A$2:$O$2001,14,FALSE)</f>
        <v>0.23</v>
      </c>
      <c r="Z643" s="11" t="str">
        <f>VLOOKUP(Table1[[#This Row],[Sales_ID]],Sales!$A$2:$O$2001,10,FALSE)</f>
        <v>PayPal</v>
      </c>
      <c r="AA643" s="50">
        <f>VLOOKUP(Table1[[#This Row],[Sales_ID]],Sales!$A$2:$O$2001,15,FALSE)</f>
        <v>362.32350000000002</v>
      </c>
    </row>
    <row r="644" spans="1:27" x14ac:dyDescent="0.3">
      <c r="A644" s="11" t="s">
        <v>1472</v>
      </c>
      <c r="B644" s="11" t="str">
        <f>PROPER(VLOOKUP(A644,Customer!$A$2:$J$501,9,FALSE))</f>
        <v>Earl Smith Dds</v>
      </c>
      <c r="C644" s="11" t="str">
        <f>PROPER(VLOOKUP(A644,Customer!$A$2:$H$501,3,FALSE))</f>
        <v>59</v>
      </c>
      <c r="D644" s="11" t="str">
        <f>PROPER(VLOOKUP(A644,Customer!$A$2:$H$501,4,FALSE))</f>
        <v>Male</v>
      </c>
      <c r="E644" s="11" t="str">
        <f>PROPER(VLOOKUP(A644,Customer!$A$2:$H$501,5,FALSE))</f>
        <v>West Sarah</v>
      </c>
      <c r="F644" s="11" t="str">
        <f>PROPER(VLOOKUP(A644,Customer!$A$2:$H$501,6,FALSE))</f>
        <v>South Dakota</v>
      </c>
      <c r="G644" s="11" t="str">
        <f>VLOOKUP(A644,Customer!$A$2:$H$501,7,FALSE)</f>
        <v>USA</v>
      </c>
      <c r="H644" s="11" t="str">
        <f>PROPER(VLOOKUP(A644,Customer!$A$1:$J$501,10,FALSE))</f>
        <v>Gold</v>
      </c>
      <c r="I644" s="11" t="s">
        <v>1560</v>
      </c>
      <c r="J644" s="11" t="str">
        <f>VLOOKUP(I644, Product!$A$2:$H$501, 2,FALSE)</f>
        <v>LED Table Lamp</v>
      </c>
      <c r="K644" s="11" t="str">
        <f>VLOOKUP(I644,Product!$A$2:$H$501,3,FALSE)</f>
        <v>Home</v>
      </c>
      <c r="L644" s="11" t="str">
        <f>VLOOKUP(I644, Product!$A$2:$H$501, 4,FALSE)</f>
        <v>Lighting</v>
      </c>
      <c r="M644" s="11" t="str">
        <f>VLOOKUP(I644, Product!$A$2:$H$501,5,FALSE)</f>
        <v>Harrell LLC</v>
      </c>
      <c r="N644" s="12">
        <f>VLOOKUP(I644, Product!$A$2:$I$501,8,FALSE)</f>
        <v>218.86</v>
      </c>
      <c r="O644" s="12">
        <f>VLOOKUP(I644, Product!$A$2:$I$501,9,FALSE)</f>
        <v>170</v>
      </c>
      <c r="P644" s="11" t="s">
        <v>1776</v>
      </c>
      <c r="Q644" s="11" t="str">
        <f>VLOOKUP(P644,Store_Dim!$A$2:$E$21,2,FALSE)</f>
        <v>Benson-Elliott</v>
      </c>
      <c r="R644" s="11" t="str">
        <f>VLOOKUP(P644,Store_Dim!$A$2:$E$21,3,FALSE)</f>
        <v>East</v>
      </c>
      <c r="S644" s="11" t="str">
        <f>VLOOKUP(P644,Store_Dim!$A$2:$E$21,4,FALSE)</f>
        <v>Port Josephberg</v>
      </c>
      <c r="T644" s="11" t="str">
        <f>VLOOKUP(P644,Store_Dim!$A$2:$E$21,5,FALSE)</f>
        <v>Online</v>
      </c>
      <c r="U644" s="11" t="s">
        <v>3402</v>
      </c>
      <c r="V644" s="14">
        <f>VLOOKUP(Table1[[#This Row],[Sales_ID]],Sales!$A$2:$O$2001,2,FALSE)</f>
        <v>45241</v>
      </c>
      <c r="W644" s="15">
        <f>VLOOKUP(Table1[[#This Row],[Sales_ID]],Sales!$A$2:$O$2001,12,FALSE)</f>
        <v>3</v>
      </c>
      <c r="X644" s="16" t="str">
        <f>TEXT(VLOOKUP(Table1[[#This Row],[Sales_ID]],Sales!$A$2:$O$2001,13,FALSE),"₹#,##0")</f>
        <v>₹599</v>
      </c>
      <c r="Y644" s="51">
        <f>VLOOKUP(Table1[[#This Row],[Sales_ID]],Sales!$A$2:$O$2001,14,FALSE)</f>
        <v>0.19</v>
      </c>
      <c r="Z644" s="11" t="str">
        <f>VLOOKUP(Table1[[#This Row],[Sales_ID]],Sales!$A$2:$O$2001,10,FALSE)</f>
        <v>COD</v>
      </c>
      <c r="AA644" s="50">
        <f>VLOOKUP(Table1[[#This Row],[Sales_ID]],Sales!$A$2:$O$2001,15,FALSE)</f>
        <v>1455.1325999999999</v>
      </c>
    </row>
    <row r="645" spans="1:27" x14ac:dyDescent="0.3">
      <c r="A645" s="11" t="s">
        <v>360</v>
      </c>
      <c r="B645" s="11" t="str">
        <f>PROPER(VLOOKUP(A645,Customer!$A$2:$J$501,9,FALSE))</f>
        <v>Colleen Maynard</v>
      </c>
      <c r="C645" s="11" t="str">
        <f>PROPER(VLOOKUP(A645,Customer!$A$2:$H$501,3,FALSE))</f>
        <v>29</v>
      </c>
      <c r="D645" s="11" t="str">
        <f>PROPER(VLOOKUP(A645,Customer!$A$2:$H$501,4,FALSE))</f>
        <v>Male</v>
      </c>
      <c r="E645" s="11" t="str">
        <f>PROPER(VLOOKUP(A645,Customer!$A$2:$H$501,5,FALSE))</f>
        <v>Singletonmouth</v>
      </c>
      <c r="F645" s="11" t="str">
        <f>PROPER(VLOOKUP(A645,Customer!$A$2:$H$501,6,FALSE))</f>
        <v>Utah</v>
      </c>
      <c r="G645" s="11" t="str">
        <f>VLOOKUP(A645,Customer!$A$2:$H$501,7,FALSE)</f>
        <v>USA</v>
      </c>
      <c r="H645" s="11" t="str">
        <f>PROPER(VLOOKUP(A645,Customer!$A$1:$J$501,10,FALSE))</f>
        <v>Gold</v>
      </c>
      <c r="I645" s="11" t="s">
        <v>1588</v>
      </c>
      <c r="J645" s="11" t="str">
        <f>VLOOKUP(I645, Product!$A$2:$H$501, 2,FALSE)</f>
        <v>Outdoor Sports Water Bottle</v>
      </c>
      <c r="K645" s="11" t="str">
        <f>VLOOKUP(I645,Product!$A$2:$H$501,3,FALSE)</f>
        <v>Sports</v>
      </c>
      <c r="L645" s="11" t="str">
        <f>VLOOKUP(I645, Product!$A$2:$H$501, 4,FALSE)</f>
        <v>Accessories</v>
      </c>
      <c r="M645" s="11" t="str">
        <f>VLOOKUP(I645, Product!$A$2:$H$501,5,FALSE)</f>
        <v>Soto-Ellis</v>
      </c>
      <c r="N645" s="12">
        <f>VLOOKUP(I645, Product!$A$2:$I$501,8,FALSE)</f>
        <v>131.51</v>
      </c>
      <c r="O645" s="12">
        <f>VLOOKUP(I645, Product!$A$2:$I$501,9,FALSE)</f>
        <v>281.95833333333331</v>
      </c>
      <c r="P645" s="11" t="s">
        <v>1794</v>
      </c>
      <c r="Q645" s="11" t="str">
        <f>VLOOKUP(P645,Store_Dim!$A$2:$E$21,2,FALSE)</f>
        <v>Thomas, Bridges and Harris</v>
      </c>
      <c r="R645" s="11" t="str">
        <f>VLOOKUP(P645,Store_Dim!$A$2:$E$21,3,FALSE)</f>
        <v>North</v>
      </c>
      <c r="S645" s="11" t="str">
        <f>VLOOKUP(P645,Store_Dim!$A$2:$E$21,4,FALSE)</f>
        <v>Sabrinatown</v>
      </c>
      <c r="T645" s="11" t="str">
        <f>VLOOKUP(P645,Store_Dim!$A$2:$E$21,5,FALSE)</f>
        <v>Online</v>
      </c>
      <c r="U645" s="11" t="s">
        <v>3403</v>
      </c>
      <c r="V645" s="14">
        <f>VLOOKUP(Table1[[#This Row],[Sales_ID]],Sales!$A$2:$O$2001,2,FALSE)</f>
        <v>45851</v>
      </c>
      <c r="W645" s="15">
        <f>VLOOKUP(Table1[[#This Row],[Sales_ID]],Sales!$A$2:$O$2001,12,FALSE)</f>
        <v>4</v>
      </c>
      <c r="X645" s="16" t="str">
        <f>TEXT(VLOOKUP(Table1[[#This Row],[Sales_ID]],Sales!$A$2:$O$2001,13,FALSE),"₹#,##0")</f>
        <v>₹659</v>
      </c>
      <c r="Y645" s="51">
        <f>VLOOKUP(Table1[[#This Row],[Sales_ID]],Sales!$A$2:$O$2001,14,FALSE)</f>
        <v>0.12</v>
      </c>
      <c r="Z645" s="11" t="str">
        <f>VLOOKUP(Table1[[#This Row],[Sales_ID]],Sales!$A$2:$O$2001,10,FALSE)</f>
        <v>Credit Card</v>
      </c>
      <c r="AA645" s="50">
        <f>VLOOKUP(Table1[[#This Row],[Sales_ID]],Sales!$A$2:$O$2001,15,FALSE)</f>
        <v>2320.2784000000001</v>
      </c>
    </row>
    <row r="646" spans="1:27" x14ac:dyDescent="0.3">
      <c r="A646" s="11" t="s">
        <v>369</v>
      </c>
      <c r="B646" s="11" t="str">
        <f>PROPER(VLOOKUP(A646,Customer!$A$2:$J$501,9,FALSE))</f>
        <v>Christopher Lester</v>
      </c>
      <c r="C646" s="11" t="str">
        <f>PROPER(VLOOKUP(A646,Customer!$A$2:$H$501,3,FALSE))</f>
        <v>64</v>
      </c>
      <c r="D646" s="11" t="str">
        <f>PROPER(VLOOKUP(A646,Customer!$A$2:$H$501,4,FALSE))</f>
        <v>Male</v>
      </c>
      <c r="E646" s="11" t="str">
        <f>PROPER(VLOOKUP(A646,Customer!$A$2:$H$501,5,FALSE))</f>
        <v>South Jenniferville</v>
      </c>
      <c r="F646" s="11" t="str">
        <f>PROPER(VLOOKUP(A646,Customer!$A$2:$H$501,6,FALSE))</f>
        <v>Georgia</v>
      </c>
      <c r="G646" s="11" t="str">
        <f>VLOOKUP(A646,Customer!$A$2:$H$501,7,FALSE)</f>
        <v>USA</v>
      </c>
      <c r="H646" s="11" t="str">
        <f>PROPER(VLOOKUP(A646,Customer!$A$1:$J$501,10,FALSE))</f>
        <v>Silver</v>
      </c>
      <c r="I646" s="11" t="s">
        <v>1640</v>
      </c>
      <c r="J646" s="11" t="str">
        <f>VLOOKUP(I646, Product!$A$2:$H$501, 2,FALSE)</f>
        <v>Men's Winter Jacket</v>
      </c>
      <c r="K646" s="11" t="str">
        <f>VLOOKUP(I646,Product!$A$2:$H$501,3,FALSE)</f>
        <v>Clothing</v>
      </c>
      <c r="L646" s="11" t="str">
        <f>VLOOKUP(I646, Product!$A$2:$H$501, 4,FALSE)</f>
        <v>Outerwear</v>
      </c>
      <c r="M646" s="11" t="str">
        <f>VLOOKUP(I646, Product!$A$2:$H$501,5,FALSE)</f>
        <v>Kelly, Smith and Perez</v>
      </c>
      <c r="N646" s="12">
        <f>VLOOKUP(I646, Product!$A$2:$I$501,8,FALSE)</f>
        <v>167.34</v>
      </c>
      <c r="O646" s="12">
        <f>VLOOKUP(I646, Product!$A$2:$I$501,9,FALSE)</f>
        <v>296</v>
      </c>
      <c r="P646" s="11" t="s">
        <v>1757</v>
      </c>
      <c r="Q646" s="11" t="str">
        <f>VLOOKUP(P646,Store_Dim!$A$2:$E$21,2,FALSE)</f>
        <v>Martinez, Adkins and Johnson</v>
      </c>
      <c r="R646" s="11" t="str">
        <f>VLOOKUP(P646,Store_Dim!$A$2:$E$21,3,FALSE)</f>
        <v>North</v>
      </c>
      <c r="S646" s="11" t="str">
        <f>VLOOKUP(P646,Store_Dim!$A$2:$E$21,4,FALSE)</f>
        <v>Danielmouth</v>
      </c>
      <c r="T646" s="11" t="str">
        <f>VLOOKUP(P646,Store_Dim!$A$2:$E$21,5,FALSE)</f>
        <v>Flagship</v>
      </c>
      <c r="U646" s="11" t="s">
        <v>3404</v>
      </c>
      <c r="V646" s="14">
        <f>VLOOKUP(Table1[[#This Row],[Sales_ID]],Sales!$A$2:$O$2001,2,FALSE)</f>
        <v>45572</v>
      </c>
      <c r="W646" s="15">
        <f>VLOOKUP(Table1[[#This Row],[Sales_ID]],Sales!$A$2:$O$2001,12,FALSE)</f>
        <v>2</v>
      </c>
      <c r="X646" s="16" t="str">
        <f>TEXT(VLOOKUP(Table1[[#This Row],[Sales_ID]],Sales!$A$2:$O$2001,13,FALSE),"₹#,##0")</f>
        <v>₹216</v>
      </c>
      <c r="Y646" s="51">
        <f>VLOOKUP(Table1[[#This Row],[Sales_ID]],Sales!$A$2:$O$2001,14,FALSE)</f>
        <v>0.25</v>
      </c>
      <c r="Z646" s="11" t="str">
        <f>VLOOKUP(Table1[[#This Row],[Sales_ID]],Sales!$A$2:$O$2001,10,FALSE)</f>
        <v>Credit Card</v>
      </c>
      <c r="AA646" s="50">
        <f>VLOOKUP(Table1[[#This Row],[Sales_ID]],Sales!$A$2:$O$2001,15,FALSE)</f>
        <v>324.02999999999997</v>
      </c>
    </row>
    <row r="647" spans="1:27" x14ac:dyDescent="0.3">
      <c r="A647" s="11" t="s">
        <v>124</v>
      </c>
      <c r="B647" s="11" t="str">
        <f>PROPER(VLOOKUP(A647,Customer!$A$2:$J$501,9,FALSE))</f>
        <v>Jessica Acevedo</v>
      </c>
      <c r="C647" s="11" t="str">
        <f>PROPER(VLOOKUP(A647,Customer!$A$2:$H$501,3,FALSE))</f>
        <v>64</v>
      </c>
      <c r="D647" s="11" t="str">
        <f>PROPER(VLOOKUP(A647,Customer!$A$2:$H$501,4,FALSE))</f>
        <v>Female</v>
      </c>
      <c r="E647" s="11" t="str">
        <f>PROPER(VLOOKUP(A647,Customer!$A$2:$H$501,5,FALSE))</f>
        <v>Amybury</v>
      </c>
      <c r="F647" s="11" t="str">
        <f>PROPER(VLOOKUP(A647,Customer!$A$2:$H$501,6,FALSE))</f>
        <v>Pennsylvania</v>
      </c>
      <c r="G647" s="11" t="str">
        <f>VLOOKUP(A647,Customer!$A$2:$H$501,7,FALSE)</f>
        <v>USA</v>
      </c>
      <c r="H647" s="11" t="str">
        <f>PROPER(VLOOKUP(A647,Customer!$A$1:$J$501,10,FALSE))</f>
        <v>Bronze</v>
      </c>
      <c r="I647" s="11" t="s">
        <v>1610</v>
      </c>
      <c r="J647" s="11" t="str">
        <f>VLOOKUP(I647, Product!$A$2:$H$501, 2,FALSE)</f>
        <v>Basketball</v>
      </c>
      <c r="K647" s="11" t="str">
        <f>VLOOKUP(I647,Product!$A$2:$H$501,3,FALSE)</f>
        <v>Sports</v>
      </c>
      <c r="L647" s="11" t="str">
        <f>VLOOKUP(I647, Product!$A$2:$H$501, 4,FALSE)</f>
        <v>Team Sports</v>
      </c>
      <c r="M647" s="11" t="str">
        <f>VLOOKUP(I647, Product!$A$2:$H$501,5,FALSE)</f>
        <v>Nolan-Snow</v>
      </c>
      <c r="N647" s="12">
        <f>VLOOKUP(I647, Product!$A$2:$I$501,8,FALSE)</f>
        <v>204.39</v>
      </c>
      <c r="O647" s="12">
        <f>VLOOKUP(I647, Product!$A$2:$I$501,9,FALSE)</f>
        <v>281</v>
      </c>
      <c r="P647" s="11" t="s">
        <v>1789</v>
      </c>
      <c r="Q647" s="11" t="str">
        <f>VLOOKUP(P647,Store_Dim!$A$2:$E$21,2,FALSE)</f>
        <v>Hill, Wagner and Ballard</v>
      </c>
      <c r="R647" s="11" t="str">
        <f>VLOOKUP(P647,Store_Dim!$A$2:$E$21,3,FALSE)</f>
        <v>East</v>
      </c>
      <c r="S647" s="11" t="str">
        <f>VLOOKUP(P647,Store_Dim!$A$2:$E$21,4,FALSE)</f>
        <v>East Davidville</v>
      </c>
      <c r="T647" s="11" t="str">
        <f>VLOOKUP(P647,Store_Dim!$A$2:$E$21,5,FALSE)</f>
        <v>Online</v>
      </c>
      <c r="U647" s="11" t="s">
        <v>3405</v>
      </c>
      <c r="V647" s="14">
        <f>VLOOKUP(Table1[[#This Row],[Sales_ID]],Sales!$A$2:$O$2001,2,FALSE)</f>
        <v>45774</v>
      </c>
      <c r="W647" s="15">
        <f>VLOOKUP(Table1[[#This Row],[Sales_ID]],Sales!$A$2:$O$2001,12,FALSE)</f>
        <v>2</v>
      </c>
      <c r="X647" s="16" t="str">
        <f>TEXT(VLOOKUP(Table1[[#This Row],[Sales_ID]],Sales!$A$2:$O$2001,13,FALSE),"₹#,##0")</f>
        <v>₹613</v>
      </c>
      <c r="Y647" s="51">
        <f>VLOOKUP(Table1[[#This Row],[Sales_ID]],Sales!$A$2:$O$2001,14,FALSE)</f>
        <v>0.02</v>
      </c>
      <c r="Z647" s="11" t="str">
        <f>VLOOKUP(Table1[[#This Row],[Sales_ID]],Sales!$A$2:$O$2001,10,FALSE)</f>
        <v>PayPal</v>
      </c>
      <c r="AA647" s="50">
        <f>VLOOKUP(Table1[[#This Row],[Sales_ID]],Sales!$A$2:$O$2001,15,FALSE)</f>
        <v>1202.4012</v>
      </c>
    </row>
    <row r="648" spans="1:27" x14ac:dyDescent="0.3">
      <c r="A648" s="11" t="s">
        <v>1154</v>
      </c>
      <c r="B648" s="11" t="str">
        <f>PROPER(VLOOKUP(A648,Customer!$A$2:$J$501,9,FALSE))</f>
        <v>Gregory Allen</v>
      </c>
      <c r="C648" s="11" t="str">
        <f>PROPER(VLOOKUP(A648,Customer!$A$2:$H$501,3,FALSE))</f>
        <v>20</v>
      </c>
      <c r="D648" s="11" t="str">
        <f>PROPER(VLOOKUP(A648,Customer!$A$2:$H$501,4,FALSE))</f>
        <v>Female</v>
      </c>
      <c r="E648" s="11" t="str">
        <f>PROPER(VLOOKUP(A648,Customer!$A$2:$H$501,5,FALSE))</f>
        <v>West Bruce</v>
      </c>
      <c r="F648" s="11" t="str">
        <f>PROPER(VLOOKUP(A648,Customer!$A$2:$H$501,6,FALSE))</f>
        <v>Vermont</v>
      </c>
      <c r="G648" s="11" t="str">
        <f>VLOOKUP(A648,Customer!$A$2:$H$501,7,FALSE)</f>
        <v>USA</v>
      </c>
      <c r="H648" s="11" t="str">
        <f>PROPER(VLOOKUP(A648,Customer!$A$1:$J$501,10,FALSE))</f>
        <v>Platinum</v>
      </c>
      <c r="I648" s="11" t="s">
        <v>1604</v>
      </c>
      <c r="J648" s="11" t="str">
        <f>VLOOKUP(I648, Product!$A$2:$H$501, 2,FALSE)</f>
        <v>Sports Stopwatch Timer</v>
      </c>
      <c r="K648" s="11" t="str">
        <f>VLOOKUP(I648,Product!$A$2:$H$501,3,FALSE)</f>
        <v>Sports</v>
      </c>
      <c r="L648" s="11" t="str">
        <f>VLOOKUP(I648, Product!$A$2:$H$501, 4,FALSE)</f>
        <v>Accessories</v>
      </c>
      <c r="M648" s="11" t="str">
        <f>VLOOKUP(I648, Product!$A$2:$H$501,5,FALSE)</f>
        <v>Burns-Hansen</v>
      </c>
      <c r="N648" s="12">
        <f>VLOOKUP(I648, Product!$A$2:$I$501,8,FALSE)</f>
        <v>38.76</v>
      </c>
      <c r="O648" s="12">
        <f>VLOOKUP(I648, Product!$A$2:$I$501,9,FALSE)</f>
        <v>137</v>
      </c>
      <c r="P648" s="11" t="s">
        <v>1792</v>
      </c>
      <c r="Q648" s="11" t="str">
        <f>VLOOKUP(P648,Store_Dim!$A$2:$E$21,2,FALSE)</f>
        <v>Aguirre-Keller</v>
      </c>
      <c r="R648" s="11" t="str">
        <f>VLOOKUP(P648,Store_Dim!$A$2:$E$21,3,FALSE)</f>
        <v>South</v>
      </c>
      <c r="S648" s="11" t="str">
        <f>VLOOKUP(P648,Store_Dim!$A$2:$E$21,4,FALSE)</f>
        <v>Lake Michael</v>
      </c>
      <c r="T648" s="11" t="str">
        <f>VLOOKUP(P648,Store_Dim!$A$2:$E$21,5,FALSE)</f>
        <v>Online</v>
      </c>
      <c r="U648" s="11" t="s">
        <v>1984</v>
      </c>
      <c r="V648" s="14">
        <f>VLOOKUP(Table1[[#This Row],[Sales_ID]],Sales!$A$2:$O$2001,2,FALSE)</f>
        <v>45601</v>
      </c>
      <c r="W648" s="15">
        <f>VLOOKUP(Table1[[#This Row],[Sales_ID]],Sales!$A$2:$O$2001,12,FALSE)</f>
        <v>2</v>
      </c>
      <c r="X648" s="16" t="str">
        <f>TEXT(VLOOKUP(Table1[[#This Row],[Sales_ID]],Sales!$A$2:$O$2001,13,FALSE),"₹#,##0")</f>
        <v>₹61</v>
      </c>
      <c r="Y648" s="51">
        <f>VLOOKUP(Table1[[#This Row],[Sales_ID]],Sales!$A$2:$O$2001,14,FALSE)</f>
        <v>0.23</v>
      </c>
      <c r="Z648" s="11" t="str">
        <f>VLOOKUP(Table1[[#This Row],[Sales_ID]],Sales!$A$2:$O$2001,10,FALSE)</f>
        <v>PayPal</v>
      </c>
      <c r="AA648" s="50">
        <f>VLOOKUP(Table1[[#This Row],[Sales_ID]],Sales!$A$2:$O$2001,15,FALSE)</f>
        <v>93.909199999999998</v>
      </c>
    </row>
    <row r="649" spans="1:27" x14ac:dyDescent="0.3">
      <c r="A649" s="11" t="s">
        <v>350</v>
      </c>
      <c r="B649" s="11" t="str">
        <f>PROPER(VLOOKUP(A649,Customer!$A$2:$J$501,9,FALSE))</f>
        <v>Brittney Morgan</v>
      </c>
      <c r="C649" s="11" t="str">
        <f>PROPER(VLOOKUP(A649,Customer!$A$2:$H$501,3,FALSE))</f>
        <v>24</v>
      </c>
      <c r="D649" s="11" t="str">
        <f>PROPER(VLOOKUP(A649,Customer!$A$2:$H$501,4,FALSE))</f>
        <v>Male</v>
      </c>
      <c r="E649" s="11" t="str">
        <f>PROPER(VLOOKUP(A649,Customer!$A$2:$H$501,5,FALSE))</f>
        <v>Lake Kaylahaven</v>
      </c>
      <c r="F649" s="11" t="str">
        <f>PROPER(VLOOKUP(A649,Customer!$A$2:$H$501,6,FALSE))</f>
        <v>Alaska</v>
      </c>
      <c r="G649" s="11" t="str">
        <f>VLOOKUP(A649,Customer!$A$2:$H$501,7,FALSE)</f>
        <v>USA</v>
      </c>
      <c r="H649" s="11" t="str">
        <f>PROPER(VLOOKUP(A649,Customer!$A$1:$J$501,10,FALSE))</f>
        <v>Gold</v>
      </c>
      <c r="I649" s="11" t="s">
        <v>1664</v>
      </c>
      <c r="J649" s="11" t="str">
        <f>VLOOKUP(I649, Product!$A$2:$H$501, 2,FALSE)</f>
        <v>Womens Cotton Scarf</v>
      </c>
      <c r="K649" s="11" t="str">
        <f>VLOOKUP(I649,Product!$A$2:$H$501,3,FALSE)</f>
        <v>Clothing</v>
      </c>
      <c r="L649" s="11" t="str">
        <f>VLOOKUP(I649, Product!$A$2:$H$501, 4,FALSE)</f>
        <v>Accessories</v>
      </c>
      <c r="M649" s="11" t="str">
        <f>VLOOKUP(I649, Product!$A$2:$H$501,5,FALSE)</f>
        <v>Shepherd-Gould</v>
      </c>
      <c r="N649" s="12">
        <f>VLOOKUP(I649, Product!$A$2:$I$501,8,FALSE)</f>
        <v>113.83</v>
      </c>
      <c r="O649" s="12">
        <f>VLOOKUP(I649, Product!$A$2:$I$501,9,FALSE)</f>
        <v>485</v>
      </c>
      <c r="P649" s="11" t="s">
        <v>1794</v>
      </c>
      <c r="Q649" s="11" t="str">
        <f>VLOOKUP(P649,Store_Dim!$A$2:$E$21,2,FALSE)</f>
        <v>Thomas, Bridges and Harris</v>
      </c>
      <c r="R649" s="11" t="str">
        <f>VLOOKUP(P649,Store_Dim!$A$2:$E$21,3,FALSE)</f>
        <v>North</v>
      </c>
      <c r="S649" s="11" t="str">
        <f>VLOOKUP(P649,Store_Dim!$A$2:$E$21,4,FALSE)</f>
        <v>Sabrinatown</v>
      </c>
      <c r="T649" s="11" t="str">
        <f>VLOOKUP(P649,Store_Dim!$A$2:$E$21,5,FALSE)</f>
        <v>Online</v>
      </c>
      <c r="U649" s="11" t="s">
        <v>3406</v>
      </c>
      <c r="V649" s="14">
        <f>VLOOKUP(Table1[[#This Row],[Sales_ID]],Sales!$A$2:$O$2001,2,FALSE)</f>
        <v>45921</v>
      </c>
      <c r="W649" s="15">
        <f>VLOOKUP(Table1[[#This Row],[Sales_ID]],Sales!$A$2:$O$2001,12,FALSE)</f>
        <v>2</v>
      </c>
      <c r="X649" s="16" t="str">
        <f>TEXT(VLOOKUP(Table1[[#This Row],[Sales_ID]],Sales!$A$2:$O$2001,13,FALSE),"₹#,##0")</f>
        <v>₹485</v>
      </c>
      <c r="Y649" s="51">
        <f>VLOOKUP(Table1[[#This Row],[Sales_ID]],Sales!$A$2:$O$2001,14,FALSE)</f>
        <v>0.11</v>
      </c>
      <c r="Z649" s="11" t="str">
        <f>VLOOKUP(Table1[[#This Row],[Sales_ID]],Sales!$A$2:$O$2001,10,FALSE)</f>
        <v>PayPal</v>
      </c>
      <c r="AA649" s="50">
        <f>VLOOKUP(Table1[[#This Row],[Sales_ID]],Sales!$A$2:$O$2001,15,FALSE)</f>
        <v>863.60260000000005</v>
      </c>
    </row>
    <row r="650" spans="1:27" x14ac:dyDescent="0.3">
      <c r="A650" s="11" t="s">
        <v>969</v>
      </c>
      <c r="B650" s="11" t="str">
        <f>PROPER(VLOOKUP(A650,Customer!$A$2:$J$501,9,FALSE))</f>
        <v>Brandy Thompson</v>
      </c>
      <c r="C650" s="11" t="str">
        <f>PROPER(VLOOKUP(A650,Customer!$A$2:$H$501,3,FALSE))</f>
        <v>56</v>
      </c>
      <c r="D650" s="11" t="str">
        <f>PROPER(VLOOKUP(A650,Customer!$A$2:$H$501,4,FALSE))</f>
        <v>Female</v>
      </c>
      <c r="E650" s="11" t="str">
        <f>PROPER(VLOOKUP(A650,Customer!$A$2:$H$501,5,FALSE))</f>
        <v>West Patriciaview</v>
      </c>
      <c r="F650" s="11" t="str">
        <f>PROPER(VLOOKUP(A650,Customer!$A$2:$H$501,6,FALSE))</f>
        <v>Alabama</v>
      </c>
      <c r="G650" s="11" t="str">
        <f>VLOOKUP(A650,Customer!$A$2:$H$501,7,FALSE)</f>
        <v>USA</v>
      </c>
      <c r="H650" s="11" t="str">
        <f>PROPER(VLOOKUP(A650,Customer!$A$1:$J$501,10,FALSE))</f>
        <v>Bronze</v>
      </c>
      <c r="I650" s="11" t="s">
        <v>1640</v>
      </c>
      <c r="J650" s="11" t="str">
        <f>VLOOKUP(I650, Product!$A$2:$H$501, 2,FALSE)</f>
        <v>Men's Winter Jacket</v>
      </c>
      <c r="K650" s="11" t="str">
        <f>VLOOKUP(I650,Product!$A$2:$H$501,3,FALSE)</f>
        <v>Clothing</v>
      </c>
      <c r="L650" s="11" t="str">
        <f>VLOOKUP(I650, Product!$A$2:$H$501, 4,FALSE)</f>
        <v>Outerwear</v>
      </c>
      <c r="M650" s="11" t="str">
        <f>VLOOKUP(I650, Product!$A$2:$H$501,5,FALSE)</f>
        <v>Kelly, Smith and Perez</v>
      </c>
      <c r="N650" s="12">
        <f>VLOOKUP(I650, Product!$A$2:$I$501,8,FALSE)</f>
        <v>167.34</v>
      </c>
      <c r="O650" s="12">
        <f>VLOOKUP(I650, Product!$A$2:$I$501,9,FALSE)</f>
        <v>296</v>
      </c>
      <c r="P650" s="11" t="s">
        <v>1789</v>
      </c>
      <c r="Q650" s="11" t="str">
        <f>VLOOKUP(P650,Store_Dim!$A$2:$E$21,2,FALSE)</f>
        <v>Hill, Wagner and Ballard</v>
      </c>
      <c r="R650" s="11" t="str">
        <f>VLOOKUP(P650,Store_Dim!$A$2:$E$21,3,FALSE)</f>
        <v>East</v>
      </c>
      <c r="S650" s="11" t="str">
        <f>VLOOKUP(P650,Store_Dim!$A$2:$E$21,4,FALSE)</f>
        <v>East Davidville</v>
      </c>
      <c r="T650" s="11" t="str">
        <f>VLOOKUP(P650,Store_Dim!$A$2:$E$21,5,FALSE)</f>
        <v>Online</v>
      </c>
      <c r="U650" s="11" t="s">
        <v>3407</v>
      </c>
      <c r="V650" s="14">
        <f>VLOOKUP(Table1[[#This Row],[Sales_ID]],Sales!$A$2:$O$2001,2,FALSE)</f>
        <v>45268</v>
      </c>
      <c r="W650" s="15">
        <f>VLOOKUP(Table1[[#This Row],[Sales_ID]],Sales!$A$2:$O$2001,12,FALSE)</f>
        <v>1</v>
      </c>
      <c r="X650" s="16" t="str">
        <f>TEXT(VLOOKUP(Table1[[#This Row],[Sales_ID]],Sales!$A$2:$O$2001,13,FALSE),"₹#,##0")</f>
        <v>₹210</v>
      </c>
      <c r="Y650" s="51">
        <f>VLOOKUP(Table1[[#This Row],[Sales_ID]],Sales!$A$2:$O$2001,14,FALSE)</f>
        <v>0.2</v>
      </c>
      <c r="Z650" s="11" t="str">
        <f>VLOOKUP(Table1[[#This Row],[Sales_ID]],Sales!$A$2:$O$2001,10,FALSE)</f>
        <v>PayPal</v>
      </c>
      <c r="AA650" s="50">
        <f>VLOOKUP(Table1[[#This Row],[Sales_ID]],Sales!$A$2:$O$2001,15,FALSE)</f>
        <v>167.76</v>
      </c>
    </row>
    <row r="651" spans="1:27" x14ac:dyDescent="0.3">
      <c r="A651" s="11" t="s">
        <v>1026</v>
      </c>
      <c r="B651" s="11" t="str">
        <f>PROPER(VLOOKUP(A651,Customer!$A$2:$J$501,9,FALSE))</f>
        <v>Robert King</v>
      </c>
      <c r="C651" s="11" t="str">
        <f>PROPER(VLOOKUP(A651,Customer!$A$2:$H$501,3,FALSE))</f>
        <v>58</v>
      </c>
      <c r="D651" s="11" t="str">
        <f>PROPER(VLOOKUP(A651,Customer!$A$2:$H$501,4,FALSE))</f>
        <v>Female</v>
      </c>
      <c r="E651" s="11" t="str">
        <f>PROPER(VLOOKUP(A651,Customer!$A$2:$H$501,5,FALSE))</f>
        <v>Cindyton</v>
      </c>
      <c r="F651" s="11" t="str">
        <f>PROPER(VLOOKUP(A651,Customer!$A$2:$H$501,6,FALSE))</f>
        <v>Rhode Island</v>
      </c>
      <c r="G651" s="11" t="str">
        <f>VLOOKUP(A651,Customer!$A$2:$H$501,7,FALSE)</f>
        <v>USA</v>
      </c>
      <c r="H651" s="11" t="str">
        <f>PROPER(VLOOKUP(A651,Customer!$A$1:$J$501,10,FALSE))</f>
        <v>Gold</v>
      </c>
      <c r="I651" s="11" t="s">
        <v>1732</v>
      </c>
      <c r="J651" s="11" t="str">
        <f>VLOOKUP(I651, Product!$A$2:$H$501, 2,FALSE)</f>
        <v>Microwave Oven</v>
      </c>
      <c r="K651" s="11" t="str">
        <f>VLOOKUP(I651,Product!$A$2:$H$501,3,FALSE)</f>
        <v>Home</v>
      </c>
      <c r="L651" s="11" t="str">
        <f>VLOOKUP(I651, Product!$A$2:$H$501, 4,FALSE)</f>
        <v>Appliances</v>
      </c>
      <c r="M651" s="11" t="str">
        <f>VLOOKUP(I651, Product!$A$2:$H$501,5,FALSE)</f>
        <v>Green, Powell and Palmer</v>
      </c>
      <c r="N651" s="12">
        <f>VLOOKUP(I651, Product!$A$2:$I$501,8,FALSE)</f>
        <v>447.43</v>
      </c>
      <c r="O651" s="12">
        <f>VLOOKUP(I651, Product!$A$2:$I$501,9,FALSE)</f>
        <v>191</v>
      </c>
      <c r="P651" s="11" t="s">
        <v>1752</v>
      </c>
      <c r="Q651" s="11" t="str">
        <f>VLOOKUP(P651,Store_Dim!$A$2:$E$21,2,FALSE)</f>
        <v>Rivera-Warner</v>
      </c>
      <c r="R651" s="11" t="str">
        <f>VLOOKUP(P651,Store_Dim!$A$2:$E$21,3,FALSE)</f>
        <v>East</v>
      </c>
      <c r="S651" s="11" t="str">
        <f>VLOOKUP(P651,Store_Dim!$A$2:$E$21,4,FALSE)</f>
        <v>Washingtonfurt</v>
      </c>
      <c r="T651" s="11" t="str">
        <f>VLOOKUP(P651,Store_Dim!$A$2:$E$21,5,FALSE)</f>
        <v>Flagship</v>
      </c>
      <c r="U651" s="11" t="s">
        <v>3408</v>
      </c>
      <c r="V651" s="14">
        <f>VLOOKUP(Table1[[#This Row],[Sales_ID]],Sales!$A$2:$O$2001,2,FALSE)</f>
        <v>45402</v>
      </c>
      <c r="W651" s="15">
        <f>VLOOKUP(Table1[[#This Row],[Sales_ID]],Sales!$A$2:$O$2001,12,FALSE)</f>
        <v>1</v>
      </c>
      <c r="X651" s="16" t="str">
        <f>TEXT(VLOOKUP(Table1[[#This Row],[Sales_ID]],Sales!$A$2:$O$2001,13,FALSE),"₹#,##0")</f>
        <v>₹681</v>
      </c>
      <c r="Y651" s="51">
        <f>VLOOKUP(Table1[[#This Row],[Sales_ID]],Sales!$A$2:$O$2001,14,FALSE)</f>
        <v>0.15</v>
      </c>
      <c r="Z651" s="11" t="str">
        <f>VLOOKUP(Table1[[#This Row],[Sales_ID]],Sales!$A$2:$O$2001,10,FALSE)</f>
        <v>Credit Card</v>
      </c>
      <c r="AA651" s="50">
        <f>VLOOKUP(Table1[[#This Row],[Sales_ID]],Sales!$A$2:$O$2001,15,FALSE)</f>
        <v>579.24950000000001</v>
      </c>
    </row>
    <row r="652" spans="1:27" x14ac:dyDescent="0.3">
      <c r="A652" s="11" t="s">
        <v>1362</v>
      </c>
      <c r="B652" s="11" t="str">
        <f>PROPER(VLOOKUP(A652,Customer!$A$2:$J$501,9,FALSE))</f>
        <v>Tammy Trevino</v>
      </c>
      <c r="C652" s="11" t="str">
        <f>PROPER(VLOOKUP(A652,Customer!$A$2:$H$501,3,FALSE))</f>
        <v>60</v>
      </c>
      <c r="D652" s="11" t="str">
        <f>PROPER(VLOOKUP(A652,Customer!$A$2:$H$501,4,FALSE))</f>
        <v>Male</v>
      </c>
      <c r="E652" s="11" t="str">
        <f>PROPER(VLOOKUP(A652,Customer!$A$2:$H$501,5,FALSE))</f>
        <v>Justinberg</v>
      </c>
      <c r="F652" s="11" t="str">
        <f>PROPER(VLOOKUP(A652,Customer!$A$2:$H$501,6,FALSE))</f>
        <v>North Dakota</v>
      </c>
      <c r="G652" s="11" t="str">
        <f>VLOOKUP(A652,Customer!$A$2:$H$501,7,FALSE)</f>
        <v>USA</v>
      </c>
      <c r="H652" s="11" t="str">
        <f>PROPER(VLOOKUP(A652,Customer!$A$1:$J$501,10,FALSE))</f>
        <v>Silver</v>
      </c>
      <c r="I652" s="11" t="s">
        <v>1700</v>
      </c>
      <c r="J652" s="11" t="str">
        <f>VLOOKUP(I652, Product!$A$2:$H$501, 2,FALSE)</f>
        <v>Wireless Mouse</v>
      </c>
      <c r="K652" s="11" t="str">
        <f>VLOOKUP(I652,Product!$A$2:$H$501,3,FALSE)</f>
        <v>Electronics</v>
      </c>
      <c r="L652" s="11" t="str">
        <f>VLOOKUP(I652, Product!$A$2:$H$501, 4,FALSE)</f>
        <v>Computer</v>
      </c>
      <c r="M652" s="11" t="str">
        <f>VLOOKUP(I652, Product!$A$2:$H$501,5,FALSE)</f>
        <v>Larson Ltd</v>
      </c>
      <c r="N652" s="12">
        <f>VLOOKUP(I652, Product!$A$2:$I$501,8,FALSE)</f>
        <v>392.89</v>
      </c>
      <c r="O652" s="12">
        <f>VLOOKUP(I652, Product!$A$2:$I$501,9,FALSE)</f>
        <v>320</v>
      </c>
      <c r="P652" s="11" t="s">
        <v>1807</v>
      </c>
      <c r="Q652" s="11" t="str">
        <f>VLOOKUP(P652,Store_Dim!$A$2:$E$21,2,FALSE)</f>
        <v>Holloway Ltd</v>
      </c>
      <c r="R652" s="11" t="str">
        <f>VLOOKUP(P652,Store_Dim!$A$2:$E$21,3,FALSE)</f>
        <v>North</v>
      </c>
      <c r="S652" s="11" t="str">
        <f>VLOOKUP(P652,Store_Dim!$A$2:$E$21,4,FALSE)</f>
        <v>Bensonhaven</v>
      </c>
      <c r="T652" s="11" t="str">
        <f>VLOOKUP(P652,Store_Dim!$A$2:$E$21,5,FALSE)</f>
        <v>Flagship</v>
      </c>
      <c r="U652" s="11" t="s">
        <v>3409</v>
      </c>
      <c r="V652" s="14">
        <f>VLOOKUP(Table1[[#This Row],[Sales_ID]],Sales!$A$2:$O$2001,2,FALSE)</f>
        <v>45667</v>
      </c>
      <c r="W652" s="15">
        <f>VLOOKUP(Table1[[#This Row],[Sales_ID]],Sales!$A$2:$O$2001,12,FALSE)</f>
        <v>2</v>
      </c>
      <c r="X652" s="16" t="str">
        <f>TEXT(VLOOKUP(Table1[[#This Row],[Sales_ID]],Sales!$A$2:$O$2001,13,FALSE),"₹#,##0")</f>
        <v>₹877</v>
      </c>
      <c r="Y652" s="51">
        <f>VLOOKUP(Table1[[#This Row],[Sales_ID]],Sales!$A$2:$O$2001,14,FALSE)</f>
        <v>0.1</v>
      </c>
      <c r="Z652" s="11" t="str">
        <f>VLOOKUP(Table1[[#This Row],[Sales_ID]],Sales!$A$2:$O$2001,10,FALSE)</f>
        <v>Credit Card</v>
      </c>
      <c r="AA652" s="50">
        <f>VLOOKUP(Table1[[#This Row],[Sales_ID]],Sales!$A$2:$O$2001,15,FALSE)</f>
        <v>1578.9780000000001</v>
      </c>
    </row>
    <row r="653" spans="1:27" x14ac:dyDescent="0.3">
      <c r="A653" s="11" t="s">
        <v>1002</v>
      </c>
      <c r="B653" s="11" t="str">
        <f>PROPER(VLOOKUP(A653,Customer!$A$2:$J$501,9,FALSE))</f>
        <v>Madison Wright</v>
      </c>
      <c r="C653" s="11" t="str">
        <f>PROPER(VLOOKUP(A653,Customer!$A$2:$H$501,3,FALSE))</f>
        <v>25</v>
      </c>
      <c r="D653" s="11" t="str">
        <f>PROPER(VLOOKUP(A653,Customer!$A$2:$H$501,4,FALSE))</f>
        <v>Male</v>
      </c>
      <c r="E653" s="11" t="str">
        <f>PROPER(VLOOKUP(A653,Customer!$A$2:$H$501,5,FALSE))</f>
        <v>Monicaview</v>
      </c>
      <c r="F653" s="11" t="str">
        <f>PROPER(VLOOKUP(A653,Customer!$A$2:$H$501,6,FALSE))</f>
        <v>Kansas</v>
      </c>
      <c r="G653" s="11" t="str">
        <f>VLOOKUP(A653,Customer!$A$2:$H$501,7,FALSE)</f>
        <v>USA</v>
      </c>
      <c r="H653" s="11" t="str">
        <f>PROPER(VLOOKUP(A653,Customer!$A$1:$J$501,10,FALSE))</f>
        <v>Platinum</v>
      </c>
      <c r="I653" s="11" t="s">
        <v>1704</v>
      </c>
      <c r="J653" s="11" t="str">
        <f>VLOOKUP(I653, Product!$A$2:$H$501, 2,FALSE)</f>
        <v>Essential Oil Diffuser</v>
      </c>
      <c r="K653" s="11" t="str">
        <f>VLOOKUP(I653,Product!$A$2:$H$501,3,FALSE)</f>
        <v>Home</v>
      </c>
      <c r="L653" s="11" t="str">
        <f>VLOOKUP(I653, Product!$A$2:$H$501, 4,FALSE)</f>
        <v>Decor</v>
      </c>
      <c r="M653" s="11" t="str">
        <f>VLOOKUP(I653, Product!$A$2:$H$501,5,FALSE)</f>
        <v>Hernandez Inc</v>
      </c>
      <c r="N653" s="12">
        <f>VLOOKUP(I653, Product!$A$2:$I$501,8,FALSE)</f>
        <v>325.26</v>
      </c>
      <c r="O653" s="12">
        <f>VLOOKUP(I653, Product!$A$2:$I$501,9,FALSE)</f>
        <v>400</v>
      </c>
      <c r="P653" s="11" t="s">
        <v>1773</v>
      </c>
      <c r="Q653" s="11" t="str">
        <f>VLOOKUP(P653,Store_Dim!$A$2:$E$21,2,FALSE)</f>
        <v>Gray Ltd</v>
      </c>
      <c r="R653" s="11" t="str">
        <f>VLOOKUP(P653,Store_Dim!$A$2:$E$21,3,FALSE)</f>
        <v>North</v>
      </c>
      <c r="S653" s="11" t="str">
        <f>VLOOKUP(P653,Store_Dim!$A$2:$E$21,4,FALSE)</f>
        <v>New Michaelchester</v>
      </c>
      <c r="T653" s="11" t="str">
        <f>VLOOKUP(P653,Store_Dim!$A$2:$E$21,5,FALSE)</f>
        <v>Outlet</v>
      </c>
      <c r="U653" s="11" t="s">
        <v>3410</v>
      </c>
      <c r="V653" s="14">
        <f>VLOOKUP(Table1[[#This Row],[Sales_ID]],Sales!$A$2:$O$2001,2,FALSE)</f>
        <v>45902</v>
      </c>
      <c r="W653" s="15">
        <f>VLOOKUP(Table1[[#This Row],[Sales_ID]],Sales!$A$2:$O$2001,12,FALSE)</f>
        <v>2</v>
      </c>
      <c r="X653" s="16" t="str">
        <f>TEXT(VLOOKUP(Table1[[#This Row],[Sales_ID]],Sales!$A$2:$O$2001,13,FALSE),"₹#,##0")</f>
        <v>₹480</v>
      </c>
      <c r="Y653" s="51">
        <f>VLOOKUP(Table1[[#This Row],[Sales_ID]],Sales!$A$2:$O$2001,14,FALSE)</f>
        <v>0.21</v>
      </c>
      <c r="Z653" s="11" t="str">
        <f>VLOOKUP(Table1[[#This Row],[Sales_ID]],Sales!$A$2:$O$2001,10,FALSE)</f>
        <v>PayPal</v>
      </c>
      <c r="AA653" s="50">
        <f>VLOOKUP(Table1[[#This Row],[Sales_ID]],Sales!$A$2:$O$2001,15,FALSE)</f>
        <v>758.03660000000002</v>
      </c>
    </row>
    <row r="654" spans="1:27" x14ac:dyDescent="0.3">
      <c r="A654" s="11" t="s">
        <v>1014</v>
      </c>
      <c r="B654" s="11" t="str">
        <f>PROPER(VLOOKUP(A654,Customer!$A$2:$J$501,9,FALSE))</f>
        <v>Samuel Arias</v>
      </c>
      <c r="C654" s="11" t="str">
        <f>PROPER(VLOOKUP(A654,Customer!$A$2:$H$501,3,FALSE))</f>
        <v>54</v>
      </c>
      <c r="D654" s="11" t="str">
        <f>PROPER(VLOOKUP(A654,Customer!$A$2:$H$501,4,FALSE))</f>
        <v>Male</v>
      </c>
      <c r="E654" s="11" t="str">
        <f>PROPER(VLOOKUP(A654,Customer!$A$2:$H$501,5,FALSE))</f>
        <v>North Nicole</v>
      </c>
      <c r="F654" s="11" t="str">
        <f>PROPER(VLOOKUP(A654,Customer!$A$2:$H$501,6,FALSE))</f>
        <v>Wyoming</v>
      </c>
      <c r="G654" s="11" t="str">
        <f>VLOOKUP(A654,Customer!$A$2:$H$501,7,FALSE)</f>
        <v>USA</v>
      </c>
      <c r="H654" s="11" t="str">
        <f>PROPER(VLOOKUP(A654,Customer!$A$1:$J$501,10,FALSE))</f>
        <v>Bronze</v>
      </c>
      <c r="I654" s="11" t="s">
        <v>1714</v>
      </c>
      <c r="J654" s="11" t="str">
        <f>VLOOKUP(I654, Product!$A$2:$H$501, 2,FALSE)</f>
        <v>Hydrating Face Cleanser</v>
      </c>
      <c r="K654" s="11" t="str">
        <f>VLOOKUP(I654,Product!$A$2:$H$501,3,FALSE)</f>
        <v>Beauty</v>
      </c>
      <c r="L654" s="11" t="str">
        <f>VLOOKUP(I654, Product!$A$2:$H$501, 4,FALSE)</f>
        <v>Skincare</v>
      </c>
      <c r="M654" s="11" t="str">
        <f>VLOOKUP(I654, Product!$A$2:$H$501,5,FALSE)</f>
        <v>Butler Group</v>
      </c>
      <c r="N654" s="12">
        <f>VLOOKUP(I654, Product!$A$2:$I$501,8,FALSE)</f>
        <v>250.41615384615383</v>
      </c>
      <c r="O654" s="12">
        <f>VLOOKUP(I654, Product!$A$2:$I$501,9,FALSE)</f>
        <v>159</v>
      </c>
      <c r="P654" s="11" t="s">
        <v>1801</v>
      </c>
      <c r="Q654" s="11" t="str">
        <f>VLOOKUP(P654,Store_Dim!$A$2:$E$21,2,FALSE)</f>
        <v>Shelton PLC</v>
      </c>
      <c r="R654" s="11" t="str">
        <f>VLOOKUP(P654,Store_Dim!$A$2:$E$21,3,FALSE)</f>
        <v>North</v>
      </c>
      <c r="S654" s="11" t="str">
        <f>VLOOKUP(P654,Store_Dim!$A$2:$E$21,4,FALSE)</f>
        <v>East Jenniferstad</v>
      </c>
      <c r="T654" s="11" t="str">
        <f>VLOOKUP(P654,Store_Dim!$A$2:$E$21,5,FALSE)</f>
        <v>Flagship</v>
      </c>
      <c r="U654" s="11" t="s">
        <v>3411</v>
      </c>
      <c r="V654" s="14">
        <f>VLOOKUP(Table1[[#This Row],[Sales_ID]],Sales!$A$2:$O$2001,2,FALSE)</f>
        <v>45589</v>
      </c>
      <c r="W654" s="15">
        <f>VLOOKUP(Table1[[#This Row],[Sales_ID]],Sales!$A$2:$O$2001,12,FALSE)</f>
        <v>1</v>
      </c>
      <c r="X654" s="16" t="str">
        <f>TEXT(VLOOKUP(Table1[[#This Row],[Sales_ID]],Sales!$A$2:$O$2001,13,FALSE),"₹#,##0")</f>
        <v>₹141</v>
      </c>
      <c r="Y654" s="51">
        <f>VLOOKUP(Table1[[#This Row],[Sales_ID]],Sales!$A$2:$O$2001,14,FALSE)</f>
        <v>0</v>
      </c>
      <c r="Z654" s="11" t="str">
        <f>VLOOKUP(Table1[[#This Row],[Sales_ID]],Sales!$A$2:$O$2001,10,FALSE)</f>
        <v>COD</v>
      </c>
      <c r="AA654" s="50">
        <f>VLOOKUP(Table1[[#This Row],[Sales_ID]],Sales!$A$2:$O$2001,15,FALSE)</f>
        <v>140.72</v>
      </c>
    </row>
    <row r="655" spans="1:27" x14ac:dyDescent="0.3">
      <c r="A655" s="11" t="s">
        <v>114</v>
      </c>
      <c r="B655" s="11" t="str">
        <f>PROPER(VLOOKUP(A655,Customer!$A$2:$J$501,9,FALSE))</f>
        <v>Leslie Johnson</v>
      </c>
      <c r="C655" s="11" t="str">
        <f>PROPER(VLOOKUP(A655,Customer!$A$2:$H$501,3,FALSE))</f>
        <v>31</v>
      </c>
      <c r="D655" s="11" t="str">
        <f>PROPER(VLOOKUP(A655,Customer!$A$2:$H$501,4,FALSE))</f>
        <v>Male</v>
      </c>
      <c r="E655" s="11" t="str">
        <f>PROPER(VLOOKUP(A655,Customer!$A$2:$H$501,5,FALSE))</f>
        <v>Mollyshire</v>
      </c>
      <c r="F655" s="11" t="str">
        <f>PROPER(VLOOKUP(A655,Customer!$A$2:$H$501,6,FALSE))</f>
        <v>Utah</v>
      </c>
      <c r="G655" s="11" t="str">
        <f>VLOOKUP(A655,Customer!$A$2:$H$501,7,FALSE)</f>
        <v>USA</v>
      </c>
      <c r="H655" s="11" t="str">
        <f>PROPER(VLOOKUP(A655,Customer!$A$1:$J$501,10,FALSE))</f>
        <v>Platinum</v>
      </c>
      <c r="I655" s="11" t="s">
        <v>1586</v>
      </c>
      <c r="J655" s="11" t="str">
        <f>VLOOKUP(I655, Product!$A$2:$H$501, 2,FALSE)</f>
        <v>Knee Support Brace</v>
      </c>
      <c r="K655" s="11" t="str">
        <f>VLOOKUP(I655,Product!$A$2:$H$501,3,FALSE)</f>
        <v>Sports</v>
      </c>
      <c r="L655" s="11" t="str">
        <f>VLOOKUP(I655, Product!$A$2:$H$501, 4,FALSE)</f>
        <v>Equipment</v>
      </c>
      <c r="M655" s="11" t="str">
        <f>VLOOKUP(I655, Product!$A$2:$H$501,5,FALSE)</f>
        <v>May-Reese</v>
      </c>
      <c r="N655" s="12">
        <f>VLOOKUP(I655, Product!$A$2:$I$501,8,FALSE)</f>
        <v>21.34</v>
      </c>
      <c r="O655" s="12">
        <f>VLOOKUP(I655, Product!$A$2:$I$501,9,FALSE)</f>
        <v>65</v>
      </c>
      <c r="P655" s="11" t="s">
        <v>1776</v>
      </c>
      <c r="Q655" s="11" t="str">
        <f>VLOOKUP(P655,Store_Dim!$A$2:$E$21,2,FALSE)</f>
        <v>Benson-Elliott</v>
      </c>
      <c r="R655" s="11" t="str">
        <f>VLOOKUP(P655,Store_Dim!$A$2:$E$21,3,FALSE)</f>
        <v>East</v>
      </c>
      <c r="S655" s="11" t="str">
        <f>VLOOKUP(P655,Store_Dim!$A$2:$E$21,4,FALSE)</f>
        <v>Port Josephberg</v>
      </c>
      <c r="T655" s="11" t="str">
        <f>VLOOKUP(P655,Store_Dim!$A$2:$E$21,5,FALSE)</f>
        <v>Online</v>
      </c>
      <c r="U655" s="11" t="s">
        <v>3412</v>
      </c>
      <c r="V655" s="14">
        <f>VLOOKUP(Table1[[#This Row],[Sales_ID]],Sales!$A$2:$O$2001,2,FALSE)</f>
        <v>45668</v>
      </c>
      <c r="W655" s="15">
        <f>VLOOKUP(Table1[[#This Row],[Sales_ID]],Sales!$A$2:$O$2001,12,FALSE)</f>
        <v>2</v>
      </c>
      <c r="X655" s="16" t="str">
        <f>TEXT(VLOOKUP(Table1[[#This Row],[Sales_ID]],Sales!$A$2:$O$2001,13,FALSE),"₹#,##0")</f>
        <v>₹764</v>
      </c>
      <c r="Y655" s="51">
        <f>VLOOKUP(Table1[[#This Row],[Sales_ID]],Sales!$A$2:$O$2001,14,FALSE)</f>
        <v>0.23</v>
      </c>
      <c r="Z655" s="11" t="str">
        <f>VLOOKUP(Table1[[#This Row],[Sales_ID]],Sales!$A$2:$O$2001,10,FALSE)</f>
        <v>PayPal</v>
      </c>
      <c r="AA655" s="50">
        <f>VLOOKUP(Table1[[#This Row],[Sales_ID]],Sales!$A$2:$O$2001,15,FALSE)</f>
        <v>1176.9449999999999</v>
      </c>
    </row>
    <row r="656" spans="1:27" x14ac:dyDescent="0.3">
      <c r="A656" s="11" t="s">
        <v>719</v>
      </c>
      <c r="B656" s="11" t="str">
        <f>PROPER(VLOOKUP(A656,Customer!$A$2:$J$501,9,FALSE))</f>
        <v>Alejandro Doyle</v>
      </c>
      <c r="C656" s="11" t="str">
        <f>PROPER(VLOOKUP(A656,Customer!$A$2:$H$501,3,FALSE))</f>
        <v>35</v>
      </c>
      <c r="D656" s="11" t="str">
        <f>PROPER(VLOOKUP(A656,Customer!$A$2:$H$501,4,FALSE))</f>
        <v>Male</v>
      </c>
      <c r="E656" s="11" t="str">
        <f>PROPER(VLOOKUP(A656,Customer!$A$2:$H$501,5,FALSE))</f>
        <v>East Crystalton</v>
      </c>
      <c r="F656" s="11" t="str">
        <f>PROPER(VLOOKUP(A656,Customer!$A$2:$H$501,6,FALSE))</f>
        <v>New Mexico</v>
      </c>
      <c r="G656" s="11" t="str">
        <f>VLOOKUP(A656,Customer!$A$2:$H$501,7,FALSE)</f>
        <v>USA</v>
      </c>
      <c r="H656" s="11" t="str">
        <f>PROPER(VLOOKUP(A656,Customer!$A$1:$J$501,10,FALSE))</f>
        <v>Platinum</v>
      </c>
      <c r="I656" s="11" t="s">
        <v>1714</v>
      </c>
      <c r="J656" s="11" t="str">
        <f>VLOOKUP(I656, Product!$A$2:$H$501, 2,FALSE)</f>
        <v>Hydrating Face Cleanser</v>
      </c>
      <c r="K656" s="11" t="str">
        <f>VLOOKUP(I656,Product!$A$2:$H$501,3,FALSE)</f>
        <v>Beauty</v>
      </c>
      <c r="L656" s="11" t="str">
        <f>VLOOKUP(I656, Product!$A$2:$H$501, 4,FALSE)</f>
        <v>Skincare</v>
      </c>
      <c r="M656" s="11" t="str">
        <f>VLOOKUP(I656, Product!$A$2:$H$501,5,FALSE)</f>
        <v>Butler Group</v>
      </c>
      <c r="N656" s="12">
        <f>VLOOKUP(I656, Product!$A$2:$I$501,8,FALSE)</f>
        <v>250.41615384615383</v>
      </c>
      <c r="O656" s="12">
        <f>VLOOKUP(I656, Product!$A$2:$I$501,9,FALSE)</f>
        <v>159</v>
      </c>
      <c r="P656" s="11" t="s">
        <v>1773</v>
      </c>
      <c r="Q656" s="11" t="str">
        <f>VLOOKUP(P656,Store_Dim!$A$2:$E$21,2,FALSE)</f>
        <v>Gray Ltd</v>
      </c>
      <c r="R656" s="11" t="str">
        <f>VLOOKUP(P656,Store_Dim!$A$2:$E$21,3,FALSE)</f>
        <v>North</v>
      </c>
      <c r="S656" s="11" t="str">
        <f>VLOOKUP(P656,Store_Dim!$A$2:$E$21,4,FALSE)</f>
        <v>New Michaelchester</v>
      </c>
      <c r="T656" s="11" t="str">
        <f>VLOOKUP(P656,Store_Dim!$A$2:$E$21,5,FALSE)</f>
        <v>Outlet</v>
      </c>
      <c r="U656" s="11" t="s">
        <v>3413</v>
      </c>
      <c r="V656" s="14">
        <f>VLOOKUP(Table1[[#This Row],[Sales_ID]],Sales!$A$2:$O$2001,2,FALSE)</f>
        <v>45300</v>
      </c>
      <c r="W656" s="15">
        <f>VLOOKUP(Table1[[#This Row],[Sales_ID]],Sales!$A$2:$O$2001,12,FALSE)</f>
        <v>3</v>
      </c>
      <c r="X656" s="16" t="str">
        <f>TEXT(VLOOKUP(Table1[[#This Row],[Sales_ID]],Sales!$A$2:$O$2001,13,FALSE),"₹#,##0")</f>
        <v>₹108</v>
      </c>
      <c r="Y656" s="51">
        <f>VLOOKUP(Table1[[#This Row],[Sales_ID]],Sales!$A$2:$O$2001,14,FALSE)</f>
        <v>0.28999999999999998</v>
      </c>
      <c r="Z656" s="11" t="str">
        <f>VLOOKUP(Table1[[#This Row],[Sales_ID]],Sales!$A$2:$O$2001,10,FALSE)</f>
        <v>PayPal</v>
      </c>
      <c r="AA656" s="50">
        <f>VLOOKUP(Table1[[#This Row],[Sales_ID]],Sales!$A$2:$O$2001,15,FALSE)</f>
        <v>229.614</v>
      </c>
    </row>
    <row r="657" spans="1:27" x14ac:dyDescent="0.3">
      <c r="A657" s="11" t="s">
        <v>496</v>
      </c>
      <c r="B657" s="11" t="str">
        <f>PROPER(VLOOKUP(A657,Customer!$A$2:$J$501,9,FALSE))</f>
        <v>Rhonda Young</v>
      </c>
      <c r="C657" s="11" t="str">
        <f>PROPER(VLOOKUP(A657,Customer!$A$2:$H$501,3,FALSE))</f>
        <v>49</v>
      </c>
      <c r="D657" s="11" t="str">
        <f>PROPER(VLOOKUP(A657,Customer!$A$2:$H$501,4,FALSE))</f>
        <v>Female</v>
      </c>
      <c r="E657" s="11" t="str">
        <f>PROPER(VLOOKUP(A657,Customer!$A$2:$H$501,5,FALSE))</f>
        <v>Lake Nathanfort</v>
      </c>
      <c r="F657" s="11" t="str">
        <f>PROPER(VLOOKUP(A657,Customer!$A$2:$H$501,6,FALSE))</f>
        <v>Alaska</v>
      </c>
      <c r="G657" s="11" t="str">
        <f>VLOOKUP(A657,Customer!$A$2:$H$501,7,FALSE)</f>
        <v>USA</v>
      </c>
      <c r="H657" s="11" t="str">
        <f>PROPER(VLOOKUP(A657,Customer!$A$1:$J$501,10,FALSE))</f>
        <v>Platinum</v>
      </c>
      <c r="I657" s="11" t="s">
        <v>1592</v>
      </c>
      <c r="J657" s="11" t="str">
        <f>VLOOKUP(I657, Product!$A$2:$H$501, 2,FALSE)</f>
        <v>Carbon Fiber Tennis Racket</v>
      </c>
      <c r="K657" s="11" t="str">
        <f>VLOOKUP(I657,Product!$A$2:$H$501,3,FALSE)</f>
        <v>Sports</v>
      </c>
      <c r="L657" s="11" t="str">
        <f>VLOOKUP(I657, Product!$A$2:$H$501, 4,FALSE)</f>
        <v>Equipment</v>
      </c>
      <c r="M657" s="11" t="str">
        <f>VLOOKUP(I657, Product!$A$2:$H$501,5,FALSE)</f>
        <v>Flores, Pineda and Rodriguez</v>
      </c>
      <c r="N657" s="12">
        <f>VLOOKUP(I657, Product!$A$2:$I$501,8,FALSE)</f>
        <v>484.62</v>
      </c>
      <c r="O657" s="12">
        <f>VLOOKUP(I657, Product!$A$2:$I$501,9,FALSE)</f>
        <v>432</v>
      </c>
      <c r="P657" s="11" t="s">
        <v>1782</v>
      </c>
      <c r="Q657" s="11" t="str">
        <f>VLOOKUP(P657,Store_Dim!$A$2:$E$21,2,FALSE)</f>
        <v>Bean, Jones and Park</v>
      </c>
      <c r="R657" s="11" t="str">
        <f>VLOOKUP(P657,Store_Dim!$A$2:$E$21,3,FALSE)</f>
        <v>West</v>
      </c>
      <c r="S657" s="11" t="str">
        <f>VLOOKUP(P657,Store_Dim!$A$2:$E$21,4,FALSE)</f>
        <v>Thompsonborough</v>
      </c>
      <c r="T657" s="11" t="str">
        <f>VLOOKUP(P657,Store_Dim!$A$2:$E$21,5,FALSE)</f>
        <v>Online</v>
      </c>
      <c r="U657" s="11" t="s">
        <v>3414</v>
      </c>
      <c r="V657" s="14">
        <f>VLOOKUP(Table1[[#This Row],[Sales_ID]],Sales!$A$2:$O$2001,2,FALSE)</f>
        <v>45757</v>
      </c>
      <c r="W657" s="15">
        <f>VLOOKUP(Table1[[#This Row],[Sales_ID]],Sales!$A$2:$O$2001,12,FALSE)</f>
        <v>4</v>
      </c>
      <c r="X657" s="16" t="str">
        <f>TEXT(VLOOKUP(Table1[[#This Row],[Sales_ID]],Sales!$A$2:$O$2001,13,FALSE),"₹#,##0")</f>
        <v>₹565</v>
      </c>
      <c r="Y657" s="51">
        <f>VLOOKUP(Table1[[#This Row],[Sales_ID]],Sales!$A$2:$O$2001,14,FALSE)</f>
        <v>7.0000000000000007E-2</v>
      </c>
      <c r="Z657" s="11" t="str">
        <f>VLOOKUP(Table1[[#This Row],[Sales_ID]],Sales!$A$2:$O$2001,10,FALSE)</f>
        <v>PayPal</v>
      </c>
      <c r="AA657" s="50">
        <f>VLOOKUP(Table1[[#This Row],[Sales_ID]],Sales!$A$2:$O$2001,15,FALSE)</f>
        <v>2103.1763999999998</v>
      </c>
    </row>
    <row r="658" spans="1:27" x14ac:dyDescent="0.3">
      <c r="A658" s="11" t="s">
        <v>137</v>
      </c>
      <c r="B658" s="11" t="str">
        <f>PROPER(VLOOKUP(A658,Customer!$A$2:$J$501,9,FALSE))</f>
        <v>Christopher Olson</v>
      </c>
      <c r="C658" s="11" t="str">
        <f>PROPER(VLOOKUP(A658,Customer!$A$2:$H$501,3,FALSE))</f>
        <v>27</v>
      </c>
      <c r="D658" s="11" t="str">
        <f>PROPER(VLOOKUP(A658,Customer!$A$2:$H$501,4,FALSE))</f>
        <v>Female</v>
      </c>
      <c r="E658" s="11" t="str">
        <f>PROPER(VLOOKUP(A658,Customer!$A$2:$H$501,5,FALSE))</f>
        <v>West Richard</v>
      </c>
      <c r="F658" s="11" t="str">
        <f>PROPER(VLOOKUP(A658,Customer!$A$2:$H$501,6,FALSE))</f>
        <v>Maryland</v>
      </c>
      <c r="G658" s="11" t="str">
        <f>VLOOKUP(A658,Customer!$A$2:$H$501,7,FALSE)</f>
        <v>USA</v>
      </c>
      <c r="H658" s="11" t="str">
        <f>PROPER(VLOOKUP(A658,Customer!$A$1:$J$501,10,FALSE))</f>
        <v>Platinum</v>
      </c>
      <c r="I658" s="11" t="s">
        <v>1620</v>
      </c>
      <c r="J658" s="11" t="str">
        <f>VLOOKUP(I658, Product!$A$2:$H$501, 2,FALSE)</f>
        <v>Women's Summer Dress</v>
      </c>
      <c r="K658" s="11" t="str">
        <f>VLOOKUP(I658,Product!$A$2:$H$501,3,FALSE)</f>
        <v>Clothing</v>
      </c>
      <c r="L658" s="11" t="str">
        <f>VLOOKUP(I658, Product!$A$2:$H$501, 4,FALSE)</f>
        <v>Tops</v>
      </c>
      <c r="M658" s="11" t="str">
        <f>VLOOKUP(I658, Product!$A$2:$H$501,5,FALSE)</f>
        <v>Smith-Mills</v>
      </c>
      <c r="N658" s="12">
        <f>VLOOKUP(I658, Product!$A$2:$I$501,8,FALSE)</f>
        <v>223.43</v>
      </c>
      <c r="O658" s="12">
        <f>VLOOKUP(I658, Product!$A$2:$I$501,9,FALSE)</f>
        <v>154</v>
      </c>
      <c r="P658" s="11" t="s">
        <v>1769</v>
      </c>
      <c r="Q658" s="11" t="str">
        <f>VLOOKUP(P658,Store_Dim!$A$2:$E$21,2,FALSE)</f>
        <v>Alexander Group</v>
      </c>
      <c r="R658" s="11" t="str">
        <f>VLOOKUP(P658,Store_Dim!$A$2:$E$21,3,FALSE)</f>
        <v>South</v>
      </c>
      <c r="S658" s="11" t="str">
        <f>VLOOKUP(P658,Store_Dim!$A$2:$E$21,4,FALSE)</f>
        <v>Port Sharon</v>
      </c>
      <c r="T658" s="11" t="str">
        <f>VLOOKUP(P658,Store_Dim!$A$2:$E$21,5,FALSE)</f>
        <v>Online</v>
      </c>
      <c r="U658" s="11" t="s">
        <v>3415</v>
      </c>
      <c r="V658" s="14">
        <f>VLOOKUP(Table1[[#This Row],[Sales_ID]],Sales!$A$2:$O$2001,2,FALSE)</f>
        <v>45235</v>
      </c>
      <c r="W658" s="15">
        <f>VLOOKUP(Table1[[#This Row],[Sales_ID]],Sales!$A$2:$O$2001,12,FALSE)</f>
        <v>3</v>
      </c>
      <c r="X658" s="16" t="str">
        <f>TEXT(VLOOKUP(Table1[[#This Row],[Sales_ID]],Sales!$A$2:$O$2001,13,FALSE),"₹#,##0")</f>
        <v>₹811</v>
      </c>
      <c r="Y658" s="51">
        <f>VLOOKUP(Table1[[#This Row],[Sales_ID]],Sales!$A$2:$O$2001,14,FALSE)</f>
        <v>0.26</v>
      </c>
      <c r="Z658" s="11" t="str">
        <f>VLOOKUP(Table1[[#This Row],[Sales_ID]],Sales!$A$2:$O$2001,10,FALSE)</f>
        <v>Credit Card</v>
      </c>
      <c r="AA658" s="50">
        <f>VLOOKUP(Table1[[#This Row],[Sales_ID]],Sales!$A$2:$O$2001,15,FALSE)</f>
        <v>1801.4190000000001</v>
      </c>
    </row>
    <row r="659" spans="1:27" x14ac:dyDescent="0.3">
      <c r="A659" s="11" t="s">
        <v>1229</v>
      </c>
      <c r="B659" s="11" t="str">
        <f>PROPER(VLOOKUP(A659,Customer!$A$2:$J$501,9,FALSE))</f>
        <v>Alejandro Evans</v>
      </c>
      <c r="C659" s="11" t="str">
        <f>PROPER(VLOOKUP(A659,Customer!$A$2:$H$501,3,FALSE))</f>
        <v>43</v>
      </c>
      <c r="D659" s="11" t="str">
        <f>PROPER(VLOOKUP(A659,Customer!$A$2:$H$501,4,FALSE))</f>
        <v>Female</v>
      </c>
      <c r="E659" s="11" t="str">
        <f>PROPER(VLOOKUP(A659,Customer!$A$2:$H$501,5,FALSE))</f>
        <v>Cannonberg</v>
      </c>
      <c r="F659" s="11" t="str">
        <f>PROPER(VLOOKUP(A659,Customer!$A$2:$H$501,6,FALSE))</f>
        <v>Connecticut</v>
      </c>
      <c r="G659" s="11" t="str">
        <f>VLOOKUP(A659,Customer!$A$2:$H$501,7,FALSE)</f>
        <v>USA</v>
      </c>
      <c r="H659" s="11" t="str">
        <f>PROPER(VLOOKUP(A659,Customer!$A$1:$J$501,10,FALSE))</f>
        <v>Bronze</v>
      </c>
      <c r="I659" s="11" t="s">
        <v>1726</v>
      </c>
      <c r="J659" s="11" t="str">
        <f>VLOOKUP(I659, Product!$A$2:$H$501, 2,FALSE)</f>
        <v>Face Foundation Kit</v>
      </c>
      <c r="K659" s="11" t="str">
        <f>VLOOKUP(I659,Product!$A$2:$H$501,3,FALSE)</f>
        <v>Beauty</v>
      </c>
      <c r="L659" s="11" t="str">
        <f>VLOOKUP(I659, Product!$A$2:$H$501, 4,FALSE)</f>
        <v>Makeup</v>
      </c>
      <c r="M659" s="11" t="str">
        <f>VLOOKUP(I659, Product!$A$2:$H$501,5,FALSE)</f>
        <v>Taylor-Elliott</v>
      </c>
      <c r="N659" s="12">
        <f>VLOOKUP(I659, Product!$A$2:$I$501,8,FALSE)</f>
        <v>183.04</v>
      </c>
      <c r="O659" s="12">
        <f>VLOOKUP(I659, Product!$A$2:$I$501,9,FALSE)</f>
        <v>457</v>
      </c>
      <c r="P659" s="11" t="s">
        <v>1804</v>
      </c>
      <c r="Q659" s="11" t="str">
        <f>VLOOKUP(P659,Store_Dim!$A$2:$E$21,2,FALSE)</f>
        <v>Frederick-Wright</v>
      </c>
      <c r="R659" s="11" t="str">
        <f>VLOOKUP(P659,Store_Dim!$A$2:$E$21,3,FALSE)</f>
        <v>West</v>
      </c>
      <c r="S659" s="11" t="str">
        <f>VLOOKUP(P659,Store_Dim!$A$2:$E$21,4,FALSE)</f>
        <v>New Jimmymouth</v>
      </c>
      <c r="T659" s="11" t="str">
        <f>VLOOKUP(P659,Store_Dim!$A$2:$E$21,5,FALSE)</f>
        <v>Flagship</v>
      </c>
      <c r="U659" s="11" t="s">
        <v>1985</v>
      </c>
      <c r="V659" s="14">
        <f>VLOOKUP(Table1[[#This Row],[Sales_ID]],Sales!$A$2:$O$2001,2,FALSE)</f>
        <v>45454</v>
      </c>
      <c r="W659" s="15">
        <f>VLOOKUP(Table1[[#This Row],[Sales_ID]],Sales!$A$2:$O$2001,12,FALSE)</f>
        <v>2</v>
      </c>
      <c r="X659" s="16" t="str">
        <f>TEXT(VLOOKUP(Table1[[#This Row],[Sales_ID]],Sales!$A$2:$O$2001,13,FALSE),"₹#,##0")</f>
        <v>₹122</v>
      </c>
      <c r="Y659" s="51">
        <f>VLOOKUP(Table1[[#This Row],[Sales_ID]],Sales!$A$2:$O$2001,14,FALSE)</f>
        <v>0.21</v>
      </c>
      <c r="Z659" s="11" t="str">
        <f>VLOOKUP(Table1[[#This Row],[Sales_ID]],Sales!$A$2:$O$2001,10,FALSE)</f>
        <v>COD</v>
      </c>
      <c r="AA659" s="50">
        <f>VLOOKUP(Table1[[#This Row],[Sales_ID]],Sales!$A$2:$O$2001,15,FALSE)</f>
        <v>193.1234</v>
      </c>
    </row>
    <row r="660" spans="1:27" x14ac:dyDescent="0.3">
      <c r="A660" s="11" t="s">
        <v>1275</v>
      </c>
      <c r="B660" s="11" t="str">
        <f>PROPER(VLOOKUP(A660,Customer!$A$2:$J$501,9,FALSE))</f>
        <v>Jackie Thompson</v>
      </c>
      <c r="C660" s="11" t="str">
        <f>PROPER(VLOOKUP(A660,Customer!$A$2:$H$501,3,FALSE))</f>
        <v>48</v>
      </c>
      <c r="D660" s="11" t="str">
        <f>PROPER(VLOOKUP(A660,Customer!$A$2:$H$501,4,FALSE))</f>
        <v>Female</v>
      </c>
      <c r="E660" s="11" t="str">
        <f>PROPER(VLOOKUP(A660,Customer!$A$2:$H$501,5,FALSE))</f>
        <v>South Edwin</v>
      </c>
      <c r="F660" s="11" t="str">
        <f>PROPER(VLOOKUP(A660,Customer!$A$2:$H$501,6,FALSE))</f>
        <v>New Jersey</v>
      </c>
      <c r="G660" s="11" t="str">
        <f>VLOOKUP(A660,Customer!$A$2:$H$501,7,FALSE)</f>
        <v>USA</v>
      </c>
      <c r="H660" s="11" t="str">
        <f>PROPER(VLOOKUP(A660,Customer!$A$1:$J$501,10,FALSE))</f>
        <v>Bronze</v>
      </c>
      <c r="I660" s="11" t="s">
        <v>1614</v>
      </c>
      <c r="J660" s="11" t="str">
        <f>VLOOKUP(I660, Product!$A$2:$H$501, 2,FALSE)</f>
        <v>Modern Wall Clock</v>
      </c>
      <c r="K660" s="11" t="str">
        <f>VLOOKUP(I660,Product!$A$2:$H$501,3,FALSE)</f>
        <v>Home</v>
      </c>
      <c r="L660" s="11" t="str">
        <f>VLOOKUP(I660, Product!$A$2:$H$501, 4,FALSE)</f>
        <v>Decor</v>
      </c>
      <c r="M660" s="11" t="str">
        <f>VLOOKUP(I660, Product!$A$2:$H$501,5,FALSE)</f>
        <v>Weiss-Watson</v>
      </c>
      <c r="N660" s="12">
        <f>VLOOKUP(I660, Product!$A$2:$I$501,8,FALSE)</f>
        <v>179.77</v>
      </c>
      <c r="O660" s="12">
        <f>VLOOKUP(I660, Product!$A$2:$I$501,9,FALSE)</f>
        <v>305</v>
      </c>
      <c r="P660" s="11" t="s">
        <v>1813</v>
      </c>
      <c r="Q660" s="11" t="str">
        <f>VLOOKUP(P660,Store_Dim!$A$2:$E$21,2,FALSE)</f>
        <v>Mann-Austin</v>
      </c>
      <c r="R660" s="11" t="str">
        <f>VLOOKUP(P660,Store_Dim!$A$2:$E$21,3,FALSE)</f>
        <v>East</v>
      </c>
      <c r="S660" s="11" t="str">
        <f>VLOOKUP(P660,Store_Dim!$A$2:$E$21,4,FALSE)</f>
        <v>Vasquezborough</v>
      </c>
      <c r="T660" s="11" t="str">
        <f>VLOOKUP(P660,Store_Dim!$A$2:$E$21,5,FALSE)</f>
        <v>Online</v>
      </c>
      <c r="U660" s="11" t="s">
        <v>3416</v>
      </c>
      <c r="V660" s="14">
        <f>VLOOKUP(Table1[[#This Row],[Sales_ID]],Sales!$A$2:$O$2001,2,FALSE)</f>
        <v>45749</v>
      </c>
      <c r="W660" s="15">
        <f>VLOOKUP(Table1[[#This Row],[Sales_ID]],Sales!$A$2:$O$2001,12,FALSE)</f>
        <v>4</v>
      </c>
      <c r="X660" s="16" t="str">
        <f>TEXT(VLOOKUP(Table1[[#This Row],[Sales_ID]],Sales!$A$2:$O$2001,13,FALSE),"₹#,##0")</f>
        <v>₹62</v>
      </c>
      <c r="Y660" s="51">
        <f>VLOOKUP(Table1[[#This Row],[Sales_ID]],Sales!$A$2:$O$2001,14,FALSE)</f>
        <v>0.11</v>
      </c>
      <c r="Z660" s="11" t="str">
        <f>VLOOKUP(Table1[[#This Row],[Sales_ID]],Sales!$A$2:$O$2001,10,FALSE)</f>
        <v>PayPal</v>
      </c>
      <c r="AA660" s="50">
        <f>VLOOKUP(Table1[[#This Row],[Sales_ID]],Sales!$A$2:$O$2001,15,FALSE)</f>
        <v>221.61</v>
      </c>
    </row>
    <row r="661" spans="1:27" x14ac:dyDescent="0.3">
      <c r="A661" s="11" t="s">
        <v>107</v>
      </c>
      <c r="B661" s="11" t="str">
        <f>PROPER(VLOOKUP(A661,Customer!$A$2:$J$501,9,FALSE))</f>
        <v>Diana Taylor</v>
      </c>
      <c r="C661" s="11" t="str">
        <f>PROPER(VLOOKUP(A661,Customer!$A$2:$H$501,3,FALSE))</f>
        <v>59</v>
      </c>
      <c r="D661" s="11" t="str">
        <f>PROPER(VLOOKUP(A661,Customer!$A$2:$H$501,4,FALSE))</f>
        <v>Female</v>
      </c>
      <c r="E661" s="11" t="str">
        <f>PROPER(VLOOKUP(A661,Customer!$A$2:$H$501,5,FALSE))</f>
        <v>Vasqueztown</v>
      </c>
      <c r="F661" s="11" t="str">
        <f>PROPER(VLOOKUP(A661,Customer!$A$2:$H$501,6,FALSE))</f>
        <v>California</v>
      </c>
      <c r="G661" s="11" t="str">
        <f>VLOOKUP(A661,Customer!$A$2:$H$501,7,FALSE)</f>
        <v>USA</v>
      </c>
      <c r="H661" s="11" t="str">
        <f>PROPER(VLOOKUP(A661,Customer!$A$1:$J$501,10,FALSE))</f>
        <v>Bronze</v>
      </c>
      <c r="I661" s="11" t="s">
        <v>1738</v>
      </c>
      <c r="J661" s="11" t="str">
        <f>VLOOKUP(I661, Product!$A$2:$H$501, 2,FALSE)</f>
        <v>Sports Stopwatch Basic</v>
      </c>
      <c r="K661" s="11" t="str">
        <f>VLOOKUP(I661,Product!$A$2:$H$501,3,FALSE)</f>
        <v>Sports</v>
      </c>
      <c r="L661" s="11" t="str">
        <f>VLOOKUP(I661, Product!$A$2:$H$501, 4,FALSE)</f>
        <v>Accessories</v>
      </c>
      <c r="M661" s="11" t="str">
        <f>VLOOKUP(I661, Product!$A$2:$H$501,5,FALSE)</f>
        <v>Wilson Group</v>
      </c>
      <c r="N661" s="12">
        <f>VLOOKUP(I661, Product!$A$2:$I$501,8,FALSE)</f>
        <v>60.65</v>
      </c>
      <c r="O661" s="12">
        <f>VLOOKUP(I661, Product!$A$2:$I$501,9,FALSE)</f>
        <v>75</v>
      </c>
      <c r="P661" s="11" t="s">
        <v>1789</v>
      </c>
      <c r="Q661" s="11" t="str">
        <f>VLOOKUP(P661,Store_Dim!$A$2:$E$21,2,FALSE)</f>
        <v>Hill, Wagner and Ballard</v>
      </c>
      <c r="R661" s="11" t="str">
        <f>VLOOKUP(P661,Store_Dim!$A$2:$E$21,3,FALSE)</f>
        <v>East</v>
      </c>
      <c r="S661" s="11" t="str">
        <f>VLOOKUP(P661,Store_Dim!$A$2:$E$21,4,FALSE)</f>
        <v>East Davidville</v>
      </c>
      <c r="T661" s="11" t="str">
        <f>VLOOKUP(P661,Store_Dim!$A$2:$E$21,5,FALSE)</f>
        <v>Online</v>
      </c>
      <c r="U661" s="11" t="s">
        <v>3417</v>
      </c>
      <c r="V661" s="14">
        <f>VLOOKUP(Table1[[#This Row],[Sales_ID]],Sales!$A$2:$O$2001,2,FALSE)</f>
        <v>45807</v>
      </c>
      <c r="W661" s="15">
        <f>VLOOKUP(Table1[[#This Row],[Sales_ID]],Sales!$A$2:$O$2001,12,FALSE)</f>
        <v>1</v>
      </c>
      <c r="X661" s="16" t="str">
        <f>TEXT(VLOOKUP(Table1[[#This Row],[Sales_ID]],Sales!$A$2:$O$2001,13,FALSE),"₹#,##0")</f>
        <v>₹750</v>
      </c>
      <c r="Y661" s="51">
        <f>VLOOKUP(Table1[[#This Row],[Sales_ID]],Sales!$A$2:$O$2001,14,FALSE)</f>
        <v>0.03</v>
      </c>
      <c r="Z661" s="11" t="str">
        <f>VLOOKUP(Table1[[#This Row],[Sales_ID]],Sales!$A$2:$O$2001,10,FALSE)</f>
        <v>Credit Card</v>
      </c>
      <c r="AA661" s="50">
        <f>VLOOKUP(Table1[[#This Row],[Sales_ID]],Sales!$A$2:$O$2001,15,FALSE)</f>
        <v>727.28659999999991</v>
      </c>
    </row>
    <row r="662" spans="1:27" x14ac:dyDescent="0.3">
      <c r="A662" s="11" t="s">
        <v>1098</v>
      </c>
      <c r="B662" s="11" t="str">
        <f>PROPER(VLOOKUP(A662,Customer!$A$2:$J$501,9,FALSE))</f>
        <v>Charles Miller</v>
      </c>
      <c r="C662" s="11" t="str">
        <f>PROPER(VLOOKUP(A662,Customer!$A$2:$H$501,3,FALSE))</f>
        <v>26</v>
      </c>
      <c r="D662" s="11" t="str">
        <f>PROPER(VLOOKUP(A662,Customer!$A$2:$H$501,4,FALSE))</f>
        <v>Male</v>
      </c>
      <c r="E662" s="11" t="str">
        <f>PROPER(VLOOKUP(A662,Customer!$A$2:$H$501,5,FALSE))</f>
        <v>Lake Allisonborough</v>
      </c>
      <c r="F662" s="11" t="str">
        <f>PROPER(VLOOKUP(A662,Customer!$A$2:$H$501,6,FALSE))</f>
        <v>Iowa</v>
      </c>
      <c r="G662" s="11" t="str">
        <f>VLOOKUP(A662,Customer!$A$2:$H$501,7,FALSE)</f>
        <v>USA</v>
      </c>
      <c r="H662" s="11" t="str">
        <f>PROPER(VLOOKUP(A662,Customer!$A$1:$J$501,10,FALSE))</f>
        <v>Silver</v>
      </c>
      <c r="I662" s="11" t="s">
        <v>1666</v>
      </c>
      <c r="J662" s="11" t="str">
        <f>VLOOKUP(I662, Product!$A$2:$H$501, 2,FALSE)</f>
        <v>Men's Hair Styling Gel</v>
      </c>
      <c r="K662" s="11" t="str">
        <f>VLOOKUP(I662,Product!$A$2:$H$501,3,FALSE)</f>
        <v>Beauty</v>
      </c>
      <c r="L662" s="11" t="str">
        <f>VLOOKUP(I662, Product!$A$2:$H$501, 4,FALSE)</f>
        <v>Haircare</v>
      </c>
      <c r="M662" s="11" t="str">
        <f>VLOOKUP(I662, Product!$A$2:$H$501,5,FALSE)</f>
        <v>Cline-Mccarthy</v>
      </c>
      <c r="N662" s="12">
        <f>VLOOKUP(I662, Product!$A$2:$I$501,8,FALSE)</f>
        <v>17.309999999999999</v>
      </c>
      <c r="O662" s="12">
        <f>VLOOKUP(I662, Product!$A$2:$I$501,9,FALSE)</f>
        <v>399</v>
      </c>
      <c r="P662" s="11" t="s">
        <v>1773</v>
      </c>
      <c r="Q662" s="11" t="str">
        <f>VLOOKUP(P662,Store_Dim!$A$2:$E$21,2,FALSE)</f>
        <v>Gray Ltd</v>
      </c>
      <c r="R662" s="11" t="str">
        <f>VLOOKUP(P662,Store_Dim!$A$2:$E$21,3,FALSE)</f>
        <v>North</v>
      </c>
      <c r="S662" s="11" t="str">
        <f>VLOOKUP(P662,Store_Dim!$A$2:$E$21,4,FALSE)</f>
        <v>New Michaelchester</v>
      </c>
      <c r="T662" s="11" t="str">
        <f>VLOOKUP(P662,Store_Dim!$A$2:$E$21,5,FALSE)</f>
        <v>Outlet</v>
      </c>
      <c r="U662" s="11" t="s">
        <v>3418</v>
      </c>
      <c r="V662" s="14">
        <f>VLOOKUP(Table1[[#This Row],[Sales_ID]],Sales!$A$2:$O$2001,2,FALSE)</f>
        <v>45496</v>
      </c>
      <c r="W662" s="15">
        <f>VLOOKUP(Table1[[#This Row],[Sales_ID]],Sales!$A$2:$O$2001,12,FALSE)</f>
        <v>3</v>
      </c>
      <c r="X662" s="16" t="str">
        <f>TEXT(VLOOKUP(Table1[[#This Row],[Sales_ID]],Sales!$A$2:$O$2001,13,FALSE),"₹#,##0")</f>
        <v>₹630</v>
      </c>
      <c r="Y662" s="51">
        <f>VLOOKUP(Table1[[#This Row],[Sales_ID]],Sales!$A$2:$O$2001,14,FALSE)</f>
        <v>7.0000000000000007E-2</v>
      </c>
      <c r="Z662" s="11" t="str">
        <f>VLOOKUP(Table1[[#This Row],[Sales_ID]],Sales!$A$2:$O$2001,10,FALSE)</f>
        <v>COD</v>
      </c>
      <c r="AA662" s="50">
        <f>VLOOKUP(Table1[[#This Row],[Sales_ID]],Sales!$A$2:$O$2001,15,FALSE)</f>
        <v>1758.4811999999999</v>
      </c>
    </row>
    <row r="663" spans="1:27" x14ac:dyDescent="0.3">
      <c r="A663" s="11" t="s">
        <v>484</v>
      </c>
      <c r="B663" s="11" t="str">
        <f>PROPER(VLOOKUP(A663,Customer!$A$2:$J$501,9,FALSE))</f>
        <v>Carlos Skinner</v>
      </c>
      <c r="C663" s="11" t="str">
        <f>PROPER(VLOOKUP(A663,Customer!$A$2:$H$501,3,FALSE))</f>
        <v>46</v>
      </c>
      <c r="D663" s="11" t="str">
        <f>PROPER(VLOOKUP(A663,Customer!$A$2:$H$501,4,FALSE))</f>
        <v>Male</v>
      </c>
      <c r="E663" s="11" t="str">
        <f>PROPER(VLOOKUP(A663,Customer!$A$2:$H$501,5,FALSE))</f>
        <v>Dwaynemouth</v>
      </c>
      <c r="F663" s="11" t="str">
        <f>PROPER(VLOOKUP(A663,Customer!$A$2:$H$501,6,FALSE))</f>
        <v>Alabama</v>
      </c>
      <c r="G663" s="11" t="str">
        <f>VLOOKUP(A663,Customer!$A$2:$H$501,7,FALSE)</f>
        <v>USA</v>
      </c>
      <c r="H663" s="11" t="str">
        <f>PROPER(VLOOKUP(A663,Customer!$A$1:$J$501,10,FALSE))</f>
        <v>Bronze</v>
      </c>
      <c r="I663" s="11" t="s">
        <v>1608</v>
      </c>
      <c r="J663" s="11" t="str">
        <f>VLOOKUP(I663, Product!$A$2:$H$501, 2,FALSE)</f>
        <v>Stainless Steel Cutlery Set</v>
      </c>
      <c r="K663" s="11" t="str">
        <f>VLOOKUP(I663,Product!$A$2:$H$501,3,FALSE)</f>
        <v>Home</v>
      </c>
      <c r="L663" s="11" t="str">
        <f>VLOOKUP(I663, Product!$A$2:$H$501, 4,FALSE)</f>
        <v>Kitchen</v>
      </c>
      <c r="M663" s="11" t="str">
        <f>VLOOKUP(I663, Product!$A$2:$H$501,5,FALSE)</f>
        <v>Stevens, Fernandez and Martin</v>
      </c>
      <c r="N663" s="12">
        <f>VLOOKUP(I663, Product!$A$2:$I$501,8,FALSE)</f>
        <v>19.52</v>
      </c>
      <c r="O663" s="12">
        <f>VLOOKUP(I663, Product!$A$2:$I$501,9,FALSE)</f>
        <v>57</v>
      </c>
      <c r="P663" s="11" t="s">
        <v>1804</v>
      </c>
      <c r="Q663" s="11" t="str">
        <f>VLOOKUP(P663,Store_Dim!$A$2:$E$21,2,FALSE)</f>
        <v>Frederick-Wright</v>
      </c>
      <c r="R663" s="11" t="str">
        <f>VLOOKUP(P663,Store_Dim!$A$2:$E$21,3,FALSE)</f>
        <v>West</v>
      </c>
      <c r="S663" s="11" t="str">
        <f>VLOOKUP(P663,Store_Dim!$A$2:$E$21,4,FALSE)</f>
        <v>New Jimmymouth</v>
      </c>
      <c r="T663" s="11" t="str">
        <f>VLOOKUP(P663,Store_Dim!$A$2:$E$21,5,FALSE)</f>
        <v>Flagship</v>
      </c>
      <c r="U663" s="11" t="s">
        <v>3419</v>
      </c>
      <c r="V663" s="14">
        <f>VLOOKUP(Table1[[#This Row],[Sales_ID]],Sales!$A$2:$O$2001,2,FALSE)</f>
        <v>45355</v>
      </c>
      <c r="W663" s="15">
        <f>VLOOKUP(Table1[[#This Row],[Sales_ID]],Sales!$A$2:$O$2001,12,FALSE)</f>
        <v>1</v>
      </c>
      <c r="X663" s="16" t="str">
        <f>TEXT(VLOOKUP(Table1[[#This Row],[Sales_ID]],Sales!$A$2:$O$2001,13,FALSE),"₹#,##0")</f>
        <v>₹102</v>
      </c>
      <c r="Y663" s="51">
        <f>VLOOKUP(Table1[[#This Row],[Sales_ID]],Sales!$A$2:$O$2001,14,FALSE)</f>
        <v>0.17</v>
      </c>
      <c r="Z663" s="11" t="str">
        <f>VLOOKUP(Table1[[#This Row],[Sales_ID]],Sales!$A$2:$O$2001,10,FALSE)</f>
        <v>Credit Card</v>
      </c>
      <c r="AA663" s="50">
        <f>VLOOKUP(Table1[[#This Row],[Sales_ID]],Sales!$A$2:$O$2001,15,FALSE)</f>
        <v>84.527199999999993</v>
      </c>
    </row>
    <row r="664" spans="1:27" x14ac:dyDescent="0.3">
      <c r="A664" s="11" t="s">
        <v>208</v>
      </c>
      <c r="B664" s="11" t="str">
        <f>PROPER(VLOOKUP(A664,Customer!$A$2:$J$501,9,FALSE))</f>
        <v>Wayne Mcpherson</v>
      </c>
      <c r="C664" s="11" t="str">
        <f>PROPER(VLOOKUP(A664,Customer!$A$2:$H$501,3,FALSE))</f>
        <v>56</v>
      </c>
      <c r="D664" s="11" t="str">
        <f>PROPER(VLOOKUP(A664,Customer!$A$2:$H$501,4,FALSE))</f>
        <v>Female</v>
      </c>
      <c r="E664" s="11" t="str">
        <f>PROPER(VLOOKUP(A664,Customer!$A$2:$H$501,5,FALSE))</f>
        <v>Edwardsfort</v>
      </c>
      <c r="F664" s="11" t="str">
        <f>PROPER(VLOOKUP(A664,Customer!$A$2:$H$501,6,FALSE))</f>
        <v>Minnesota</v>
      </c>
      <c r="G664" s="11" t="str">
        <f>VLOOKUP(A664,Customer!$A$2:$H$501,7,FALSE)</f>
        <v>USA</v>
      </c>
      <c r="H664" s="11" t="str">
        <f>PROPER(VLOOKUP(A664,Customer!$A$1:$J$501,10,FALSE))</f>
        <v>Bronze</v>
      </c>
      <c r="I664" s="11" t="s">
        <v>1596</v>
      </c>
      <c r="J664" s="11" t="str">
        <f>VLOOKUP(I664, Product!$A$2:$H$501, 2,FALSE)</f>
        <v>Foldable Camping Chair</v>
      </c>
      <c r="K664" s="11" t="str">
        <f>VLOOKUP(I664,Product!$A$2:$H$501,3,FALSE)</f>
        <v>Sports</v>
      </c>
      <c r="L664" s="11" t="str">
        <f>VLOOKUP(I664, Product!$A$2:$H$501, 4,FALSE)</f>
        <v>Outdoor</v>
      </c>
      <c r="M664" s="11" t="str">
        <f>VLOOKUP(I664, Product!$A$2:$H$501,5,FALSE)</f>
        <v>Cook Ltd</v>
      </c>
      <c r="N664" s="12">
        <f>VLOOKUP(I664, Product!$A$2:$I$501,8,FALSE)</f>
        <v>166.06</v>
      </c>
      <c r="O664" s="12">
        <f>VLOOKUP(I664, Product!$A$2:$I$501,9,FALSE)</f>
        <v>340</v>
      </c>
      <c r="P664" s="11" t="s">
        <v>1810</v>
      </c>
      <c r="Q664" s="11" t="str">
        <f>VLOOKUP(P664,Store_Dim!$A$2:$E$21,2,FALSE)</f>
        <v>Guerrero-Schmitt</v>
      </c>
      <c r="R664" s="11" t="str">
        <f>VLOOKUP(P664,Store_Dim!$A$2:$E$21,3,FALSE)</f>
        <v>East</v>
      </c>
      <c r="S664" s="11" t="str">
        <f>VLOOKUP(P664,Store_Dim!$A$2:$E$21,4,FALSE)</f>
        <v>East Stevechester</v>
      </c>
      <c r="T664" s="11" t="str">
        <f>VLOOKUP(P664,Store_Dim!$A$2:$E$21,5,FALSE)</f>
        <v>Flagship</v>
      </c>
      <c r="U664" s="11" t="s">
        <v>3420</v>
      </c>
      <c r="V664" s="14">
        <f>VLOOKUP(Table1[[#This Row],[Sales_ID]],Sales!$A$2:$O$2001,2,FALSE)</f>
        <v>45256</v>
      </c>
      <c r="W664" s="15">
        <f>VLOOKUP(Table1[[#This Row],[Sales_ID]],Sales!$A$2:$O$2001,12,FALSE)</f>
        <v>4</v>
      </c>
      <c r="X664" s="16" t="str">
        <f>TEXT(VLOOKUP(Table1[[#This Row],[Sales_ID]],Sales!$A$2:$O$2001,13,FALSE),"₹#,##0")</f>
        <v>₹641</v>
      </c>
      <c r="Y664" s="51">
        <f>VLOOKUP(Table1[[#This Row],[Sales_ID]],Sales!$A$2:$O$2001,14,FALSE)</f>
        <v>0.16</v>
      </c>
      <c r="Z664" s="11" t="str">
        <f>VLOOKUP(Table1[[#This Row],[Sales_ID]],Sales!$A$2:$O$2001,10,FALSE)</f>
        <v>COD</v>
      </c>
      <c r="AA664" s="50">
        <f>VLOOKUP(Table1[[#This Row],[Sales_ID]],Sales!$A$2:$O$2001,15,FALSE)</f>
        <v>2155.2719999999999</v>
      </c>
    </row>
    <row r="665" spans="1:27" x14ac:dyDescent="0.3">
      <c r="A665" s="11" t="s">
        <v>1452</v>
      </c>
      <c r="B665" s="11" t="str">
        <f>PROPER(VLOOKUP(A665,Customer!$A$2:$J$501,9,FALSE))</f>
        <v>Debra Mccullough</v>
      </c>
      <c r="C665" s="11" t="str">
        <f>PROPER(VLOOKUP(A665,Customer!$A$2:$H$501,3,FALSE))</f>
        <v>42</v>
      </c>
      <c r="D665" s="11" t="str">
        <f>PROPER(VLOOKUP(A665,Customer!$A$2:$H$501,4,FALSE))</f>
        <v>Male</v>
      </c>
      <c r="E665" s="11" t="str">
        <f>PROPER(VLOOKUP(A665,Customer!$A$2:$H$501,5,FALSE))</f>
        <v>Mcdanielfurt</v>
      </c>
      <c r="F665" s="11" t="str">
        <f>PROPER(VLOOKUP(A665,Customer!$A$2:$H$501,6,FALSE))</f>
        <v>Montana</v>
      </c>
      <c r="G665" s="11" t="str">
        <f>VLOOKUP(A665,Customer!$A$2:$H$501,7,FALSE)</f>
        <v>USA</v>
      </c>
      <c r="H665" s="11" t="str">
        <f>PROPER(VLOOKUP(A665,Customer!$A$1:$J$501,10,FALSE))</f>
        <v>Platinum</v>
      </c>
      <c r="I665" s="11" t="s">
        <v>1634</v>
      </c>
      <c r="J665" s="11" t="str">
        <f>VLOOKUP(I665, Product!$A$2:$H$501, 2,FALSE)</f>
        <v>USB External Hard Drive</v>
      </c>
      <c r="K665" s="11" t="str">
        <f>VLOOKUP(I665,Product!$A$2:$H$501,3,FALSE)</f>
        <v>Electronics</v>
      </c>
      <c r="L665" s="11" t="str">
        <f>VLOOKUP(I665, Product!$A$2:$H$501, 4,FALSE)</f>
        <v>Computer</v>
      </c>
      <c r="M665" s="11" t="str">
        <f>VLOOKUP(I665, Product!$A$2:$H$501,5,FALSE)</f>
        <v>Robinson Inc</v>
      </c>
      <c r="N665" s="12">
        <f>VLOOKUP(I665, Product!$A$2:$I$501,8,FALSE)</f>
        <v>253.33</v>
      </c>
      <c r="O665" s="12">
        <f>VLOOKUP(I665, Product!$A$2:$I$501,9,FALSE)</f>
        <v>266</v>
      </c>
      <c r="P665" s="11" t="s">
        <v>1757</v>
      </c>
      <c r="Q665" s="11" t="str">
        <f>VLOOKUP(P665,Store_Dim!$A$2:$E$21,2,FALSE)</f>
        <v>Martinez, Adkins and Johnson</v>
      </c>
      <c r="R665" s="11" t="str">
        <f>VLOOKUP(P665,Store_Dim!$A$2:$E$21,3,FALSE)</f>
        <v>North</v>
      </c>
      <c r="S665" s="11" t="str">
        <f>VLOOKUP(P665,Store_Dim!$A$2:$E$21,4,FALSE)</f>
        <v>Danielmouth</v>
      </c>
      <c r="T665" s="11" t="str">
        <f>VLOOKUP(P665,Store_Dim!$A$2:$E$21,5,FALSE)</f>
        <v>Flagship</v>
      </c>
      <c r="U665" s="11" t="s">
        <v>3421</v>
      </c>
      <c r="V665" s="14">
        <f>VLOOKUP(Table1[[#This Row],[Sales_ID]],Sales!$A$2:$O$2001,2,FALSE)</f>
        <v>45849</v>
      </c>
      <c r="W665" s="15">
        <f>VLOOKUP(Table1[[#This Row],[Sales_ID]],Sales!$A$2:$O$2001,12,FALSE)</f>
        <v>1</v>
      </c>
      <c r="X665" s="16" t="str">
        <f>TEXT(VLOOKUP(Table1[[#This Row],[Sales_ID]],Sales!$A$2:$O$2001,13,FALSE),"₹#,##0")</f>
        <v>₹136</v>
      </c>
      <c r="Y665" s="51">
        <f>VLOOKUP(Table1[[#This Row],[Sales_ID]],Sales!$A$2:$O$2001,14,FALSE)</f>
        <v>0.23</v>
      </c>
      <c r="Z665" s="11" t="str">
        <f>VLOOKUP(Table1[[#This Row],[Sales_ID]],Sales!$A$2:$O$2001,10,FALSE)</f>
        <v>PayPal</v>
      </c>
      <c r="AA665" s="50">
        <f>VLOOKUP(Table1[[#This Row],[Sales_ID]],Sales!$A$2:$O$2001,15,FALSE)</f>
        <v>104.6199</v>
      </c>
    </row>
    <row r="666" spans="1:27" x14ac:dyDescent="0.3">
      <c r="A666" s="11" t="s">
        <v>341</v>
      </c>
      <c r="B666" s="11" t="str">
        <f>PROPER(VLOOKUP(A666,Customer!$A$2:$J$501,9,FALSE))</f>
        <v>Amy Fowler</v>
      </c>
      <c r="C666" s="11" t="str">
        <f>PROPER(VLOOKUP(A666,Customer!$A$2:$H$501,3,FALSE))</f>
        <v>62</v>
      </c>
      <c r="D666" s="11" t="str">
        <f>PROPER(VLOOKUP(A666,Customer!$A$2:$H$501,4,FALSE))</f>
        <v>Female</v>
      </c>
      <c r="E666" s="11" t="str">
        <f>PROPER(VLOOKUP(A666,Customer!$A$2:$H$501,5,FALSE))</f>
        <v>West Bobbyshire</v>
      </c>
      <c r="F666" s="11" t="str">
        <f>PROPER(VLOOKUP(A666,Customer!$A$2:$H$501,6,FALSE))</f>
        <v>New York</v>
      </c>
      <c r="G666" s="11" t="str">
        <f>VLOOKUP(A666,Customer!$A$2:$H$501,7,FALSE)</f>
        <v>USA</v>
      </c>
      <c r="H666" s="11" t="str">
        <f>PROPER(VLOOKUP(A666,Customer!$A$1:$J$501,10,FALSE))</f>
        <v>Platinum</v>
      </c>
      <c r="I666" s="11" t="s">
        <v>1590</v>
      </c>
      <c r="J666" s="11" t="str">
        <f>VLOOKUP(I666, Product!$A$2:$H$501, 2,FALSE)</f>
        <v>Multi-Purpose Storage Box</v>
      </c>
      <c r="K666" s="11" t="str">
        <f>VLOOKUP(I666,Product!$A$2:$H$501,3,FALSE)</f>
        <v>Home</v>
      </c>
      <c r="L666" s="11" t="str">
        <f>VLOOKUP(I666, Product!$A$2:$H$501, 4,FALSE)</f>
        <v>Storage</v>
      </c>
      <c r="M666" s="11" t="str">
        <f>VLOOKUP(I666, Product!$A$2:$H$501,5,FALSE)</f>
        <v>Gardner-Montes</v>
      </c>
      <c r="N666" s="12">
        <f>VLOOKUP(I666, Product!$A$2:$I$501,8,FALSE)</f>
        <v>123.46</v>
      </c>
      <c r="O666" s="12">
        <f>VLOOKUP(I666, Product!$A$2:$I$501,9,FALSE)</f>
        <v>76</v>
      </c>
      <c r="P666" s="11" t="s">
        <v>1776</v>
      </c>
      <c r="Q666" s="11" t="str">
        <f>VLOOKUP(P666,Store_Dim!$A$2:$E$21,2,FALSE)</f>
        <v>Benson-Elliott</v>
      </c>
      <c r="R666" s="11" t="str">
        <f>VLOOKUP(P666,Store_Dim!$A$2:$E$21,3,FALSE)</f>
        <v>East</v>
      </c>
      <c r="S666" s="11" t="str">
        <f>VLOOKUP(P666,Store_Dim!$A$2:$E$21,4,FALSE)</f>
        <v>Port Josephberg</v>
      </c>
      <c r="T666" s="11" t="str">
        <f>VLOOKUP(P666,Store_Dim!$A$2:$E$21,5,FALSE)</f>
        <v>Online</v>
      </c>
      <c r="U666" s="11" t="s">
        <v>3422</v>
      </c>
      <c r="V666" s="14">
        <f>VLOOKUP(Table1[[#This Row],[Sales_ID]],Sales!$A$2:$O$2001,2,FALSE)</f>
        <v>45344</v>
      </c>
      <c r="W666" s="15">
        <f>VLOOKUP(Table1[[#This Row],[Sales_ID]],Sales!$A$2:$O$2001,12,FALSE)</f>
        <v>1</v>
      </c>
      <c r="X666" s="16" t="str">
        <f>TEXT(VLOOKUP(Table1[[#This Row],[Sales_ID]],Sales!$A$2:$O$2001,13,FALSE),"₹#,##0")</f>
        <v>₹388</v>
      </c>
      <c r="Y666" s="51">
        <f>VLOOKUP(Table1[[#This Row],[Sales_ID]],Sales!$A$2:$O$2001,14,FALSE)</f>
        <v>0.01</v>
      </c>
      <c r="Z666" s="11" t="str">
        <f>VLOOKUP(Table1[[#This Row],[Sales_ID]],Sales!$A$2:$O$2001,10,FALSE)</f>
        <v>PayPal</v>
      </c>
      <c r="AA666" s="50">
        <f>VLOOKUP(Table1[[#This Row],[Sales_ID]],Sales!$A$2:$O$2001,15,FALSE)</f>
        <v>384.4665</v>
      </c>
    </row>
    <row r="667" spans="1:27" x14ac:dyDescent="0.3">
      <c r="A667" s="11" t="s">
        <v>1495</v>
      </c>
      <c r="B667" s="11" t="str">
        <f>PROPER(VLOOKUP(A667,Customer!$A$2:$J$501,9,FALSE))</f>
        <v>Eric Lee</v>
      </c>
      <c r="C667" s="11" t="str">
        <f>PROPER(VLOOKUP(A667,Customer!$A$2:$H$501,3,FALSE))</f>
        <v>22</v>
      </c>
      <c r="D667" s="11" t="str">
        <f>PROPER(VLOOKUP(A667,Customer!$A$2:$H$501,4,FALSE))</f>
        <v>Female</v>
      </c>
      <c r="E667" s="11" t="str">
        <f>PROPER(VLOOKUP(A667,Customer!$A$2:$H$501,5,FALSE))</f>
        <v>Lake April</v>
      </c>
      <c r="F667" s="11" t="str">
        <f>PROPER(VLOOKUP(A667,Customer!$A$2:$H$501,6,FALSE))</f>
        <v>Vermont</v>
      </c>
      <c r="G667" s="11" t="str">
        <f>VLOOKUP(A667,Customer!$A$2:$H$501,7,FALSE)</f>
        <v>USA</v>
      </c>
      <c r="H667" s="11" t="str">
        <f>PROPER(VLOOKUP(A667,Customer!$A$1:$J$501,10,FALSE))</f>
        <v>Bronze</v>
      </c>
      <c r="I667" s="11" t="s">
        <v>1624</v>
      </c>
      <c r="J667" s="11" t="str">
        <f>VLOOKUP(I667, Product!$A$2:$H$501, 2,FALSE)</f>
        <v>Sports Water Hydration Pack</v>
      </c>
      <c r="K667" s="11" t="str">
        <f>VLOOKUP(I667,Product!$A$2:$H$501,3,FALSE)</f>
        <v>Sports</v>
      </c>
      <c r="L667" s="11" t="str">
        <f>VLOOKUP(I667, Product!$A$2:$H$501, 4,FALSE)</f>
        <v>Outdoor</v>
      </c>
      <c r="M667" s="11" t="str">
        <f>VLOOKUP(I667, Product!$A$2:$H$501,5,FALSE)</f>
        <v>Sims-Smith</v>
      </c>
      <c r="N667" s="12">
        <f>VLOOKUP(I667, Product!$A$2:$I$501,8,FALSE)</f>
        <v>135.61000000000001</v>
      </c>
      <c r="O667" s="12">
        <f>VLOOKUP(I667, Product!$A$2:$I$501,9,FALSE)</f>
        <v>394</v>
      </c>
      <c r="P667" s="11" t="s">
        <v>1786</v>
      </c>
      <c r="Q667" s="11" t="str">
        <f>VLOOKUP(P667,Store_Dim!$A$2:$E$21,2,FALSE)</f>
        <v>Moore, Padilla and Butler</v>
      </c>
      <c r="R667" s="11" t="str">
        <f>VLOOKUP(P667,Store_Dim!$A$2:$E$21,3,FALSE)</f>
        <v>South</v>
      </c>
      <c r="S667" s="11" t="str">
        <f>VLOOKUP(P667,Store_Dim!$A$2:$E$21,4,FALSE)</f>
        <v>East Johnstad</v>
      </c>
      <c r="T667" s="11" t="str">
        <f>VLOOKUP(P667,Store_Dim!$A$2:$E$21,5,FALSE)</f>
        <v>Flagship</v>
      </c>
      <c r="U667" s="11" t="s">
        <v>3423</v>
      </c>
      <c r="V667" s="14">
        <f>VLOOKUP(Table1[[#This Row],[Sales_ID]],Sales!$A$2:$O$2001,2,FALSE)</f>
        <v>45367</v>
      </c>
      <c r="W667" s="15">
        <f>VLOOKUP(Table1[[#This Row],[Sales_ID]],Sales!$A$2:$O$2001,12,FALSE)</f>
        <v>2</v>
      </c>
      <c r="X667" s="16" t="str">
        <f>TEXT(VLOOKUP(Table1[[#This Row],[Sales_ID]],Sales!$A$2:$O$2001,13,FALSE),"₹#,##0")</f>
        <v>₹999</v>
      </c>
      <c r="Y667" s="51">
        <f>VLOOKUP(Table1[[#This Row],[Sales_ID]],Sales!$A$2:$O$2001,14,FALSE)</f>
        <v>0.3</v>
      </c>
      <c r="Z667" s="11" t="str">
        <f>VLOOKUP(Table1[[#This Row],[Sales_ID]],Sales!$A$2:$O$2001,10,FALSE)</f>
        <v>PayPal</v>
      </c>
      <c r="AA667" s="50">
        <f>VLOOKUP(Table1[[#This Row],[Sales_ID]],Sales!$A$2:$O$2001,15,FALSE)</f>
        <v>1398.712</v>
      </c>
    </row>
    <row r="668" spans="1:27" x14ac:dyDescent="0.3">
      <c r="A668" s="11" t="s">
        <v>565</v>
      </c>
      <c r="B668" s="11" t="str">
        <f>PROPER(VLOOKUP(A668,Customer!$A$2:$J$501,9,FALSE))</f>
        <v>Christopher Garcia Dds</v>
      </c>
      <c r="C668" s="11" t="str">
        <f>PROPER(VLOOKUP(A668,Customer!$A$2:$H$501,3,FALSE))</f>
        <v>18</v>
      </c>
      <c r="D668" s="11" t="str">
        <f>PROPER(VLOOKUP(A668,Customer!$A$2:$H$501,4,FALSE))</f>
        <v>Male</v>
      </c>
      <c r="E668" s="11" t="str">
        <f>PROPER(VLOOKUP(A668,Customer!$A$2:$H$501,5,FALSE))</f>
        <v>New Joseph</v>
      </c>
      <c r="F668" s="11" t="str">
        <f>PROPER(VLOOKUP(A668,Customer!$A$2:$H$501,6,FALSE))</f>
        <v>Missouri</v>
      </c>
      <c r="G668" s="11" t="str">
        <f>VLOOKUP(A668,Customer!$A$2:$H$501,7,FALSE)</f>
        <v>USA</v>
      </c>
      <c r="H668" s="11" t="str">
        <f>PROPER(VLOOKUP(A668,Customer!$A$1:$J$501,10,FALSE))</f>
        <v>Gold</v>
      </c>
      <c r="I668" s="11" t="s">
        <v>1624</v>
      </c>
      <c r="J668" s="11" t="str">
        <f>VLOOKUP(I668, Product!$A$2:$H$501, 2,FALSE)</f>
        <v>Sports Water Hydration Pack</v>
      </c>
      <c r="K668" s="11" t="str">
        <f>VLOOKUP(I668,Product!$A$2:$H$501,3,FALSE)</f>
        <v>Sports</v>
      </c>
      <c r="L668" s="11" t="str">
        <f>VLOOKUP(I668, Product!$A$2:$H$501, 4,FALSE)</f>
        <v>Outdoor</v>
      </c>
      <c r="M668" s="11" t="str">
        <f>VLOOKUP(I668, Product!$A$2:$H$501,5,FALSE)</f>
        <v>Sims-Smith</v>
      </c>
      <c r="N668" s="12">
        <f>VLOOKUP(I668, Product!$A$2:$I$501,8,FALSE)</f>
        <v>135.61000000000001</v>
      </c>
      <c r="O668" s="12">
        <f>VLOOKUP(I668, Product!$A$2:$I$501,9,FALSE)</f>
        <v>394</v>
      </c>
      <c r="P668" s="11" t="s">
        <v>1807</v>
      </c>
      <c r="Q668" s="11" t="str">
        <f>VLOOKUP(P668,Store_Dim!$A$2:$E$21,2,FALSE)</f>
        <v>Holloway Ltd</v>
      </c>
      <c r="R668" s="11" t="str">
        <f>VLOOKUP(P668,Store_Dim!$A$2:$E$21,3,FALSE)</f>
        <v>North</v>
      </c>
      <c r="S668" s="11" t="str">
        <f>VLOOKUP(P668,Store_Dim!$A$2:$E$21,4,FALSE)</f>
        <v>Bensonhaven</v>
      </c>
      <c r="T668" s="11" t="str">
        <f>VLOOKUP(P668,Store_Dim!$A$2:$E$21,5,FALSE)</f>
        <v>Flagship</v>
      </c>
      <c r="U668" s="11" t="s">
        <v>3424</v>
      </c>
      <c r="V668" s="14">
        <f>VLOOKUP(Table1[[#This Row],[Sales_ID]],Sales!$A$2:$O$2001,2,FALSE)</f>
        <v>45887</v>
      </c>
      <c r="W668" s="15">
        <f>VLOOKUP(Table1[[#This Row],[Sales_ID]],Sales!$A$2:$O$2001,12,FALSE)</f>
        <v>3</v>
      </c>
      <c r="X668" s="16" t="str">
        <f>TEXT(VLOOKUP(Table1[[#This Row],[Sales_ID]],Sales!$A$2:$O$2001,13,FALSE),"₹#,##0")</f>
        <v>₹453</v>
      </c>
      <c r="Y668" s="51">
        <f>VLOOKUP(Table1[[#This Row],[Sales_ID]],Sales!$A$2:$O$2001,14,FALSE)</f>
        <v>0.08</v>
      </c>
      <c r="Z668" s="11" t="str">
        <f>VLOOKUP(Table1[[#This Row],[Sales_ID]],Sales!$A$2:$O$2001,10,FALSE)</f>
        <v>COD</v>
      </c>
      <c r="AA668" s="50">
        <f>VLOOKUP(Table1[[#This Row],[Sales_ID]],Sales!$A$2:$O$2001,15,FALSE)</f>
        <v>1250.8044</v>
      </c>
    </row>
    <row r="669" spans="1:27" x14ac:dyDescent="0.3">
      <c r="A669" s="11" t="s">
        <v>755</v>
      </c>
      <c r="B669" s="11" t="str">
        <f>PROPER(VLOOKUP(A669,Customer!$A$2:$J$501,9,FALSE))</f>
        <v>Jon Ortiz</v>
      </c>
      <c r="C669" s="11" t="str">
        <f>PROPER(VLOOKUP(A669,Customer!$A$2:$H$501,3,FALSE))</f>
        <v>28</v>
      </c>
      <c r="D669" s="11" t="str">
        <f>PROPER(VLOOKUP(A669,Customer!$A$2:$H$501,4,FALSE))</f>
        <v>Female</v>
      </c>
      <c r="E669" s="11" t="str">
        <f>PROPER(VLOOKUP(A669,Customer!$A$2:$H$501,5,FALSE))</f>
        <v>South Angelaport</v>
      </c>
      <c r="F669" s="11" t="str">
        <f>PROPER(VLOOKUP(A669,Customer!$A$2:$H$501,6,FALSE))</f>
        <v>Delaware</v>
      </c>
      <c r="G669" s="11" t="str">
        <f>VLOOKUP(A669,Customer!$A$2:$H$501,7,FALSE)</f>
        <v>USA</v>
      </c>
      <c r="H669" s="11" t="str">
        <f>PROPER(VLOOKUP(A669,Customer!$A$1:$J$501,10,FALSE))</f>
        <v>Bronze</v>
      </c>
      <c r="I669" s="11" t="s">
        <v>1708</v>
      </c>
      <c r="J669" s="11" t="str">
        <f>VLOOKUP(I669, Product!$A$2:$H$501, 2,FALSE)</f>
        <v>Wall-Mounted Spice Rack</v>
      </c>
      <c r="K669" s="11" t="str">
        <f>VLOOKUP(I669,Product!$A$2:$H$501,3,FALSE)</f>
        <v>Home</v>
      </c>
      <c r="L669" s="11" t="str">
        <f>VLOOKUP(I669, Product!$A$2:$H$501, 4,FALSE)</f>
        <v>Kitchen</v>
      </c>
      <c r="M669" s="11" t="str">
        <f>VLOOKUP(I669, Product!$A$2:$H$501,5,FALSE)</f>
        <v>Allison Ltd</v>
      </c>
      <c r="N669" s="12">
        <f>VLOOKUP(I669, Product!$A$2:$I$501,8,FALSE)</f>
        <v>143.43</v>
      </c>
      <c r="O669" s="12">
        <f>VLOOKUP(I669, Product!$A$2:$I$501,9,FALSE)</f>
        <v>58</v>
      </c>
      <c r="P669" s="11" t="s">
        <v>1789</v>
      </c>
      <c r="Q669" s="11" t="str">
        <f>VLOOKUP(P669,Store_Dim!$A$2:$E$21,2,FALSE)</f>
        <v>Hill, Wagner and Ballard</v>
      </c>
      <c r="R669" s="11" t="str">
        <f>VLOOKUP(P669,Store_Dim!$A$2:$E$21,3,FALSE)</f>
        <v>East</v>
      </c>
      <c r="S669" s="11" t="str">
        <f>VLOOKUP(P669,Store_Dim!$A$2:$E$21,4,FALSE)</f>
        <v>East Davidville</v>
      </c>
      <c r="T669" s="11" t="str">
        <f>VLOOKUP(P669,Store_Dim!$A$2:$E$21,5,FALSE)</f>
        <v>Online</v>
      </c>
      <c r="U669" s="11" t="s">
        <v>3425</v>
      </c>
      <c r="V669" s="14">
        <f>VLOOKUP(Table1[[#This Row],[Sales_ID]],Sales!$A$2:$O$2001,2,FALSE)</f>
        <v>45567</v>
      </c>
      <c r="W669" s="15">
        <f>VLOOKUP(Table1[[#This Row],[Sales_ID]],Sales!$A$2:$O$2001,12,FALSE)</f>
        <v>2</v>
      </c>
      <c r="X669" s="16" t="str">
        <f>TEXT(VLOOKUP(Table1[[#This Row],[Sales_ID]],Sales!$A$2:$O$2001,13,FALSE),"₹#,##0")</f>
        <v>₹61</v>
      </c>
      <c r="Y669" s="51">
        <f>VLOOKUP(Table1[[#This Row],[Sales_ID]],Sales!$A$2:$O$2001,14,FALSE)</f>
        <v>0.15</v>
      </c>
      <c r="Z669" s="11" t="str">
        <f>VLOOKUP(Table1[[#This Row],[Sales_ID]],Sales!$A$2:$O$2001,10,FALSE)</f>
        <v>COD</v>
      </c>
      <c r="AA669" s="50">
        <f>VLOOKUP(Table1[[#This Row],[Sales_ID]],Sales!$A$2:$O$2001,15,FALSE)</f>
        <v>104.227</v>
      </c>
    </row>
    <row r="670" spans="1:27" x14ac:dyDescent="0.3">
      <c r="A670" s="11" t="s">
        <v>878</v>
      </c>
      <c r="B670" s="11" t="str">
        <f>PROPER(VLOOKUP(A670,Customer!$A$2:$J$501,9,FALSE))</f>
        <v>Arthur Warren</v>
      </c>
      <c r="C670" s="11" t="str">
        <f>PROPER(VLOOKUP(A670,Customer!$A$2:$H$501,3,FALSE))</f>
        <v>38</v>
      </c>
      <c r="D670" s="11" t="str">
        <f>PROPER(VLOOKUP(A670,Customer!$A$2:$H$501,4,FALSE))</f>
        <v>Male</v>
      </c>
      <c r="E670" s="11" t="str">
        <f>PROPER(VLOOKUP(A670,Customer!$A$2:$H$501,5,FALSE))</f>
        <v>Ericshire</v>
      </c>
      <c r="F670" s="11" t="str">
        <f>PROPER(VLOOKUP(A670,Customer!$A$2:$H$501,6,FALSE))</f>
        <v>Nevada</v>
      </c>
      <c r="G670" s="11" t="str">
        <f>VLOOKUP(A670,Customer!$A$2:$H$501,7,FALSE)</f>
        <v>USA</v>
      </c>
      <c r="H670" s="11" t="str">
        <f>PROPER(VLOOKUP(A670,Customer!$A$1:$J$501,10,FALSE))</f>
        <v>Gold</v>
      </c>
      <c r="I670" s="11" t="s">
        <v>1678</v>
      </c>
      <c r="J670" s="11" t="str">
        <f>VLOOKUP(I670, Product!$A$2:$H$501, 2,FALSE)</f>
        <v>Adjustable Dumbbells 20kg</v>
      </c>
      <c r="K670" s="11" t="str">
        <f>VLOOKUP(I670,Product!$A$2:$H$501,3,FALSE)</f>
        <v>Sports</v>
      </c>
      <c r="L670" s="11" t="str">
        <f>VLOOKUP(I670, Product!$A$2:$H$501, 4,FALSE)</f>
        <v>Fitness</v>
      </c>
      <c r="M670" s="11" t="str">
        <f>VLOOKUP(I670, Product!$A$2:$H$501,5,FALSE)</f>
        <v>Montgomery, Benton and Miller</v>
      </c>
      <c r="N670" s="12">
        <f>VLOOKUP(I670, Product!$A$2:$I$501,8,FALSE)</f>
        <v>240.63</v>
      </c>
      <c r="O670" s="12">
        <f>VLOOKUP(I670, Product!$A$2:$I$501,9,FALSE)</f>
        <v>423</v>
      </c>
      <c r="P670" s="11" t="s">
        <v>1813</v>
      </c>
      <c r="Q670" s="11" t="str">
        <f>VLOOKUP(P670,Store_Dim!$A$2:$E$21,2,FALSE)</f>
        <v>Mann-Austin</v>
      </c>
      <c r="R670" s="11" t="str">
        <f>VLOOKUP(P670,Store_Dim!$A$2:$E$21,3,FALSE)</f>
        <v>East</v>
      </c>
      <c r="S670" s="11" t="str">
        <f>VLOOKUP(P670,Store_Dim!$A$2:$E$21,4,FALSE)</f>
        <v>Vasquezborough</v>
      </c>
      <c r="T670" s="11" t="str">
        <f>VLOOKUP(P670,Store_Dim!$A$2:$E$21,5,FALSE)</f>
        <v>Online</v>
      </c>
      <c r="U670" s="11" t="s">
        <v>1842</v>
      </c>
      <c r="V670" s="14">
        <f>VLOOKUP(Table1[[#This Row],[Sales_ID]],Sales!$A$2:$O$2001,2,FALSE)</f>
        <v>45913</v>
      </c>
      <c r="W670" s="15">
        <f>VLOOKUP(Table1[[#This Row],[Sales_ID]],Sales!$A$2:$O$2001,12,FALSE)</f>
        <v>2</v>
      </c>
      <c r="X670" s="16" t="str">
        <f>TEXT(VLOOKUP(Table1[[#This Row],[Sales_ID]],Sales!$A$2:$O$2001,13,FALSE),"₹#,##0")</f>
        <v>₹452</v>
      </c>
      <c r="Y670" s="51">
        <f>VLOOKUP(Table1[[#This Row],[Sales_ID]],Sales!$A$2:$O$2001,14,FALSE)</f>
        <v>0.25</v>
      </c>
      <c r="Z670" s="11" t="str">
        <f>VLOOKUP(Table1[[#This Row],[Sales_ID]],Sales!$A$2:$O$2001,10,FALSE)</f>
        <v>Credit Card</v>
      </c>
      <c r="AA670" s="50">
        <f>VLOOKUP(Table1[[#This Row],[Sales_ID]],Sales!$A$2:$O$2001,15,FALSE)</f>
        <v>677.97</v>
      </c>
    </row>
    <row r="671" spans="1:27" x14ac:dyDescent="0.3">
      <c r="A671" s="11" t="s">
        <v>89</v>
      </c>
      <c r="B671" s="11" t="str">
        <f>PROPER(VLOOKUP(A671,Customer!$A$2:$J$501,9,FALSE))</f>
        <v>Bridget Allen</v>
      </c>
      <c r="C671" s="11" t="str">
        <f>PROPER(VLOOKUP(A671,Customer!$A$2:$H$501,3,FALSE))</f>
        <v>59</v>
      </c>
      <c r="D671" s="11" t="str">
        <f>PROPER(VLOOKUP(A671,Customer!$A$2:$H$501,4,FALSE))</f>
        <v>Male</v>
      </c>
      <c r="E671" s="11" t="str">
        <f>PROPER(VLOOKUP(A671,Customer!$A$2:$H$501,5,FALSE))</f>
        <v>Lake Shaneburgh</v>
      </c>
      <c r="F671" s="11" t="str">
        <f>PROPER(VLOOKUP(A671,Customer!$A$2:$H$501,6,FALSE))</f>
        <v>Delaware</v>
      </c>
      <c r="G671" s="11" t="str">
        <f>VLOOKUP(A671,Customer!$A$2:$H$501,7,FALSE)</f>
        <v>USA</v>
      </c>
      <c r="H671" s="11" t="str">
        <f>PROPER(VLOOKUP(A671,Customer!$A$1:$J$501,10,FALSE))</f>
        <v>Silver</v>
      </c>
      <c r="I671" s="11" t="s">
        <v>1688</v>
      </c>
      <c r="J671" s="11" t="str">
        <f>VLOOKUP(I671, Product!$A$2:$H$501, 2,FALSE)</f>
        <v>Kitchen Storage Rack</v>
      </c>
      <c r="K671" s="11" t="str">
        <f>VLOOKUP(I671,Product!$A$2:$H$501,3,FALSE)</f>
        <v>Home</v>
      </c>
      <c r="L671" s="11" t="str">
        <f>VLOOKUP(I671, Product!$A$2:$H$501, 4,FALSE)</f>
        <v>Storage</v>
      </c>
      <c r="M671" s="11" t="str">
        <f>VLOOKUP(I671, Product!$A$2:$H$501,5,FALSE)</f>
        <v>Duran Group</v>
      </c>
      <c r="N671" s="12">
        <f>VLOOKUP(I671, Product!$A$2:$I$501,8,FALSE)</f>
        <v>138.05000000000001</v>
      </c>
      <c r="O671" s="12">
        <f>VLOOKUP(I671, Product!$A$2:$I$501,9,FALSE)</f>
        <v>89</v>
      </c>
      <c r="P671" s="11" t="s">
        <v>1810</v>
      </c>
      <c r="Q671" s="11" t="str">
        <f>VLOOKUP(P671,Store_Dim!$A$2:$E$21,2,FALSE)</f>
        <v>Guerrero-Schmitt</v>
      </c>
      <c r="R671" s="11" t="str">
        <f>VLOOKUP(P671,Store_Dim!$A$2:$E$21,3,FALSE)</f>
        <v>East</v>
      </c>
      <c r="S671" s="11" t="str">
        <f>VLOOKUP(P671,Store_Dim!$A$2:$E$21,4,FALSE)</f>
        <v>East Stevechester</v>
      </c>
      <c r="T671" s="11" t="str">
        <f>VLOOKUP(P671,Store_Dim!$A$2:$E$21,5,FALSE)</f>
        <v>Flagship</v>
      </c>
      <c r="U671" s="11" t="s">
        <v>1986</v>
      </c>
      <c r="V671" s="14">
        <f>VLOOKUP(Table1[[#This Row],[Sales_ID]],Sales!$A$2:$O$2001,2,FALSE)</f>
        <v>45918</v>
      </c>
      <c r="W671" s="15">
        <f>VLOOKUP(Table1[[#This Row],[Sales_ID]],Sales!$A$2:$O$2001,12,FALSE)</f>
        <v>2</v>
      </c>
      <c r="X671" s="16" t="str">
        <f>TEXT(VLOOKUP(Table1[[#This Row],[Sales_ID]],Sales!$A$2:$O$2001,13,FALSE),"₹#,##0")</f>
        <v>₹623</v>
      </c>
      <c r="Y671" s="51">
        <f>VLOOKUP(Table1[[#This Row],[Sales_ID]],Sales!$A$2:$O$2001,14,FALSE)</f>
        <v>0.13</v>
      </c>
      <c r="Z671" s="11" t="str">
        <f>VLOOKUP(Table1[[#This Row],[Sales_ID]],Sales!$A$2:$O$2001,10,FALSE)</f>
        <v>Credit Card</v>
      </c>
      <c r="AA671" s="50">
        <f>VLOOKUP(Table1[[#This Row],[Sales_ID]],Sales!$A$2:$O$2001,15,FALSE)</f>
        <v>1084.6812</v>
      </c>
    </row>
    <row r="672" spans="1:27" x14ac:dyDescent="0.3">
      <c r="A672" s="11" t="s">
        <v>1074</v>
      </c>
      <c r="B672" s="11" t="str">
        <f>PROPER(VLOOKUP(A672,Customer!$A$2:$J$501,9,FALSE))</f>
        <v>Michelle Cunningham</v>
      </c>
      <c r="C672" s="11" t="str">
        <f>PROPER(VLOOKUP(A672,Customer!$A$2:$H$501,3,FALSE))</f>
        <v>30</v>
      </c>
      <c r="D672" s="11" t="str">
        <f>PROPER(VLOOKUP(A672,Customer!$A$2:$H$501,4,FALSE))</f>
        <v>Female</v>
      </c>
      <c r="E672" s="11" t="str">
        <f>PROPER(VLOOKUP(A672,Customer!$A$2:$H$501,5,FALSE))</f>
        <v>Amandaborough</v>
      </c>
      <c r="F672" s="11" t="str">
        <f>PROPER(VLOOKUP(A672,Customer!$A$2:$H$501,6,FALSE))</f>
        <v>Connecticut</v>
      </c>
      <c r="G672" s="11" t="str">
        <f>VLOOKUP(A672,Customer!$A$2:$H$501,7,FALSE)</f>
        <v>USA</v>
      </c>
      <c r="H672" s="11" t="str">
        <f>PROPER(VLOOKUP(A672,Customer!$A$1:$J$501,10,FALSE))</f>
        <v>Bronze</v>
      </c>
      <c r="I672" s="11" t="s">
        <v>1710</v>
      </c>
      <c r="J672" s="11" t="str">
        <f>VLOOKUP(I672, Product!$A$2:$H$501, 2,FALSE)</f>
        <v>Badminton Racket Set</v>
      </c>
      <c r="K672" s="11" t="str">
        <f>VLOOKUP(I672,Product!$A$2:$H$501,3,FALSE)</f>
        <v>Sports</v>
      </c>
      <c r="L672" s="11" t="str">
        <f>VLOOKUP(I672, Product!$A$2:$H$501, 4,FALSE)</f>
        <v>Equipment</v>
      </c>
      <c r="M672" s="11" t="str">
        <f>VLOOKUP(I672, Product!$A$2:$H$501,5,FALSE)</f>
        <v>Robinson-Brown</v>
      </c>
      <c r="N672" s="12">
        <f>VLOOKUP(I672, Product!$A$2:$I$501,8,FALSE)</f>
        <v>285.54000000000002</v>
      </c>
      <c r="O672" s="12">
        <f>VLOOKUP(I672, Product!$A$2:$I$501,9,FALSE)</f>
        <v>358</v>
      </c>
      <c r="P672" s="11" t="s">
        <v>1789</v>
      </c>
      <c r="Q672" s="11" t="str">
        <f>VLOOKUP(P672,Store_Dim!$A$2:$E$21,2,FALSE)</f>
        <v>Hill, Wagner and Ballard</v>
      </c>
      <c r="R672" s="11" t="str">
        <f>VLOOKUP(P672,Store_Dim!$A$2:$E$21,3,FALSE)</f>
        <v>East</v>
      </c>
      <c r="S672" s="11" t="str">
        <f>VLOOKUP(P672,Store_Dim!$A$2:$E$21,4,FALSE)</f>
        <v>East Davidville</v>
      </c>
      <c r="T672" s="11" t="str">
        <f>VLOOKUP(P672,Store_Dim!$A$2:$E$21,5,FALSE)</f>
        <v>Online</v>
      </c>
      <c r="U672" s="11" t="s">
        <v>3426</v>
      </c>
      <c r="V672" s="14">
        <f>VLOOKUP(Table1[[#This Row],[Sales_ID]],Sales!$A$2:$O$2001,2,FALSE)</f>
        <v>45223</v>
      </c>
      <c r="W672" s="15">
        <f>VLOOKUP(Table1[[#This Row],[Sales_ID]],Sales!$A$2:$O$2001,12,FALSE)</f>
        <v>2</v>
      </c>
      <c r="X672" s="16" t="str">
        <f>TEXT(VLOOKUP(Table1[[#This Row],[Sales_ID]],Sales!$A$2:$O$2001,13,FALSE),"₹#,##0")</f>
        <v>₹870</v>
      </c>
      <c r="Y672" s="51">
        <f>VLOOKUP(Table1[[#This Row],[Sales_ID]],Sales!$A$2:$O$2001,14,FALSE)</f>
        <v>0.23</v>
      </c>
      <c r="Z672" s="11" t="str">
        <f>VLOOKUP(Table1[[#This Row],[Sales_ID]],Sales!$A$2:$O$2001,10,FALSE)</f>
        <v>Credit Card</v>
      </c>
      <c r="AA672" s="50">
        <f>VLOOKUP(Table1[[#This Row],[Sales_ID]],Sales!$A$2:$O$2001,15,FALSE)</f>
        <v>1340.0001999999999</v>
      </c>
    </row>
    <row r="673" spans="1:27" x14ac:dyDescent="0.3">
      <c r="A673" s="11" t="s">
        <v>247</v>
      </c>
      <c r="B673" s="11" t="str">
        <f>PROPER(VLOOKUP(A673,Customer!$A$2:$J$501,9,FALSE))</f>
        <v>Amber Mcclain</v>
      </c>
      <c r="C673" s="11" t="str">
        <f>PROPER(VLOOKUP(A673,Customer!$A$2:$H$501,3,FALSE))</f>
        <v>58</v>
      </c>
      <c r="D673" s="11" t="str">
        <f>PROPER(VLOOKUP(A673,Customer!$A$2:$H$501,4,FALSE))</f>
        <v>Male</v>
      </c>
      <c r="E673" s="11" t="str">
        <f>PROPER(VLOOKUP(A673,Customer!$A$2:$H$501,5,FALSE))</f>
        <v>Brendaburgh</v>
      </c>
      <c r="F673" s="11" t="str">
        <f>PROPER(VLOOKUP(A673,Customer!$A$2:$H$501,6,FALSE))</f>
        <v>Florida</v>
      </c>
      <c r="G673" s="11" t="str">
        <f>VLOOKUP(A673,Customer!$A$2:$H$501,7,FALSE)</f>
        <v>USA</v>
      </c>
      <c r="H673" s="11" t="str">
        <f>PROPER(VLOOKUP(A673,Customer!$A$1:$J$501,10,FALSE))</f>
        <v>Silver</v>
      </c>
      <c r="I673" s="11" t="s">
        <v>1578</v>
      </c>
      <c r="J673" s="11" t="str">
        <f>VLOOKUP(I673, Product!$A$2:$H$501, 2,FALSE)</f>
        <v>4K Home Projector</v>
      </c>
      <c r="K673" s="11" t="str">
        <f>VLOOKUP(I673,Product!$A$2:$H$501,3,FALSE)</f>
        <v>Electronics</v>
      </c>
      <c r="L673" s="11" t="str">
        <f>VLOOKUP(I673, Product!$A$2:$H$501, 4,FALSE)</f>
        <v>Appliances</v>
      </c>
      <c r="M673" s="11" t="str">
        <f>VLOOKUP(I673, Product!$A$2:$H$501,5,FALSE)</f>
        <v>Thomas LLC</v>
      </c>
      <c r="N673" s="12">
        <f>VLOOKUP(I673, Product!$A$2:$I$501,8,FALSE)</f>
        <v>465.34</v>
      </c>
      <c r="O673" s="12">
        <f>VLOOKUP(I673, Product!$A$2:$I$501,9,FALSE)</f>
        <v>301</v>
      </c>
      <c r="P673" s="11" t="s">
        <v>1813</v>
      </c>
      <c r="Q673" s="11" t="str">
        <f>VLOOKUP(P673,Store_Dim!$A$2:$E$21,2,FALSE)</f>
        <v>Mann-Austin</v>
      </c>
      <c r="R673" s="11" t="str">
        <f>VLOOKUP(P673,Store_Dim!$A$2:$E$21,3,FALSE)</f>
        <v>East</v>
      </c>
      <c r="S673" s="11" t="str">
        <f>VLOOKUP(P673,Store_Dim!$A$2:$E$21,4,FALSE)</f>
        <v>Vasquezborough</v>
      </c>
      <c r="T673" s="11" t="str">
        <f>VLOOKUP(P673,Store_Dim!$A$2:$E$21,5,FALSE)</f>
        <v>Online</v>
      </c>
      <c r="U673" s="11" t="s">
        <v>3427</v>
      </c>
      <c r="V673" s="14">
        <f>VLOOKUP(Table1[[#This Row],[Sales_ID]],Sales!$A$2:$O$2001,2,FALSE)</f>
        <v>45664</v>
      </c>
      <c r="W673" s="15">
        <f>VLOOKUP(Table1[[#This Row],[Sales_ID]],Sales!$A$2:$O$2001,12,FALSE)</f>
        <v>1</v>
      </c>
      <c r="X673" s="16" t="str">
        <f>TEXT(VLOOKUP(Table1[[#This Row],[Sales_ID]],Sales!$A$2:$O$2001,13,FALSE),"₹#,##0")</f>
        <v>₹337</v>
      </c>
      <c r="Y673" s="51">
        <f>VLOOKUP(Table1[[#This Row],[Sales_ID]],Sales!$A$2:$O$2001,14,FALSE)</f>
        <v>0.11</v>
      </c>
      <c r="Z673" s="11" t="str">
        <f>VLOOKUP(Table1[[#This Row],[Sales_ID]],Sales!$A$2:$O$2001,10,FALSE)</f>
        <v>PayPal</v>
      </c>
      <c r="AA673" s="50">
        <f>VLOOKUP(Table1[[#This Row],[Sales_ID]],Sales!$A$2:$O$2001,15,FALSE)</f>
        <v>299.4939</v>
      </c>
    </row>
    <row r="674" spans="1:27" x14ac:dyDescent="0.3">
      <c r="A674" s="11" t="s">
        <v>598</v>
      </c>
      <c r="B674" s="11" t="str">
        <f>PROPER(VLOOKUP(A674,Customer!$A$2:$J$501,9,FALSE))</f>
        <v>Erin Ward</v>
      </c>
      <c r="C674" s="11" t="str">
        <f>PROPER(VLOOKUP(A674,Customer!$A$2:$H$501,3,FALSE))</f>
        <v>60</v>
      </c>
      <c r="D674" s="11" t="str">
        <f>PROPER(VLOOKUP(A674,Customer!$A$2:$H$501,4,FALSE))</f>
        <v>Male</v>
      </c>
      <c r="E674" s="11" t="str">
        <f>PROPER(VLOOKUP(A674,Customer!$A$2:$H$501,5,FALSE))</f>
        <v>New Brianchester</v>
      </c>
      <c r="F674" s="11" t="str">
        <f>PROPER(VLOOKUP(A674,Customer!$A$2:$H$501,6,FALSE))</f>
        <v>New York</v>
      </c>
      <c r="G674" s="11" t="str">
        <f>VLOOKUP(A674,Customer!$A$2:$H$501,7,FALSE)</f>
        <v>USA</v>
      </c>
      <c r="H674" s="11" t="str">
        <f>PROPER(VLOOKUP(A674,Customer!$A$1:$J$501,10,FALSE))</f>
        <v>Bronze</v>
      </c>
      <c r="I674" s="11" t="s">
        <v>1682</v>
      </c>
      <c r="J674" s="11" t="str">
        <f>VLOOKUP(I674, Product!$A$2:$H$501, 2,FALSE)</f>
        <v>Smart LED Light Strip</v>
      </c>
      <c r="K674" s="11" t="str">
        <f>VLOOKUP(I674,Product!$A$2:$H$501,3,FALSE)</f>
        <v>Electronics</v>
      </c>
      <c r="L674" s="11" t="str">
        <f>VLOOKUP(I674, Product!$A$2:$H$501, 4,FALSE)</f>
        <v>Accessories</v>
      </c>
      <c r="M674" s="11" t="str">
        <f>VLOOKUP(I674, Product!$A$2:$H$501,5,FALSE)</f>
        <v>Flores-Davis</v>
      </c>
      <c r="N674" s="12">
        <f>VLOOKUP(I674, Product!$A$2:$I$501,8,FALSE)</f>
        <v>349.17</v>
      </c>
      <c r="O674" s="12">
        <f>VLOOKUP(I674, Product!$A$2:$I$501,9,FALSE)</f>
        <v>476</v>
      </c>
      <c r="P674" s="11" t="s">
        <v>1752</v>
      </c>
      <c r="Q674" s="11" t="str">
        <f>VLOOKUP(P674,Store_Dim!$A$2:$E$21,2,FALSE)</f>
        <v>Rivera-Warner</v>
      </c>
      <c r="R674" s="11" t="str">
        <f>VLOOKUP(P674,Store_Dim!$A$2:$E$21,3,FALSE)</f>
        <v>East</v>
      </c>
      <c r="S674" s="11" t="str">
        <f>VLOOKUP(P674,Store_Dim!$A$2:$E$21,4,FALSE)</f>
        <v>Washingtonfurt</v>
      </c>
      <c r="T674" s="11" t="str">
        <f>VLOOKUP(P674,Store_Dim!$A$2:$E$21,5,FALSE)</f>
        <v>Flagship</v>
      </c>
      <c r="U674" s="11" t="s">
        <v>3428</v>
      </c>
      <c r="V674" s="14">
        <f>VLOOKUP(Table1[[#This Row],[Sales_ID]],Sales!$A$2:$O$2001,2,FALSE)</f>
        <v>45313</v>
      </c>
      <c r="W674" s="15">
        <f>VLOOKUP(Table1[[#This Row],[Sales_ID]],Sales!$A$2:$O$2001,12,FALSE)</f>
        <v>1</v>
      </c>
      <c r="X674" s="16" t="str">
        <f>TEXT(VLOOKUP(Table1[[#This Row],[Sales_ID]],Sales!$A$2:$O$2001,13,FALSE),"₹#,##0")</f>
        <v>₹306</v>
      </c>
      <c r="Y674" s="51">
        <f>VLOOKUP(Table1[[#This Row],[Sales_ID]],Sales!$A$2:$O$2001,14,FALSE)</f>
        <v>0.26</v>
      </c>
      <c r="Z674" s="11" t="str">
        <f>VLOOKUP(Table1[[#This Row],[Sales_ID]],Sales!$A$2:$O$2001,10,FALSE)</f>
        <v>COD</v>
      </c>
      <c r="AA674" s="50">
        <f>VLOOKUP(Table1[[#This Row],[Sales_ID]],Sales!$A$2:$O$2001,15,FALSE)</f>
        <v>226.22540000000001</v>
      </c>
    </row>
    <row r="675" spans="1:27" x14ac:dyDescent="0.3">
      <c r="A675" s="11" t="s">
        <v>419</v>
      </c>
      <c r="B675" s="11" t="str">
        <f>PROPER(VLOOKUP(A675,Customer!$A$2:$J$501,9,FALSE))</f>
        <v>Joel Robinson</v>
      </c>
      <c r="C675" s="11" t="str">
        <f>PROPER(VLOOKUP(A675,Customer!$A$2:$H$501,3,FALSE))</f>
        <v>62</v>
      </c>
      <c r="D675" s="11" t="str">
        <f>PROPER(VLOOKUP(A675,Customer!$A$2:$H$501,4,FALSE))</f>
        <v>Male</v>
      </c>
      <c r="E675" s="11" t="str">
        <f>PROPER(VLOOKUP(A675,Customer!$A$2:$H$501,5,FALSE))</f>
        <v>Lake Danielport</v>
      </c>
      <c r="F675" s="11" t="str">
        <f>PROPER(VLOOKUP(A675,Customer!$A$2:$H$501,6,FALSE))</f>
        <v>Hawaii</v>
      </c>
      <c r="G675" s="11" t="str">
        <f>VLOOKUP(A675,Customer!$A$2:$H$501,7,FALSE)</f>
        <v>USA</v>
      </c>
      <c r="H675" s="11" t="str">
        <f>PROPER(VLOOKUP(A675,Customer!$A$1:$J$501,10,FALSE))</f>
        <v>Platinum</v>
      </c>
      <c r="I675" s="11" t="s">
        <v>1568</v>
      </c>
      <c r="J675" s="11" t="str">
        <f>VLOOKUP(I675, Product!$A$2:$H$501, 2,FALSE)</f>
        <v>Ceramic Kitchen Bowl Set</v>
      </c>
      <c r="K675" s="11" t="str">
        <f>VLOOKUP(I675,Product!$A$2:$H$501,3,FALSE)</f>
        <v>Home</v>
      </c>
      <c r="L675" s="11" t="str">
        <f>VLOOKUP(I675, Product!$A$2:$H$501, 4,FALSE)</f>
        <v>Kitchen</v>
      </c>
      <c r="M675" s="11" t="str">
        <f>VLOOKUP(I675, Product!$A$2:$H$501,5,FALSE)</f>
        <v>Hamilton Group</v>
      </c>
      <c r="N675" s="12">
        <f>VLOOKUP(I675, Product!$A$2:$I$501,8,FALSE)</f>
        <v>298.86</v>
      </c>
      <c r="O675" s="12">
        <f>VLOOKUP(I675, Product!$A$2:$I$501,9,FALSE)</f>
        <v>308</v>
      </c>
      <c r="P675" s="11" t="s">
        <v>1810</v>
      </c>
      <c r="Q675" s="11" t="str">
        <f>VLOOKUP(P675,Store_Dim!$A$2:$E$21,2,FALSE)</f>
        <v>Guerrero-Schmitt</v>
      </c>
      <c r="R675" s="11" t="str">
        <f>VLOOKUP(P675,Store_Dim!$A$2:$E$21,3,FALSE)</f>
        <v>East</v>
      </c>
      <c r="S675" s="11" t="str">
        <f>VLOOKUP(P675,Store_Dim!$A$2:$E$21,4,FALSE)</f>
        <v>East Stevechester</v>
      </c>
      <c r="T675" s="11" t="str">
        <f>VLOOKUP(P675,Store_Dim!$A$2:$E$21,5,FALSE)</f>
        <v>Flagship</v>
      </c>
      <c r="U675" s="11" t="s">
        <v>3429</v>
      </c>
      <c r="V675" s="14">
        <f>VLOOKUP(Table1[[#This Row],[Sales_ID]],Sales!$A$2:$O$2001,2,FALSE)</f>
        <v>45224</v>
      </c>
      <c r="W675" s="15">
        <f>VLOOKUP(Table1[[#This Row],[Sales_ID]],Sales!$A$2:$O$2001,12,FALSE)</f>
        <v>2</v>
      </c>
      <c r="X675" s="16" t="str">
        <f>TEXT(VLOOKUP(Table1[[#This Row],[Sales_ID]],Sales!$A$2:$O$2001,13,FALSE),"₹#,##0")</f>
        <v>₹635</v>
      </c>
      <c r="Y675" s="51">
        <f>VLOOKUP(Table1[[#This Row],[Sales_ID]],Sales!$A$2:$O$2001,14,FALSE)</f>
        <v>0.28999999999999998</v>
      </c>
      <c r="Z675" s="11" t="str">
        <f>VLOOKUP(Table1[[#This Row],[Sales_ID]],Sales!$A$2:$O$2001,10,FALSE)</f>
        <v>COD</v>
      </c>
      <c r="AA675" s="50">
        <f>VLOOKUP(Table1[[#This Row],[Sales_ID]],Sales!$A$2:$O$2001,15,FALSE)</f>
        <v>902.25379999999996</v>
      </c>
    </row>
    <row r="676" spans="1:27" x14ac:dyDescent="0.3">
      <c r="A676" s="11" t="s">
        <v>405</v>
      </c>
      <c r="B676" s="11" t="str">
        <f>PROPER(VLOOKUP(A676,Customer!$A$2:$J$501,9,FALSE))</f>
        <v>Anthony Phillips</v>
      </c>
      <c r="C676" s="11" t="str">
        <f>PROPER(VLOOKUP(A676,Customer!$A$2:$H$501,3,FALSE))</f>
        <v>18</v>
      </c>
      <c r="D676" s="11" t="str">
        <f>PROPER(VLOOKUP(A676,Customer!$A$2:$H$501,4,FALSE))</f>
        <v>Female</v>
      </c>
      <c r="E676" s="11" t="str">
        <f>PROPER(VLOOKUP(A676,Customer!$A$2:$H$501,5,FALSE))</f>
        <v>North Davidport</v>
      </c>
      <c r="F676" s="11" t="str">
        <f>PROPER(VLOOKUP(A676,Customer!$A$2:$H$501,6,FALSE))</f>
        <v>Rhode Island</v>
      </c>
      <c r="G676" s="11" t="str">
        <f>VLOOKUP(A676,Customer!$A$2:$H$501,7,FALSE)</f>
        <v>USA</v>
      </c>
      <c r="H676" s="11" t="str">
        <f>PROPER(VLOOKUP(A676,Customer!$A$1:$J$501,10,FALSE))</f>
        <v>Platinum</v>
      </c>
      <c r="I676" s="11" t="s">
        <v>1732</v>
      </c>
      <c r="J676" s="11" t="str">
        <f>VLOOKUP(I676, Product!$A$2:$H$501, 2,FALSE)</f>
        <v>Microwave Oven</v>
      </c>
      <c r="K676" s="11" t="str">
        <f>VLOOKUP(I676,Product!$A$2:$H$501,3,FALSE)</f>
        <v>Home</v>
      </c>
      <c r="L676" s="11" t="str">
        <f>VLOOKUP(I676, Product!$A$2:$H$501, 4,FALSE)</f>
        <v>Appliances</v>
      </c>
      <c r="M676" s="11" t="str">
        <f>VLOOKUP(I676, Product!$A$2:$H$501,5,FALSE)</f>
        <v>Green, Powell and Palmer</v>
      </c>
      <c r="N676" s="12">
        <f>VLOOKUP(I676, Product!$A$2:$I$501,8,FALSE)</f>
        <v>447.43</v>
      </c>
      <c r="O676" s="12">
        <f>VLOOKUP(I676, Product!$A$2:$I$501,9,FALSE)</f>
        <v>191</v>
      </c>
      <c r="P676" s="11" t="s">
        <v>1813</v>
      </c>
      <c r="Q676" s="11" t="str">
        <f>VLOOKUP(P676,Store_Dim!$A$2:$E$21,2,FALSE)</f>
        <v>Mann-Austin</v>
      </c>
      <c r="R676" s="11" t="str">
        <f>VLOOKUP(P676,Store_Dim!$A$2:$E$21,3,FALSE)</f>
        <v>East</v>
      </c>
      <c r="S676" s="11" t="str">
        <f>VLOOKUP(P676,Store_Dim!$A$2:$E$21,4,FALSE)</f>
        <v>Vasquezborough</v>
      </c>
      <c r="T676" s="11" t="str">
        <f>VLOOKUP(P676,Store_Dim!$A$2:$E$21,5,FALSE)</f>
        <v>Online</v>
      </c>
      <c r="U676" s="11" t="s">
        <v>3430</v>
      </c>
      <c r="V676" s="14">
        <f>VLOOKUP(Table1[[#This Row],[Sales_ID]],Sales!$A$2:$O$2001,2,FALSE)</f>
        <v>45491</v>
      </c>
      <c r="W676" s="15">
        <f>VLOOKUP(Table1[[#This Row],[Sales_ID]],Sales!$A$2:$O$2001,12,FALSE)</f>
        <v>2</v>
      </c>
      <c r="X676" s="16" t="str">
        <f>TEXT(VLOOKUP(Table1[[#This Row],[Sales_ID]],Sales!$A$2:$O$2001,13,FALSE),"₹#,##0")</f>
        <v>₹254</v>
      </c>
      <c r="Y676" s="51">
        <f>VLOOKUP(Table1[[#This Row],[Sales_ID]],Sales!$A$2:$O$2001,14,FALSE)</f>
        <v>0.23</v>
      </c>
      <c r="Z676" s="11" t="str">
        <f>VLOOKUP(Table1[[#This Row],[Sales_ID]],Sales!$A$2:$O$2001,10,FALSE)</f>
        <v>COD</v>
      </c>
      <c r="AA676" s="50">
        <f>VLOOKUP(Table1[[#This Row],[Sales_ID]],Sales!$A$2:$O$2001,15,FALSE)</f>
        <v>390.95979999999997</v>
      </c>
    </row>
    <row r="677" spans="1:27" x14ac:dyDescent="0.3">
      <c r="A677" s="11" t="s">
        <v>1489</v>
      </c>
      <c r="B677" s="11" t="str">
        <f>PROPER(VLOOKUP(A677,Customer!$A$2:$J$501,9,FALSE))</f>
        <v>Jessica Castro</v>
      </c>
      <c r="C677" s="11" t="str">
        <f>PROPER(VLOOKUP(A677,Customer!$A$2:$H$501,3,FALSE))</f>
        <v>32</v>
      </c>
      <c r="D677" s="11" t="str">
        <f>PROPER(VLOOKUP(A677,Customer!$A$2:$H$501,4,FALSE))</f>
        <v>Male</v>
      </c>
      <c r="E677" s="11" t="str">
        <f>PROPER(VLOOKUP(A677,Customer!$A$2:$H$501,5,FALSE))</f>
        <v>West Markton</v>
      </c>
      <c r="F677" s="11" t="str">
        <f>PROPER(VLOOKUP(A677,Customer!$A$2:$H$501,6,FALSE))</f>
        <v>Massachusetts</v>
      </c>
      <c r="G677" s="11" t="str">
        <f>VLOOKUP(A677,Customer!$A$2:$H$501,7,FALSE)</f>
        <v>USA</v>
      </c>
      <c r="H677" s="11" t="str">
        <f>PROPER(VLOOKUP(A677,Customer!$A$1:$J$501,10,FALSE))</f>
        <v>Bronze</v>
      </c>
      <c r="I677" s="11" t="s">
        <v>1700</v>
      </c>
      <c r="J677" s="11" t="str">
        <f>VLOOKUP(I677, Product!$A$2:$H$501, 2,FALSE)</f>
        <v>Wireless Mouse</v>
      </c>
      <c r="K677" s="11" t="str">
        <f>VLOOKUP(I677,Product!$A$2:$H$501,3,FALSE)</f>
        <v>Electronics</v>
      </c>
      <c r="L677" s="11" t="str">
        <f>VLOOKUP(I677, Product!$A$2:$H$501, 4,FALSE)</f>
        <v>Computer</v>
      </c>
      <c r="M677" s="11" t="str">
        <f>VLOOKUP(I677, Product!$A$2:$H$501,5,FALSE)</f>
        <v>Larson Ltd</v>
      </c>
      <c r="N677" s="12">
        <f>VLOOKUP(I677, Product!$A$2:$I$501,8,FALSE)</f>
        <v>392.89</v>
      </c>
      <c r="O677" s="12">
        <f>VLOOKUP(I677, Product!$A$2:$I$501,9,FALSE)</f>
        <v>320</v>
      </c>
      <c r="P677" s="11" t="s">
        <v>1807</v>
      </c>
      <c r="Q677" s="11" t="str">
        <f>VLOOKUP(P677,Store_Dim!$A$2:$E$21,2,FALSE)</f>
        <v>Holloway Ltd</v>
      </c>
      <c r="R677" s="11" t="str">
        <f>VLOOKUP(P677,Store_Dim!$A$2:$E$21,3,FALSE)</f>
        <v>North</v>
      </c>
      <c r="S677" s="11" t="str">
        <f>VLOOKUP(P677,Store_Dim!$A$2:$E$21,4,FALSE)</f>
        <v>Bensonhaven</v>
      </c>
      <c r="T677" s="11" t="str">
        <f>VLOOKUP(P677,Store_Dim!$A$2:$E$21,5,FALSE)</f>
        <v>Flagship</v>
      </c>
      <c r="U677" s="11" t="s">
        <v>3431</v>
      </c>
      <c r="V677" s="14">
        <f>VLOOKUP(Table1[[#This Row],[Sales_ID]],Sales!$A$2:$O$2001,2,FALSE)</f>
        <v>45472</v>
      </c>
      <c r="W677" s="15">
        <f>VLOOKUP(Table1[[#This Row],[Sales_ID]],Sales!$A$2:$O$2001,12,FALSE)</f>
        <v>3</v>
      </c>
      <c r="X677" s="16" t="str">
        <f>TEXT(VLOOKUP(Table1[[#This Row],[Sales_ID]],Sales!$A$2:$O$2001,13,FALSE),"₹#,##0")</f>
        <v>₹916</v>
      </c>
      <c r="Y677" s="51">
        <f>VLOOKUP(Table1[[#This Row],[Sales_ID]],Sales!$A$2:$O$2001,14,FALSE)</f>
        <v>0.17</v>
      </c>
      <c r="Z677" s="11" t="str">
        <f>VLOOKUP(Table1[[#This Row],[Sales_ID]],Sales!$A$2:$O$2001,10,FALSE)</f>
        <v>COD</v>
      </c>
      <c r="AA677" s="50">
        <f>VLOOKUP(Table1[[#This Row],[Sales_ID]],Sales!$A$2:$O$2001,15,FALSE)</f>
        <v>2280.3669</v>
      </c>
    </row>
    <row r="678" spans="1:27" x14ac:dyDescent="0.3">
      <c r="A678" s="11" t="s">
        <v>681</v>
      </c>
      <c r="B678" s="11" t="str">
        <f>PROPER(VLOOKUP(A678,Customer!$A$2:$J$501,9,FALSE))</f>
        <v>Joan Johnson</v>
      </c>
      <c r="C678" s="11" t="str">
        <f>PROPER(VLOOKUP(A678,Customer!$A$2:$H$501,3,FALSE))</f>
        <v>50</v>
      </c>
      <c r="D678" s="11" t="str">
        <f>PROPER(VLOOKUP(A678,Customer!$A$2:$H$501,4,FALSE))</f>
        <v>Female</v>
      </c>
      <c r="E678" s="11" t="str">
        <f>PROPER(VLOOKUP(A678,Customer!$A$2:$H$501,5,FALSE))</f>
        <v>Lake Josephport</v>
      </c>
      <c r="F678" s="11" t="str">
        <f>PROPER(VLOOKUP(A678,Customer!$A$2:$H$501,6,FALSE))</f>
        <v>Maine</v>
      </c>
      <c r="G678" s="11" t="str">
        <f>VLOOKUP(A678,Customer!$A$2:$H$501,7,FALSE)</f>
        <v>USA</v>
      </c>
      <c r="H678" s="11" t="str">
        <f>PROPER(VLOOKUP(A678,Customer!$A$1:$J$501,10,FALSE))</f>
        <v>Platinum</v>
      </c>
      <c r="I678" s="11" t="s">
        <v>1632</v>
      </c>
      <c r="J678" s="11" t="str">
        <f>VLOOKUP(I678, Product!$A$2:$H$501, 2,FALSE)</f>
        <v>Smart Home WiFi Camera</v>
      </c>
      <c r="K678" s="11" t="str">
        <f>VLOOKUP(I678,Product!$A$2:$H$501,3,FALSE)</f>
        <v>Electronics</v>
      </c>
      <c r="L678" s="11" t="str">
        <f>VLOOKUP(I678, Product!$A$2:$H$501, 4,FALSE)</f>
        <v>Accessories</v>
      </c>
      <c r="M678" s="11" t="str">
        <f>VLOOKUP(I678, Product!$A$2:$H$501,5,FALSE)</f>
        <v>Holmes LLC</v>
      </c>
      <c r="N678" s="12">
        <f>VLOOKUP(I678, Product!$A$2:$I$501,8,FALSE)</f>
        <v>450.71</v>
      </c>
      <c r="O678" s="12">
        <f>VLOOKUP(I678, Product!$A$2:$I$501,9,FALSE)</f>
        <v>389</v>
      </c>
      <c r="P678" s="11" t="s">
        <v>1782</v>
      </c>
      <c r="Q678" s="11" t="str">
        <f>VLOOKUP(P678,Store_Dim!$A$2:$E$21,2,FALSE)</f>
        <v>Bean, Jones and Park</v>
      </c>
      <c r="R678" s="11" t="str">
        <f>VLOOKUP(P678,Store_Dim!$A$2:$E$21,3,FALSE)</f>
        <v>West</v>
      </c>
      <c r="S678" s="11" t="str">
        <f>VLOOKUP(P678,Store_Dim!$A$2:$E$21,4,FALSE)</f>
        <v>Thompsonborough</v>
      </c>
      <c r="T678" s="11" t="str">
        <f>VLOOKUP(P678,Store_Dim!$A$2:$E$21,5,FALSE)</f>
        <v>Online</v>
      </c>
      <c r="U678" s="11" t="s">
        <v>3432</v>
      </c>
      <c r="V678" s="14">
        <f>VLOOKUP(Table1[[#This Row],[Sales_ID]],Sales!$A$2:$O$2001,2,FALSE)</f>
        <v>45795</v>
      </c>
      <c r="W678" s="15">
        <f>VLOOKUP(Table1[[#This Row],[Sales_ID]],Sales!$A$2:$O$2001,12,FALSE)</f>
        <v>3</v>
      </c>
      <c r="X678" s="16" t="str">
        <f>TEXT(VLOOKUP(Table1[[#This Row],[Sales_ID]],Sales!$A$2:$O$2001,13,FALSE),"₹#,##0")</f>
        <v>₹780</v>
      </c>
      <c r="Y678" s="51">
        <f>VLOOKUP(Table1[[#This Row],[Sales_ID]],Sales!$A$2:$O$2001,14,FALSE)</f>
        <v>0.02</v>
      </c>
      <c r="Z678" s="11" t="str">
        <f>VLOOKUP(Table1[[#This Row],[Sales_ID]],Sales!$A$2:$O$2001,10,FALSE)</f>
        <v>Credit Card</v>
      </c>
      <c r="AA678" s="50">
        <f>VLOOKUP(Table1[[#This Row],[Sales_ID]],Sales!$A$2:$O$2001,15,FALSE)</f>
        <v>2291.73</v>
      </c>
    </row>
    <row r="679" spans="1:27" x14ac:dyDescent="0.3">
      <c r="A679" s="11" t="s">
        <v>1446</v>
      </c>
      <c r="B679" s="11" t="str">
        <f>PROPER(VLOOKUP(A679,Customer!$A$2:$J$501,9,FALSE))</f>
        <v>James Foster</v>
      </c>
      <c r="C679" s="11" t="str">
        <f>PROPER(VLOOKUP(A679,Customer!$A$2:$H$501,3,FALSE))</f>
        <v>19</v>
      </c>
      <c r="D679" s="11" t="str">
        <f>PROPER(VLOOKUP(A679,Customer!$A$2:$H$501,4,FALSE))</f>
        <v>Male</v>
      </c>
      <c r="E679" s="11" t="str">
        <f>PROPER(VLOOKUP(A679,Customer!$A$2:$H$501,5,FALSE))</f>
        <v>East Audrey</v>
      </c>
      <c r="F679" s="11" t="str">
        <f>PROPER(VLOOKUP(A679,Customer!$A$2:$H$501,6,FALSE))</f>
        <v>Utah</v>
      </c>
      <c r="G679" s="11" t="str">
        <f>VLOOKUP(A679,Customer!$A$2:$H$501,7,FALSE)</f>
        <v>USA</v>
      </c>
      <c r="H679" s="11" t="str">
        <f>PROPER(VLOOKUP(A679,Customer!$A$1:$J$501,10,FALSE))</f>
        <v>Gold</v>
      </c>
      <c r="I679" s="11" t="s">
        <v>1670</v>
      </c>
      <c r="J679" s="11" t="str">
        <f>VLOOKUP(I679, Product!$A$2:$H$501, 2,FALSE)</f>
        <v>Tennis Ball 3-Pack</v>
      </c>
      <c r="K679" s="11" t="str">
        <f>VLOOKUP(I679,Product!$A$2:$H$501,3,FALSE)</f>
        <v>Sports</v>
      </c>
      <c r="L679" s="11" t="str">
        <f>VLOOKUP(I679, Product!$A$2:$H$501, 4,FALSE)</f>
        <v>Equipment</v>
      </c>
      <c r="M679" s="11" t="str">
        <f>VLOOKUP(I679, Product!$A$2:$H$501,5,FALSE)</f>
        <v>Lopez LLC</v>
      </c>
      <c r="N679" s="12">
        <f>VLOOKUP(I679, Product!$A$2:$I$501,8,FALSE)</f>
        <v>103.45</v>
      </c>
      <c r="O679" s="12">
        <f>VLOOKUP(I679, Product!$A$2:$I$501,9,FALSE)</f>
        <v>465</v>
      </c>
      <c r="P679" s="11" t="s">
        <v>1804</v>
      </c>
      <c r="Q679" s="11" t="str">
        <f>VLOOKUP(P679,Store_Dim!$A$2:$E$21,2,FALSE)</f>
        <v>Frederick-Wright</v>
      </c>
      <c r="R679" s="11" t="str">
        <f>VLOOKUP(P679,Store_Dim!$A$2:$E$21,3,FALSE)</f>
        <v>West</v>
      </c>
      <c r="S679" s="11" t="str">
        <f>VLOOKUP(P679,Store_Dim!$A$2:$E$21,4,FALSE)</f>
        <v>New Jimmymouth</v>
      </c>
      <c r="T679" s="11" t="str">
        <f>VLOOKUP(P679,Store_Dim!$A$2:$E$21,5,FALSE)</f>
        <v>Flagship</v>
      </c>
      <c r="U679" s="11" t="s">
        <v>3433</v>
      </c>
      <c r="V679" s="14">
        <f>VLOOKUP(Table1[[#This Row],[Sales_ID]],Sales!$A$2:$O$2001,2,FALSE)</f>
        <v>45470</v>
      </c>
      <c r="W679" s="15">
        <f>VLOOKUP(Table1[[#This Row],[Sales_ID]],Sales!$A$2:$O$2001,12,FALSE)</f>
        <v>2</v>
      </c>
      <c r="X679" s="16" t="str">
        <f>TEXT(VLOOKUP(Table1[[#This Row],[Sales_ID]],Sales!$A$2:$O$2001,13,FALSE),"₹#,##0")</f>
        <v>₹781</v>
      </c>
      <c r="Y679" s="51">
        <f>VLOOKUP(Table1[[#This Row],[Sales_ID]],Sales!$A$2:$O$2001,14,FALSE)</f>
        <v>0.26</v>
      </c>
      <c r="Z679" s="11" t="str">
        <f>VLOOKUP(Table1[[#This Row],[Sales_ID]],Sales!$A$2:$O$2001,10,FALSE)</f>
        <v>Credit Card</v>
      </c>
      <c r="AA679" s="50">
        <f>VLOOKUP(Table1[[#This Row],[Sales_ID]],Sales!$A$2:$O$2001,15,FALSE)</f>
        <v>1155.2436</v>
      </c>
    </row>
    <row r="680" spans="1:27" x14ac:dyDescent="0.3">
      <c r="A680" s="11" t="s">
        <v>1196</v>
      </c>
      <c r="B680" s="11" t="str">
        <f>PROPER(VLOOKUP(A680,Customer!$A$2:$J$501,9,FALSE))</f>
        <v>Kristine Higgins</v>
      </c>
      <c r="C680" s="11" t="str">
        <f>PROPER(VLOOKUP(A680,Customer!$A$2:$H$501,3,FALSE))</f>
        <v>27</v>
      </c>
      <c r="D680" s="11" t="str">
        <f>PROPER(VLOOKUP(A680,Customer!$A$2:$H$501,4,FALSE))</f>
        <v>Female</v>
      </c>
      <c r="E680" s="11" t="str">
        <f>PROPER(VLOOKUP(A680,Customer!$A$2:$H$501,5,FALSE))</f>
        <v>Jennifertown</v>
      </c>
      <c r="F680" s="11" t="str">
        <f>PROPER(VLOOKUP(A680,Customer!$A$2:$H$501,6,FALSE))</f>
        <v>South Carolina</v>
      </c>
      <c r="G680" s="11" t="str">
        <f>VLOOKUP(A680,Customer!$A$2:$H$501,7,FALSE)</f>
        <v>USA</v>
      </c>
      <c r="H680" s="11" t="str">
        <f>PROPER(VLOOKUP(A680,Customer!$A$1:$J$501,10,FALSE))</f>
        <v>Silver</v>
      </c>
      <c r="I680" s="11" t="s">
        <v>1738</v>
      </c>
      <c r="J680" s="11" t="str">
        <f>VLOOKUP(I680, Product!$A$2:$H$501, 2,FALSE)</f>
        <v>Sports Stopwatch Basic</v>
      </c>
      <c r="K680" s="11" t="str">
        <f>VLOOKUP(I680,Product!$A$2:$H$501,3,FALSE)</f>
        <v>Sports</v>
      </c>
      <c r="L680" s="11" t="str">
        <f>VLOOKUP(I680, Product!$A$2:$H$501, 4,FALSE)</f>
        <v>Accessories</v>
      </c>
      <c r="M680" s="11" t="str">
        <f>VLOOKUP(I680, Product!$A$2:$H$501,5,FALSE)</f>
        <v>Wilson Group</v>
      </c>
      <c r="N680" s="12">
        <f>VLOOKUP(I680, Product!$A$2:$I$501,8,FALSE)</f>
        <v>60.65</v>
      </c>
      <c r="O680" s="12">
        <f>VLOOKUP(I680, Product!$A$2:$I$501,9,FALSE)</f>
        <v>75</v>
      </c>
      <c r="P680" s="11" t="s">
        <v>1813</v>
      </c>
      <c r="Q680" s="11" t="str">
        <f>VLOOKUP(P680,Store_Dim!$A$2:$E$21,2,FALSE)</f>
        <v>Mann-Austin</v>
      </c>
      <c r="R680" s="11" t="str">
        <f>VLOOKUP(P680,Store_Dim!$A$2:$E$21,3,FALSE)</f>
        <v>East</v>
      </c>
      <c r="S680" s="11" t="str">
        <f>VLOOKUP(P680,Store_Dim!$A$2:$E$21,4,FALSE)</f>
        <v>Vasquezborough</v>
      </c>
      <c r="T680" s="11" t="str">
        <f>VLOOKUP(P680,Store_Dim!$A$2:$E$21,5,FALSE)</f>
        <v>Online</v>
      </c>
      <c r="U680" s="11" t="s">
        <v>3434</v>
      </c>
      <c r="V680" s="14">
        <f>VLOOKUP(Table1[[#This Row],[Sales_ID]],Sales!$A$2:$O$2001,2,FALSE)</f>
        <v>45390</v>
      </c>
      <c r="W680" s="15">
        <f>VLOOKUP(Table1[[#This Row],[Sales_ID]],Sales!$A$2:$O$2001,12,FALSE)</f>
        <v>1</v>
      </c>
      <c r="X680" s="16" t="str">
        <f>TEXT(VLOOKUP(Table1[[#This Row],[Sales_ID]],Sales!$A$2:$O$2001,13,FALSE),"₹#,##0")</f>
        <v>₹511</v>
      </c>
      <c r="Y680" s="51">
        <f>VLOOKUP(Table1[[#This Row],[Sales_ID]],Sales!$A$2:$O$2001,14,FALSE)</f>
        <v>0</v>
      </c>
      <c r="Z680" s="11" t="str">
        <f>VLOOKUP(Table1[[#This Row],[Sales_ID]],Sales!$A$2:$O$2001,10,FALSE)</f>
        <v>Credit Card</v>
      </c>
      <c r="AA680" s="50">
        <f>VLOOKUP(Table1[[#This Row],[Sales_ID]],Sales!$A$2:$O$2001,15,FALSE)</f>
        <v>511.35</v>
      </c>
    </row>
    <row r="681" spans="1:27" x14ac:dyDescent="0.3">
      <c r="A681" s="11" t="s">
        <v>75</v>
      </c>
      <c r="B681" s="11" t="str">
        <f>PROPER(VLOOKUP(A681,Customer!$A$2:$J$501,9,FALSE))</f>
        <v>John Scott</v>
      </c>
      <c r="C681" s="11" t="str">
        <f>PROPER(VLOOKUP(A681,Customer!$A$2:$H$501,3,FALSE))</f>
        <v>24</v>
      </c>
      <c r="D681" s="11" t="str">
        <f>PROPER(VLOOKUP(A681,Customer!$A$2:$H$501,4,FALSE))</f>
        <v>Female</v>
      </c>
      <c r="E681" s="11" t="str">
        <f>PROPER(VLOOKUP(A681,Customer!$A$2:$H$501,5,FALSE))</f>
        <v>South Christopher</v>
      </c>
      <c r="F681" s="11" t="str">
        <f>PROPER(VLOOKUP(A681,Customer!$A$2:$H$501,6,FALSE))</f>
        <v>Pennsylvania</v>
      </c>
      <c r="G681" s="11" t="str">
        <f>VLOOKUP(A681,Customer!$A$2:$H$501,7,FALSE)</f>
        <v>USA</v>
      </c>
      <c r="H681" s="11" t="str">
        <f>PROPER(VLOOKUP(A681,Customer!$A$1:$J$501,10,FALSE))</f>
        <v>Bronze</v>
      </c>
      <c r="I681" s="11" t="s">
        <v>1742</v>
      </c>
      <c r="J681" s="11" t="str">
        <f>VLOOKUP(I681, Product!$A$2:$H$501, 2,FALSE)</f>
        <v>Cricket Bat</v>
      </c>
      <c r="K681" s="11" t="str">
        <f>VLOOKUP(I681,Product!$A$2:$H$501,3,FALSE)</f>
        <v>Sports</v>
      </c>
      <c r="L681" s="11" t="str">
        <f>VLOOKUP(I681, Product!$A$2:$H$501, 4,FALSE)</f>
        <v>Team Sports</v>
      </c>
      <c r="M681" s="11" t="str">
        <f>VLOOKUP(I681, Product!$A$2:$H$501,5,FALSE)</f>
        <v>Khan LLC</v>
      </c>
      <c r="N681" s="12">
        <f>VLOOKUP(I681, Product!$A$2:$I$501,8,FALSE)</f>
        <v>245.98</v>
      </c>
      <c r="O681" s="12">
        <f>VLOOKUP(I681, Product!$A$2:$I$501,9,FALSE)</f>
        <v>471</v>
      </c>
      <c r="P681" s="11" t="s">
        <v>1766</v>
      </c>
      <c r="Q681" s="11" t="str">
        <f>VLOOKUP(P681,Store_Dim!$A$2:$E$21,2,FALSE)</f>
        <v>Johnson-Wright</v>
      </c>
      <c r="R681" s="11" t="str">
        <f>VLOOKUP(P681,Store_Dim!$A$2:$E$21,3,FALSE)</f>
        <v>North</v>
      </c>
      <c r="S681" s="11" t="str">
        <f>VLOOKUP(P681,Store_Dim!$A$2:$E$21,4,FALSE)</f>
        <v>Hoodberg</v>
      </c>
      <c r="T681" s="11" t="str">
        <f>VLOOKUP(P681,Store_Dim!$A$2:$E$21,5,FALSE)</f>
        <v>Outlet</v>
      </c>
      <c r="U681" s="11" t="s">
        <v>3435</v>
      </c>
      <c r="V681" s="14">
        <f>VLOOKUP(Table1[[#This Row],[Sales_ID]],Sales!$A$2:$O$2001,2,FALSE)</f>
        <v>45803</v>
      </c>
      <c r="W681" s="15">
        <f>VLOOKUP(Table1[[#This Row],[Sales_ID]],Sales!$A$2:$O$2001,12,FALSE)</f>
        <v>4</v>
      </c>
      <c r="X681" s="16" t="str">
        <f>TEXT(VLOOKUP(Table1[[#This Row],[Sales_ID]],Sales!$A$2:$O$2001,13,FALSE),"₹#,##0")</f>
        <v>₹44</v>
      </c>
      <c r="Y681" s="51">
        <f>VLOOKUP(Table1[[#This Row],[Sales_ID]],Sales!$A$2:$O$2001,14,FALSE)</f>
        <v>0.28999999999999998</v>
      </c>
      <c r="Z681" s="11" t="str">
        <f>VLOOKUP(Table1[[#This Row],[Sales_ID]],Sales!$A$2:$O$2001,10,FALSE)</f>
        <v>COD</v>
      </c>
      <c r="AA681" s="50">
        <f>VLOOKUP(Table1[[#This Row],[Sales_ID]],Sales!$A$2:$O$2001,15,FALSE)</f>
        <v>125.1588</v>
      </c>
    </row>
    <row r="682" spans="1:27" x14ac:dyDescent="0.3">
      <c r="A682" s="11" t="s">
        <v>218</v>
      </c>
      <c r="B682" s="11" t="str">
        <f>PROPER(VLOOKUP(A682,Customer!$A$2:$J$501,9,FALSE))</f>
        <v>Cheryl Copeland</v>
      </c>
      <c r="C682" s="11" t="str">
        <f>PROPER(VLOOKUP(A682,Customer!$A$2:$H$501,3,FALSE))</f>
        <v>51</v>
      </c>
      <c r="D682" s="11" t="str">
        <f>PROPER(VLOOKUP(A682,Customer!$A$2:$H$501,4,FALSE))</f>
        <v>Male</v>
      </c>
      <c r="E682" s="11" t="str">
        <f>PROPER(VLOOKUP(A682,Customer!$A$2:$H$501,5,FALSE))</f>
        <v>Snowmouth</v>
      </c>
      <c r="F682" s="11" t="str">
        <f>PROPER(VLOOKUP(A682,Customer!$A$2:$H$501,6,FALSE))</f>
        <v>Maryland</v>
      </c>
      <c r="G682" s="11" t="str">
        <f>VLOOKUP(A682,Customer!$A$2:$H$501,7,FALSE)</f>
        <v>USA</v>
      </c>
      <c r="H682" s="11" t="str">
        <f>PROPER(VLOOKUP(A682,Customer!$A$1:$J$501,10,FALSE))</f>
        <v>Platinum</v>
      </c>
      <c r="I682" s="11" t="s">
        <v>1688</v>
      </c>
      <c r="J682" s="11" t="str">
        <f>VLOOKUP(I682, Product!$A$2:$H$501, 2,FALSE)</f>
        <v>Kitchen Storage Rack</v>
      </c>
      <c r="K682" s="11" t="str">
        <f>VLOOKUP(I682,Product!$A$2:$H$501,3,FALSE)</f>
        <v>Home</v>
      </c>
      <c r="L682" s="11" t="str">
        <f>VLOOKUP(I682, Product!$A$2:$H$501, 4,FALSE)</f>
        <v>Storage</v>
      </c>
      <c r="M682" s="11" t="str">
        <f>VLOOKUP(I682, Product!$A$2:$H$501,5,FALSE)</f>
        <v>Duran Group</v>
      </c>
      <c r="N682" s="12">
        <f>VLOOKUP(I682, Product!$A$2:$I$501,8,FALSE)</f>
        <v>138.05000000000001</v>
      </c>
      <c r="O682" s="12">
        <f>VLOOKUP(I682, Product!$A$2:$I$501,9,FALSE)</f>
        <v>89</v>
      </c>
      <c r="P682" s="11" t="s">
        <v>1752</v>
      </c>
      <c r="Q682" s="11" t="str">
        <f>VLOOKUP(P682,Store_Dim!$A$2:$E$21,2,FALSE)</f>
        <v>Rivera-Warner</v>
      </c>
      <c r="R682" s="11" t="str">
        <f>VLOOKUP(P682,Store_Dim!$A$2:$E$21,3,FALSE)</f>
        <v>East</v>
      </c>
      <c r="S682" s="11" t="str">
        <f>VLOOKUP(P682,Store_Dim!$A$2:$E$21,4,FALSE)</f>
        <v>Washingtonfurt</v>
      </c>
      <c r="T682" s="11" t="str">
        <f>VLOOKUP(P682,Store_Dim!$A$2:$E$21,5,FALSE)</f>
        <v>Flagship</v>
      </c>
      <c r="U682" s="11" t="s">
        <v>1987</v>
      </c>
      <c r="V682" s="14">
        <f>VLOOKUP(Table1[[#This Row],[Sales_ID]],Sales!$A$2:$O$2001,2,FALSE)</f>
        <v>45729</v>
      </c>
      <c r="W682" s="15">
        <f>VLOOKUP(Table1[[#This Row],[Sales_ID]],Sales!$A$2:$O$2001,12,FALSE)</f>
        <v>1</v>
      </c>
      <c r="X682" s="16" t="str">
        <f>TEXT(VLOOKUP(Table1[[#This Row],[Sales_ID]],Sales!$A$2:$O$2001,13,FALSE),"₹#,##0")</f>
        <v>₹480</v>
      </c>
      <c r="Y682" s="51">
        <f>VLOOKUP(Table1[[#This Row],[Sales_ID]],Sales!$A$2:$O$2001,14,FALSE)</f>
        <v>0.05</v>
      </c>
      <c r="Z682" s="11" t="str">
        <f>VLOOKUP(Table1[[#This Row],[Sales_ID]],Sales!$A$2:$O$2001,10,FALSE)</f>
        <v>PayPal</v>
      </c>
      <c r="AA682" s="50">
        <f>VLOOKUP(Table1[[#This Row],[Sales_ID]],Sales!$A$2:$O$2001,15,FALSE)</f>
        <v>455.60099999999989</v>
      </c>
    </row>
    <row r="683" spans="1:27" x14ac:dyDescent="0.3">
      <c r="A683" s="11" t="s">
        <v>646</v>
      </c>
      <c r="B683" s="11" t="str">
        <f>PROPER(VLOOKUP(A683,Customer!$A$2:$J$501,9,FALSE))</f>
        <v>Andrea Jacobs</v>
      </c>
      <c r="C683" s="11" t="str">
        <f>PROPER(VLOOKUP(A683,Customer!$A$2:$H$501,3,FALSE))</f>
        <v>45</v>
      </c>
      <c r="D683" s="11" t="str">
        <f>PROPER(VLOOKUP(A683,Customer!$A$2:$H$501,4,FALSE))</f>
        <v>Female</v>
      </c>
      <c r="E683" s="11" t="str">
        <f>PROPER(VLOOKUP(A683,Customer!$A$2:$H$501,5,FALSE))</f>
        <v>Christopherland</v>
      </c>
      <c r="F683" s="11" t="str">
        <f>PROPER(VLOOKUP(A683,Customer!$A$2:$H$501,6,FALSE))</f>
        <v>Minnesota</v>
      </c>
      <c r="G683" s="11" t="str">
        <f>VLOOKUP(A683,Customer!$A$2:$H$501,7,FALSE)</f>
        <v>USA</v>
      </c>
      <c r="H683" s="11" t="str">
        <f>PROPER(VLOOKUP(A683,Customer!$A$1:$J$501,10,FALSE))</f>
        <v>Platinum</v>
      </c>
      <c r="I683" s="11" t="s">
        <v>1686</v>
      </c>
      <c r="J683" s="11" t="str">
        <f>VLOOKUP(I683, Product!$A$2:$H$501, 2,FALSE)</f>
        <v>Men's Sports Shorts</v>
      </c>
      <c r="K683" s="11" t="str">
        <f>VLOOKUP(I683,Product!$A$2:$H$501,3,FALSE)</f>
        <v>Clothing</v>
      </c>
      <c r="L683" s="11" t="str">
        <f>VLOOKUP(I683, Product!$A$2:$H$501, 4,FALSE)</f>
        <v>Bottoms</v>
      </c>
      <c r="M683" s="11" t="str">
        <f>VLOOKUP(I683, Product!$A$2:$H$501,5,FALSE)</f>
        <v>Fitzpatrick Ltd</v>
      </c>
      <c r="N683" s="12">
        <f>VLOOKUP(I683, Product!$A$2:$I$501,8,FALSE)</f>
        <v>218.22</v>
      </c>
      <c r="O683" s="12">
        <f>VLOOKUP(I683, Product!$A$2:$I$501,9,FALSE)</f>
        <v>224</v>
      </c>
      <c r="P683" s="11" t="s">
        <v>1792</v>
      </c>
      <c r="Q683" s="11" t="str">
        <f>VLOOKUP(P683,Store_Dim!$A$2:$E$21,2,FALSE)</f>
        <v>Aguirre-Keller</v>
      </c>
      <c r="R683" s="11" t="str">
        <f>VLOOKUP(P683,Store_Dim!$A$2:$E$21,3,FALSE)</f>
        <v>South</v>
      </c>
      <c r="S683" s="11" t="str">
        <f>VLOOKUP(P683,Store_Dim!$A$2:$E$21,4,FALSE)</f>
        <v>Lake Michael</v>
      </c>
      <c r="T683" s="11" t="str">
        <f>VLOOKUP(P683,Store_Dim!$A$2:$E$21,5,FALSE)</f>
        <v>Online</v>
      </c>
      <c r="U683" s="11" t="s">
        <v>3436</v>
      </c>
      <c r="V683" s="14">
        <f>VLOOKUP(Table1[[#This Row],[Sales_ID]],Sales!$A$2:$O$2001,2,FALSE)</f>
        <v>45320</v>
      </c>
      <c r="W683" s="15">
        <f>VLOOKUP(Table1[[#This Row],[Sales_ID]],Sales!$A$2:$O$2001,12,FALSE)</f>
        <v>2</v>
      </c>
      <c r="X683" s="16" t="str">
        <f>TEXT(VLOOKUP(Table1[[#This Row],[Sales_ID]],Sales!$A$2:$O$2001,13,FALSE),"₹#,##0")</f>
        <v>₹896</v>
      </c>
      <c r="Y683" s="51">
        <f>VLOOKUP(Table1[[#This Row],[Sales_ID]],Sales!$A$2:$O$2001,14,FALSE)</f>
        <v>0.15</v>
      </c>
      <c r="Z683" s="11" t="str">
        <f>VLOOKUP(Table1[[#This Row],[Sales_ID]],Sales!$A$2:$O$2001,10,FALSE)</f>
        <v>Credit Card</v>
      </c>
      <c r="AA683" s="50">
        <f>VLOOKUP(Table1[[#This Row],[Sales_ID]],Sales!$A$2:$O$2001,15,FALSE)</f>
        <v>1523.0640000000001</v>
      </c>
    </row>
    <row r="684" spans="1:27" x14ac:dyDescent="0.3">
      <c r="A684" s="11" t="s">
        <v>963</v>
      </c>
      <c r="B684" s="11" t="str">
        <f>PROPER(VLOOKUP(A684,Customer!$A$2:$J$501,9,FALSE))</f>
        <v>Roberta Green</v>
      </c>
      <c r="C684" s="11" t="str">
        <f>PROPER(VLOOKUP(A684,Customer!$A$2:$H$501,3,FALSE))</f>
        <v>64</v>
      </c>
      <c r="D684" s="11" t="str">
        <f>PROPER(VLOOKUP(A684,Customer!$A$2:$H$501,4,FALSE))</f>
        <v>Male</v>
      </c>
      <c r="E684" s="11" t="str">
        <f>PROPER(VLOOKUP(A684,Customer!$A$2:$H$501,5,FALSE))</f>
        <v>West Joseph</v>
      </c>
      <c r="F684" s="11" t="str">
        <f>PROPER(VLOOKUP(A684,Customer!$A$2:$H$501,6,FALSE))</f>
        <v>Washington</v>
      </c>
      <c r="G684" s="11" t="str">
        <f>VLOOKUP(A684,Customer!$A$2:$H$501,7,FALSE)</f>
        <v>USA</v>
      </c>
      <c r="H684" s="11" t="str">
        <f>PROPER(VLOOKUP(A684,Customer!$A$1:$J$501,10,FALSE))</f>
        <v>Platinum</v>
      </c>
      <c r="I684" s="11" t="s">
        <v>1654</v>
      </c>
      <c r="J684" s="11" t="str">
        <f>VLOOKUP(I684, Product!$A$2:$H$501, 2,FALSE)</f>
        <v>Men's Track Pants</v>
      </c>
      <c r="K684" s="11" t="str">
        <f>VLOOKUP(I684,Product!$A$2:$H$501,3,FALSE)</f>
        <v>Clothing</v>
      </c>
      <c r="L684" s="11" t="str">
        <f>VLOOKUP(I684, Product!$A$2:$H$501, 4,FALSE)</f>
        <v>Bottoms</v>
      </c>
      <c r="M684" s="11" t="str">
        <f>VLOOKUP(I684, Product!$A$2:$H$501,5,FALSE)</f>
        <v>Hamilton, Woods and Walker</v>
      </c>
      <c r="N684" s="12">
        <f>VLOOKUP(I684, Product!$A$2:$I$501,8,FALSE)</f>
        <v>386.56</v>
      </c>
      <c r="O684" s="12">
        <f>VLOOKUP(I684, Product!$A$2:$I$501,9,FALSE)</f>
        <v>125</v>
      </c>
      <c r="P684" s="11" t="s">
        <v>1761</v>
      </c>
      <c r="Q684" s="11" t="str">
        <f>VLOOKUP(P684,Store_Dim!$A$2:$E$21,2,FALSE)</f>
        <v>Black-Horn</v>
      </c>
      <c r="R684" s="11" t="str">
        <f>VLOOKUP(P684,Store_Dim!$A$2:$E$21,3,FALSE)</f>
        <v>South</v>
      </c>
      <c r="S684" s="11" t="str">
        <f>VLOOKUP(P684,Store_Dim!$A$2:$E$21,4,FALSE)</f>
        <v>North Nancyview</v>
      </c>
      <c r="T684" s="11" t="str">
        <f>VLOOKUP(P684,Store_Dim!$A$2:$E$21,5,FALSE)</f>
        <v>Outlet</v>
      </c>
      <c r="U684" s="11" t="s">
        <v>3437</v>
      </c>
      <c r="V684" s="14">
        <f>VLOOKUP(Table1[[#This Row],[Sales_ID]],Sales!$A$2:$O$2001,2,FALSE)</f>
        <v>45619</v>
      </c>
      <c r="W684" s="15">
        <f>VLOOKUP(Table1[[#This Row],[Sales_ID]],Sales!$A$2:$O$2001,12,FALSE)</f>
        <v>4</v>
      </c>
      <c r="X684" s="16" t="str">
        <f>TEXT(VLOOKUP(Table1[[#This Row],[Sales_ID]],Sales!$A$2:$O$2001,13,FALSE),"₹#,##0")</f>
        <v>₹456</v>
      </c>
      <c r="Y684" s="51">
        <f>VLOOKUP(Table1[[#This Row],[Sales_ID]],Sales!$A$2:$O$2001,14,FALSE)</f>
        <v>0.22</v>
      </c>
      <c r="Z684" s="11" t="str">
        <f>VLOOKUP(Table1[[#This Row],[Sales_ID]],Sales!$A$2:$O$2001,10,FALSE)</f>
        <v>COD</v>
      </c>
      <c r="AA684" s="50">
        <f>VLOOKUP(Table1[[#This Row],[Sales_ID]],Sales!$A$2:$O$2001,15,FALSE)</f>
        <v>1423.7184</v>
      </c>
    </row>
    <row r="685" spans="1:27" x14ac:dyDescent="0.3">
      <c r="A685" s="11" t="s">
        <v>1304</v>
      </c>
      <c r="B685" s="11" t="str">
        <f>PROPER(VLOOKUP(A685,Customer!$A$2:$J$501,9,FALSE))</f>
        <v>Dr. Tamara White Md</v>
      </c>
      <c r="C685" s="11" t="str">
        <f>PROPER(VLOOKUP(A685,Customer!$A$2:$H$501,3,FALSE))</f>
        <v>60</v>
      </c>
      <c r="D685" s="11" t="str">
        <f>PROPER(VLOOKUP(A685,Customer!$A$2:$H$501,4,FALSE))</f>
        <v>Male</v>
      </c>
      <c r="E685" s="11" t="str">
        <f>PROPER(VLOOKUP(A685,Customer!$A$2:$H$501,5,FALSE))</f>
        <v>New Benjamin</v>
      </c>
      <c r="F685" s="11" t="str">
        <f>PROPER(VLOOKUP(A685,Customer!$A$2:$H$501,6,FALSE))</f>
        <v>North Carolina</v>
      </c>
      <c r="G685" s="11" t="str">
        <f>VLOOKUP(A685,Customer!$A$2:$H$501,7,FALSE)</f>
        <v>USA</v>
      </c>
      <c r="H685" s="11" t="str">
        <f>PROPER(VLOOKUP(A685,Customer!$A$1:$J$501,10,FALSE))</f>
        <v>Bronze</v>
      </c>
      <c r="I685" s="11" t="s">
        <v>1616</v>
      </c>
      <c r="J685" s="11" t="str">
        <f>VLOOKUP(I685, Product!$A$2:$H$501, 2,FALSE)</f>
        <v>Gaming Mechanical Keyboard</v>
      </c>
      <c r="K685" s="11" t="str">
        <f>VLOOKUP(I685,Product!$A$2:$H$501,3,FALSE)</f>
        <v>Electronics</v>
      </c>
      <c r="L685" s="11" t="str">
        <f>VLOOKUP(I685, Product!$A$2:$H$501, 4,FALSE)</f>
        <v>Computer</v>
      </c>
      <c r="M685" s="11" t="str">
        <f>VLOOKUP(I685, Product!$A$2:$H$501,5,FALSE)</f>
        <v>Lucero LLC</v>
      </c>
      <c r="N685" s="12">
        <f>VLOOKUP(I685, Product!$A$2:$I$501,8,FALSE)</f>
        <v>419.28</v>
      </c>
      <c r="O685" s="12">
        <f>VLOOKUP(I685, Product!$A$2:$I$501,9,FALSE)</f>
        <v>86</v>
      </c>
      <c r="P685" s="11" t="s">
        <v>1752</v>
      </c>
      <c r="Q685" s="11" t="str">
        <f>VLOOKUP(P685,Store_Dim!$A$2:$E$21,2,FALSE)</f>
        <v>Rivera-Warner</v>
      </c>
      <c r="R685" s="11" t="str">
        <f>VLOOKUP(P685,Store_Dim!$A$2:$E$21,3,FALSE)</f>
        <v>East</v>
      </c>
      <c r="S685" s="11" t="str">
        <f>VLOOKUP(P685,Store_Dim!$A$2:$E$21,4,FALSE)</f>
        <v>Washingtonfurt</v>
      </c>
      <c r="T685" s="11" t="str">
        <f>VLOOKUP(P685,Store_Dim!$A$2:$E$21,5,FALSE)</f>
        <v>Flagship</v>
      </c>
      <c r="U685" s="11" t="s">
        <v>3438</v>
      </c>
      <c r="V685" s="14">
        <f>VLOOKUP(Table1[[#This Row],[Sales_ID]],Sales!$A$2:$O$2001,2,FALSE)</f>
        <v>45777</v>
      </c>
      <c r="W685" s="15">
        <f>VLOOKUP(Table1[[#This Row],[Sales_ID]],Sales!$A$2:$O$2001,12,FALSE)</f>
        <v>1</v>
      </c>
      <c r="X685" s="16" t="str">
        <f>TEXT(VLOOKUP(Table1[[#This Row],[Sales_ID]],Sales!$A$2:$O$2001,13,FALSE),"₹#,##0")</f>
        <v>₹906</v>
      </c>
      <c r="Y685" s="51">
        <f>VLOOKUP(Table1[[#This Row],[Sales_ID]],Sales!$A$2:$O$2001,14,FALSE)</f>
        <v>0.28999999999999998</v>
      </c>
      <c r="Z685" s="11" t="str">
        <f>VLOOKUP(Table1[[#This Row],[Sales_ID]],Sales!$A$2:$O$2001,10,FALSE)</f>
        <v>COD</v>
      </c>
      <c r="AA685" s="50">
        <f>VLOOKUP(Table1[[#This Row],[Sales_ID]],Sales!$A$2:$O$2001,15,FALSE)</f>
        <v>642.90499999999997</v>
      </c>
    </row>
    <row r="686" spans="1:27" x14ac:dyDescent="0.3">
      <c r="A686" s="11" t="s">
        <v>666</v>
      </c>
      <c r="B686" s="11" t="str">
        <f>PROPER(VLOOKUP(A686,Customer!$A$2:$J$501,9,FALSE))</f>
        <v>Tiffany Herrera</v>
      </c>
      <c r="C686" s="11" t="str">
        <f>PROPER(VLOOKUP(A686,Customer!$A$2:$H$501,3,FALSE))</f>
        <v>52</v>
      </c>
      <c r="D686" s="11" t="str">
        <f>PROPER(VLOOKUP(A686,Customer!$A$2:$H$501,4,FALSE))</f>
        <v>Male</v>
      </c>
      <c r="E686" s="11" t="str">
        <f>PROPER(VLOOKUP(A686,Customer!$A$2:$H$501,5,FALSE))</f>
        <v>New Dianebury</v>
      </c>
      <c r="F686" s="11" t="str">
        <f>PROPER(VLOOKUP(A686,Customer!$A$2:$H$501,6,FALSE))</f>
        <v>Virginia</v>
      </c>
      <c r="G686" s="11" t="str">
        <f>VLOOKUP(A686,Customer!$A$2:$H$501,7,FALSE)</f>
        <v>USA</v>
      </c>
      <c r="H686" s="11" t="str">
        <f>PROPER(VLOOKUP(A686,Customer!$A$1:$J$501,10,FALSE))</f>
        <v>Platinum</v>
      </c>
      <c r="I686" s="11" t="s">
        <v>1580</v>
      </c>
      <c r="J686" s="11" t="str">
        <f>VLOOKUP(I686, Product!$A$2:$H$501, 2,FALSE)</f>
        <v>Beard Grooming Kit</v>
      </c>
      <c r="K686" s="11" t="str">
        <f>VLOOKUP(I686,Product!$A$2:$H$501,3,FALSE)</f>
        <v>Beauty</v>
      </c>
      <c r="L686" s="11" t="str">
        <f>VLOOKUP(I686, Product!$A$2:$H$501, 4,FALSE)</f>
        <v>Grooming</v>
      </c>
      <c r="M686" s="11" t="str">
        <f>VLOOKUP(I686, Product!$A$2:$H$501,5,FALSE)</f>
        <v>Erickson-Green</v>
      </c>
      <c r="N686" s="12">
        <f>VLOOKUP(I686, Product!$A$2:$I$501,8,FALSE)</f>
        <v>337.42</v>
      </c>
      <c r="O686" s="12">
        <f>VLOOKUP(I686, Product!$A$2:$I$501,9,FALSE)</f>
        <v>256</v>
      </c>
      <c r="P686" s="11" t="s">
        <v>1797</v>
      </c>
      <c r="Q686" s="11" t="str">
        <f>VLOOKUP(P686,Store_Dim!$A$2:$E$21,2,FALSE)</f>
        <v>Gardner, Humphrey and Contreras</v>
      </c>
      <c r="R686" s="11" t="str">
        <f>VLOOKUP(P686,Store_Dim!$A$2:$E$21,3,FALSE)</f>
        <v>East</v>
      </c>
      <c r="S686" s="11" t="str">
        <f>VLOOKUP(P686,Store_Dim!$A$2:$E$21,4,FALSE)</f>
        <v>Johnsonville</v>
      </c>
      <c r="T686" s="11" t="str">
        <f>VLOOKUP(P686,Store_Dim!$A$2:$E$21,5,FALSE)</f>
        <v>Flagship</v>
      </c>
      <c r="U686" s="11" t="s">
        <v>3439</v>
      </c>
      <c r="V686" s="14">
        <f>VLOOKUP(Table1[[#This Row],[Sales_ID]],Sales!$A$2:$O$2001,2,FALSE)</f>
        <v>45523</v>
      </c>
      <c r="W686" s="15">
        <f>VLOOKUP(Table1[[#This Row],[Sales_ID]],Sales!$A$2:$O$2001,12,FALSE)</f>
        <v>3</v>
      </c>
      <c r="X686" s="16" t="str">
        <f>TEXT(VLOOKUP(Table1[[#This Row],[Sales_ID]],Sales!$A$2:$O$2001,13,FALSE),"₹#,##0")</f>
        <v>₹63</v>
      </c>
      <c r="Y686" s="51">
        <f>VLOOKUP(Table1[[#This Row],[Sales_ID]],Sales!$A$2:$O$2001,14,FALSE)</f>
        <v>0.08</v>
      </c>
      <c r="Z686" s="11" t="str">
        <f>VLOOKUP(Table1[[#This Row],[Sales_ID]],Sales!$A$2:$O$2001,10,FALSE)</f>
        <v>Credit Card</v>
      </c>
      <c r="AA686" s="50">
        <f>VLOOKUP(Table1[[#This Row],[Sales_ID]],Sales!$A$2:$O$2001,15,FALSE)</f>
        <v>174.40440000000001</v>
      </c>
    </row>
    <row r="687" spans="1:27" x14ac:dyDescent="0.3">
      <c r="A687" s="11" t="s">
        <v>191</v>
      </c>
      <c r="B687" s="11" t="str">
        <f>PROPER(VLOOKUP(A687,Customer!$A$2:$J$501,9,FALSE))</f>
        <v>Matthew Hunter Jr.</v>
      </c>
      <c r="C687" s="11" t="str">
        <f>PROPER(VLOOKUP(A687,Customer!$A$2:$H$501,3,FALSE))</f>
        <v>61</v>
      </c>
      <c r="D687" s="11" t="str">
        <f>PROPER(VLOOKUP(A687,Customer!$A$2:$H$501,4,FALSE))</f>
        <v>Female</v>
      </c>
      <c r="E687" s="11" t="str">
        <f>PROPER(VLOOKUP(A687,Customer!$A$2:$H$501,5,FALSE))</f>
        <v>Gregoryview</v>
      </c>
      <c r="F687" s="11" t="str">
        <f>PROPER(VLOOKUP(A687,Customer!$A$2:$H$501,6,FALSE))</f>
        <v>Illinois</v>
      </c>
      <c r="G687" s="11" t="str">
        <f>VLOOKUP(A687,Customer!$A$2:$H$501,7,FALSE)</f>
        <v>USA</v>
      </c>
      <c r="H687" s="11" t="str">
        <f>PROPER(VLOOKUP(A687,Customer!$A$1:$J$501,10,FALSE))</f>
        <v>Gold</v>
      </c>
      <c r="I687" s="11" t="s">
        <v>1688</v>
      </c>
      <c r="J687" s="11" t="str">
        <f>VLOOKUP(I687, Product!$A$2:$H$501, 2,FALSE)</f>
        <v>Kitchen Storage Rack</v>
      </c>
      <c r="K687" s="11" t="str">
        <f>VLOOKUP(I687,Product!$A$2:$H$501,3,FALSE)</f>
        <v>Home</v>
      </c>
      <c r="L687" s="11" t="str">
        <f>VLOOKUP(I687, Product!$A$2:$H$501, 4,FALSE)</f>
        <v>Storage</v>
      </c>
      <c r="M687" s="11" t="str">
        <f>VLOOKUP(I687, Product!$A$2:$H$501,5,FALSE)</f>
        <v>Duran Group</v>
      </c>
      <c r="N687" s="12">
        <f>VLOOKUP(I687, Product!$A$2:$I$501,8,FALSE)</f>
        <v>138.05000000000001</v>
      </c>
      <c r="O687" s="12">
        <f>VLOOKUP(I687, Product!$A$2:$I$501,9,FALSE)</f>
        <v>89</v>
      </c>
      <c r="P687" s="11" t="s">
        <v>1779</v>
      </c>
      <c r="Q687" s="11" t="str">
        <f>VLOOKUP(P687,Store_Dim!$A$2:$E$21,2,FALSE)</f>
        <v>Martinez-Mullins</v>
      </c>
      <c r="R687" s="11" t="str">
        <f>VLOOKUP(P687,Store_Dim!$A$2:$E$21,3,FALSE)</f>
        <v>South</v>
      </c>
      <c r="S687" s="11" t="str">
        <f>VLOOKUP(P687,Store_Dim!$A$2:$E$21,4,FALSE)</f>
        <v>Williamsfurt</v>
      </c>
      <c r="T687" s="11" t="str">
        <f>VLOOKUP(P687,Store_Dim!$A$2:$E$21,5,FALSE)</f>
        <v>Online</v>
      </c>
      <c r="U687" s="11" t="s">
        <v>3440</v>
      </c>
      <c r="V687" s="14">
        <f>VLOOKUP(Table1[[#This Row],[Sales_ID]],Sales!$A$2:$O$2001,2,FALSE)</f>
        <v>45628</v>
      </c>
      <c r="W687" s="15">
        <f>VLOOKUP(Table1[[#This Row],[Sales_ID]],Sales!$A$2:$O$2001,12,FALSE)</f>
        <v>3</v>
      </c>
      <c r="X687" s="16" t="str">
        <f>TEXT(VLOOKUP(Table1[[#This Row],[Sales_ID]],Sales!$A$2:$O$2001,13,FALSE),"₹#,##0")</f>
        <v>₹688</v>
      </c>
      <c r="Y687" s="51">
        <f>VLOOKUP(Table1[[#This Row],[Sales_ID]],Sales!$A$2:$O$2001,14,FALSE)</f>
        <v>0.06</v>
      </c>
      <c r="Z687" s="11" t="str">
        <f>VLOOKUP(Table1[[#This Row],[Sales_ID]],Sales!$A$2:$O$2001,10,FALSE)</f>
        <v>PayPal</v>
      </c>
      <c r="AA687" s="50">
        <f>VLOOKUP(Table1[[#This Row],[Sales_ID]],Sales!$A$2:$O$2001,15,FALSE)</f>
        <v>1939.2012</v>
      </c>
    </row>
    <row r="688" spans="1:27" x14ac:dyDescent="0.3">
      <c r="A688" s="11" t="s">
        <v>711</v>
      </c>
      <c r="B688" s="11" t="str">
        <f>PROPER(VLOOKUP(A688,Customer!$A$2:$J$501,9,FALSE))</f>
        <v>Jordan Wells</v>
      </c>
      <c r="C688" s="11" t="str">
        <f>PROPER(VLOOKUP(A688,Customer!$A$2:$H$501,3,FALSE))</f>
        <v>47</v>
      </c>
      <c r="D688" s="11" t="str">
        <f>PROPER(VLOOKUP(A688,Customer!$A$2:$H$501,4,FALSE))</f>
        <v>Female</v>
      </c>
      <c r="E688" s="11" t="str">
        <f>PROPER(VLOOKUP(A688,Customer!$A$2:$H$501,5,FALSE))</f>
        <v xml:space="preserve">Phillipschester   </v>
      </c>
      <c r="F688" s="11" t="str">
        <f>PROPER(VLOOKUP(A688,Customer!$A$2:$H$501,6,FALSE))</f>
        <v>New Jersey</v>
      </c>
      <c r="G688" s="11" t="str">
        <f>VLOOKUP(A688,Customer!$A$2:$H$501,7,FALSE)</f>
        <v>USA</v>
      </c>
      <c r="H688" s="11" t="str">
        <f>PROPER(VLOOKUP(A688,Customer!$A$1:$J$501,10,FALSE))</f>
        <v>Gold</v>
      </c>
      <c r="I688" s="11" t="s">
        <v>1634</v>
      </c>
      <c r="J688" s="11" t="str">
        <f>VLOOKUP(I688, Product!$A$2:$H$501, 2,FALSE)</f>
        <v>USB External Hard Drive</v>
      </c>
      <c r="K688" s="11" t="str">
        <f>VLOOKUP(I688,Product!$A$2:$H$501,3,FALSE)</f>
        <v>Electronics</v>
      </c>
      <c r="L688" s="11" t="str">
        <f>VLOOKUP(I688, Product!$A$2:$H$501, 4,FALSE)</f>
        <v>Computer</v>
      </c>
      <c r="M688" s="11" t="str">
        <f>VLOOKUP(I688, Product!$A$2:$H$501,5,FALSE)</f>
        <v>Robinson Inc</v>
      </c>
      <c r="N688" s="12">
        <f>VLOOKUP(I688, Product!$A$2:$I$501,8,FALSE)</f>
        <v>253.33</v>
      </c>
      <c r="O688" s="12">
        <f>VLOOKUP(I688, Product!$A$2:$I$501,9,FALSE)</f>
        <v>266</v>
      </c>
      <c r="P688" s="11" t="s">
        <v>1786</v>
      </c>
      <c r="Q688" s="11" t="str">
        <f>VLOOKUP(P688,Store_Dim!$A$2:$E$21,2,FALSE)</f>
        <v>Moore, Padilla and Butler</v>
      </c>
      <c r="R688" s="11" t="str">
        <f>VLOOKUP(P688,Store_Dim!$A$2:$E$21,3,FALSE)</f>
        <v>South</v>
      </c>
      <c r="S688" s="11" t="str">
        <f>VLOOKUP(P688,Store_Dim!$A$2:$E$21,4,FALSE)</f>
        <v>East Johnstad</v>
      </c>
      <c r="T688" s="11" t="str">
        <f>VLOOKUP(P688,Store_Dim!$A$2:$E$21,5,FALSE)</f>
        <v>Flagship</v>
      </c>
      <c r="U688" s="11" t="s">
        <v>3441</v>
      </c>
      <c r="V688" s="14">
        <f>VLOOKUP(Table1[[#This Row],[Sales_ID]],Sales!$A$2:$O$2001,2,FALSE)</f>
        <v>45742</v>
      </c>
      <c r="W688" s="15">
        <f>VLOOKUP(Table1[[#This Row],[Sales_ID]],Sales!$A$2:$O$2001,12,FALSE)</f>
        <v>4</v>
      </c>
      <c r="X688" s="16" t="str">
        <f>TEXT(VLOOKUP(Table1[[#This Row],[Sales_ID]],Sales!$A$2:$O$2001,13,FALSE),"₹#,##0")</f>
        <v>₹639</v>
      </c>
      <c r="Y688" s="51">
        <f>VLOOKUP(Table1[[#This Row],[Sales_ID]],Sales!$A$2:$O$2001,14,FALSE)</f>
        <v>0.12</v>
      </c>
      <c r="Z688" s="11" t="str">
        <f>VLOOKUP(Table1[[#This Row],[Sales_ID]],Sales!$A$2:$O$2001,10,FALSE)</f>
        <v>PayPal</v>
      </c>
      <c r="AA688" s="50">
        <f>VLOOKUP(Table1[[#This Row],[Sales_ID]],Sales!$A$2:$O$2001,15,FALSE)</f>
        <v>2249.4911999999999</v>
      </c>
    </row>
    <row r="689" spans="1:27" x14ac:dyDescent="0.3">
      <c r="A689" s="11" t="s">
        <v>247</v>
      </c>
      <c r="B689" s="11" t="str">
        <f>PROPER(VLOOKUP(A689,Customer!$A$2:$J$501,9,FALSE))</f>
        <v>Amber Mcclain</v>
      </c>
      <c r="C689" s="11" t="str">
        <f>PROPER(VLOOKUP(A689,Customer!$A$2:$H$501,3,FALSE))</f>
        <v>58</v>
      </c>
      <c r="D689" s="11" t="str">
        <f>PROPER(VLOOKUP(A689,Customer!$A$2:$H$501,4,FALSE))</f>
        <v>Male</v>
      </c>
      <c r="E689" s="11" t="str">
        <f>PROPER(VLOOKUP(A689,Customer!$A$2:$H$501,5,FALSE))</f>
        <v>Brendaburgh</v>
      </c>
      <c r="F689" s="11" t="str">
        <f>PROPER(VLOOKUP(A689,Customer!$A$2:$H$501,6,FALSE))</f>
        <v>Florida</v>
      </c>
      <c r="G689" s="11" t="str">
        <f>VLOOKUP(A689,Customer!$A$2:$H$501,7,FALSE)</f>
        <v>USA</v>
      </c>
      <c r="H689" s="11" t="str">
        <f>PROPER(VLOOKUP(A689,Customer!$A$1:$J$501,10,FALSE))</f>
        <v>Silver</v>
      </c>
      <c r="I689" s="11" t="s">
        <v>1690</v>
      </c>
      <c r="J689" s="11" t="str">
        <f>VLOOKUP(I689, Product!$A$2:$H$501, 2,FALSE)</f>
        <v>Hair Repair Oil Treatment</v>
      </c>
      <c r="K689" s="11" t="str">
        <f>VLOOKUP(I689,Product!$A$2:$H$501,3,FALSE)</f>
        <v>Beauty</v>
      </c>
      <c r="L689" s="11" t="str">
        <f>VLOOKUP(I689, Product!$A$2:$H$501, 4,FALSE)</f>
        <v>Haircare</v>
      </c>
      <c r="M689" s="11" t="str">
        <f>VLOOKUP(I689, Product!$A$2:$H$501,5,FALSE)</f>
        <v>Hopkins Ltd</v>
      </c>
      <c r="N689" s="12">
        <f>VLOOKUP(I689, Product!$A$2:$I$501,8,FALSE)</f>
        <v>214.32</v>
      </c>
      <c r="O689" s="12">
        <f>VLOOKUP(I689, Product!$A$2:$I$501,9,FALSE)</f>
        <v>383</v>
      </c>
      <c r="P689" s="11" t="s">
        <v>1779</v>
      </c>
      <c r="Q689" s="11" t="str">
        <f>VLOOKUP(P689,Store_Dim!$A$2:$E$21,2,FALSE)</f>
        <v>Martinez-Mullins</v>
      </c>
      <c r="R689" s="11" t="str">
        <f>VLOOKUP(P689,Store_Dim!$A$2:$E$21,3,FALSE)</f>
        <v>South</v>
      </c>
      <c r="S689" s="11" t="str">
        <f>VLOOKUP(P689,Store_Dim!$A$2:$E$21,4,FALSE)</f>
        <v>Williamsfurt</v>
      </c>
      <c r="T689" s="11" t="str">
        <f>VLOOKUP(P689,Store_Dim!$A$2:$E$21,5,FALSE)</f>
        <v>Online</v>
      </c>
      <c r="U689" s="11" t="s">
        <v>3442</v>
      </c>
      <c r="V689" s="14">
        <f>VLOOKUP(Table1[[#This Row],[Sales_ID]],Sales!$A$2:$O$2001,2,FALSE)</f>
        <v>45456</v>
      </c>
      <c r="W689" s="15">
        <f>VLOOKUP(Table1[[#This Row],[Sales_ID]],Sales!$A$2:$O$2001,12,FALSE)</f>
        <v>1</v>
      </c>
      <c r="X689" s="16" t="str">
        <f>TEXT(VLOOKUP(Table1[[#This Row],[Sales_ID]],Sales!$A$2:$O$2001,13,FALSE),"₹#,##0")</f>
        <v>₹475</v>
      </c>
      <c r="Y689" s="51">
        <f>VLOOKUP(Table1[[#This Row],[Sales_ID]],Sales!$A$2:$O$2001,14,FALSE)</f>
        <v>0.04</v>
      </c>
      <c r="Z689" s="11" t="str">
        <f>VLOOKUP(Table1[[#This Row],[Sales_ID]],Sales!$A$2:$O$2001,10,FALSE)</f>
        <v>COD</v>
      </c>
      <c r="AA689" s="50">
        <f>VLOOKUP(Table1[[#This Row],[Sales_ID]],Sales!$A$2:$O$2001,15,FALSE)</f>
        <v>456.14399999999989</v>
      </c>
    </row>
    <row r="690" spans="1:27" x14ac:dyDescent="0.3">
      <c r="A690" s="11" t="s">
        <v>625</v>
      </c>
      <c r="B690" s="11" t="str">
        <f>PROPER(VLOOKUP(A690,Customer!$A$2:$J$501,9,FALSE))</f>
        <v>Christopher Stewart</v>
      </c>
      <c r="C690" s="11" t="str">
        <f>PROPER(VLOOKUP(A690,Customer!$A$2:$H$501,3,FALSE))</f>
        <v>21</v>
      </c>
      <c r="D690" s="11" t="str">
        <f>PROPER(VLOOKUP(A690,Customer!$A$2:$H$501,4,FALSE))</f>
        <v>Male</v>
      </c>
      <c r="E690" s="11" t="str">
        <f>PROPER(VLOOKUP(A690,Customer!$A$2:$H$501,5,FALSE))</f>
        <v>Amandaside</v>
      </c>
      <c r="F690" s="11" t="str">
        <f>PROPER(VLOOKUP(A690,Customer!$A$2:$H$501,6,FALSE))</f>
        <v>New York</v>
      </c>
      <c r="G690" s="11" t="str">
        <f>VLOOKUP(A690,Customer!$A$2:$H$501,7,FALSE)</f>
        <v>USA</v>
      </c>
      <c r="H690" s="11" t="str">
        <f>PROPER(VLOOKUP(A690,Customer!$A$1:$J$501,10,FALSE))</f>
        <v>Bronze</v>
      </c>
      <c r="I690" s="11" t="s">
        <v>1636</v>
      </c>
      <c r="J690" s="11" t="str">
        <f>VLOOKUP(I690, Product!$A$2:$H$501, 2,FALSE)</f>
        <v>Adjustable Jump Rope</v>
      </c>
      <c r="K690" s="11" t="str">
        <f>VLOOKUP(I690,Product!$A$2:$H$501,3,FALSE)</f>
        <v>Sports</v>
      </c>
      <c r="L690" s="11" t="str">
        <f>VLOOKUP(I690, Product!$A$2:$H$501, 4,FALSE)</f>
        <v>Fitness</v>
      </c>
      <c r="M690" s="11" t="str">
        <f>VLOOKUP(I690, Product!$A$2:$H$501,5,FALSE)</f>
        <v>Cox Inc</v>
      </c>
      <c r="N690" s="12">
        <f>VLOOKUP(I690, Product!$A$2:$I$501,8,FALSE)</f>
        <v>167.12</v>
      </c>
      <c r="O690" s="12">
        <f>VLOOKUP(I690, Product!$A$2:$I$501,9,FALSE)</f>
        <v>316</v>
      </c>
      <c r="P690" s="11" t="s">
        <v>1776</v>
      </c>
      <c r="Q690" s="11" t="str">
        <f>VLOOKUP(P690,Store_Dim!$A$2:$E$21,2,FALSE)</f>
        <v>Benson-Elliott</v>
      </c>
      <c r="R690" s="11" t="str">
        <f>VLOOKUP(P690,Store_Dim!$A$2:$E$21,3,FALSE)</f>
        <v>East</v>
      </c>
      <c r="S690" s="11" t="str">
        <f>VLOOKUP(P690,Store_Dim!$A$2:$E$21,4,FALSE)</f>
        <v>Port Josephberg</v>
      </c>
      <c r="T690" s="11" t="str">
        <f>VLOOKUP(P690,Store_Dim!$A$2:$E$21,5,FALSE)</f>
        <v>Online</v>
      </c>
      <c r="U690" s="11" t="s">
        <v>3443</v>
      </c>
      <c r="V690" s="14">
        <f>VLOOKUP(Table1[[#This Row],[Sales_ID]],Sales!$A$2:$O$2001,2,FALSE)</f>
        <v>45534</v>
      </c>
      <c r="W690" s="15">
        <f>VLOOKUP(Table1[[#This Row],[Sales_ID]],Sales!$A$2:$O$2001,12,FALSE)</f>
        <v>1</v>
      </c>
      <c r="X690" s="16" t="str">
        <f>TEXT(VLOOKUP(Table1[[#This Row],[Sales_ID]],Sales!$A$2:$O$2001,13,FALSE),"₹#,##0")</f>
        <v>₹62</v>
      </c>
      <c r="Y690" s="51">
        <f>VLOOKUP(Table1[[#This Row],[Sales_ID]],Sales!$A$2:$O$2001,14,FALSE)</f>
        <v>0.08</v>
      </c>
      <c r="Z690" s="11" t="str">
        <f>VLOOKUP(Table1[[#This Row],[Sales_ID]],Sales!$A$2:$O$2001,10,FALSE)</f>
        <v>COD</v>
      </c>
      <c r="AA690" s="50">
        <f>VLOOKUP(Table1[[#This Row],[Sales_ID]],Sales!$A$2:$O$2001,15,FALSE)</f>
        <v>57.389600000000002</v>
      </c>
    </row>
    <row r="691" spans="1:27" x14ac:dyDescent="0.3">
      <c r="A691" s="11" t="s">
        <v>1109</v>
      </c>
      <c r="B691" s="11" t="str">
        <f>PROPER(VLOOKUP(A691,Customer!$A$2:$J$501,9,FALSE))</f>
        <v>Ryan Torres</v>
      </c>
      <c r="C691" s="11" t="str">
        <f>PROPER(VLOOKUP(A691,Customer!$A$2:$H$501,3,FALSE))</f>
        <v>38</v>
      </c>
      <c r="D691" s="11" t="str">
        <f>PROPER(VLOOKUP(A691,Customer!$A$2:$H$501,4,FALSE))</f>
        <v>Male</v>
      </c>
      <c r="E691" s="11" t="str">
        <f>PROPER(VLOOKUP(A691,Customer!$A$2:$H$501,5,FALSE))</f>
        <v>Guerreroport</v>
      </c>
      <c r="F691" s="11" t="str">
        <f>PROPER(VLOOKUP(A691,Customer!$A$2:$H$501,6,FALSE))</f>
        <v>Connecticut</v>
      </c>
      <c r="G691" s="11" t="str">
        <f>VLOOKUP(A691,Customer!$A$2:$H$501,7,FALSE)</f>
        <v>USA</v>
      </c>
      <c r="H691" s="11" t="str">
        <f>PROPER(VLOOKUP(A691,Customer!$A$1:$J$501,10,FALSE))</f>
        <v>Silver</v>
      </c>
      <c r="I691" s="11" t="s">
        <v>1578</v>
      </c>
      <c r="J691" s="11" t="str">
        <f>VLOOKUP(I691, Product!$A$2:$H$501, 2,FALSE)</f>
        <v>4K Home Projector</v>
      </c>
      <c r="K691" s="11" t="str">
        <f>VLOOKUP(I691,Product!$A$2:$H$501,3,FALSE)</f>
        <v>Electronics</v>
      </c>
      <c r="L691" s="11" t="str">
        <f>VLOOKUP(I691, Product!$A$2:$H$501, 4,FALSE)</f>
        <v>Appliances</v>
      </c>
      <c r="M691" s="11" t="str">
        <f>VLOOKUP(I691, Product!$A$2:$H$501,5,FALSE)</f>
        <v>Thomas LLC</v>
      </c>
      <c r="N691" s="12">
        <f>VLOOKUP(I691, Product!$A$2:$I$501,8,FALSE)</f>
        <v>465.34</v>
      </c>
      <c r="O691" s="12">
        <f>VLOOKUP(I691, Product!$A$2:$I$501,9,FALSE)</f>
        <v>301</v>
      </c>
      <c r="P691" s="11" t="s">
        <v>1779</v>
      </c>
      <c r="Q691" s="11" t="str">
        <f>VLOOKUP(P691,Store_Dim!$A$2:$E$21,2,FALSE)</f>
        <v>Martinez-Mullins</v>
      </c>
      <c r="R691" s="11" t="str">
        <f>VLOOKUP(P691,Store_Dim!$A$2:$E$21,3,FALSE)</f>
        <v>South</v>
      </c>
      <c r="S691" s="11" t="str">
        <f>VLOOKUP(P691,Store_Dim!$A$2:$E$21,4,FALSE)</f>
        <v>Williamsfurt</v>
      </c>
      <c r="T691" s="11" t="str">
        <f>VLOOKUP(P691,Store_Dim!$A$2:$E$21,5,FALSE)</f>
        <v>Online</v>
      </c>
      <c r="U691" s="11" t="s">
        <v>3444</v>
      </c>
      <c r="V691" s="14">
        <f>VLOOKUP(Table1[[#This Row],[Sales_ID]],Sales!$A$2:$O$2001,2,FALSE)</f>
        <v>45375</v>
      </c>
      <c r="W691" s="15">
        <f>VLOOKUP(Table1[[#This Row],[Sales_ID]],Sales!$A$2:$O$2001,12,FALSE)</f>
        <v>1</v>
      </c>
      <c r="X691" s="16" t="str">
        <f>TEXT(VLOOKUP(Table1[[#This Row],[Sales_ID]],Sales!$A$2:$O$2001,13,FALSE),"₹#,##0")</f>
        <v>₹977</v>
      </c>
      <c r="Y691" s="51">
        <f>VLOOKUP(Table1[[#This Row],[Sales_ID]],Sales!$A$2:$O$2001,14,FALSE)</f>
        <v>0.2</v>
      </c>
      <c r="Z691" s="11" t="str">
        <f>VLOOKUP(Table1[[#This Row],[Sales_ID]],Sales!$A$2:$O$2001,10,FALSE)</f>
        <v>COD</v>
      </c>
      <c r="AA691" s="50">
        <f>VLOOKUP(Table1[[#This Row],[Sales_ID]],Sales!$A$2:$O$2001,15,FALSE)</f>
        <v>781.61599999999999</v>
      </c>
    </row>
    <row r="692" spans="1:27" x14ac:dyDescent="0.3">
      <c r="A692" s="11" t="s">
        <v>271</v>
      </c>
      <c r="B692" s="11" t="str">
        <f>PROPER(VLOOKUP(A692,Customer!$A$2:$J$501,9,FALSE))</f>
        <v>John Mayer</v>
      </c>
      <c r="C692" s="11" t="str">
        <f>PROPER(VLOOKUP(A692,Customer!$A$2:$H$501,3,FALSE))</f>
        <v>58</v>
      </c>
      <c r="D692" s="11" t="str">
        <f>PROPER(VLOOKUP(A692,Customer!$A$2:$H$501,4,FALSE))</f>
        <v>Male</v>
      </c>
      <c r="E692" s="11" t="str">
        <f>PROPER(VLOOKUP(A692,Customer!$A$2:$H$501,5,FALSE))</f>
        <v>Longport</v>
      </c>
      <c r="F692" s="11" t="str">
        <f>PROPER(VLOOKUP(A692,Customer!$A$2:$H$501,6,FALSE))</f>
        <v>Colorado</v>
      </c>
      <c r="G692" s="11" t="str">
        <f>VLOOKUP(A692,Customer!$A$2:$H$501,7,FALSE)</f>
        <v>USA</v>
      </c>
      <c r="H692" s="11" t="str">
        <f>PROPER(VLOOKUP(A692,Customer!$A$1:$J$501,10,FALSE))</f>
        <v>Bronze</v>
      </c>
      <c r="I692" s="11" t="s">
        <v>1714</v>
      </c>
      <c r="J692" s="11" t="str">
        <f>VLOOKUP(I692, Product!$A$2:$H$501, 2,FALSE)</f>
        <v>Hydrating Face Cleanser</v>
      </c>
      <c r="K692" s="11" t="str">
        <f>VLOOKUP(I692,Product!$A$2:$H$501,3,FALSE)</f>
        <v>Beauty</v>
      </c>
      <c r="L692" s="11" t="str">
        <f>VLOOKUP(I692, Product!$A$2:$H$501, 4,FALSE)</f>
        <v>Skincare</v>
      </c>
      <c r="M692" s="11" t="str">
        <f>VLOOKUP(I692, Product!$A$2:$H$501,5,FALSE)</f>
        <v>Butler Group</v>
      </c>
      <c r="N692" s="12">
        <f>VLOOKUP(I692, Product!$A$2:$I$501,8,FALSE)</f>
        <v>250.41615384615383</v>
      </c>
      <c r="O692" s="12">
        <f>VLOOKUP(I692, Product!$A$2:$I$501,9,FALSE)</f>
        <v>159</v>
      </c>
      <c r="P692" s="11" t="s">
        <v>1769</v>
      </c>
      <c r="Q692" s="11" t="str">
        <f>VLOOKUP(P692,Store_Dim!$A$2:$E$21,2,FALSE)</f>
        <v>Alexander Group</v>
      </c>
      <c r="R692" s="11" t="str">
        <f>VLOOKUP(P692,Store_Dim!$A$2:$E$21,3,FALSE)</f>
        <v>South</v>
      </c>
      <c r="S692" s="11" t="str">
        <f>VLOOKUP(P692,Store_Dim!$A$2:$E$21,4,FALSE)</f>
        <v>Port Sharon</v>
      </c>
      <c r="T692" s="11" t="str">
        <f>VLOOKUP(P692,Store_Dim!$A$2:$E$21,5,FALSE)</f>
        <v>Online</v>
      </c>
      <c r="U692" s="11" t="s">
        <v>3445</v>
      </c>
      <c r="V692" s="14">
        <f>VLOOKUP(Table1[[#This Row],[Sales_ID]],Sales!$A$2:$O$2001,2,FALSE)</f>
        <v>45546</v>
      </c>
      <c r="W692" s="15">
        <f>VLOOKUP(Table1[[#This Row],[Sales_ID]],Sales!$A$2:$O$2001,12,FALSE)</f>
        <v>2</v>
      </c>
      <c r="X692" s="16" t="str">
        <f>TEXT(VLOOKUP(Table1[[#This Row],[Sales_ID]],Sales!$A$2:$O$2001,13,FALSE),"₹#,##0")</f>
        <v>₹899</v>
      </c>
      <c r="Y692" s="51">
        <f>VLOOKUP(Table1[[#This Row],[Sales_ID]],Sales!$A$2:$O$2001,14,FALSE)</f>
        <v>0.25</v>
      </c>
      <c r="Z692" s="11" t="str">
        <f>VLOOKUP(Table1[[#This Row],[Sales_ID]],Sales!$A$2:$O$2001,10,FALSE)</f>
        <v>Credit Card</v>
      </c>
      <c r="AA692" s="50">
        <f>VLOOKUP(Table1[[#This Row],[Sales_ID]],Sales!$A$2:$O$2001,15,FALSE)</f>
        <v>1348.2149999999999</v>
      </c>
    </row>
    <row r="693" spans="1:27" x14ac:dyDescent="0.3">
      <c r="A693" s="11" t="s">
        <v>942</v>
      </c>
      <c r="B693" s="11" t="str">
        <f>PROPER(VLOOKUP(A693,Customer!$A$2:$J$501,9,FALSE))</f>
        <v>Tracy Stephens</v>
      </c>
      <c r="C693" s="11" t="str">
        <f>PROPER(VLOOKUP(A693,Customer!$A$2:$H$501,3,FALSE))</f>
        <v>64</v>
      </c>
      <c r="D693" s="11" t="str">
        <f>PROPER(VLOOKUP(A693,Customer!$A$2:$H$501,4,FALSE))</f>
        <v>Male</v>
      </c>
      <c r="E693" s="11" t="str">
        <f>PROPER(VLOOKUP(A693,Customer!$A$2:$H$501,5,FALSE))</f>
        <v>New Joshuatown</v>
      </c>
      <c r="F693" s="11" t="str">
        <f>PROPER(VLOOKUP(A693,Customer!$A$2:$H$501,6,FALSE))</f>
        <v>Maine</v>
      </c>
      <c r="G693" s="11" t="str">
        <f>VLOOKUP(A693,Customer!$A$2:$H$501,7,FALSE)</f>
        <v>USA</v>
      </c>
      <c r="H693" s="11" t="str">
        <f>PROPER(VLOOKUP(A693,Customer!$A$1:$J$501,10,FALSE))</f>
        <v>Platinum</v>
      </c>
      <c r="I693" s="11" t="s">
        <v>1694</v>
      </c>
      <c r="J693" s="11" t="str">
        <f>VLOOKUP(I693, Product!$A$2:$H$501, 2,FALSE)</f>
        <v>Shin Guards – Adult</v>
      </c>
      <c r="K693" s="11" t="str">
        <f>VLOOKUP(I693,Product!$A$2:$H$501,3,FALSE)</f>
        <v>Sports</v>
      </c>
      <c r="L693" s="11" t="str">
        <f>VLOOKUP(I693, Product!$A$2:$H$501, 4,FALSE)</f>
        <v>Team Sports</v>
      </c>
      <c r="M693" s="11" t="str">
        <f>VLOOKUP(I693, Product!$A$2:$H$501,5,FALSE)</f>
        <v>French Ltd</v>
      </c>
      <c r="N693" s="12">
        <f>VLOOKUP(I693, Product!$A$2:$I$501,8,FALSE)</f>
        <v>107.06</v>
      </c>
      <c r="O693" s="12">
        <f>VLOOKUP(I693, Product!$A$2:$I$501,9,FALSE)</f>
        <v>359</v>
      </c>
      <c r="P693" s="11" t="s">
        <v>1776</v>
      </c>
      <c r="Q693" s="11" t="str">
        <f>VLOOKUP(P693,Store_Dim!$A$2:$E$21,2,FALSE)</f>
        <v>Benson-Elliott</v>
      </c>
      <c r="R693" s="11" t="str">
        <f>VLOOKUP(P693,Store_Dim!$A$2:$E$21,3,FALSE)</f>
        <v>East</v>
      </c>
      <c r="S693" s="11" t="str">
        <f>VLOOKUP(P693,Store_Dim!$A$2:$E$21,4,FALSE)</f>
        <v>Port Josephberg</v>
      </c>
      <c r="T693" s="11" t="str">
        <f>VLOOKUP(P693,Store_Dim!$A$2:$E$21,5,FALSE)</f>
        <v>Online</v>
      </c>
      <c r="U693" s="11" t="s">
        <v>1988</v>
      </c>
      <c r="V693" s="14">
        <f>VLOOKUP(Table1[[#This Row],[Sales_ID]],Sales!$A$2:$O$2001,2,FALSE)</f>
        <v>45276</v>
      </c>
      <c r="W693" s="15">
        <f>VLOOKUP(Table1[[#This Row],[Sales_ID]],Sales!$A$2:$O$2001,12,FALSE)</f>
        <v>3</v>
      </c>
      <c r="X693" s="16" t="str">
        <f>TEXT(VLOOKUP(Table1[[#This Row],[Sales_ID]],Sales!$A$2:$O$2001,13,FALSE),"₹#,##0")</f>
        <v>₹369</v>
      </c>
      <c r="Y693" s="51">
        <f>VLOOKUP(Table1[[#This Row],[Sales_ID]],Sales!$A$2:$O$2001,14,FALSE)</f>
        <v>0.14000000000000001</v>
      </c>
      <c r="Z693" s="11" t="str">
        <f>VLOOKUP(Table1[[#This Row],[Sales_ID]],Sales!$A$2:$O$2001,10,FALSE)</f>
        <v>PayPal</v>
      </c>
      <c r="AA693" s="50">
        <f>VLOOKUP(Table1[[#This Row],[Sales_ID]],Sales!$A$2:$O$2001,15,FALSE)</f>
        <v>952.84559999999999</v>
      </c>
    </row>
    <row r="694" spans="1:27" x14ac:dyDescent="0.3">
      <c r="A694" s="11" t="s">
        <v>1101</v>
      </c>
      <c r="B694" s="11" t="str">
        <f>PROPER(VLOOKUP(A694,Customer!$A$2:$J$501,9,FALSE))</f>
        <v>Jeffrey Mccarthy</v>
      </c>
      <c r="C694" s="11" t="str">
        <f>PROPER(VLOOKUP(A694,Customer!$A$2:$H$501,3,FALSE))</f>
        <v>25</v>
      </c>
      <c r="D694" s="11" t="str">
        <f>PROPER(VLOOKUP(A694,Customer!$A$2:$H$501,4,FALSE))</f>
        <v>Female</v>
      </c>
      <c r="E694" s="11" t="str">
        <f>PROPER(VLOOKUP(A694,Customer!$A$2:$H$501,5,FALSE))</f>
        <v>North Samuel</v>
      </c>
      <c r="F694" s="11" t="str">
        <f>PROPER(VLOOKUP(A694,Customer!$A$2:$H$501,6,FALSE))</f>
        <v>Nebraska</v>
      </c>
      <c r="G694" s="11" t="str">
        <f>VLOOKUP(A694,Customer!$A$2:$H$501,7,FALSE)</f>
        <v>USA</v>
      </c>
      <c r="H694" s="11" t="str">
        <f>PROPER(VLOOKUP(A694,Customer!$A$1:$J$501,10,FALSE))</f>
        <v>Bronze</v>
      </c>
      <c r="I694" s="11" t="s">
        <v>1662</v>
      </c>
      <c r="J694" s="11" t="str">
        <f>VLOOKUP(I694, Product!$A$2:$H$501, 2,FALSE)</f>
        <v>Foam Roller</v>
      </c>
      <c r="K694" s="11" t="str">
        <f>VLOOKUP(I694,Product!$A$2:$H$501,3,FALSE)</f>
        <v>Sports</v>
      </c>
      <c r="L694" s="11" t="str">
        <f>VLOOKUP(I694, Product!$A$2:$H$501, 4,FALSE)</f>
        <v>Fitness</v>
      </c>
      <c r="M694" s="11" t="str">
        <f>VLOOKUP(I694, Product!$A$2:$H$501,5,FALSE)</f>
        <v>Atkinson, Camacho and Oliver</v>
      </c>
      <c r="N694" s="12">
        <f>VLOOKUP(I694, Product!$A$2:$I$501,8,FALSE)</f>
        <v>30.62</v>
      </c>
      <c r="O694" s="12">
        <f>VLOOKUP(I694, Product!$A$2:$I$501,9,FALSE)</f>
        <v>138</v>
      </c>
      <c r="P694" s="11" t="s">
        <v>1766</v>
      </c>
      <c r="Q694" s="11" t="str">
        <f>VLOOKUP(P694,Store_Dim!$A$2:$E$21,2,FALSE)</f>
        <v>Johnson-Wright</v>
      </c>
      <c r="R694" s="11" t="str">
        <f>VLOOKUP(P694,Store_Dim!$A$2:$E$21,3,FALSE)</f>
        <v>North</v>
      </c>
      <c r="S694" s="11" t="str">
        <f>VLOOKUP(P694,Store_Dim!$A$2:$E$21,4,FALSE)</f>
        <v>Hoodberg</v>
      </c>
      <c r="T694" s="11" t="str">
        <f>VLOOKUP(P694,Store_Dim!$A$2:$E$21,5,FALSE)</f>
        <v>Outlet</v>
      </c>
      <c r="U694" s="11" t="s">
        <v>3446</v>
      </c>
      <c r="V694" s="14">
        <f>VLOOKUP(Table1[[#This Row],[Sales_ID]],Sales!$A$2:$O$2001,2,FALSE)</f>
        <v>45769</v>
      </c>
      <c r="W694" s="15">
        <f>VLOOKUP(Table1[[#This Row],[Sales_ID]],Sales!$A$2:$O$2001,12,FALSE)</f>
        <v>2</v>
      </c>
      <c r="X694" s="16" t="str">
        <f>TEXT(VLOOKUP(Table1[[#This Row],[Sales_ID]],Sales!$A$2:$O$2001,13,FALSE),"₹#,##0")</f>
        <v>₹422</v>
      </c>
      <c r="Y694" s="51">
        <f>VLOOKUP(Table1[[#This Row],[Sales_ID]],Sales!$A$2:$O$2001,14,FALSE)</f>
        <v>0.28000000000000003</v>
      </c>
      <c r="Z694" s="11" t="str">
        <f>VLOOKUP(Table1[[#This Row],[Sales_ID]],Sales!$A$2:$O$2001,10,FALSE)</f>
        <v>Credit Card</v>
      </c>
      <c r="AA694" s="50">
        <f>VLOOKUP(Table1[[#This Row],[Sales_ID]],Sales!$A$2:$O$2001,15,FALSE)</f>
        <v>607.86720000000003</v>
      </c>
    </row>
    <row r="695" spans="1:27" x14ac:dyDescent="0.3">
      <c r="A695" s="11" t="s">
        <v>191</v>
      </c>
      <c r="B695" s="11" t="str">
        <f>PROPER(VLOOKUP(A695,Customer!$A$2:$J$501,9,FALSE))</f>
        <v>Matthew Hunter Jr.</v>
      </c>
      <c r="C695" s="11" t="str">
        <f>PROPER(VLOOKUP(A695,Customer!$A$2:$H$501,3,FALSE))</f>
        <v>61</v>
      </c>
      <c r="D695" s="11" t="str">
        <f>PROPER(VLOOKUP(A695,Customer!$A$2:$H$501,4,FALSE))</f>
        <v>Female</v>
      </c>
      <c r="E695" s="11" t="str">
        <f>PROPER(VLOOKUP(A695,Customer!$A$2:$H$501,5,FALSE))</f>
        <v>Gregoryview</v>
      </c>
      <c r="F695" s="11" t="str">
        <f>PROPER(VLOOKUP(A695,Customer!$A$2:$H$501,6,FALSE))</f>
        <v>Illinois</v>
      </c>
      <c r="G695" s="11" t="str">
        <f>VLOOKUP(A695,Customer!$A$2:$H$501,7,FALSE)</f>
        <v>USA</v>
      </c>
      <c r="H695" s="11" t="str">
        <f>PROPER(VLOOKUP(A695,Customer!$A$1:$J$501,10,FALSE))</f>
        <v>Gold</v>
      </c>
      <c r="I695" s="11" t="s">
        <v>1616</v>
      </c>
      <c r="J695" s="11" t="str">
        <f>VLOOKUP(I695, Product!$A$2:$H$501, 2,FALSE)</f>
        <v>Gaming Mechanical Keyboard</v>
      </c>
      <c r="K695" s="11" t="str">
        <f>VLOOKUP(I695,Product!$A$2:$H$501,3,FALSE)</f>
        <v>Electronics</v>
      </c>
      <c r="L695" s="11" t="str">
        <f>VLOOKUP(I695, Product!$A$2:$H$501, 4,FALSE)</f>
        <v>Computer</v>
      </c>
      <c r="M695" s="11" t="str">
        <f>VLOOKUP(I695, Product!$A$2:$H$501,5,FALSE)</f>
        <v>Lucero LLC</v>
      </c>
      <c r="N695" s="12">
        <f>VLOOKUP(I695, Product!$A$2:$I$501,8,FALSE)</f>
        <v>419.28</v>
      </c>
      <c r="O695" s="12">
        <f>VLOOKUP(I695, Product!$A$2:$I$501,9,FALSE)</f>
        <v>86</v>
      </c>
      <c r="P695" s="11" t="s">
        <v>1792</v>
      </c>
      <c r="Q695" s="11" t="str">
        <f>VLOOKUP(P695,Store_Dim!$A$2:$E$21,2,FALSE)</f>
        <v>Aguirre-Keller</v>
      </c>
      <c r="R695" s="11" t="str">
        <f>VLOOKUP(P695,Store_Dim!$A$2:$E$21,3,FALSE)</f>
        <v>South</v>
      </c>
      <c r="S695" s="11" t="str">
        <f>VLOOKUP(P695,Store_Dim!$A$2:$E$21,4,FALSE)</f>
        <v>Lake Michael</v>
      </c>
      <c r="T695" s="11" t="str">
        <f>VLOOKUP(P695,Store_Dim!$A$2:$E$21,5,FALSE)</f>
        <v>Online</v>
      </c>
      <c r="U695" s="11" t="s">
        <v>3447</v>
      </c>
      <c r="V695" s="14">
        <f>VLOOKUP(Table1[[#This Row],[Sales_ID]],Sales!$A$2:$O$2001,2,FALSE)</f>
        <v>45524</v>
      </c>
      <c r="W695" s="15">
        <f>VLOOKUP(Table1[[#This Row],[Sales_ID]],Sales!$A$2:$O$2001,12,FALSE)</f>
        <v>1</v>
      </c>
      <c r="X695" s="16" t="str">
        <f>TEXT(VLOOKUP(Table1[[#This Row],[Sales_ID]],Sales!$A$2:$O$2001,13,FALSE),"₹#,##0")</f>
        <v>₹325</v>
      </c>
      <c r="Y695" s="51">
        <f>VLOOKUP(Table1[[#This Row],[Sales_ID]],Sales!$A$2:$O$2001,14,FALSE)</f>
        <v>0.03</v>
      </c>
      <c r="Z695" s="11" t="str">
        <f>VLOOKUP(Table1[[#This Row],[Sales_ID]],Sales!$A$2:$O$2001,10,FALSE)</f>
        <v>COD</v>
      </c>
      <c r="AA695" s="50">
        <f>VLOOKUP(Table1[[#This Row],[Sales_ID]],Sales!$A$2:$O$2001,15,FALSE)</f>
        <v>314.82319999999999</v>
      </c>
    </row>
    <row r="696" spans="1:27" x14ac:dyDescent="0.3">
      <c r="A696" s="11" t="s">
        <v>1443</v>
      </c>
      <c r="B696" s="11" t="str">
        <f>PROPER(VLOOKUP(A696,Customer!$A$2:$J$501,9,FALSE))</f>
        <v>Gregory Curtis</v>
      </c>
      <c r="C696" s="11" t="str">
        <f>PROPER(VLOOKUP(A696,Customer!$A$2:$H$501,3,FALSE))</f>
        <v>45</v>
      </c>
      <c r="D696" s="11" t="str">
        <f>PROPER(VLOOKUP(A696,Customer!$A$2:$H$501,4,FALSE))</f>
        <v>Male</v>
      </c>
      <c r="E696" s="11" t="str">
        <f>PROPER(VLOOKUP(A696,Customer!$A$2:$H$501,5,FALSE))</f>
        <v>Bergermouth</v>
      </c>
      <c r="F696" s="11" t="str">
        <f>PROPER(VLOOKUP(A696,Customer!$A$2:$H$501,6,FALSE))</f>
        <v>Vermont</v>
      </c>
      <c r="G696" s="11" t="str">
        <f>VLOOKUP(A696,Customer!$A$2:$H$501,7,FALSE)</f>
        <v>USA</v>
      </c>
      <c r="H696" s="11" t="str">
        <f>PROPER(VLOOKUP(A696,Customer!$A$1:$J$501,10,FALSE))</f>
        <v>Bronze</v>
      </c>
      <c r="I696" s="11" t="s">
        <v>1658</v>
      </c>
      <c r="J696" s="11" t="str">
        <f>VLOOKUP(I696, Product!$A$2:$H$501, 2,FALSE)</f>
        <v>Ceramic Plant Pot</v>
      </c>
      <c r="K696" s="11" t="str">
        <f>VLOOKUP(I696,Product!$A$2:$H$501,3,FALSE)</f>
        <v>Home</v>
      </c>
      <c r="L696" s="11" t="str">
        <f>VLOOKUP(I696, Product!$A$2:$H$501, 4,FALSE)</f>
        <v>Decor</v>
      </c>
      <c r="M696" s="11" t="str">
        <f>VLOOKUP(I696, Product!$A$2:$H$501,5,FALSE)</f>
        <v>Hatfield, Baird and Torres</v>
      </c>
      <c r="N696" s="12">
        <f>VLOOKUP(I696, Product!$A$2:$I$501,8,FALSE)</f>
        <v>81.75</v>
      </c>
      <c r="O696" s="12">
        <f>VLOOKUP(I696, Product!$A$2:$I$501,9,FALSE)</f>
        <v>226.05</v>
      </c>
      <c r="P696" s="11" t="s">
        <v>1804</v>
      </c>
      <c r="Q696" s="11" t="str">
        <f>VLOOKUP(P696,Store_Dim!$A$2:$E$21,2,FALSE)</f>
        <v>Frederick-Wright</v>
      </c>
      <c r="R696" s="11" t="str">
        <f>VLOOKUP(P696,Store_Dim!$A$2:$E$21,3,FALSE)</f>
        <v>West</v>
      </c>
      <c r="S696" s="11" t="str">
        <f>VLOOKUP(P696,Store_Dim!$A$2:$E$21,4,FALSE)</f>
        <v>New Jimmymouth</v>
      </c>
      <c r="T696" s="11" t="str">
        <f>VLOOKUP(P696,Store_Dim!$A$2:$E$21,5,FALSE)</f>
        <v>Flagship</v>
      </c>
      <c r="U696" s="11" t="s">
        <v>3448</v>
      </c>
      <c r="V696" s="14">
        <f>VLOOKUP(Table1[[#This Row],[Sales_ID]],Sales!$A$2:$O$2001,2,FALSE)</f>
        <v>45531</v>
      </c>
      <c r="W696" s="15">
        <f>VLOOKUP(Table1[[#This Row],[Sales_ID]],Sales!$A$2:$O$2001,12,FALSE)</f>
        <v>4</v>
      </c>
      <c r="X696" s="16" t="str">
        <f>TEXT(VLOOKUP(Table1[[#This Row],[Sales_ID]],Sales!$A$2:$O$2001,13,FALSE),"₹#,##0")</f>
        <v>₹570</v>
      </c>
      <c r="Y696" s="51">
        <f>VLOOKUP(Table1[[#This Row],[Sales_ID]],Sales!$A$2:$O$2001,14,FALSE)</f>
        <v>0.26</v>
      </c>
      <c r="Z696" s="11" t="str">
        <f>VLOOKUP(Table1[[#This Row],[Sales_ID]],Sales!$A$2:$O$2001,10,FALSE)</f>
        <v>PayPal</v>
      </c>
      <c r="AA696" s="50">
        <f>VLOOKUP(Table1[[#This Row],[Sales_ID]],Sales!$A$2:$O$2001,15,FALSE)</f>
        <v>1688.3248000000001</v>
      </c>
    </row>
    <row r="697" spans="1:27" x14ac:dyDescent="0.3">
      <c r="A697" s="11" t="s">
        <v>1229</v>
      </c>
      <c r="B697" s="11" t="str">
        <f>PROPER(VLOOKUP(A697,Customer!$A$2:$J$501,9,FALSE))</f>
        <v>Alejandro Evans</v>
      </c>
      <c r="C697" s="11" t="str">
        <f>PROPER(VLOOKUP(A697,Customer!$A$2:$H$501,3,FALSE))</f>
        <v>43</v>
      </c>
      <c r="D697" s="11" t="str">
        <f>PROPER(VLOOKUP(A697,Customer!$A$2:$H$501,4,FALSE))</f>
        <v>Female</v>
      </c>
      <c r="E697" s="11" t="str">
        <f>PROPER(VLOOKUP(A697,Customer!$A$2:$H$501,5,FALSE))</f>
        <v>Cannonberg</v>
      </c>
      <c r="F697" s="11" t="str">
        <f>PROPER(VLOOKUP(A697,Customer!$A$2:$H$501,6,FALSE))</f>
        <v>Connecticut</v>
      </c>
      <c r="G697" s="11" t="str">
        <f>VLOOKUP(A697,Customer!$A$2:$H$501,7,FALSE)</f>
        <v>USA</v>
      </c>
      <c r="H697" s="11" t="str">
        <f>PROPER(VLOOKUP(A697,Customer!$A$1:$J$501,10,FALSE))</f>
        <v>Bronze</v>
      </c>
      <c r="I697" s="11" t="s">
        <v>1616</v>
      </c>
      <c r="J697" s="11" t="str">
        <f>VLOOKUP(I697, Product!$A$2:$H$501, 2,FALSE)</f>
        <v>Gaming Mechanical Keyboard</v>
      </c>
      <c r="K697" s="11" t="str">
        <f>VLOOKUP(I697,Product!$A$2:$H$501,3,FALSE)</f>
        <v>Electronics</v>
      </c>
      <c r="L697" s="11" t="str">
        <f>VLOOKUP(I697, Product!$A$2:$H$501, 4,FALSE)</f>
        <v>Computer</v>
      </c>
      <c r="M697" s="11" t="str">
        <f>VLOOKUP(I697, Product!$A$2:$H$501,5,FALSE)</f>
        <v>Lucero LLC</v>
      </c>
      <c r="N697" s="12">
        <f>VLOOKUP(I697, Product!$A$2:$I$501,8,FALSE)</f>
        <v>419.28</v>
      </c>
      <c r="O697" s="12">
        <f>VLOOKUP(I697, Product!$A$2:$I$501,9,FALSE)</f>
        <v>86</v>
      </c>
      <c r="P697" s="11" t="s">
        <v>1801</v>
      </c>
      <c r="Q697" s="11" t="str">
        <f>VLOOKUP(P697,Store_Dim!$A$2:$E$21,2,FALSE)</f>
        <v>Shelton PLC</v>
      </c>
      <c r="R697" s="11" t="str">
        <f>VLOOKUP(P697,Store_Dim!$A$2:$E$21,3,FALSE)</f>
        <v>North</v>
      </c>
      <c r="S697" s="11" t="str">
        <f>VLOOKUP(P697,Store_Dim!$A$2:$E$21,4,FALSE)</f>
        <v>East Jenniferstad</v>
      </c>
      <c r="T697" s="11" t="str">
        <f>VLOOKUP(P697,Store_Dim!$A$2:$E$21,5,FALSE)</f>
        <v>Flagship</v>
      </c>
      <c r="U697" s="11" t="s">
        <v>3449</v>
      </c>
      <c r="V697" s="14">
        <f>VLOOKUP(Table1[[#This Row],[Sales_ID]],Sales!$A$2:$O$2001,2,FALSE)</f>
        <v>45479</v>
      </c>
      <c r="W697" s="15">
        <f>VLOOKUP(Table1[[#This Row],[Sales_ID]],Sales!$A$2:$O$2001,12,FALSE)</f>
        <v>2</v>
      </c>
      <c r="X697" s="16" t="str">
        <f>TEXT(VLOOKUP(Table1[[#This Row],[Sales_ID]],Sales!$A$2:$O$2001,13,FALSE),"₹#,##0")</f>
        <v>₹224</v>
      </c>
      <c r="Y697" s="51">
        <f>VLOOKUP(Table1[[#This Row],[Sales_ID]],Sales!$A$2:$O$2001,14,FALSE)</f>
        <v>0.11</v>
      </c>
      <c r="Z697" s="11" t="str">
        <f>VLOOKUP(Table1[[#This Row],[Sales_ID]],Sales!$A$2:$O$2001,10,FALSE)</f>
        <v>PayPal</v>
      </c>
      <c r="AA697" s="50">
        <f>VLOOKUP(Table1[[#This Row],[Sales_ID]],Sales!$A$2:$O$2001,15,FALSE)</f>
        <v>398.23939999999999</v>
      </c>
    </row>
    <row r="698" spans="1:27" x14ac:dyDescent="0.3">
      <c r="A698" s="11" t="s">
        <v>1101</v>
      </c>
      <c r="B698" s="11" t="str">
        <f>PROPER(VLOOKUP(A698,Customer!$A$2:$J$501,9,FALSE))</f>
        <v>Jeffrey Mccarthy</v>
      </c>
      <c r="C698" s="11" t="str">
        <f>PROPER(VLOOKUP(A698,Customer!$A$2:$H$501,3,FALSE))</f>
        <v>25</v>
      </c>
      <c r="D698" s="11" t="str">
        <f>PROPER(VLOOKUP(A698,Customer!$A$2:$H$501,4,FALSE))</f>
        <v>Female</v>
      </c>
      <c r="E698" s="11" t="str">
        <f>PROPER(VLOOKUP(A698,Customer!$A$2:$H$501,5,FALSE))</f>
        <v>North Samuel</v>
      </c>
      <c r="F698" s="11" t="str">
        <f>PROPER(VLOOKUP(A698,Customer!$A$2:$H$501,6,FALSE))</f>
        <v>Nebraska</v>
      </c>
      <c r="G698" s="11" t="str">
        <f>VLOOKUP(A698,Customer!$A$2:$H$501,7,FALSE)</f>
        <v>USA</v>
      </c>
      <c r="H698" s="11" t="str">
        <f>PROPER(VLOOKUP(A698,Customer!$A$1:$J$501,10,FALSE))</f>
        <v>Bronze</v>
      </c>
      <c r="I698" s="11" t="s">
        <v>1720</v>
      </c>
      <c r="J698" s="11" t="str">
        <f>VLOOKUP(I698, Product!$A$2:$H$501, 2,FALSE)</f>
        <v>Kitchen Cutting Board</v>
      </c>
      <c r="K698" s="11" t="str">
        <f>VLOOKUP(I698,Product!$A$2:$H$501,3,FALSE)</f>
        <v>Home</v>
      </c>
      <c r="L698" s="11" t="str">
        <f>VLOOKUP(I698, Product!$A$2:$H$501, 4,FALSE)</f>
        <v>Kitchen</v>
      </c>
      <c r="M698" s="11" t="str">
        <f>VLOOKUP(I698, Product!$A$2:$H$501,5,FALSE)</f>
        <v>Taylor, Dodson and Johnston</v>
      </c>
      <c r="N698" s="12">
        <f>VLOOKUP(I698, Product!$A$2:$I$501,8,FALSE)</f>
        <v>176.07</v>
      </c>
      <c r="O698" s="12">
        <f>VLOOKUP(I698, Product!$A$2:$I$501,9,FALSE)</f>
        <v>82</v>
      </c>
      <c r="P698" s="11" t="s">
        <v>1804</v>
      </c>
      <c r="Q698" s="11" t="str">
        <f>VLOOKUP(P698,Store_Dim!$A$2:$E$21,2,FALSE)</f>
        <v>Frederick-Wright</v>
      </c>
      <c r="R698" s="11" t="str">
        <f>VLOOKUP(P698,Store_Dim!$A$2:$E$21,3,FALSE)</f>
        <v>West</v>
      </c>
      <c r="S698" s="11" t="str">
        <f>VLOOKUP(P698,Store_Dim!$A$2:$E$21,4,FALSE)</f>
        <v>New Jimmymouth</v>
      </c>
      <c r="T698" s="11" t="str">
        <f>VLOOKUP(P698,Store_Dim!$A$2:$E$21,5,FALSE)</f>
        <v>Flagship</v>
      </c>
      <c r="U698" s="11" t="s">
        <v>3450</v>
      </c>
      <c r="V698" s="14">
        <f>VLOOKUP(Table1[[#This Row],[Sales_ID]],Sales!$A$2:$O$2001,2,FALSE)</f>
        <v>45868</v>
      </c>
      <c r="W698" s="15">
        <f>VLOOKUP(Table1[[#This Row],[Sales_ID]],Sales!$A$2:$O$2001,12,FALSE)</f>
        <v>4</v>
      </c>
      <c r="X698" s="16" t="str">
        <f>TEXT(VLOOKUP(Table1[[#This Row],[Sales_ID]],Sales!$A$2:$O$2001,13,FALSE),"₹#,##0")</f>
        <v>₹165</v>
      </c>
      <c r="Y698" s="51">
        <f>VLOOKUP(Table1[[#This Row],[Sales_ID]],Sales!$A$2:$O$2001,14,FALSE)</f>
        <v>0.11</v>
      </c>
      <c r="Z698" s="11" t="str">
        <f>VLOOKUP(Table1[[#This Row],[Sales_ID]],Sales!$A$2:$O$2001,10,FALSE)</f>
        <v>Credit Card</v>
      </c>
      <c r="AA698" s="50">
        <f>VLOOKUP(Table1[[#This Row],[Sales_ID]],Sales!$A$2:$O$2001,15,FALSE)</f>
        <v>587.1508</v>
      </c>
    </row>
    <row r="699" spans="1:27" x14ac:dyDescent="0.3">
      <c r="A699" s="11" t="s">
        <v>797</v>
      </c>
      <c r="B699" s="11" t="str">
        <f>PROPER(VLOOKUP(A699,Customer!$A$2:$J$501,9,FALSE))</f>
        <v>Lauren George</v>
      </c>
      <c r="C699" s="11" t="str">
        <f>PROPER(VLOOKUP(A699,Customer!$A$2:$H$501,3,FALSE))</f>
        <v>41</v>
      </c>
      <c r="D699" s="11" t="str">
        <f>PROPER(VLOOKUP(A699,Customer!$A$2:$H$501,4,FALSE))</f>
        <v>Female</v>
      </c>
      <c r="E699" s="11" t="str">
        <f>PROPER(VLOOKUP(A699,Customer!$A$2:$H$501,5,FALSE))</f>
        <v>Garciamouth</v>
      </c>
      <c r="F699" s="11" t="str">
        <f>PROPER(VLOOKUP(A699,Customer!$A$2:$H$501,6,FALSE))</f>
        <v>New York</v>
      </c>
      <c r="G699" s="11" t="str">
        <f>VLOOKUP(A699,Customer!$A$2:$H$501,7,FALSE)</f>
        <v>USA</v>
      </c>
      <c r="H699" s="11" t="str">
        <f>PROPER(VLOOKUP(A699,Customer!$A$1:$J$501,10,FALSE))</f>
        <v>Gold</v>
      </c>
      <c r="I699" s="11" t="s">
        <v>1578</v>
      </c>
      <c r="J699" s="11" t="str">
        <f>VLOOKUP(I699, Product!$A$2:$H$501, 2,FALSE)</f>
        <v>4K Home Projector</v>
      </c>
      <c r="K699" s="11" t="str">
        <f>VLOOKUP(I699,Product!$A$2:$H$501,3,FALSE)</f>
        <v>Electronics</v>
      </c>
      <c r="L699" s="11" t="str">
        <f>VLOOKUP(I699, Product!$A$2:$H$501, 4,FALSE)</f>
        <v>Appliances</v>
      </c>
      <c r="M699" s="11" t="str">
        <f>VLOOKUP(I699, Product!$A$2:$H$501,5,FALSE)</f>
        <v>Thomas LLC</v>
      </c>
      <c r="N699" s="12">
        <f>VLOOKUP(I699, Product!$A$2:$I$501,8,FALSE)</f>
        <v>465.34</v>
      </c>
      <c r="O699" s="12">
        <f>VLOOKUP(I699, Product!$A$2:$I$501,9,FALSE)</f>
        <v>301</v>
      </c>
      <c r="P699" s="11" t="s">
        <v>1779</v>
      </c>
      <c r="Q699" s="11" t="str">
        <f>VLOOKUP(P699,Store_Dim!$A$2:$E$21,2,FALSE)</f>
        <v>Martinez-Mullins</v>
      </c>
      <c r="R699" s="11" t="str">
        <f>VLOOKUP(P699,Store_Dim!$A$2:$E$21,3,FALSE)</f>
        <v>South</v>
      </c>
      <c r="S699" s="11" t="str">
        <f>VLOOKUP(P699,Store_Dim!$A$2:$E$21,4,FALSE)</f>
        <v>Williamsfurt</v>
      </c>
      <c r="T699" s="11" t="str">
        <f>VLOOKUP(P699,Store_Dim!$A$2:$E$21,5,FALSE)</f>
        <v>Online</v>
      </c>
      <c r="U699" s="11" t="s">
        <v>3451</v>
      </c>
      <c r="V699" s="14">
        <f>VLOOKUP(Table1[[#This Row],[Sales_ID]],Sales!$A$2:$O$2001,2,FALSE)</f>
        <v>45569</v>
      </c>
      <c r="W699" s="15">
        <f>VLOOKUP(Table1[[#This Row],[Sales_ID]],Sales!$A$2:$O$2001,12,FALSE)</f>
        <v>3</v>
      </c>
      <c r="X699" s="16" t="str">
        <f>TEXT(VLOOKUP(Table1[[#This Row],[Sales_ID]],Sales!$A$2:$O$2001,13,FALSE),"₹#,##0")</f>
        <v>₹327</v>
      </c>
      <c r="Y699" s="51">
        <f>VLOOKUP(Table1[[#This Row],[Sales_ID]],Sales!$A$2:$O$2001,14,FALSE)</f>
        <v>0.28000000000000003</v>
      </c>
      <c r="Z699" s="11" t="str">
        <f>VLOOKUP(Table1[[#This Row],[Sales_ID]],Sales!$A$2:$O$2001,10,FALSE)</f>
        <v>COD</v>
      </c>
      <c r="AA699" s="50">
        <f>VLOOKUP(Table1[[#This Row],[Sales_ID]],Sales!$A$2:$O$2001,15,FALSE)</f>
        <v>705.5856</v>
      </c>
    </row>
    <row r="700" spans="1:27" x14ac:dyDescent="0.3">
      <c r="A700" s="11" t="s">
        <v>601</v>
      </c>
      <c r="B700" s="11" t="str">
        <f>PROPER(VLOOKUP(A700,Customer!$A$2:$J$501,9,FALSE))</f>
        <v>Melissa Hamilton</v>
      </c>
      <c r="C700" s="11" t="str">
        <f>PROPER(VLOOKUP(A700,Customer!$A$2:$H$501,3,FALSE))</f>
        <v>23</v>
      </c>
      <c r="D700" s="11" t="str">
        <f>PROPER(VLOOKUP(A700,Customer!$A$2:$H$501,4,FALSE))</f>
        <v>Female</v>
      </c>
      <c r="E700" s="11" t="str">
        <f>PROPER(VLOOKUP(A700,Customer!$A$2:$H$501,5,FALSE))</f>
        <v>Hutchinsonville</v>
      </c>
      <c r="F700" s="11" t="str">
        <f>PROPER(VLOOKUP(A700,Customer!$A$2:$H$501,6,FALSE))</f>
        <v>Oklahoma</v>
      </c>
      <c r="G700" s="11" t="str">
        <f>VLOOKUP(A700,Customer!$A$2:$H$501,7,FALSE)</f>
        <v>USA</v>
      </c>
      <c r="H700" s="11" t="str">
        <f>PROPER(VLOOKUP(A700,Customer!$A$1:$J$501,10,FALSE))</f>
        <v>Silver</v>
      </c>
      <c r="I700" s="11" t="s">
        <v>1546</v>
      </c>
      <c r="J700" s="11" t="str">
        <f>VLOOKUP(I700, Product!$A$2:$H$501, 2,FALSE)</f>
        <v>Men's Graphic T-Shirt</v>
      </c>
      <c r="K700" s="11" t="str">
        <f>VLOOKUP(I700,Product!$A$2:$H$501,3,FALSE)</f>
        <v>Clothing</v>
      </c>
      <c r="L700" s="11" t="str">
        <f>VLOOKUP(I700, Product!$A$2:$H$501, 4,FALSE)</f>
        <v>Tops</v>
      </c>
      <c r="M700" s="11" t="str">
        <f>VLOOKUP(I700, Product!$A$2:$H$501,5,FALSE)</f>
        <v>Terry-Moore</v>
      </c>
      <c r="N700" s="12">
        <f>VLOOKUP(I700, Product!$A$2:$I$501,8,FALSE)</f>
        <v>342.56</v>
      </c>
      <c r="O700" s="12">
        <f>VLOOKUP(I700, Product!$A$2:$I$501,9,FALSE)</f>
        <v>181</v>
      </c>
      <c r="P700" s="11" t="s">
        <v>1801</v>
      </c>
      <c r="Q700" s="11" t="str">
        <f>VLOOKUP(P700,Store_Dim!$A$2:$E$21,2,FALSE)</f>
        <v>Shelton PLC</v>
      </c>
      <c r="R700" s="11" t="str">
        <f>VLOOKUP(P700,Store_Dim!$A$2:$E$21,3,FALSE)</f>
        <v>North</v>
      </c>
      <c r="S700" s="11" t="str">
        <f>VLOOKUP(P700,Store_Dim!$A$2:$E$21,4,FALSE)</f>
        <v>East Jenniferstad</v>
      </c>
      <c r="T700" s="11" t="str">
        <f>VLOOKUP(P700,Store_Dim!$A$2:$E$21,5,FALSE)</f>
        <v>Flagship</v>
      </c>
      <c r="U700" s="11" t="s">
        <v>3452</v>
      </c>
      <c r="V700" s="14">
        <f>VLOOKUP(Table1[[#This Row],[Sales_ID]],Sales!$A$2:$O$2001,2,FALSE)</f>
        <v>45382</v>
      </c>
      <c r="W700" s="15">
        <f>VLOOKUP(Table1[[#This Row],[Sales_ID]],Sales!$A$2:$O$2001,12,FALSE)</f>
        <v>2</v>
      </c>
      <c r="X700" s="16" t="str">
        <f>TEXT(VLOOKUP(Table1[[#This Row],[Sales_ID]],Sales!$A$2:$O$2001,13,FALSE),"₹#,##0")</f>
        <v>₹463</v>
      </c>
      <c r="Y700" s="51">
        <f>VLOOKUP(Table1[[#This Row],[Sales_ID]],Sales!$A$2:$O$2001,14,FALSE)</f>
        <v>0.17</v>
      </c>
      <c r="Z700" s="11" t="str">
        <f>VLOOKUP(Table1[[#This Row],[Sales_ID]],Sales!$A$2:$O$2001,10,FALSE)</f>
        <v>PayPal</v>
      </c>
      <c r="AA700" s="50">
        <f>VLOOKUP(Table1[[#This Row],[Sales_ID]],Sales!$A$2:$O$2001,15,FALSE)</f>
        <v>768.46379999999999</v>
      </c>
    </row>
    <row r="701" spans="1:27" x14ac:dyDescent="0.3">
      <c r="A701" s="11" t="s">
        <v>496</v>
      </c>
      <c r="B701" s="11" t="str">
        <f>PROPER(VLOOKUP(A701,Customer!$A$2:$J$501,9,FALSE))</f>
        <v>Rhonda Young</v>
      </c>
      <c r="C701" s="11" t="str">
        <f>PROPER(VLOOKUP(A701,Customer!$A$2:$H$501,3,FALSE))</f>
        <v>49</v>
      </c>
      <c r="D701" s="11" t="str">
        <f>PROPER(VLOOKUP(A701,Customer!$A$2:$H$501,4,FALSE))</f>
        <v>Female</v>
      </c>
      <c r="E701" s="11" t="str">
        <f>PROPER(VLOOKUP(A701,Customer!$A$2:$H$501,5,FALSE))</f>
        <v>Lake Nathanfort</v>
      </c>
      <c r="F701" s="11" t="str">
        <f>PROPER(VLOOKUP(A701,Customer!$A$2:$H$501,6,FALSE))</f>
        <v>Alaska</v>
      </c>
      <c r="G701" s="11" t="str">
        <f>VLOOKUP(A701,Customer!$A$2:$H$501,7,FALSE)</f>
        <v>USA</v>
      </c>
      <c r="H701" s="11" t="str">
        <f>PROPER(VLOOKUP(A701,Customer!$A$1:$J$501,10,FALSE))</f>
        <v>Platinum</v>
      </c>
      <c r="I701" s="11" t="s">
        <v>1543</v>
      </c>
      <c r="J701" s="11" t="str">
        <f>VLOOKUP(I701, Product!$A$2:$H$501, 2,FALSE)</f>
        <v>Brother Laser Printer</v>
      </c>
      <c r="K701" s="11" t="str">
        <f>VLOOKUP(I701,Product!$A$2:$H$501,3,FALSE)</f>
        <v>Electronics</v>
      </c>
      <c r="L701" s="11" t="str">
        <f>VLOOKUP(I701, Product!$A$2:$H$501, 4,FALSE)</f>
        <v>Computer</v>
      </c>
      <c r="M701" s="11" t="str">
        <f>VLOOKUP(I701, Product!$A$2:$H$501,5,FALSE)</f>
        <v>Hunt Inc</v>
      </c>
      <c r="N701" s="12">
        <f>VLOOKUP(I701, Product!$A$2:$I$501,8,FALSE)</f>
        <v>112.42</v>
      </c>
      <c r="O701" s="12">
        <f>VLOOKUP(I701, Product!$A$2:$I$501,9,FALSE)</f>
        <v>416</v>
      </c>
      <c r="P701" s="11" t="s">
        <v>1804</v>
      </c>
      <c r="Q701" s="11" t="str">
        <f>VLOOKUP(P701,Store_Dim!$A$2:$E$21,2,FALSE)</f>
        <v>Frederick-Wright</v>
      </c>
      <c r="R701" s="11" t="str">
        <f>VLOOKUP(P701,Store_Dim!$A$2:$E$21,3,FALSE)</f>
        <v>West</v>
      </c>
      <c r="S701" s="11" t="str">
        <f>VLOOKUP(P701,Store_Dim!$A$2:$E$21,4,FALSE)</f>
        <v>New Jimmymouth</v>
      </c>
      <c r="T701" s="11" t="str">
        <f>VLOOKUP(P701,Store_Dim!$A$2:$E$21,5,FALSE)</f>
        <v>Flagship</v>
      </c>
      <c r="U701" s="11" t="s">
        <v>3453</v>
      </c>
      <c r="V701" s="14">
        <f>VLOOKUP(Table1[[#This Row],[Sales_ID]],Sales!$A$2:$O$2001,2,FALSE)</f>
        <v>45885</v>
      </c>
      <c r="W701" s="15">
        <f>VLOOKUP(Table1[[#This Row],[Sales_ID]],Sales!$A$2:$O$2001,12,FALSE)</f>
        <v>3</v>
      </c>
      <c r="X701" s="16" t="str">
        <f>TEXT(VLOOKUP(Table1[[#This Row],[Sales_ID]],Sales!$A$2:$O$2001,13,FALSE),"₹#,##0")</f>
        <v>₹60</v>
      </c>
      <c r="Y701" s="51">
        <f>VLOOKUP(Table1[[#This Row],[Sales_ID]],Sales!$A$2:$O$2001,14,FALSE)</f>
        <v>0.04</v>
      </c>
      <c r="Z701" s="11" t="str">
        <f>VLOOKUP(Table1[[#This Row],[Sales_ID]],Sales!$A$2:$O$2001,10,FALSE)</f>
        <v>Credit Card</v>
      </c>
      <c r="AA701" s="50">
        <f>VLOOKUP(Table1[[#This Row],[Sales_ID]],Sales!$A$2:$O$2001,15,FALSE)</f>
        <v>173.5488</v>
      </c>
    </row>
    <row r="702" spans="1:27" x14ac:dyDescent="0.3">
      <c r="A702" s="11" t="s">
        <v>261</v>
      </c>
      <c r="B702" s="11" t="str">
        <f>PROPER(VLOOKUP(A702,Customer!$A$2:$J$501,9,FALSE))</f>
        <v>Andrea Perez</v>
      </c>
      <c r="C702" s="11" t="str">
        <f>PROPER(VLOOKUP(A702,Customer!$A$2:$H$501,3,FALSE))</f>
        <v>61</v>
      </c>
      <c r="D702" s="11" t="str">
        <f>PROPER(VLOOKUP(A702,Customer!$A$2:$H$501,4,FALSE))</f>
        <v>Female</v>
      </c>
      <c r="E702" s="11" t="str">
        <f>PROPER(VLOOKUP(A702,Customer!$A$2:$H$501,5,FALSE))</f>
        <v>South Shaun</v>
      </c>
      <c r="F702" s="11" t="str">
        <f>PROPER(VLOOKUP(A702,Customer!$A$2:$H$501,6,FALSE))</f>
        <v>New Mexico</v>
      </c>
      <c r="G702" s="11" t="str">
        <f>VLOOKUP(A702,Customer!$A$2:$H$501,7,FALSE)</f>
        <v>USA</v>
      </c>
      <c r="H702" s="11" t="str">
        <f>PROPER(VLOOKUP(A702,Customer!$A$1:$J$501,10,FALSE))</f>
        <v>Gold</v>
      </c>
      <c r="I702" s="11" t="s">
        <v>1616</v>
      </c>
      <c r="J702" s="11" t="str">
        <f>VLOOKUP(I702, Product!$A$2:$H$501, 2,FALSE)</f>
        <v>Gaming Mechanical Keyboard</v>
      </c>
      <c r="K702" s="11" t="str">
        <f>VLOOKUP(I702,Product!$A$2:$H$501,3,FALSE)</f>
        <v>Electronics</v>
      </c>
      <c r="L702" s="11" t="str">
        <f>VLOOKUP(I702, Product!$A$2:$H$501, 4,FALSE)</f>
        <v>Computer</v>
      </c>
      <c r="M702" s="11" t="str">
        <f>VLOOKUP(I702, Product!$A$2:$H$501,5,FALSE)</f>
        <v>Lucero LLC</v>
      </c>
      <c r="N702" s="12">
        <f>VLOOKUP(I702, Product!$A$2:$I$501,8,FALSE)</f>
        <v>419.28</v>
      </c>
      <c r="O702" s="12">
        <f>VLOOKUP(I702, Product!$A$2:$I$501,9,FALSE)</f>
        <v>86</v>
      </c>
      <c r="P702" s="11" t="s">
        <v>1786</v>
      </c>
      <c r="Q702" s="11" t="str">
        <f>VLOOKUP(P702,Store_Dim!$A$2:$E$21,2,FALSE)</f>
        <v>Moore, Padilla and Butler</v>
      </c>
      <c r="R702" s="11" t="str">
        <f>VLOOKUP(P702,Store_Dim!$A$2:$E$21,3,FALSE)</f>
        <v>South</v>
      </c>
      <c r="S702" s="11" t="str">
        <f>VLOOKUP(P702,Store_Dim!$A$2:$E$21,4,FALSE)</f>
        <v>East Johnstad</v>
      </c>
      <c r="T702" s="11" t="str">
        <f>VLOOKUP(P702,Store_Dim!$A$2:$E$21,5,FALSE)</f>
        <v>Flagship</v>
      </c>
      <c r="U702" s="11" t="s">
        <v>3454</v>
      </c>
      <c r="V702" s="14">
        <f>VLOOKUP(Table1[[#This Row],[Sales_ID]],Sales!$A$2:$O$2001,2,FALSE)</f>
        <v>45829</v>
      </c>
      <c r="W702" s="15">
        <f>VLOOKUP(Table1[[#This Row],[Sales_ID]],Sales!$A$2:$O$2001,12,FALSE)</f>
        <v>3</v>
      </c>
      <c r="X702" s="16" t="str">
        <f>TEXT(VLOOKUP(Table1[[#This Row],[Sales_ID]],Sales!$A$2:$O$2001,13,FALSE),"₹#,##0")</f>
        <v>₹110</v>
      </c>
      <c r="Y702" s="51">
        <f>VLOOKUP(Table1[[#This Row],[Sales_ID]],Sales!$A$2:$O$2001,14,FALSE)</f>
        <v>0.06</v>
      </c>
      <c r="Z702" s="11" t="str">
        <f>VLOOKUP(Table1[[#This Row],[Sales_ID]],Sales!$A$2:$O$2001,10,FALSE)</f>
        <v>COD</v>
      </c>
      <c r="AA702" s="50">
        <f>VLOOKUP(Table1[[#This Row],[Sales_ID]],Sales!$A$2:$O$2001,15,FALSE)</f>
        <v>308.79000000000002</v>
      </c>
    </row>
    <row r="703" spans="1:27" x14ac:dyDescent="0.3">
      <c r="A703" s="11" t="s">
        <v>1193</v>
      </c>
      <c r="B703" s="11" t="str">
        <f>PROPER(VLOOKUP(A703,Customer!$A$2:$J$501,9,FALSE))</f>
        <v>Martha Brown</v>
      </c>
      <c r="C703" s="11" t="str">
        <f>PROPER(VLOOKUP(A703,Customer!$A$2:$H$501,3,FALSE))</f>
        <v>20</v>
      </c>
      <c r="D703" s="11" t="str">
        <f>PROPER(VLOOKUP(A703,Customer!$A$2:$H$501,4,FALSE))</f>
        <v>Female</v>
      </c>
      <c r="E703" s="11" t="str">
        <f>PROPER(VLOOKUP(A703,Customer!$A$2:$H$501,5,FALSE))</f>
        <v>Novakstad</v>
      </c>
      <c r="F703" s="11" t="str">
        <f>PROPER(VLOOKUP(A703,Customer!$A$2:$H$501,6,FALSE))</f>
        <v>California</v>
      </c>
      <c r="G703" s="11" t="str">
        <f>VLOOKUP(A703,Customer!$A$2:$H$501,7,FALSE)</f>
        <v>USA</v>
      </c>
      <c r="H703" s="11" t="str">
        <f>PROPER(VLOOKUP(A703,Customer!$A$1:$J$501,10,FALSE))</f>
        <v>Gold</v>
      </c>
      <c r="I703" s="11" t="s">
        <v>1688</v>
      </c>
      <c r="J703" s="11" t="str">
        <f>VLOOKUP(I703, Product!$A$2:$H$501, 2,FALSE)</f>
        <v>Kitchen Storage Rack</v>
      </c>
      <c r="K703" s="11" t="str">
        <f>VLOOKUP(I703,Product!$A$2:$H$501,3,FALSE)</f>
        <v>Home</v>
      </c>
      <c r="L703" s="11" t="str">
        <f>VLOOKUP(I703, Product!$A$2:$H$501, 4,FALSE)</f>
        <v>Storage</v>
      </c>
      <c r="M703" s="11" t="str">
        <f>VLOOKUP(I703, Product!$A$2:$H$501,5,FALSE)</f>
        <v>Duran Group</v>
      </c>
      <c r="N703" s="12">
        <f>VLOOKUP(I703, Product!$A$2:$I$501,8,FALSE)</f>
        <v>138.05000000000001</v>
      </c>
      <c r="O703" s="12">
        <f>VLOOKUP(I703, Product!$A$2:$I$501,9,FALSE)</f>
        <v>89</v>
      </c>
      <c r="P703" s="11" t="s">
        <v>1804</v>
      </c>
      <c r="Q703" s="11" t="str">
        <f>VLOOKUP(P703,Store_Dim!$A$2:$E$21,2,FALSE)</f>
        <v>Frederick-Wright</v>
      </c>
      <c r="R703" s="11" t="str">
        <f>VLOOKUP(P703,Store_Dim!$A$2:$E$21,3,FALSE)</f>
        <v>West</v>
      </c>
      <c r="S703" s="11" t="str">
        <f>VLOOKUP(P703,Store_Dim!$A$2:$E$21,4,FALSE)</f>
        <v>New Jimmymouth</v>
      </c>
      <c r="T703" s="11" t="str">
        <f>VLOOKUP(P703,Store_Dim!$A$2:$E$21,5,FALSE)</f>
        <v>Flagship</v>
      </c>
      <c r="U703" s="11" t="s">
        <v>3455</v>
      </c>
      <c r="V703" s="14">
        <f>VLOOKUP(Table1[[#This Row],[Sales_ID]],Sales!$A$2:$O$2001,2,FALSE)</f>
        <v>45721</v>
      </c>
      <c r="W703" s="15">
        <f>VLOOKUP(Table1[[#This Row],[Sales_ID]],Sales!$A$2:$O$2001,12,FALSE)</f>
        <v>1</v>
      </c>
      <c r="X703" s="16" t="str">
        <f>TEXT(VLOOKUP(Table1[[#This Row],[Sales_ID]],Sales!$A$2:$O$2001,13,FALSE),"₹#,##0")</f>
        <v>₹506</v>
      </c>
      <c r="Y703" s="51">
        <f>VLOOKUP(Table1[[#This Row],[Sales_ID]],Sales!$A$2:$O$2001,14,FALSE)</f>
        <v>0.14000000000000001</v>
      </c>
      <c r="Z703" s="11" t="str">
        <f>VLOOKUP(Table1[[#This Row],[Sales_ID]],Sales!$A$2:$O$2001,10,FALSE)</f>
        <v>COD</v>
      </c>
      <c r="AA703" s="50">
        <f>VLOOKUP(Table1[[#This Row],[Sales_ID]],Sales!$A$2:$O$2001,15,FALSE)</f>
        <v>435.0138</v>
      </c>
    </row>
    <row r="704" spans="1:27" x14ac:dyDescent="0.3">
      <c r="A704" s="11" t="s">
        <v>278</v>
      </c>
      <c r="B704" s="11" t="str">
        <f>PROPER(VLOOKUP(A704,Customer!$A$2:$J$501,9,FALSE))</f>
        <v>Nathan Campbell</v>
      </c>
      <c r="C704" s="11" t="str">
        <f>PROPER(VLOOKUP(A704,Customer!$A$2:$H$501,3,FALSE))</f>
        <v>37</v>
      </c>
      <c r="D704" s="11" t="str">
        <f>PROPER(VLOOKUP(A704,Customer!$A$2:$H$501,4,FALSE))</f>
        <v>Male</v>
      </c>
      <c r="E704" s="11" t="str">
        <f>PROPER(VLOOKUP(A704,Customer!$A$2:$H$501,5,FALSE))</f>
        <v>Rodrigueztown</v>
      </c>
      <c r="F704" s="11" t="str">
        <f>PROPER(VLOOKUP(A704,Customer!$A$2:$H$501,6,FALSE))</f>
        <v>Oklahoma</v>
      </c>
      <c r="G704" s="11" t="str">
        <f>VLOOKUP(A704,Customer!$A$2:$H$501,7,FALSE)</f>
        <v>USA</v>
      </c>
      <c r="H704" s="11" t="str">
        <f>PROPER(VLOOKUP(A704,Customer!$A$1:$J$501,10,FALSE))</f>
        <v>Gold</v>
      </c>
      <c r="I704" s="11" t="s">
        <v>1612</v>
      </c>
      <c r="J704" s="11" t="str">
        <f>VLOOKUP(I704, Product!$A$2:$H$501, 2,FALSE)</f>
        <v>Vitamin C Face Serum</v>
      </c>
      <c r="K704" s="11" t="str">
        <f>VLOOKUP(I704,Product!$A$2:$H$501,3,FALSE)</f>
        <v>Beauty</v>
      </c>
      <c r="L704" s="11" t="str">
        <f>VLOOKUP(I704, Product!$A$2:$H$501, 4,FALSE)</f>
        <v>Skincare</v>
      </c>
      <c r="M704" s="11" t="str">
        <f>VLOOKUP(I704, Product!$A$2:$H$501,5,FALSE)</f>
        <v>Griffin Ltd</v>
      </c>
      <c r="N704" s="12">
        <f>VLOOKUP(I704, Product!$A$2:$I$501,8,FALSE)</f>
        <v>283.83</v>
      </c>
      <c r="O704" s="12">
        <f>VLOOKUP(I704, Product!$A$2:$I$501,9,FALSE)</f>
        <v>244</v>
      </c>
      <c r="P704" s="11" t="s">
        <v>1757</v>
      </c>
      <c r="Q704" s="11" t="str">
        <f>VLOOKUP(P704,Store_Dim!$A$2:$E$21,2,FALSE)</f>
        <v>Martinez, Adkins and Johnson</v>
      </c>
      <c r="R704" s="11" t="str">
        <f>VLOOKUP(P704,Store_Dim!$A$2:$E$21,3,FALSE)</f>
        <v>North</v>
      </c>
      <c r="S704" s="11" t="str">
        <f>VLOOKUP(P704,Store_Dim!$A$2:$E$21,4,FALSE)</f>
        <v>Danielmouth</v>
      </c>
      <c r="T704" s="11" t="str">
        <f>VLOOKUP(P704,Store_Dim!$A$2:$E$21,5,FALSE)</f>
        <v>Flagship</v>
      </c>
      <c r="U704" s="11" t="s">
        <v>1989</v>
      </c>
      <c r="V704" s="14">
        <f>VLOOKUP(Table1[[#This Row],[Sales_ID]],Sales!$A$2:$O$2001,2,FALSE)</f>
        <v>45851</v>
      </c>
      <c r="W704" s="15">
        <f>VLOOKUP(Table1[[#This Row],[Sales_ID]],Sales!$A$2:$O$2001,12,FALSE)</f>
        <v>1</v>
      </c>
      <c r="X704" s="16" t="str">
        <f>TEXT(VLOOKUP(Table1[[#This Row],[Sales_ID]],Sales!$A$2:$O$2001,13,FALSE),"₹#,##0")</f>
        <v>₹488</v>
      </c>
      <c r="Y704" s="51">
        <f>VLOOKUP(Table1[[#This Row],[Sales_ID]],Sales!$A$2:$O$2001,14,FALSE)</f>
        <v>0.03</v>
      </c>
      <c r="Z704" s="11" t="str">
        <f>VLOOKUP(Table1[[#This Row],[Sales_ID]],Sales!$A$2:$O$2001,10,FALSE)</f>
        <v>PayPal</v>
      </c>
      <c r="AA704" s="50">
        <f>VLOOKUP(Table1[[#This Row],[Sales_ID]],Sales!$A$2:$O$2001,15,FALSE)</f>
        <v>473.66070000000002</v>
      </c>
    </row>
    <row r="705" spans="1:27" x14ac:dyDescent="0.3">
      <c r="A705" s="11" t="s">
        <v>544</v>
      </c>
      <c r="B705" s="11" t="str">
        <f>PROPER(VLOOKUP(A705,Customer!$A$2:$J$501,9,FALSE))</f>
        <v>Joseph Jones</v>
      </c>
      <c r="C705" s="11" t="str">
        <f>PROPER(VLOOKUP(A705,Customer!$A$2:$H$501,3,FALSE))</f>
        <v>21</v>
      </c>
      <c r="D705" s="11" t="str">
        <f>PROPER(VLOOKUP(A705,Customer!$A$2:$H$501,4,FALSE))</f>
        <v>Male</v>
      </c>
      <c r="E705" s="11" t="str">
        <f>PROPER(VLOOKUP(A705,Customer!$A$2:$H$501,5,FALSE))</f>
        <v>North Matthew</v>
      </c>
      <c r="F705" s="11" t="str">
        <f>PROPER(VLOOKUP(A705,Customer!$A$2:$H$501,6,FALSE))</f>
        <v>Illinois</v>
      </c>
      <c r="G705" s="11" t="str">
        <f>VLOOKUP(A705,Customer!$A$2:$H$501,7,FALSE)</f>
        <v>USA</v>
      </c>
      <c r="H705" s="11" t="str">
        <f>PROPER(VLOOKUP(A705,Customer!$A$1:$J$501,10,FALSE))</f>
        <v>Bronze</v>
      </c>
      <c r="I705" s="11" t="s">
        <v>1744</v>
      </c>
      <c r="J705" s="11" t="str">
        <f>VLOOKUP(I705, Product!$A$2:$H$501, 2,FALSE)</f>
        <v>Portable Bluetooth Speaker</v>
      </c>
      <c r="K705" s="11" t="str">
        <f>VLOOKUP(I705,Product!$A$2:$H$501,3,FALSE)</f>
        <v>Electronics</v>
      </c>
      <c r="L705" s="11" t="str">
        <f>VLOOKUP(I705, Product!$A$2:$H$501, 4,FALSE)</f>
        <v>Audio</v>
      </c>
      <c r="M705" s="11" t="str">
        <f>VLOOKUP(I705, Product!$A$2:$H$501,5,FALSE)</f>
        <v>Flores-King</v>
      </c>
      <c r="N705" s="12">
        <f>VLOOKUP(I705, Product!$A$2:$I$501,8,FALSE)</f>
        <v>431.67</v>
      </c>
      <c r="O705" s="12">
        <f>VLOOKUP(I705, Product!$A$2:$I$501,9,FALSE)</f>
        <v>73</v>
      </c>
      <c r="P705" s="11" t="s">
        <v>1789</v>
      </c>
      <c r="Q705" s="11" t="str">
        <f>VLOOKUP(P705,Store_Dim!$A$2:$E$21,2,FALSE)</f>
        <v>Hill, Wagner and Ballard</v>
      </c>
      <c r="R705" s="11" t="str">
        <f>VLOOKUP(P705,Store_Dim!$A$2:$E$21,3,FALSE)</f>
        <v>East</v>
      </c>
      <c r="S705" s="11" t="str">
        <f>VLOOKUP(P705,Store_Dim!$A$2:$E$21,4,FALSE)</f>
        <v>East Davidville</v>
      </c>
      <c r="T705" s="11" t="str">
        <f>VLOOKUP(P705,Store_Dim!$A$2:$E$21,5,FALSE)</f>
        <v>Online</v>
      </c>
      <c r="U705" s="11" t="s">
        <v>3456</v>
      </c>
      <c r="V705" s="14">
        <f>VLOOKUP(Table1[[#This Row],[Sales_ID]],Sales!$A$2:$O$2001,2,FALSE)</f>
        <v>45511</v>
      </c>
      <c r="W705" s="15">
        <f>VLOOKUP(Table1[[#This Row],[Sales_ID]],Sales!$A$2:$O$2001,12,FALSE)</f>
        <v>2</v>
      </c>
      <c r="X705" s="16" t="str">
        <f>TEXT(VLOOKUP(Table1[[#This Row],[Sales_ID]],Sales!$A$2:$O$2001,13,FALSE),"₹#,##0")</f>
        <v>₹443</v>
      </c>
      <c r="Y705" s="51">
        <f>VLOOKUP(Table1[[#This Row],[Sales_ID]],Sales!$A$2:$O$2001,14,FALSE)</f>
        <v>0.27</v>
      </c>
      <c r="Z705" s="11" t="str">
        <f>VLOOKUP(Table1[[#This Row],[Sales_ID]],Sales!$A$2:$O$2001,10,FALSE)</f>
        <v>PayPal</v>
      </c>
      <c r="AA705" s="50">
        <f>VLOOKUP(Table1[[#This Row],[Sales_ID]],Sales!$A$2:$O$2001,15,FALSE)</f>
        <v>646.99899999999991</v>
      </c>
    </row>
    <row r="706" spans="1:27" x14ac:dyDescent="0.3">
      <c r="A706" s="11" t="s">
        <v>1527</v>
      </c>
      <c r="B706" s="11" t="str">
        <f>PROPER(VLOOKUP(A706,Customer!$A$2:$J$501,9,FALSE))</f>
        <v>Sarah Marsh</v>
      </c>
      <c r="C706" s="11" t="str">
        <f>PROPER(VLOOKUP(A706,Customer!$A$2:$H$501,3,FALSE))</f>
        <v>47</v>
      </c>
      <c r="D706" s="11" t="str">
        <f>PROPER(VLOOKUP(A706,Customer!$A$2:$H$501,4,FALSE))</f>
        <v>Female</v>
      </c>
      <c r="E706" s="11" t="str">
        <f>PROPER(VLOOKUP(A706,Customer!$A$2:$H$501,5,FALSE))</f>
        <v>Port William</v>
      </c>
      <c r="F706" s="11" t="str">
        <f>PROPER(VLOOKUP(A706,Customer!$A$2:$H$501,6,FALSE))</f>
        <v>New York</v>
      </c>
      <c r="G706" s="11" t="str">
        <f>VLOOKUP(A706,Customer!$A$2:$H$501,7,FALSE)</f>
        <v>USA</v>
      </c>
      <c r="H706" s="11" t="str">
        <f>PROPER(VLOOKUP(A706,Customer!$A$1:$J$501,10,FALSE))</f>
        <v>Gold</v>
      </c>
      <c r="I706" s="11" t="s">
        <v>1560</v>
      </c>
      <c r="J706" s="11" t="str">
        <f>VLOOKUP(I706, Product!$A$2:$H$501, 2,FALSE)</f>
        <v>LED Table Lamp</v>
      </c>
      <c r="K706" s="11" t="str">
        <f>VLOOKUP(I706,Product!$A$2:$H$501,3,FALSE)</f>
        <v>Home</v>
      </c>
      <c r="L706" s="11" t="str">
        <f>VLOOKUP(I706, Product!$A$2:$H$501, 4,FALSE)</f>
        <v>Lighting</v>
      </c>
      <c r="M706" s="11" t="str">
        <f>VLOOKUP(I706, Product!$A$2:$H$501,5,FALSE)</f>
        <v>Harrell LLC</v>
      </c>
      <c r="N706" s="12">
        <f>VLOOKUP(I706, Product!$A$2:$I$501,8,FALSE)</f>
        <v>218.86</v>
      </c>
      <c r="O706" s="12">
        <f>VLOOKUP(I706, Product!$A$2:$I$501,9,FALSE)</f>
        <v>170</v>
      </c>
      <c r="P706" s="11" t="s">
        <v>1779</v>
      </c>
      <c r="Q706" s="11" t="str">
        <f>VLOOKUP(P706,Store_Dim!$A$2:$E$21,2,FALSE)</f>
        <v>Martinez-Mullins</v>
      </c>
      <c r="R706" s="11" t="str">
        <f>VLOOKUP(P706,Store_Dim!$A$2:$E$21,3,FALSE)</f>
        <v>South</v>
      </c>
      <c r="S706" s="11" t="str">
        <f>VLOOKUP(P706,Store_Dim!$A$2:$E$21,4,FALSE)</f>
        <v>Williamsfurt</v>
      </c>
      <c r="T706" s="11" t="str">
        <f>VLOOKUP(P706,Store_Dim!$A$2:$E$21,5,FALSE)</f>
        <v>Online</v>
      </c>
      <c r="U706" s="11" t="s">
        <v>3457</v>
      </c>
      <c r="V706" s="14">
        <f>VLOOKUP(Table1[[#This Row],[Sales_ID]],Sales!$A$2:$O$2001,2,FALSE)</f>
        <v>45739</v>
      </c>
      <c r="W706" s="15">
        <f>VLOOKUP(Table1[[#This Row],[Sales_ID]],Sales!$A$2:$O$2001,12,FALSE)</f>
        <v>2</v>
      </c>
      <c r="X706" s="16" t="str">
        <f>TEXT(VLOOKUP(Table1[[#This Row],[Sales_ID]],Sales!$A$2:$O$2001,13,FALSE),"₹#,##0")</f>
        <v>₹784</v>
      </c>
      <c r="Y706" s="51">
        <f>VLOOKUP(Table1[[#This Row],[Sales_ID]],Sales!$A$2:$O$2001,14,FALSE)</f>
        <v>0.23</v>
      </c>
      <c r="Z706" s="11" t="str">
        <f>VLOOKUP(Table1[[#This Row],[Sales_ID]],Sales!$A$2:$O$2001,10,FALSE)</f>
        <v>PayPal</v>
      </c>
      <c r="AA706" s="50">
        <f>VLOOKUP(Table1[[#This Row],[Sales_ID]],Sales!$A$2:$O$2001,15,FALSE)</f>
        <v>1207.7603999999999</v>
      </c>
    </row>
    <row r="707" spans="1:27" x14ac:dyDescent="0.3">
      <c r="A707" s="11" t="s">
        <v>1405</v>
      </c>
      <c r="B707" s="11" t="str">
        <f>PROPER(VLOOKUP(A707,Customer!$A$2:$J$501,9,FALSE))</f>
        <v>Tyler Weber</v>
      </c>
      <c r="C707" s="11" t="str">
        <f>PROPER(VLOOKUP(A707,Customer!$A$2:$H$501,3,FALSE))</f>
        <v>54</v>
      </c>
      <c r="D707" s="11" t="str">
        <f>PROPER(VLOOKUP(A707,Customer!$A$2:$H$501,4,FALSE))</f>
        <v>Male</v>
      </c>
      <c r="E707" s="11" t="str">
        <f>PROPER(VLOOKUP(A707,Customer!$A$2:$H$501,5,FALSE))</f>
        <v>East Yvette</v>
      </c>
      <c r="F707" s="11" t="str">
        <f>PROPER(VLOOKUP(A707,Customer!$A$2:$H$501,6,FALSE))</f>
        <v>Illinois</v>
      </c>
      <c r="G707" s="11" t="str">
        <f>VLOOKUP(A707,Customer!$A$2:$H$501,7,FALSE)</f>
        <v>USA</v>
      </c>
      <c r="H707" s="11" t="str">
        <f>PROPER(VLOOKUP(A707,Customer!$A$1:$J$501,10,FALSE))</f>
        <v>Gold</v>
      </c>
      <c r="I707" s="11" t="s">
        <v>1626</v>
      </c>
      <c r="J707" s="11" t="str">
        <f>VLOOKUP(I707, Product!$A$2:$H$501, 2,FALSE)</f>
        <v>Portable Power Bank</v>
      </c>
      <c r="K707" s="11" t="str">
        <f>VLOOKUP(I707,Product!$A$2:$H$501,3,FALSE)</f>
        <v>Electronics</v>
      </c>
      <c r="L707" s="11" t="str">
        <f>VLOOKUP(I707, Product!$A$2:$H$501, 4,FALSE)</f>
        <v>Mobile</v>
      </c>
      <c r="M707" s="11" t="str">
        <f>VLOOKUP(I707, Product!$A$2:$H$501,5,FALSE)</f>
        <v>Cummings and Sons</v>
      </c>
      <c r="N707" s="12">
        <f>VLOOKUP(I707, Product!$A$2:$I$501,8,FALSE)</f>
        <v>326.06</v>
      </c>
      <c r="O707" s="12">
        <f>VLOOKUP(I707, Product!$A$2:$I$501,9,FALSE)</f>
        <v>301</v>
      </c>
      <c r="P707" s="11" t="s">
        <v>1792</v>
      </c>
      <c r="Q707" s="11" t="str">
        <f>VLOOKUP(P707,Store_Dim!$A$2:$E$21,2,FALSE)</f>
        <v>Aguirre-Keller</v>
      </c>
      <c r="R707" s="11" t="str">
        <f>VLOOKUP(P707,Store_Dim!$A$2:$E$21,3,FALSE)</f>
        <v>South</v>
      </c>
      <c r="S707" s="11" t="str">
        <f>VLOOKUP(P707,Store_Dim!$A$2:$E$21,4,FALSE)</f>
        <v>Lake Michael</v>
      </c>
      <c r="T707" s="11" t="str">
        <f>VLOOKUP(P707,Store_Dim!$A$2:$E$21,5,FALSE)</f>
        <v>Online</v>
      </c>
      <c r="U707" s="11" t="s">
        <v>3458</v>
      </c>
      <c r="V707" s="14">
        <f>VLOOKUP(Table1[[#This Row],[Sales_ID]],Sales!$A$2:$O$2001,2,FALSE)</f>
        <v>45533</v>
      </c>
      <c r="W707" s="15">
        <f>VLOOKUP(Table1[[#This Row],[Sales_ID]],Sales!$A$2:$O$2001,12,FALSE)</f>
        <v>3</v>
      </c>
      <c r="X707" s="16" t="str">
        <f>TEXT(VLOOKUP(Table1[[#This Row],[Sales_ID]],Sales!$A$2:$O$2001,13,FALSE),"₹#,##0")</f>
        <v>₹590</v>
      </c>
      <c r="Y707" s="51">
        <f>VLOOKUP(Table1[[#This Row],[Sales_ID]],Sales!$A$2:$O$2001,14,FALSE)</f>
        <v>0.17</v>
      </c>
      <c r="Z707" s="11" t="str">
        <f>VLOOKUP(Table1[[#This Row],[Sales_ID]],Sales!$A$2:$O$2001,10,FALSE)</f>
        <v>PayPal</v>
      </c>
      <c r="AA707" s="50">
        <f>VLOOKUP(Table1[[#This Row],[Sales_ID]],Sales!$A$2:$O$2001,15,FALSE)</f>
        <v>1469.8719000000001</v>
      </c>
    </row>
    <row r="708" spans="1:27" x14ac:dyDescent="0.3">
      <c r="A708" s="11" t="s">
        <v>417</v>
      </c>
      <c r="B708" s="11" t="str">
        <f>PROPER(VLOOKUP(A708,Customer!$A$2:$J$501,9,FALSE))</f>
        <v>Jacob Hopkins</v>
      </c>
      <c r="C708" s="11" t="str">
        <f>PROPER(VLOOKUP(A708,Customer!$A$2:$H$501,3,FALSE))</f>
        <v>44</v>
      </c>
      <c r="D708" s="11" t="str">
        <f>PROPER(VLOOKUP(A708,Customer!$A$2:$H$501,4,FALSE))</f>
        <v>Female</v>
      </c>
      <c r="E708" s="11" t="str">
        <f>PROPER(VLOOKUP(A708,Customer!$A$2:$H$501,5,FALSE))</f>
        <v>Lake Tylerfort</v>
      </c>
      <c r="F708" s="11" t="str">
        <f>PROPER(VLOOKUP(A708,Customer!$A$2:$H$501,6,FALSE))</f>
        <v>Pennsylvania</v>
      </c>
      <c r="G708" s="11" t="str">
        <f>VLOOKUP(A708,Customer!$A$2:$H$501,7,FALSE)</f>
        <v>USA</v>
      </c>
      <c r="H708" s="11" t="str">
        <f>PROPER(VLOOKUP(A708,Customer!$A$1:$J$501,10,FALSE))</f>
        <v>Platinum</v>
      </c>
      <c r="I708" s="11" t="s">
        <v>1686</v>
      </c>
      <c r="J708" s="11" t="str">
        <f>VLOOKUP(I708, Product!$A$2:$H$501, 2,FALSE)</f>
        <v>Men's Sports Shorts</v>
      </c>
      <c r="K708" s="11" t="str">
        <f>VLOOKUP(I708,Product!$A$2:$H$501,3,FALSE)</f>
        <v>Clothing</v>
      </c>
      <c r="L708" s="11" t="str">
        <f>VLOOKUP(I708, Product!$A$2:$H$501, 4,FALSE)</f>
        <v>Bottoms</v>
      </c>
      <c r="M708" s="11" t="str">
        <f>VLOOKUP(I708, Product!$A$2:$H$501,5,FALSE)</f>
        <v>Fitzpatrick Ltd</v>
      </c>
      <c r="N708" s="12">
        <f>VLOOKUP(I708, Product!$A$2:$I$501,8,FALSE)</f>
        <v>218.22</v>
      </c>
      <c r="O708" s="12">
        <f>VLOOKUP(I708, Product!$A$2:$I$501,9,FALSE)</f>
        <v>224</v>
      </c>
      <c r="P708" s="11" t="s">
        <v>1804</v>
      </c>
      <c r="Q708" s="11" t="str">
        <f>VLOOKUP(P708,Store_Dim!$A$2:$E$21,2,FALSE)</f>
        <v>Frederick-Wright</v>
      </c>
      <c r="R708" s="11" t="str">
        <f>VLOOKUP(P708,Store_Dim!$A$2:$E$21,3,FALSE)</f>
        <v>West</v>
      </c>
      <c r="S708" s="11" t="str">
        <f>VLOOKUP(P708,Store_Dim!$A$2:$E$21,4,FALSE)</f>
        <v>New Jimmymouth</v>
      </c>
      <c r="T708" s="11" t="str">
        <f>VLOOKUP(P708,Store_Dim!$A$2:$E$21,5,FALSE)</f>
        <v>Flagship</v>
      </c>
      <c r="U708" s="11" t="s">
        <v>3459</v>
      </c>
      <c r="V708" s="14">
        <f>VLOOKUP(Table1[[#This Row],[Sales_ID]],Sales!$A$2:$O$2001,2,FALSE)</f>
        <v>45553</v>
      </c>
      <c r="W708" s="15">
        <f>VLOOKUP(Table1[[#This Row],[Sales_ID]],Sales!$A$2:$O$2001,12,FALSE)</f>
        <v>1</v>
      </c>
      <c r="X708" s="16" t="str">
        <f>TEXT(VLOOKUP(Table1[[#This Row],[Sales_ID]],Sales!$A$2:$O$2001,13,FALSE),"₹#,##0")</f>
        <v>₹696</v>
      </c>
      <c r="Y708" s="51">
        <f>VLOOKUP(Table1[[#This Row],[Sales_ID]],Sales!$A$2:$O$2001,14,FALSE)</f>
        <v>0.06</v>
      </c>
      <c r="Z708" s="11" t="str">
        <f>VLOOKUP(Table1[[#This Row],[Sales_ID]],Sales!$A$2:$O$2001,10,FALSE)</f>
        <v>COD</v>
      </c>
      <c r="AA708" s="50">
        <f>VLOOKUP(Table1[[#This Row],[Sales_ID]],Sales!$A$2:$O$2001,15,FALSE)</f>
        <v>654.36219999999992</v>
      </c>
    </row>
    <row r="709" spans="1:27" x14ac:dyDescent="0.3">
      <c r="A709" s="11" t="s">
        <v>369</v>
      </c>
      <c r="B709" s="11" t="str">
        <f>PROPER(VLOOKUP(A709,Customer!$A$2:$J$501,9,FALSE))</f>
        <v>Christopher Lester</v>
      </c>
      <c r="C709" s="11" t="str">
        <f>PROPER(VLOOKUP(A709,Customer!$A$2:$H$501,3,FALSE))</f>
        <v>64</v>
      </c>
      <c r="D709" s="11" t="str">
        <f>PROPER(VLOOKUP(A709,Customer!$A$2:$H$501,4,FALSE))</f>
        <v>Male</v>
      </c>
      <c r="E709" s="11" t="str">
        <f>PROPER(VLOOKUP(A709,Customer!$A$2:$H$501,5,FALSE))</f>
        <v>South Jenniferville</v>
      </c>
      <c r="F709" s="11" t="str">
        <f>PROPER(VLOOKUP(A709,Customer!$A$2:$H$501,6,FALSE))</f>
        <v>Georgia</v>
      </c>
      <c r="G709" s="11" t="str">
        <f>VLOOKUP(A709,Customer!$A$2:$H$501,7,FALSE)</f>
        <v>USA</v>
      </c>
      <c r="H709" s="11" t="str">
        <f>PROPER(VLOOKUP(A709,Customer!$A$1:$J$501,10,FALSE))</f>
        <v>Silver</v>
      </c>
      <c r="I709" s="11" t="s">
        <v>1650</v>
      </c>
      <c r="J709" s="11" t="str">
        <f>VLOOKUP(I709, Product!$A$2:$H$501, 2,FALSE)</f>
        <v>HDMI Cable – 2m</v>
      </c>
      <c r="K709" s="11" t="str">
        <f>VLOOKUP(I709,Product!$A$2:$H$501,3,FALSE)</f>
        <v>Electronics</v>
      </c>
      <c r="L709" s="11" t="str">
        <f>VLOOKUP(I709, Product!$A$2:$H$501, 4,FALSE)</f>
        <v>Accessories</v>
      </c>
      <c r="M709" s="11" t="str">
        <f>VLOOKUP(I709, Product!$A$2:$H$501,5,FALSE)</f>
        <v>Bautista, Green and Hale</v>
      </c>
      <c r="N709" s="12">
        <f>VLOOKUP(I709, Product!$A$2:$I$501,8,FALSE)</f>
        <v>88.49</v>
      </c>
      <c r="O709" s="12">
        <f>VLOOKUP(I709, Product!$A$2:$I$501,9,FALSE)</f>
        <v>246</v>
      </c>
      <c r="P709" s="11" t="s">
        <v>1776</v>
      </c>
      <c r="Q709" s="11" t="str">
        <f>VLOOKUP(P709,Store_Dim!$A$2:$E$21,2,FALSE)</f>
        <v>Benson-Elliott</v>
      </c>
      <c r="R709" s="11" t="str">
        <f>VLOOKUP(P709,Store_Dim!$A$2:$E$21,3,FALSE)</f>
        <v>East</v>
      </c>
      <c r="S709" s="11" t="str">
        <f>VLOOKUP(P709,Store_Dim!$A$2:$E$21,4,FALSE)</f>
        <v>Port Josephberg</v>
      </c>
      <c r="T709" s="11" t="str">
        <f>VLOOKUP(P709,Store_Dim!$A$2:$E$21,5,FALSE)</f>
        <v>Online</v>
      </c>
      <c r="U709" s="11" t="s">
        <v>3460</v>
      </c>
      <c r="V709" s="14">
        <f>VLOOKUP(Table1[[#This Row],[Sales_ID]],Sales!$A$2:$O$2001,2,FALSE)</f>
        <v>45341</v>
      </c>
      <c r="W709" s="15">
        <f>VLOOKUP(Table1[[#This Row],[Sales_ID]],Sales!$A$2:$O$2001,12,FALSE)</f>
        <v>4</v>
      </c>
      <c r="X709" s="16" t="str">
        <f>TEXT(VLOOKUP(Table1[[#This Row],[Sales_ID]],Sales!$A$2:$O$2001,13,FALSE),"₹#,##0")</f>
        <v>₹194</v>
      </c>
      <c r="Y709" s="51">
        <f>VLOOKUP(Table1[[#This Row],[Sales_ID]],Sales!$A$2:$O$2001,14,FALSE)</f>
        <v>0.25</v>
      </c>
      <c r="Z709" s="11" t="str">
        <f>VLOOKUP(Table1[[#This Row],[Sales_ID]],Sales!$A$2:$O$2001,10,FALSE)</f>
        <v>Credit Card</v>
      </c>
      <c r="AA709" s="50">
        <f>VLOOKUP(Table1[[#This Row],[Sales_ID]],Sales!$A$2:$O$2001,15,FALSE)</f>
        <v>583.16999999999996</v>
      </c>
    </row>
    <row r="710" spans="1:27" x14ac:dyDescent="0.3">
      <c r="A710" s="11" t="s">
        <v>1038</v>
      </c>
      <c r="B710" s="11" t="str">
        <f>PROPER(VLOOKUP(A710,Customer!$A$2:$J$501,9,FALSE))</f>
        <v>Pamela Mcguire</v>
      </c>
      <c r="C710" s="11" t="str">
        <f>PROPER(VLOOKUP(A710,Customer!$A$2:$H$501,3,FALSE))</f>
        <v>54</v>
      </c>
      <c r="D710" s="11" t="str">
        <f>PROPER(VLOOKUP(A710,Customer!$A$2:$H$501,4,FALSE))</f>
        <v>Male</v>
      </c>
      <c r="E710" s="11" t="str">
        <f>PROPER(VLOOKUP(A710,Customer!$A$2:$H$501,5,FALSE))</f>
        <v>South Jasontown</v>
      </c>
      <c r="F710" s="11" t="str">
        <f>PROPER(VLOOKUP(A710,Customer!$A$2:$H$501,6,FALSE))</f>
        <v>Illinois</v>
      </c>
      <c r="G710" s="11" t="str">
        <f>VLOOKUP(A710,Customer!$A$2:$H$501,7,FALSE)</f>
        <v>USA</v>
      </c>
      <c r="H710" s="11" t="str">
        <f>PROPER(VLOOKUP(A710,Customer!$A$1:$J$501,10,FALSE))</f>
        <v>Platinum</v>
      </c>
      <c r="I710" s="11" t="s">
        <v>1614</v>
      </c>
      <c r="J710" s="11" t="str">
        <f>VLOOKUP(I710, Product!$A$2:$H$501, 2,FALSE)</f>
        <v>Modern Wall Clock</v>
      </c>
      <c r="K710" s="11" t="str">
        <f>VLOOKUP(I710,Product!$A$2:$H$501,3,FALSE)</f>
        <v>Home</v>
      </c>
      <c r="L710" s="11" t="str">
        <f>VLOOKUP(I710, Product!$A$2:$H$501, 4,FALSE)</f>
        <v>Decor</v>
      </c>
      <c r="M710" s="11" t="str">
        <f>VLOOKUP(I710, Product!$A$2:$H$501,5,FALSE)</f>
        <v>Weiss-Watson</v>
      </c>
      <c r="N710" s="12">
        <f>VLOOKUP(I710, Product!$A$2:$I$501,8,FALSE)</f>
        <v>179.77</v>
      </c>
      <c r="O710" s="12">
        <f>VLOOKUP(I710, Product!$A$2:$I$501,9,FALSE)</f>
        <v>305</v>
      </c>
      <c r="P710" s="11" t="s">
        <v>1757</v>
      </c>
      <c r="Q710" s="11" t="str">
        <f>VLOOKUP(P710,Store_Dim!$A$2:$E$21,2,FALSE)</f>
        <v>Martinez, Adkins and Johnson</v>
      </c>
      <c r="R710" s="11" t="str">
        <f>VLOOKUP(P710,Store_Dim!$A$2:$E$21,3,FALSE)</f>
        <v>North</v>
      </c>
      <c r="S710" s="11" t="str">
        <f>VLOOKUP(P710,Store_Dim!$A$2:$E$21,4,FALSE)</f>
        <v>Danielmouth</v>
      </c>
      <c r="T710" s="11" t="str">
        <f>VLOOKUP(P710,Store_Dim!$A$2:$E$21,5,FALSE)</f>
        <v>Flagship</v>
      </c>
      <c r="U710" s="11" t="s">
        <v>3461</v>
      </c>
      <c r="V710" s="14">
        <f>VLOOKUP(Table1[[#This Row],[Sales_ID]],Sales!$A$2:$O$2001,2,FALSE)</f>
        <v>45430</v>
      </c>
      <c r="W710" s="15">
        <f>VLOOKUP(Table1[[#This Row],[Sales_ID]],Sales!$A$2:$O$2001,12,FALSE)</f>
        <v>1</v>
      </c>
      <c r="X710" s="16" t="str">
        <f>TEXT(VLOOKUP(Table1[[#This Row],[Sales_ID]],Sales!$A$2:$O$2001,13,FALSE),"₹#,##0")</f>
        <v>₹340</v>
      </c>
      <c r="Y710" s="51">
        <f>VLOOKUP(Table1[[#This Row],[Sales_ID]],Sales!$A$2:$O$2001,14,FALSE)</f>
        <v>0.1</v>
      </c>
      <c r="Z710" s="11" t="str">
        <f>VLOOKUP(Table1[[#This Row],[Sales_ID]],Sales!$A$2:$O$2001,10,FALSE)</f>
        <v>Credit Card</v>
      </c>
      <c r="AA710" s="50">
        <f>VLOOKUP(Table1[[#This Row],[Sales_ID]],Sales!$A$2:$O$2001,15,FALSE)</f>
        <v>305.73</v>
      </c>
    </row>
    <row r="711" spans="1:27" x14ac:dyDescent="0.3">
      <c r="A711" s="11" t="s">
        <v>185</v>
      </c>
      <c r="B711" s="11" t="str">
        <f>PROPER(VLOOKUP(A711,Customer!$A$2:$J$501,9,FALSE))</f>
        <v>April Mullins</v>
      </c>
      <c r="C711" s="11" t="str">
        <f>PROPER(VLOOKUP(A711,Customer!$A$2:$H$501,3,FALSE))</f>
        <v>54</v>
      </c>
      <c r="D711" s="11" t="str">
        <f>PROPER(VLOOKUP(A711,Customer!$A$2:$H$501,4,FALSE))</f>
        <v>Male</v>
      </c>
      <c r="E711" s="11" t="str">
        <f>PROPER(VLOOKUP(A711,Customer!$A$2:$H$501,5,FALSE))</f>
        <v>Dawsonbury</v>
      </c>
      <c r="F711" s="11" t="str">
        <f>PROPER(VLOOKUP(A711,Customer!$A$2:$H$501,6,FALSE))</f>
        <v>North Carolina</v>
      </c>
      <c r="G711" s="11" t="str">
        <f>VLOOKUP(A711,Customer!$A$2:$H$501,7,FALSE)</f>
        <v>USA</v>
      </c>
      <c r="H711" s="11" t="str">
        <f>PROPER(VLOOKUP(A711,Customer!$A$1:$J$501,10,FALSE))</f>
        <v>Platinum</v>
      </c>
      <c r="I711" s="11" t="s">
        <v>1684</v>
      </c>
      <c r="J711" s="11" t="str">
        <f>VLOOKUP(I711, Product!$A$2:$H$501, 2,FALSE)</f>
        <v>Wooden Nightstand</v>
      </c>
      <c r="K711" s="11" t="str">
        <f>VLOOKUP(I711,Product!$A$2:$H$501,3,FALSE)</f>
        <v>Home</v>
      </c>
      <c r="L711" s="11" t="str">
        <f>VLOOKUP(I711, Product!$A$2:$H$501, 4,FALSE)</f>
        <v>Furniture</v>
      </c>
      <c r="M711" s="11" t="str">
        <f>VLOOKUP(I711, Product!$A$2:$H$501,5,FALSE)</f>
        <v>Wolfe, Ross and Hester</v>
      </c>
      <c r="N711" s="12">
        <f>VLOOKUP(I711, Product!$A$2:$I$501,8,FALSE)</f>
        <v>243.7</v>
      </c>
      <c r="O711" s="12">
        <f>VLOOKUP(I711, Product!$A$2:$I$501,9,FALSE)</f>
        <v>130</v>
      </c>
      <c r="P711" s="11" t="s">
        <v>1797</v>
      </c>
      <c r="Q711" s="11" t="str">
        <f>VLOOKUP(P711,Store_Dim!$A$2:$E$21,2,FALSE)</f>
        <v>Gardner, Humphrey and Contreras</v>
      </c>
      <c r="R711" s="11" t="str">
        <f>VLOOKUP(P711,Store_Dim!$A$2:$E$21,3,FALSE)</f>
        <v>East</v>
      </c>
      <c r="S711" s="11" t="str">
        <f>VLOOKUP(P711,Store_Dim!$A$2:$E$21,4,FALSE)</f>
        <v>Johnsonville</v>
      </c>
      <c r="T711" s="11" t="str">
        <f>VLOOKUP(P711,Store_Dim!$A$2:$E$21,5,FALSE)</f>
        <v>Flagship</v>
      </c>
      <c r="U711" s="11" t="s">
        <v>3462</v>
      </c>
      <c r="V711" s="14">
        <f>VLOOKUP(Table1[[#This Row],[Sales_ID]],Sales!$A$2:$O$2001,2,FALSE)</f>
        <v>45912</v>
      </c>
      <c r="W711" s="15">
        <f>VLOOKUP(Table1[[#This Row],[Sales_ID]],Sales!$A$2:$O$2001,12,FALSE)</f>
        <v>4</v>
      </c>
      <c r="X711" s="16" t="str">
        <f>TEXT(VLOOKUP(Table1[[#This Row],[Sales_ID]],Sales!$A$2:$O$2001,13,FALSE),"₹#,##0")</f>
        <v>₹463</v>
      </c>
      <c r="Y711" s="51">
        <f>VLOOKUP(Table1[[#This Row],[Sales_ID]],Sales!$A$2:$O$2001,14,FALSE)</f>
        <v>0.27</v>
      </c>
      <c r="Z711" s="11" t="str">
        <f>VLOOKUP(Table1[[#This Row],[Sales_ID]],Sales!$A$2:$O$2001,10,FALSE)</f>
        <v>PayPal</v>
      </c>
      <c r="AA711" s="50">
        <f>VLOOKUP(Table1[[#This Row],[Sales_ID]],Sales!$A$2:$O$2001,15,FALSE)</f>
        <v>1352.4272000000001</v>
      </c>
    </row>
    <row r="712" spans="1:27" x14ac:dyDescent="0.3">
      <c r="A712" s="11" t="s">
        <v>378</v>
      </c>
      <c r="B712" s="11" t="str">
        <f>PROPER(VLOOKUP(A712,Customer!$A$2:$J$501,9,FALSE))</f>
        <v>Erica Carney</v>
      </c>
      <c r="C712" s="11" t="str">
        <f>PROPER(VLOOKUP(A712,Customer!$A$2:$H$501,3,FALSE))</f>
        <v>62</v>
      </c>
      <c r="D712" s="11" t="str">
        <f>PROPER(VLOOKUP(A712,Customer!$A$2:$H$501,4,FALSE))</f>
        <v>Female</v>
      </c>
      <c r="E712" s="11" t="str">
        <f>PROPER(VLOOKUP(A712,Customer!$A$2:$H$501,5,FALSE))</f>
        <v>North Justin</v>
      </c>
      <c r="F712" s="11" t="str">
        <f>PROPER(VLOOKUP(A712,Customer!$A$2:$H$501,6,FALSE))</f>
        <v>North Dakota</v>
      </c>
      <c r="G712" s="11" t="str">
        <f>VLOOKUP(A712,Customer!$A$2:$H$501,7,FALSE)</f>
        <v>USA</v>
      </c>
      <c r="H712" s="11" t="str">
        <f>PROPER(VLOOKUP(A712,Customer!$A$1:$J$501,10,FALSE))</f>
        <v>Platinum</v>
      </c>
      <c r="I712" s="11" t="s">
        <v>1555</v>
      </c>
      <c r="J712" s="11" t="str">
        <f>VLOOKUP(I712, Product!$A$2:$H$501, 2,FALSE)</f>
        <v>Men's Leather Belt</v>
      </c>
      <c r="K712" s="11" t="str">
        <f>VLOOKUP(I712,Product!$A$2:$H$501,3,FALSE)</f>
        <v>Clothing</v>
      </c>
      <c r="L712" s="11" t="str">
        <f>VLOOKUP(I712, Product!$A$2:$H$501, 4,FALSE)</f>
        <v>Accessories</v>
      </c>
      <c r="M712" s="11" t="str">
        <f>VLOOKUP(I712, Product!$A$2:$H$501,5,FALSE)</f>
        <v>Baldwin, Garza and Gonzalez</v>
      </c>
      <c r="N712" s="12">
        <f>VLOOKUP(I712, Product!$A$2:$I$501,8,FALSE)</f>
        <v>261</v>
      </c>
      <c r="O712" s="12">
        <f>VLOOKUP(I712, Product!$A$2:$I$501,9,FALSE)</f>
        <v>59</v>
      </c>
      <c r="P712" s="11" t="s">
        <v>1789</v>
      </c>
      <c r="Q712" s="11" t="str">
        <f>VLOOKUP(P712,Store_Dim!$A$2:$E$21,2,FALSE)</f>
        <v>Hill, Wagner and Ballard</v>
      </c>
      <c r="R712" s="11" t="str">
        <f>VLOOKUP(P712,Store_Dim!$A$2:$E$21,3,FALSE)</f>
        <v>East</v>
      </c>
      <c r="S712" s="11" t="str">
        <f>VLOOKUP(P712,Store_Dim!$A$2:$E$21,4,FALSE)</f>
        <v>East Davidville</v>
      </c>
      <c r="T712" s="11" t="str">
        <f>VLOOKUP(P712,Store_Dim!$A$2:$E$21,5,FALSE)</f>
        <v>Online</v>
      </c>
      <c r="U712" s="11" t="s">
        <v>3463</v>
      </c>
      <c r="V712" s="14">
        <f>VLOOKUP(Table1[[#This Row],[Sales_ID]],Sales!$A$2:$O$2001,2,FALSE)</f>
        <v>45709</v>
      </c>
      <c r="W712" s="15">
        <f>VLOOKUP(Table1[[#This Row],[Sales_ID]],Sales!$A$2:$O$2001,12,FALSE)</f>
        <v>2</v>
      </c>
      <c r="X712" s="16" t="str">
        <f>TEXT(VLOOKUP(Table1[[#This Row],[Sales_ID]],Sales!$A$2:$O$2001,13,FALSE),"₹#,##0")</f>
        <v>₹825</v>
      </c>
      <c r="Y712" s="51">
        <f>VLOOKUP(Table1[[#This Row],[Sales_ID]],Sales!$A$2:$O$2001,14,FALSE)</f>
        <v>0.09</v>
      </c>
      <c r="Z712" s="11" t="str">
        <f>VLOOKUP(Table1[[#This Row],[Sales_ID]],Sales!$A$2:$O$2001,10,FALSE)</f>
        <v>Credit Card</v>
      </c>
      <c r="AA712" s="50">
        <f>VLOOKUP(Table1[[#This Row],[Sales_ID]],Sales!$A$2:$O$2001,15,FALSE)</f>
        <v>1501.3362</v>
      </c>
    </row>
    <row r="713" spans="1:27" x14ac:dyDescent="0.3">
      <c r="A713" s="11" t="s">
        <v>258</v>
      </c>
      <c r="B713" s="11" t="str">
        <f>PROPER(VLOOKUP(A713,Customer!$A$2:$J$501,9,FALSE))</f>
        <v>Eric Singh</v>
      </c>
      <c r="C713" s="11" t="str">
        <f>PROPER(VLOOKUP(A713,Customer!$A$2:$H$501,3,FALSE))</f>
        <v>29</v>
      </c>
      <c r="D713" s="11" t="str">
        <f>PROPER(VLOOKUP(A713,Customer!$A$2:$H$501,4,FALSE))</f>
        <v>Female</v>
      </c>
      <c r="E713" s="11" t="str">
        <f>PROPER(VLOOKUP(A713,Customer!$A$2:$H$501,5,FALSE))</f>
        <v>Port Lisa</v>
      </c>
      <c r="F713" s="11" t="str">
        <f>PROPER(VLOOKUP(A713,Customer!$A$2:$H$501,6,FALSE))</f>
        <v>New Mexico</v>
      </c>
      <c r="G713" s="11" t="str">
        <f>VLOOKUP(A713,Customer!$A$2:$H$501,7,FALSE)</f>
        <v>USA</v>
      </c>
      <c r="H713" s="11" t="str">
        <f>PROPER(VLOOKUP(A713,Customer!$A$1:$J$501,10,FALSE))</f>
        <v>Gold</v>
      </c>
      <c r="I713" s="11" t="s">
        <v>1555</v>
      </c>
      <c r="J713" s="11" t="str">
        <f>VLOOKUP(I713, Product!$A$2:$H$501, 2,FALSE)</f>
        <v>Men's Leather Belt</v>
      </c>
      <c r="K713" s="11" t="str">
        <f>VLOOKUP(I713,Product!$A$2:$H$501,3,FALSE)</f>
        <v>Clothing</v>
      </c>
      <c r="L713" s="11" t="str">
        <f>VLOOKUP(I713, Product!$A$2:$H$501, 4,FALSE)</f>
        <v>Accessories</v>
      </c>
      <c r="M713" s="11" t="str">
        <f>VLOOKUP(I713, Product!$A$2:$H$501,5,FALSE)</f>
        <v>Baldwin, Garza and Gonzalez</v>
      </c>
      <c r="N713" s="12">
        <f>VLOOKUP(I713, Product!$A$2:$I$501,8,FALSE)</f>
        <v>261</v>
      </c>
      <c r="O713" s="12">
        <f>VLOOKUP(I713, Product!$A$2:$I$501,9,FALSE)</f>
        <v>59</v>
      </c>
      <c r="P713" s="11" t="s">
        <v>1761</v>
      </c>
      <c r="Q713" s="11" t="str">
        <f>VLOOKUP(P713,Store_Dim!$A$2:$E$21,2,FALSE)</f>
        <v>Black-Horn</v>
      </c>
      <c r="R713" s="11" t="str">
        <f>VLOOKUP(P713,Store_Dim!$A$2:$E$21,3,FALSE)</f>
        <v>South</v>
      </c>
      <c r="S713" s="11" t="str">
        <f>VLOOKUP(P713,Store_Dim!$A$2:$E$21,4,FALSE)</f>
        <v>North Nancyview</v>
      </c>
      <c r="T713" s="11" t="str">
        <f>VLOOKUP(P713,Store_Dim!$A$2:$E$21,5,FALSE)</f>
        <v>Outlet</v>
      </c>
      <c r="U713" s="11" t="s">
        <v>3464</v>
      </c>
      <c r="V713" s="14">
        <f>VLOOKUP(Table1[[#This Row],[Sales_ID]],Sales!$A$2:$O$2001,2,FALSE)</f>
        <v>45520</v>
      </c>
      <c r="W713" s="15">
        <f>VLOOKUP(Table1[[#This Row],[Sales_ID]],Sales!$A$2:$O$2001,12,FALSE)</f>
        <v>4</v>
      </c>
      <c r="X713" s="16" t="str">
        <f>TEXT(VLOOKUP(Table1[[#This Row],[Sales_ID]],Sales!$A$2:$O$2001,13,FALSE),"₹#,##0")</f>
        <v>₹797</v>
      </c>
      <c r="Y713" s="51">
        <f>VLOOKUP(Table1[[#This Row],[Sales_ID]],Sales!$A$2:$O$2001,14,FALSE)</f>
        <v>0.17</v>
      </c>
      <c r="Z713" s="11" t="str">
        <f>VLOOKUP(Table1[[#This Row],[Sales_ID]],Sales!$A$2:$O$2001,10,FALSE)</f>
        <v>Credit Card</v>
      </c>
      <c r="AA713" s="50">
        <f>VLOOKUP(Table1[[#This Row],[Sales_ID]],Sales!$A$2:$O$2001,15,FALSE)</f>
        <v>2645.6747999999998</v>
      </c>
    </row>
    <row r="714" spans="1:27" x14ac:dyDescent="0.3">
      <c r="A714" s="11" t="s">
        <v>770</v>
      </c>
      <c r="B714" s="11" t="str">
        <f>PROPER(VLOOKUP(A714,Customer!$A$2:$J$501,9,FALSE))</f>
        <v>William Hull</v>
      </c>
      <c r="C714" s="11" t="str">
        <f>PROPER(VLOOKUP(A714,Customer!$A$2:$H$501,3,FALSE))</f>
        <v>59</v>
      </c>
      <c r="D714" s="11" t="str">
        <f>PROPER(VLOOKUP(A714,Customer!$A$2:$H$501,4,FALSE))</f>
        <v>Female</v>
      </c>
      <c r="E714" s="11" t="str">
        <f>PROPER(VLOOKUP(A714,Customer!$A$2:$H$501,5,FALSE))</f>
        <v>Heathfort</v>
      </c>
      <c r="F714" s="11" t="str">
        <f>PROPER(VLOOKUP(A714,Customer!$A$2:$H$501,6,FALSE))</f>
        <v>Michigan</v>
      </c>
      <c r="G714" s="11" t="str">
        <f>VLOOKUP(A714,Customer!$A$2:$H$501,7,FALSE)</f>
        <v>USA</v>
      </c>
      <c r="H714" s="11" t="str">
        <f>PROPER(VLOOKUP(A714,Customer!$A$1:$J$501,10,FALSE))</f>
        <v>Platinum</v>
      </c>
      <c r="I714" s="11" t="s">
        <v>1600</v>
      </c>
      <c r="J714" s="11" t="str">
        <f>VLOOKUP(I714, Product!$A$2:$H$501, 2,FALSE)</f>
        <v>Wireless Bluetooth Speaker</v>
      </c>
      <c r="K714" s="11" t="str">
        <f>VLOOKUP(I714,Product!$A$2:$H$501,3,FALSE)</f>
        <v>Electronics</v>
      </c>
      <c r="L714" s="11" t="str">
        <f>VLOOKUP(I714, Product!$A$2:$H$501, 4,FALSE)</f>
        <v>Audio</v>
      </c>
      <c r="M714" s="11" t="str">
        <f>VLOOKUP(I714, Product!$A$2:$H$501,5,FALSE)</f>
        <v>Reed-Schmidt</v>
      </c>
      <c r="N714" s="12">
        <f>VLOOKUP(I714, Product!$A$2:$I$501,8,FALSE)</f>
        <v>322.41000000000003</v>
      </c>
      <c r="O714" s="12">
        <f>VLOOKUP(I714, Product!$A$2:$I$501,9,FALSE)</f>
        <v>213</v>
      </c>
      <c r="P714" s="11" t="s">
        <v>1807</v>
      </c>
      <c r="Q714" s="11" t="str">
        <f>VLOOKUP(P714,Store_Dim!$A$2:$E$21,2,FALSE)</f>
        <v>Holloway Ltd</v>
      </c>
      <c r="R714" s="11" t="str">
        <f>VLOOKUP(P714,Store_Dim!$A$2:$E$21,3,FALSE)</f>
        <v>North</v>
      </c>
      <c r="S714" s="11" t="str">
        <f>VLOOKUP(P714,Store_Dim!$A$2:$E$21,4,FALSE)</f>
        <v>Bensonhaven</v>
      </c>
      <c r="T714" s="11" t="str">
        <f>VLOOKUP(P714,Store_Dim!$A$2:$E$21,5,FALSE)</f>
        <v>Flagship</v>
      </c>
      <c r="U714" s="11" t="s">
        <v>3465</v>
      </c>
      <c r="V714" s="14">
        <f>VLOOKUP(Table1[[#This Row],[Sales_ID]],Sales!$A$2:$O$2001,2,FALSE)</f>
        <v>45478</v>
      </c>
      <c r="W714" s="15">
        <f>VLOOKUP(Table1[[#This Row],[Sales_ID]],Sales!$A$2:$O$2001,12,FALSE)</f>
        <v>3</v>
      </c>
      <c r="X714" s="16" t="str">
        <f>TEXT(VLOOKUP(Table1[[#This Row],[Sales_ID]],Sales!$A$2:$O$2001,13,FALSE),"₹#,##0")</f>
        <v>₹544</v>
      </c>
      <c r="Y714" s="51">
        <f>VLOOKUP(Table1[[#This Row],[Sales_ID]],Sales!$A$2:$O$2001,14,FALSE)</f>
        <v>0.3</v>
      </c>
      <c r="Z714" s="11" t="str">
        <f>VLOOKUP(Table1[[#This Row],[Sales_ID]],Sales!$A$2:$O$2001,10,FALSE)</f>
        <v>COD</v>
      </c>
      <c r="AA714" s="50">
        <f>VLOOKUP(Table1[[#This Row],[Sales_ID]],Sales!$A$2:$O$2001,15,FALSE)</f>
        <v>1142.2529999999999</v>
      </c>
    </row>
    <row r="715" spans="1:27" x14ac:dyDescent="0.3">
      <c r="A715" s="11" t="s">
        <v>878</v>
      </c>
      <c r="B715" s="11" t="str">
        <f>PROPER(VLOOKUP(A715,Customer!$A$2:$J$501,9,FALSE))</f>
        <v>Arthur Warren</v>
      </c>
      <c r="C715" s="11" t="str">
        <f>PROPER(VLOOKUP(A715,Customer!$A$2:$H$501,3,FALSE))</f>
        <v>38</v>
      </c>
      <c r="D715" s="11" t="str">
        <f>PROPER(VLOOKUP(A715,Customer!$A$2:$H$501,4,FALSE))</f>
        <v>Male</v>
      </c>
      <c r="E715" s="11" t="str">
        <f>PROPER(VLOOKUP(A715,Customer!$A$2:$H$501,5,FALSE))</f>
        <v>Ericshire</v>
      </c>
      <c r="F715" s="11" t="str">
        <f>PROPER(VLOOKUP(A715,Customer!$A$2:$H$501,6,FALSE))</f>
        <v>Nevada</v>
      </c>
      <c r="G715" s="11" t="str">
        <f>VLOOKUP(A715,Customer!$A$2:$H$501,7,FALSE)</f>
        <v>USA</v>
      </c>
      <c r="H715" s="11" t="str">
        <f>PROPER(VLOOKUP(A715,Customer!$A$1:$J$501,10,FALSE))</f>
        <v>Gold</v>
      </c>
      <c r="I715" s="11" t="s">
        <v>1656</v>
      </c>
      <c r="J715" s="11" t="str">
        <f>VLOOKUP(I715, Product!$A$2:$H$501, 2,FALSE)</f>
        <v>Sports Stopwatch Pro</v>
      </c>
      <c r="K715" s="11" t="str">
        <f>VLOOKUP(I715,Product!$A$2:$H$501,3,FALSE)</f>
        <v>Sports</v>
      </c>
      <c r="L715" s="11" t="str">
        <f>VLOOKUP(I715, Product!$A$2:$H$501, 4,FALSE)</f>
        <v>Accessories</v>
      </c>
      <c r="M715" s="11" t="str">
        <f>VLOOKUP(I715, Product!$A$2:$H$501,5,FALSE)</f>
        <v>Thompson-French</v>
      </c>
      <c r="N715" s="12">
        <f>VLOOKUP(I715, Product!$A$2:$I$501,8,FALSE)</f>
        <v>434.84</v>
      </c>
      <c r="O715" s="12">
        <f>VLOOKUP(I715, Product!$A$2:$I$501,9,FALSE)</f>
        <v>185</v>
      </c>
      <c r="P715" s="11" t="s">
        <v>1794</v>
      </c>
      <c r="Q715" s="11" t="str">
        <f>VLOOKUP(P715,Store_Dim!$A$2:$E$21,2,FALSE)</f>
        <v>Thomas, Bridges and Harris</v>
      </c>
      <c r="R715" s="11" t="str">
        <f>VLOOKUP(P715,Store_Dim!$A$2:$E$21,3,FALSE)</f>
        <v>North</v>
      </c>
      <c r="S715" s="11" t="str">
        <f>VLOOKUP(P715,Store_Dim!$A$2:$E$21,4,FALSE)</f>
        <v>Sabrinatown</v>
      </c>
      <c r="T715" s="11" t="str">
        <f>VLOOKUP(P715,Store_Dim!$A$2:$E$21,5,FALSE)</f>
        <v>Online</v>
      </c>
      <c r="U715" s="11" t="s">
        <v>1990</v>
      </c>
      <c r="V715" s="14">
        <f>VLOOKUP(Table1[[#This Row],[Sales_ID]],Sales!$A$2:$O$2001,2,FALSE)</f>
        <v>45418</v>
      </c>
      <c r="W715" s="15">
        <f>VLOOKUP(Table1[[#This Row],[Sales_ID]],Sales!$A$2:$O$2001,12,FALSE)</f>
        <v>4</v>
      </c>
      <c r="X715" s="16" t="str">
        <f>TEXT(VLOOKUP(Table1[[#This Row],[Sales_ID]],Sales!$A$2:$O$2001,13,FALSE),"₹#,##0")</f>
        <v>₹164</v>
      </c>
      <c r="Y715" s="51">
        <f>VLOOKUP(Table1[[#This Row],[Sales_ID]],Sales!$A$2:$O$2001,14,FALSE)</f>
        <v>0.26</v>
      </c>
      <c r="Z715" s="11" t="str">
        <f>VLOOKUP(Table1[[#This Row],[Sales_ID]],Sales!$A$2:$O$2001,10,FALSE)</f>
        <v>Credit Card</v>
      </c>
      <c r="AA715" s="50">
        <f>VLOOKUP(Table1[[#This Row],[Sales_ID]],Sales!$A$2:$O$2001,15,FALSE)</f>
        <v>485.55839999999989</v>
      </c>
    </row>
    <row r="716" spans="1:27" x14ac:dyDescent="0.3">
      <c r="A716" s="11" t="s">
        <v>574</v>
      </c>
      <c r="B716" s="11" t="str">
        <f>PROPER(VLOOKUP(A716,Customer!$A$2:$J$501,9,FALSE))</f>
        <v>Teresa Stokes</v>
      </c>
      <c r="C716" s="11" t="str">
        <f>PROPER(VLOOKUP(A716,Customer!$A$2:$H$501,3,FALSE))</f>
        <v>41</v>
      </c>
      <c r="D716" s="11" t="str">
        <f>PROPER(VLOOKUP(A716,Customer!$A$2:$H$501,4,FALSE))</f>
        <v>Female</v>
      </c>
      <c r="E716" s="11" t="str">
        <f>PROPER(VLOOKUP(A716,Customer!$A$2:$H$501,5,FALSE))</f>
        <v>New William</v>
      </c>
      <c r="F716" s="11" t="str">
        <f>PROPER(VLOOKUP(A716,Customer!$A$2:$H$501,6,FALSE))</f>
        <v>Iowa</v>
      </c>
      <c r="G716" s="11" t="str">
        <f>VLOOKUP(A716,Customer!$A$2:$H$501,7,FALSE)</f>
        <v>USA</v>
      </c>
      <c r="H716" s="11" t="str">
        <f>PROPER(VLOOKUP(A716,Customer!$A$1:$J$501,10,FALSE))</f>
        <v>Platinum</v>
      </c>
      <c r="I716" s="11" t="s">
        <v>1576</v>
      </c>
      <c r="J716" s="11" t="str">
        <f>VLOOKUP(I716, Product!$A$2:$H$501, 2,FALSE)</f>
        <v>Decorative Wall Mirror</v>
      </c>
      <c r="K716" s="11" t="str">
        <f>VLOOKUP(I716,Product!$A$2:$H$501,3,FALSE)</f>
        <v>Home</v>
      </c>
      <c r="L716" s="11" t="str">
        <f>VLOOKUP(I716, Product!$A$2:$H$501, 4,FALSE)</f>
        <v>Decor</v>
      </c>
      <c r="M716" s="11" t="str">
        <f>VLOOKUP(I716, Product!$A$2:$H$501,5,FALSE)</f>
        <v>Luna, Anderson and Bowman</v>
      </c>
      <c r="N716" s="12">
        <f>VLOOKUP(I716, Product!$A$2:$I$501,8,FALSE)</f>
        <v>48.01</v>
      </c>
      <c r="O716" s="12">
        <f>VLOOKUP(I716, Product!$A$2:$I$501,9,FALSE)</f>
        <v>439</v>
      </c>
      <c r="P716" s="11" t="s">
        <v>1779</v>
      </c>
      <c r="Q716" s="11" t="str">
        <f>VLOOKUP(P716,Store_Dim!$A$2:$E$21,2,FALSE)</f>
        <v>Martinez-Mullins</v>
      </c>
      <c r="R716" s="11" t="str">
        <f>VLOOKUP(P716,Store_Dim!$A$2:$E$21,3,FALSE)</f>
        <v>South</v>
      </c>
      <c r="S716" s="11" t="str">
        <f>VLOOKUP(P716,Store_Dim!$A$2:$E$21,4,FALSE)</f>
        <v>Williamsfurt</v>
      </c>
      <c r="T716" s="11" t="str">
        <f>VLOOKUP(P716,Store_Dim!$A$2:$E$21,5,FALSE)</f>
        <v>Online</v>
      </c>
      <c r="U716" s="11" t="s">
        <v>3466</v>
      </c>
      <c r="V716" s="14">
        <f>VLOOKUP(Table1[[#This Row],[Sales_ID]],Sales!$A$2:$O$2001,2,FALSE)</f>
        <v>45496</v>
      </c>
      <c r="W716" s="15">
        <f>VLOOKUP(Table1[[#This Row],[Sales_ID]],Sales!$A$2:$O$2001,12,FALSE)</f>
        <v>2</v>
      </c>
      <c r="X716" s="16" t="str">
        <f>TEXT(VLOOKUP(Table1[[#This Row],[Sales_ID]],Sales!$A$2:$O$2001,13,FALSE),"₹#,##0")</f>
        <v>₹45</v>
      </c>
      <c r="Y716" s="51">
        <f>VLOOKUP(Table1[[#This Row],[Sales_ID]],Sales!$A$2:$O$2001,14,FALSE)</f>
        <v>0.03</v>
      </c>
      <c r="Z716" s="11" t="str">
        <f>VLOOKUP(Table1[[#This Row],[Sales_ID]],Sales!$A$2:$O$2001,10,FALSE)</f>
        <v>PayPal</v>
      </c>
      <c r="AA716" s="50">
        <f>VLOOKUP(Table1[[#This Row],[Sales_ID]],Sales!$A$2:$O$2001,15,FALSE)</f>
        <v>86.620999999999995</v>
      </c>
    </row>
    <row r="717" spans="1:27" x14ac:dyDescent="0.3">
      <c r="A717" s="11" t="s">
        <v>800</v>
      </c>
      <c r="B717" s="11" t="str">
        <f>PROPER(VLOOKUP(A717,Customer!$A$2:$J$501,9,FALSE))</f>
        <v>Veronica Newman</v>
      </c>
      <c r="C717" s="11" t="str">
        <f>PROPER(VLOOKUP(A717,Customer!$A$2:$H$501,3,FALSE))</f>
        <v>48</v>
      </c>
      <c r="D717" s="11" t="str">
        <f>PROPER(VLOOKUP(A717,Customer!$A$2:$H$501,4,FALSE))</f>
        <v>Male</v>
      </c>
      <c r="E717" s="11" t="str">
        <f>PROPER(VLOOKUP(A717,Customer!$A$2:$H$501,5,FALSE))</f>
        <v>New Daniel</v>
      </c>
      <c r="F717" s="11" t="str">
        <f>PROPER(VLOOKUP(A717,Customer!$A$2:$H$501,6,FALSE))</f>
        <v>Delaware</v>
      </c>
      <c r="G717" s="11" t="str">
        <f>VLOOKUP(A717,Customer!$A$2:$H$501,7,FALSE)</f>
        <v>USA</v>
      </c>
      <c r="H717" s="11" t="str">
        <f>PROPER(VLOOKUP(A717,Customer!$A$1:$J$501,10,FALSE))</f>
        <v>Platinum</v>
      </c>
      <c r="I717" s="11" t="s">
        <v>1660</v>
      </c>
      <c r="J717" s="11" t="str">
        <f>VLOOKUP(I717, Product!$A$2:$H$501, 2,FALSE)</f>
        <v>Premium Blanket Throw</v>
      </c>
      <c r="K717" s="11" t="str">
        <f>VLOOKUP(I717,Product!$A$2:$H$501,3,FALSE)</f>
        <v>Home</v>
      </c>
      <c r="L717" s="11" t="str">
        <f>VLOOKUP(I717, Product!$A$2:$H$501, 4,FALSE)</f>
        <v>Decor</v>
      </c>
      <c r="M717" s="11" t="str">
        <f>VLOOKUP(I717, Product!$A$2:$H$501,5,FALSE)</f>
        <v>Hernandez, Kennedy and Porter</v>
      </c>
      <c r="N717" s="12">
        <f>VLOOKUP(I717, Product!$A$2:$I$501,8,FALSE)</f>
        <v>461.47</v>
      </c>
      <c r="O717" s="12">
        <f>VLOOKUP(I717, Product!$A$2:$I$501,9,FALSE)</f>
        <v>190</v>
      </c>
      <c r="P717" s="11" t="s">
        <v>1752</v>
      </c>
      <c r="Q717" s="11" t="str">
        <f>VLOOKUP(P717,Store_Dim!$A$2:$E$21,2,FALSE)</f>
        <v>Rivera-Warner</v>
      </c>
      <c r="R717" s="11" t="str">
        <f>VLOOKUP(P717,Store_Dim!$A$2:$E$21,3,FALSE)</f>
        <v>East</v>
      </c>
      <c r="S717" s="11" t="str">
        <f>VLOOKUP(P717,Store_Dim!$A$2:$E$21,4,FALSE)</f>
        <v>Washingtonfurt</v>
      </c>
      <c r="T717" s="11" t="str">
        <f>VLOOKUP(P717,Store_Dim!$A$2:$E$21,5,FALSE)</f>
        <v>Flagship</v>
      </c>
      <c r="U717" s="11" t="s">
        <v>3467</v>
      </c>
      <c r="V717" s="14">
        <f>VLOOKUP(Table1[[#This Row],[Sales_ID]],Sales!$A$2:$O$2001,2,FALSE)</f>
        <v>45742</v>
      </c>
      <c r="W717" s="15">
        <f>VLOOKUP(Table1[[#This Row],[Sales_ID]],Sales!$A$2:$O$2001,12,FALSE)</f>
        <v>4</v>
      </c>
      <c r="X717" s="16" t="str">
        <f>TEXT(VLOOKUP(Table1[[#This Row],[Sales_ID]],Sales!$A$2:$O$2001,13,FALSE),"₹#,##0")</f>
        <v>₹827</v>
      </c>
      <c r="Y717" s="51">
        <f>VLOOKUP(Table1[[#This Row],[Sales_ID]],Sales!$A$2:$O$2001,14,FALSE)</f>
        <v>0.06</v>
      </c>
      <c r="Z717" s="11" t="str">
        <f>VLOOKUP(Table1[[#This Row],[Sales_ID]],Sales!$A$2:$O$2001,10,FALSE)</f>
        <v>COD</v>
      </c>
      <c r="AA717" s="50">
        <f>VLOOKUP(Table1[[#This Row],[Sales_ID]],Sales!$A$2:$O$2001,15,FALSE)</f>
        <v>3110.9863999999998</v>
      </c>
    </row>
    <row r="718" spans="1:27" x14ac:dyDescent="0.3">
      <c r="A718" s="11" t="s">
        <v>972</v>
      </c>
      <c r="B718" s="11" t="str">
        <f>PROPER(VLOOKUP(A718,Customer!$A$2:$J$501,9,FALSE))</f>
        <v>Jennifer Zamora</v>
      </c>
      <c r="C718" s="11" t="str">
        <f>PROPER(VLOOKUP(A718,Customer!$A$2:$H$501,3,FALSE))</f>
        <v>60</v>
      </c>
      <c r="D718" s="11" t="str">
        <f>PROPER(VLOOKUP(A718,Customer!$A$2:$H$501,4,FALSE))</f>
        <v>Female</v>
      </c>
      <c r="E718" s="11" t="str">
        <f>PROPER(VLOOKUP(A718,Customer!$A$2:$H$501,5,FALSE))</f>
        <v>Sarahland</v>
      </c>
      <c r="F718" s="11" t="str">
        <f>PROPER(VLOOKUP(A718,Customer!$A$2:$H$501,6,FALSE))</f>
        <v>Iowa</v>
      </c>
      <c r="G718" s="11" t="str">
        <f>VLOOKUP(A718,Customer!$A$2:$H$501,7,FALSE)</f>
        <v>USA</v>
      </c>
      <c r="H718" s="11" t="str">
        <f>PROPER(VLOOKUP(A718,Customer!$A$1:$J$501,10,FALSE))</f>
        <v>Gold</v>
      </c>
      <c r="I718" s="11" t="s">
        <v>1576</v>
      </c>
      <c r="J718" s="11" t="str">
        <f>VLOOKUP(I718, Product!$A$2:$H$501, 2,FALSE)</f>
        <v>Decorative Wall Mirror</v>
      </c>
      <c r="K718" s="11" t="str">
        <f>VLOOKUP(I718,Product!$A$2:$H$501,3,FALSE)</f>
        <v>Home</v>
      </c>
      <c r="L718" s="11" t="str">
        <f>VLOOKUP(I718, Product!$A$2:$H$501, 4,FALSE)</f>
        <v>Decor</v>
      </c>
      <c r="M718" s="11" t="str">
        <f>VLOOKUP(I718, Product!$A$2:$H$501,5,FALSE)</f>
        <v>Luna, Anderson and Bowman</v>
      </c>
      <c r="N718" s="12">
        <f>VLOOKUP(I718, Product!$A$2:$I$501,8,FALSE)</f>
        <v>48.01</v>
      </c>
      <c r="O718" s="12">
        <f>VLOOKUP(I718, Product!$A$2:$I$501,9,FALSE)</f>
        <v>439</v>
      </c>
      <c r="P718" s="11" t="s">
        <v>1794</v>
      </c>
      <c r="Q718" s="11" t="str">
        <f>VLOOKUP(P718,Store_Dim!$A$2:$E$21,2,FALSE)</f>
        <v>Thomas, Bridges and Harris</v>
      </c>
      <c r="R718" s="11" t="str">
        <f>VLOOKUP(P718,Store_Dim!$A$2:$E$21,3,FALSE)</f>
        <v>North</v>
      </c>
      <c r="S718" s="11" t="str">
        <f>VLOOKUP(P718,Store_Dim!$A$2:$E$21,4,FALSE)</f>
        <v>Sabrinatown</v>
      </c>
      <c r="T718" s="11" t="str">
        <f>VLOOKUP(P718,Store_Dim!$A$2:$E$21,5,FALSE)</f>
        <v>Online</v>
      </c>
      <c r="U718" s="11" t="s">
        <v>3468</v>
      </c>
      <c r="V718" s="14">
        <f>VLOOKUP(Table1[[#This Row],[Sales_ID]],Sales!$A$2:$O$2001,2,FALSE)</f>
        <v>45301</v>
      </c>
      <c r="W718" s="15">
        <f>VLOOKUP(Table1[[#This Row],[Sales_ID]],Sales!$A$2:$O$2001,12,FALSE)</f>
        <v>2</v>
      </c>
      <c r="X718" s="16" t="str">
        <f>TEXT(VLOOKUP(Table1[[#This Row],[Sales_ID]],Sales!$A$2:$O$2001,13,FALSE),"₹#,##0")</f>
        <v>₹403</v>
      </c>
      <c r="Y718" s="51">
        <f>VLOOKUP(Table1[[#This Row],[Sales_ID]],Sales!$A$2:$O$2001,14,FALSE)</f>
        <v>0.21</v>
      </c>
      <c r="Z718" s="11" t="str">
        <f>VLOOKUP(Table1[[#This Row],[Sales_ID]],Sales!$A$2:$O$2001,10,FALSE)</f>
        <v>PayPal</v>
      </c>
      <c r="AA718" s="50">
        <f>VLOOKUP(Table1[[#This Row],[Sales_ID]],Sales!$A$2:$O$2001,15,FALSE)</f>
        <v>637.05600000000004</v>
      </c>
    </row>
    <row r="719" spans="1:27" x14ac:dyDescent="0.3">
      <c r="A719" s="11" t="s">
        <v>78</v>
      </c>
      <c r="B719" s="11" t="str">
        <f>PROPER(VLOOKUP(A719,Customer!$A$2:$J$501,9,FALSE))</f>
        <v>Adam Cruz</v>
      </c>
      <c r="C719" s="11" t="str">
        <f>PROPER(VLOOKUP(A719,Customer!$A$2:$H$501,3,FALSE))</f>
        <v>60</v>
      </c>
      <c r="D719" s="11" t="str">
        <f>PROPER(VLOOKUP(A719,Customer!$A$2:$H$501,4,FALSE))</f>
        <v>Female</v>
      </c>
      <c r="E719" s="11" t="str">
        <f>PROPER(VLOOKUP(A719,Customer!$A$2:$H$501,5,FALSE))</f>
        <v>Brandonville</v>
      </c>
      <c r="F719" s="11" t="str">
        <f>PROPER(VLOOKUP(A719,Customer!$A$2:$H$501,6,FALSE))</f>
        <v>Georgia</v>
      </c>
      <c r="G719" s="11" t="str">
        <f>VLOOKUP(A719,Customer!$A$2:$H$501,7,FALSE)</f>
        <v>USA</v>
      </c>
      <c r="H719" s="11" t="str">
        <f>PROPER(VLOOKUP(A719,Customer!$A$1:$J$501,10,FALSE))</f>
        <v>Platinum</v>
      </c>
      <c r="I719" s="11" t="s">
        <v>1720</v>
      </c>
      <c r="J719" s="11" t="str">
        <f>VLOOKUP(I719, Product!$A$2:$H$501, 2,FALSE)</f>
        <v>Kitchen Cutting Board</v>
      </c>
      <c r="K719" s="11" t="str">
        <f>VLOOKUP(I719,Product!$A$2:$H$501,3,FALSE)</f>
        <v>Home</v>
      </c>
      <c r="L719" s="11" t="str">
        <f>VLOOKUP(I719, Product!$A$2:$H$501, 4,FALSE)</f>
        <v>Kitchen</v>
      </c>
      <c r="M719" s="11" t="str">
        <f>VLOOKUP(I719, Product!$A$2:$H$501,5,FALSE)</f>
        <v>Taylor, Dodson and Johnston</v>
      </c>
      <c r="N719" s="12">
        <f>VLOOKUP(I719, Product!$A$2:$I$501,8,FALSE)</f>
        <v>176.07</v>
      </c>
      <c r="O719" s="12">
        <f>VLOOKUP(I719, Product!$A$2:$I$501,9,FALSE)</f>
        <v>82</v>
      </c>
      <c r="P719" s="11" t="s">
        <v>1797</v>
      </c>
      <c r="Q719" s="11" t="str">
        <f>VLOOKUP(P719,Store_Dim!$A$2:$E$21,2,FALSE)</f>
        <v>Gardner, Humphrey and Contreras</v>
      </c>
      <c r="R719" s="11" t="str">
        <f>VLOOKUP(P719,Store_Dim!$A$2:$E$21,3,FALSE)</f>
        <v>East</v>
      </c>
      <c r="S719" s="11" t="str">
        <f>VLOOKUP(P719,Store_Dim!$A$2:$E$21,4,FALSE)</f>
        <v>Johnsonville</v>
      </c>
      <c r="T719" s="11" t="str">
        <f>VLOOKUP(P719,Store_Dim!$A$2:$E$21,5,FALSE)</f>
        <v>Flagship</v>
      </c>
      <c r="U719" s="11" t="s">
        <v>3469</v>
      </c>
      <c r="V719" s="14">
        <f>VLOOKUP(Table1[[#This Row],[Sales_ID]],Sales!$A$2:$O$2001,2,FALSE)</f>
        <v>45547</v>
      </c>
      <c r="W719" s="15">
        <f>VLOOKUP(Table1[[#This Row],[Sales_ID]],Sales!$A$2:$O$2001,12,FALSE)</f>
        <v>4</v>
      </c>
      <c r="X719" s="16" t="str">
        <f>TEXT(VLOOKUP(Table1[[#This Row],[Sales_ID]],Sales!$A$2:$O$2001,13,FALSE),"₹#,##0")</f>
        <v>₹292</v>
      </c>
      <c r="Y719" s="51">
        <f>VLOOKUP(Table1[[#This Row],[Sales_ID]],Sales!$A$2:$O$2001,14,FALSE)</f>
        <v>0.27</v>
      </c>
      <c r="Z719" s="11" t="str">
        <f>VLOOKUP(Table1[[#This Row],[Sales_ID]],Sales!$A$2:$O$2001,10,FALSE)</f>
        <v>PayPal</v>
      </c>
      <c r="AA719" s="50">
        <f>VLOOKUP(Table1[[#This Row],[Sales_ID]],Sales!$A$2:$O$2001,15,FALSE)</f>
        <v>853.54520000000002</v>
      </c>
    </row>
    <row r="720" spans="1:27" x14ac:dyDescent="0.3">
      <c r="A720" s="11" t="s">
        <v>1513</v>
      </c>
      <c r="B720" s="11" t="str">
        <f>PROPER(VLOOKUP(A720,Customer!$A$2:$J$501,9,FALSE))</f>
        <v>Darrell Miller</v>
      </c>
      <c r="C720" s="11" t="str">
        <f>PROPER(VLOOKUP(A720,Customer!$A$2:$H$501,3,FALSE))</f>
        <v>59</v>
      </c>
      <c r="D720" s="11" t="str">
        <f>PROPER(VLOOKUP(A720,Customer!$A$2:$H$501,4,FALSE))</f>
        <v>Female</v>
      </c>
      <c r="E720" s="11" t="str">
        <f>PROPER(VLOOKUP(A720,Customer!$A$2:$H$501,5,FALSE))</f>
        <v>Port Carol</v>
      </c>
      <c r="F720" s="11" t="str">
        <f>PROPER(VLOOKUP(A720,Customer!$A$2:$H$501,6,FALSE))</f>
        <v>Florida</v>
      </c>
      <c r="G720" s="11" t="str">
        <f>VLOOKUP(A720,Customer!$A$2:$H$501,7,FALSE)</f>
        <v>USA</v>
      </c>
      <c r="H720" s="11" t="str">
        <f>PROPER(VLOOKUP(A720,Customer!$A$1:$J$501,10,FALSE))</f>
        <v>Platinum</v>
      </c>
      <c r="I720" s="11" t="s">
        <v>1549</v>
      </c>
      <c r="J720" s="11" t="str">
        <f>VLOOKUP(I720, Product!$A$2:$H$501, 2,FALSE)</f>
        <v>Women's Casual Hoodie</v>
      </c>
      <c r="K720" s="11" t="str">
        <f>VLOOKUP(I720,Product!$A$2:$H$501,3,FALSE)</f>
        <v>Clothing</v>
      </c>
      <c r="L720" s="11" t="str">
        <f>VLOOKUP(I720, Product!$A$2:$H$501, 4,FALSE)</f>
        <v>Outerwear</v>
      </c>
      <c r="M720" s="11" t="str">
        <f>VLOOKUP(I720, Product!$A$2:$H$501,5,FALSE)</f>
        <v>Sims Inc</v>
      </c>
      <c r="N720" s="12">
        <f>VLOOKUP(I720, Product!$A$2:$I$501,8,FALSE)</f>
        <v>265.73266666666666</v>
      </c>
      <c r="O720" s="12">
        <f>VLOOKUP(I720, Product!$A$2:$I$501,9,FALSE)</f>
        <v>352</v>
      </c>
      <c r="P720" s="11" t="s">
        <v>1789</v>
      </c>
      <c r="Q720" s="11" t="str">
        <f>VLOOKUP(P720,Store_Dim!$A$2:$E$21,2,FALSE)</f>
        <v>Hill, Wagner and Ballard</v>
      </c>
      <c r="R720" s="11" t="str">
        <f>VLOOKUP(P720,Store_Dim!$A$2:$E$21,3,FALSE)</f>
        <v>East</v>
      </c>
      <c r="S720" s="11" t="str">
        <f>VLOOKUP(P720,Store_Dim!$A$2:$E$21,4,FALSE)</f>
        <v>East Davidville</v>
      </c>
      <c r="T720" s="11" t="str">
        <f>VLOOKUP(P720,Store_Dim!$A$2:$E$21,5,FALSE)</f>
        <v>Online</v>
      </c>
      <c r="U720" s="11" t="s">
        <v>3470</v>
      </c>
      <c r="V720" s="14">
        <f>VLOOKUP(Table1[[#This Row],[Sales_ID]],Sales!$A$2:$O$2001,2,FALSE)</f>
        <v>45806</v>
      </c>
      <c r="W720" s="15">
        <f>VLOOKUP(Table1[[#This Row],[Sales_ID]],Sales!$A$2:$O$2001,12,FALSE)</f>
        <v>1</v>
      </c>
      <c r="X720" s="16" t="str">
        <f>TEXT(VLOOKUP(Table1[[#This Row],[Sales_ID]],Sales!$A$2:$O$2001,13,FALSE),"₹#,##0")</f>
        <v>₹948</v>
      </c>
      <c r="Y720" s="51">
        <f>VLOOKUP(Table1[[#This Row],[Sales_ID]],Sales!$A$2:$O$2001,14,FALSE)</f>
        <v>0.11</v>
      </c>
      <c r="Z720" s="11" t="str">
        <f>VLOOKUP(Table1[[#This Row],[Sales_ID]],Sales!$A$2:$O$2001,10,FALSE)</f>
        <v>Credit Card</v>
      </c>
      <c r="AA720" s="50">
        <f>VLOOKUP(Table1[[#This Row],[Sales_ID]],Sales!$A$2:$O$2001,15,FALSE)</f>
        <v>844.01370000000009</v>
      </c>
    </row>
    <row r="721" spans="1:27" x14ac:dyDescent="0.3">
      <c r="A721" s="11" t="s">
        <v>1077</v>
      </c>
      <c r="B721" s="11" t="str">
        <f>PROPER(VLOOKUP(A721,Customer!$A$2:$J$501,9,FALSE))</f>
        <v>Ryan Moore</v>
      </c>
      <c r="C721" s="11" t="str">
        <f>PROPER(VLOOKUP(A721,Customer!$A$2:$H$501,3,FALSE))</f>
        <v>38</v>
      </c>
      <c r="D721" s="11" t="str">
        <f>PROPER(VLOOKUP(A721,Customer!$A$2:$H$501,4,FALSE))</f>
        <v>Male</v>
      </c>
      <c r="E721" s="11" t="str">
        <f>PROPER(VLOOKUP(A721,Customer!$A$2:$H$501,5,FALSE))</f>
        <v>Cartershire</v>
      </c>
      <c r="F721" s="11" t="str">
        <f>PROPER(VLOOKUP(A721,Customer!$A$2:$H$501,6,FALSE))</f>
        <v>Virginia</v>
      </c>
      <c r="G721" s="11" t="str">
        <f>VLOOKUP(A721,Customer!$A$2:$H$501,7,FALSE)</f>
        <v>USA</v>
      </c>
      <c r="H721" s="11" t="str">
        <f>PROPER(VLOOKUP(A721,Customer!$A$1:$J$501,10,FALSE))</f>
        <v>Bronze</v>
      </c>
      <c r="I721" s="11" t="s">
        <v>1626</v>
      </c>
      <c r="J721" s="11" t="str">
        <f>VLOOKUP(I721, Product!$A$2:$H$501, 2,FALSE)</f>
        <v>Portable Power Bank</v>
      </c>
      <c r="K721" s="11" t="str">
        <f>VLOOKUP(I721,Product!$A$2:$H$501,3,FALSE)</f>
        <v>Electronics</v>
      </c>
      <c r="L721" s="11" t="str">
        <f>VLOOKUP(I721, Product!$A$2:$H$501, 4,FALSE)</f>
        <v>Mobile</v>
      </c>
      <c r="M721" s="11" t="str">
        <f>VLOOKUP(I721, Product!$A$2:$H$501,5,FALSE)</f>
        <v>Cummings and Sons</v>
      </c>
      <c r="N721" s="12">
        <f>VLOOKUP(I721, Product!$A$2:$I$501,8,FALSE)</f>
        <v>326.06</v>
      </c>
      <c r="O721" s="12">
        <f>VLOOKUP(I721, Product!$A$2:$I$501,9,FALSE)</f>
        <v>301</v>
      </c>
      <c r="P721" s="11" t="s">
        <v>1773</v>
      </c>
      <c r="Q721" s="11" t="str">
        <f>VLOOKUP(P721,Store_Dim!$A$2:$E$21,2,FALSE)</f>
        <v>Gray Ltd</v>
      </c>
      <c r="R721" s="11" t="str">
        <f>VLOOKUP(P721,Store_Dim!$A$2:$E$21,3,FALSE)</f>
        <v>North</v>
      </c>
      <c r="S721" s="11" t="str">
        <f>VLOOKUP(P721,Store_Dim!$A$2:$E$21,4,FALSE)</f>
        <v>New Michaelchester</v>
      </c>
      <c r="T721" s="11" t="str">
        <f>VLOOKUP(P721,Store_Dim!$A$2:$E$21,5,FALSE)</f>
        <v>Outlet</v>
      </c>
      <c r="U721" s="11" t="s">
        <v>3471</v>
      </c>
      <c r="V721" s="14">
        <f>VLOOKUP(Table1[[#This Row],[Sales_ID]],Sales!$A$2:$O$2001,2,FALSE)</f>
        <v>45294</v>
      </c>
      <c r="W721" s="15">
        <f>VLOOKUP(Table1[[#This Row],[Sales_ID]],Sales!$A$2:$O$2001,12,FALSE)</f>
        <v>1</v>
      </c>
      <c r="X721" s="16" t="str">
        <f>TEXT(VLOOKUP(Table1[[#This Row],[Sales_ID]],Sales!$A$2:$O$2001,13,FALSE),"₹#,##0")</f>
        <v>₹702</v>
      </c>
      <c r="Y721" s="51">
        <f>VLOOKUP(Table1[[#This Row],[Sales_ID]],Sales!$A$2:$O$2001,14,FALSE)</f>
        <v>0.17</v>
      </c>
      <c r="Z721" s="11" t="str">
        <f>VLOOKUP(Table1[[#This Row],[Sales_ID]],Sales!$A$2:$O$2001,10,FALSE)</f>
        <v>COD</v>
      </c>
      <c r="AA721" s="50">
        <f>VLOOKUP(Table1[[#This Row],[Sales_ID]],Sales!$A$2:$O$2001,15,FALSE)</f>
        <v>582.88409999999999</v>
      </c>
    </row>
    <row r="722" spans="1:27" x14ac:dyDescent="0.3">
      <c r="A722" s="11" t="s">
        <v>160</v>
      </c>
      <c r="B722" s="11" t="str">
        <f>PROPER(VLOOKUP(A722,Customer!$A$2:$J$501,9,FALSE))</f>
        <v>James Gibbs</v>
      </c>
      <c r="C722" s="11" t="str">
        <f>PROPER(VLOOKUP(A722,Customer!$A$2:$H$501,3,FALSE))</f>
        <v>21</v>
      </c>
      <c r="D722" s="11" t="str">
        <f>PROPER(VLOOKUP(A722,Customer!$A$2:$H$501,4,FALSE))</f>
        <v>Male</v>
      </c>
      <c r="E722" s="11" t="str">
        <f>PROPER(VLOOKUP(A722,Customer!$A$2:$H$501,5,FALSE))</f>
        <v>Mooneyshire</v>
      </c>
      <c r="F722" s="11" t="str">
        <f>PROPER(VLOOKUP(A722,Customer!$A$2:$H$501,6,FALSE))</f>
        <v>Alaska</v>
      </c>
      <c r="G722" s="11" t="str">
        <f>VLOOKUP(A722,Customer!$A$2:$H$501,7,FALSE)</f>
        <v>USA</v>
      </c>
      <c r="H722" s="11" t="str">
        <f>PROPER(VLOOKUP(A722,Customer!$A$1:$J$501,10,FALSE))</f>
        <v>Platinum</v>
      </c>
      <c r="I722" s="11" t="s">
        <v>1608</v>
      </c>
      <c r="J722" s="11" t="str">
        <f>VLOOKUP(I722, Product!$A$2:$H$501, 2,FALSE)</f>
        <v>Stainless Steel Cutlery Set</v>
      </c>
      <c r="K722" s="11" t="str">
        <f>VLOOKUP(I722,Product!$A$2:$H$501,3,FALSE)</f>
        <v>Home</v>
      </c>
      <c r="L722" s="11" t="str">
        <f>VLOOKUP(I722, Product!$A$2:$H$501, 4,FALSE)</f>
        <v>Kitchen</v>
      </c>
      <c r="M722" s="11" t="str">
        <f>VLOOKUP(I722, Product!$A$2:$H$501,5,FALSE)</f>
        <v>Stevens, Fernandez and Martin</v>
      </c>
      <c r="N722" s="12">
        <f>VLOOKUP(I722, Product!$A$2:$I$501,8,FALSE)</f>
        <v>19.52</v>
      </c>
      <c r="O722" s="12">
        <f>VLOOKUP(I722, Product!$A$2:$I$501,9,FALSE)</f>
        <v>57</v>
      </c>
      <c r="P722" s="11" t="s">
        <v>1766</v>
      </c>
      <c r="Q722" s="11" t="str">
        <f>VLOOKUP(P722,Store_Dim!$A$2:$E$21,2,FALSE)</f>
        <v>Johnson-Wright</v>
      </c>
      <c r="R722" s="11" t="str">
        <f>VLOOKUP(P722,Store_Dim!$A$2:$E$21,3,FALSE)</f>
        <v>North</v>
      </c>
      <c r="S722" s="11" t="str">
        <f>VLOOKUP(P722,Store_Dim!$A$2:$E$21,4,FALSE)</f>
        <v>Hoodberg</v>
      </c>
      <c r="T722" s="11" t="str">
        <f>VLOOKUP(P722,Store_Dim!$A$2:$E$21,5,FALSE)</f>
        <v>Outlet</v>
      </c>
      <c r="U722" s="11" t="s">
        <v>3472</v>
      </c>
      <c r="V722" s="14">
        <f>VLOOKUP(Table1[[#This Row],[Sales_ID]],Sales!$A$2:$O$2001,2,FALSE)</f>
        <v>45875</v>
      </c>
      <c r="W722" s="15">
        <f>VLOOKUP(Table1[[#This Row],[Sales_ID]],Sales!$A$2:$O$2001,12,FALSE)</f>
        <v>2</v>
      </c>
      <c r="X722" s="16" t="str">
        <f>TEXT(VLOOKUP(Table1[[#This Row],[Sales_ID]],Sales!$A$2:$O$2001,13,FALSE),"₹#,##0")</f>
        <v>₹379</v>
      </c>
      <c r="Y722" s="51">
        <f>VLOOKUP(Table1[[#This Row],[Sales_ID]],Sales!$A$2:$O$2001,14,FALSE)</f>
        <v>0.26</v>
      </c>
      <c r="Z722" s="11" t="str">
        <f>VLOOKUP(Table1[[#This Row],[Sales_ID]],Sales!$A$2:$O$2001,10,FALSE)</f>
        <v>Credit Card</v>
      </c>
      <c r="AA722" s="50">
        <f>VLOOKUP(Table1[[#This Row],[Sales_ID]],Sales!$A$2:$O$2001,15,FALSE)</f>
        <v>561.33439999999996</v>
      </c>
    </row>
    <row r="723" spans="1:27" x14ac:dyDescent="0.3">
      <c r="A723" s="11" t="s">
        <v>452</v>
      </c>
      <c r="B723" s="11" t="str">
        <f>PROPER(VLOOKUP(A723,Customer!$A$2:$J$501,9,FALSE))</f>
        <v>Miguel Reynolds</v>
      </c>
      <c r="C723" s="11" t="str">
        <f>PROPER(VLOOKUP(A723,Customer!$A$2:$H$501,3,FALSE))</f>
        <v>57</v>
      </c>
      <c r="D723" s="11" t="str">
        <f>PROPER(VLOOKUP(A723,Customer!$A$2:$H$501,4,FALSE))</f>
        <v>Female</v>
      </c>
      <c r="E723" s="11" t="str">
        <f>PROPER(VLOOKUP(A723,Customer!$A$2:$H$501,5,FALSE))</f>
        <v>Taylorberg</v>
      </c>
      <c r="F723" s="11" t="str">
        <f>PROPER(VLOOKUP(A723,Customer!$A$2:$H$501,6,FALSE))</f>
        <v>Ohio</v>
      </c>
      <c r="G723" s="11" t="str">
        <f>VLOOKUP(A723,Customer!$A$2:$H$501,7,FALSE)</f>
        <v>USA</v>
      </c>
      <c r="H723" s="11" t="str">
        <f>PROPER(VLOOKUP(A723,Customer!$A$1:$J$501,10,FALSE))</f>
        <v>Gold</v>
      </c>
      <c r="I723" s="11" t="s">
        <v>1642</v>
      </c>
      <c r="J723" s="11" t="str">
        <f>VLOOKUP(I723, Product!$A$2:$H$501, 2,FALSE)</f>
        <v>Makeup Brush Set</v>
      </c>
      <c r="K723" s="11" t="str">
        <f>VLOOKUP(I723,Product!$A$2:$H$501,3,FALSE)</f>
        <v>Beauty</v>
      </c>
      <c r="L723" s="11" t="str">
        <f>VLOOKUP(I723, Product!$A$2:$H$501, 4,FALSE)</f>
        <v>Makeup</v>
      </c>
      <c r="M723" s="11" t="str">
        <f>VLOOKUP(I723, Product!$A$2:$H$501,5,FALSE)</f>
        <v>Cook Inc</v>
      </c>
      <c r="N723" s="12">
        <f>VLOOKUP(I723, Product!$A$2:$I$501,8,FALSE)</f>
        <v>250.41615384615383</v>
      </c>
      <c r="O723" s="12">
        <f>VLOOKUP(I723, Product!$A$2:$I$501,9,FALSE)</f>
        <v>431</v>
      </c>
      <c r="P723" s="11" t="s">
        <v>1752</v>
      </c>
      <c r="Q723" s="11" t="str">
        <f>VLOOKUP(P723,Store_Dim!$A$2:$E$21,2,FALSE)</f>
        <v>Rivera-Warner</v>
      </c>
      <c r="R723" s="11" t="str">
        <f>VLOOKUP(P723,Store_Dim!$A$2:$E$21,3,FALSE)</f>
        <v>East</v>
      </c>
      <c r="S723" s="11" t="str">
        <f>VLOOKUP(P723,Store_Dim!$A$2:$E$21,4,FALSE)</f>
        <v>Washingtonfurt</v>
      </c>
      <c r="T723" s="11" t="str">
        <f>VLOOKUP(P723,Store_Dim!$A$2:$E$21,5,FALSE)</f>
        <v>Flagship</v>
      </c>
      <c r="U723" s="11" t="s">
        <v>3473</v>
      </c>
      <c r="V723" s="14">
        <f>VLOOKUP(Table1[[#This Row],[Sales_ID]],Sales!$A$2:$O$2001,2,FALSE)</f>
        <v>45669</v>
      </c>
      <c r="W723" s="15">
        <f>VLOOKUP(Table1[[#This Row],[Sales_ID]],Sales!$A$2:$O$2001,12,FALSE)</f>
        <v>4</v>
      </c>
      <c r="X723" s="16" t="str">
        <f>TEXT(VLOOKUP(Table1[[#This Row],[Sales_ID]],Sales!$A$2:$O$2001,13,FALSE),"₹#,##0")</f>
        <v>₹92</v>
      </c>
      <c r="Y723" s="51">
        <f>VLOOKUP(Table1[[#This Row],[Sales_ID]],Sales!$A$2:$O$2001,14,FALSE)</f>
        <v>0.15</v>
      </c>
      <c r="Z723" s="11" t="str">
        <f>VLOOKUP(Table1[[#This Row],[Sales_ID]],Sales!$A$2:$O$2001,10,FALSE)</f>
        <v>Credit Card</v>
      </c>
      <c r="AA723" s="50">
        <f>VLOOKUP(Table1[[#This Row],[Sales_ID]],Sales!$A$2:$O$2001,15,FALSE)</f>
        <v>313.99</v>
      </c>
    </row>
    <row r="724" spans="1:27" x14ac:dyDescent="0.3">
      <c r="A724" s="11" t="s">
        <v>711</v>
      </c>
      <c r="B724" s="11" t="str">
        <f>PROPER(VLOOKUP(A724,Customer!$A$2:$J$501,9,FALSE))</f>
        <v>Jordan Wells</v>
      </c>
      <c r="C724" s="11" t="str">
        <f>PROPER(VLOOKUP(A724,Customer!$A$2:$H$501,3,FALSE))</f>
        <v>47</v>
      </c>
      <c r="D724" s="11" t="str">
        <f>PROPER(VLOOKUP(A724,Customer!$A$2:$H$501,4,FALSE))</f>
        <v>Female</v>
      </c>
      <c r="E724" s="11" t="str">
        <f>PROPER(VLOOKUP(A724,Customer!$A$2:$H$501,5,FALSE))</f>
        <v xml:space="preserve">Phillipschester   </v>
      </c>
      <c r="F724" s="11" t="str">
        <f>PROPER(VLOOKUP(A724,Customer!$A$2:$H$501,6,FALSE))</f>
        <v>New Jersey</v>
      </c>
      <c r="G724" s="11" t="str">
        <f>VLOOKUP(A724,Customer!$A$2:$H$501,7,FALSE)</f>
        <v>USA</v>
      </c>
      <c r="H724" s="11" t="str">
        <f>PROPER(VLOOKUP(A724,Customer!$A$1:$J$501,10,FALSE))</f>
        <v>Gold</v>
      </c>
      <c r="I724" s="11" t="s">
        <v>1626</v>
      </c>
      <c r="J724" s="11" t="str">
        <f>VLOOKUP(I724, Product!$A$2:$H$501, 2,FALSE)</f>
        <v>Portable Power Bank</v>
      </c>
      <c r="K724" s="11" t="str">
        <f>VLOOKUP(I724,Product!$A$2:$H$501,3,FALSE)</f>
        <v>Electronics</v>
      </c>
      <c r="L724" s="11" t="str">
        <f>VLOOKUP(I724, Product!$A$2:$H$501, 4,FALSE)</f>
        <v>Mobile</v>
      </c>
      <c r="M724" s="11" t="str">
        <f>VLOOKUP(I724, Product!$A$2:$H$501,5,FALSE)</f>
        <v>Cummings and Sons</v>
      </c>
      <c r="N724" s="12">
        <f>VLOOKUP(I724, Product!$A$2:$I$501,8,FALSE)</f>
        <v>326.06</v>
      </c>
      <c r="O724" s="12">
        <f>VLOOKUP(I724, Product!$A$2:$I$501,9,FALSE)</f>
        <v>301</v>
      </c>
      <c r="P724" s="11" t="s">
        <v>1794</v>
      </c>
      <c r="Q724" s="11" t="str">
        <f>VLOOKUP(P724,Store_Dim!$A$2:$E$21,2,FALSE)</f>
        <v>Thomas, Bridges and Harris</v>
      </c>
      <c r="R724" s="11" t="str">
        <f>VLOOKUP(P724,Store_Dim!$A$2:$E$21,3,FALSE)</f>
        <v>North</v>
      </c>
      <c r="S724" s="11" t="str">
        <f>VLOOKUP(P724,Store_Dim!$A$2:$E$21,4,FALSE)</f>
        <v>Sabrinatown</v>
      </c>
      <c r="T724" s="11" t="str">
        <f>VLOOKUP(P724,Store_Dim!$A$2:$E$21,5,FALSE)</f>
        <v>Online</v>
      </c>
      <c r="U724" s="11" t="s">
        <v>3474</v>
      </c>
      <c r="V724" s="14">
        <f>VLOOKUP(Table1[[#This Row],[Sales_ID]],Sales!$A$2:$O$2001,2,FALSE)</f>
        <v>45606</v>
      </c>
      <c r="W724" s="15">
        <f>VLOOKUP(Table1[[#This Row],[Sales_ID]],Sales!$A$2:$O$2001,12,FALSE)</f>
        <v>4</v>
      </c>
      <c r="X724" s="16" t="str">
        <f>TEXT(VLOOKUP(Table1[[#This Row],[Sales_ID]],Sales!$A$2:$O$2001,13,FALSE),"₹#,##0")</f>
        <v>₹722</v>
      </c>
      <c r="Y724" s="51">
        <f>VLOOKUP(Table1[[#This Row],[Sales_ID]],Sales!$A$2:$O$2001,14,FALSE)</f>
        <v>0.21</v>
      </c>
      <c r="Z724" s="11" t="str">
        <f>VLOOKUP(Table1[[#This Row],[Sales_ID]],Sales!$A$2:$O$2001,10,FALSE)</f>
        <v>Credit Card</v>
      </c>
      <c r="AA724" s="50">
        <f>VLOOKUP(Table1[[#This Row],[Sales_ID]],Sales!$A$2:$O$2001,15,FALSE)</f>
        <v>2280.0664000000002</v>
      </c>
    </row>
    <row r="725" spans="1:27" x14ac:dyDescent="0.3">
      <c r="A725" s="11" t="s">
        <v>202</v>
      </c>
      <c r="B725" s="11" t="str">
        <f>PROPER(VLOOKUP(A725,Customer!$A$2:$J$501,9,FALSE))</f>
        <v>Sharon Brown</v>
      </c>
      <c r="C725" s="11" t="str">
        <f>PROPER(VLOOKUP(A725,Customer!$A$2:$H$501,3,FALSE))</f>
        <v>37</v>
      </c>
      <c r="D725" s="11" t="str">
        <f>PROPER(VLOOKUP(A725,Customer!$A$2:$H$501,4,FALSE))</f>
        <v>Female</v>
      </c>
      <c r="E725" s="11" t="str">
        <f>PROPER(VLOOKUP(A725,Customer!$A$2:$H$501,5,FALSE))</f>
        <v>East Andrea</v>
      </c>
      <c r="F725" s="11" t="str">
        <f>PROPER(VLOOKUP(A725,Customer!$A$2:$H$501,6,FALSE))</f>
        <v>Michigan</v>
      </c>
      <c r="G725" s="11" t="str">
        <f>VLOOKUP(A725,Customer!$A$2:$H$501,7,FALSE)</f>
        <v>USA</v>
      </c>
      <c r="H725" s="11" t="str">
        <f>PROPER(VLOOKUP(A725,Customer!$A$1:$J$501,10,FALSE))</f>
        <v>Gold</v>
      </c>
      <c r="I725" s="11" t="s">
        <v>1624</v>
      </c>
      <c r="J725" s="11" t="str">
        <f>VLOOKUP(I725, Product!$A$2:$H$501, 2,FALSE)</f>
        <v>Sports Water Hydration Pack</v>
      </c>
      <c r="K725" s="11" t="str">
        <f>VLOOKUP(I725,Product!$A$2:$H$501,3,FALSE)</f>
        <v>Sports</v>
      </c>
      <c r="L725" s="11" t="str">
        <f>VLOOKUP(I725, Product!$A$2:$H$501, 4,FALSE)</f>
        <v>Outdoor</v>
      </c>
      <c r="M725" s="11" t="str">
        <f>VLOOKUP(I725, Product!$A$2:$H$501,5,FALSE)</f>
        <v>Sims-Smith</v>
      </c>
      <c r="N725" s="12">
        <f>VLOOKUP(I725, Product!$A$2:$I$501,8,FALSE)</f>
        <v>135.61000000000001</v>
      </c>
      <c r="O725" s="12">
        <f>VLOOKUP(I725, Product!$A$2:$I$501,9,FALSE)</f>
        <v>394</v>
      </c>
      <c r="P725" s="11" t="s">
        <v>1786</v>
      </c>
      <c r="Q725" s="11" t="str">
        <f>VLOOKUP(P725,Store_Dim!$A$2:$E$21,2,FALSE)</f>
        <v>Moore, Padilla and Butler</v>
      </c>
      <c r="R725" s="11" t="str">
        <f>VLOOKUP(P725,Store_Dim!$A$2:$E$21,3,FALSE)</f>
        <v>South</v>
      </c>
      <c r="S725" s="11" t="str">
        <f>VLOOKUP(P725,Store_Dim!$A$2:$E$21,4,FALSE)</f>
        <v>East Johnstad</v>
      </c>
      <c r="T725" s="11" t="str">
        <f>VLOOKUP(P725,Store_Dim!$A$2:$E$21,5,FALSE)</f>
        <v>Flagship</v>
      </c>
      <c r="U725" s="11" t="s">
        <v>3475</v>
      </c>
      <c r="V725" s="14">
        <f>VLOOKUP(Table1[[#This Row],[Sales_ID]],Sales!$A$2:$O$2001,2,FALSE)</f>
        <v>45787</v>
      </c>
      <c r="W725" s="15">
        <f>VLOOKUP(Table1[[#This Row],[Sales_ID]],Sales!$A$2:$O$2001,12,FALSE)</f>
        <v>1</v>
      </c>
      <c r="X725" s="16" t="str">
        <f>TEXT(VLOOKUP(Table1[[#This Row],[Sales_ID]],Sales!$A$2:$O$2001,13,FALSE),"₹#,##0")</f>
        <v>₹229</v>
      </c>
      <c r="Y725" s="51">
        <f>VLOOKUP(Table1[[#This Row],[Sales_ID]],Sales!$A$2:$O$2001,14,FALSE)</f>
        <v>0.14000000000000001</v>
      </c>
      <c r="Z725" s="11" t="str">
        <f>VLOOKUP(Table1[[#This Row],[Sales_ID]],Sales!$A$2:$O$2001,10,FALSE)</f>
        <v>Credit Card</v>
      </c>
      <c r="AA725" s="50">
        <f>VLOOKUP(Table1[[#This Row],[Sales_ID]],Sales!$A$2:$O$2001,15,FALSE)</f>
        <v>196.67339999999999</v>
      </c>
    </row>
    <row r="726" spans="1:27" x14ac:dyDescent="0.3">
      <c r="A726" s="11" t="s">
        <v>268</v>
      </c>
      <c r="B726" s="11" t="str">
        <f>PROPER(VLOOKUP(A726,Customer!$A$2:$J$501,9,FALSE))</f>
        <v>Christopher Brown</v>
      </c>
      <c r="C726" s="11" t="str">
        <f>PROPER(VLOOKUP(A726,Customer!$A$2:$H$501,3,FALSE))</f>
        <v>56</v>
      </c>
      <c r="D726" s="11" t="str">
        <f>PROPER(VLOOKUP(A726,Customer!$A$2:$H$501,4,FALSE))</f>
        <v>Female</v>
      </c>
      <c r="E726" s="11" t="str">
        <f>PROPER(VLOOKUP(A726,Customer!$A$2:$H$501,5,FALSE))</f>
        <v>Sandrastad</v>
      </c>
      <c r="F726" s="11" t="str">
        <f>PROPER(VLOOKUP(A726,Customer!$A$2:$H$501,6,FALSE))</f>
        <v>West Virginia</v>
      </c>
      <c r="G726" s="11" t="str">
        <f>VLOOKUP(A726,Customer!$A$2:$H$501,7,FALSE)</f>
        <v>USA</v>
      </c>
      <c r="H726" s="11" t="str">
        <f>PROPER(VLOOKUP(A726,Customer!$A$1:$J$501,10,FALSE))</f>
        <v>Silver</v>
      </c>
      <c r="I726" s="11" t="s">
        <v>1568</v>
      </c>
      <c r="J726" s="11" t="str">
        <f>VLOOKUP(I726, Product!$A$2:$H$501, 2,FALSE)</f>
        <v>Ceramic Kitchen Bowl Set</v>
      </c>
      <c r="K726" s="11" t="str">
        <f>VLOOKUP(I726,Product!$A$2:$H$501,3,FALSE)</f>
        <v>Home</v>
      </c>
      <c r="L726" s="11" t="str">
        <f>VLOOKUP(I726, Product!$A$2:$H$501, 4,FALSE)</f>
        <v>Kitchen</v>
      </c>
      <c r="M726" s="11" t="str">
        <f>VLOOKUP(I726, Product!$A$2:$H$501,5,FALSE)</f>
        <v>Hamilton Group</v>
      </c>
      <c r="N726" s="12">
        <f>VLOOKUP(I726, Product!$A$2:$I$501,8,FALSE)</f>
        <v>298.86</v>
      </c>
      <c r="O726" s="12">
        <f>VLOOKUP(I726, Product!$A$2:$I$501,9,FALSE)</f>
        <v>308</v>
      </c>
      <c r="P726" s="11" t="s">
        <v>1807</v>
      </c>
      <c r="Q726" s="11" t="str">
        <f>VLOOKUP(P726,Store_Dim!$A$2:$E$21,2,FALSE)</f>
        <v>Holloway Ltd</v>
      </c>
      <c r="R726" s="11" t="str">
        <f>VLOOKUP(P726,Store_Dim!$A$2:$E$21,3,FALSE)</f>
        <v>North</v>
      </c>
      <c r="S726" s="11" t="str">
        <f>VLOOKUP(P726,Store_Dim!$A$2:$E$21,4,FALSE)</f>
        <v>Bensonhaven</v>
      </c>
      <c r="T726" s="11" t="str">
        <f>VLOOKUP(P726,Store_Dim!$A$2:$E$21,5,FALSE)</f>
        <v>Flagship</v>
      </c>
      <c r="U726" s="11" t="s">
        <v>1991</v>
      </c>
      <c r="V726" s="14">
        <f>VLOOKUP(Table1[[#This Row],[Sales_ID]],Sales!$A$2:$O$2001,2,FALSE)</f>
        <v>45508</v>
      </c>
      <c r="W726" s="15">
        <f>VLOOKUP(Table1[[#This Row],[Sales_ID]],Sales!$A$2:$O$2001,12,FALSE)</f>
        <v>3</v>
      </c>
      <c r="X726" s="16" t="str">
        <f>TEXT(VLOOKUP(Table1[[#This Row],[Sales_ID]],Sales!$A$2:$O$2001,13,FALSE),"₹#,##0")</f>
        <v>₹708</v>
      </c>
      <c r="Y726" s="51">
        <f>VLOOKUP(Table1[[#This Row],[Sales_ID]],Sales!$A$2:$O$2001,14,FALSE)</f>
        <v>0.18</v>
      </c>
      <c r="Z726" s="11" t="str">
        <f>VLOOKUP(Table1[[#This Row],[Sales_ID]],Sales!$A$2:$O$2001,10,FALSE)</f>
        <v>PayPal</v>
      </c>
      <c r="AA726" s="50">
        <f>VLOOKUP(Table1[[#This Row],[Sales_ID]],Sales!$A$2:$O$2001,15,FALSE)</f>
        <v>1741.557</v>
      </c>
    </row>
    <row r="727" spans="1:27" x14ac:dyDescent="0.3">
      <c r="A727" s="11" t="s">
        <v>1112</v>
      </c>
      <c r="B727" s="11" t="str">
        <f>PROPER(VLOOKUP(A727,Customer!$A$2:$J$501,9,FALSE))</f>
        <v>Carlos Flores</v>
      </c>
      <c r="C727" s="11" t="str">
        <f>PROPER(VLOOKUP(A727,Customer!$A$2:$H$501,3,FALSE))</f>
        <v>20</v>
      </c>
      <c r="D727" s="11" t="str">
        <f>PROPER(VLOOKUP(A727,Customer!$A$2:$H$501,4,FALSE))</f>
        <v>Male</v>
      </c>
      <c r="E727" s="11" t="str">
        <f>PROPER(VLOOKUP(A727,Customer!$A$2:$H$501,5,FALSE))</f>
        <v>North Johnfurt</v>
      </c>
      <c r="F727" s="11" t="str">
        <f>PROPER(VLOOKUP(A727,Customer!$A$2:$H$501,6,FALSE))</f>
        <v>Washington</v>
      </c>
      <c r="G727" s="11" t="str">
        <f>VLOOKUP(A727,Customer!$A$2:$H$501,7,FALSE)</f>
        <v>USA</v>
      </c>
      <c r="H727" s="11" t="str">
        <f>PROPER(VLOOKUP(A727,Customer!$A$1:$J$501,10,FALSE))</f>
        <v>Gold</v>
      </c>
      <c r="I727" s="11" t="s">
        <v>1654</v>
      </c>
      <c r="J727" s="11" t="str">
        <f>VLOOKUP(I727, Product!$A$2:$H$501, 2,FALSE)</f>
        <v>Men's Track Pants</v>
      </c>
      <c r="K727" s="11" t="str">
        <f>VLOOKUP(I727,Product!$A$2:$H$501,3,FALSE)</f>
        <v>Clothing</v>
      </c>
      <c r="L727" s="11" t="str">
        <f>VLOOKUP(I727, Product!$A$2:$H$501, 4,FALSE)</f>
        <v>Bottoms</v>
      </c>
      <c r="M727" s="11" t="str">
        <f>VLOOKUP(I727, Product!$A$2:$H$501,5,FALSE)</f>
        <v>Hamilton, Woods and Walker</v>
      </c>
      <c r="N727" s="12">
        <f>VLOOKUP(I727, Product!$A$2:$I$501,8,FALSE)</f>
        <v>386.56</v>
      </c>
      <c r="O727" s="12">
        <f>VLOOKUP(I727, Product!$A$2:$I$501,9,FALSE)</f>
        <v>125</v>
      </c>
      <c r="P727" s="11" t="s">
        <v>1789</v>
      </c>
      <c r="Q727" s="11" t="str">
        <f>VLOOKUP(P727,Store_Dim!$A$2:$E$21,2,FALSE)</f>
        <v>Hill, Wagner and Ballard</v>
      </c>
      <c r="R727" s="11" t="str">
        <f>VLOOKUP(P727,Store_Dim!$A$2:$E$21,3,FALSE)</f>
        <v>East</v>
      </c>
      <c r="S727" s="11" t="str">
        <f>VLOOKUP(P727,Store_Dim!$A$2:$E$21,4,FALSE)</f>
        <v>East Davidville</v>
      </c>
      <c r="T727" s="11" t="str">
        <f>VLOOKUP(P727,Store_Dim!$A$2:$E$21,5,FALSE)</f>
        <v>Online</v>
      </c>
      <c r="U727" s="11" t="s">
        <v>3476</v>
      </c>
      <c r="V727" s="14">
        <f>VLOOKUP(Table1[[#This Row],[Sales_ID]],Sales!$A$2:$O$2001,2,FALSE)</f>
        <v>45929</v>
      </c>
      <c r="W727" s="15">
        <f>VLOOKUP(Table1[[#This Row],[Sales_ID]],Sales!$A$2:$O$2001,12,FALSE)</f>
        <v>1</v>
      </c>
      <c r="X727" s="16" t="str">
        <f>TEXT(VLOOKUP(Table1[[#This Row],[Sales_ID]],Sales!$A$2:$O$2001,13,FALSE),"₹#,##0")</f>
        <v>₹899</v>
      </c>
      <c r="Y727" s="51">
        <f>VLOOKUP(Table1[[#This Row],[Sales_ID]],Sales!$A$2:$O$2001,14,FALSE)</f>
        <v>0.2</v>
      </c>
      <c r="Z727" s="11" t="str">
        <f>VLOOKUP(Table1[[#This Row],[Sales_ID]],Sales!$A$2:$O$2001,10,FALSE)</f>
        <v>PayPal</v>
      </c>
      <c r="AA727" s="50">
        <f>VLOOKUP(Table1[[#This Row],[Sales_ID]],Sales!$A$2:$O$2001,15,FALSE)</f>
        <v>719.27200000000005</v>
      </c>
    </row>
    <row r="728" spans="1:27" x14ac:dyDescent="0.3">
      <c r="A728" s="11" t="s">
        <v>1199</v>
      </c>
      <c r="B728" s="11" t="str">
        <f>PROPER(VLOOKUP(A728,Customer!$A$2:$J$501,9,FALSE))</f>
        <v>Andrew Mason</v>
      </c>
      <c r="C728" s="11" t="str">
        <f>PROPER(VLOOKUP(A728,Customer!$A$2:$H$501,3,FALSE))</f>
        <v>52</v>
      </c>
      <c r="D728" s="11" t="str">
        <f>PROPER(VLOOKUP(A728,Customer!$A$2:$H$501,4,FALSE))</f>
        <v>Female</v>
      </c>
      <c r="E728" s="11" t="str">
        <f>PROPER(VLOOKUP(A728,Customer!$A$2:$H$501,5,FALSE))</f>
        <v>North Michael</v>
      </c>
      <c r="F728" s="11" t="str">
        <f>PROPER(VLOOKUP(A728,Customer!$A$2:$H$501,6,FALSE))</f>
        <v>Iowa</v>
      </c>
      <c r="G728" s="11" t="str">
        <f>VLOOKUP(A728,Customer!$A$2:$H$501,7,FALSE)</f>
        <v>USA</v>
      </c>
      <c r="H728" s="11" t="str">
        <f>PROPER(VLOOKUP(A728,Customer!$A$1:$J$501,10,FALSE))</f>
        <v>Bronze</v>
      </c>
      <c r="I728" s="11" t="s">
        <v>1562</v>
      </c>
      <c r="J728" s="11" t="str">
        <f>VLOOKUP(I728, Product!$A$2:$H$501, 2,FALSE)</f>
        <v>Wireless Bluetooth Earbuds</v>
      </c>
      <c r="K728" s="11" t="str">
        <f>VLOOKUP(I728,Product!$A$2:$H$501,3,FALSE)</f>
        <v>Electronics</v>
      </c>
      <c r="L728" s="11" t="str">
        <f>VLOOKUP(I728, Product!$A$2:$H$501, 4,FALSE)</f>
        <v>Audio</v>
      </c>
      <c r="M728" s="11" t="str">
        <f>VLOOKUP(I728, Product!$A$2:$H$501,5,FALSE)</f>
        <v>Perez-Johnston</v>
      </c>
      <c r="N728" s="12">
        <f>VLOOKUP(I728, Product!$A$2:$I$501,8,FALSE)</f>
        <v>439.07</v>
      </c>
      <c r="O728" s="12">
        <f>VLOOKUP(I728, Product!$A$2:$I$501,9,FALSE)</f>
        <v>142</v>
      </c>
      <c r="P728" s="11" t="s">
        <v>1782</v>
      </c>
      <c r="Q728" s="11" t="str">
        <f>VLOOKUP(P728,Store_Dim!$A$2:$E$21,2,FALSE)</f>
        <v>Bean, Jones and Park</v>
      </c>
      <c r="R728" s="11" t="str">
        <f>VLOOKUP(P728,Store_Dim!$A$2:$E$21,3,FALSE)</f>
        <v>West</v>
      </c>
      <c r="S728" s="11" t="str">
        <f>VLOOKUP(P728,Store_Dim!$A$2:$E$21,4,FALSE)</f>
        <v>Thompsonborough</v>
      </c>
      <c r="T728" s="11" t="str">
        <f>VLOOKUP(P728,Store_Dim!$A$2:$E$21,5,FALSE)</f>
        <v>Online</v>
      </c>
      <c r="U728" s="11" t="s">
        <v>3477</v>
      </c>
      <c r="V728" s="14">
        <f>VLOOKUP(Table1[[#This Row],[Sales_ID]],Sales!$A$2:$O$2001,2,FALSE)</f>
        <v>45379</v>
      </c>
      <c r="W728" s="15">
        <f>VLOOKUP(Table1[[#This Row],[Sales_ID]],Sales!$A$2:$O$2001,12,FALSE)</f>
        <v>4</v>
      </c>
      <c r="X728" s="16" t="str">
        <f>TEXT(VLOOKUP(Table1[[#This Row],[Sales_ID]],Sales!$A$2:$O$2001,13,FALSE),"₹#,##0")</f>
        <v>₹196</v>
      </c>
      <c r="Y728" s="51">
        <f>VLOOKUP(Table1[[#This Row],[Sales_ID]],Sales!$A$2:$O$2001,14,FALSE)</f>
        <v>0.17</v>
      </c>
      <c r="Z728" s="11" t="str">
        <f>VLOOKUP(Table1[[#This Row],[Sales_ID]],Sales!$A$2:$O$2001,10,FALSE)</f>
        <v>Credit Card</v>
      </c>
      <c r="AA728" s="50">
        <f>VLOOKUP(Table1[[#This Row],[Sales_ID]],Sales!$A$2:$O$2001,15,FALSE)</f>
        <v>649.89</v>
      </c>
    </row>
    <row r="729" spans="1:27" x14ac:dyDescent="0.3">
      <c r="A729" s="11" t="s">
        <v>1322</v>
      </c>
      <c r="B729" s="11" t="str">
        <f>PROPER(VLOOKUP(A729,Customer!$A$2:$J$501,9,FALSE))</f>
        <v>Jeanette Nichols</v>
      </c>
      <c r="C729" s="11" t="str">
        <f>PROPER(VLOOKUP(A729,Customer!$A$2:$H$501,3,FALSE))</f>
        <v>28</v>
      </c>
      <c r="D729" s="11" t="str">
        <f>PROPER(VLOOKUP(A729,Customer!$A$2:$H$501,4,FALSE))</f>
        <v>Male</v>
      </c>
      <c r="E729" s="11" t="str">
        <f>PROPER(VLOOKUP(A729,Customer!$A$2:$H$501,5,FALSE))</f>
        <v>Aguilarland</v>
      </c>
      <c r="F729" s="11" t="str">
        <f>PROPER(VLOOKUP(A729,Customer!$A$2:$H$501,6,FALSE))</f>
        <v>North Carolina</v>
      </c>
      <c r="G729" s="11" t="str">
        <f>VLOOKUP(A729,Customer!$A$2:$H$501,7,FALSE)</f>
        <v>USA</v>
      </c>
      <c r="H729" s="11" t="str">
        <f>PROPER(VLOOKUP(A729,Customer!$A$1:$J$501,10,FALSE))</f>
        <v>Platinum</v>
      </c>
      <c r="I729" s="11" t="s">
        <v>1734</v>
      </c>
      <c r="J729" s="11" t="str">
        <f>VLOOKUP(I729, Product!$A$2:$H$501, 2,FALSE)</f>
        <v>USB-C Laptop Charger</v>
      </c>
      <c r="K729" s="11" t="str">
        <f>VLOOKUP(I729,Product!$A$2:$H$501,3,FALSE)</f>
        <v>Electronics</v>
      </c>
      <c r="L729" s="11" t="str">
        <f>VLOOKUP(I729, Product!$A$2:$H$501, 4,FALSE)</f>
        <v>Computer</v>
      </c>
      <c r="M729" s="11" t="str">
        <f>VLOOKUP(I729, Product!$A$2:$H$501,5,FALSE)</f>
        <v>Martin LLC</v>
      </c>
      <c r="N729" s="12">
        <f>VLOOKUP(I729, Product!$A$2:$I$501,8,FALSE)</f>
        <v>377.52</v>
      </c>
      <c r="O729" s="12">
        <f>VLOOKUP(I729, Product!$A$2:$I$501,9,FALSE)</f>
        <v>485</v>
      </c>
      <c r="P729" s="11" t="s">
        <v>1801</v>
      </c>
      <c r="Q729" s="11" t="str">
        <f>VLOOKUP(P729,Store_Dim!$A$2:$E$21,2,FALSE)</f>
        <v>Shelton PLC</v>
      </c>
      <c r="R729" s="11" t="str">
        <f>VLOOKUP(P729,Store_Dim!$A$2:$E$21,3,FALSE)</f>
        <v>North</v>
      </c>
      <c r="S729" s="11" t="str">
        <f>VLOOKUP(P729,Store_Dim!$A$2:$E$21,4,FALSE)</f>
        <v>East Jenniferstad</v>
      </c>
      <c r="T729" s="11" t="str">
        <f>VLOOKUP(P729,Store_Dim!$A$2:$E$21,5,FALSE)</f>
        <v>Flagship</v>
      </c>
      <c r="U729" s="11" t="s">
        <v>3478</v>
      </c>
      <c r="V729" s="14">
        <f>VLOOKUP(Table1[[#This Row],[Sales_ID]],Sales!$A$2:$O$2001,2,FALSE)</f>
        <v>45532</v>
      </c>
      <c r="W729" s="15">
        <f>VLOOKUP(Table1[[#This Row],[Sales_ID]],Sales!$A$2:$O$2001,12,FALSE)</f>
        <v>3</v>
      </c>
      <c r="X729" s="16" t="str">
        <f>TEXT(VLOOKUP(Table1[[#This Row],[Sales_ID]],Sales!$A$2:$O$2001,13,FALSE),"₹#,##0")</f>
        <v>₹199</v>
      </c>
      <c r="Y729" s="51">
        <f>VLOOKUP(Table1[[#This Row],[Sales_ID]],Sales!$A$2:$O$2001,14,FALSE)</f>
        <v>0.24</v>
      </c>
      <c r="Z729" s="11" t="str">
        <f>VLOOKUP(Table1[[#This Row],[Sales_ID]],Sales!$A$2:$O$2001,10,FALSE)</f>
        <v>Credit Card</v>
      </c>
      <c r="AA729" s="50">
        <f>VLOOKUP(Table1[[#This Row],[Sales_ID]],Sales!$A$2:$O$2001,15,FALSE)</f>
        <v>454.01639999999998</v>
      </c>
    </row>
    <row r="730" spans="1:27" x14ac:dyDescent="0.3">
      <c r="A730" s="11" t="s">
        <v>535</v>
      </c>
      <c r="B730" s="11" t="str">
        <f>PROPER(VLOOKUP(A730,Customer!$A$2:$J$501,9,FALSE))</f>
        <v>John Lawson</v>
      </c>
      <c r="C730" s="11" t="str">
        <f>PROPER(VLOOKUP(A730,Customer!$A$2:$H$501,3,FALSE))</f>
        <v>41</v>
      </c>
      <c r="D730" s="11" t="str">
        <f>PROPER(VLOOKUP(A730,Customer!$A$2:$H$501,4,FALSE))</f>
        <v>Female</v>
      </c>
      <c r="E730" s="11" t="str">
        <f>PROPER(VLOOKUP(A730,Customer!$A$2:$H$501,5,FALSE))</f>
        <v>New Juliemouth</v>
      </c>
      <c r="F730" s="11" t="str">
        <f>PROPER(VLOOKUP(A730,Customer!$A$2:$H$501,6,FALSE))</f>
        <v>North Carolina</v>
      </c>
      <c r="G730" s="11" t="str">
        <f>VLOOKUP(A730,Customer!$A$2:$H$501,7,FALSE)</f>
        <v>USA</v>
      </c>
      <c r="H730" s="11" t="str">
        <f>PROPER(VLOOKUP(A730,Customer!$A$1:$J$501,10,FALSE))</f>
        <v>Platinum</v>
      </c>
      <c r="I730" s="11" t="s">
        <v>1592</v>
      </c>
      <c r="J730" s="11" t="str">
        <f>VLOOKUP(I730, Product!$A$2:$H$501, 2,FALSE)</f>
        <v>Carbon Fiber Tennis Racket</v>
      </c>
      <c r="K730" s="11" t="str">
        <f>VLOOKUP(I730,Product!$A$2:$H$501,3,FALSE)</f>
        <v>Sports</v>
      </c>
      <c r="L730" s="11" t="str">
        <f>VLOOKUP(I730, Product!$A$2:$H$501, 4,FALSE)</f>
        <v>Equipment</v>
      </c>
      <c r="M730" s="11" t="str">
        <f>VLOOKUP(I730, Product!$A$2:$H$501,5,FALSE)</f>
        <v>Flores, Pineda and Rodriguez</v>
      </c>
      <c r="N730" s="12">
        <f>VLOOKUP(I730, Product!$A$2:$I$501,8,FALSE)</f>
        <v>484.62</v>
      </c>
      <c r="O730" s="12">
        <f>VLOOKUP(I730, Product!$A$2:$I$501,9,FALSE)</f>
        <v>432</v>
      </c>
      <c r="P730" s="11" t="s">
        <v>1799</v>
      </c>
      <c r="Q730" s="11" t="str">
        <f>VLOOKUP(P730,Store_Dim!$A$2:$E$21,2,FALSE)</f>
        <v>Mcdonald Inc</v>
      </c>
      <c r="R730" s="11" t="str">
        <f>VLOOKUP(P730,Store_Dim!$A$2:$E$21,3,FALSE)</f>
        <v>South</v>
      </c>
      <c r="S730" s="11" t="str">
        <f>VLOOKUP(P730,Store_Dim!$A$2:$E$21,4,FALSE)</f>
        <v>Christopherland</v>
      </c>
      <c r="T730" s="11" t="str">
        <f>VLOOKUP(P730,Store_Dim!$A$2:$E$21,5,FALSE)</f>
        <v>Outlet</v>
      </c>
      <c r="U730" s="11" t="s">
        <v>3479</v>
      </c>
      <c r="V730" s="14">
        <f>VLOOKUP(Table1[[#This Row],[Sales_ID]],Sales!$A$2:$O$2001,2,FALSE)</f>
        <v>45466</v>
      </c>
      <c r="W730" s="15">
        <f>VLOOKUP(Table1[[#This Row],[Sales_ID]],Sales!$A$2:$O$2001,12,FALSE)</f>
        <v>2</v>
      </c>
      <c r="X730" s="16" t="str">
        <f>TEXT(VLOOKUP(Table1[[#This Row],[Sales_ID]],Sales!$A$2:$O$2001,13,FALSE),"₹#,##0")</f>
        <v>₹834</v>
      </c>
      <c r="Y730" s="51">
        <f>VLOOKUP(Table1[[#This Row],[Sales_ID]],Sales!$A$2:$O$2001,14,FALSE)</f>
        <v>0.18</v>
      </c>
      <c r="Z730" s="11" t="str">
        <f>VLOOKUP(Table1[[#This Row],[Sales_ID]],Sales!$A$2:$O$2001,10,FALSE)</f>
        <v>Credit Card</v>
      </c>
      <c r="AA730" s="50">
        <f>VLOOKUP(Table1[[#This Row],[Sales_ID]],Sales!$A$2:$O$2001,15,FALSE)</f>
        <v>1367.1368</v>
      </c>
    </row>
    <row r="731" spans="1:27" x14ac:dyDescent="0.3">
      <c r="A731" s="11" t="s">
        <v>1489</v>
      </c>
      <c r="B731" s="11" t="str">
        <f>PROPER(VLOOKUP(A731,Customer!$A$2:$J$501,9,FALSE))</f>
        <v>Jessica Castro</v>
      </c>
      <c r="C731" s="11" t="str">
        <f>PROPER(VLOOKUP(A731,Customer!$A$2:$H$501,3,FALSE))</f>
        <v>32</v>
      </c>
      <c r="D731" s="11" t="str">
        <f>PROPER(VLOOKUP(A731,Customer!$A$2:$H$501,4,FALSE))</f>
        <v>Male</v>
      </c>
      <c r="E731" s="11" t="str">
        <f>PROPER(VLOOKUP(A731,Customer!$A$2:$H$501,5,FALSE))</f>
        <v>West Markton</v>
      </c>
      <c r="F731" s="11" t="str">
        <f>PROPER(VLOOKUP(A731,Customer!$A$2:$H$501,6,FALSE))</f>
        <v>Massachusetts</v>
      </c>
      <c r="G731" s="11" t="str">
        <f>VLOOKUP(A731,Customer!$A$2:$H$501,7,FALSE)</f>
        <v>USA</v>
      </c>
      <c r="H731" s="11" t="str">
        <f>PROPER(VLOOKUP(A731,Customer!$A$1:$J$501,10,FALSE))</f>
        <v>Bronze</v>
      </c>
      <c r="I731" s="11" t="s">
        <v>1698</v>
      </c>
      <c r="J731" s="11" t="str">
        <f>VLOOKUP(I731, Product!$A$2:$H$501, 2,FALSE)</f>
        <v>Women's Ankle Boots</v>
      </c>
      <c r="K731" s="11" t="str">
        <f>VLOOKUP(I731,Product!$A$2:$H$501,3,FALSE)</f>
        <v>Clothing</v>
      </c>
      <c r="L731" s="11" t="str">
        <f>VLOOKUP(I731, Product!$A$2:$H$501, 4,FALSE)</f>
        <v>Footwear</v>
      </c>
      <c r="M731" s="11" t="str">
        <f>VLOOKUP(I731, Product!$A$2:$H$501,5,FALSE)</f>
        <v>Poole PLC</v>
      </c>
      <c r="N731" s="12">
        <f>VLOOKUP(I731, Product!$A$2:$I$501,8,FALSE)</f>
        <v>158.13999999999999</v>
      </c>
      <c r="O731" s="12">
        <f>VLOOKUP(I731, Product!$A$2:$I$501,9,FALSE)</f>
        <v>82</v>
      </c>
      <c r="P731" s="11" t="s">
        <v>1752</v>
      </c>
      <c r="Q731" s="11" t="str">
        <f>VLOOKUP(P731,Store_Dim!$A$2:$E$21,2,FALSE)</f>
        <v>Rivera-Warner</v>
      </c>
      <c r="R731" s="11" t="str">
        <f>VLOOKUP(P731,Store_Dim!$A$2:$E$21,3,FALSE)</f>
        <v>East</v>
      </c>
      <c r="S731" s="11" t="str">
        <f>VLOOKUP(P731,Store_Dim!$A$2:$E$21,4,FALSE)</f>
        <v>Washingtonfurt</v>
      </c>
      <c r="T731" s="11" t="str">
        <f>VLOOKUP(P731,Store_Dim!$A$2:$E$21,5,FALSE)</f>
        <v>Flagship</v>
      </c>
      <c r="U731" s="11" t="s">
        <v>3480</v>
      </c>
      <c r="V731" s="14">
        <f>VLOOKUP(Table1[[#This Row],[Sales_ID]],Sales!$A$2:$O$2001,2,FALSE)</f>
        <v>45395</v>
      </c>
      <c r="W731" s="15">
        <f>VLOOKUP(Table1[[#This Row],[Sales_ID]],Sales!$A$2:$O$2001,12,FALSE)</f>
        <v>1</v>
      </c>
      <c r="X731" s="16" t="str">
        <f>TEXT(VLOOKUP(Table1[[#This Row],[Sales_ID]],Sales!$A$2:$O$2001,13,FALSE),"₹#,##0")</f>
        <v>₹676</v>
      </c>
      <c r="Y731" s="51">
        <f>VLOOKUP(Table1[[#This Row],[Sales_ID]],Sales!$A$2:$O$2001,14,FALSE)</f>
        <v>0.14000000000000001</v>
      </c>
      <c r="Z731" s="11" t="str">
        <f>VLOOKUP(Table1[[#This Row],[Sales_ID]],Sales!$A$2:$O$2001,10,FALSE)</f>
        <v>Credit Card</v>
      </c>
      <c r="AA731" s="50">
        <f>VLOOKUP(Table1[[#This Row],[Sales_ID]],Sales!$A$2:$O$2001,15,FALSE)</f>
        <v>581.58359999999993</v>
      </c>
    </row>
    <row r="732" spans="1:27" x14ac:dyDescent="0.3">
      <c r="A732" s="11" t="s">
        <v>130</v>
      </c>
      <c r="B732" s="11" t="str">
        <f>PROPER(VLOOKUP(A732,Customer!$A$2:$J$501,9,FALSE))</f>
        <v>Mike Jennings</v>
      </c>
      <c r="C732" s="11" t="str">
        <f>PROPER(VLOOKUP(A732,Customer!$A$2:$H$501,3,FALSE))</f>
        <v>48</v>
      </c>
      <c r="D732" s="11" t="str">
        <f>PROPER(VLOOKUP(A732,Customer!$A$2:$H$501,4,FALSE))</f>
        <v>Female</v>
      </c>
      <c r="E732" s="11" t="str">
        <f>PROPER(VLOOKUP(A732,Customer!$A$2:$H$501,5,FALSE))</f>
        <v>Fostermouth</v>
      </c>
      <c r="F732" s="11" t="str">
        <f>PROPER(VLOOKUP(A732,Customer!$A$2:$H$501,6,FALSE))</f>
        <v>Arizona</v>
      </c>
      <c r="G732" s="11" t="str">
        <f>VLOOKUP(A732,Customer!$A$2:$H$501,7,FALSE)</f>
        <v>USA</v>
      </c>
      <c r="H732" s="11" t="str">
        <f>PROPER(VLOOKUP(A732,Customer!$A$1:$J$501,10,FALSE))</f>
        <v>Gold</v>
      </c>
      <c r="I732" s="11" t="s">
        <v>1668</v>
      </c>
      <c r="J732" s="11" t="str">
        <f>VLOOKUP(I732, Product!$A$2:$H$501, 2,FALSE)</f>
        <v>Luxury Perfume Spray</v>
      </c>
      <c r="K732" s="11" t="str">
        <f>VLOOKUP(I732,Product!$A$2:$H$501,3,FALSE)</f>
        <v>Beauty</v>
      </c>
      <c r="L732" s="11" t="str">
        <f>VLOOKUP(I732, Product!$A$2:$H$501, 4,FALSE)</f>
        <v>Fragrance</v>
      </c>
      <c r="M732" s="11" t="str">
        <f>VLOOKUP(I732, Product!$A$2:$H$501,5,FALSE)</f>
        <v>Gibson, Green and Lopez</v>
      </c>
      <c r="N732" s="12">
        <f>VLOOKUP(I732, Product!$A$2:$I$501,8,FALSE)</f>
        <v>482.75</v>
      </c>
      <c r="O732" s="12">
        <f>VLOOKUP(I732, Product!$A$2:$I$501,9,FALSE)</f>
        <v>444</v>
      </c>
      <c r="P732" s="11" t="s">
        <v>1786</v>
      </c>
      <c r="Q732" s="11" t="str">
        <f>VLOOKUP(P732,Store_Dim!$A$2:$E$21,2,FALSE)</f>
        <v>Moore, Padilla and Butler</v>
      </c>
      <c r="R732" s="11" t="str">
        <f>VLOOKUP(P732,Store_Dim!$A$2:$E$21,3,FALSE)</f>
        <v>South</v>
      </c>
      <c r="S732" s="11" t="str">
        <f>VLOOKUP(P732,Store_Dim!$A$2:$E$21,4,FALSE)</f>
        <v>East Johnstad</v>
      </c>
      <c r="T732" s="11" t="str">
        <f>VLOOKUP(P732,Store_Dim!$A$2:$E$21,5,FALSE)</f>
        <v>Flagship</v>
      </c>
      <c r="U732" s="11" t="s">
        <v>3481</v>
      </c>
      <c r="V732" s="14">
        <f>VLOOKUP(Table1[[#This Row],[Sales_ID]],Sales!$A$2:$O$2001,2,FALSE)</f>
        <v>45708</v>
      </c>
      <c r="W732" s="15">
        <f>VLOOKUP(Table1[[#This Row],[Sales_ID]],Sales!$A$2:$O$2001,12,FALSE)</f>
        <v>2</v>
      </c>
      <c r="X732" s="16" t="str">
        <f>TEXT(VLOOKUP(Table1[[#This Row],[Sales_ID]],Sales!$A$2:$O$2001,13,FALSE),"₹#,##0")</f>
        <v>₹666</v>
      </c>
      <c r="Y732" s="51">
        <f>VLOOKUP(Table1[[#This Row],[Sales_ID]],Sales!$A$2:$O$2001,14,FALSE)</f>
        <v>0.06</v>
      </c>
      <c r="Z732" s="11" t="str">
        <f>VLOOKUP(Table1[[#This Row],[Sales_ID]],Sales!$A$2:$O$2001,10,FALSE)</f>
        <v>Credit Card</v>
      </c>
      <c r="AA732" s="50">
        <f>VLOOKUP(Table1[[#This Row],[Sales_ID]],Sales!$A$2:$O$2001,15,FALSE)</f>
        <v>1253.0011999999999</v>
      </c>
    </row>
    <row r="733" spans="1:27" x14ac:dyDescent="0.3">
      <c r="A733" s="11" t="s">
        <v>1419</v>
      </c>
      <c r="B733" s="11" t="str">
        <f>PROPER(VLOOKUP(A733,Customer!$A$2:$J$501,9,FALSE))</f>
        <v>Justin Johnson</v>
      </c>
      <c r="C733" s="11" t="str">
        <f>PROPER(VLOOKUP(A733,Customer!$A$2:$H$501,3,FALSE))</f>
        <v>35</v>
      </c>
      <c r="D733" s="11" t="str">
        <f>PROPER(VLOOKUP(A733,Customer!$A$2:$H$501,4,FALSE))</f>
        <v>Male</v>
      </c>
      <c r="E733" s="11" t="str">
        <f>PROPER(VLOOKUP(A733,Customer!$A$2:$H$501,5,FALSE))</f>
        <v>Hughesview</v>
      </c>
      <c r="F733" s="11" t="str">
        <f>PROPER(VLOOKUP(A733,Customer!$A$2:$H$501,6,FALSE))</f>
        <v>Iowa</v>
      </c>
      <c r="G733" s="11" t="str">
        <f>VLOOKUP(A733,Customer!$A$2:$H$501,7,FALSE)</f>
        <v>USA</v>
      </c>
      <c r="H733" s="11" t="str">
        <f>PROPER(VLOOKUP(A733,Customer!$A$1:$J$501,10,FALSE))</f>
        <v>Gold</v>
      </c>
      <c r="I733" s="11" t="s">
        <v>1578</v>
      </c>
      <c r="J733" s="11" t="str">
        <f>VLOOKUP(I733, Product!$A$2:$H$501, 2,FALSE)</f>
        <v>4K Home Projector</v>
      </c>
      <c r="K733" s="11" t="str">
        <f>VLOOKUP(I733,Product!$A$2:$H$501,3,FALSE)</f>
        <v>Electronics</v>
      </c>
      <c r="L733" s="11" t="str">
        <f>VLOOKUP(I733, Product!$A$2:$H$501, 4,FALSE)</f>
        <v>Appliances</v>
      </c>
      <c r="M733" s="11" t="str">
        <f>VLOOKUP(I733, Product!$A$2:$H$501,5,FALSE)</f>
        <v>Thomas LLC</v>
      </c>
      <c r="N733" s="12">
        <f>VLOOKUP(I733, Product!$A$2:$I$501,8,FALSE)</f>
        <v>465.34</v>
      </c>
      <c r="O733" s="12">
        <f>VLOOKUP(I733, Product!$A$2:$I$501,9,FALSE)</f>
        <v>301</v>
      </c>
      <c r="P733" s="11" t="s">
        <v>1769</v>
      </c>
      <c r="Q733" s="11" t="str">
        <f>VLOOKUP(P733,Store_Dim!$A$2:$E$21,2,FALSE)</f>
        <v>Alexander Group</v>
      </c>
      <c r="R733" s="11" t="str">
        <f>VLOOKUP(P733,Store_Dim!$A$2:$E$21,3,FALSE)</f>
        <v>South</v>
      </c>
      <c r="S733" s="11" t="str">
        <f>VLOOKUP(P733,Store_Dim!$A$2:$E$21,4,FALSE)</f>
        <v>Port Sharon</v>
      </c>
      <c r="T733" s="11" t="str">
        <f>VLOOKUP(P733,Store_Dim!$A$2:$E$21,5,FALSE)</f>
        <v>Online</v>
      </c>
      <c r="U733" s="11" t="s">
        <v>3482</v>
      </c>
      <c r="V733" s="14">
        <f>VLOOKUP(Table1[[#This Row],[Sales_ID]],Sales!$A$2:$O$2001,2,FALSE)</f>
        <v>45735</v>
      </c>
      <c r="W733" s="15">
        <f>VLOOKUP(Table1[[#This Row],[Sales_ID]],Sales!$A$2:$O$2001,12,FALSE)</f>
        <v>3</v>
      </c>
      <c r="X733" s="16" t="str">
        <f>TEXT(VLOOKUP(Table1[[#This Row],[Sales_ID]],Sales!$A$2:$O$2001,13,FALSE),"₹#,##0")</f>
        <v>₹471</v>
      </c>
      <c r="Y733" s="51">
        <f>VLOOKUP(Table1[[#This Row],[Sales_ID]],Sales!$A$2:$O$2001,14,FALSE)</f>
        <v>0.28000000000000003</v>
      </c>
      <c r="Z733" s="11" t="str">
        <f>VLOOKUP(Table1[[#This Row],[Sales_ID]],Sales!$A$2:$O$2001,10,FALSE)</f>
        <v>COD</v>
      </c>
      <c r="AA733" s="50">
        <f>VLOOKUP(Table1[[#This Row],[Sales_ID]],Sales!$A$2:$O$2001,15,FALSE)</f>
        <v>1017.7704</v>
      </c>
    </row>
    <row r="734" spans="1:27" x14ac:dyDescent="0.3">
      <c r="A734" s="11" t="s">
        <v>414</v>
      </c>
      <c r="B734" s="11" t="str">
        <f>PROPER(VLOOKUP(A734,Customer!$A$2:$J$501,9,FALSE))</f>
        <v>Michael Jones</v>
      </c>
      <c r="C734" s="11" t="str">
        <f>PROPER(VLOOKUP(A734,Customer!$A$2:$H$501,3,FALSE))</f>
        <v>40</v>
      </c>
      <c r="D734" s="11" t="str">
        <f>PROPER(VLOOKUP(A734,Customer!$A$2:$H$501,4,FALSE))</f>
        <v>Male</v>
      </c>
      <c r="E734" s="11" t="str">
        <f>PROPER(VLOOKUP(A734,Customer!$A$2:$H$501,5,FALSE))</f>
        <v>North Edwardton</v>
      </c>
      <c r="F734" s="11" t="str">
        <f>PROPER(VLOOKUP(A734,Customer!$A$2:$H$501,6,FALSE))</f>
        <v>Tennessee</v>
      </c>
      <c r="G734" s="11" t="str">
        <f>VLOOKUP(A734,Customer!$A$2:$H$501,7,FALSE)</f>
        <v>USA</v>
      </c>
      <c r="H734" s="11" t="str">
        <f>PROPER(VLOOKUP(A734,Customer!$A$1:$J$501,10,FALSE))</f>
        <v>Bronze</v>
      </c>
      <c r="I734" s="11" t="s">
        <v>1562</v>
      </c>
      <c r="J734" s="11" t="str">
        <f>VLOOKUP(I734, Product!$A$2:$H$501, 2,FALSE)</f>
        <v>Wireless Bluetooth Earbuds</v>
      </c>
      <c r="K734" s="11" t="str">
        <f>VLOOKUP(I734,Product!$A$2:$H$501,3,FALSE)</f>
        <v>Electronics</v>
      </c>
      <c r="L734" s="11" t="str">
        <f>VLOOKUP(I734, Product!$A$2:$H$501, 4,FALSE)</f>
        <v>Audio</v>
      </c>
      <c r="M734" s="11" t="str">
        <f>VLOOKUP(I734, Product!$A$2:$H$501,5,FALSE)</f>
        <v>Perez-Johnston</v>
      </c>
      <c r="N734" s="12">
        <f>VLOOKUP(I734, Product!$A$2:$I$501,8,FALSE)</f>
        <v>439.07</v>
      </c>
      <c r="O734" s="12">
        <f>VLOOKUP(I734, Product!$A$2:$I$501,9,FALSE)</f>
        <v>142</v>
      </c>
      <c r="P734" s="11" t="s">
        <v>1766</v>
      </c>
      <c r="Q734" s="11" t="str">
        <f>VLOOKUP(P734,Store_Dim!$A$2:$E$21,2,FALSE)</f>
        <v>Johnson-Wright</v>
      </c>
      <c r="R734" s="11" t="str">
        <f>VLOOKUP(P734,Store_Dim!$A$2:$E$21,3,FALSE)</f>
        <v>North</v>
      </c>
      <c r="S734" s="11" t="str">
        <f>VLOOKUP(P734,Store_Dim!$A$2:$E$21,4,FALSE)</f>
        <v>Hoodberg</v>
      </c>
      <c r="T734" s="11" t="str">
        <f>VLOOKUP(P734,Store_Dim!$A$2:$E$21,5,FALSE)</f>
        <v>Outlet</v>
      </c>
      <c r="U734" s="11" t="s">
        <v>3483</v>
      </c>
      <c r="V734" s="14">
        <f>VLOOKUP(Table1[[#This Row],[Sales_ID]],Sales!$A$2:$O$2001,2,FALSE)</f>
        <v>45237</v>
      </c>
      <c r="W734" s="15">
        <f>VLOOKUP(Table1[[#This Row],[Sales_ID]],Sales!$A$2:$O$2001,12,FALSE)</f>
        <v>4</v>
      </c>
      <c r="X734" s="16" t="str">
        <f>TEXT(VLOOKUP(Table1[[#This Row],[Sales_ID]],Sales!$A$2:$O$2001,13,FALSE),"₹#,##0")</f>
        <v>₹556</v>
      </c>
      <c r="Y734" s="51">
        <f>VLOOKUP(Table1[[#This Row],[Sales_ID]],Sales!$A$2:$O$2001,14,FALSE)</f>
        <v>0.25</v>
      </c>
      <c r="Z734" s="11" t="str">
        <f>VLOOKUP(Table1[[#This Row],[Sales_ID]],Sales!$A$2:$O$2001,10,FALSE)</f>
        <v>COD</v>
      </c>
      <c r="AA734" s="50">
        <f>VLOOKUP(Table1[[#This Row],[Sales_ID]],Sales!$A$2:$O$2001,15,FALSE)</f>
        <v>1666.95</v>
      </c>
    </row>
    <row r="735" spans="1:27" x14ac:dyDescent="0.3">
      <c r="A735" s="11" t="s">
        <v>141</v>
      </c>
      <c r="B735" s="11" t="str">
        <f>PROPER(VLOOKUP(A735,Customer!$A$2:$J$501,9,FALSE))</f>
        <v>Rachel Myers</v>
      </c>
      <c r="C735" s="11" t="str">
        <f>PROPER(VLOOKUP(A735,Customer!$A$2:$H$501,3,FALSE))</f>
        <v>52</v>
      </c>
      <c r="D735" s="11" t="str">
        <f>PROPER(VLOOKUP(A735,Customer!$A$2:$H$501,4,FALSE))</f>
        <v>Male</v>
      </c>
      <c r="E735" s="11" t="str">
        <f>PROPER(VLOOKUP(A735,Customer!$A$2:$H$501,5,FALSE))</f>
        <v>Robertberg</v>
      </c>
      <c r="F735" s="11" t="str">
        <f>PROPER(VLOOKUP(A735,Customer!$A$2:$H$501,6,FALSE))</f>
        <v>North Dakota</v>
      </c>
      <c r="G735" s="11" t="str">
        <f>VLOOKUP(A735,Customer!$A$2:$H$501,7,FALSE)</f>
        <v>USA</v>
      </c>
      <c r="H735" s="11" t="str">
        <f>PROPER(VLOOKUP(A735,Customer!$A$1:$J$501,10,FALSE))</f>
        <v>Silver</v>
      </c>
      <c r="I735" s="11" t="s">
        <v>1738</v>
      </c>
      <c r="J735" s="11" t="str">
        <f>VLOOKUP(I735, Product!$A$2:$H$501, 2,FALSE)</f>
        <v>Sports Stopwatch Basic</v>
      </c>
      <c r="K735" s="11" t="str">
        <f>VLOOKUP(I735,Product!$A$2:$H$501,3,FALSE)</f>
        <v>Sports</v>
      </c>
      <c r="L735" s="11" t="str">
        <f>VLOOKUP(I735, Product!$A$2:$H$501, 4,FALSE)</f>
        <v>Accessories</v>
      </c>
      <c r="M735" s="11" t="str">
        <f>VLOOKUP(I735, Product!$A$2:$H$501,5,FALSE)</f>
        <v>Wilson Group</v>
      </c>
      <c r="N735" s="12">
        <f>VLOOKUP(I735, Product!$A$2:$I$501,8,FALSE)</f>
        <v>60.65</v>
      </c>
      <c r="O735" s="12">
        <f>VLOOKUP(I735, Product!$A$2:$I$501,9,FALSE)</f>
        <v>75</v>
      </c>
      <c r="P735" s="11" t="s">
        <v>1799</v>
      </c>
      <c r="Q735" s="11" t="str">
        <f>VLOOKUP(P735,Store_Dim!$A$2:$E$21,2,FALSE)</f>
        <v>Mcdonald Inc</v>
      </c>
      <c r="R735" s="11" t="str">
        <f>VLOOKUP(P735,Store_Dim!$A$2:$E$21,3,FALSE)</f>
        <v>South</v>
      </c>
      <c r="S735" s="11" t="str">
        <f>VLOOKUP(P735,Store_Dim!$A$2:$E$21,4,FALSE)</f>
        <v>Christopherland</v>
      </c>
      <c r="T735" s="11" t="str">
        <f>VLOOKUP(P735,Store_Dim!$A$2:$E$21,5,FALSE)</f>
        <v>Outlet</v>
      </c>
      <c r="U735" s="11" t="s">
        <v>3484</v>
      </c>
      <c r="V735" s="14">
        <f>VLOOKUP(Table1[[#This Row],[Sales_ID]],Sales!$A$2:$O$2001,2,FALSE)</f>
        <v>45282</v>
      </c>
      <c r="W735" s="15">
        <f>VLOOKUP(Table1[[#This Row],[Sales_ID]],Sales!$A$2:$O$2001,12,FALSE)</f>
        <v>2</v>
      </c>
      <c r="X735" s="16" t="str">
        <f>TEXT(VLOOKUP(Table1[[#This Row],[Sales_ID]],Sales!$A$2:$O$2001,13,FALSE),"₹#,##0")</f>
        <v>₹100</v>
      </c>
      <c r="Y735" s="51">
        <f>VLOOKUP(Table1[[#This Row],[Sales_ID]],Sales!$A$2:$O$2001,14,FALSE)</f>
        <v>0.06</v>
      </c>
      <c r="Z735" s="11" t="str">
        <f>VLOOKUP(Table1[[#This Row],[Sales_ID]],Sales!$A$2:$O$2001,10,FALSE)</f>
        <v>Credit Card</v>
      </c>
      <c r="AA735" s="50">
        <f>VLOOKUP(Table1[[#This Row],[Sales_ID]],Sales!$A$2:$O$2001,15,FALSE)</f>
        <v>188.78960000000001</v>
      </c>
    </row>
    <row r="736" spans="1:27" x14ac:dyDescent="0.3">
      <c r="A736" s="11" t="s">
        <v>191</v>
      </c>
      <c r="B736" s="11" t="str">
        <f>PROPER(VLOOKUP(A736,Customer!$A$2:$J$501,9,FALSE))</f>
        <v>Matthew Hunter Jr.</v>
      </c>
      <c r="C736" s="11" t="str">
        <f>PROPER(VLOOKUP(A736,Customer!$A$2:$H$501,3,FALSE))</f>
        <v>61</v>
      </c>
      <c r="D736" s="11" t="str">
        <f>PROPER(VLOOKUP(A736,Customer!$A$2:$H$501,4,FALSE))</f>
        <v>Female</v>
      </c>
      <c r="E736" s="11" t="str">
        <f>PROPER(VLOOKUP(A736,Customer!$A$2:$H$501,5,FALSE))</f>
        <v>Gregoryview</v>
      </c>
      <c r="F736" s="11" t="str">
        <f>PROPER(VLOOKUP(A736,Customer!$A$2:$H$501,6,FALSE))</f>
        <v>Illinois</v>
      </c>
      <c r="G736" s="11" t="str">
        <f>VLOOKUP(A736,Customer!$A$2:$H$501,7,FALSE)</f>
        <v>USA</v>
      </c>
      <c r="H736" s="11" t="str">
        <f>PROPER(VLOOKUP(A736,Customer!$A$1:$J$501,10,FALSE))</f>
        <v>Gold</v>
      </c>
      <c r="I736" s="11" t="s">
        <v>1744</v>
      </c>
      <c r="J736" s="11" t="str">
        <f>VLOOKUP(I736, Product!$A$2:$H$501, 2,FALSE)</f>
        <v>Portable Bluetooth Speaker</v>
      </c>
      <c r="K736" s="11" t="str">
        <f>VLOOKUP(I736,Product!$A$2:$H$501,3,FALSE)</f>
        <v>Electronics</v>
      </c>
      <c r="L736" s="11" t="str">
        <f>VLOOKUP(I736, Product!$A$2:$H$501, 4,FALSE)</f>
        <v>Audio</v>
      </c>
      <c r="M736" s="11" t="str">
        <f>VLOOKUP(I736, Product!$A$2:$H$501,5,FALSE)</f>
        <v>Flores-King</v>
      </c>
      <c r="N736" s="12">
        <f>VLOOKUP(I736, Product!$A$2:$I$501,8,FALSE)</f>
        <v>431.67</v>
      </c>
      <c r="O736" s="12">
        <f>VLOOKUP(I736, Product!$A$2:$I$501,9,FALSE)</f>
        <v>73</v>
      </c>
      <c r="P736" s="11" t="s">
        <v>1810</v>
      </c>
      <c r="Q736" s="11" t="str">
        <f>VLOOKUP(P736,Store_Dim!$A$2:$E$21,2,FALSE)</f>
        <v>Guerrero-Schmitt</v>
      </c>
      <c r="R736" s="11" t="str">
        <f>VLOOKUP(P736,Store_Dim!$A$2:$E$21,3,FALSE)</f>
        <v>East</v>
      </c>
      <c r="S736" s="11" t="str">
        <f>VLOOKUP(P736,Store_Dim!$A$2:$E$21,4,FALSE)</f>
        <v>East Stevechester</v>
      </c>
      <c r="T736" s="11" t="str">
        <f>VLOOKUP(P736,Store_Dim!$A$2:$E$21,5,FALSE)</f>
        <v>Flagship</v>
      </c>
      <c r="U736" s="11" t="s">
        <v>3485</v>
      </c>
      <c r="V736" s="14">
        <f>VLOOKUP(Table1[[#This Row],[Sales_ID]],Sales!$A$2:$O$2001,2,FALSE)</f>
        <v>45337</v>
      </c>
      <c r="W736" s="15">
        <f>VLOOKUP(Table1[[#This Row],[Sales_ID]],Sales!$A$2:$O$2001,12,FALSE)</f>
        <v>3</v>
      </c>
      <c r="X736" s="16" t="str">
        <f>TEXT(VLOOKUP(Table1[[#This Row],[Sales_ID]],Sales!$A$2:$O$2001,13,FALSE),"₹#,##0")</f>
        <v>₹982</v>
      </c>
      <c r="Y736" s="51">
        <f>VLOOKUP(Table1[[#This Row],[Sales_ID]],Sales!$A$2:$O$2001,14,FALSE)</f>
        <v>0.05</v>
      </c>
      <c r="Z736" s="11" t="str">
        <f>VLOOKUP(Table1[[#This Row],[Sales_ID]],Sales!$A$2:$O$2001,10,FALSE)</f>
        <v>COD</v>
      </c>
      <c r="AA736" s="50">
        <f>VLOOKUP(Table1[[#This Row],[Sales_ID]],Sales!$A$2:$O$2001,15,FALSE)</f>
        <v>2797.8164999999999</v>
      </c>
    </row>
    <row r="737" spans="1:27" x14ac:dyDescent="0.3">
      <c r="A737" s="11" t="s">
        <v>934</v>
      </c>
      <c r="B737" s="11" t="str">
        <f>PROPER(VLOOKUP(A737,Customer!$A$2:$J$501,9,FALSE))</f>
        <v>Crystal Waters</v>
      </c>
      <c r="C737" s="11" t="str">
        <f>PROPER(VLOOKUP(A737,Customer!$A$2:$H$501,3,FALSE))</f>
        <v>19</v>
      </c>
      <c r="D737" s="11" t="str">
        <f>PROPER(VLOOKUP(A737,Customer!$A$2:$H$501,4,FALSE))</f>
        <v>Female</v>
      </c>
      <c r="E737" s="11" t="str">
        <f>PROPER(VLOOKUP(A737,Customer!$A$2:$H$501,5,FALSE))</f>
        <v>North Michelleport</v>
      </c>
      <c r="F737" s="11" t="str">
        <f>PROPER(VLOOKUP(A737,Customer!$A$2:$H$501,6,FALSE))</f>
        <v>Kansas</v>
      </c>
      <c r="G737" s="11" t="str">
        <f>VLOOKUP(A737,Customer!$A$2:$H$501,7,FALSE)</f>
        <v>USA</v>
      </c>
      <c r="H737" s="11" t="str">
        <f>PROPER(VLOOKUP(A737,Customer!$A$1:$J$501,10,FALSE))</f>
        <v>Bronze</v>
      </c>
      <c r="I737" s="11" t="s">
        <v>1686</v>
      </c>
      <c r="J737" s="11" t="str">
        <f>VLOOKUP(I737, Product!$A$2:$H$501, 2,FALSE)</f>
        <v>Men's Sports Shorts</v>
      </c>
      <c r="K737" s="11" t="str">
        <f>VLOOKUP(I737,Product!$A$2:$H$501,3,FALSE)</f>
        <v>Clothing</v>
      </c>
      <c r="L737" s="11" t="str">
        <f>VLOOKUP(I737, Product!$A$2:$H$501, 4,FALSE)</f>
        <v>Bottoms</v>
      </c>
      <c r="M737" s="11" t="str">
        <f>VLOOKUP(I737, Product!$A$2:$H$501,5,FALSE)</f>
        <v>Fitzpatrick Ltd</v>
      </c>
      <c r="N737" s="12">
        <f>VLOOKUP(I737, Product!$A$2:$I$501,8,FALSE)</f>
        <v>218.22</v>
      </c>
      <c r="O737" s="12">
        <f>VLOOKUP(I737, Product!$A$2:$I$501,9,FALSE)</f>
        <v>224</v>
      </c>
      <c r="P737" s="11" t="s">
        <v>1782</v>
      </c>
      <c r="Q737" s="11" t="str">
        <f>VLOOKUP(P737,Store_Dim!$A$2:$E$21,2,FALSE)</f>
        <v>Bean, Jones and Park</v>
      </c>
      <c r="R737" s="11" t="str">
        <f>VLOOKUP(P737,Store_Dim!$A$2:$E$21,3,FALSE)</f>
        <v>West</v>
      </c>
      <c r="S737" s="11" t="str">
        <f>VLOOKUP(P737,Store_Dim!$A$2:$E$21,4,FALSE)</f>
        <v>Thompsonborough</v>
      </c>
      <c r="T737" s="11" t="str">
        <f>VLOOKUP(P737,Store_Dim!$A$2:$E$21,5,FALSE)</f>
        <v>Online</v>
      </c>
      <c r="U737" s="11" t="s">
        <v>1992</v>
      </c>
      <c r="V737" s="14">
        <f>VLOOKUP(Table1[[#This Row],[Sales_ID]],Sales!$A$2:$O$2001,2,FALSE)</f>
        <v>45269</v>
      </c>
      <c r="W737" s="15">
        <f>VLOOKUP(Table1[[#This Row],[Sales_ID]],Sales!$A$2:$O$2001,12,FALSE)</f>
        <v>4</v>
      </c>
      <c r="X737" s="16" t="str">
        <f>TEXT(VLOOKUP(Table1[[#This Row],[Sales_ID]],Sales!$A$2:$O$2001,13,FALSE),"₹#,##0")</f>
        <v>₹714</v>
      </c>
      <c r="Y737" s="51">
        <f>VLOOKUP(Table1[[#This Row],[Sales_ID]],Sales!$A$2:$O$2001,14,FALSE)</f>
        <v>0.18</v>
      </c>
      <c r="Z737" s="11" t="str">
        <f>VLOOKUP(Table1[[#This Row],[Sales_ID]],Sales!$A$2:$O$2001,10,FALSE)</f>
        <v>COD</v>
      </c>
      <c r="AA737" s="50">
        <f>VLOOKUP(Table1[[#This Row],[Sales_ID]],Sales!$A$2:$O$2001,15,FALSE)</f>
        <v>2343.4616000000001</v>
      </c>
    </row>
    <row r="738" spans="1:27" x14ac:dyDescent="0.3">
      <c r="A738" s="11" t="s">
        <v>1029</v>
      </c>
      <c r="B738" s="11" t="str">
        <f>PROPER(VLOOKUP(A738,Customer!$A$2:$J$501,9,FALSE))</f>
        <v>Reginald Willis</v>
      </c>
      <c r="C738" s="11" t="str">
        <f>PROPER(VLOOKUP(A738,Customer!$A$2:$H$501,3,FALSE))</f>
        <v>62</v>
      </c>
      <c r="D738" s="11" t="str">
        <f>PROPER(VLOOKUP(A738,Customer!$A$2:$H$501,4,FALSE))</f>
        <v>Female</v>
      </c>
      <c r="E738" s="11" t="str">
        <f>PROPER(VLOOKUP(A738,Customer!$A$2:$H$501,5,FALSE))</f>
        <v>Kellybury</v>
      </c>
      <c r="F738" s="11" t="str">
        <f>PROPER(VLOOKUP(A738,Customer!$A$2:$H$501,6,FALSE))</f>
        <v>New York</v>
      </c>
      <c r="G738" s="11" t="str">
        <f>VLOOKUP(A738,Customer!$A$2:$H$501,7,FALSE)</f>
        <v>USA</v>
      </c>
      <c r="H738" s="11" t="str">
        <f>PROPER(VLOOKUP(A738,Customer!$A$1:$J$501,10,FALSE))</f>
        <v>Bronze</v>
      </c>
      <c r="I738" s="11" t="s">
        <v>1568</v>
      </c>
      <c r="J738" s="11" t="str">
        <f>VLOOKUP(I738, Product!$A$2:$H$501, 2,FALSE)</f>
        <v>Ceramic Kitchen Bowl Set</v>
      </c>
      <c r="K738" s="11" t="str">
        <f>VLOOKUP(I738,Product!$A$2:$H$501,3,FALSE)</f>
        <v>Home</v>
      </c>
      <c r="L738" s="11" t="str">
        <f>VLOOKUP(I738, Product!$A$2:$H$501, 4,FALSE)</f>
        <v>Kitchen</v>
      </c>
      <c r="M738" s="11" t="str">
        <f>VLOOKUP(I738, Product!$A$2:$H$501,5,FALSE)</f>
        <v>Hamilton Group</v>
      </c>
      <c r="N738" s="12">
        <f>VLOOKUP(I738, Product!$A$2:$I$501,8,FALSE)</f>
        <v>298.86</v>
      </c>
      <c r="O738" s="12">
        <f>VLOOKUP(I738, Product!$A$2:$I$501,9,FALSE)</f>
        <v>308</v>
      </c>
      <c r="P738" s="11" t="s">
        <v>1804</v>
      </c>
      <c r="Q738" s="11" t="str">
        <f>VLOOKUP(P738,Store_Dim!$A$2:$E$21,2,FALSE)</f>
        <v>Frederick-Wright</v>
      </c>
      <c r="R738" s="11" t="str">
        <f>VLOOKUP(P738,Store_Dim!$A$2:$E$21,3,FALSE)</f>
        <v>West</v>
      </c>
      <c r="S738" s="11" t="str">
        <f>VLOOKUP(P738,Store_Dim!$A$2:$E$21,4,FALSE)</f>
        <v>New Jimmymouth</v>
      </c>
      <c r="T738" s="11" t="str">
        <f>VLOOKUP(P738,Store_Dim!$A$2:$E$21,5,FALSE)</f>
        <v>Flagship</v>
      </c>
      <c r="U738" s="11" t="s">
        <v>3486</v>
      </c>
      <c r="V738" s="14">
        <f>VLOOKUP(Table1[[#This Row],[Sales_ID]],Sales!$A$2:$O$2001,2,FALSE)</f>
        <v>45310</v>
      </c>
      <c r="W738" s="15">
        <f>VLOOKUP(Table1[[#This Row],[Sales_ID]],Sales!$A$2:$O$2001,12,FALSE)</f>
        <v>2</v>
      </c>
      <c r="X738" s="16" t="str">
        <f>TEXT(VLOOKUP(Table1[[#This Row],[Sales_ID]],Sales!$A$2:$O$2001,13,FALSE),"₹#,##0")</f>
        <v>₹849</v>
      </c>
      <c r="Y738" s="51">
        <f>VLOOKUP(Table1[[#This Row],[Sales_ID]],Sales!$A$2:$O$2001,14,FALSE)</f>
        <v>0.09</v>
      </c>
      <c r="Z738" s="11" t="str">
        <f>VLOOKUP(Table1[[#This Row],[Sales_ID]],Sales!$A$2:$O$2001,10,FALSE)</f>
        <v>COD</v>
      </c>
      <c r="AA738" s="50">
        <f>VLOOKUP(Table1[[#This Row],[Sales_ID]],Sales!$A$2:$O$2001,15,FALSE)</f>
        <v>1544.9434000000001</v>
      </c>
    </row>
    <row r="739" spans="1:27" x14ac:dyDescent="0.3">
      <c r="A739" s="11" t="s">
        <v>1172</v>
      </c>
      <c r="B739" s="11" t="str">
        <f>PROPER(VLOOKUP(A739,Customer!$A$2:$J$501,9,FALSE))</f>
        <v>Joshua Bell</v>
      </c>
      <c r="C739" s="11" t="str">
        <f>PROPER(VLOOKUP(A739,Customer!$A$2:$H$501,3,FALSE))</f>
        <v>26</v>
      </c>
      <c r="D739" s="11" t="str">
        <f>PROPER(VLOOKUP(A739,Customer!$A$2:$H$501,4,FALSE))</f>
        <v>Male</v>
      </c>
      <c r="E739" s="11" t="str">
        <f>PROPER(VLOOKUP(A739,Customer!$A$2:$H$501,5,FALSE))</f>
        <v>Port Richardshire</v>
      </c>
      <c r="F739" s="11" t="str">
        <f>PROPER(VLOOKUP(A739,Customer!$A$2:$H$501,6,FALSE))</f>
        <v>Minnesota</v>
      </c>
      <c r="G739" s="11" t="str">
        <f>VLOOKUP(A739,Customer!$A$2:$H$501,7,FALSE)</f>
        <v>USA</v>
      </c>
      <c r="H739" s="11" t="str">
        <f>PROPER(VLOOKUP(A739,Customer!$A$1:$J$501,10,FALSE))</f>
        <v>Platinum</v>
      </c>
      <c r="I739" s="11" t="s">
        <v>1740</v>
      </c>
      <c r="J739" s="11" t="str">
        <f>VLOOKUP(I739, Product!$A$2:$H$501, 2,FALSE)</f>
        <v>Women's Formal Blazer</v>
      </c>
      <c r="K739" s="11" t="str">
        <f>VLOOKUP(I739,Product!$A$2:$H$501,3,FALSE)</f>
        <v>Clothing</v>
      </c>
      <c r="L739" s="11" t="str">
        <f>VLOOKUP(I739, Product!$A$2:$H$501, 4,FALSE)</f>
        <v>Outerwear</v>
      </c>
      <c r="M739" s="11" t="str">
        <f>VLOOKUP(I739, Product!$A$2:$H$501,5,FALSE)</f>
        <v>Phillips and Sons</v>
      </c>
      <c r="N739" s="12">
        <f>VLOOKUP(I739, Product!$A$2:$I$501,8,FALSE)</f>
        <v>358.47</v>
      </c>
      <c r="O739" s="12">
        <f>VLOOKUP(I739, Product!$A$2:$I$501,9,FALSE)</f>
        <v>143</v>
      </c>
      <c r="P739" s="11" t="s">
        <v>1789</v>
      </c>
      <c r="Q739" s="11" t="str">
        <f>VLOOKUP(P739,Store_Dim!$A$2:$E$21,2,FALSE)</f>
        <v>Hill, Wagner and Ballard</v>
      </c>
      <c r="R739" s="11" t="str">
        <f>VLOOKUP(P739,Store_Dim!$A$2:$E$21,3,FALSE)</f>
        <v>East</v>
      </c>
      <c r="S739" s="11" t="str">
        <f>VLOOKUP(P739,Store_Dim!$A$2:$E$21,4,FALSE)</f>
        <v>East Davidville</v>
      </c>
      <c r="T739" s="11" t="str">
        <f>VLOOKUP(P739,Store_Dim!$A$2:$E$21,5,FALSE)</f>
        <v>Online</v>
      </c>
      <c r="U739" s="11" t="s">
        <v>3487</v>
      </c>
      <c r="V739" s="14">
        <f>VLOOKUP(Table1[[#This Row],[Sales_ID]],Sales!$A$2:$O$2001,2,FALSE)</f>
        <v>45230</v>
      </c>
      <c r="W739" s="15">
        <f>VLOOKUP(Table1[[#This Row],[Sales_ID]],Sales!$A$2:$O$2001,12,FALSE)</f>
        <v>3</v>
      </c>
      <c r="X739" s="16" t="str">
        <f>TEXT(VLOOKUP(Table1[[#This Row],[Sales_ID]],Sales!$A$2:$O$2001,13,FALSE),"₹#,##0")</f>
        <v>₹582</v>
      </c>
      <c r="Y739" s="51">
        <f>VLOOKUP(Table1[[#This Row],[Sales_ID]],Sales!$A$2:$O$2001,14,FALSE)</f>
        <v>0</v>
      </c>
      <c r="Z739" s="11" t="str">
        <f>VLOOKUP(Table1[[#This Row],[Sales_ID]],Sales!$A$2:$O$2001,10,FALSE)</f>
        <v>PayPal</v>
      </c>
      <c r="AA739" s="50">
        <f>VLOOKUP(Table1[[#This Row],[Sales_ID]],Sales!$A$2:$O$2001,15,FALSE)</f>
        <v>1746.96</v>
      </c>
    </row>
    <row r="740" spans="1:27" x14ac:dyDescent="0.3">
      <c r="A740" s="11" t="s">
        <v>568</v>
      </c>
      <c r="B740" s="11" t="str">
        <f>PROPER(VLOOKUP(A740,Customer!$A$2:$J$501,9,FALSE))</f>
        <v>Amy Wilson</v>
      </c>
      <c r="C740" s="11" t="str">
        <f>PROPER(VLOOKUP(A740,Customer!$A$2:$H$501,3,FALSE))</f>
        <v>44</v>
      </c>
      <c r="D740" s="11" t="str">
        <f>PROPER(VLOOKUP(A740,Customer!$A$2:$H$501,4,FALSE))</f>
        <v>Female</v>
      </c>
      <c r="E740" s="11" t="str">
        <f>PROPER(VLOOKUP(A740,Customer!$A$2:$H$501,5,FALSE))</f>
        <v>Morrisburgh</v>
      </c>
      <c r="F740" s="11" t="str">
        <f>PROPER(VLOOKUP(A740,Customer!$A$2:$H$501,6,FALSE))</f>
        <v>Indiana</v>
      </c>
      <c r="G740" s="11" t="str">
        <f>VLOOKUP(A740,Customer!$A$2:$H$501,7,FALSE)</f>
        <v>USA</v>
      </c>
      <c r="H740" s="11" t="str">
        <f>PROPER(VLOOKUP(A740,Customer!$A$1:$J$501,10,FALSE))</f>
        <v>Platinum</v>
      </c>
      <c r="I740" s="11" t="s">
        <v>1646</v>
      </c>
      <c r="J740" s="11" t="str">
        <f>VLOOKUP(I740, Product!$A$2:$H$501, 2,FALSE)</f>
        <v>Men's Roll-On Perfume</v>
      </c>
      <c r="K740" s="11" t="str">
        <f>VLOOKUP(I740,Product!$A$2:$H$501,3,FALSE)</f>
        <v>Beauty</v>
      </c>
      <c r="L740" s="11" t="str">
        <f>VLOOKUP(I740, Product!$A$2:$H$501, 4,FALSE)</f>
        <v>Fragrance</v>
      </c>
      <c r="M740" s="11" t="str">
        <f>VLOOKUP(I740, Product!$A$2:$H$501,5,FALSE)</f>
        <v>Sullivan and Sons</v>
      </c>
      <c r="N740" s="12">
        <f>VLOOKUP(I740, Product!$A$2:$I$501,8,FALSE)</f>
        <v>43.29</v>
      </c>
      <c r="O740" s="12">
        <f>VLOOKUP(I740, Product!$A$2:$I$501,9,FALSE)</f>
        <v>267</v>
      </c>
      <c r="P740" s="11" t="s">
        <v>1807</v>
      </c>
      <c r="Q740" s="11" t="str">
        <f>VLOOKUP(P740,Store_Dim!$A$2:$E$21,2,FALSE)</f>
        <v>Holloway Ltd</v>
      </c>
      <c r="R740" s="11" t="str">
        <f>VLOOKUP(P740,Store_Dim!$A$2:$E$21,3,FALSE)</f>
        <v>North</v>
      </c>
      <c r="S740" s="11" t="str">
        <f>VLOOKUP(P740,Store_Dim!$A$2:$E$21,4,FALSE)</f>
        <v>Bensonhaven</v>
      </c>
      <c r="T740" s="11" t="str">
        <f>VLOOKUP(P740,Store_Dim!$A$2:$E$21,5,FALSE)</f>
        <v>Flagship</v>
      </c>
      <c r="U740" s="11" t="s">
        <v>3488</v>
      </c>
      <c r="V740" s="14">
        <f>VLOOKUP(Table1[[#This Row],[Sales_ID]],Sales!$A$2:$O$2001,2,FALSE)</f>
        <v>45341</v>
      </c>
      <c r="W740" s="15">
        <f>VLOOKUP(Table1[[#This Row],[Sales_ID]],Sales!$A$2:$O$2001,12,FALSE)</f>
        <v>2</v>
      </c>
      <c r="X740" s="16" t="str">
        <f>TEXT(VLOOKUP(Table1[[#This Row],[Sales_ID]],Sales!$A$2:$O$2001,13,FALSE),"₹#,##0")</f>
        <v>₹869</v>
      </c>
      <c r="Y740" s="51">
        <f>VLOOKUP(Table1[[#This Row],[Sales_ID]],Sales!$A$2:$O$2001,14,FALSE)</f>
        <v>0.24</v>
      </c>
      <c r="Z740" s="11" t="str">
        <f>VLOOKUP(Table1[[#This Row],[Sales_ID]],Sales!$A$2:$O$2001,10,FALSE)</f>
        <v>COD</v>
      </c>
      <c r="AA740" s="50">
        <f>VLOOKUP(Table1[[#This Row],[Sales_ID]],Sales!$A$2:$O$2001,15,FALSE)</f>
        <v>1321.5336</v>
      </c>
    </row>
    <row r="741" spans="1:27" x14ac:dyDescent="0.3">
      <c r="A741" s="11" t="s">
        <v>93</v>
      </c>
      <c r="B741" s="11" t="str">
        <f>PROPER(VLOOKUP(A741,Customer!$A$2:$J$501,9,FALSE))</f>
        <v>Jeff Martinez</v>
      </c>
      <c r="C741" s="11" t="str">
        <f>PROPER(VLOOKUP(A741,Customer!$A$2:$H$501,3,FALSE))</f>
        <v>36</v>
      </c>
      <c r="D741" s="11" t="str">
        <f>PROPER(VLOOKUP(A741,Customer!$A$2:$H$501,4,FALSE))</f>
        <v>Female</v>
      </c>
      <c r="E741" s="11" t="str">
        <f>PROPER(VLOOKUP(A741,Customer!$A$2:$H$501,5,FALSE))</f>
        <v>Smithburgh</v>
      </c>
      <c r="F741" s="11" t="str">
        <f>PROPER(VLOOKUP(A741,Customer!$A$2:$H$501,6,FALSE))</f>
        <v>Oklahoma</v>
      </c>
      <c r="G741" s="11" t="str">
        <f>VLOOKUP(A741,Customer!$A$2:$H$501,7,FALSE)</f>
        <v>USA</v>
      </c>
      <c r="H741" s="11" t="str">
        <f>PROPER(VLOOKUP(A741,Customer!$A$1:$J$501,10,FALSE))</f>
        <v>Gold</v>
      </c>
      <c r="I741" s="11" t="s">
        <v>1656</v>
      </c>
      <c r="J741" s="11" t="str">
        <f>VLOOKUP(I741, Product!$A$2:$H$501, 2,FALSE)</f>
        <v>Sports Stopwatch Pro</v>
      </c>
      <c r="K741" s="11" t="str">
        <f>VLOOKUP(I741,Product!$A$2:$H$501,3,FALSE)</f>
        <v>Sports</v>
      </c>
      <c r="L741" s="11" t="str">
        <f>VLOOKUP(I741, Product!$A$2:$H$501, 4,FALSE)</f>
        <v>Accessories</v>
      </c>
      <c r="M741" s="11" t="str">
        <f>VLOOKUP(I741, Product!$A$2:$H$501,5,FALSE)</f>
        <v>Thompson-French</v>
      </c>
      <c r="N741" s="12">
        <f>VLOOKUP(I741, Product!$A$2:$I$501,8,FALSE)</f>
        <v>434.84</v>
      </c>
      <c r="O741" s="12">
        <f>VLOOKUP(I741, Product!$A$2:$I$501,9,FALSE)</f>
        <v>185</v>
      </c>
      <c r="P741" s="11" t="s">
        <v>1769</v>
      </c>
      <c r="Q741" s="11" t="str">
        <f>VLOOKUP(P741,Store_Dim!$A$2:$E$21,2,FALSE)</f>
        <v>Alexander Group</v>
      </c>
      <c r="R741" s="11" t="str">
        <f>VLOOKUP(P741,Store_Dim!$A$2:$E$21,3,FALSE)</f>
        <v>South</v>
      </c>
      <c r="S741" s="11" t="str">
        <f>VLOOKUP(P741,Store_Dim!$A$2:$E$21,4,FALSE)</f>
        <v>Port Sharon</v>
      </c>
      <c r="T741" s="11" t="str">
        <f>VLOOKUP(P741,Store_Dim!$A$2:$E$21,5,FALSE)</f>
        <v>Online</v>
      </c>
      <c r="U741" s="11" t="s">
        <v>3489</v>
      </c>
      <c r="V741" s="14">
        <f>VLOOKUP(Table1[[#This Row],[Sales_ID]],Sales!$A$2:$O$2001,2,FALSE)</f>
        <v>45440</v>
      </c>
      <c r="W741" s="15">
        <f>VLOOKUP(Table1[[#This Row],[Sales_ID]],Sales!$A$2:$O$2001,12,FALSE)</f>
        <v>1</v>
      </c>
      <c r="X741" s="16" t="str">
        <f>TEXT(VLOOKUP(Table1[[#This Row],[Sales_ID]],Sales!$A$2:$O$2001,13,FALSE),"₹#,##0")</f>
        <v>₹62</v>
      </c>
      <c r="Y741" s="51">
        <f>VLOOKUP(Table1[[#This Row],[Sales_ID]],Sales!$A$2:$O$2001,14,FALSE)</f>
        <v>0.03</v>
      </c>
      <c r="Z741" s="11" t="str">
        <f>VLOOKUP(Table1[[#This Row],[Sales_ID]],Sales!$A$2:$O$2001,10,FALSE)</f>
        <v>COD</v>
      </c>
      <c r="AA741" s="50">
        <f>VLOOKUP(Table1[[#This Row],[Sales_ID]],Sales!$A$2:$O$2001,15,FALSE)</f>
        <v>60.392200000000003</v>
      </c>
    </row>
    <row r="742" spans="1:27" x14ac:dyDescent="0.3">
      <c r="A742" s="11" t="s">
        <v>511</v>
      </c>
      <c r="B742" s="11" t="str">
        <f>PROPER(VLOOKUP(A742,Customer!$A$2:$J$501,9,FALSE))</f>
        <v>Patrick Roberts</v>
      </c>
      <c r="C742" s="11" t="str">
        <f>PROPER(VLOOKUP(A742,Customer!$A$2:$H$501,3,FALSE))</f>
        <v>41</v>
      </c>
      <c r="D742" s="11" t="str">
        <f>PROPER(VLOOKUP(A742,Customer!$A$2:$H$501,4,FALSE))</f>
        <v>Female</v>
      </c>
      <c r="E742" s="11" t="str">
        <f>PROPER(VLOOKUP(A742,Customer!$A$2:$H$501,5,FALSE))</f>
        <v>Jaredville</v>
      </c>
      <c r="F742" s="11" t="str">
        <f>PROPER(VLOOKUP(A742,Customer!$A$2:$H$501,6,FALSE))</f>
        <v>Missouri</v>
      </c>
      <c r="G742" s="11" t="str">
        <f>VLOOKUP(A742,Customer!$A$2:$H$501,7,FALSE)</f>
        <v>USA</v>
      </c>
      <c r="H742" s="11" t="str">
        <f>PROPER(VLOOKUP(A742,Customer!$A$1:$J$501,10,FALSE))</f>
        <v>Platinum</v>
      </c>
      <c r="I742" s="11" t="s">
        <v>1626</v>
      </c>
      <c r="J742" s="11" t="str">
        <f>VLOOKUP(I742, Product!$A$2:$H$501, 2,FALSE)</f>
        <v>Portable Power Bank</v>
      </c>
      <c r="K742" s="11" t="str">
        <f>VLOOKUP(I742,Product!$A$2:$H$501,3,FALSE)</f>
        <v>Electronics</v>
      </c>
      <c r="L742" s="11" t="str">
        <f>VLOOKUP(I742, Product!$A$2:$H$501, 4,FALSE)</f>
        <v>Mobile</v>
      </c>
      <c r="M742" s="11" t="str">
        <f>VLOOKUP(I742, Product!$A$2:$H$501,5,FALSE)</f>
        <v>Cummings and Sons</v>
      </c>
      <c r="N742" s="12">
        <f>VLOOKUP(I742, Product!$A$2:$I$501,8,FALSE)</f>
        <v>326.06</v>
      </c>
      <c r="O742" s="12">
        <f>VLOOKUP(I742, Product!$A$2:$I$501,9,FALSE)</f>
        <v>301</v>
      </c>
      <c r="P742" s="11" t="s">
        <v>1799</v>
      </c>
      <c r="Q742" s="11" t="str">
        <f>VLOOKUP(P742,Store_Dim!$A$2:$E$21,2,FALSE)</f>
        <v>Mcdonald Inc</v>
      </c>
      <c r="R742" s="11" t="str">
        <f>VLOOKUP(P742,Store_Dim!$A$2:$E$21,3,FALSE)</f>
        <v>South</v>
      </c>
      <c r="S742" s="11" t="str">
        <f>VLOOKUP(P742,Store_Dim!$A$2:$E$21,4,FALSE)</f>
        <v>Christopherland</v>
      </c>
      <c r="T742" s="11" t="str">
        <f>VLOOKUP(P742,Store_Dim!$A$2:$E$21,5,FALSE)</f>
        <v>Outlet</v>
      </c>
      <c r="U742" s="11" t="s">
        <v>3490</v>
      </c>
      <c r="V742" s="14">
        <f>VLOOKUP(Table1[[#This Row],[Sales_ID]],Sales!$A$2:$O$2001,2,FALSE)</f>
        <v>45798</v>
      </c>
      <c r="W742" s="15">
        <f>VLOOKUP(Table1[[#This Row],[Sales_ID]],Sales!$A$2:$O$2001,12,FALSE)</f>
        <v>3</v>
      </c>
      <c r="X742" s="16" t="str">
        <f>TEXT(VLOOKUP(Table1[[#This Row],[Sales_ID]],Sales!$A$2:$O$2001,13,FALSE),"₹#,##0")</f>
        <v>₹344</v>
      </c>
      <c r="Y742" s="51">
        <f>VLOOKUP(Table1[[#This Row],[Sales_ID]],Sales!$A$2:$O$2001,14,FALSE)</f>
        <v>0.04</v>
      </c>
      <c r="Z742" s="11" t="str">
        <f>VLOOKUP(Table1[[#This Row],[Sales_ID]],Sales!$A$2:$O$2001,10,FALSE)</f>
        <v>COD</v>
      </c>
      <c r="AA742" s="50">
        <f>VLOOKUP(Table1[[#This Row],[Sales_ID]],Sales!$A$2:$O$2001,15,FALSE)</f>
        <v>990.6336</v>
      </c>
    </row>
    <row r="743" spans="1:27" x14ac:dyDescent="0.3">
      <c r="A743" s="11" t="s">
        <v>957</v>
      </c>
      <c r="B743" s="11" t="str">
        <f>PROPER(VLOOKUP(A743,Customer!$A$2:$J$501,9,FALSE))</f>
        <v>John Sloan</v>
      </c>
      <c r="C743" s="11" t="str">
        <f>PROPER(VLOOKUP(A743,Customer!$A$2:$H$501,3,FALSE))</f>
        <v>23</v>
      </c>
      <c r="D743" s="11" t="str">
        <f>PROPER(VLOOKUP(A743,Customer!$A$2:$H$501,4,FALSE))</f>
        <v>Female</v>
      </c>
      <c r="E743" s="11" t="str">
        <f>PROPER(VLOOKUP(A743,Customer!$A$2:$H$501,5,FALSE))</f>
        <v>East Johntown</v>
      </c>
      <c r="F743" s="11" t="str">
        <f>PROPER(VLOOKUP(A743,Customer!$A$2:$H$501,6,FALSE))</f>
        <v>Delaware</v>
      </c>
      <c r="G743" s="11" t="str">
        <f>VLOOKUP(A743,Customer!$A$2:$H$501,7,FALSE)</f>
        <v>USA</v>
      </c>
      <c r="H743" s="11" t="str">
        <f>PROPER(VLOOKUP(A743,Customer!$A$1:$J$501,10,FALSE))</f>
        <v>Platinum</v>
      </c>
      <c r="I743" s="11" t="s">
        <v>1596</v>
      </c>
      <c r="J743" s="11" t="str">
        <f>VLOOKUP(I743, Product!$A$2:$H$501, 2,FALSE)</f>
        <v>Foldable Camping Chair</v>
      </c>
      <c r="K743" s="11" t="str">
        <f>VLOOKUP(I743,Product!$A$2:$H$501,3,FALSE)</f>
        <v>Sports</v>
      </c>
      <c r="L743" s="11" t="str">
        <f>VLOOKUP(I743, Product!$A$2:$H$501, 4,FALSE)</f>
        <v>Outdoor</v>
      </c>
      <c r="M743" s="11" t="str">
        <f>VLOOKUP(I743, Product!$A$2:$H$501,5,FALSE)</f>
        <v>Cook Ltd</v>
      </c>
      <c r="N743" s="12">
        <f>VLOOKUP(I743, Product!$A$2:$I$501,8,FALSE)</f>
        <v>166.06</v>
      </c>
      <c r="O743" s="12">
        <f>VLOOKUP(I743, Product!$A$2:$I$501,9,FALSE)</f>
        <v>340</v>
      </c>
      <c r="P743" s="11" t="s">
        <v>1794</v>
      </c>
      <c r="Q743" s="11" t="str">
        <f>VLOOKUP(P743,Store_Dim!$A$2:$E$21,2,FALSE)</f>
        <v>Thomas, Bridges and Harris</v>
      </c>
      <c r="R743" s="11" t="str">
        <f>VLOOKUP(P743,Store_Dim!$A$2:$E$21,3,FALSE)</f>
        <v>North</v>
      </c>
      <c r="S743" s="11" t="str">
        <f>VLOOKUP(P743,Store_Dim!$A$2:$E$21,4,FALSE)</f>
        <v>Sabrinatown</v>
      </c>
      <c r="T743" s="11" t="str">
        <f>VLOOKUP(P743,Store_Dim!$A$2:$E$21,5,FALSE)</f>
        <v>Online</v>
      </c>
      <c r="U743" s="11" t="s">
        <v>3491</v>
      </c>
      <c r="V743" s="14">
        <f>VLOOKUP(Table1[[#This Row],[Sales_ID]],Sales!$A$2:$O$2001,2,FALSE)</f>
        <v>45293</v>
      </c>
      <c r="W743" s="15">
        <f>VLOOKUP(Table1[[#This Row],[Sales_ID]],Sales!$A$2:$O$2001,12,FALSE)</f>
        <v>3</v>
      </c>
      <c r="X743" s="16" t="str">
        <f>TEXT(VLOOKUP(Table1[[#This Row],[Sales_ID]],Sales!$A$2:$O$2001,13,FALSE),"₹#,##0")</f>
        <v>₹305</v>
      </c>
      <c r="Y743" s="51">
        <f>VLOOKUP(Table1[[#This Row],[Sales_ID]],Sales!$A$2:$O$2001,14,FALSE)</f>
        <v>0.11</v>
      </c>
      <c r="Z743" s="11" t="str">
        <f>VLOOKUP(Table1[[#This Row],[Sales_ID]],Sales!$A$2:$O$2001,10,FALSE)</f>
        <v>Credit Card</v>
      </c>
      <c r="AA743" s="50">
        <f>VLOOKUP(Table1[[#This Row],[Sales_ID]],Sales!$A$2:$O$2001,15,FALSE)</f>
        <v>813.46889999999996</v>
      </c>
    </row>
    <row r="744" spans="1:27" x14ac:dyDescent="0.3">
      <c r="A744" s="11" t="s">
        <v>1142</v>
      </c>
      <c r="B744" s="11" t="str">
        <f>PROPER(VLOOKUP(A744,Customer!$A$2:$J$501,9,FALSE))</f>
        <v>Brandon Mcbride</v>
      </c>
      <c r="C744" s="11" t="str">
        <f>PROPER(VLOOKUP(A744,Customer!$A$2:$H$501,3,FALSE))</f>
        <v>63</v>
      </c>
      <c r="D744" s="11" t="str">
        <f>PROPER(VLOOKUP(A744,Customer!$A$2:$H$501,4,FALSE))</f>
        <v>Female</v>
      </c>
      <c r="E744" s="11" t="str">
        <f>PROPER(VLOOKUP(A744,Customer!$A$2:$H$501,5,FALSE))</f>
        <v>Kellyside</v>
      </c>
      <c r="F744" s="11" t="str">
        <f>PROPER(VLOOKUP(A744,Customer!$A$2:$H$501,6,FALSE))</f>
        <v>Alaska</v>
      </c>
      <c r="G744" s="11" t="str">
        <f>VLOOKUP(A744,Customer!$A$2:$H$501,7,FALSE)</f>
        <v>USA</v>
      </c>
      <c r="H744" s="11" t="str">
        <f>PROPER(VLOOKUP(A744,Customer!$A$1:$J$501,10,FALSE))</f>
        <v>Platinum</v>
      </c>
      <c r="I744" s="11" t="s">
        <v>1602</v>
      </c>
      <c r="J744" s="11" t="str">
        <f>VLOOKUP(I744, Product!$A$2:$H$501, 2,FALSE)</f>
        <v>Decorative Floor Vase</v>
      </c>
      <c r="K744" s="11" t="str">
        <f>VLOOKUP(I744,Product!$A$2:$H$501,3,FALSE)</f>
        <v>Home</v>
      </c>
      <c r="L744" s="11" t="str">
        <f>VLOOKUP(I744, Product!$A$2:$H$501, 4,FALSE)</f>
        <v>Decor</v>
      </c>
      <c r="M744" s="11" t="str">
        <f>VLOOKUP(I744, Product!$A$2:$H$501,5,FALSE)</f>
        <v>Khan, Jones and Paul</v>
      </c>
      <c r="N744" s="12">
        <f>VLOOKUP(I744, Product!$A$2:$I$501,8,FALSE)</f>
        <v>234.80599999999998</v>
      </c>
      <c r="O744" s="12">
        <f>VLOOKUP(I744, Product!$A$2:$I$501,9,FALSE)</f>
        <v>378</v>
      </c>
      <c r="P744" s="11" t="s">
        <v>1786</v>
      </c>
      <c r="Q744" s="11" t="str">
        <f>VLOOKUP(P744,Store_Dim!$A$2:$E$21,2,FALSE)</f>
        <v>Moore, Padilla and Butler</v>
      </c>
      <c r="R744" s="11" t="str">
        <f>VLOOKUP(P744,Store_Dim!$A$2:$E$21,3,FALSE)</f>
        <v>South</v>
      </c>
      <c r="S744" s="11" t="str">
        <f>VLOOKUP(P744,Store_Dim!$A$2:$E$21,4,FALSE)</f>
        <v>East Johnstad</v>
      </c>
      <c r="T744" s="11" t="str">
        <f>VLOOKUP(P744,Store_Dim!$A$2:$E$21,5,FALSE)</f>
        <v>Flagship</v>
      </c>
      <c r="U744" s="11" t="s">
        <v>3492</v>
      </c>
      <c r="V744" s="14">
        <f>VLOOKUP(Table1[[#This Row],[Sales_ID]],Sales!$A$2:$O$2001,2,FALSE)</f>
        <v>45296</v>
      </c>
      <c r="W744" s="15">
        <f>VLOOKUP(Table1[[#This Row],[Sales_ID]],Sales!$A$2:$O$2001,12,FALSE)</f>
        <v>4</v>
      </c>
      <c r="X744" s="16" t="str">
        <f>TEXT(VLOOKUP(Table1[[#This Row],[Sales_ID]],Sales!$A$2:$O$2001,13,FALSE),"₹#,##0")</f>
        <v>₹208</v>
      </c>
      <c r="Y744" s="51">
        <f>VLOOKUP(Table1[[#This Row],[Sales_ID]],Sales!$A$2:$O$2001,14,FALSE)</f>
        <v>0.01</v>
      </c>
      <c r="Z744" s="11" t="str">
        <f>VLOOKUP(Table1[[#This Row],[Sales_ID]],Sales!$A$2:$O$2001,10,FALSE)</f>
        <v>PayPal</v>
      </c>
      <c r="AA744" s="50">
        <f>VLOOKUP(Table1[[#This Row],[Sales_ID]],Sales!$A$2:$O$2001,15,FALSE)</f>
        <v>825.02639999999997</v>
      </c>
    </row>
    <row r="745" spans="1:27" x14ac:dyDescent="0.3">
      <c r="A745" s="11" t="s">
        <v>984</v>
      </c>
      <c r="B745" s="11" t="str">
        <f>PROPER(VLOOKUP(A745,Customer!$A$2:$J$501,9,FALSE))</f>
        <v>Jason Mullins</v>
      </c>
      <c r="C745" s="11" t="str">
        <f>PROPER(VLOOKUP(A745,Customer!$A$2:$H$501,3,FALSE))</f>
        <v>47</v>
      </c>
      <c r="D745" s="11" t="str">
        <f>PROPER(VLOOKUP(A745,Customer!$A$2:$H$501,4,FALSE))</f>
        <v>Female</v>
      </c>
      <c r="E745" s="11" t="str">
        <f>PROPER(VLOOKUP(A745,Customer!$A$2:$H$501,5,FALSE))</f>
        <v>Brianchester</v>
      </c>
      <c r="F745" s="11" t="str">
        <f>PROPER(VLOOKUP(A745,Customer!$A$2:$H$501,6,FALSE))</f>
        <v>Delaware</v>
      </c>
      <c r="G745" s="11" t="str">
        <f>VLOOKUP(A745,Customer!$A$2:$H$501,7,FALSE)</f>
        <v>USA</v>
      </c>
      <c r="H745" s="11" t="str">
        <f>PROPER(VLOOKUP(A745,Customer!$A$1:$J$501,10,FALSE))</f>
        <v>Silver</v>
      </c>
      <c r="I745" s="11" t="s">
        <v>1720</v>
      </c>
      <c r="J745" s="11" t="str">
        <f>VLOOKUP(I745, Product!$A$2:$H$501, 2,FALSE)</f>
        <v>Kitchen Cutting Board</v>
      </c>
      <c r="K745" s="11" t="str">
        <f>VLOOKUP(I745,Product!$A$2:$H$501,3,FALSE)</f>
        <v>Home</v>
      </c>
      <c r="L745" s="11" t="str">
        <f>VLOOKUP(I745, Product!$A$2:$H$501, 4,FALSE)</f>
        <v>Kitchen</v>
      </c>
      <c r="M745" s="11" t="str">
        <f>VLOOKUP(I745, Product!$A$2:$H$501,5,FALSE)</f>
        <v>Taylor, Dodson and Johnston</v>
      </c>
      <c r="N745" s="12">
        <f>VLOOKUP(I745, Product!$A$2:$I$501,8,FALSE)</f>
        <v>176.07</v>
      </c>
      <c r="O745" s="12">
        <f>VLOOKUP(I745, Product!$A$2:$I$501,9,FALSE)</f>
        <v>82</v>
      </c>
      <c r="P745" s="11" t="s">
        <v>1757</v>
      </c>
      <c r="Q745" s="11" t="str">
        <f>VLOOKUP(P745,Store_Dim!$A$2:$E$21,2,FALSE)</f>
        <v>Martinez, Adkins and Johnson</v>
      </c>
      <c r="R745" s="11" t="str">
        <f>VLOOKUP(P745,Store_Dim!$A$2:$E$21,3,FALSE)</f>
        <v>North</v>
      </c>
      <c r="S745" s="11" t="str">
        <f>VLOOKUP(P745,Store_Dim!$A$2:$E$21,4,FALSE)</f>
        <v>Danielmouth</v>
      </c>
      <c r="T745" s="11" t="str">
        <f>VLOOKUP(P745,Store_Dim!$A$2:$E$21,5,FALSE)</f>
        <v>Flagship</v>
      </c>
      <c r="U745" s="11" t="s">
        <v>3493</v>
      </c>
      <c r="V745" s="14">
        <f>VLOOKUP(Table1[[#This Row],[Sales_ID]],Sales!$A$2:$O$2001,2,FALSE)</f>
        <v>45860</v>
      </c>
      <c r="W745" s="15">
        <f>VLOOKUP(Table1[[#This Row],[Sales_ID]],Sales!$A$2:$O$2001,12,FALSE)</f>
        <v>1</v>
      </c>
      <c r="X745" s="16" t="str">
        <f>TEXT(VLOOKUP(Table1[[#This Row],[Sales_ID]],Sales!$A$2:$O$2001,13,FALSE),"₹#,##0")</f>
        <v>₹119</v>
      </c>
      <c r="Y745" s="51">
        <f>VLOOKUP(Table1[[#This Row],[Sales_ID]],Sales!$A$2:$O$2001,14,FALSE)</f>
        <v>0.13</v>
      </c>
      <c r="Z745" s="11" t="str">
        <f>VLOOKUP(Table1[[#This Row],[Sales_ID]],Sales!$A$2:$O$2001,10,FALSE)</f>
        <v>COD</v>
      </c>
      <c r="AA745" s="50">
        <f>VLOOKUP(Table1[[#This Row],[Sales_ID]],Sales!$A$2:$O$2001,15,FALSE)</f>
        <v>103.56480000000001</v>
      </c>
    </row>
    <row r="746" spans="1:27" x14ac:dyDescent="0.3">
      <c r="A746" s="11" t="s">
        <v>1011</v>
      </c>
      <c r="B746" s="11" t="str">
        <f>PROPER(VLOOKUP(A746,Customer!$A$2:$J$501,9,FALSE))</f>
        <v>Darren Burton</v>
      </c>
      <c r="C746" s="11" t="str">
        <f>PROPER(VLOOKUP(A746,Customer!$A$2:$H$501,3,FALSE))</f>
        <v>21</v>
      </c>
      <c r="D746" s="11" t="str">
        <f>PROPER(VLOOKUP(A746,Customer!$A$2:$H$501,4,FALSE))</f>
        <v>Female</v>
      </c>
      <c r="E746" s="11" t="str">
        <f>PROPER(VLOOKUP(A746,Customer!$A$2:$H$501,5,FALSE))</f>
        <v>Lake Alice</v>
      </c>
      <c r="F746" s="11" t="str">
        <f>PROPER(VLOOKUP(A746,Customer!$A$2:$H$501,6,FALSE))</f>
        <v>Tennessee</v>
      </c>
      <c r="G746" s="11" t="str">
        <f>VLOOKUP(A746,Customer!$A$2:$H$501,7,FALSE)</f>
        <v>USA</v>
      </c>
      <c r="H746" s="11" t="str">
        <f>PROPER(VLOOKUP(A746,Customer!$A$1:$J$501,10,FALSE))</f>
        <v>Bronze</v>
      </c>
      <c r="I746" s="11" t="s">
        <v>1636</v>
      </c>
      <c r="J746" s="11" t="str">
        <f>VLOOKUP(I746, Product!$A$2:$H$501, 2,FALSE)</f>
        <v>Adjustable Jump Rope</v>
      </c>
      <c r="K746" s="11" t="str">
        <f>VLOOKUP(I746,Product!$A$2:$H$501,3,FALSE)</f>
        <v>Sports</v>
      </c>
      <c r="L746" s="11" t="str">
        <f>VLOOKUP(I746, Product!$A$2:$H$501, 4,FALSE)</f>
        <v>Fitness</v>
      </c>
      <c r="M746" s="11" t="str">
        <f>VLOOKUP(I746, Product!$A$2:$H$501,5,FALSE)</f>
        <v>Cox Inc</v>
      </c>
      <c r="N746" s="12">
        <f>VLOOKUP(I746, Product!$A$2:$I$501,8,FALSE)</f>
        <v>167.12</v>
      </c>
      <c r="O746" s="12">
        <f>VLOOKUP(I746, Product!$A$2:$I$501,9,FALSE)</f>
        <v>316</v>
      </c>
      <c r="P746" s="11" t="s">
        <v>1786</v>
      </c>
      <c r="Q746" s="11" t="str">
        <f>VLOOKUP(P746,Store_Dim!$A$2:$E$21,2,FALSE)</f>
        <v>Moore, Padilla and Butler</v>
      </c>
      <c r="R746" s="11" t="str">
        <f>VLOOKUP(P746,Store_Dim!$A$2:$E$21,3,FALSE)</f>
        <v>South</v>
      </c>
      <c r="S746" s="11" t="str">
        <f>VLOOKUP(P746,Store_Dim!$A$2:$E$21,4,FALSE)</f>
        <v>East Johnstad</v>
      </c>
      <c r="T746" s="11" t="str">
        <f>VLOOKUP(P746,Store_Dim!$A$2:$E$21,5,FALSE)</f>
        <v>Flagship</v>
      </c>
      <c r="U746" s="11" t="s">
        <v>3494</v>
      </c>
      <c r="V746" s="14">
        <f>VLOOKUP(Table1[[#This Row],[Sales_ID]],Sales!$A$2:$O$2001,2,FALSE)</f>
        <v>45843</v>
      </c>
      <c r="W746" s="15">
        <f>VLOOKUP(Table1[[#This Row],[Sales_ID]],Sales!$A$2:$O$2001,12,FALSE)</f>
        <v>4</v>
      </c>
      <c r="X746" s="16" t="str">
        <f>TEXT(VLOOKUP(Table1[[#This Row],[Sales_ID]],Sales!$A$2:$O$2001,13,FALSE),"₹#,##0")</f>
        <v>₹792</v>
      </c>
      <c r="Y746" s="51">
        <f>VLOOKUP(Table1[[#This Row],[Sales_ID]],Sales!$A$2:$O$2001,14,FALSE)</f>
        <v>0.06</v>
      </c>
      <c r="Z746" s="11" t="str">
        <f>VLOOKUP(Table1[[#This Row],[Sales_ID]],Sales!$A$2:$O$2001,10,FALSE)</f>
        <v>COD</v>
      </c>
      <c r="AA746" s="50">
        <f>VLOOKUP(Table1[[#This Row],[Sales_ID]],Sales!$A$2:$O$2001,15,FALSE)</f>
        <v>2976.6039999999998</v>
      </c>
    </row>
    <row r="747" spans="1:27" x14ac:dyDescent="0.3">
      <c r="A747" s="11" t="s">
        <v>198</v>
      </c>
      <c r="B747" s="11" t="str">
        <f>PROPER(VLOOKUP(A747,Customer!$A$2:$J$501,9,FALSE))</f>
        <v>Debra Liu</v>
      </c>
      <c r="C747" s="11" t="str">
        <f>PROPER(VLOOKUP(A747,Customer!$A$2:$H$501,3,FALSE))</f>
        <v>55</v>
      </c>
      <c r="D747" s="11" t="str">
        <f>PROPER(VLOOKUP(A747,Customer!$A$2:$H$501,4,FALSE))</f>
        <v>Male</v>
      </c>
      <c r="E747" s="11" t="str">
        <f>PROPER(VLOOKUP(A747,Customer!$A$2:$H$501,5,FALSE))</f>
        <v>South Timtown</v>
      </c>
      <c r="F747" s="11" t="str">
        <f>PROPER(VLOOKUP(A747,Customer!$A$2:$H$501,6,FALSE))</f>
        <v>Minnesota</v>
      </c>
      <c r="G747" s="11" t="str">
        <f>VLOOKUP(A747,Customer!$A$2:$H$501,7,FALSE)</f>
        <v>USA</v>
      </c>
      <c r="H747" s="11" t="str">
        <f>PROPER(VLOOKUP(A747,Customer!$A$1:$J$501,10,FALSE))</f>
        <v>Bronze</v>
      </c>
      <c r="I747" s="11" t="s">
        <v>1576</v>
      </c>
      <c r="J747" s="11" t="str">
        <f>VLOOKUP(I747, Product!$A$2:$H$501, 2,FALSE)</f>
        <v>Decorative Wall Mirror</v>
      </c>
      <c r="K747" s="11" t="str">
        <f>VLOOKUP(I747,Product!$A$2:$H$501,3,FALSE)</f>
        <v>Home</v>
      </c>
      <c r="L747" s="11" t="str">
        <f>VLOOKUP(I747, Product!$A$2:$H$501, 4,FALSE)</f>
        <v>Decor</v>
      </c>
      <c r="M747" s="11" t="str">
        <f>VLOOKUP(I747, Product!$A$2:$H$501,5,FALSE)</f>
        <v>Luna, Anderson and Bowman</v>
      </c>
      <c r="N747" s="12">
        <f>VLOOKUP(I747, Product!$A$2:$I$501,8,FALSE)</f>
        <v>48.01</v>
      </c>
      <c r="O747" s="12">
        <f>VLOOKUP(I747, Product!$A$2:$I$501,9,FALSE)</f>
        <v>439</v>
      </c>
      <c r="P747" s="11" t="s">
        <v>1761</v>
      </c>
      <c r="Q747" s="11" t="str">
        <f>VLOOKUP(P747,Store_Dim!$A$2:$E$21,2,FALSE)</f>
        <v>Black-Horn</v>
      </c>
      <c r="R747" s="11" t="str">
        <f>VLOOKUP(P747,Store_Dim!$A$2:$E$21,3,FALSE)</f>
        <v>South</v>
      </c>
      <c r="S747" s="11" t="str">
        <f>VLOOKUP(P747,Store_Dim!$A$2:$E$21,4,FALSE)</f>
        <v>North Nancyview</v>
      </c>
      <c r="T747" s="11" t="str">
        <f>VLOOKUP(P747,Store_Dim!$A$2:$E$21,5,FALSE)</f>
        <v>Outlet</v>
      </c>
      <c r="U747" s="11" t="s">
        <v>3495</v>
      </c>
      <c r="V747" s="14">
        <f>VLOOKUP(Table1[[#This Row],[Sales_ID]],Sales!$A$2:$O$2001,2,FALSE)</f>
        <v>45862</v>
      </c>
      <c r="W747" s="15">
        <f>VLOOKUP(Table1[[#This Row],[Sales_ID]],Sales!$A$2:$O$2001,12,FALSE)</f>
        <v>2</v>
      </c>
      <c r="X747" s="16" t="str">
        <f>TEXT(VLOOKUP(Table1[[#This Row],[Sales_ID]],Sales!$A$2:$O$2001,13,FALSE),"₹#,##0")</f>
        <v>₹415</v>
      </c>
      <c r="Y747" s="51">
        <f>VLOOKUP(Table1[[#This Row],[Sales_ID]],Sales!$A$2:$O$2001,14,FALSE)</f>
        <v>0.23</v>
      </c>
      <c r="Z747" s="11" t="str">
        <f>VLOOKUP(Table1[[#This Row],[Sales_ID]],Sales!$A$2:$O$2001,10,FALSE)</f>
        <v>Credit Card</v>
      </c>
      <c r="AA747" s="50">
        <f>VLOOKUP(Table1[[#This Row],[Sales_ID]],Sales!$A$2:$O$2001,15,FALSE)</f>
        <v>638.88440000000003</v>
      </c>
    </row>
    <row r="748" spans="1:27" x14ac:dyDescent="0.3">
      <c r="A748" s="11" t="s">
        <v>1289</v>
      </c>
      <c r="B748" s="11" t="str">
        <f>PROPER(VLOOKUP(A748,Customer!$A$2:$J$501,9,FALSE))</f>
        <v>Tyler Cook</v>
      </c>
      <c r="C748" s="11" t="str">
        <f>PROPER(VLOOKUP(A748,Customer!$A$2:$H$501,3,FALSE))</f>
        <v>26</v>
      </c>
      <c r="D748" s="11" t="str">
        <f>PROPER(VLOOKUP(A748,Customer!$A$2:$H$501,4,FALSE))</f>
        <v>Female</v>
      </c>
      <c r="E748" s="11" t="str">
        <f>PROPER(VLOOKUP(A748,Customer!$A$2:$H$501,5,FALSE))</f>
        <v>Kramerview</v>
      </c>
      <c r="F748" s="11" t="str">
        <f>PROPER(VLOOKUP(A748,Customer!$A$2:$H$501,6,FALSE))</f>
        <v>Alaska</v>
      </c>
      <c r="G748" s="11" t="str">
        <f>VLOOKUP(A748,Customer!$A$2:$H$501,7,FALSE)</f>
        <v>USA</v>
      </c>
      <c r="H748" s="11" t="str">
        <f>PROPER(VLOOKUP(A748,Customer!$A$1:$J$501,10,FALSE))</f>
        <v>Silver</v>
      </c>
      <c r="I748" s="11" t="s">
        <v>1706</v>
      </c>
      <c r="J748" s="11" t="str">
        <f>VLOOKUP(I748, Product!$A$2:$H$501, 2,FALSE)</f>
        <v>Decorative Lamp Shade</v>
      </c>
      <c r="K748" s="11" t="str">
        <f>VLOOKUP(I748,Product!$A$2:$H$501,3,FALSE)</f>
        <v>Home</v>
      </c>
      <c r="L748" s="11" t="str">
        <f>VLOOKUP(I748, Product!$A$2:$H$501, 4,FALSE)</f>
        <v>Lighting</v>
      </c>
      <c r="M748" s="11" t="str">
        <f>VLOOKUP(I748, Product!$A$2:$H$501,5,FALSE)</f>
        <v>Ramirez-Hanson</v>
      </c>
      <c r="N748" s="12">
        <f>VLOOKUP(I748, Product!$A$2:$I$501,8,FALSE)</f>
        <v>228.53</v>
      </c>
      <c r="O748" s="12">
        <f>VLOOKUP(I748, Product!$A$2:$I$501,9,FALSE)</f>
        <v>469</v>
      </c>
      <c r="P748" s="11" t="s">
        <v>1779</v>
      </c>
      <c r="Q748" s="11" t="str">
        <f>VLOOKUP(P748,Store_Dim!$A$2:$E$21,2,FALSE)</f>
        <v>Martinez-Mullins</v>
      </c>
      <c r="R748" s="11" t="str">
        <f>VLOOKUP(P748,Store_Dim!$A$2:$E$21,3,FALSE)</f>
        <v>South</v>
      </c>
      <c r="S748" s="11" t="str">
        <f>VLOOKUP(P748,Store_Dim!$A$2:$E$21,4,FALSE)</f>
        <v>Williamsfurt</v>
      </c>
      <c r="T748" s="11" t="str">
        <f>VLOOKUP(P748,Store_Dim!$A$2:$E$21,5,FALSE)</f>
        <v>Online</v>
      </c>
      <c r="U748" s="11" t="s">
        <v>1993</v>
      </c>
      <c r="V748" s="14">
        <f>VLOOKUP(Table1[[#This Row],[Sales_ID]],Sales!$A$2:$O$2001,2,FALSE)</f>
        <v>45866</v>
      </c>
      <c r="W748" s="15">
        <f>VLOOKUP(Table1[[#This Row],[Sales_ID]],Sales!$A$2:$O$2001,12,FALSE)</f>
        <v>4</v>
      </c>
      <c r="X748" s="16" t="str">
        <f>TEXT(VLOOKUP(Table1[[#This Row],[Sales_ID]],Sales!$A$2:$O$2001,13,FALSE),"₹#,##0")</f>
        <v>₹422</v>
      </c>
      <c r="Y748" s="51">
        <f>VLOOKUP(Table1[[#This Row],[Sales_ID]],Sales!$A$2:$O$2001,14,FALSE)</f>
        <v>0.04</v>
      </c>
      <c r="Z748" s="11" t="str">
        <f>VLOOKUP(Table1[[#This Row],[Sales_ID]],Sales!$A$2:$O$2001,10,FALSE)</f>
        <v>Credit Card</v>
      </c>
      <c r="AA748" s="50">
        <f>VLOOKUP(Table1[[#This Row],[Sales_ID]],Sales!$A$2:$O$2001,15,FALSE)</f>
        <v>1620.8255999999999</v>
      </c>
    </row>
    <row r="749" spans="1:27" x14ac:dyDescent="0.3">
      <c r="A749" s="11" t="s">
        <v>1472</v>
      </c>
      <c r="B749" s="11" t="str">
        <f>PROPER(VLOOKUP(A749,Customer!$A$2:$J$501,9,FALSE))</f>
        <v>Earl Smith Dds</v>
      </c>
      <c r="C749" s="11" t="str">
        <f>PROPER(VLOOKUP(A749,Customer!$A$2:$H$501,3,FALSE))</f>
        <v>59</v>
      </c>
      <c r="D749" s="11" t="str">
        <f>PROPER(VLOOKUP(A749,Customer!$A$2:$H$501,4,FALSE))</f>
        <v>Male</v>
      </c>
      <c r="E749" s="11" t="str">
        <f>PROPER(VLOOKUP(A749,Customer!$A$2:$H$501,5,FALSE))</f>
        <v>West Sarah</v>
      </c>
      <c r="F749" s="11" t="str">
        <f>PROPER(VLOOKUP(A749,Customer!$A$2:$H$501,6,FALSE))</f>
        <v>South Dakota</v>
      </c>
      <c r="G749" s="11" t="str">
        <f>VLOOKUP(A749,Customer!$A$2:$H$501,7,FALSE)</f>
        <v>USA</v>
      </c>
      <c r="H749" s="11" t="str">
        <f>PROPER(VLOOKUP(A749,Customer!$A$1:$J$501,10,FALSE))</f>
        <v>Gold</v>
      </c>
      <c r="I749" s="11" t="s">
        <v>1624</v>
      </c>
      <c r="J749" s="11" t="str">
        <f>VLOOKUP(I749, Product!$A$2:$H$501, 2,FALSE)</f>
        <v>Sports Water Hydration Pack</v>
      </c>
      <c r="K749" s="11" t="str">
        <f>VLOOKUP(I749,Product!$A$2:$H$501,3,FALSE)</f>
        <v>Sports</v>
      </c>
      <c r="L749" s="11" t="str">
        <f>VLOOKUP(I749, Product!$A$2:$H$501, 4,FALSE)</f>
        <v>Outdoor</v>
      </c>
      <c r="M749" s="11" t="str">
        <f>VLOOKUP(I749, Product!$A$2:$H$501,5,FALSE)</f>
        <v>Sims-Smith</v>
      </c>
      <c r="N749" s="12">
        <f>VLOOKUP(I749, Product!$A$2:$I$501,8,FALSE)</f>
        <v>135.61000000000001</v>
      </c>
      <c r="O749" s="12">
        <f>VLOOKUP(I749, Product!$A$2:$I$501,9,FALSE)</f>
        <v>394</v>
      </c>
      <c r="P749" s="11" t="s">
        <v>1794</v>
      </c>
      <c r="Q749" s="11" t="str">
        <f>VLOOKUP(P749,Store_Dim!$A$2:$E$21,2,FALSE)</f>
        <v>Thomas, Bridges and Harris</v>
      </c>
      <c r="R749" s="11" t="str">
        <f>VLOOKUP(P749,Store_Dim!$A$2:$E$21,3,FALSE)</f>
        <v>North</v>
      </c>
      <c r="S749" s="11" t="str">
        <f>VLOOKUP(P749,Store_Dim!$A$2:$E$21,4,FALSE)</f>
        <v>Sabrinatown</v>
      </c>
      <c r="T749" s="11" t="str">
        <f>VLOOKUP(P749,Store_Dim!$A$2:$E$21,5,FALSE)</f>
        <v>Online</v>
      </c>
      <c r="U749" s="11" t="s">
        <v>3496</v>
      </c>
      <c r="V749" s="14">
        <f>VLOOKUP(Table1[[#This Row],[Sales_ID]],Sales!$A$2:$O$2001,2,FALSE)</f>
        <v>45385</v>
      </c>
      <c r="W749" s="15">
        <f>VLOOKUP(Table1[[#This Row],[Sales_ID]],Sales!$A$2:$O$2001,12,FALSE)</f>
        <v>2</v>
      </c>
      <c r="X749" s="16" t="str">
        <f>TEXT(VLOOKUP(Table1[[#This Row],[Sales_ID]],Sales!$A$2:$O$2001,13,FALSE),"₹#,##0")</f>
        <v>₹961</v>
      </c>
      <c r="Y749" s="51">
        <f>VLOOKUP(Table1[[#This Row],[Sales_ID]],Sales!$A$2:$O$2001,14,FALSE)</f>
        <v>0.28000000000000003</v>
      </c>
      <c r="Z749" s="11" t="str">
        <f>VLOOKUP(Table1[[#This Row],[Sales_ID]],Sales!$A$2:$O$2001,10,FALSE)</f>
        <v>PayPal</v>
      </c>
      <c r="AA749" s="50">
        <f>VLOOKUP(Table1[[#This Row],[Sales_ID]],Sales!$A$2:$O$2001,15,FALSE)</f>
        <v>1383.5663999999999</v>
      </c>
    </row>
    <row r="750" spans="1:27" x14ac:dyDescent="0.3">
      <c r="A750" s="11" t="s">
        <v>690</v>
      </c>
      <c r="B750" s="11" t="str">
        <f>PROPER(VLOOKUP(A750,Customer!$A$2:$J$501,9,FALSE))</f>
        <v>Blake Harrison</v>
      </c>
      <c r="C750" s="11" t="str">
        <f>PROPER(VLOOKUP(A750,Customer!$A$2:$H$501,3,FALSE))</f>
        <v>63</v>
      </c>
      <c r="D750" s="11" t="str">
        <f>PROPER(VLOOKUP(A750,Customer!$A$2:$H$501,4,FALSE))</f>
        <v>Female</v>
      </c>
      <c r="E750" s="11" t="str">
        <f>PROPER(VLOOKUP(A750,Customer!$A$2:$H$501,5,FALSE))</f>
        <v>Lyonsfort</v>
      </c>
      <c r="F750" s="11" t="str">
        <f>PROPER(VLOOKUP(A750,Customer!$A$2:$H$501,6,FALSE))</f>
        <v>Washington</v>
      </c>
      <c r="G750" s="11" t="str">
        <f>VLOOKUP(A750,Customer!$A$2:$H$501,7,FALSE)</f>
        <v>USA</v>
      </c>
      <c r="H750" s="11" t="str">
        <f>PROPER(VLOOKUP(A750,Customer!$A$1:$J$501,10,FALSE))</f>
        <v>Platinum</v>
      </c>
      <c r="I750" s="11" t="s">
        <v>1648</v>
      </c>
      <c r="J750" s="11" t="str">
        <f>VLOOKUP(I750, Product!$A$2:$H$501, 2,FALSE)</f>
        <v>Boxing Hand Wraps</v>
      </c>
      <c r="K750" s="11" t="str">
        <f>VLOOKUP(I750,Product!$A$2:$H$501,3,FALSE)</f>
        <v>Sports</v>
      </c>
      <c r="L750" s="11" t="str">
        <f>VLOOKUP(I750, Product!$A$2:$H$501, 4,FALSE)</f>
        <v>Fitness</v>
      </c>
      <c r="M750" s="11" t="str">
        <f>VLOOKUP(I750, Product!$A$2:$H$501,5,FALSE)</f>
        <v>Smith-King</v>
      </c>
      <c r="N750" s="12">
        <f>VLOOKUP(I750, Product!$A$2:$I$501,8,FALSE)</f>
        <v>190.29</v>
      </c>
      <c r="O750" s="12">
        <f>VLOOKUP(I750, Product!$A$2:$I$501,9,FALSE)</f>
        <v>260</v>
      </c>
      <c r="P750" s="11" t="s">
        <v>1769</v>
      </c>
      <c r="Q750" s="11" t="str">
        <f>VLOOKUP(P750,Store_Dim!$A$2:$E$21,2,FALSE)</f>
        <v>Alexander Group</v>
      </c>
      <c r="R750" s="11" t="str">
        <f>VLOOKUP(P750,Store_Dim!$A$2:$E$21,3,FALSE)</f>
        <v>South</v>
      </c>
      <c r="S750" s="11" t="str">
        <f>VLOOKUP(P750,Store_Dim!$A$2:$E$21,4,FALSE)</f>
        <v>Port Sharon</v>
      </c>
      <c r="T750" s="11" t="str">
        <f>VLOOKUP(P750,Store_Dim!$A$2:$E$21,5,FALSE)</f>
        <v>Online</v>
      </c>
      <c r="U750" s="11" t="s">
        <v>3497</v>
      </c>
      <c r="V750" s="14">
        <f>VLOOKUP(Table1[[#This Row],[Sales_ID]],Sales!$A$2:$O$2001,2,FALSE)</f>
        <v>45668</v>
      </c>
      <c r="W750" s="15">
        <f>VLOOKUP(Table1[[#This Row],[Sales_ID]],Sales!$A$2:$O$2001,12,FALSE)</f>
        <v>4</v>
      </c>
      <c r="X750" s="16" t="str">
        <f>TEXT(VLOOKUP(Table1[[#This Row],[Sales_ID]],Sales!$A$2:$O$2001,13,FALSE),"₹#,##0")</f>
        <v>₹943</v>
      </c>
      <c r="Y750" s="51">
        <f>VLOOKUP(Table1[[#This Row],[Sales_ID]],Sales!$A$2:$O$2001,14,FALSE)</f>
        <v>0.18</v>
      </c>
      <c r="Z750" s="11" t="str">
        <f>VLOOKUP(Table1[[#This Row],[Sales_ID]],Sales!$A$2:$O$2001,10,FALSE)</f>
        <v>PayPal</v>
      </c>
      <c r="AA750" s="50">
        <f>VLOOKUP(Table1[[#This Row],[Sales_ID]],Sales!$A$2:$O$2001,15,FALSE)</f>
        <v>3094.2208000000001</v>
      </c>
    </row>
    <row r="751" spans="1:27" x14ac:dyDescent="0.3">
      <c r="A751" s="11" t="s">
        <v>693</v>
      </c>
      <c r="B751" s="11" t="str">
        <f>PROPER(VLOOKUP(A751,Customer!$A$2:$J$501,9,FALSE))</f>
        <v>Stuart Johnson</v>
      </c>
      <c r="C751" s="11" t="str">
        <f>PROPER(VLOOKUP(A751,Customer!$A$2:$H$501,3,FALSE))</f>
        <v>42</v>
      </c>
      <c r="D751" s="11" t="str">
        <f>PROPER(VLOOKUP(A751,Customer!$A$2:$H$501,4,FALSE))</f>
        <v>Female</v>
      </c>
      <c r="E751" s="11" t="str">
        <f>PROPER(VLOOKUP(A751,Customer!$A$2:$H$501,5,FALSE))</f>
        <v>West Markport</v>
      </c>
      <c r="F751" s="11" t="str">
        <f>PROPER(VLOOKUP(A751,Customer!$A$2:$H$501,6,FALSE))</f>
        <v>North Dakota</v>
      </c>
      <c r="G751" s="11" t="str">
        <f>VLOOKUP(A751,Customer!$A$2:$H$501,7,FALSE)</f>
        <v>USA</v>
      </c>
      <c r="H751" s="11" t="str">
        <f>PROPER(VLOOKUP(A751,Customer!$A$1:$J$501,10,FALSE))</f>
        <v>Platinum</v>
      </c>
      <c r="I751" s="11" t="s">
        <v>1551</v>
      </c>
      <c r="J751" s="11" t="str">
        <f>VLOOKUP(I751, Product!$A$2:$H$501, 2,FALSE)</f>
        <v>Men's Running Jacket</v>
      </c>
      <c r="K751" s="11" t="str">
        <f>VLOOKUP(I751,Product!$A$2:$H$501,3,FALSE)</f>
        <v>Clothing</v>
      </c>
      <c r="L751" s="11" t="str">
        <f>VLOOKUP(I751, Product!$A$2:$H$501, 4,FALSE)</f>
        <v>Outerwear</v>
      </c>
      <c r="M751" s="11" t="str">
        <f>VLOOKUP(I751, Product!$A$2:$H$501,5,FALSE)</f>
        <v>Pineda Ltd</v>
      </c>
      <c r="N751" s="12">
        <f>VLOOKUP(I751, Product!$A$2:$I$501,8,FALSE)</f>
        <v>364.67</v>
      </c>
      <c r="O751" s="12">
        <f>VLOOKUP(I751, Product!$A$2:$I$501,9,FALSE)</f>
        <v>452</v>
      </c>
      <c r="P751" s="11" t="s">
        <v>1797</v>
      </c>
      <c r="Q751" s="11" t="str">
        <f>VLOOKUP(P751,Store_Dim!$A$2:$E$21,2,FALSE)</f>
        <v>Gardner, Humphrey and Contreras</v>
      </c>
      <c r="R751" s="11" t="str">
        <f>VLOOKUP(P751,Store_Dim!$A$2:$E$21,3,FALSE)</f>
        <v>East</v>
      </c>
      <c r="S751" s="11" t="str">
        <f>VLOOKUP(P751,Store_Dim!$A$2:$E$21,4,FALSE)</f>
        <v>Johnsonville</v>
      </c>
      <c r="T751" s="11" t="str">
        <f>VLOOKUP(P751,Store_Dim!$A$2:$E$21,5,FALSE)</f>
        <v>Flagship</v>
      </c>
      <c r="U751" s="11" t="s">
        <v>3498</v>
      </c>
      <c r="V751" s="14">
        <f>VLOOKUP(Table1[[#This Row],[Sales_ID]],Sales!$A$2:$O$2001,2,FALSE)</f>
        <v>45561</v>
      </c>
      <c r="W751" s="15">
        <f>VLOOKUP(Table1[[#This Row],[Sales_ID]],Sales!$A$2:$O$2001,12,FALSE)</f>
        <v>1</v>
      </c>
      <c r="X751" s="16" t="str">
        <f>TEXT(VLOOKUP(Table1[[#This Row],[Sales_ID]],Sales!$A$2:$O$2001,13,FALSE),"₹#,##0")</f>
        <v>₹830</v>
      </c>
      <c r="Y751" s="51">
        <f>VLOOKUP(Table1[[#This Row],[Sales_ID]],Sales!$A$2:$O$2001,14,FALSE)</f>
        <v>0.26</v>
      </c>
      <c r="Z751" s="11" t="str">
        <f>VLOOKUP(Table1[[#This Row],[Sales_ID]],Sales!$A$2:$O$2001,10,FALSE)</f>
        <v>COD</v>
      </c>
      <c r="AA751" s="50">
        <f>VLOOKUP(Table1[[#This Row],[Sales_ID]],Sales!$A$2:$O$2001,15,FALSE)</f>
        <v>614.51080000000002</v>
      </c>
    </row>
    <row r="752" spans="1:27" x14ac:dyDescent="0.3">
      <c r="A752" s="11" t="s">
        <v>1107</v>
      </c>
      <c r="B752" s="11" t="str">
        <f>PROPER(VLOOKUP(A752,Customer!$A$2:$J$501,9,FALSE))</f>
        <v>Laura Green</v>
      </c>
      <c r="C752" s="11" t="str">
        <f>PROPER(VLOOKUP(A752,Customer!$A$2:$H$501,3,FALSE))</f>
        <v>56</v>
      </c>
      <c r="D752" s="11" t="str">
        <f>PROPER(VLOOKUP(A752,Customer!$A$2:$H$501,4,FALSE))</f>
        <v>Female</v>
      </c>
      <c r="E752" s="11" t="str">
        <f>PROPER(VLOOKUP(A752,Customer!$A$2:$H$501,5,FALSE))</f>
        <v>Westbury</v>
      </c>
      <c r="F752" s="11" t="str">
        <f>PROPER(VLOOKUP(A752,Customer!$A$2:$H$501,6,FALSE))</f>
        <v>Oregon</v>
      </c>
      <c r="G752" s="11" t="str">
        <f>VLOOKUP(A752,Customer!$A$2:$H$501,7,FALSE)</f>
        <v>USA</v>
      </c>
      <c r="H752" s="11" t="str">
        <f>PROPER(VLOOKUP(A752,Customer!$A$1:$J$501,10,FALSE))</f>
        <v>Platinum</v>
      </c>
      <c r="I752" s="11" t="s">
        <v>1682</v>
      </c>
      <c r="J752" s="11" t="str">
        <f>VLOOKUP(I752, Product!$A$2:$H$501, 2,FALSE)</f>
        <v>Smart LED Light Strip</v>
      </c>
      <c r="K752" s="11" t="str">
        <f>VLOOKUP(I752,Product!$A$2:$H$501,3,FALSE)</f>
        <v>Electronics</v>
      </c>
      <c r="L752" s="11" t="str">
        <f>VLOOKUP(I752, Product!$A$2:$H$501, 4,FALSE)</f>
        <v>Accessories</v>
      </c>
      <c r="M752" s="11" t="str">
        <f>VLOOKUP(I752, Product!$A$2:$H$501,5,FALSE)</f>
        <v>Flores-Davis</v>
      </c>
      <c r="N752" s="12">
        <f>VLOOKUP(I752, Product!$A$2:$I$501,8,FALSE)</f>
        <v>349.17</v>
      </c>
      <c r="O752" s="12">
        <f>VLOOKUP(I752, Product!$A$2:$I$501,9,FALSE)</f>
        <v>476</v>
      </c>
      <c r="P752" s="11" t="s">
        <v>1807</v>
      </c>
      <c r="Q752" s="11" t="str">
        <f>VLOOKUP(P752,Store_Dim!$A$2:$E$21,2,FALSE)</f>
        <v>Holloway Ltd</v>
      </c>
      <c r="R752" s="11" t="str">
        <f>VLOOKUP(P752,Store_Dim!$A$2:$E$21,3,FALSE)</f>
        <v>North</v>
      </c>
      <c r="S752" s="11" t="str">
        <f>VLOOKUP(P752,Store_Dim!$A$2:$E$21,4,FALSE)</f>
        <v>Bensonhaven</v>
      </c>
      <c r="T752" s="11" t="str">
        <f>VLOOKUP(P752,Store_Dim!$A$2:$E$21,5,FALSE)</f>
        <v>Flagship</v>
      </c>
      <c r="U752" s="11" t="s">
        <v>3499</v>
      </c>
      <c r="V752" s="14">
        <f>VLOOKUP(Table1[[#This Row],[Sales_ID]],Sales!$A$2:$O$2001,2,FALSE)</f>
        <v>45637</v>
      </c>
      <c r="W752" s="15">
        <f>VLOOKUP(Table1[[#This Row],[Sales_ID]],Sales!$A$2:$O$2001,12,FALSE)</f>
        <v>1</v>
      </c>
      <c r="X752" s="16" t="str">
        <f>TEXT(VLOOKUP(Table1[[#This Row],[Sales_ID]],Sales!$A$2:$O$2001,13,FALSE),"₹#,##0")</f>
        <v>₹763</v>
      </c>
      <c r="Y752" s="51">
        <f>VLOOKUP(Table1[[#This Row],[Sales_ID]],Sales!$A$2:$O$2001,14,FALSE)</f>
        <v>0.19</v>
      </c>
      <c r="Z752" s="11" t="str">
        <f>VLOOKUP(Table1[[#This Row],[Sales_ID]],Sales!$A$2:$O$2001,10,FALSE)</f>
        <v>Credit Card</v>
      </c>
      <c r="AA752" s="50">
        <f>VLOOKUP(Table1[[#This Row],[Sales_ID]],Sales!$A$2:$O$2001,15,FALSE)</f>
        <v>617.66549999999995</v>
      </c>
    </row>
    <row r="753" spans="1:27" x14ac:dyDescent="0.3">
      <c r="A753" s="11" t="s">
        <v>1077</v>
      </c>
      <c r="B753" s="11" t="str">
        <f>PROPER(VLOOKUP(A753,Customer!$A$2:$J$501,9,FALSE))</f>
        <v>Ryan Moore</v>
      </c>
      <c r="C753" s="11" t="str">
        <f>PROPER(VLOOKUP(A753,Customer!$A$2:$H$501,3,FALSE))</f>
        <v>38</v>
      </c>
      <c r="D753" s="11" t="str">
        <f>PROPER(VLOOKUP(A753,Customer!$A$2:$H$501,4,FALSE))</f>
        <v>Male</v>
      </c>
      <c r="E753" s="11" t="str">
        <f>PROPER(VLOOKUP(A753,Customer!$A$2:$H$501,5,FALSE))</f>
        <v>Cartershire</v>
      </c>
      <c r="F753" s="11" t="str">
        <f>PROPER(VLOOKUP(A753,Customer!$A$2:$H$501,6,FALSE))</f>
        <v>Virginia</v>
      </c>
      <c r="G753" s="11" t="str">
        <f>VLOOKUP(A753,Customer!$A$2:$H$501,7,FALSE)</f>
        <v>USA</v>
      </c>
      <c r="H753" s="11" t="str">
        <f>PROPER(VLOOKUP(A753,Customer!$A$1:$J$501,10,FALSE))</f>
        <v>Bronze</v>
      </c>
      <c r="I753" s="11" t="s">
        <v>1696</v>
      </c>
      <c r="J753" s="11" t="str">
        <f>VLOOKUP(I753, Product!$A$2:$H$501, 2,FALSE)</f>
        <v>Bluetooth Car Audio System</v>
      </c>
      <c r="K753" s="11" t="str">
        <f>VLOOKUP(I753,Product!$A$2:$H$501,3,FALSE)</f>
        <v>Electronics</v>
      </c>
      <c r="L753" s="11" t="str">
        <f>VLOOKUP(I753, Product!$A$2:$H$501, 4,FALSE)</f>
        <v>Audio</v>
      </c>
      <c r="M753" s="11" t="str">
        <f>VLOOKUP(I753, Product!$A$2:$H$501,5,FALSE)</f>
        <v>Bruce-Bowen</v>
      </c>
      <c r="N753" s="12">
        <f>VLOOKUP(I753, Product!$A$2:$I$501,8,FALSE)</f>
        <v>403.71</v>
      </c>
      <c r="O753" s="12">
        <f>VLOOKUP(I753, Product!$A$2:$I$501,9,FALSE)</f>
        <v>159</v>
      </c>
      <c r="P753" s="11" t="s">
        <v>1810</v>
      </c>
      <c r="Q753" s="11" t="str">
        <f>VLOOKUP(P753,Store_Dim!$A$2:$E$21,2,FALSE)</f>
        <v>Guerrero-Schmitt</v>
      </c>
      <c r="R753" s="11" t="str">
        <f>VLOOKUP(P753,Store_Dim!$A$2:$E$21,3,FALSE)</f>
        <v>East</v>
      </c>
      <c r="S753" s="11" t="str">
        <f>VLOOKUP(P753,Store_Dim!$A$2:$E$21,4,FALSE)</f>
        <v>East Stevechester</v>
      </c>
      <c r="T753" s="11" t="str">
        <f>VLOOKUP(P753,Store_Dim!$A$2:$E$21,5,FALSE)</f>
        <v>Flagship</v>
      </c>
      <c r="U753" s="11" t="s">
        <v>3500</v>
      </c>
      <c r="V753" s="14">
        <f>VLOOKUP(Table1[[#This Row],[Sales_ID]],Sales!$A$2:$O$2001,2,FALSE)</f>
        <v>45839</v>
      </c>
      <c r="W753" s="15">
        <f>VLOOKUP(Table1[[#This Row],[Sales_ID]],Sales!$A$2:$O$2001,12,FALSE)</f>
        <v>2</v>
      </c>
      <c r="X753" s="16" t="str">
        <f>TEXT(VLOOKUP(Table1[[#This Row],[Sales_ID]],Sales!$A$2:$O$2001,13,FALSE),"₹#,##0")</f>
        <v>₹464</v>
      </c>
      <c r="Y753" s="51">
        <f>VLOOKUP(Table1[[#This Row],[Sales_ID]],Sales!$A$2:$O$2001,14,FALSE)</f>
        <v>0.24</v>
      </c>
      <c r="Z753" s="11" t="str">
        <f>VLOOKUP(Table1[[#This Row],[Sales_ID]],Sales!$A$2:$O$2001,10,FALSE)</f>
        <v>COD</v>
      </c>
      <c r="AA753" s="50">
        <f>VLOOKUP(Table1[[#This Row],[Sales_ID]],Sales!$A$2:$O$2001,15,FALSE)</f>
        <v>705.93360000000007</v>
      </c>
    </row>
    <row r="754" spans="1:27" x14ac:dyDescent="0.3">
      <c r="A754" s="11" t="s">
        <v>75</v>
      </c>
      <c r="B754" s="11" t="str">
        <f>PROPER(VLOOKUP(A754,Customer!$A$2:$J$501,9,FALSE))</f>
        <v>John Scott</v>
      </c>
      <c r="C754" s="11" t="str">
        <f>PROPER(VLOOKUP(A754,Customer!$A$2:$H$501,3,FALSE))</f>
        <v>24</v>
      </c>
      <c r="D754" s="11" t="str">
        <f>PROPER(VLOOKUP(A754,Customer!$A$2:$H$501,4,FALSE))</f>
        <v>Female</v>
      </c>
      <c r="E754" s="11" t="str">
        <f>PROPER(VLOOKUP(A754,Customer!$A$2:$H$501,5,FALSE))</f>
        <v>South Christopher</v>
      </c>
      <c r="F754" s="11" t="str">
        <f>PROPER(VLOOKUP(A754,Customer!$A$2:$H$501,6,FALSE))</f>
        <v>Pennsylvania</v>
      </c>
      <c r="G754" s="11" t="str">
        <f>VLOOKUP(A754,Customer!$A$2:$H$501,7,FALSE)</f>
        <v>USA</v>
      </c>
      <c r="H754" s="11" t="str">
        <f>PROPER(VLOOKUP(A754,Customer!$A$1:$J$501,10,FALSE))</f>
        <v>Bronze</v>
      </c>
      <c r="I754" s="11" t="s">
        <v>1676</v>
      </c>
      <c r="J754" s="11" t="str">
        <f>VLOOKUP(I754, Product!$A$2:$H$501, 2,FALSE)</f>
        <v>Matte Lipstick Set</v>
      </c>
      <c r="K754" s="11" t="str">
        <f>VLOOKUP(I754,Product!$A$2:$H$501,3,FALSE)</f>
        <v>Beauty</v>
      </c>
      <c r="L754" s="11" t="str">
        <f>VLOOKUP(I754, Product!$A$2:$H$501, 4,FALSE)</f>
        <v>Makeup</v>
      </c>
      <c r="M754" s="11" t="str">
        <f>VLOOKUP(I754, Product!$A$2:$H$501,5,FALSE)</f>
        <v>Zhang Inc</v>
      </c>
      <c r="N754" s="12">
        <f>VLOOKUP(I754, Product!$A$2:$I$501,8,FALSE)</f>
        <v>299.11</v>
      </c>
      <c r="O754" s="12">
        <f>VLOOKUP(I754, Product!$A$2:$I$501,9,FALSE)</f>
        <v>118</v>
      </c>
      <c r="P754" s="11" t="s">
        <v>1810</v>
      </c>
      <c r="Q754" s="11" t="str">
        <f>VLOOKUP(P754,Store_Dim!$A$2:$E$21,2,FALSE)</f>
        <v>Guerrero-Schmitt</v>
      </c>
      <c r="R754" s="11" t="str">
        <f>VLOOKUP(P754,Store_Dim!$A$2:$E$21,3,FALSE)</f>
        <v>East</v>
      </c>
      <c r="S754" s="11" t="str">
        <f>VLOOKUP(P754,Store_Dim!$A$2:$E$21,4,FALSE)</f>
        <v>East Stevechester</v>
      </c>
      <c r="T754" s="11" t="str">
        <f>VLOOKUP(P754,Store_Dim!$A$2:$E$21,5,FALSE)</f>
        <v>Flagship</v>
      </c>
      <c r="U754" s="11" t="s">
        <v>3501</v>
      </c>
      <c r="V754" s="14">
        <f>VLOOKUP(Table1[[#This Row],[Sales_ID]],Sales!$A$2:$O$2001,2,FALSE)</f>
        <v>45851</v>
      </c>
      <c r="W754" s="15">
        <f>VLOOKUP(Table1[[#This Row],[Sales_ID]],Sales!$A$2:$O$2001,12,FALSE)</f>
        <v>1</v>
      </c>
      <c r="X754" s="16" t="str">
        <f>TEXT(VLOOKUP(Table1[[#This Row],[Sales_ID]],Sales!$A$2:$O$2001,13,FALSE),"₹#,##0")</f>
        <v>₹711</v>
      </c>
      <c r="Y754" s="51">
        <f>VLOOKUP(Table1[[#This Row],[Sales_ID]],Sales!$A$2:$O$2001,14,FALSE)</f>
        <v>0.24</v>
      </c>
      <c r="Z754" s="11" t="str">
        <f>VLOOKUP(Table1[[#This Row],[Sales_ID]],Sales!$A$2:$O$2001,10,FALSE)</f>
        <v>PayPal</v>
      </c>
      <c r="AA754" s="50">
        <f>VLOOKUP(Table1[[#This Row],[Sales_ID]],Sales!$A$2:$O$2001,15,FALSE)</f>
        <v>540.42079999999999</v>
      </c>
    </row>
    <row r="755" spans="1:27" x14ac:dyDescent="0.3">
      <c r="A755" s="11" t="s">
        <v>803</v>
      </c>
      <c r="B755" s="11" t="str">
        <f>PROPER(VLOOKUP(A755,Customer!$A$2:$J$501,9,FALSE))</f>
        <v>Tyler Garner</v>
      </c>
      <c r="C755" s="11" t="str">
        <f>PROPER(VLOOKUP(A755,Customer!$A$2:$H$501,3,FALSE))</f>
        <v>64</v>
      </c>
      <c r="D755" s="11" t="str">
        <f>PROPER(VLOOKUP(A755,Customer!$A$2:$H$501,4,FALSE))</f>
        <v>Male</v>
      </c>
      <c r="E755" s="11" t="str">
        <f>PROPER(VLOOKUP(A755,Customer!$A$2:$H$501,5,FALSE))</f>
        <v>Port Coreyfort</v>
      </c>
      <c r="F755" s="11" t="str">
        <f>PROPER(VLOOKUP(A755,Customer!$A$2:$H$501,6,FALSE))</f>
        <v>Alabama</v>
      </c>
      <c r="G755" s="11" t="str">
        <f>VLOOKUP(A755,Customer!$A$2:$H$501,7,FALSE)</f>
        <v>USA</v>
      </c>
      <c r="H755" s="11" t="str">
        <f>PROPER(VLOOKUP(A755,Customer!$A$1:$J$501,10,FALSE))</f>
        <v>Silver</v>
      </c>
      <c r="I755" s="11" t="s">
        <v>1638</v>
      </c>
      <c r="J755" s="11" t="str">
        <f>VLOOKUP(I755, Product!$A$2:$H$501, 2,FALSE)</f>
        <v>High-Grip Football</v>
      </c>
      <c r="K755" s="11" t="str">
        <f>VLOOKUP(I755,Product!$A$2:$H$501,3,FALSE)</f>
        <v>Sports</v>
      </c>
      <c r="L755" s="11" t="str">
        <f>VLOOKUP(I755, Product!$A$2:$H$501, 4,FALSE)</f>
        <v>Team Sports</v>
      </c>
      <c r="M755" s="11" t="str">
        <f>VLOOKUP(I755, Product!$A$2:$H$501,5,FALSE)</f>
        <v>Bridges, Banks and Cummings</v>
      </c>
      <c r="N755" s="12">
        <f>VLOOKUP(I755, Product!$A$2:$I$501,8,FALSE)</f>
        <v>318.91000000000003</v>
      </c>
      <c r="O755" s="12">
        <f>VLOOKUP(I755, Product!$A$2:$I$501,9,FALSE)</f>
        <v>114</v>
      </c>
      <c r="P755" s="11" t="s">
        <v>1799</v>
      </c>
      <c r="Q755" s="11" t="str">
        <f>VLOOKUP(P755,Store_Dim!$A$2:$E$21,2,FALSE)</f>
        <v>Mcdonald Inc</v>
      </c>
      <c r="R755" s="11" t="str">
        <f>VLOOKUP(P755,Store_Dim!$A$2:$E$21,3,FALSE)</f>
        <v>South</v>
      </c>
      <c r="S755" s="11" t="str">
        <f>VLOOKUP(P755,Store_Dim!$A$2:$E$21,4,FALSE)</f>
        <v>Christopherland</v>
      </c>
      <c r="T755" s="11" t="str">
        <f>VLOOKUP(P755,Store_Dim!$A$2:$E$21,5,FALSE)</f>
        <v>Outlet</v>
      </c>
      <c r="U755" s="11" t="s">
        <v>3502</v>
      </c>
      <c r="V755" s="14">
        <f>VLOOKUP(Table1[[#This Row],[Sales_ID]],Sales!$A$2:$O$2001,2,FALSE)</f>
        <v>45656</v>
      </c>
      <c r="W755" s="15">
        <f>VLOOKUP(Table1[[#This Row],[Sales_ID]],Sales!$A$2:$O$2001,12,FALSE)</f>
        <v>2</v>
      </c>
      <c r="X755" s="16" t="str">
        <f>TEXT(VLOOKUP(Table1[[#This Row],[Sales_ID]],Sales!$A$2:$O$2001,13,FALSE),"₹#,##0")</f>
        <v>₹985</v>
      </c>
      <c r="Y755" s="51">
        <f>VLOOKUP(Table1[[#This Row],[Sales_ID]],Sales!$A$2:$O$2001,14,FALSE)</f>
        <v>0.16</v>
      </c>
      <c r="Z755" s="11" t="str">
        <f>VLOOKUP(Table1[[#This Row],[Sales_ID]],Sales!$A$2:$O$2001,10,FALSE)</f>
        <v>PayPal</v>
      </c>
      <c r="AA755" s="50">
        <f>VLOOKUP(Table1[[#This Row],[Sales_ID]],Sales!$A$2:$O$2001,15,FALSE)</f>
        <v>1654.7328</v>
      </c>
    </row>
    <row r="756" spans="1:27" x14ac:dyDescent="0.3">
      <c r="A756" s="11" t="s">
        <v>1077</v>
      </c>
      <c r="B756" s="11" t="str">
        <f>PROPER(VLOOKUP(A756,Customer!$A$2:$J$501,9,FALSE))</f>
        <v>Ryan Moore</v>
      </c>
      <c r="C756" s="11" t="str">
        <f>PROPER(VLOOKUP(A756,Customer!$A$2:$H$501,3,FALSE))</f>
        <v>38</v>
      </c>
      <c r="D756" s="11" t="str">
        <f>PROPER(VLOOKUP(A756,Customer!$A$2:$H$501,4,FALSE))</f>
        <v>Male</v>
      </c>
      <c r="E756" s="11" t="str">
        <f>PROPER(VLOOKUP(A756,Customer!$A$2:$H$501,5,FALSE))</f>
        <v>Cartershire</v>
      </c>
      <c r="F756" s="11" t="str">
        <f>PROPER(VLOOKUP(A756,Customer!$A$2:$H$501,6,FALSE))</f>
        <v>Virginia</v>
      </c>
      <c r="G756" s="11" t="str">
        <f>VLOOKUP(A756,Customer!$A$2:$H$501,7,FALSE)</f>
        <v>USA</v>
      </c>
      <c r="H756" s="11" t="str">
        <f>PROPER(VLOOKUP(A756,Customer!$A$1:$J$501,10,FALSE))</f>
        <v>Bronze</v>
      </c>
      <c r="I756" s="11" t="s">
        <v>1624</v>
      </c>
      <c r="J756" s="11" t="str">
        <f>VLOOKUP(I756, Product!$A$2:$H$501, 2,FALSE)</f>
        <v>Sports Water Hydration Pack</v>
      </c>
      <c r="K756" s="11" t="str">
        <f>VLOOKUP(I756,Product!$A$2:$H$501,3,FALSE)</f>
        <v>Sports</v>
      </c>
      <c r="L756" s="11" t="str">
        <f>VLOOKUP(I756, Product!$A$2:$H$501, 4,FALSE)</f>
        <v>Outdoor</v>
      </c>
      <c r="M756" s="11" t="str">
        <f>VLOOKUP(I756, Product!$A$2:$H$501,5,FALSE)</f>
        <v>Sims-Smith</v>
      </c>
      <c r="N756" s="12">
        <f>VLOOKUP(I756, Product!$A$2:$I$501,8,FALSE)</f>
        <v>135.61000000000001</v>
      </c>
      <c r="O756" s="12">
        <f>VLOOKUP(I756, Product!$A$2:$I$501,9,FALSE)</f>
        <v>394</v>
      </c>
      <c r="P756" s="11" t="s">
        <v>1794</v>
      </c>
      <c r="Q756" s="11" t="str">
        <f>VLOOKUP(P756,Store_Dim!$A$2:$E$21,2,FALSE)</f>
        <v>Thomas, Bridges and Harris</v>
      </c>
      <c r="R756" s="11" t="str">
        <f>VLOOKUP(P756,Store_Dim!$A$2:$E$21,3,FALSE)</f>
        <v>North</v>
      </c>
      <c r="S756" s="11" t="str">
        <f>VLOOKUP(P756,Store_Dim!$A$2:$E$21,4,FALSE)</f>
        <v>Sabrinatown</v>
      </c>
      <c r="T756" s="11" t="str">
        <f>VLOOKUP(P756,Store_Dim!$A$2:$E$21,5,FALSE)</f>
        <v>Online</v>
      </c>
      <c r="U756" s="11" t="s">
        <v>3503</v>
      </c>
      <c r="V756" s="14">
        <f>VLOOKUP(Table1[[#This Row],[Sales_ID]],Sales!$A$2:$O$2001,2,FALSE)</f>
        <v>45759</v>
      </c>
      <c r="W756" s="15">
        <f>VLOOKUP(Table1[[#This Row],[Sales_ID]],Sales!$A$2:$O$2001,12,FALSE)</f>
        <v>1</v>
      </c>
      <c r="X756" s="16" t="str">
        <f>TEXT(VLOOKUP(Table1[[#This Row],[Sales_ID]],Sales!$A$2:$O$2001,13,FALSE),"₹#,##0")</f>
        <v>₹21</v>
      </c>
      <c r="Y756" s="51">
        <f>VLOOKUP(Table1[[#This Row],[Sales_ID]],Sales!$A$2:$O$2001,14,FALSE)</f>
        <v>0.06</v>
      </c>
      <c r="Z756" s="11" t="str">
        <f>VLOOKUP(Table1[[#This Row],[Sales_ID]],Sales!$A$2:$O$2001,10,FALSE)</f>
        <v>COD</v>
      </c>
      <c r="AA756" s="50">
        <f>VLOOKUP(Table1[[#This Row],[Sales_ID]],Sales!$A$2:$O$2001,15,FALSE)</f>
        <v>19.871600000000001</v>
      </c>
    </row>
    <row r="757" spans="1:27" x14ac:dyDescent="0.3">
      <c r="A757" s="11" t="s">
        <v>375</v>
      </c>
      <c r="B757" s="11" t="str">
        <f>PROPER(VLOOKUP(A757,Customer!$A$2:$J$501,9,FALSE))</f>
        <v>Howard Summers</v>
      </c>
      <c r="C757" s="11" t="str">
        <f>PROPER(VLOOKUP(A757,Customer!$A$2:$H$501,3,FALSE))</f>
        <v>53</v>
      </c>
      <c r="D757" s="11" t="str">
        <f>PROPER(VLOOKUP(A757,Customer!$A$2:$H$501,4,FALSE))</f>
        <v>Female</v>
      </c>
      <c r="E757" s="11" t="str">
        <f>PROPER(VLOOKUP(A757,Customer!$A$2:$H$501,5,FALSE))</f>
        <v>East Linda</v>
      </c>
      <c r="F757" s="11" t="str">
        <f>PROPER(VLOOKUP(A757,Customer!$A$2:$H$501,6,FALSE))</f>
        <v>Rhode Island</v>
      </c>
      <c r="G757" s="11" t="str">
        <f>VLOOKUP(A757,Customer!$A$2:$H$501,7,FALSE)</f>
        <v>USA</v>
      </c>
      <c r="H757" s="11" t="str">
        <f>PROPER(VLOOKUP(A757,Customer!$A$1:$J$501,10,FALSE))</f>
        <v>Bronze</v>
      </c>
      <c r="I757" s="11" t="s">
        <v>1744</v>
      </c>
      <c r="J757" s="11" t="str">
        <f>VLOOKUP(I757, Product!$A$2:$H$501, 2,FALSE)</f>
        <v>Portable Bluetooth Speaker</v>
      </c>
      <c r="K757" s="11" t="str">
        <f>VLOOKUP(I757,Product!$A$2:$H$501,3,FALSE)</f>
        <v>Electronics</v>
      </c>
      <c r="L757" s="11" t="str">
        <f>VLOOKUP(I757, Product!$A$2:$H$501, 4,FALSE)</f>
        <v>Audio</v>
      </c>
      <c r="M757" s="11" t="str">
        <f>VLOOKUP(I757, Product!$A$2:$H$501,5,FALSE)</f>
        <v>Flores-King</v>
      </c>
      <c r="N757" s="12">
        <f>VLOOKUP(I757, Product!$A$2:$I$501,8,FALSE)</f>
        <v>431.67</v>
      </c>
      <c r="O757" s="12">
        <f>VLOOKUP(I757, Product!$A$2:$I$501,9,FALSE)</f>
        <v>73</v>
      </c>
      <c r="P757" s="11" t="s">
        <v>1782</v>
      </c>
      <c r="Q757" s="11" t="str">
        <f>VLOOKUP(P757,Store_Dim!$A$2:$E$21,2,FALSE)</f>
        <v>Bean, Jones and Park</v>
      </c>
      <c r="R757" s="11" t="str">
        <f>VLOOKUP(P757,Store_Dim!$A$2:$E$21,3,FALSE)</f>
        <v>West</v>
      </c>
      <c r="S757" s="11" t="str">
        <f>VLOOKUP(P757,Store_Dim!$A$2:$E$21,4,FALSE)</f>
        <v>Thompsonborough</v>
      </c>
      <c r="T757" s="11" t="str">
        <f>VLOOKUP(P757,Store_Dim!$A$2:$E$21,5,FALSE)</f>
        <v>Online</v>
      </c>
      <c r="U757" s="11" t="s">
        <v>3504</v>
      </c>
      <c r="V757" s="14">
        <f>VLOOKUP(Table1[[#This Row],[Sales_ID]],Sales!$A$2:$O$2001,2,FALSE)</f>
        <v>45679</v>
      </c>
      <c r="W757" s="15">
        <f>VLOOKUP(Table1[[#This Row],[Sales_ID]],Sales!$A$2:$O$2001,12,FALSE)</f>
        <v>1</v>
      </c>
      <c r="X757" s="16" t="str">
        <f>TEXT(VLOOKUP(Table1[[#This Row],[Sales_ID]],Sales!$A$2:$O$2001,13,FALSE),"₹#,##0")</f>
        <v>₹343</v>
      </c>
      <c r="Y757" s="51">
        <f>VLOOKUP(Table1[[#This Row],[Sales_ID]],Sales!$A$2:$O$2001,14,FALSE)</f>
        <v>0.16</v>
      </c>
      <c r="Z757" s="11" t="str">
        <f>VLOOKUP(Table1[[#This Row],[Sales_ID]],Sales!$A$2:$O$2001,10,FALSE)</f>
        <v>Credit Card</v>
      </c>
      <c r="AA757" s="50">
        <f>VLOOKUP(Table1[[#This Row],[Sales_ID]],Sales!$A$2:$O$2001,15,FALSE)</f>
        <v>288.14519999999999</v>
      </c>
    </row>
    <row r="758" spans="1:27" x14ac:dyDescent="0.3">
      <c r="A758" s="11" t="s">
        <v>791</v>
      </c>
      <c r="B758" s="11" t="str">
        <f>PROPER(VLOOKUP(A758,Customer!$A$2:$J$501,9,FALSE))</f>
        <v>Douglas Rhodes</v>
      </c>
      <c r="C758" s="11" t="str">
        <f>PROPER(VLOOKUP(A758,Customer!$A$2:$H$501,3,FALSE))</f>
        <v>32</v>
      </c>
      <c r="D758" s="11" t="str">
        <f>PROPER(VLOOKUP(A758,Customer!$A$2:$H$501,4,FALSE))</f>
        <v>Male</v>
      </c>
      <c r="E758" s="11" t="str">
        <f>PROPER(VLOOKUP(A758,Customer!$A$2:$H$501,5,FALSE))</f>
        <v>Mikehaven</v>
      </c>
      <c r="F758" s="11" t="str">
        <f>PROPER(VLOOKUP(A758,Customer!$A$2:$H$501,6,FALSE))</f>
        <v>New Hampshire</v>
      </c>
      <c r="G758" s="11" t="str">
        <f>VLOOKUP(A758,Customer!$A$2:$H$501,7,FALSE)</f>
        <v>USA</v>
      </c>
      <c r="H758" s="11" t="str">
        <f>PROPER(VLOOKUP(A758,Customer!$A$1:$J$501,10,FALSE))</f>
        <v>Platinum</v>
      </c>
      <c r="I758" s="11" t="s">
        <v>1588</v>
      </c>
      <c r="J758" s="11" t="str">
        <f>VLOOKUP(I758, Product!$A$2:$H$501, 2,FALSE)</f>
        <v>Outdoor Sports Water Bottle</v>
      </c>
      <c r="K758" s="11" t="str">
        <f>VLOOKUP(I758,Product!$A$2:$H$501,3,FALSE)</f>
        <v>Sports</v>
      </c>
      <c r="L758" s="11" t="str">
        <f>VLOOKUP(I758, Product!$A$2:$H$501, 4,FALSE)</f>
        <v>Accessories</v>
      </c>
      <c r="M758" s="11" t="str">
        <f>VLOOKUP(I758, Product!$A$2:$H$501,5,FALSE)</f>
        <v>Soto-Ellis</v>
      </c>
      <c r="N758" s="12">
        <f>VLOOKUP(I758, Product!$A$2:$I$501,8,FALSE)</f>
        <v>131.51</v>
      </c>
      <c r="O758" s="12">
        <f>VLOOKUP(I758, Product!$A$2:$I$501,9,FALSE)</f>
        <v>281.95833333333331</v>
      </c>
      <c r="P758" s="11" t="s">
        <v>1810</v>
      </c>
      <c r="Q758" s="11" t="str">
        <f>VLOOKUP(P758,Store_Dim!$A$2:$E$21,2,FALSE)</f>
        <v>Guerrero-Schmitt</v>
      </c>
      <c r="R758" s="11" t="str">
        <f>VLOOKUP(P758,Store_Dim!$A$2:$E$21,3,FALSE)</f>
        <v>East</v>
      </c>
      <c r="S758" s="11" t="str">
        <f>VLOOKUP(P758,Store_Dim!$A$2:$E$21,4,FALSE)</f>
        <v>East Stevechester</v>
      </c>
      <c r="T758" s="11" t="str">
        <f>VLOOKUP(P758,Store_Dim!$A$2:$E$21,5,FALSE)</f>
        <v>Flagship</v>
      </c>
      <c r="U758" s="11" t="s">
        <v>3505</v>
      </c>
      <c r="V758" s="14">
        <f>VLOOKUP(Table1[[#This Row],[Sales_ID]],Sales!$A$2:$O$2001,2,FALSE)</f>
        <v>45237</v>
      </c>
      <c r="W758" s="15">
        <f>VLOOKUP(Table1[[#This Row],[Sales_ID]],Sales!$A$2:$O$2001,12,FALSE)</f>
        <v>3</v>
      </c>
      <c r="X758" s="16" t="str">
        <f>TEXT(VLOOKUP(Table1[[#This Row],[Sales_ID]],Sales!$A$2:$O$2001,13,FALSE),"₹#,##0")</f>
        <v>₹95</v>
      </c>
      <c r="Y758" s="51">
        <f>VLOOKUP(Table1[[#This Row],[Sales_ID]],Sales!$A$2:$O$2001,14,FALSE)</f>
        <v>0.16</v>
      </c>
      <c r="Z758" s="11" t="str">
        <f>VLOOKUP(Table1[[#This Row],[Sales_ID]],Sales!$A$2:$O$2001,10,FALSE)</f>
        <v>COD</v>
      </c>
      <c r="AA758" s="50">
        <f>VLOOKUP(Table1[[#This Row],[Sales_ID]],Sales!$A$2:$O$2001,15,FALSE)</f>
        <v>238.9716</v>
      </c>
    </row>
    <row r="759" spans="1:27" x14ac:dyDescent="0.3">
      <c r="A759" s="11" t="s">
        <v>381</v>
      </c>
      <c r="B759" s="11" t="str">
        <f>PROPER(VLOOKUP(A759,Customer!$A$2:$J$501,9,FALSE))</f>
        <v>Travis Holland</v>
      </c>
      <c r="C759" s="11" t="str">
        <f>PROPER(VLOOKUP(A759,Customer!$A$2:$H$501,3,FALSE))</f>
        <v>38</v>
      </c>
      <c r="D759" s="11" t="str">
        <f>PROPER(VLOOKUP(A759,Customer!$A$2:$H$501,4,FALSE))</f>
        <v>Male</v>
      </c>
      <c r="E759" s="11" t="str">
        <f>PROPER(VLOOKUP(A759,Customer!$A$2:$H$501,5,FALSE))</f>
        <v>Webstermouth</v>
      </c>
      <c r="F759" s="11" t="str">
        <f>PROPER(VLOOKUP(A759,Customer!$A$2:$H$501,6,FALSE))</f>
        <v>New Hampshire</v>
      </c>
      <c r="G759" s="11" t="str">
        <f>VLOOKUP(A759,Customer!$A$2:$H$501,7,FALSE)</f>
        <v>USA</v>
      </c>
      <c r="H759" s="11" t="str">
        <f>PROPER(VLOOKUP(A759,Customer!$A$1:$J$501,10,FALSE))</f>
        <v>Bronze</v>
      </c>
      <c r="I759" s="11" t="s">
        <v>1608</v>
      </c>
      <c r="J759" s="11" t="str">
        <f>VLOOKUP(I759, Product!$A$2:$H$501, 2,FALSE)</f>
        <v>Stainless Steel Cutlery Set</v>
      </c>
      <c r="K759" s="11" t="str">
        <f>VLOOKUP(I759,Product!$A$2:$H$501,3,FALSE)</f>
        <v>Home</v>
      </c>
      <c r="L759" s="11" t="str">
        <f>VLOOKUP(I759, Product!$A$2:$H$501, 4,FALSE)</f>
        <v>Kitchen</v>
      </c>
      <c r="M759" s="11" t="str">
        <f>VLOOKUP(I759, Product!$A$2:$H$501,5,FALSE)</f>
        <v>Stevens, Fernandez and Martin</v>
      </c>
      <c r="N759" s="12">
        <f>VLOOKUP(I759, Product!$A$2:$I$501,8,FALSE)</f>
        <v>19.52</v>
      </c>
      <c r="O759" s="12">
        <f>VLOOKUP(I759, Product!$A$2:$I$501,9,FALSE)</f>
        <v>57</v>
      </c>
      <c r="P759" s="11" t="s">
        <v>1786</v>
      </c>
      <c r="Q759" s="11" t="str">
        <f>VLOOKUP(P759,Store_Dim!$A$2:$E$21,2,FALSE)</f>
        <v>Moore, Padilla and Butler</v>
      </c>
      <c r="R759" s="11" t="str">
        <f>VLOOKUP(P759,Store_Dim!$A$2:$E$21,3,FALSE)</f>
        <v>South</v>
      </c>
      <c r="S759" s="11" t="str">
        <f>VLOOKUP(P759,Store_Dim!$A$2:$E$21,4,FALSE)</f>
        <v>East Johnstad</v>
      </c>
      <c r="T759" s="11" t="str">
        <f>VLOOKUP(P759,Store_Dim!$A$2:$E$21,5,FALSE)</f>
        <v>Flagship</v>
      </c>
      <c r="U759" s="11" t="s">
        <v>1994</v>
      </c>
      <c r="V759" s="14">
        <f>VLOOKUP(Table1[[#This Row],[Sales_ID]],Sales!$A$2:$O$2001,2,FALSE)</f>
        <v>45462</v>
      </c>
      <c r="W759" s="15">
        <f>VLOOKUP(Table1[[#This Row],[Sales_ID]],Sales!$A$2:$O$2001,12,FALSE)</f>
        <v>1</v>
      </c>
      <c r="X759" s="16" t="str">
        <f>TEXT(VLOOKUP(Table1[[#This Row],[Sales_ID]],Sales!$A$2:$O$2001,13,FALSE),"₹#,##0")</f>
        <v>₹998</v>
      </c>
      <c r="Y759" s="51">
        <f>VLOOKUP(Table1[[#This Row],[Sales_ID]],Sales!$A$2:$O$2001,14,FALSE)</f>
        <v>0.2</v>
      </c>
      <c r="Z759" s="11" t="str">
        <f>VLOOKUP(Table1[[#This Row],[Sales_ID]],Sales!$A$2:$O$2001,10,FALSE)</f>
        <v>Credit Card</v>
      </c>
      <c r="AA759" s="50">
        <f>VLOOKUP(Table1[[#This Row],[Sales_ID]],Sales!$A$2:$O$2001,15,FALSE)</f>
        <v>798.55200000000013</v>
      </c>
    </row>
    <row r="760" spans="1:27" x14ac:dyDescent="0.3">
      <c r="A760" s="11" t="s">
        <v>82</v>
      </c>
      <c r="B760" s="11" t="str">
        <f>PROPER(VLOOKUP(A760,Customer!$A$2:$J$501,9,FALSE))</f>
        <v>Rhonda Moss</v>
      </c>
      <c r="C760" s="11" t="str">
        <f>PROPER(VLOOKUP(A760,Customer!$A$2:$H$501,3,FALSE))</f>
        <v>43</v>
      </c>
      <c r="D760" s="11" t="str">
        <f>PROPER(VLOOKUP(A760,Customer!$A$2:$H$501,4,FALSE))</f>
        <v>Male</v>
      </c>
      <c r="E760" s="11" t="str">
        <f>PROPER(VLOOKUP(A760,Customer!$A$2:$H$501,5,FALSE))</f>
        <v>South William</v>
      </c>
      <c r="F760" s="11" t="str">
        <f>PROPER(VLOOKUP(A760,Customer!$A$2:$H$501,6,FALSE))</f>
        <v>Kansas</v>
      </c>
      <c r="G760" s="11" t="str">
        <f>VLOOKUP(A760,Customer!$A$2:$H$501,7,FALSE)</f>
        <v>USA</v>
      </c>
      <c r="H760" s="11" t="str">
        <f>PROPER(VLOOKUP(A760,Customer!$A$1:$J$501,10,FALSE))</f>
        <v>Platinum</v>
      </c>
      <c r="I760" s="11" t="s">
        <v>1686</v>
      </c>
      <c r="J760" s="11" t="str">
        <f>VLOOKUP(I760, Product!$A$2:$H$501, 2,FALSE)</f>
        <v>Men's Sports Shorts</v>
      </c>
      <c r="K760" s="11" t="str">
        <f>VLOOKUP(I760,Product!$A$2:$H$501,3,FALSE)</f>
        <v>Clothing</v>
      </c>
      <c r="L760" s="11" t="str">
        <f>VLOOKUP(I760, Product!$A$2:$H$501, 4,FALSE)</f>
        <v>Bottoms</v>
      </c>
      <c r="M760" s="11" t="str">
        <f>VLOOKUP(I760, Product!$A$2:$H$501,5,FALSE)</f>
        <v>Fitzpatrick Ltd</v>
      </c>
      <c r="N760" s="12">
        <f>VLOOKUP(I760, Product!$A$2:$I$501,8,FALSE)</f>
        <v>218.22</v>
      </c>
      <c r="O760" s="12">
        <f>VLOOKUP(I760, Product!$A$2:$I$501,9,FALSE)</f>
        <v>224</v>
      </c>
      <c r="P760" s="11" t="s">
        <v>1813</v>
      </c>
      <c r="Q760" s="11" t="str">
        <f>VLOOKUP(P760,Store_Dim!$A$2:$E$21,2,FALSE)</f>
        <v>Mann-Austin</v>
      </c>
      <c r="R760" s="11" t="str">
        <f>VLOOKUP(P760,Store_Dim!$A$2:$E$21,3,FALSE)</f>
        <v>East</v>
      </c>
      <c r="S760" s="11" t="str">
        <f>VLOOKUP(P760,Store_Dim!$A$2:$E$21,4,FALSE)</f>
        <v>Vasquezborough</v>
      </c>
      <c r="T760" s="11" t="str">
        <f>VLOOKUP(P760,Store_Dim!$A$2:$E$21,5,FALSE)</f>
        <v>Online</v>
      </c>
      <c r="U760" s="11" t="s">
        <v>3506</v>
      </c>
      <c r="V760" s="14">
        <f>VLOOKUP(Table1[[#This Row],[Sales_ID]],Sales!$A$2:$O$2001,2,FALSE)</f>
        <v>45790</v>
      </c>
      <c r="W760" s="15">
        <f>VLOOKUP(Table1[[#This Row],[Sales_ID]],Sales!$A$2:$O$2001,12,FALSE)</f>
        <v>3</v>
      </c>
      <c r="X760" s="16" t="str">
        <f>TEXT(VLOOKUP(Table1[[#This Row],[Sales_ID]],Sales!$A$2:$O$2001,13,FALSE),"₹#,##0")</f>
        <v>₹75</v>
      </c>
      <c r="Y760" s="51">
        <f>VLOOKUP(Table1[[#This Row],[Sales_ID]],Sales!$A$2:$O$2001,14,FALSE)</f>
        <v>0.03</v>
      </c>
      <c r="Z760" s="11" t="str">
        <f>VLOOKUP(Table1[[#This Row],[Sales_ID]],Sales!$A$2:$O$2001,10,FALSE)</f>
        <v>PayPal</v>
      </c>
      <c r="AA760" s="50">
        <f>VLOOKUP(Table1[[#This Row],[Sales_ID]],Sales!$A$2:$O$2001,15,FALSE)</f>
        <v>217.26060000000001</v>
      </c>
    </row>
    <row r="761" spans="1:27" x14ac:dyDescent="0.3">
      <c r="A761" s="11" t="s">
        <v>464</v>
      </c>
      <c r="B761" s="11" t="str">
        <f>PROPER(VLOOKUP(A761,Customer!$A$2:$J$501,9,FALSE))</f>
        <v>Patrick Coleman</v>
      </c>
      <c r="C761" s="11" t="str">
        <f>PROPER(VLOOKUP(A761,Customer!$A$2:$H$501,3,FALSE))</f>
        <v>29</v>
      </c>
      <c r="D761" s="11" t="str">
        <f>PROPER(VLOOKUP(A761,Customer!$A$2:$H$501,4,FALSE))</f>
        <v>Male</v>
      </c>
      <c r="E761" s="11" t="str">
        <f>PROPER(VLOOKUP(A761,Customer!$A$2:$H$501,5,FALSE))</f>
        <v>New Jeffrey</v>
      </c>
      <c r="F761" s="11" t="str">
        <f>PROPER(VLOOKUP(A761,Customer!$A$2:$H$501,6,FALSE))</f>
        <v>Nebraska</v>
      </c>
      <c r="G761" s="11" t="str">
        <f>VLOOKUP(A761,Customer!$A$2:$H$501,7,FALSE)</f>
        <v>USA</v>
      </c>
      <c r="H761" s="11" t="str">
        <f>PROPER(VLOOKUP(A761,Customer!$A$1:$J$501,10,FALSE))</f>
        <v>Silver</v>
      </c>
      <c r="I761" s="11" t="s">
        <v>1622</v>
      </c>
      <c r="J761" s="11" t="str">
        <f>VLOOKUP(I761, Product!$A$2:$H$501, 2,FALSE)</f>
        <v>Men's Casual Sneakers</v>
      </c>
      <c r="K761" s="11" t="str">
        <f>VLOOKUP(I761,Product!$A$2:$H$501,3,FALSE)</f>
        <v>Clothing</v>
      </c>
      <c r="L761" s="11" t="str">
        <f>VLOOKUP(I761, Product!$A$2:$H$501, 4,FALSE)</f>
        <v>Footwear</v>
      </c>
      <c r="M761" s="11" t="str">
        <f>VLOOKUP(I761, Product!$A$2:$H$501,5,FALSE)</f>
        <v>Hogan-Lee</v>
      </c>
      <c r="N761" s="12">
        <f>VLOOKUP(I761, Product!$A$2:$I$501,8,FALSE)</f>
        <v>353.47</v>
      </c>
      <c r="O761" s="12">
        <f>VLOOKUP(I761, Product!$A$2:$I$501,9,FALSE)</f>
        <v>214</v>
      </c>
      <c r="P761" s="11" t="s">
        <v>1801</v>
      </c>
      <c r="Q761" s="11" t="str">
        <f>VLOOKUP(P761,Store_Dim!$A$2:$E$21,2,FALSE)</f>
        <v>Shelton PLC</v>
      </c>
      <c r="R761" s="11" t="str">
        <f>VLOOKUP(P761,Store_Dim!$A$2:$E$21,3,FALSE)</f>
        <v>North</v>
      </c>
      <c r="S761" s="11" t="str">
        <f>VLOOKUP(P761,Store_Dim!$A$2:$E$21,4,FALSE)</f>
        <v>East Jenniferstad</v>
      </c>
      <c r="T761" s="11" t="str">
        <f>VLOOKUP(P761,Store_Dim!$A$2:$E$21,5,FALSE)</f>
        <v>Flagship</v>
      </c>
      <c r="U761" s="11" t="s">
        <v>3507</v>
      </c>
      <c r="V761" s="14">
        <f>VLOOKUP(Table1[[#This Row],[Sales_ID]],Sales!$A$2:$O$2001,2,FALSE)</f>
        <v>45268</v>
      </c>
      <c r="W761" s="15">
        <f>VLOOKUP(Table1[[#This Row],[Sales_ID]],Sales!$A$2:$O$2001,12,FALSE)</f>
        <v>3</v>
      </c>
      <c r="X761" s="16" t="str">
        <f>TEXT(VLOOKUP(Table1[[#This Row],[Sales_ID]],Sales!$A$2:$O$2001,13,FALSE),"₹#,##0")</f>
        <v>₹282</v>
      </c>
      <c r="Y761" s="51">
        <f>VLOOKUP(Table1[[#This Row],[Sales_ID]],Sales!$A$2:$O$2001,14,FALSE)</f>
        <v>0.01</v>
      </c>
      <c r="Z761" s="11" t="str">
        <f>VLOOKUP(Table1[[#This Row],[Sales_ID]],Sales!$A$2:$O$2001,10,FALSE)</f>
        <v>COD</v>
      </c>
      <c r="AA761" s="50">
        <f>VLOOKUP(Table1[[#This Row],[Sales_ID]],Sales!$A$2:$O$2001,15,FALSE)</f>
        <v>837.42119999999989</v>
      </c>
    </row>
    <row r="762" spans="1:27" x14ac:dyDescent="0.3">
      <c r="A762" s="11" t="s">
        <v>758</v>
      </c>
      <c r="B762" s="11" t="str">
        <f>PROPER(VLOOKUP(A762,Customer!$A$2:$J$501,9,FALSE))</f>
        <v>Joshua Wilson</v>
      </c>
      <c r="C762" s="11" t="str">
        <f>PROPER(VLOOKUP(A762,Customer!$A$2:$H$501,3,FALSE))</f>
        <v>42</v>
      </c>
      <c r="D762" s="11" t="str">
        <f>PROPER(VLOOKUP(A762,Customer!$A$2:$H$501,4,FALSE))</f>
        <v>Female</v>
      </c>
      <c r="E762" s="11" t="str">
        <f>PROPER(VLOOKUP(A762,Customer!$A$2:$H$501,5,FALSE))</f>
        <v>North Larryport</v>
      </c>
      <c r="F762" s="11" t="str">
        <f>PROPER(VLOOKUP(A762,Customer!$A$2:$H$501,6,FALSE))</f>
        <v>Virginia</v>
      </c>
      <c r="G762" s="11" t="str">
        <f>VLOOKUP(A762,Customer!$A$2:$H$501,7,FALSE)</f>
        <v>USA</v>
      </c>
      <c r="H762" s="11" t="str">
        <f>PROPER(VLOOKUP(A762,Customer!$A$1:$J$501,10,FALSE))</f>
        <v>Bronze</v>
      </c>
      <c r="I762" s="11" t="s">
        <v>1690</v>
      </c>
      <c r="J762" s="11" t="str">
        <f>VLOOKUP(I762, Product!$A$2:$H$501, 2,FALSE)</f>
        <v>Hair Repair Oil Treatment</v>
      </c>
      <c r="K762" s="11" t="str">
        <f>VLOOKUP(I762,Product!$A$2:$H$501,3,FALSE)</f>
        <v>Beauty</v>
      </c>
      <c r="L762" s="11" t="str">
        <f>VLOOKUP(I762, Product!$A$2:$H$501, 4,FALSE)</f>
        <v>Haircare</v>
      </c>
      <c r="M762" s="11" t="str">
        <f>VLOOKUP(I762, Product!$A$2:$H$501,5,FALSE)</f>
        <v>Hopkins Ltd</v>
      </c>
      <c r="N762" s="12">
        <f>VLOOKUP(I762, Product!$A$2:$I$501,8,FALSE)</f>
        <v>214.32</v>
      </c>
      <c r="O762" s="12">
        <f>VLOOKUP(I762, Product!$A$2:$I$501,9,FALSE)</f>
        <v>383</v>
      </c>
      <c r="P762" s="11" t="s">
        <v>1810</v>
      </c>
      <c r="Q762" s="11" t="str">
        <f>VLOOKUP(P762,Store_Dim!$A$2:$E$21,2,FALSE)</f>
        <v>Guerrero-Schmitt</v>
      </c>
      <c r="R762" s="11" t="str">
        <f>VLOOKUP(P762,Store_Dim!$A$2:$E$21,3,FALSE)</f>
        <v>East</v>
      </c>
      <c r="S762" s="11" t="str">
        <f>VLOOKUP(P762,Store_Dim!$A$2:$E$21,4,FALSE)</f>
        <v>East Stevechester</v>
      </c>
      <c r="T762" s="11" t="str">
        <f>VLOOKUP(P762,Store_Dim!$A$2:$E$21,5,FALSE)</f>
        <v>Flagship</v>
      </c>
      <c r="U762" s="11" t="s">
        <v>3508</v>
      </c>
      <c r="V762" s="14">
        <f>VLOOKUP(Table1[[#This Row],[Sales_ID]],Sales!$A$2:$O$2001,2,FALSE)</f>
        <v>45664</v>
      </c>
      <c r="W762" s="15">
        <f>VLOOKUP(Table1[[#This Row],[Sales_ID]],Sales!$A$2:$O$2001,12,FALSE)</f>
        <v>4</v>
      </c>
      <c r="X762" s="16" t="str">
        <f>TEXT(VLOOKUP(Table1[[#This Row],[Sales_ID]],Sales!$A$2:$O$2001,13,FALSE),"₹#,##0")</f>
        <v>₹622</v>
      </c>
      <c r="Y762" s="51">
        <f>VLOOKUP(Table1[[#This Row],[Sales_ID]],Sales!$A$2:$O$2001,14,FALSE)</f>
        <v>0.02</v>
      </c>
      <c r="Z762" s="11" t="str">
        <f>VLOOKUP(Table1[[#This Row],[Sales_ID]],Sales!$A$2:$O$2001,10,FALSE)</f>
        <v>PayPal</v>
      </c>
      <c r="AA762" s="50">
        <f>VLOOKUP(Table1[[#This Row],[Sales_ID]],Sales!$A$2:$O$2001,15,FALSE)</f>
        <v>2439.2984000000001</v>
      </c>
    </row>
    <row r="763" spans="1:27" x14ac:dyDescent="0.3">
      <c r="A763" s="11" t="s">
        <v>363</v>
      </c>
      <c r="B763" s="11" t="str">
        <f>PROPER(VLOOKUP(A763,Customer!$A$2:$J$501,9,FALSE))</f>
        <v>Sarah Schneider</v>
      </c>
      <c r="C763" s="11" t="str">
        <f>PROPER(VLOOKUP(A763,Customer!$A$2:$H$501,3,FALSE))</f>
        <v>34</v>
      </c>
      <c r="D763" s="11" t="str">
        <f>PROPER(VLOOKUP(A763,Customer!$A$2:$H$501,4,FALSE))</f>
        <v>Female</v>
      </c>
      <c r="E763" s="11" t="str">
        <f>PROPER(VLOOKUP(A763,Customer!$A$2:$H$501,5,FALSE))</f>
        <v>Port Joshuachester</v>
      </c>
      <c r="F763" s="11" t="str">
        <f>PROPER(VLOOKUP(A763,Customer!$A$2:$H$501,6,FALSE))</f>
        <v>Pennsylvania</v>
      </c>
      <c r="G763" s="11" t="str">
        <f>VLOOKUP(A763,Customer!$A$2:$H$501,7,FALSE)</f>
        <v>USA</v>
      </c>
      <c r="H763" s="11" t="str">
        <f>PROPER(VLOOKUP(A763,Customer!$A$1:$J$501,10,FALSE))</f>
        <v>Bronze</v>
      </c>
      <c r="I763" s="11" t="s">
        <v>1622</v>
      </c>
      <c r="J763" s="11" t="str">
        <f>VLOOKUP(I763, Product!$A$2:$H$501, 2,FALSE)</f>
        <v>Men's Casual Sneakers</v>
      </c>
      <c r="K763" s="11" t="str">
        <f>VLOOKUP(I763,Product!$A$2:$H$501,3,FALSE)</f>
        <v>Clothing</v>
      </c>
      <c r="L763" s="11" t="str">
        <f>VLOOKUP(I763, Product!$A$2:$H$501, 4,FALSE)</f>
        <v>Footwear</v>
      </c>
      <c r="M763" s="11" t="str">
        <f>VLOOKUP(I763, Product!$A$2:$H$501,5,FALSE)</f>
        <v>Hogan-Lee</v>
      </c>
      <c r="N763" s="12">
        <f>VLOOKUP(I763, Product!$A$2:$I$501,8,FALSE)</f>
        <v>353.47</v>
      </c>
      <c r="O763" s="12">
        <f>VLOOKUP(I763, Product!$A$2:$I$501,9,FALSE)</f>
        <v>214</v>
      </c>
      <c r="P763" s="11" t="s">
        <v>1779</v>
      </c>
      <c r="Q763" s="11" t="str">
        <f>VLOOKUP(P763,Store_Dim!$A$2:$E$21,2,FALSE)</f>
        <v>Martinez-Mullins</v>
      </c>
      <c r="R763" s="11" t="str">
        <f>VLOOKUP(P763,Store_Dim!$A$2:$E$21,3,FALSE)</f>
        <v>South</v>
      </c>
      <c r="S763" s="11" t="str">
        <f>VLOOKUP(P763,Store_Dim!$A$2:$E$21,4,FALSE)</f>
        <v>Williamsfurt</v>
      </c>
      <c r="T763" s="11" t="str">
        <f>VLOOKUP(P763,Store_Dim!$A$2:$E$21,5,FALSE)</f>
        <v>Online</v>
      </c>
      <c r="U763" s="11" t="s">
        <v>3509</v>
      </c>
      <c r="V763" s="14">
        <f>VLOOKUP(Table1[[#This Row],[Sales_ID]],Sales!$A$2:$O$2001,2,FALSE)</f>
        <v>45475</v>
      </c>
      <c r="W763" s="15">
        <f>VLOOKUP(Table1[[#This Row],[Sales_ID]],Sales!$A$2:$O$2001,12,FALSE)</f>
        <v>2</v>
      </c>
      <c r="X763" s="16" t="str">
        <f>TEXT(VLOOKUP(Table1[[#This Row],[Sales_ID]],Sales!$A$2:$O$2001,13,FALSE),"₹#,##0")</f>
        <v>₹78</v>
      </c>
      <c r="Y763" s="51">
        <f>VLOOKUP(Table1[[#This Row],[Sales_ID]],Sales!$A$2:$O$2001,14,FALSE)</f>
        <v>0.28999999999999998</v>
      </c>
      <c r="Z763" s="11" t="str">
        <f>VLOOKUP(Table1[[#This Row],[Sales_ID]],Sales!$A$2:$O$2001,10,FALSE)</f>
        <v>COD</v>
      </c>
      <c r="AA763" s="50">
        <f>VLOOKUP(Table1[[#This Row],[Sales_ID]],Sales!$A$2:$O$2001,15,FALSE)</f>
        <v>111.1434</v>
      </c>
    </row>
    <row r="764" spans="1:27" x14ac:dyDescent="0.3">
      <c r="A764" s="11" t="s">
        <v>59</v>
      </c>
      <c r="B764" s="11" t="str">
        <f>PROPER(VLOOKUP(A764,Customer!$A$2:$J$501,9,FALSE))</f>
        <v>Kenneth Lambert</v>
      </c>
      <c r="C764" s="11" t="str">
        <f>PROPER(VLOOKUP(A764,Customer!$A$2:$H$501,3,FALSE))</f>
        <v>55</v>
      </c>
      <c r="D764" s="11" t="str">
        <f>PROPER(VLOOKUP(A764,Customer!$A$2:$H$501,4,FALSE))</f>
        <v>Female</v>
      </c>
      <c r="E764" s="11" t="str">
        <f>PROPER(VLOOKUP(A764,Customer!$A$2:$H$501,5,FALSE))</f>
        <v>North Kathryn</v>
      </c>
      <c r="F764" s="11" t="str">
        <f>PROPER(VLOOKUP(A764,Customer!$A$2:$H$501,6,FALSE))</f>
        <v>Kansas</v>
      </c>
      <c r="G764" s="11" t="str">
        <f>VLOOKUP(A764,Customer!$A$2:$H$501,7,FALSE)</f>
        <v>USA</v>
      </c>
      <c r="H764" s="11" t="str">
        <f>PROPER(VLOOKUP(A764,Customer!$A$1:$J$501,10,FALSE))</f>
        <v>Platinum</v>
      </c>
      <c r="I764" s="11" t="s">
        <v>1672</v>
      </c>
      <c r="J764" s="11" t="str">
        <f>VLOOKUP(I764, Product!$A$2:$H$501, 2,FALSE)</f>
        <v>Laptop Cooling Pad</v>
      </c>
      <c r="K764" s="11" t="str">
        <f>VLOOKUP(I764,Product!$A$2:$H$501,3,FALSE)</f>
        <v>Electronics</v>
      </c>
      <c r="L764" s="11" t="str">
        <f>VLOOKUP(I764, Product!$A$2:$H$501, 4,FALSE)</f>
        <v>Computer</v>
      </c>
      <c r="M764" s="11" t="str">
        <f>VLOOKUP(I764, Product!$A$2:$H$501,5,FALSE)</f>
        <v>Murray, Gould and Ware</v>
      </c>
      <c r="N764" s="12">
        <f>VLOOKUP(I764, Product!$A$2:$I$501,8,FALSE)</f>
        <v>86.42</v>
      </c>
      <c r="O764" s="12">
        <f>VLOOKUP(I764, Product!$A$2:$I$501,9,FALSE)</f>
        <v>222</v>
      </c>
      <c r="P764" s="11" t="s">
        <v>1797</v>
      </c>
      <c r="Q764" s="11" t="str">
        <f>VLOOKUP(P764,Store_Dim!$A$2:$E$21,2,FALSE)</f>
        <v>Gardner, Humphrey and Contreras</v>
      </c>
      <c r="R764" s="11" t="str">
        <f>VLOOKUP(P764,Store_Dim!$A$2:$E$21,3,FALSE)</f>
        <v>East</v>
      </c>
      <c r="S764" s="11" t="str">
        <f>VLOOKUP(P764,Store_Dim!$A$2:$E$21,4,FALSE)</f>
        <v>Johnsonville</v>
      </c>
      <c r="T764" s="11" t="str">
        <f>VLOOKUP(P764,Store_Dim!$A$2:$E$21,5,FALSE)</f>
        <v>Flagship</v>
      </c>
      <c r="U764" s="11" t="s">
        <v>3510</v>
      </c>
      <c r="V764" s="14">
        <f>VLOOKUP(Table1[[#This Row],[Sales_ID]],Sales!$A$2:$O$2001,2,FALSE)</f>
        <v>45845</v>
      </c>
      <c r="W764" s="15">
        <f>VLOOKUP(Table1[[#This Row],[Sales_ID]],Sales!$A$2:$O$2001,12,FALSE)</f>
        <v>4</v>
      </c>
      <c r="X764" s="16" t="str">
        <f>TEXT(VLOOKUP(Table1[[#This Row],[Sales_ID]],Sales!$A$2:$O$2001,13,FALSE),"₹#,##0")</f>
        <v>₹677</v>
      </c>
      <c r="Y764" s="51">
        <f>VLOOKUP(Table1[[#This Row],[Sales_ID]],Sales!$A$2:$O$2001,14,FALSE)</f>
        <v>0.23</v>
      </c>
      <c r="Z764" s="11" t="str">
        <f>VLOOKUP(Table1[[#This Row],[Sales_ID]],Sales!$A$2:$O$2001,10,FALSE)</f>
        <v>COD</v>
      </c>
      <c r="AA764" s="50">
        <f>VLOOKUP(Table1[[#This Row],[Sales_ID]],Sales!$A$2:$O$2001,15,FALSE)</f>
        <v>2083.8663999999999</v>
      </c>
    </row>
    <row r="765" spans="1:27" x14ac:dyDescent="0.3">
      <c r="A765" s="11" t="s">
        <v>1495</v>
      </c>
      <c r="B765" s="11" t="str">
        <f>PROPER(VLOOKUP(A765,Customer!$A$2:$J$501,9,FALSE))</f>
        <v>Eric Lee</v>
      </c>
      <c r="C765" s="11" t="str">
        <f>PROPER(VLOOKUP(A765,Customer!$A$2:$H$501,3,FALSE))</f>
        <v>22</v>
      </c>
      <c r="D765" s="11" t="str">
        <f>PROPER(VLOOKUP(A765,Customer!$A$2:$H$501,4,FALSE))</f>
        <v>Female</v>
      </c>
      <c r="E765" s="11" t="str">
        <f>PROPER(VLOOKUP(A765,Customer!$A$2:$H$501,5,FALSE))</f>
        <v>Lake April</v>
      </c>
      <c r="F765" s="11" t="str">
        <f>PROPER(VLOOKUP(A765,Customer!$A$2:$H$501,6,FALSE))</f>
        <v>Vermont</v>
      </c>
      <c r="G765" s="11" t="str">
        <f>VLOOKUP(A765,Customer!$A$2:$H$501,7,FALSE)</f>
        <v>USA</v>
      </c>
      <c r="H765" s="11" t="str">
        <f>PROPER(VLOOKUP(A765,Customer!$A$1:$J$501,10,FALSE))</f>
        <v>Bronze</v>
      </c>
      <c r="I765" s="11" t="s">
        <v>1610</v>
      </c>
      <c r="J765" s="11" t="str">
        <f>VLOOKUP(I765, Product!$A$2:$H$501, 2,FALSE)</f>
        <v>Basketball</v>
      </c>
      <c r="K765" s="11" t="str">
        <f>VLOOKUP(I765,Product!$A$2:$H$501,3,FALSE)</f>
        <v>Sports</v>
      </c>
      <c r="L765" s="11" t="str">
        <f>VLOOKUP(I765, Product!$A$2:$H$501, 4,FALSE)</f>
        <v>Team Sports</v>
      </c>
      <c r="M765" s="11" t="str">
        <f>VLOOKUP(I765, Product!$A$2:$H$501,5,FALSE)</f>
        <v>Nolan-Snow</v>
      </c>
      <c r="N765" s="12">
        <f>VLOOKUP(I765, Product!$A$2:$I$501,8,FALSE)</f>
        <v>204.39</v>
      </c>
      <c r="O765" s="12">
        <f>VLOOKUP(I765, Product!$A$2:$I$501,9,FALSE)</f>
        <v>281</v>
      </c>
      <c r="P765" s="11" t="s">
        <v>1757</v>
      </c>
      <c r="Q765" s="11" t="str">
        <f>VLOOKUP(P765,Store_Dim!$A$2:$E$21,2,FALSE)</f>
        <v>Martinez, Adkins and Johnson</v>
      </c>
      <c r="R765" s="11" t="str">
        <f>VLOOKUP(P765,Store_Dim!$A$2:$E$21,3,FALSE)</f>
        <v>North</v>
      </c>
      <c r="S765" s="11" t="str">
        <f>VLOOKUP(P765,Store_Dim!$A$2:$E$21,4,FALSE)</f>
        <v>Danielmouth</v>
      </c>
      <c r="T765" s="11" t="str">
        <f>VLOOKUP(P765,Store_Dim!$A$2:$E$21,5,FALSE)</f>
        <v>Flagship</v>
      </c>
      <c r="U765" s="11" t="s">
        <v>3511</v>
      </c>
      <c r="V765" s="14">
        <f>VLOOKUP(Table1[[#This Row],[Sales_ID]],Sales!$A$2:$O$2001,2,FALSE)</f>
        <v>45446</v>
      </c>
      <c r="W765" s="15">
        <f>VLOOKUP(Table1[[#This Row],[Sales_ID]],Sales!$A$2:$O$2001,12,FALSE)</f>
        <v>2</v>
      </c>
      <c r="X765" s="16" t="str">
        <f>TEXT(VLOOKUP(Table1[[#This Row],[Sales_ID]],Sales!$A$2:$O$2001,13,FALSE),"₹#,##0")</f>
        <v>₹939</v>
      </c>
      <c r="Y765" s="51">
        <f>VLOOKUP(Table1[[#This Row],[Sales_ID]],Sales!$A$2:$O$2001,14,FALSE)</f>
        <v>0.04</v>
      </c>
      <c r="Z765" s="11" t="str">
        <f>VLOOKUP(Table1[[#This Row],[Sales_ID]],Sales!$A$2:$O$2001,10,FALSE)</f>
        <v>PayPal</v>
      </c>
      <c r="AA765" s="50">
        <f>VLOOKUP(Table1[[#This Row],[Sales_ID]],Sales!$A$2:$O$2001,15,FALSE)</f>
        <v>1802.1120000000001</v>
      </c>
    </row>
    <row r="766" spans="1:27" x14ac:dyDescent="0.3">
      <c r="A766" s="11" t="s">
        <v>1112</v>
      </c>
      <c r="B766" s="11" t="str">
        <f>PROPER(VLOOKUP(A766,Customer!$A$2:$J$501,9,FALSE))</f>
        <v>Carlos Flores</v>
      </c>
      <c r="C766" s="11" t="str">
        <f>PROPER(VLOOKUP(A766,Customer!$A$2:$H$501,3,FALSE))</f>
        <v>20</v>
      </c>
      <c r="D766" s="11" t="str">
        <f>PROPER(VLOOKUP(A766,Customer!$A$2:$H$501,4,FALSE))</f>
        <v>Male</v>
      </c>
      <c r="E766" s="11" t="str">
        <f>PROPER(VLOOKUP(A766,Customer!$A$2:$H$501,5,FALSE))</f>
        <v>North Johnfurt</v>
      </c>
      <c r="F766" s="11" t="str">
        <f>PROPER(VLOOKUP(A766,Customer!$A$2:$H$501,6,FALSE))</f>
        <v>Washington</v>
      </c>
      <c r="G766" s="11" t="str">
        <f>VLOOKUP(A766,Customer!$A$2:$H$501,7,FALSE)</f>
        <v>USA</v>
      </c>
      <c r="H766" s="11" t="str">
        <f>PROPER(VLOOKUP(A766,Customer!$A$1:$J$501,10,FALSE))</f>
        <v>Gold</v>
      </c>
      <c r="I766" s="11" t="s">
        <v>1574</v>
      </c>
      <c r="J766" s="11" t="str">
        <f>VLOOKUP(I766, Product!$A$2:$H$501, 2,FALSE)</f>
        <v>USB-C Fast Charger</v>
      </c>
      <c r="K766" s="11" t="str">
        <f>VLOOKUP(I766,Product!$A$2:$H$501,3,FALSE)</f>
        <v>Electronics</v>
      </c>
      <c r="L766" s="11" t="str">
        <f>VLOOKUP(I766, Product!$A$2:$H$501, 4,FALSE)</f>
        <v>Accessories</v>
      </c>
      <c r="M766" s="11" t="str">
        <f>VLOOKUP(I766, Product!$A$2:$H$501,5,FALSE)</f>
        <v>Dawson-Perkins</v>
      </c>
      <c r="N766" s="12">
        <f>VLOOKUP(I766, Product!$A$2:$I$501,8,FALSE)</f>
        <v>242.23</v>
      </c>
      <c r="O766" s="12">
        <f>VLOOKUP(I766, Product!$A$2:$I$501,9,FALSE)</f>
        <v>453</v>
      </c>
      <c r="P766" s="11" t="s">
        <v>1799</v>
      </c>
      <c r="Q766" s="11" t="str">
        <f>VLOOKUP(P766,Store_Dim!$A$2:$E$21,2,FALSE)</f>
        <v>Mcdonald Inc</v>
      </c>
      <c r="R766" s="11" t="str">
        <f>VLOOKUP(P766,Store_Dim!$A$2:$E$21,3,FALSE)</f>
        <v>South</v>
      </c>
      <c r="S766" s="11" t="str">
        <f>VLOOKUP(P766,Store_Dim!$A$2:$E$21,4,FALSE)</f>
        <v>Christopherland</v>
      </c>
      <c r="T766" s="11" t="str">
        <f>VLOOKUP(P766,Store_Dim!$A$2:$E$21,5,FALSE)</f>
        <v>Outlet</v>
      </c>
      <c r="U766" s="11" t="s">
        <v>3512</v>
      </c>
      <c r="V766" s="14">
        <f>VLOOKUP(Table1[[#This Row],[Sales_ID]],Sales!$A$2:$O$2001,2,FALSE)</f>
        <v>45761</v>
      </c>
      <c r="W766" s="15">
        <f>VLOOKUP(Table1[[#This Row],[Sales_ID]],Sales!$A$2:$O$2001,12,FALSE)</f>
        <v>2</v>
      </c>
      <c r="X766" s="16" t="str">
        <f>TEXT(VLOOKUP(Table1[[#This Row],[Sales_ID]],Sales!$A$2:$O$2001,13,FALSE),"₹#,##0")</f>
        <v>₹859</v>
      </c>
      <c r="Y766" s="51">
        <f>VLOOKUP(Table1[[#This Row],[Sales_ID]],Sales!$A$2:$O$2001,14,FALSE)</f>
        <v>0.01</v>
      </c>
      <c r="Z766" s="11" t="str">
        <f>VLOOKUP(Table1[[#This Row],[Sales_ID]],Sales!$A$2:$O$2001,10,FALSE)</f>
        <v>Credit Card</v>
      </c>
      <c r="AA766" s="50">
        <f>VLOOKUP(Table1[[#This Row],[Sales_ID]],Sales!$A$2:$O$2001,15,FALSE)</f>
        <v>1701.7506000000001</v>
      </c>
    </row>
    <row r="767" spans="1:27" x14ac:dyDescent="0.3">
      <c r="A767" s="11" t="s">
        <v>214</v>
      </c>
      <c r="B767" s="11" t="str">
        <f>PROPER(VLOOKUP(A767,Customer!$A$2:$J$501,9,FALSE))</f>
        <v>Jay Patel</v>
      </c>
      <c r="C767" s="11" t="str">
        <f>PROPER(VLOOKUP(A767,Customer!$A$2:$H$501,3,FALSE))</f>
        <v>43</v>
      </c>
      <c r="D767" s="11" t="str">
        <f>PROPER(VLOOKUP(A767,Customer!$A$2:$H$501,4,FALSE))</f>
        <v>Female</v>
      </c>
      <c r="E767" s="11" t="str">
        <f>PROPER(VLOOKUP(A767,Customer!$A$2:$H$501,5,FALSE))</f>
        <v>Morrisbury</v>
      </c>
      <c r="F767" s="11" t="str">
        <f>PROPER(VLOOKUP(A767,Customer!$A$2:$H$501,6,FALSE))</f>
        <v>Rhode Island</v>
      </c>
      <c r="G767" s="11" t="str">
        <f>VLOOKUP(A767,Customer!$A$2:$H$501,7,FALSE)</f>
        <v>USA</v>
      </c>
      <c r="H767" s="11" t="str">
        <f>PROPER(VLOOKUP(A767,Customer!$A$1:$J$501,10,FALSE))</f>
        <v>Platinum</v>
      </c>
      <c r="I767" s="11" t="s">
        <v>1602</v>
      </c>
      <c r="J767" s="11" t="str">
        <f>VLOOKUP(I767, Product!$A$2:$H$501, 2,FALSE)</f>
        <v>Decorative Floor Vase</v>
      </c>
      <c r="K767" s="11" t="str">
        <f>VLOOKUP(I767,Product!$A$2:$H$501,3,FALSE)</f>
        <v>Home</v>
      </c>
      <c r="L767" s="11" t="str">
        <f>VLOOKUP(I767, Product!$A$2:$H$501, 4,FALSE)</f>
        <v>Decor</v>
      </c>
      <c r="M767" s="11" t="str">
        <f>VLOOKUP(I767, Product!$A$2:$H$501,5,FALSE)</f>
        <v>Khan, Jones and Paul</v>
      </c>
      <c r="N767" s="12">
        <f>VLOOKUP(I767, Product!$A$2:$I$501,8,FALSE)</f>
        <v>234.80599999999998</v>
      </c>
      <c r="O767" s="12">
        <f>VLOOKUP(I767, Product!$A$2:$I$501,9,FALSE)</f>
        <v>378</v>
      </c>
      <c r="P767" s="11" t="s">
        <v>1799</v>
      </c>
      <c r="Q767" s="11" t="str">
        <f>VLOOKUP(P767,Store_Dim!$A$2:$E$21,2,FALSE)</f>
        <v>Mcdonald Inc</v>
      </c>
      <c r="R767" s="11" t="str">
        <f>VLOOKUP(P767,Store_Dim!$A$2:$E$21,3,FALSE)</f>
        <v>South</v>
      </c>
      <c r="S767" s="11" t="str">
        <f>VLOOKUP(P767,Store_Dim!$A$2:$E$21,4,FALSE)</f>
        <v>Christopherland</v>
      </c>
      <c r="T767" s="11" t="str">
        <f>VLOOKUP(P767,Store_Dim!$A$2:$E$21,5,FALSE)</f>
        <v>Outlet</v>
      </c>
      <c r="U767" s="11" t="s">
        <v>3513</v>
      </c>
      <c r="V767" s="14">
        <f>VLOOKUP(Table1[[#This Row],[Sales_ID]],Sales!$A$2:$O$2001,2,FALSE)</f>
        <v>45363</v>
      </c>
      <c r="W767" s="15">
        <f>VLOOKUP(Table1[[#This Row],[Sales_ID]],Sales!$A$2:$O$2001,12,FALSE)</f>
        <v>3</v>
      </c>
      <c r="X767" s="16" t="str">
        <f>TEXT(VLOOKUP(Table1[[#This Row],[Sales_ID]],Sales!$A$2:$O$2001,13,FALSE),"₹#,##0")</f>
        <v>₹673</v>
      </c>
      <c r="Y767" s="51">
        <f>VLOOKUP(Table1[[#This Row],[Sales_ID]],Sales!$A$2:$O$2001,14,FALSE)</f>
        <v>0.23</v>
      </c>
      <c r="Z767" s="11" t="str">
        <f>VLOOKUP(Table1[[#This Row],[Sales_ID]],Sales!$A$2:$O$2001,10,FALSE)</f>
        <v>PayPal</v>
      </c>
      <c r="AA767" s="50">
        <f>VLOOKUP(Table1[[#This Row],[Sales_ID]],Sales!$A$2:$O$2001,15,FALSE)</f>
        <v>1554.5838000000001</v>
      </c>
    </row>
    <row r="768" spans="1:27" x14ac:dyDescent="0.3">
      <c r="A768" s="11" t="s">
        <v>672</v>
      </c>
      <c r="B768" s="11" t="str">
        <f>PROPER(VLOOKUP(A768,Customer!$A$2:$J$501,9,FALSE))</f>
        <v>Ronald Jones</v>
      </c>
      <c r="C768" s="11" t="str">
        <f>PROPER(VLOOKUP(A768,Customer!$A$2:$H$501,3,FALSE))</f>
        <v>26</v>
      </c>
      <c r="D768" s="11" t="str">
        <f>PROPER(VLOOKUP(A768,Customer!$A$2:$H$501,4,FALSE))</f>
        <v>Female</v>
      </c>
      <c r="E768" s="11" t="str">
        <f>PROPER(VLOOKUP(A768,Customer!$A$2:$H$501,5,FALSE))</f>
        <v>Brownshire</v>
      </c>
      <c r="F768" s="11" t="str">
        <f>PROPER(VLOOKUP(A768,Customer!$A$2:$H$501,6,FALSE))</f>
        <v>Tennessee</v>
      </c>
      <c r="G768" s="11" t="str">
        <f>VLOOKUP(A768,Customer!$A$2:$H$501,7,FALSE)</f>
        <v>USA</v>
      </c>
      <c r="H768" s="11" t="str">
        <f>PROPER(VLOOKUP(A768,Customer!$A$1:$J$501,10,FALSE))</f>
        <v>Silver</v>
      </c>
      <c r="I768" s="11" t="s">
        <v>1660</v>
      </c>
      <c r="J768" s="11" t="str">
        <f>VLOOKUP(I768, Product!$A$2:$H$501, 2,FALSE)</f>
        <v>Premium Blanket Throw</v>
      </c>
      <c r="K768" s="11" t="str">
        <f>VLOOKUP(I768,Product!$A$2:$H$501,3,FALSE)</f>
        <v>Home</v>
      </c>
      <c r="L768" s="11" t="str">
        <f>VLOOKUP(I768, Product!$A$2:$H$501, 4,FALSE)</f>
        <v>Decor</v>
      </c>
      <c r="M768" s="11" t="str">
        <f>VLOOKUP(I768, Product!$A$2:$H$501,5,FALSE)</f>
        <v>Hernandez, Kennedy and Porter</v>
      </c>
      <c r="N768" s="12">
        <f>VLOOKUP(I768, Product!$A$2:$I$501,8,FALSE)</f>
        <v>461.47</v>
      </c>
      <c r="O768" s="12">
        <f>VLOOKUP(I768, Product!$A$2:$I$501,9,FALSE)</f>
        <v>190</v>
      </c>
      <c r="P768" s="11" t="s">
        <v>1810</v>
      </c>
      <c r="Q768" s="11" t="str">
        <f>VLOOKUP(P768,Store_Dim!$A$2:$E$21,2,FALSE)</f>
        <v>Guerrero-Schmitt</v>
      </c>
      <c r="R768" s="11" t="str">
        <f>VLOOKUP(P768,Store_Dim!$A$2:$E$21,3,FALSE)</f>
        <v>East</v>
      </c>
      <c r="S768" s="11" t="str">
        <f>VLOOKUP(P768,Store_Dim!$A$2:$E$21,4,FALSE)</f>
        <v>East Stevechester</v>
      </c>
      <c r="T768" s="11" t="str">
        <f>VLOOKUP(P768,Store_Dim!$A$2:$E$21,5,FALSE)</f>
        <v>Flagship</v>
      </c>
      <c r="U768" s="11" t="s">
        <v>3514</v>
      </c>
      <c r="V768" s="14">
        <f>VLOOKUP(Table1[[#This Row],[Sales_ID]],Sales!$A$2:$O$2001,2,FALSE)</f>
        <v>45420</v>
      </c>
      <c r="W768" s="15">
        <f>VLOOKUP(Table1[[#This Row],[Sales_ID]],Sales!$A$2:$O$2001,12,FALSE)</f>
        <v>1</v>
      </c>
      <c r="X768" s="16" t="str">
        <f>TEXT(VLOOKUP(Table1[[#This Row],[Sales_ID]],Sales!$A$2:$O$2001,13,FALSE),"₹#,##0")</f>
        <v>₹76</v>
      </c>
      <c r="Y768" s="51">
        <f>VLOOKUP(Table1[[#This Row],[Sales_ID]],Sales!$A$2:$O$2001,14,FALSE)</f>
        <v>0.28999999999999998</v>
      </c>
      <c r="Z768" s="11" t="str">
        <f>VLOOKUP(Table1[[#This Row],[Sales_ID]],Sales!$A$2:$O$2001,10,FALSE)</f>
        <v>PayPal</v>
      </c>
      <c r="AA768" s="50">
        <f>VLOOKUP(Table1[[#This Row],[Sales_ID]],Sales!$A$2:$O$2001,15,FALSE)</f>
        <v>53.817999999999998</v>
      </c>
    </row>
    <row r="769" spans="1:27" x14ac:dyDescent="0.3">
      <c r="A769" s="11" t="s">
        <v>137</v>
      </c>
      <c r="B769" s="11" t="str">
        <f>PROPER(VLOOKUP(A769,Customer!$A$2:$J$501,9,FALSE))</f>
        <v>Christopher Olson</v>
      </c>
      <c r="C769" s="11" t="str">
        <f>PROPER(VLOOKUP(A769,Customer!$A$2:$H$501,3,FALSE))</f>
        <v>27</v>
      </c>
      <c r="D769" s="11" t="str">
        <f>PROPER(VLOOKUP(A769,Customer!$A$2:$H$501,4,FALSE))</f>
        <v>Female</v>
      </c>
      <c r="E769" s="11" t="str">
        <f>PROPER(VLOOKUP(A769,Customer!$A$2:$H$501,5,FALSE))</f>
        <v>West Richard</v>
      </c>
      <c r="F769" s="11" t="str">
        <f>PROPER(VLOOKUP(A769,Customer!$A$2:$H$501,6,FALSE))</f>
        <v>Maryland</v>
      </c>
      <c r="G769" s="11" t="str">
        <f>VLOOKUP(A769,Customer!$A$2:$H$501,7,FALSE)</f>
        <v>USA</v>
      </c>
      <c r="H769" s="11" t="str">
        <f>PROPER(VLOOKUP(A769,Customer!$A$1:$J$501,10,FALSE))</f>
        <v>Platinum</v>
      </c>
      <c r="I769" s="11" t="s">
        <v>1582</v>
      </c>
      <c r="J769" s="11" t="str">
        <f>VLOOKUP(I769, Product!$A$2:$H$501, 2,FALSE)</f>
        <v>Soccer Training Cone Set</v>
      </c>
      <c r="K769" s="11" t="str">
        <f>VLOOKUP(I769,Product!$A$2:$H$501,3,FALSE)</f>
        <v>Sports</v>
      </c>
      <c r="L769" s="11" t="str">
        <f>VLOOKUP(I769, Product!$A$2:$H$501, 4,FALSE)</f>
        <v>Accessories</v>
      </c>
      <c r="M769" s="11" t="str">
        <f>VLOOKUP(I769, Product!$A$2:$H$501,5,FALSE)</f>
        <v>Ford, Murphy and Wilson</v>
      </c>
      <c r="N769" s="12">
        <f>VLOOKUP(I769, Product!$A$2:$I$501,8,FALSE)</f>
        <v>144.53</v>
      </c>
      <c r="O769" s="12">
        <f>VLOOKUP(I769, Product!$A$2:$I$501,9,FALSE)</f>
        <v>367</v>
      </c>
      <c r="P769" s="11" t="s">
        <v>1801</v>
      </c>
      <c r="Q769" s="11" t="str">
        <f>VLOOKUP(P769,Store_Dim!$A$2:$E$21,2,FALSE)</f>
        <v>Shelton PLC</v>
      </c>
      <c r="R769" s="11" t="str">
        <f>VLOOKUP(P769,Store_Dim!$A$2:$E$21,3,FALSE)</f>
        <v>North</v>
      </c>
      <c r="S769" s="11" t="str">
        <f>VLOOKUP(P769,Store_Dim!$A$2:$E$21,4,FALSE)</f>
        <v>East Jenniferstad</v>
      </c>
      <c r="T769" s="11" t="str">
        <f>VLOOKUP(P769,Store_Dim!$A$2:$E$21,5,FALSE)</f>
        <v>Flagship</v>
      </c>
      <c r="U769" s="11" t="s">
        <v>3515</v>
      </c>
      <c r="V769" s="14">
        <f>VLOOKUP(Table1[[#This Row],[Sales_ID]],Sales!$A$2:$O$2001,2,FALSE)</f>
        <v>45536</v>
      </c>
      <c r="W769" s="15">
        <f>VLOOKUP(Table1[[#This Row],[Sales_ID]],Sales!$A$2:$O$2001,12,FALSE)</f>
        <v>4</v>
      </c>
      <c r="X769" s="16" t="str">
        <f>TEXT(VLOOKUP(Table1[[#This Row],[Sales_ID]],Sales!$A$2:$O$2001,13,FALSE),"₹#,##0")</f>
        <v>₹742</v>
      </c>
      <c r="Y769" s="51">
        <f>VLOOKUP(Table1[[#This Row],[Sales_ID]],Sales!$A$2:$O$2001,14,FALSE)</f>
        <v>0.1</v>
      </c>
      <c r="Z769" s="11" t="str">
        <f>VLOOKUP(Table1[[#This Row],[Sales_ID]],Sales!$A$2:$O$2001,10,FALSE)</f>
        <v>COD</v>
      </c>
      <c r="AA769" s="50">
        <f>VLOOKUP(Table1[[#This Row],[Sales_ID]],Sales!$A$2:$O$2001,15,FALSE)</f>
        <v>2671.74</v>
      </c>
    </row>
    <row r="770" spans="1:27" x14ac:dyDescent="0.3">
      <c r="A770" s="11" t="s">
        <v>1166</v>
      </c>
      <c r="B770" s="11" t="str">
        <f>PROPER(VLOOKUP(A770,Customer!$A$2:$J$501,9,FALSE))</f>
        <v>James Orozco</v>
      </c>
      <c r="C770" s="11" t="str">
        <f>PROPER(VLOOKUP(A770,Customer!$A$2:$H$501,3,FALSE))</f>
        <v>37</v>
      </c>
      <c r="D770" s="11" t="str">
        <f>PROPER(VLOOKUP(A770,Customer!$A$2:$H$501,4,FALSE))</f>
        <v>Female</v>
      </c>
      <c r="E770" s="11" t="str">
        <f>PROPER(VLOOKUP(A770,Customer!$A$2:$H$501,5,FALSE))</f>
        <v>Simpsonfort</v>
      </c>
      <c r="F770" s="11" t="str">
        <f>PROPER(VLOOKUP(A770,Customer!$A$2:$H$501,6,FALSE))</f>
        <v>Maine</v>
      </c>
      <c r="G770" s="11" t="str">
        <f>VLOOKUP(A770,Customer!$A$2:$H$501,7,FALSE)</f>
        <v>USA</v>
      </c>
      <c r="H770" s="11" t="str">
        <f>PROPER(VLOOKUP(A770,Customer!$A$1:$J$501,10,FALSE))</f>
        <v>Gold</v>
      </c>
      <c r="I770" s="11" t="s">
        <v>1692</v>
      </c>
      <c r="J770" s="11" t="str">
        <f>VLOOKUP(I770, Product!$A$2:$H$501, 2,FALSE)</f>
        <v>Professional Jump Rope</v>
      </c>
      <c r="K770" s="11" t="str">
        <f>VLOOKUP(I770,Product!$A$2:$H$501,3,FALSE)</f>
        <v>Sports</v>
      </c>
      <c r="L770" s="11" t="str">
        <f>VLOOKUP(I770, Product!$A$2:$H$501, 4,FALSE)</f>
        <v>Fitness</v>
      </c>
      <c r="M770" s="11" t="str">
        <f>VLOOKUP(I770, Product!$A$2:$H$501,5,FALSE)</f>
        <v>Davis PLC</v>
      </c>
      <c r="N770" s="12">
        <f>VLOOKUP(I770, Product!$A$2:$I$501,8,FALSE)</f>
        <v>477.61</v>
      </c>
      <c r="O770" s="12">
        <f>VLOOKUP(I770, Product!$A$2:$I$501,9,FALSE)</f>
        <v>300</v>
      </c>
      <c r="P770" s="11" t="s">
        <v>1779</v>
      </c>
      <c r="Q770" s="11" t="str">
        <f>VLOOKUP(P770,Store_Dim!$A$2:$E$21,2,FALSE)</f>
        <v>Martinez-Mullins</v>
      </c>
      <c r="R770" s="11" t="str">
        <f>VLOOKUP(P770,Store_Dim!$A$2:$E$21,3,FALSE)</f>
        <v>South</v>
      </c>
      <c r="S770" s="11" t="str">
        <f>VLOOKUP(P770,Store_Dim!$A$2:$E$21,4,FALSE)</f>
        <v>Williamsfurt</v>
      </c>
      <c r="T770" s="11" t="str">
        <f>VLOOKUP(P770,Store_Dim!$A$2:$E$21,5,FALSE)</f>
        <v>Online</v>
      </c>
      <c r="U770" s="11" t="s">
        <v>1995</v>
      </c>
      <c r="V770" s="14">
        <f>VLOOKUP(Table1[[#This Row],[Sales_ID]],Sales!$A$2:$O$2001,2,FALSE)</f>
        <v>45313</v>
      </c>
      <c r="W770" s="15">
        <f>VLOOKUP(Table1[[#This Row],[Sales_ID]],Sales!$A$2:$O$2001,12,FALSE)</f>
        <v>2</v>
      </c>
      <c r="X770" s="16" t="str">
        <f>TEXT(VLOOKUP(Table1[[#This Row],[Sales_ID]],Sales!$A$2:$O$2001,13,FALSE),"₹#,##0")</f>
        <v>₹343</v>
      </c>
      <c r="Y770" s="51">
        <f>VLOOKUP(Table1[[#This Row],[Sales_ID]],Sales!$A$2:$O$2001,14,FALSE)</f>
        <v>0.12</v>
      </c>
      <c r="Z770" s="11" t="str">
        <f>VLOOKUP(Table1[[#This Row],[Sales_ID]],Sales!$A$2:$O$2001,10,FALSE)</f>
        <v>COD</v>
      </c>
      <c r="AA770" s="50">
        <f>VLOOKUP(Table1[[#This Row],[Sales_ID]],Sales!$A$2:$O$2001,15,FALSE)</f>
        <v>604.41920000000005</v>
      </c>
    </row>
    <row r="771" spans="1:27" x14ac:dyDescent="0.3">
      <c r="A771" s="11" t="s">
        <v>264</v>
      </c>
      <c r="B771" s="11" t="str">
        <f>PROPER(VLOOKUP(A771,Customer!$A$2:$J$501,9,FALSE))</f>
        <v>Tonya Burch</v>
      </c>
      <c r="C771" s="11" t="str">
        <f>PROPER(VLOOKUP(A771,Customer!$A$2:$H$501,3,FALSE))</f>
        <v>39</v>
      </c>
      <c r="D771" s="11" t="str">
        <f>PROPER(VLOOKUP(A771,Customer!$A$2:$H$501,4,FALSE))</f>
        <v>Female</v>
      </c>
      <c r="E771" s="11" t="str">
        <f>PROPER(VLOOKUP(A771,Customer!$A$2:$H$501,5,FALSE))</f>
        <v>Olsonhaven</v>
      </c>
      <c r="F771" s="11" t="str">
        <f>PROPER(VLOOKUP(A771,Customer!$A$2:$H$501,6,FALSE))</f>
        <v>Iowa</v>
      </c>
      <c r="G771" s="11" t="str">
        <f>VLOOKUP(A771,Customer!$A$2:$H$501,7,FALSE)</f>
        <v>USA</v>
      </c>
      <c r="H771" s="11" t="str">
        <f>PROPER(VLOOKUP(A771,Customer!$A$1:$J$501,10,FALSE))</f>
        <v>Gold</v>
      </c>
      <c r="I771" s="11" t="s">
        <v>1608</v>
      </c>
      <c r="J771" s="11" t="str">
        <f>VLOOKUP(I771, Product!$A$2:$H$501, 2,FALSE)</f>
        <v>Stainless Steel Cutlery Set</v>
      </c>
      <c r="K771" s="11" t="str">
        <f>VLOOKUP(I771,Product!$A$2:$H$501,3,FALSE)</f>
        <v>Home</v>
      </c>
      <c r="L771" s="11" t="str">
        <f>VLOOKUP(I771, Product!$A$2:$H$501, 4,FALSE)</f>
        <v>Kitchen</v>
      </c>
      <c r="M771" s="11" t="str">
        <f>VLOOKUP(I771, Product!$A$2:$H$501,5,FALSE)</f>
        <v>Stevens, Fernandez and Martin</v>
      </c>
      <c r="N771" s="12">
        <f>VLOOKUP(I771, Product!$A$2:$I$501,8,FALSE)</f>
        <v>19.52</v>
      </c>
      <c r="O771" s="12">
        <f>VLOOKUP(I771, Product!$A$2:$I$501,9,FALSE)</f>
        <v>57</v>
      </c>
      <c r="P771" s="11" t="s">
        <v>1779</v>
      </c>
      <c r="Q771" s="11" t="str">
        <f>VLOOKUP(P771,Store_Dim!$A$2:$E$21,2,FALSE)</f>
        <v>Martinez-Mullins</v>
      </c>
      <c r="R771" s="11" t="str">
        <f>VLOOKUP(P771,Store_Dim!$A$2:$E$21,3,FALSE)</f>
        <v>South</v>
      </c>
      <c r="S771" s="11" t="str">
        <f>VLOOKUP(P771,Store_Dim!$A$2:$E$21,4,FALSE)</f>
        <v>Williamsfurt</v>
      </c>
      <c r="T771" s="11" t="str">
        <f>VLOOKUP(P771,Store_Dim!$A$2:$E$21,5,FALSE)</f>
        <v>Online</v>
      </c>
      <c r="U771" s="11" t="s">
        <v>3516</v>
      </c>
      <c r="V771" s="14">
        <f>VLOOKUP(Table1[[#This Row],[Sales_ID]],Sales!$A$2:$O$2001,2,FALSE)</f>
        <v>45445</v>
      </c>
      <c r="W771" s="15">
        <f>VLOOKUP(Table1[[#This Row],[Sales_ID]],Sales!$A$2:$O$2001,12,FALSE)</f>
        <v>1</v>
      </c>
      <c r="X771" s="16" t="str">
        <f>TEXT(VLOOKUP(Table1[[#This Row],[Sales_ID]],Sales!$A$2:$O$2001,13,FALSE),"₹#,##0")</f>
        <v>₹637</v>
      </c>
      <c r="Y771" s="51">
        <f>VLOOKUP(Table1[[#This Row],[Sales_ID]],Sales!$A$2:$O$2001,14,FALSE)</f>
        <v>0.22</v>
      </c>
      <c r="Z771" s="11" t="str">
        <f>VLOOKUP(Table1[[#This Row],[Sales_ID]],Sales!$A$2:$O$2001,10,FALSE)</f>
        <v>PayPal</v>
      </c>
      <c r="AA771" s="50">
        <f>VLOOKUP(Table1[[#This Row],[Sales_ID]],Sales!$A$2:$O$2001,15,FALSE)</f>
        <v>497.16419999999999</v>
      </c>
    </row>
    <row r="772" spans="1:27" x14ac:dyDescent="0.3">
      <c r="A772" s="11" t="s">
        <v>1220</v>
      </c>
      <c r="B772" s="11" t="str">
        <f>PROPER(VLOOKUP(A772,Customer!$A$2:$J$501,9,FALSE))</f>
        <v>Heidi Tyler</v>
      </c>
      <c r="C772" s="11" t="str">
        <f>PROPER(VLOOKUP(A772,Customer!$A$2:$H$501,3,FALSE))</f>
        <v>40</v>
      </c>
      <c r="D772" s="11" t="str">
        <f>PROPER(VLOOKUP(A772,Customer!$A$2:$H$501,4,FALSE))</f>
        <v>Female</v>
      </c>
      <c r="E772" s="11" t="str">
        <f>PROPER(VLOOKUP(A772,Customer!$A$2:$H$501,5,FALSE))</f>
        <v>Dawnstad</v>
      </c>
      <c r="F772" s="11" t="str">
        <f>PROPER(VLOOKUP(A772,Customer!$A$2:$H$501,6,FALSE))</f>
        <v>Oregon</v>
      </c>
      <c r="G772" s="11" t="str">
        <f>VLOOKUP(A772,Customer!$A$2:$H$501,7,FALSE)</f>
        <v>USA</v>
      </c>
      <c r="H772" s="11" t="str">
        <f>PROPER(VLOOKUP(A772,Customer!$A$1:$J$501,10,FALSE))</f>
        <v>Bronze</v>
      </c>
      <c r="I772" s="11" t="s">
        <v>1557</v>
      </c>
      <c r="J772" s="11" t="str">
        <f>VLOOKUP(I772, Product!$A$2:$H$501, 2,FALSE)</f>
        <v>Herbal Face Moisturizer</v>
      </c>
      <c r="K772" s="11" t="str">
        <f>VLOOKUP(I772,Product!$A$2:$H$501,3,FALSE)</f>
        <v>Beauty</v>
      </c>
      <c r="L772" s="11" t="str">
        <f>VLOOKUP(I772, Product!$A$2:$H$501, 4,FALSE)</f>
        <v>Skincare</v>
      </c>
      <c r="M772" s="11" t="str">
        <f>VLOOKUP(I772, Product!$A$2:$H$501,5,FALSE)</f>
        <v>Davidson PLC</v>
      </c>
      <c r="N772" s="12">
        <f>VLOOKUP(I772, Product!$A$2:$I$501,8,FALSE)</f>
        <v>312.8</v>
      </c>
      <c r="O772" s="12">
        <f>VLOOKUP(I772, Product!$A$2:$I$501,9,FALSE)</f>
        <v>350</v>
      </c>
      <c r="P772" s="11" t="s">
        <v>1807</v>
      </c>
      <c r="Q772" s="11" t="str">
        <f>VLOOKUP(P772,Store_Dim!$A$2:$E$21,2,FALSE)</f>
        <v>Holloway Ltd</v>
      </c>
      <c r="R772" s="11" t="str">
        <f>VLOOKUP(P772,Store_Dim!$A$2:$E$21,3,FALSE)</f>
        <v>North</v>
      </c>
      <c r="S772" s="11" t="str">
        <f>VLOOKUP(P772,Store_Dim!$A$2:$E$21,4,FALSE)</f>
        <v>Bensonhaven</v>
      </c>
      <c r="T772" s="11" t="str">
        <f>VLOOKUP(P772,Store_Dim!$A$2:$E$21,5,FALSE)</f>
        <v>Flagship</v>
      </c>
      <c r="U772" s="11" t="s">
        <v>3517</v>
      </c>
      <c r="V772" s="14">
        <f>VLOOKUP(Table1[[#This Row],[Sales_ID]],Sales!$A$2:$O$2001,2,FALSE)</f>
        <v>45230</v>
      </c>
      <c r="W772" s="15">
        <f>VLOOKUP(Table1[[#This Row],[Sales_ID]],Sales!$A$2:$O$2001,12,FALSE)</f>
        <v>1</v>
      </c>
      <c r="X772" s="16" t="str">
        <f>TEXT(VLOOKUP(Table1[[#This Row],[Sales_ID]],Sales!$A$2:$O$2001,13,FALSE),"₹#,##0")</f>
        <v>₹631</v>
      </c>
      <c r="Y772" s="51">
        <f>VLOOKUP(Table1[[#This Row],[Sales_ID]],Sales!$A$2:$O$2001,14,FALSE)</f>
        <v>0.04</v>
      </c>
      <c r="Z772" s="11" t="str">
        <f>VLOOKUP(Table1[[#This Row],[Sales_ID]],Sales!$A$2:$O$2001,10,FALSE)</f>
        <v>Credit Card</v>
      </c>
      <c r="AA772" s="50">
        <f>VLOOKUP(Table1[[#This Row],[Sales_ID]],Sales!$A$2:$O$2001,15,FALSE)</f>
        <v>605.76</v>
      </c>
    </row>
    <row r="773" spans="1:27" x14ac:dyDescent="0.3">
      <c r="A773" s="11" t="s">
        <v>1226</v>
      </c>
      <c r="B773" s="11" t="str">
        <f>PROPER(VLOOKUP(A773,Customer!$A$2:$J$501,9,FALSE))</f>
        <v>Michael Mcneil</v>
      </c>
      <c r="C773" s="11" t="str">
        <f>PROPER(VLOOKUP(A773,Customer!$A$2:$H$501,3,FALSE))</f>
        <v>46</v>
      </c>
      <c r="D773" s="11" t="str">
        <f>PROPER(VLOOKUP(A773,Customer!$A$2:$H$501,4,FALSE))</f>
        <v>Male</v>
      </c>
      <c r="E773" s="11" t="str">
        <f>PROPER(VLOOKUP(A773,Customer!$A$2:$H$501,5,FALSE))</f>
        <v>Stewartchester</v>
      </c>
      <c r="F773" s="11" t="str">
        <f>PROPER(VLOOKUP(A773,Customer!$A$2:$H$501,6,FALSE))</f>
        <v>Utah</v>
      </c>
      <c r="G773" s="11" t="str">
        <f>VLOOKUP(A773,Customer!$A$2:$H$501,7,FALSE)</f>
        <v>USA</v>
      </c>
      <c r="H773" s="11" t="str">
        <f>PROPER(VLOOKUP(A773,Customer!$A$1:$J$501,10,FALSE))</f>
        <v>Bronze</v>
      </c>
      <c r="I773" s="11" t="s">
        <v>1708</v>
      </c>
      <c r="J773" s="11" t="str">
        <f>VLOOKUP(I773, Product!$A$2:$H$501, 2,FALSE)</f>
        <v>Wall-Mounted Spice Rack</v>
      </c>
      <c r="K773" s="11" t="str">
        <f>VLOOKUP(I773,Product!$A$2:$H$501,3,FALSE)</f>
        <v>Home</v>
      </c>
      <c r="L773" s="11" t="str">
        <f>VLOOKUP(I773, Product!$A$2:$H$501, 4,FALSE)</f>
        <v>Kitchen</v>
      </c>
      <c r="M773" s="11" t="str">
        <f>VLOOKUP(I773, Product!$A$2:$H$501,5,FALSE)</f>
        <v>Allison Ltd</v>
      </c>
      <c r="N773" s="12">
        <f>VLOOKUP(I773, Product!$A$2:$I$501,8,FALSE)</f>
        <v>143.43</v>
      </c>
      <c r="O773" s="12">
        <f>VLOOKUP(I773, Product!$A$2:$I$501,9,FALSE)</f>
        <v>58</v>
      </c>
      <c r="P773" s="11" t="s">
        <v>1766</v>
      </c>
      <c r="Q773" s="11" t="str">
        <f>VLOOKUP(P773,Store_Dim!$A$2:$E$21,2,FALSE)</f>
        <v>Johnson-Wright</v>
      </c>
      <c r="R773" s="11" t="str">
        <f>VLOOKUP(P773,Store_Dim!$A$2:$E$21,3,FALSE)</f>
        <v>North</v>
      </c>
      <c r="S773" s="11" t="str">
        <f>VLOOKUP(P773,Store_Dim!$A$2:$E$21,4,FALSE)</f>
        <v>Hoodberg</v>
      </c>
      <c r="T773" s="11" t="str">
        <f>VLOOKUP(P773,Store_Dim!$A$2:$E$21,5,FALSE)</f>
        <v>Outlet</v>
      </c>
      <c r="U773" s="11" t="s">
        <v>3518</v>
      </c>
      <c r="V773" s="14">
        <f>VLOOKUP(Table1[[#This Row],[Sales_ID]],Sales!$A$2:$O$2001,2,FALSE)</f>
        <v>45916</v>
      </c>
      <c r="W773" s="15">
        <f>VLOOKUP(Table1[[#This Row],[Sales_ID]],Sales!$A$2:$O$2001,12,FALSE)</f>
        <v>4</v>
      </c>
      <c r="X773" s="16" t="str">
        <f>TEXT(VLOOKUP(Table1[[#This Row],[Sales_ID]],Sales!$A$2:$O$2001,13,FALSE),"₹#,##0")</f>
        <v>₹984</v>
      </c>
      <c r="Y773" s="51">
        <f>VLOOKUP(Table1[[#This Row],[Sales_ID]],Sales!$A$2:$O$2001,14,FALSE)</f>
        <v>0.11</v>
      </c>
      <c r="Z773" s="11" t="str">
        <f>VLOOKUP(Table1[[#This Row],[Sales_ID]],Sales!$A$2:$O$2001,10,FALSE)</f>
        <v>COD</v>
      </c>
      <c r="AA773" s="50">
        <f>VLOOKUP(Table1[[#This Row],[Sales_ID]],Sales!$A$2:$O$2001,15,FALSE)</f>
        <v>3502.9688000000001</v>
      </c>
    </row>
    <row r="774" spans="1:27" x14ac:dyDescent="0.3">
      <c r="A774" s="11" t="s">
        <v>205</v>
      </c>
      <c r="B774" s="11" t="str">
        <f>PROPER(VLOOKUP(A774,Customer!$A$2:$J$501,9,FALSE))</f>
        <v>Katherine Dorsey</v>
      </c>
      <c r="C774" s="11" t="str">
        <f>PROPER(VLOOKUP(A774,Customer!$A$2:$H$501,3,FALSE))</f>
        <v>24</v>
      </c>
      <c r="D774" s="11" t="str">
        <f>PROPER(VLOOKUP(A774,Customer!$A$2:$H$501,4,FALSE))</f>
        <v>Male</v>
      </c>
      <c r="E774" s="11" t="str">
        <f>PROPER(VLOOKUP(A774,Customer!$A$2:$H$501,5,FALSE))</f>
        <v>Christopherland</v>
      </c>
      <c r="F774" s="11" t="str">
        <f>PROPER(VLOOKUP(A774,Customer!$A$2:$H$501,6,FALSE))</f>
        <v>Oklahoma</v>
      </c>
      <c r="G774" s="11" t="str">
        <f>VLOOKUP(A774,Customer!$A$2:$H$501,7,FALSE)</f>
        <v>USA</v>
      </c>
      <c r="H774" s="11" t="str">
        <f>PROPER(VLOOKUP(A774,Customer!$A$1:$J$501,10,FALSE))</f>
        <v>Platinum</v>
      </c>
      <c r="I774" s="11" t="s">
        <v>1658</v>
      </c>
      <c r="J774" s="11" t="str">
        <f>VLOOKUP(I774, Product!$A$2:$H$501, 2,FALSE)</f>
        <v>Ceramic Plant Pot</v>
      </c>
      <c r="K774" s="11" t="str">
        <f>VLOOKUP(I774,Product!$A$2:$H$501,3,FALSE)</f>
        <v>Home</v>
      </c>
      <c r="L774" s="11" t="str">
        <f>VLOOKUP(I774, Product!$A$2:$H$501, 4,FALSE)</f>
        <v>Decor</v>
      </c>
      <c r="M774" s="11" t="str">
        <f>VLOOKUP(I774, Product!$A$2:$H$501,5,FALSE)</f>
        <v>Hatfield, Baird and Torres</v>
      </c>
      <c r="N774" s="12">
        <f>VLOOKUP(I774, Product!$A$2:$I$501,8,FALSE)</f>
        <v>81.75</v>
      </c>
      <c r="O774" s="12">
        <f>VLOOKUP(I774, Product!$A$2:$I$501,9,FALSE)</f>
        <v>226.05</v>
      </c>
      <c r="P774" s="11" t="s">
        <v>1792</v>
      </c>
      <c r="Q774" s="11" t="str">
        <f>VLOOKUP(P774,Store_Dim!$A$2:$E$21,2,FALSE)</f>
        <v>Aguirre-Keller</v>
      </c>
      <c r="R774" s="11" t="str">
        <f>VLOOKUP(P774,Store_Dim!$A$2:$E$21,3,FALSE)</f>
        <v>South</v>
      </c>
      <c r="S774" s="11" t="str">
        <f>VLOOKUP(P774,Store_Dim!$A$2:$E$21,4,FALSE)</f>
        <v>Lake Michael</v>
      </c>
      <c r="T774" s="11" t="str">
        <f>VLOOKUP(P774,Store_Dim!$A$2:$E$21,5,FALSE)</f>
        <v>Online</v>
      </c>
      <c r="U774" s="11" t="s">
        <v>3519</v>
      </c>
      <c r="V774" s="14">
        <f>VLOOKUP(Table1[[#This Row],[Sales_ID]],Sales!$A$2:$O$2001,2,FALSE)</f>
        <v>45353</v>
      </c>
      <c r="W774" s="15">
        <f>VLOOKUP(Table1[[#This Row],[Sales_ID]],Sales!$A$2:$O$2001,12,FALSE)</f>
        <v>4</v>
      </c>
      <c r="X774" s="16" t="str">
        <f>TEXT(VLOOKUP(Table1[[#This Row],[Sales_ID]],Sales!$A$2:$O$2001,13,FALSE),"₹#,##0")</f>
        <v>₹74</v>
      </c>
      <c r="Y774" s="51">
        <f>VLOOKUP(Table1[[#This Row],[Sales_ID]],Sales!$A$2:$O$2001,14,FALSE)</f>
        <v>0.08</v>
      </c>
      <c r="Z774" s="11" t="str">
        <f>VLOOKUP(Table1[[#This Row],[Sales_ID]],Sales!$A$2:$O$2001,10,FALSE)</f>
        <v>Credit Card</v>
      </c>
      <c r="AA774" s="50">
        <f>VLOOKUP(Table1[[#This Row],[Sales_ID]],Sales!$A$2:$O$2001,15,FALSE)</f>
        <v>271.17919999999998</v>
      </c>
    </row>
    <row r="775" spans="1:27" x14ac:dyDescent="0.3">
      <c r="A775" s="11" t="s">
        <v>1343</v>
      </c>
      <c r="B775" s="11" t="str">
        <f>PROPER(VLOOKUP(A775,Customer!$A$2:$J$501,9,FALSE))</f>
        <v>Thomas Moore</v>
      </c>
      <c r="C775" s="11" t="str">
        <f>PROPER(VLOOKUP(A775,Customer!$A$2:$H$501,3,FALSE))</f>
        <v>51</v>
      </c>
      <c r="D775" s="11" t="str">
        <f>PROPER(VLOOKUP(A775,Customer!$A$2:$H$501,4,FALSE))</f>
        <v>Female</v>
      </c>
      <c r="E775" s="11" t="str">
        <f>PROPER(VLOOKUP(A775,Customer!$A$2:$H$501,5,FALSE))</f>
        <v>Williamsberg</v>
      </c>
      <c r="F775" s="11" t="str">
        <f>PROPER(VLOOKUP(A775,Customer!$A$2:$H$501,6,FALSE))</f>
        <v>New York</v>
      </c>
      <c r="G775" s="11" t="str">
        <f>VLOOKUP(A775,Customer!$A$2:$H$501,7,FALSE)</f>
        <v>USA</v>
      </c>
      <c r="H775" s="11" t="str">
        <f>PROPER(VLOOKUP(A775,Customer!$A$1:$J$501,10,FALSE))</f>
        <v>Silver</v>
      </c>
      <c r="I775" s="11" t="s">
        <v>1570</v>
      </c>
      <c r="J775" s="11" t="str">
        <f>VLOOKUP(I775, Product!$A$2:$H$501, 2,FALSE)</f>
        <v>HD Smart TV Stick</v>
      </c>
      <c r="K775" s="11" t="str">
        <f>VLOOKUP(I775,Product!$A$2:$H$501,3,FALSE)</f>
        <v>Electronics</v>
      </c>
      <c r="L775" s="11" t="str">
        <f>VLOOKUP(I775, Product!$A$2:$H$501, 4,FALSE)</f>
        <v>Accessories</v>
      </c>
      <c r="M775" s="11" t="str">
        <f>VLOOKUP(I775, Product!$A$2:$H$501,5,FALSE)</f>
        <v>Gibson, Hobbs and Weaver</v>
      </c>
      <c r="N775" s="12">
        <f>VLOOKUP(I775, Product!$A$2:$I$501,8,FALSE)</f>
        <v>449.4</v>
      </c>
      <c r="O775" s="12">
        <f>VLOOKUP(I775, Product!$A$2:$I$501,9,FALSE)</f>
        <v>274.7</v>
      </c>
      <c r="P775" s="11" t="s">
        <v>1779</v>
      </c>
      <c r="Q775" s="11" t="str">
        <f>VLOOKUP(P775,Store_Dim!$A$2:$E$21,2,FALSE)</f>
        <v>Martinez-Mullins</v>
      </c>
      <c r="R775" s="11" t="str">
        <f>VLOOKUP(P775,Store_Dim!$A$2:$E$21,3,FALSE)</f>
        <v>South</v>
      </c>
      <c r="S775" s="11" t="str">
        <f>VLOOKUP(P775,Store_Dim!$A$2:$E$21,4,FALSE)</f>
        <v>Williamsfurt</v>
      </c>
      <c r="T775" s="11" t="str">
        <f>VLOOKUP(P775,Store_Dim!$A$2:$E$21,5,FALSE)</f>
        <v>Online</v>
      </c>
      <c r="U775" s="11" t="s">
        <v>3520</v>
      </c>
      <c r="V775" s="14">
        <f>VLOOKUP(Table1[[#This Row],[Sales_ID]],Sales!$A$2:$O$2001,2,FALSE)</f>
        <v>45490</v>
      </c>
      <c r="W775" s="15">
        <f>VLOOKUP(Table1[[#This Row],[Sales_ID]],Sales!$A$2:$O$2001,12,FALSE)</f>
        <v>3</v>
      </c>
      <c r="X775" s="16" t="str">
        <f>TEXT(VLOOKUP(Table1[[#This Row],[Sales_ID]],Sales!$A$2:$O$2001,13,FALSE),"₹#,##0")</f>
        <v>₹111</v>
      </c>
      <c r="Y775" s="51">
        <f>VLOOKUP(Table1[[#This Row],[Sales_ID]],Sales!$A$2:$O$2001,14,FALSE)</f>
        <v>0.21</v>
      </c>
      <c r="Z775" s="11" t="str">
        <f>VLOOKUP(Table1[[#This Row],[Sales_ID]],Sales!$A$2:$O$2001,10,FALSE)</f>
        <v>Credit Card</v>
      </c>
      <c r="AA775" s="50">
        <f>VLOOKUP(Table1[[#This Row],[Sales_ID]],Sales!$A$2:$O$2001,15,FALSE)</f>
        <v>263.04629999999997</v>
      </c>
    </row>
    <row r="776" spans="1:27" x14ac:dyDescent="0.3">
      <c r="A776" s="11" t="s">
        <v>301</v>
      </c>
      <c r="B776" s="11" t="str">
        <f>PROPER(VLOOKUP(A776,Customer!$A$2:$J$501,9,FALSE))</f>
        <v>Thomas Robinson</v>
      </c>
      <c r="C776" s="11" t="str">
        <f>PROPER(VLOOKUP(A776,Customer!$A$2:$H$501,3,FALSE))</f>
        <v>48</v>
      </c>
      <c r="D776" s="11" t="str">
        <f>PROPER(VLOOKUP(A776,Customer!$A$2:$H$501,4,FALSE))</f>
        <v>Female</v>
      </c>
      <c r="E776" s="11" t="str">
        <f>PROPER(VLOOKUP(A776,Customer!$A$2:$H$501,5,FALSE))</f>
        <v>Nicholastown</v>
      </c>
      <c r="F776" s="11" t="str">
        <f>PROPER(VLOOKUP(A776,Customer!$A$2:$H$501,6,FALSE))</f>
        <v>Georgia</v>
      </c>
      <c r="G776" s="11" t="str">
        <f>VLOOKUP(A776,Customer!$A$2:$H$501,7,FALSE)</f>
        <v>USA</v>
      </c>
      <c r="H776" s="11" t="str">
        <f>PROPER(VLOOKUP(A776,Customer!$A$1:$J$501,10,FALSE))</f>
        <v>Bronze</v>
      </c>
      <c r="I776" s="11" t="s">
        <v>1568</v>
      </c>
      <c r="J776" s="11" t="str">
        <f>VLOOKUP(I776, Product!$A$2:$H$501, 2,FALSE)</f>
        <v>Ceramic Kitchen Bowl Set</v>
      </c>
      <c r="K776" s="11" t="str">
        <f>VLOOKUP(I776,Product!$A$2:$H$501,3,FALSE)</f>
        <v>Home</v>
      </c>
      <c r="L776" s="11" t="str">
        <f>VLOOKUP(I776, Product!$A$2:$H$501, 4,FALSE)</f>
        <v>Kitchen</v>
      </c>
      <c r="M776" s="11" t="str">
        <f>VLOOKUP(I776, Product!$A$2:$H$501,5,FALSE)</f>
        <v>Hamilton Group</v>
      </c>
      <c r="N776" s="12">
        <f>VLOOKUP(I776, Product!$A$2:$I$501,8,FALSE)</f>
        <v>298.86</v>
      </c>
      <c r="O776" s="12">
        <f>VLOOKUP(I776, Product!$A$2:$I$501,9,FALSE)</f>
        <v>308</v>
      </c>
      <c r="P776" s="11" t="s">
        <v>1779</v>
      </c>
      <c r="Q776" s="11" t="str">
        <f>VLOOKUP(P776,Store_Dim!$A$2:$E$21,2,FALSE)</f>
        <v>Martinez-Mullins</v>
      </c>
      <c r="R776" s="11" t="str">
        <f>VLOOKUP(P776,Store_Dim!$A$2:$E$21,3,FALSE)</f>
        <v>South</v>
      </c>
      <c r="S776" s="11" t="str">
        <f>VLOOKUP(P776,Store_Dim!$A$2:$E$21,4,FALSE)</f>
        <v>Williamsfurt</v>
      </c>
      <c r="T776" s="11" t="str">
        <f>VLOOKUP(P776,Store_Dim!$A$2:$E$21,5,FALSE)</f>
        <v>Online</v>
      </c>
      <c r="U776" s="11" t="s">
        <v>3521</v>
      </c>
      <c r="V776" s="14">
        <f>VLOOKUP(Table1[[#This Row],[Sales_ID]],Sales!$A$2:$O$2001,2,FALSE)</f>
        <v>45850</v>
      </c>
      <c r="W776" s="15">
        <f>VLOOKUP(Table1[[#This Row],[Sales_ID]],Sales!$A$2:$O$2001,12,FALSE)</f>
        <v>1</v>
      </c>
      <c r="X776" s="16" t="str">
        <f>TEXT(VLOOKUP(Table1[[#This Row],[Sales_ID]],Sales!$A$2:$O$2001,13,FALSE),"₹#,##0")</f>
        <v>₹67</v>
      </c>
      <c r="Y776" s="51">
        <f>VLOOKUP(Table1[[#This Row],[Sales_ID]],Sales!$A$2:$O$2001,14,FALSE)</f>
        <v>0.22</v>
      </c>
      <c r="Z776" s="11" t="str">
        <f>VLOOKUP(Table1[[#This Row],[Sales_ID]],Sales!$A$2:$O$2001,10,FALSE)</f>
        <v>COD</v>
      </c>
      <c r="AA776" s="50">
        <f>VLOOKUP(Table1[[#This Row],[Sales_ID]],Sales!$A$2:$O$2001,15,FALSE)</f>
        <v>52.150799999999997</v>
      </c>
    </row>
    <row r="777" spans="1:27" x14ac:dyDescent="0.3">
      <c r="A777" s="11" t="s">
        <v>1295</v>
      </c>
      <c r="B777" s="11" t="str">
        <f>PROPER(VLOOKUP(A777,Customer!$A$2:$J$501,9,FALSE))</f>
        <v>Karen King</v>
      </c>
      <c r="C777" s="11" t="str">
        <f>PROPER(VLOOKUP(A777,Customer!$A$2:$H$501,3,FALSE))</f>
        <v>64</v>
      </c>
      <c r="D777" s="11" t="str">
        <f>PROPER(VLOOKUP(A777,Customer!$A$2:$H$501,4,FALSE))</f>
        <v>Female</v>
      </c>
      <c r="E777" s="11" t="str">
        <f>PROPER(VLOOKUP(A777,Customer!$A$2:$H$501,5,FALSE))</f>
        <v>Kimburgh</v>
      </c>
      <c r="F777" s="11" t="str">
        <f>PROPER(VLOOKUP(A777,Customer!$A$2:$H$501,6,FALSE))</f>
        <v>North Carolina</v>
      </c>
      <c r="G777" s="11" t="str">
        <f>VLOOKUP(A777,Customer!$A$2:$H$501,7,FALSE)</f>
        <v>USA</v>
      </c>
      <c r="H777" s="11" t="str">
        <f>PROPER(VLOOKUP(A777,Customer!$A$1:$J$501,10,FALSE))</f>
        <v>Bronze</v>
      </c>
      <c r="I777" s="11" t="s">
        <v>1682</v>
      </c>
      <c r="J777" s="11" t="str">
        <f>VLOOKUP(I777, Product!$A$2:$H$501, 2,FALSE)</f>
        <v>Smart LED Light Strip</v>
      </c>
      <c r="K777" s="11" t="str">
        <f>VLOOKUP(I777,Product!$A$2:$H$501,3,FALSE)</f>
        <v>Electronics</v>
      </c>
      <c r="L777" s="11" t="str">
        <f>VLOOKUP(I777, Product!$A$2:$H$501, 4,FALSE)</f>
        <v>Accessories</v>
      </c>
      <c r="M777" s="11" t="str">
        <f>VLOOKUP(I777, Product!$A$2:$H$501,5,FALSE)</f>
        <v>Flores-Davis</v>
      </c>
      <c r="N777" s="12">
        <f>VLOOKUP(I777, Product!$A$2:$I$501,8,FALSE)</f>
        <v>349.17</v>
      </c>
      <c r="O777" s="12">
        <f>VLOOKUP(I777, Product!$A$2:$I$501,9,FALSE)</f>
        <v>476</v>
      </c>
      <c r="P777" s="11" t="s">
        <v>1810</v>
      </c>
      <c r="Q777" s="11" t="str">
        <f>VLOOKUP(P777,Store_Dim!$A$2:$E$21,2,FALSE)</f>
        <v>Guerrero-Schmitt</v>
      </c>
      <c r="R777" s="11" t="str">
        <f>VLOOKUP(P777,Store_Dim!$A$2:$E$21,3,FALSE)</f>
        <v>East</v>
      </c>
      <c r="S777" s="11" t="str">
        <f>VLOOKUP(P777,Store_Dim!$A$2:$E$21,4,FALSE)</f>
        <v>East Stevechester</v>
      </c>
      <c r="T777" s="11" t="str">
        <f>VLOOKUP(P777,Store_Dim!$A$2:$E$21,5,FALSE)</f>
        <v>Flagship</v>
      </c>
      <c r="U777" s="11" t="s">
        <v>3522</v>
      </c>
      <c r="V777" s="14">
        <f>VLOOKUP(Table1[[#This Row],[Sales_ID]],Sales!$A$2:$O$2001,2,FALSE)</f>
        <v>45515</v>
      </c>
      <c r="W777" s="15">
        <f>VLOOKUP(Table1[[#This Row],[Sales_ID]],Sales!$A$2:$O$2001,12,FALSE)</f>
        <v>1</v>
      </c>
      <c r="X777" s="16" t="str">
        <f>TEXT(VLOOKUP(Table1[[#This Row],[Sales_ID]],Sales!$A$2:$O$2001,13,FALSE),"₹#,##0")</f>
        <v>₹980</v>
      </c>
      <c r="Y777" s="51">
        <f>VLOOKUP(Table1[[#This Row],[Sales_ID]],Sales!$A$2:$O$2001,14,FALSE)</f>
        <v>0.14000000000000001</v>
      </c>
      <c r="Z777" s="11" t="str">
        <f>VLOOKUP(Table1[[#This Row],[Sales_ID]],Sales!$A$2:$O$2001,10,FALSE)</f>
        <v>PayPal</v>
      </c>
      <c r="AA777" s="50">
        <f>VLOOKUP(Table1[[#This Row],[Sales_ID]],Sales!$A$2:$O$2001,15,FALSE)</f>
        <v>843.02359999999999</v>
      </c>
    </row>
    <row r="778" spans="1:27" x14ac:dyDescent="0.3">
      <c r="A778" s="11" t="s">
        <v>147</v>
      </c>
      <c r="B778" s="11" t="str">
        <f>PROPER(VLOOKUP(A778,Customer!$A$2:$J$501,9,FALSE))</f>
        <v>Christopher Carter</v>
      </c>
      <c r="C778" s="11" t="str">
        <f>PROPER(VLOOKUP(A778,Customer!$A$2:$H$501,3,FALSE))</f>
        <v>27</v>
      </c>
      <c r="D778" s="11" t="str">
        <f>PROPER(VLOOKUP(A778,Customer!$A$2:$H$501,4,FALSE))</f>
        <v>Female</v>
      </c>
      <c r="E778" s="11" t="str">
        <f>PROPER(VLOOKUP(A778,Customer!$A$2:$H$501,5,FALSE))</f>
        <v>Brendastad</v>
      </c>
      <c r="F778" s="11" t="str">
        <f>PROPER(VLOOKUP(A778,Customer!$A$2:$H$501,6,FALSE))</f>
        <v>South Dakota</v>
      </c>
      <c r="G778" s="11" t="str">
        <f>VLOOKUP(A778,Customer!$A$2:$H$501,7,FALSE)</f>
        <v>USA</v>
      </c>
      <c r="H778" s="11" t="str">
        <f>PROPER(VLOOKUP(A778,Customer!$A$1:$J$501,10,FALSE))</f>
        <v>Platinum</v>
      </c>
      <c r="I778" s="11" t="s">
        <v>1584</v>
      </c>
      <c r="J778" s="11" t="str">
        <f>VLOOKUP(I778, Product!$A$2:$H$501, 2,FALSE)</f>
        <v>Women's Denim Jeans</v>
      </c>
      <c r="K778" s="11" t="str">
        <f>VLOOKUP(I778,Product!$A$2:$H$501,3,FALSE)</f>
        <v>Clothing</v>
      </c>
      <c r="L778" s="11" t="str">
        <f>VLOOKUP(I778, Product!$A$2:$H$501, 4,FALSE)</f>
        <v>Bottoms</v>
      </c>
      <c r="M778" s="11" t="str">
        <f>VLOOKUP(I778, Product!$A$2:$H$501,5,FALSE)</f>
        <v>Guerra-Hendrix</v>
      </c>
      <c r="N778" s="12">
        <f>VLOOKUP(I778, Product!$A$2:$I$501,8,FALSE)</f>
        <v>265.73266666666666</v>
      </c>
      <c r="O778" s="12">
        <f>VLOOKUP(I778, Product!$A$2:$I$501,9,FALSE)</f>
        <v>343</v>
      </c>
      <c r="P778" s="11" t="s">
        <v>1810</v>
      </c>
      <c r="Q778" s="11" t="str">
        <f>VLOOKUP(P778,Store_Dim!$A$2:$E$21,2,FALSE)</f>
        <v>Guerrero-Schmitt</v>
      </c>
      <c r="R778" s="11" t="str">
        <f>VLOOKUP(P778,Store_Dim!$A$2:$E$21,3,FALSE)</f>
        <v>East</v>
      </c>
      <c r="S778" s="11" t="str">
        <f>VLOOKUP(P778,Store_Dim!$A$2:$E$21,4,FALSE)</f>
        <v>East Stevechester</v>
      </c>
      <c r="T778" s="11" t="str">
        <f>VLOOKUP(P778,Store_Dim!$A$2:$E$21,5,FALSE)</f>
        <v>Flagship</v>
      </c>
      <c r="U778" s="11" t="s">
        <v>3523</v>
      </c>
      <c r="V778" s="14">
        <f>VLOOKUP(Table1[[#This Row],[Sales_ID]],Sales!$A$2:$O$2001,2,FALSE)</f>
        <v>45322</v>
      </c>
      <c r="W778" s="15">
        <f>VLOOKUP(Table1[[#This Row],[Sales_ID]],Sales!$A$2:$O$2001,12,FALSE)</f>
        <v>1</v>
      </c>
      <c r="X778" s="16" t="str">
        <f>TEXT(VLOOKUP(Table1[[#This Row],[Sales_ID]],Sales!$A$2:$O$2001,13,FALSE),"₹#,##0")</f>
        <v>₹235</v>
      </c>
      <c r="Y778" s="51">
        <f>VLOOKUP(Table1[[#This Row],[Sales_ID]],Sales!$A$2:$O$2001,14,FALSE)</f>
        <v>0.05</v>
      </c>
      <c r="Z778" s="11" t="str">
        <f>VLOOKUP(Table1[[#This Row],[Sales_ID]],Sales!$A$2:$O$2001,10,FALSE)</f>
        <v>PayPal</v>
      </c>
      <c r="AA778" s="50">
        <f>VLOOKUP(Table1[[#This Row],[Sales_ID]],Sales!$A$2:$O$2001,15,FALSE)</f>
        <v>223.51599999999999</v>
      </c>
    </row>
    <row r="779" spans="1:27" x14ac:dyDescent="0.3">
      <c r="A779" s="11" t="s">
        <v>1292</v>
      </c>
      <c r="B779" s="11" t="str">
        <f>PROPER(VLOOKUP(A779,Customer!$A$2:$J$501,9,FALSE))</f>
        <v>Jennifer Myers</v>
      </c>
      <c r="C779" s="11" t="str">
        <f>PROPER(VLOOKUP(A779,Customer!$A$2:$H$501,3,FALSE))</f>
        <v>46</v>
      </c>
      <c r="D779" s="11" t="str">
        <f>PROPER(VLOOKUP(A779,Customer!$A$2:$H$501,4,FALSE))</f>
        <v>Male</v>
      </c>
      <c r="E779" s="11" t="str">
        <f>PROPER(VLOOKUP(A779,Customer!$A$2:$H$501,5,FALSE))</f>
        <v>Marthaborough</v>
      </c>
      <c r="F779" s="11" t="str">
        <f>PROPER(VLOOKUP(A779,Customer!$A$2:$H$501,6,FALSE))</f>
        <v>Wisconsin</v>
      </c>
      <c r="G779" s="11" t="str">
        <f>VLOOKUP(A779,Customer!$A$2:$H$501,7,FALSE)</f>
        <v>USA</v>
      </c>
      <c r="H779" s="11" t="str">
        <f>PROPER(VLOOKUP(A779,Customer!$A$1:$J$501,10,FALSE))</f>
        <v>Platinum</v>
      </c>
      <c r="I779" s="11" t="s">
        <v>1543</v>
      </c>
      <c r="J779" s="11" t="str">
        <f>VLOOKUP(I779, Product!$A$2:$H$501, 2,FALSE)</f>
        <v>Brother Laser Printer</v>
      </c>
      <c r="K779" s="11" t="str">
        <f>VLOOKUP(I779,Product!$A$2:$H$501,3,FALSE)</f>
        <v>Electronics</v>
      </c>
      <c r="L779" s="11" t="str">
        <f>VLOOKUP(I779, Product!$A$2:$H$501, 4,FALSE)</f>
        <v>Computer</v>
      </c>
      <c r="M779" s="11" t="str">
        <f>VLOOKUP(I779, Product!$A$2:$H$501,5,FALSE)</f>
        <v>Hunt Inc</v>
      </c>
      <c r="N779" s="12">
        <f>VLOOKUP(I779, Product!$A$2:$I$501,8,FALSE)</f>
        <v>112.42</v>
      </c>
      <c r="O779" s="12">
        <f>VLOOKUP(I779, Product!$A$2:$I$501,9,FALSE)</f>
        <v>416</v>
      </c>
      <c r="P779" s="11" t="s">
        <v>1801</v>
      </c>
      <c r="Q779" s="11" t="str">
        <f>VLOOKUP(P779,Store_Dim!$A$2:$E$21,2,FALSE)</f>
        <v>Shelton PLC</v>
      </c>
      <c r="R779" s="11" t="str">
        <f>VLOOKUP(P779,Store_Dim!$A$2:$E$21,3,FALSE)</f>
        <v>North</v>
      </c>
      <c r="S779" s="11" t="str">
        <f>VLOOKUP(P779,Store_Dim!$A$2:$E$21,4,FALSE)</f>
        <v>East Jenniferstad</v>
      </c>
      <c r="T779" s="11" t="str">
        <f>VLOOKUP(P779,Store_Dim!$A$2:$E$21,5,FALSE)</f>
        <v>Flagship</v>
      </c>
      <c r="U779" s="11" t="s">
        <v>3524</v>
      </c>
      <c r="V779" s="14">
        <f>VLOOKUP(Table1[[#This Row],[Sales_ID]],Sales!$A$2:$O$2001,2,FALSE)</f>
        <v>45542</v>
      </c>
      <c r="W779" s="15">
        <f>VLOOKUP(Table1[[#This Row],[Sales_ID]],Sales!$A$2:$O$2001,12,FALSE)</f>
        <v>3</v>
      </c>
      <c r="X779" s="16" t="str">
        <f>TEXT(VLOOKUP(Table1[[#This Row],[Sales_ID]],Sales!$A$2:$O$2001,13,FALSE),"₹#,##0")</f>
        <v>₹407</v>
      </c>
      <c r="Y779" s="51">
        <f>VLOOKUP(Table1[[#This Row],[Sales_ID]],Sales!$A$2:$O$2001,14,FALSE)</f>
        <v>0.08</v>
      </c>
      <c r="Z779" s="11" t="str">
        <f>VLOOKUP(Table1[[#This Row],[Sales_ID]],Sales!$A$2:$O$2001,10,FALSE)</f>
        <v>PayPal</v>
      </c>
      <c r="AA779" s="50">
        <f>VLOOKUP(Table1[[#This Row],[Sales_ID]],Sales!$A$2:$O$2001,15,FALSE)</f>
        <v>1124.3964000000001</v>
      </c>
    </row>
    <row r="780" spans="1:27" x14ac:dyDescent="0.3">
      <c r="A780" s="11" t="s">
        <v>251</v>
      </c>
      <c r="B780" s="11" t="str">
        <f>PROPER(VLOOKUP(A780,Customer!$A$2:$J$501,9,FALSE))</f>
        <v>Mr. Mark Beasley</v>
      </c>
      <c r="C780" s="11" t="str">
        <f>PROPER(VLOOKUP(A780,Customer!$A$2:$H$501,3,FALSE))</f>
        <v>24</v>
      </c>
      <c r="D780" s="11" t="str">
        <f>PROPER(VLOOKUP(A780,Customer!$A$2:$H$501,4,FALSE))</f>
        <v>Female</v>
      </c>
      <c r="E780" s="11" t="str">
        <f>PROPER(VLOOKUP(A780,Customer!$A$2:$H$501,5,FALSE))</f>
        <v>West Johnchester</v>
      </c>
      <c r="F780" s="11" t="str">
        <f>PROPER(VLOOKUP(A780,Customer!$A$2:$H$501,6,FALSE))</f>
        <v>Indiana</v>
      </c>
      <c r="G780" s="11" t="str">
        <f>VLOOKUP(A780,Customer!$A$2:$H$501,7,FALSE)</f>
        <v>USA</v>
      </c>
      <c r="H780" s="11" t="str">
        <f>PROPER(VLOOKUP(A780,Customer!$A$1:$J$501,10,FALSE))</f>
        <v>Silver</v>
      </c>
      <c r="I780" s="11" t="s">
        <v>1602</v>
      </c>
      <c r="J780" s="11" t="str">
        <f>VLOOKUP(I780, Product!$A$2:$H$501, 2,FALSE)</f>
        <v>Decorative Floor Vase</v>
      </c>
      <c r="K780" s="11" t="str">
        <f>VLOOKUP(I780,Product!$A$2:$H$501,3,FALSE)</f>
        <v>Home</v>
      </c>
      <c r="L780" s="11" t="str">
        <f>VLOOKUP(I780, Product!$A$2:$H$501, 4,FALSE)</f>
        <v>Decor</v>
      </c>
      <c r="M780" s="11" t="str">
        <f>VLOOKUP(I780, Product!$A$2:$H$501,5,FALSE)</f>
        <v>Khan, Jones and Paul</v>
      </c>
      <c r="N780" s="12">
        <f>VLOOKUP(I780, Product!$A$2:$I$501,8,FALSE)</f>
        <v>234.80599999999998</v>
      </c>
      <c r="O780" s="12">
        <f>VLOOKUP(I780, Product!$A$2:$I$501,9,FALSE)</f>
        <v>378</v>
      </c>
      <c r="P780" s="11" t="s">
        <v>1799</v>
      </c>
      <c r="Q780" s="11" t="str">
        <f>VLOOKUP(P780,Store_Dim!$A$2:$E$21,2,FALSE)</f>
        <v>Mcdonald Inc</v>
      </c>
      <c r="R780" s="11" t="str">
        <f>VLOOKUP(P780,Store_Dim!$A$2:$E$21,3,FALSE)</f>
        <v>South</v>
      </c>
      <c r="S780" s="11" t="str">
        <f>VLOOKUP(P780,Store_Dim!$A$2:$E$21,4,FALSE)</f>
        <v>Christopherland</v>
      </c>
      <c r="T780" s="11" t="str">
        <f>VLOOKUP(P780,Store_Dim!$A$2:$E$21,5,FALSE)</f>
        <v>Outlet</v>
      </c>
      <c r="U780" s="11" t="s">
        <v>3525</v>
      </c>
      <c r="V780" s="14">
        <f>VLOOKUP(Table1[[#This Row],[Sales_ID]],Sales!$A$2:$O$2001,2,FALSE)</f>
        <v>45675</v>
      </c>
      <c r="W780" s="15">
        <f>VLOOKUP(Table1[[#This Row],[Sales_ID]],Sales!$A$2:$O$2001,12,FALSE)</f>
        <v>4</v>
      </c>
      <c r="X780" s="16" t="str">
        <f>TEXT(VLOOKUP(Table1[[#This Row],[Sales_ID]],Sales!$A$2:$O$2001,13,FALSE),"₹#,##0")</f>
        <v>₹460</v>
      </c>
      <c r="Y780" s="51">
        <f>VLOOKUP(Table1[[#This Row],[Sales_ID]],Sales!$A$2:$O$2001,14,FALSE)</f>
        <v>0.12</v>
      </c>
      <c r="Z780" s="11" t="str">
        <f>VLOOKUP(Table1[[#This Row],[Sales_ID]],Sales!$A$2:$O$2001,10,FALSE)</f>
        <v>COD</v>
      </c>
      <c r="AA780" s="50">
        <f>VLOOKUP(Table1[[#This Row],[Sales_ID]],Sales!$A$2:$O$2001,15,FALSE)</f>
        <v>1618.6016</v>
      </c>
    </row>
    <row r="781" spans="1:27" x14ac:dyDescent="0.3">
      <c r="A781" s="11" t="s">
        <v>288</v>
      </c>
      <c r="B781" s="11" t="str">
        <f>PROPER(VLOOKUP(A781,Customer!$A$2:$J$501,9,FALSE))</f>
        <v>Molly Gardner</v>
      </c>
      <c r="C781" s="11" t="str">
        <f>PROPER(VLOOKUP(A781,Customer!$A$2:$H$501,3,FALSE))</f>
        <v>22</v>
      </c>
      <c r="D781" s="11" t="str">
        <f>PROPER(VLOOKUP(A781,Customer!$A$2:$H$501,4,FALSE))</f>
        <v>Female</v>
      </c>
      <c r="E781" s="11" t="str">
        <f>PROPER(VLOOKUP(A781,Customer!$A$2:$H$501,5,FALSE))</f>
        <v>Nicoleborough</v>
      </c>
      <c r="F781" s="11" t="str">
        <f>PROPER(VLOOKUP(A781,Customer!$A$2:$H$501,6,FALSE))</f>
        <v>Arkansas</v>
      </c>
      <c r="G781" s="11" t="str">
        <f>VLOOKUP(A781,Customer!$A$2:$H$501,7,FALSE)</f>
        <v>USA</v>
      </c>
      <c r="H781" s="11" t="str">
        <f>PROPER(VLOOKUP(A781,Customer!$A$1:$J$501,10,FALSE))</f>
        <v>Platinum</v>
      </c>
      <c r="I781" s="11" t="s">
        <v>1602</v>
      </c>
      <c r="J781" s="11" t="str">
        <f>VLOOKUP(I781, Product!$A$2:$H$501, 2,FALSE)</f>
        <v>Decorative Floor Vase</v>
      </c>
      <c r="K781" s="11" t="str">
        <f>VLOOKUP(I781,Product!$A$2:$H$501,3,FALSE)</f>
        <v>Home</v>
      </c>
      <c r="L781" s="11" t="str">
        <f>VLOOKUP(I781, Product!$A$2:$H$501, 4,FALSE)</f>
        <v>Decor</v>
      </c>
      <c r="M781" s="11" t="str">
        <f>VLOOKUP(I781, Product!$A$2:$H$501,5,FALSE)</f>
        <v>Khan, Jones and Paul</v>
      </c>
      <c r="N781" s="12">
        <f>VLOOKUP(I781, Product!$A$2:$I$501,8,FALSE)</f>
        <v>234.80599999999998</v>
      </c>
      <c r="O781" s="12">
        <f>VLOOKUP(I781, Product!$A$2:$I$501,9,FALSE)</f>
        <v>378</v>
      </c>
      <c r="P781" s="11" t="s">
        <v>1769</v>
      </c>
      <c r="Q781" s="11" t="str">
        <f>VLOOKUP(P781,Store_Dim!$A$2:$E$21,2,FALSE)</f>
        <v>Alexander Group</v>
      </c>
      <c r="R781" s="11" t="str">
        <f>VLOOKUP(P781,Store_Dim!$A$2:$E$21,3,FALSE)</f>
        <v>South</v>
      </c>
      <c r="S781" s="11" t="str">
        <f>VLOOKUP(P781,Store_Dim!$A$2:$E$21,4,FALSE)</f>
        <v>Port Sharon</v>
      </c>
      <c r="T781" s="11" t="str">
        <f>VLOOKUP(P781,Store_Dim!$A$2:$E$21,5,FALSE)</f>
        <v>Online</v>
      </c>
      <c r="U781" s="11" t="s">
        <v>1843</v>
      </c>
      <c r="V781" s="14">
        <f>VLOOKUP(Table1[[#This Row],[Sales_ID]],Sales!$A$2:$O$2001,2,FALSE)</f>
        <v>45637</v>
      </c>
      <c r="W781" s="15">
        <f>VLOOKUP(Table1[[#This Row],[Sales_ID]],Sales!$A$2:$O$2001,12,FALSE)</f>
        <v>2</v>
      </c>
      <c r="X781" s="16" t="str">
        <f>TEXT(VLOOKUP(Table1[[#This Row],[Sales_ID]],Sales!$A$2:$O$2001,13,FALSE),"₹#,##0")</f>
        <v>₹503</v>
      </c>
      <c r="Y781" s="51">
        <f>VLOOKUP(Table1[[#This Row],[Sales_ID]],Sales!$A$2:$O$2001,14,FALSE)</f>
        <v>0.23</v>
      </c>
      <c r="Z781" s="11" t="str">
        <f>VLOOKUP(Table1[[#This Row],[Sales_ID]],Sales!$A$2:$O$2001,10,FALSE)</f>
        <v>Credit Card</v>
      </c>
      <c r="AA781" s="50">
        <f>VLOOKUP(Table1[[#This Row],[Sales_ID]],Sales!$A$2:$O$2001,15,FALSE)</f>
        <v>774.14260000000002</v>
      </c>
    </row>
    <row r="782" spans="1:27" x14ac:dyDescent="0.3">
      <c r="A782" s="11" t="s">
        <v>818</v>
      </c>
      <c r="B782" s="11" t="str">
        <f>PROPER(VLOOKUP(A782,Customer!$A$2:$J$501,9,FALSE))</f>
        <v>Kristen Fischer</v>
      </c>
      <c r="C782" s="11" t="str">
        <f>PROPER(VLOOKUP(A782,Customer!$A$2:$H$501,3,FALSE))</f>
        <v>57</v>
      </c>
      <c r="D782" s="11" t="str">
        <f>PROPER(VLOOKUP(A782,Customer!$A$2:$H$501,4,FALSE))</f>
        <v>Male</v>
      </c>
      <c r="E782" s="11" t="str">
        <f>PROPER(VLOOKUP(A782,Customer!$A$2:$H$501,5,FALSE))</f>
        <v>Lake Christopher</v>
      </c>
      <c r="F782" s="11" t="str">
        <f>PROPER(VLOOKUP(A782,Customer!$A$2:$H$501,6,FALSE))</f>
        <v>Arkansas</v>
      </c>
      <c r="G782" s="11" t="str">
        <f>VLOOKUP(A782,Customer!$A$2:$H$501,7,FALSE)</f>
        <v>USA</v>
      </c>
      <c r="H782" s="11" t="str">
        <f>PROPER(VLOOKUP(A782,Customer!$A$1:$J$501,10,FALSE))</f>
        <v>Platinum</v>
      </c>
      <c r="I782" s="11" t="s">
        <v>1616</v>
      </c>
      <c r="J782" s="11" t="str">
        <f>VLOOKUP(I782, Product!$A$2:$H$501, 2,FALSE)</f>
        <v>Gaming Mechanical Keyboard</v>
      </c>
      <c r="K782" s="11" t="str">
        <f>VLOOKUP(I782,Product!$A$2:$H$501,3,FALSE)</f>
        <v>Electronics</v>
      </c>
      <c r="L782" s="11" t="str">
        <f>VLOOKUP(I782, Product!$A$2:$H$501, 4,FALSE)</f>
        <v>Computer</v>
      </c>
      <c r="M782" s="11" t="str">
        <f>VLOOKUP(I782, Product!$A$2:$H$501,5,FALSE)</f>
        <v>Lucero LLC</v>
      </c>
      <c r="N782" s="12">
        <f>VLOOKUP(I782, Product!$A$2:$I$501,8,FALSE)</f>
        <v>419.28</v>
      </c>
      <c r="O782" s="12">
        <f>VLOOKUP(I782, Product!$A$2:$I$501,9,FALSE)</f>
        <v>86</v>
      </c>
      <c r="P782" s="11" t="s">
        <v>1776</v>
      </c>
      <c r="Q782" s="11" t="str">
        <f>VLOOKUP(P782,Store_Dim!$A$2:$E$21,2,FALSE)</f>
        <v>Benson-Elliott</v>
      </c>
      <c r="R782" s="11" t="str">
        <f>VLOOKUP(P782,Store_Dim!$A$2:$E$21,3,FALSE)</f>
        <v>East</v>
      </c>
      <c r="S782" s="11" t="str">
        <f>VLOOKUP(P782,Store_Dim!$A$2:$E$21,4,FALSE)</f>
        <v>Port Josephberg</v>
      </c>
      <c r="T782" s="11" t="str">
        <f>VLOOKUP(P782,Store_Dim!$A$2:$E$21,5,FALSE)</f>
        <v>Online</v>
      </c>
      <c r="U782" s="11" t="s">
        <v>1996</v>
      </c>
      <c r="V782" s="14">
        <f>VLOOKUP(Table1[[#This Row],[Sales_ID]],Sales!$A$2:$O$2001,2,FALSE)</f>
        <v>45390</v>
      </c>
      <c r="W782" s="15">
        <f>VLOOKUP(Table1[[#This Row],[Sales_ID]],Sales!$A$2:$O$2001,12,FALSE)</f>
        <v>1</v>
      </c>
      <c r="X782" s="16" t="str">
        <f>TEXT(VLOOKUP(Table1[[#This Row],[Sales_ID]],Sales!$A$2:$O$2001,13,FALSE),"₹#,##0")</f>
        <v>₹152</v>
      </c>
      <c r="Y782" s="51">
        <f>VLOOKUP(Table1[[#This Row],[Sales_ID]],Sales!$A$2:$O$2001,14,FALSE)</f>
        <v>0.28000000000000003</v>
      </c>
      <c r="Z782" s="11" t="str">
        <f>VLOOKUP(Table1[[#This Row],[Sales_ID]],Sales!$A$2:$O$2001,10,FALSE)</f>
        <v>COD</v>
      </c>
      <c r="AA782" s="50">
        <f>VLOOKUP(Table1[[#This Row],[Sales_ID]],Sales!$A$2:$O$2001,15,FALSE)</f>
        <v>109.5624</v>
      </c>
    </row>
    <row r="783" spans="1:27" x14ac:dyDescent="0.3">
      <c r="A783" s="11" t="s">
        <v>496</v>
      </c>
      <c r="B783" s="11" t="str">
        <f>PROPER(VLOOKUP(A783,Customer!$A$2:$J$501,9,FALSE))</f>
        <v>Rhonda Young</v>
      </c>
      <c r="C783" s="11" t="str">
        <f>PROPER(VLOOKUP(A783,Customer!$A$2:$H$501,3,FALSE))</f>
        <v>49</v>
      </c>
      <c r="D783" s="11" t="str">
        <f>PROPER(VLOOKUP(A783,Customer!$A$2:$H$501,4,FALSE))</f>
        <v>Female</v>
      </c>
      <c r="E783" s="11" t="str">
        <f>PROPER(VLOOKUP(A783,Customer!$A$2:$H$501,5,FALSE))</f>
        <v>Lake Nathanfort</v>
      </c>
      <c r="F783" s="11" t="str">
        <f>PROPER(VLOOKUP(A783,Customer!$A$2:$H$501,6,FALSE))</f>
        <v>Alaska</v>
      </c>
      <c r="G783" s="11" t="str">
        <f>VLOOKUP(A783,Customer!$A$2:$H$501,7,FALSE)</f>
        <v>USA</v>
      </c>
      <c r="H783" s="11" t="str">
        <f>PROPER(VLOOKUP(A783,Customer!$A$1:$J$501,10,FALSE))</f>
        <v>Platinum</v>
      </c>
      <c r="I783" s="11" t="s">
        <v>1734</v>
      </c>
      <c r="J783" s="11" t="str">
        <f>VLOOKUP(I783, Product!$A$2:$H$501, 2,FALSE)</f>
        <v>USB-C Laptop Charger</v>
      </c>
      <c r="K783" s="11" t="str">
        <f>VLOOKUP(I783,Product!$A$2:$H$501,3,FALSE)</f>
        <v>Electronics</v>
      </c>
      <c r="L783" s="11" t="str">
        <f>VLOOKUP(I783, Product!$A$2:$H$501, 4,FALSE)</f>
        <v>Computer</v>
      </c>
      <c r="M783" s="11" t="str">
        <f>VLOOKUP(I783, Product!$A$2:$H$501,5,FALSE)</f>
        <v>Martin LLC</v>
      </c>
      <c r="N783" s="12">
        <f>VLOOKUP(I783, Product!$A$2:$I$501,8,FALSE)</f>
        <v>377.52</v>
      </c>
      <c r="O783" s="12">
        <f>VLOOKUP(I783, Product!$A$2:$I$501,9,FALSE)</f>
        <v>485</v>
      </c>
      <c r="P783" s="11" t="s">
        <v>1769</v>
      </c>
      <c r="Q783" s="11" t="str">
        <f>VLOOKUP(P783,Store_Dim!$A$2:$E$21,2,FALSE)</f>
        <v>Alexander Group</v>
      </c>
      <c r="R783" s="11" t="str">
        <f>VLOOKUP(P783,Store_Dim!$A$2:$E$21,3,FALSE)</f>
        <v>South</v>
      </c>
      <c r="S783" s="11" t="str">
        <f>VLOOKUP(P783,Store_Dim!$A$2:$E$21,4,FALSE)</f>
        <v>Port Sharon</v>
      </c>
      <c r="T783" s="11" t="str">
        <f>VLOOKUP(P783,Store_Dim!$A$2:$E$21,5,FALSE)</f>
        <v>Online</v>
      </c>
      <c r="U783" s="11" t="s">
        <v>3526</v>
      </c>
      <c r="V783" s="14">
        <f>VLOOKUP(Table1[[#This Row],[Sales_ID]],Sales!$A$2:$O$2001,2,FALSE)</f>
        <v>45333</v>
      </c>
      <c r="W783" s="15">
        <f>VLOOKUP(Table1[[#This Row],[Sales_ID]],Sales!$A$2:$O$2001,12,FALSE)</f>
        <v>3</v>
      </c>
      <c r="X783" s="16" t="str">
        <f>TEXT(VLOOKUP(Table1[[#This Row],[Sales_ID]],Sales!$A$2:$O$2001,13,FALSE),"₹#,##0")</f>
        <v>₹707</v>
      </c>
      <c r="Y783" s="51">
        <f>VLOOKUP(Table1[[#This Row],[Sales_ID]],Sales!$A$2:$O$2001,14,FALSE)</f>
        <v>0.17</v>
      </c>
      <c r="Z783" s="11" t="str">
        <f>VLOOKUP(Table1[[#This Row],[Sales_ID]],Sales!$A$2:$O$2001,10,FALSE)</f>
        <v>PayPal</v>
      </c>
      <c r="AA783" s="50">
        <f>VLOOKUP(Table1[[#This Row],[Sales_ID]],Sales!$A$2:$O$2001,15,FALSE)</f>
        <v>1759.434</v>
      </c>
    </row>
    <row r="784" spans="1:27" x14ac:dyDescent="0.3">
      <c r="A784" s="11" t="s">
        <v>1425</v>
      </c>
      <c r="B784" s="11" t="str">
        <f>PROPER(VLOOKUP(A784,Customer!$A$2:$J$501,9,FALSE))</f>
        <v>Beth Martin</v>
      </c>
      <c r="C784" s="11" t="str">
        <f>PROPER(VLOOKUP(A784,Customer!$A$2:$H$501,3,FALSE))</f>
        <v>34</v>
      </c>
      <c r="D784" s="11" t="str">
        <f>PROPER(VLOOKUP(A784,Customer!$A$2:$H$501,4,FALSE))</f>
        <v>Female</v>
      </c>
      <c r="E784" s="11" t="str">
        <f>PROPER(VLOOKUP(A784,Customer!$A$2:$H$501,5,FALSE))</f>
        <v>Burkefurt</v>
      </c>
      <c r="F784" s="11" t="str">
        <f>PROPER(VLOOKUP(A784,Customer!$A$2:$H$501,6,FALSE))</f>
        <v>West Virginia</v>
      </c>
      <c r="G784" s="11" t="str">
        <f>VLOOKUP(A784,Customer!$A$2:$H$501,7,FALSE)</f>
        <v>USA</v>
      </c>
      <c r="H784" s="11" t="str">
        <f>PROPER(VLOOKUP(A784,Customer!$A$1:$J$501,10,FALSE))</f>
        <v>Silver</v>
      </c>
      <c r="I784" s="11" t="s">
        <v>1730</v>
      </c>
      <c r="J784" s="11" t="str">
        <f>VLOOKUP(I784, Product!$A$2:$H$501, 2,FALSE)</f>
        <v>Women's High Heels</v>
      </c>
      <c r="K784" s="11" t="str">
        <f>VLOOKUP(I784,Product!$A$2:$H$501,3,FALSE)</f>
        <v>Clothing</v>
      </c>
      <c r="L784" s="11" t="str">
        <f>VLOOKUP(I784, Product!$A$2:$H$501, 4,FALSE)</f>
        <v>Footwear</v>
      </c>
      <c r="M784" s="11" t="str">
        <f>VLOOKUP(I784, Product!$A$2:$H$501,5,FALSE)</f>
        <v>Smith-Charles</v>
      </c>
      <c r="N784" s="12">
        <f>VLOOKUP(I784, Product!$A$2:$I$501,8,FALSE)</f>
        <v>438.25</v>
      </c>
      <c r="O784" s="12">
        <f>VLOOKUP(I784, Product!$A$2:$I$501,9,FALSE)</f>
        <v>496</v>
      </c>
      <c r="P784" s="11" t="s">
        <v>1813</v>
      </c>
      <c r="Q784" s="11" t="str">
        <f>VLOOKUP(P784,Store_Dim!$A$2:$E$21,2,FALSE)</f>
        <v>Mann-Austin</v>
      </c>
      <c r="R784" s="11" t="str">
        <f>VLOOKUP(P784,Store_Dim!$A$2:$E$21,3,FALSE)</f>
        <v>East</v>
      </c>
      <c r="S784" s="11" t="str">
        <f>VLOOKUP(P784,Store_Dim!$A$2:$E$21,4,FALSE)</f>
        <v>Vasquezborough</v>
      </c>
      <c r="T784" s="11" t="str">
        <f>VLOOKUP(P784,Store_Dim!$A$2:$E$21,5,FALSE)</f>
        <v>Online</v>
      </c>
      <c r="U784" s="11" t="s">
        <v>3527</v>
      </c>
      <c r="V784" s="14">
        <f>VLOOKUP(Table1[[#This Row],[Sales_ID]],Sales!$A$2:$O$2001,2,FALSE)</f>
        <v>45819</v>
      </c>
      <c r="W784" s="15">
        <f>VLOOKUP(Table1[[#This Row],[Sales_ID]],Sales!$A$2:$O$2001,12,FALSE)</f>
        <v>3</v>
      </c>
      <c r="X784" s="16" t="str">
        <f>TEXT(VLOOKUP(Table1[[#This Row],[Sales_ID]],Sales!$A$2:$O$2001,13,FALSE),"₹#,##0")</f>
        <v>₹811</v>
      </c>
      <c r="Y784" s="51">
        <f>VLOOKUP(Table1[[#This Row],[Sales_ID]],Sales!$A$2:$O$2001,14,FALSE)</f>
        <v>0.1</v>
      </c>
      <c r="Z784" s="11" t="str">
        <f>VLOOKUP(Table1[[#This Row],[Sales_ID]],Sales!$A$2:$O$2001,10,FALSE)</f>
        <v>COD</v>
      </c>
      <c r="AA784" s="50">
        <f>VLOOKUP(Table1[[#This Row],[Sales_ID]],Sales!$A$2:$O$2001,15,FALSE)</f>
        <v>2190.1320000000001</v>
      </c>
    </row>
    <row r="785" spans="1:27" x14ac:dyDescent="0.3">
      <c r="A785" s="11" t="s">
        <v>705</v>
      </c>
      <c r="B785" s="11" t="str">
        <f>PROPER(VLOOKUP(A785,Customer!$A$2:$J$501,9,FALSE))</f>
        <v>Kathy Copeland</v>
      </c>
      <c r="C785" s="11" t="str">
        <f>PROPER(VLOOKUP(A785,Customer!$A$2:$H$501,3,FALSE))</f>
        <v>42</v>
      </c>
      <c r="D785" s="11" t="str">
        <f>PROPER(VLOOKUP(A785,Customer!$A$2:$H$501,4,FALSE))</f>
        <v>Male</v>
      </c>
      <c r="E785" s="11" t="str">
        <f>PROPER(VLOOKUP(A785,Customer!$A$2:$H$501,5,FALSE))</f>
        <v>North Christinemouth</v>
      </c>
      <c r="F785" s="11" t="str">
        <f>PROPER(VLOOKUP(A785,Customer!$A$2:$H$501,6,FALSE))</f>
        <v>Missouri</v>
      </c>
      <c r="G785" s="11" t="str">
        <f>VLOOKUP(A785,Customer!$A$2:$H$501,7,FALSE)</f>
        <v>USA</v>
      </c>
      <c r="H785" s="11" t="str">
        <f>PROPER(VLOOKUP(A785,Customer!$A$1:$J$501,10,FALSE))</f>
        <v>Silver</v>
      </c>
      <c r="I785" s="11" t="s">
        <v>1622</v>
      </c>
      <c r="J785" s="11" t="str">
        <f>VLOOKUP(I785, Product!$A$2:$H$501, 2,FALSE)</f>
        <v>Men's Casual Sneakers</v>
      </c>
      <c r="K785" s="11" t="str">
        <f>VLOOKUP(I785,Product!$A$2:$H$501,3,FALSE)</f>
        <v>Clothing</v>
      </c>
      <c r="L785" s="11" t="str">
        <f>VLOOKUP(I785, Product!$A$2:$H$501, 4,FALSE)</f>
        <v>Footwear</v>
      </c>
      <c r="M785" s="11" t="str">
        <f>VLOOKUP(I785, Product!$A$2:$H$501,5,FALSE)</f>
        <v>Hogan-Lee</v>
      </c>
      <c r="N785" s="12">
        <f>VLOOKUP(I785, Product!$A$2:$I$501,8,FALSE)</f>
        <v>353.47</v>
      </c>
      <c r="O785" s="12">
        <f>VLOOKUP(I785, Product!$A$2:$I$501,9,FALSE)</f>
        <v>214</v>
      </c>
      <c r="P785" s="11" t="s">
        <v>1779</v>
      </c>
      <c r="Q785" s="11" t="str">
        <f>VLOOKUP(P785,Store_Dim!$A$2:$E$21,2,FALSE)</f>
        <v>Martinez-Mullins</v>
      </c>
      <c r="R785" s="11" t="str">
        <f>VLOOKUP(P785,Store_Dim!$A$2:$E$21,3,FALSE)</f>
        <v>South</v>
      </c>
      <c r="S785" s="11" t="str">
        <f>VLOOKUP(P785,Store_Dim!$A$2:$E$21,4,FALSE)</f>
        <v>Williamsfurt</v>
      </c>
      <c r="T785" s="11" t="str">
        <f>VLOOKUP(P785,Store_Dim!$A$2:$E$21,5,FALSE)</f>
        <v>Online</v>
      </c>
      <c r="U785" s="11" t="s">
        <v>3528</v>
      </c>
      <c r="V785" s="14">
        <f>VLOOKUP(Table1[[#This Row],[Sales_ID]],Sales!$A$2:$O$2001,2,FALSE)</f>
        <v>45268</v>
      </c>
      <c r="W785" s="15">
        <f>VLOOKUP(Table1[[#This Row],[Sales_ID]],Sales!$A$2:$O$2001,12,FALSE)</f>
        <v>2</v>
      </c>
      <c r="X785" s="16" t="str">
        <f>TEXT(VLOOKUP(Table1[[#This Row],[Sales_ID]],Sales!$A$2:$O$2001,13,FALSE),"₹#,##0")</f>
        <v>₹986</v>
      </c>
      <c r="Y785" s="51">
        <f>VLOOKUP(Table1[[#This Row],[Sales_ID]],Sales!$A$2:$O$2001,14,FALSE)</f>
        <v>0.04</v>
      </c>
      <c r="Z785" s="11" t="str">
        <f>VLOOKUP(Table1[[#This Row],[Sales_ID]],Sales!$A$2:$O$2001,10,FALSE)</f>
        <v>PayPal</v>
      </c>
      <c r="AA785" s="50">
        <f>VLOOKUP(Table1[[#This Row],[Sales_ID]],Sales!$A$2:$O$2001,15,FALSE)</f>
        <v>1892.7167999999999</v>
      </c>
    </row>
    <row r="786" spans="1:27" x14ac:dyDescent="0.3">
      <c r="A786" s="11" t="s">
        <v>616</v>
      </c>
      <c r="B786" s="11" t="str">
        <f>PROPER(VLOOKUP(A786,Customer!$A$2:$J$501,9,FALSE))</f>
        <v>Dr. Suzanne Bullock</v>
      </c>
      <c r="C786" s="11" t="str">
        <f>PROPER(VLOOKUP(A786,Customer!$A$2:$H$501,3,FALSE))</f>
        <v>60</v>
      </c>
      <c r="D786" s="11" t="str">
        <f>PROPER(VLOOKUP(A786,Customer!$A$2:$H$501,4,FALSE))</f>
        <v>Female</v>
      </c>
      <c r="E786" s="11" t="str">
        <f>PROPER(VLOOKUP(A786,Customer!$A$2:$H$501,5,FALSE))</f>
        <v>Lake Blaketon</v>
      </c>
      <c r="F786" s="11" t="str">
        <f>PROPER(VLOOKUP(A786,Customer!$A$2:$H$501,6,FALSE))</f>
        <v>Alabama</v>
      </c>
      <c r="G786" s="11" t="str">
        <f>VLOOKUP(A786,Customer!$A$2:$H$501,7,FALSE)</f>
        <v>USA</v>
      </c>
      <c r="H786" s="11" t="str">
        <f>PROPER(VLOOKUP(A786,Customer!$A$1:$J$501,10,FALSE))</f>
        <v>Platinum</v>
      </c>
      <c r="I786" s="11" t="s">
        <v>1614</v>
      </c>
      <c r="J786" s="11" t="str">
        <f>VLOOKUP(I786, Product!$A$2:$H$501, 2,FALSE)</f>
        <v>Modern Wall Clock</v>
      </c>
      <c r="K786" s="11" t="str">
        <f>VLOOKUP(I786,Product!$A$2:$H$501,3,FALSE)</f>
        <v>Home</v>
      </c>
      <c r="L786" s="11" t="str">
        <f>VLOOKUP(I786, Product!$A$2:$H$501, 4,FALSE)</f>
        <v>Decor</v>
      </c>
      <c r="M786" s="11" t="str">
        <f>VLOOKUP(I786, Product!$A$2:$H$501,5,FALSE)</f>
        <v>Weiss-Watson</v>
      </c>
      <c r="N786" s="12">
        <f>VLOOKUP(I786, Product!$A$2:$I$501,8,FALSE)</f>
        <v>179.77</v>
      </c>
      <c r="O786" s="12">
        <f>VLOOKUP(I786, Product!$A$2:$I$501,9,FALSE)</f>
        <v>305</v>
      </c>
      <c r="P786" s="11" t="s">
        <v>1799</v>
      </c>
      <c r="Q786" s="11" t="str">
        <f>VLOOKUP(P786,Store_Dim!$A$2:$E$21,2,FALSE)</f>
        <v>Mcdonald Inc</v>
      </c>
      <c r="R786" s="11" t="str">
        <f>VLOOKUP(P786,Store_Dim!$A$2:$E$21,3,FALSE)</f>
        <v>South</v>
      </c>
      <c r="S786" s="11" t="str">
        <f>VLOOKUP(P786,Store_Dim!$A$2:$E$21,4,FALSE)</f>
        <v>Christopherland</v>
      </c>
      <c r="T786" s="11" t="str">
        <f>VLOOKUP(P786,Store_Dim!$A$2:$E$21,5,FALSE)</f>
        <v>Outlet</v>
      </c>
      <c r="U786" s="11" t="s">
        <v>3529</v>
      </c>
      <c r="V786" s="14">
        <f>VLOOKUP(Table1[[#This Row],[Sales_ID]],Sales!$A$2:$O$2001,2,FALSE)</f>
        <v>45521</v>
      </c>
      <c r="W786" s="15">
        <f>VLOOKUP(Table1[[#This Row],[Sales_ID]],Sales!$A$2:$O$2001,12,FALSE)</f>
        <v>1</v>
      </c>
      <c r="X786" s="16" t="str">
        <f>TEXT(VLOOKUP(Table1[[#This Row],[Sales_ID]],Sales!$A$2:$O$2001,13,FALSE),"₹#,##0")</f>
        <v>₹255</v>
      </c>
      <c r="Y786" s="51">
        <f>VLOOKUP(Table1[[#This Row],[Sales_ID]],Sales!$A$2:$O$2001,14,FALSE)</f>
        <v>0.3</v>
      </c>
      <c r="Z786" s="11" t="str">
        <f>VLOOKUP(Table1[[#This Row],[Sales_ID]],Sales!$A$2:$O$2001,10,FALSE)</f>
        <v>Credit Card</v>
      </c>
      <c r="AA786" s="50">
        <f>VLOOKUP(Table1[[#This Row],[Sales_ID]],Sales!$A$2:$O$2001,15,FALSE)</f>
        <v>178.51400000000001</v>
      </c>
    </row>
    <row r="787" spans="1:27" x14ac:dyDescent="0.3">
      <c r="A787" s="11" t="s">
        <v>341</v>
      </c>
      <c r="B787" s="11" t="str">
        <f>PROPER(VLOOKUP(A787,Customer!$A$2:$J$501,9,FALSE))</f>
        <v>Amy Fowler</v>
      </c>
      <c r="C787" s="11" t="str">
        <f>PROPER(VLOOKUP(A787,Customer!$A$2:$H$501,3,FALSE))</f>
        <v>62</v>
      </c>
      <c r="D787" s="11" t="str">
        <f>PROPER(VLOOKUP(A787,Customer!$A$2:$H$501,4,FALSE))</f>
        <v>Female</v>
      </c>
      <c r="E787" s="11" t="str">
        <f>PROPER(VLOOKUP(A787,Customer!$A$2:$H$501,5,FALSE))</f>
        <v>West Bobbyshire</v>
      </c>
      <c r="F787" s="11" t="str">
        <f>PROPER(VLOOKUP(A787,Customer!$A$2:$H$501,6,FALSE))</f>
        <v>New York</v>
      </c>
      <c r="G787" s="11" t="str">
        <f>VLOOKUP(A787,Customer!$A$2:$H$501,7,FALSE)</f>
        <v>USA</v>
      </c>
      <c r="H787" s="11" t="str">
        <f>PROPER(VLOOKUP(A787,Customer!$A$1:$J$501,10,FALSE))</f>
        <v>Platinum</v>
      </c>
      <c r="I787" s="11" t="s">
        <v>1586</v>
      </c>
      <c r="J787" s="11" t="str">
        <f>VLOOKUP(I787, Product!$A$2:$H$501, 2,FALSE)</f>
        <v>Knee Support Brace</v>
      </c>
      <c r="K787" s="11" t="str">
        <f>VLOOKUP(I787,Product!$A$2:$H$501,3,FALSE)</f>
        <v>Sports</v>
      </c>
      <c r="L787" s="11" t="str">
        <f>VLOOKUP(I787, Product!$A$2:$H$501, 4,FALSE)</f>
        <v>Equipment</v>
      </c>
      <c r="M787" s="11" t="str">
        <f>VLOOKUP(I787, Product!$A$2:$H$501,5,FALSE)</f>
        <v>May-Reese</v>
      </c>
      <c r="N787" s="12">
        <f>VLOOKUP(I787, Product!$A$2:$I$501,8,FALSE)</f>
        <v>21.34</v>
      </c>
      <c r="O787" s="12">
        <f>VLOOKUP(I787, Product!$A$2:$I$501,9,FALSE)</f>
        <v>65</v>
      </c>
      <c r="P787" s="11" t="s">
        <v>1782</v>
      </c>
      <c r="Q787" s="11" t="str">
        <f>VLOOKUP(P787,Store_Dim!$A$2:$E$21,2,FALSE)</f>
        <v>Bean, Jones and Park</v>
      </c>
      <c r="R787" s="11" t="str">
        <f>VLOOKUP(P787,Store_Dim!$A$2:$E$21,3,FALSE)</f>
        <v>West</v>
      </c>
      <c r="S787" s="11" t="str">
        <f>VLOOKUP(P787,Store_Dim!$A$2:$E$21,4,FALSE)</f>
        <v>Thompsonborough</v>
      </c>
      <c r="T787" s="11" t="str">
        <f>VLOOKUP(P787,Store_Dim!$A$2:$E$21,5,FALSE)</f>
        <v>Online</v>
      </c>
      <c r="U787" s="11" t="s">
        <v>3530</v>
      </c>
      <c r="V787" s="14">
        <f>VLOOKUP(Table1[[#This Row],[Sales_ID]],Sales!$A$2:$O$2001,2,FALSE)</f>
        <v>45693</v>
      </c>
      <c r="W787" s="15">
        <f>VLOOKUP(Table1[[#This Row],[Sales_ID]],Sales!$A$2:$O$2001,12,FALSE)</f>
        <v>1</v>
      </c>
      <c r="X787" s="16" t="str">
        <f>TEXT(VLOOKUP(Table1[[#This Row],[Sales_ID]],Sales!$A$2:$O$2001,13,FALSE),"₹#,##0")</f>
        <v>₹154</v>
      </c>
      <c r="Y787" s="51">
        <f>VLOOKUP(Table1[[#This Row],[Sales_ID]],Sales!$A$2:$O$2001,14,FALSE)</f>
        <v>0.01</v>
      </c>
      <c r="Z787" s="11" t="str">
        <f>VLOOKUP(Table1[[#This Row],[Sales_ID]],Sales!$A$2:$O$2001,10,FALSE)</f>
        <v>PayPal</v>
      </c>
      <c r="AA787" s="50">
        <f>VLOOKUP(Table1[[#This Row],[Sales_ID]],Sales!$A$2:$O$2001,15,FALSE)</f>
        <v>152.0343</v>
      </c>
    </row>
    <row r="788" spans="1:27" x14ac:dyDescent="0.3">
      <c r="A788" s="11" t="s">
        <v>809</v>
      </c>
      <c r="B788" s="11" t="str">
        <f>PROPER(VLOOKUP(A788,Customer!$A$2:$J$501,9,FALSE))</f>
        <v>Dr. Ashley Yates Md</v>
      </c>
      <c r="C788" s="11" t="str">
        <f>PROPER(VLOOKUP(A788,Customer!$A$2:$H$501,3,FALSE))</f>
        <v>32</v>
      </c>
      <c r="D788" s="11" t="str">
        <f>PROPER(VLOOKUP(A788,Customer!$A$2:$H$501,4,FALSE))</f>
        <v>Male</v>
      </c>
      <c r="E788" s="11" t="str">
        <f>PROPER(VLOOKUP(A788,Customer!$A$2:$H$501,5,FALSE))</f>
        <v>New Maria</v>
      </c>
      <c r="F788" s="11" t="str">
        <f>PROPER(VLOOKUP(A788,Customer!$A$2:$H$501,6,FALSE))</f>
        <v>Wisconsin</v>
      </c>
      <c r="G788" s="11" t="str">
        <f>VLOOKUP(A788,Customer!$A$2:$H$501,7,FALSE)</f>
        <v>USA</v>
      </c>
      <c r="H788" s="11" t="str">
        <f>PROPER(VLOOKUP(A788,Customer!$A$1:$J$501,10,FALSE))</f>
        <v>Bronze</v>
      </c>
      <c r="I788" s="11" t="s">
        <v>1634</v>
      </c>
      <c r="J788" s="11" t="str">
        <f>VLOOKUP(I788, Product!$A$2:$H$501, 2,FALSE)</f>
        <v>USB External Hard Drive</v>
      </c>
      <c r="K788" s="11" t="str">
        <f>VLOOKUP(I788,Product!$A$2:$H$501,3,FALSE)</f>
        <v>Electronics</v>
      </c>
      <c r="L788" s="11" t="str">
        <f>VLOOKUP(I788, Product!$A$2:$H$501, 4,FALSE)</f>
        <v>Computer</v>
      </c>
      <c r="M788" s="11" t="str">
        <f>VLOOKUP(I788, Product!$A$2:$H$501,5,FALSE)</f>
        <v>Robinson Inc</v>
      </c>
      <c r="N788" s="12">
        <f>VLOOKUP(I788, Product!$A$2:$I$501,8,FALSE)</f>
        <v>253.33</v>
      </c>
      <c r="O788" s="12">
        <f>VLOOKUP(I788, Product!$A$2:$I$501,9,FALSE)</f>
        <v>266</v>
      </c>
      <c r="P788" s="11" t="s">
        <v>1810</v>
      </c>
      <c r="Q788" s="11" t="str">
        <f>VLOOKUP(P788,Store_Dim!$A$2:$E$21,2,FALSE)</f>
        <v>Guerrero-Schmitt</v>
      </c>
      <c r="R788" s="11" t="str">
        <f>VLOOKUP(P788,Store_Dim!$A$2:$E$21,3,FALSE)</f>
        <v>East</v>
      </c>
      <c r="S788" s="11" t="str">
        <f>VLOOKUP(P788,Store_Dim!$A$2:$E$21,4,FALSE)</f>
        <v>East Stevechester</v>
      </c>
      <c r="T788" s="11" t="str">
        <f>VLOOKUP(P788,Store_Dim!$A$2:$E$21,5,FALSE)</f>
        <v>Flagship</v>
      </c>
      <c r="U788" s="11" t="s">
        <v>3531</v>
      </c>
      <c r="V788" s="14">
        <f>VLOOKUP(Table1[[#This Row],[Sales_ID]],Sales!$A$2:$O$2001,2,FALSE)</f>
        <v>45734</v>
      </c>
      <c r="W788" s="15">
        <f>VLOOKUP(Table1[[#This Row],[Sales_ID]],Sales!$A$2:$O$2001,12,FALSE)</f>
        <v>3</v>
      </c>
      <c r="X788" s="16" t="str">
        <f>TEXT(VLOOKUP(Table1[[#This Row],[Sales_ID]],Sales!$A$2:$O$2001,13,FALSE),"₹#,##0")</f>
        <v>₹963</v>
      </c>
      <c r="Y788" s="51">
        <f>VLOOKUP(Table1[[#This Row],[Sales_ID]],Sales!$A$2:$O$2001,14,FALSE)</f>
        <v>0.21</v>
      </c>
      <c r="Z788" s="11" t="str">
        <f>VLOOKUP(Table1[[#This Row],[Sales_ID]],Sales!$A$2:$O$2001,10,FALSE)</f>
        <v>Credit Card</v>
      </c>
      <c r="AA788" s="50">
        <f>VLOOKUP(Table1[[#This Row],[Sales_ID]],Sales!$A$2:$O$2001,15,FALSE)</f>
        <v>2282.2626</v>
      </c>
    </row>
    <row r="789" spans="1:27" x14ac:dyDescent="0.3">
      <c r="A789" s="11" t="s">
        <v>214</v>
      </c>
      <c r="B789" s="11" t="str">
        <f>PROPER(VLOOKUP(A789,Customer!$A$2:$J$501,9,FALSE))</f>
        <v>Jay Patel</v>
      </c>
      <c r="C789" s="11" t="str">
        <f>PROPER(VLOOKUP(A789,Customer!$A$2:$H$501,3,FALSE))</f>
        <v>43</v>
      </c>
      <c r="D789" s="11" t="str">
        <f>PROPER(VLOOKUP(A789,Customer!$A$2:$H$501,4,FALSE))</f>
        <v>Female</v>
      </c>
      <c r="E789" s="11" t="str">
        <f>PROPER(VLOOKUP(A789,Customer!$A$2:$H$501,5,FALSE))</f>
        <v>Morrisbury</v>
      </c>
      <c r="F789" s="11" t="str">
        <f>PROPER(VLOOKUP(A789,Customer!$A$2:$H$501,6,FALSE))</f>
        <v>Rhode Island</v>
      </c>
      <c r="G789" s="11" t="str">
        <f>VLOOKUP(A789,Customer!$A$2:$H$501,7,FALSE)</f>
        <v>USA</v>
      </c>
      <c r="H789" s="11" t="str">
        <f>PROPER(VLOOKUP(A789,Customer!$A$1:$J$501,10,FALSE))</f>
        <v>Platinum</v>
      </c>
      <c r="I789" s="11" t="s">
        <v>1636</v>
      </c>
      <c r="J789" s="11" t="str">
        <f>VLOOKUP(I789, Product!$A$2:$H$501, 2,FALSE)</f>
        <v>Adjustable Jump Rope</v>
      </c>
      <c r="K789" s="11" t="str">
        <f>VLOOKUP(I789,Product!$A$2:$H$501,3,FALSE)</f>
        <v>Sports</v>
      </c>
      <c r="L789" s="11" t="str">
        <f>VLOOKUP(I789, Product!$A$2:$H$501, 4,FALSE)</f>
        <v>Fitness</v>
      </c>
      <c r="M789" s="11" t="str">
        <f>VLOOKUP(I789, Product!$A$2:$H$501,5,FALSE)</f>
        <v>Cox Inc</v>
      </c>
      <c r="N789" s="12">
        <f>VLOOKUP(I789, Product!$A$2:$I$501,8,FALSE)</f>
        <v>167.12</v>
      </c>
      <c r="O789" s="12">
        <f>VLOOKUP(I789, Product!$A$2:$I$501,9,FALSE)</f>
        <v>316</v>
      </c>
      <c r="P789" s="11" t="s">
        <v>1782</v>
      </c>
      <c r="Q789" s="11" t="str">
        <f>VLOOKUP(P789,Store_Dim!$A$2:$E$21,2,FALSE)</f>
        <v>Bean, Jones and Park</v>
      </c>
      <c r="R789" s="11" t="str">
        <f>VLOOKUP(P789,Store_Dim!$A$2:$E$21,3,FALSE)</f>
        <v>West</v>
      </c>
      <c r="S789" s="11" t="str">
        <f>VLOOKUP(P789,Store_Dim!$A$2:$E$21,4,FALSE)</f>
        <v>Thompsonborough</v>
      </c>
      <c r="T789" s="11" t="str">
        <f>VLOOKUP(P789,Store_Dim!$A$2:$E$21,5,FALSE)</f>
        <v>Online</v>
      </c>
      <c r="U789" s="11" t="s">
        <v>3532</v>
      </c>
      <c r="V789" s="14">
        <f>VLOOKUP(Table1[[#This Row],[Sales_ID]],Sales!$A$2:$O$2001,2,FALSE)</f>
        <v>45377</v>
      </c>
      <c r="W789" s="15">
        <f>VLOOKUP(Table1[[#This Row],[Sales_ID]],Sales!$A$2:$O$2001,12,FALSE)</f>
        <v>3</v>
      </c>
      <c r="X789" s="16" t="str">
        <f>TEXT(VLOOKUP(Table1[[#This Row],[Sales_ID]],Sales!$A$2:$O$2001,13,FALSE),"₹#,##0")</f>
        <v>₹884</v>
      </c>
      <c r="Y789" s="51">
        <f>VLOOKUP(Table1[[#This Row],[Sales_ID]],Sales!$A$2:$O$2001,14,FALSE)</f>
        <v>0.25</v>
      </c>
      <c r="Z789" s="11" t="str">
        <f>VLOOKUP(Table1[[#This Row],[Sales_ID]],Sales!$A$2:$O$2001,10,FALSE)</f>
        <v>Credit Card</v>
      </c>
      <c r="AA789" s="50">
        <f>VLOOKUP(Table1[[#This Row],[Sales_ID]],Sales!$A$2:$O$2001,15,FALSE)</f>
        <v>1990.0350000000001</v>
      </c>
    </row>
    <row r="790" spans="1:27" x14ac:dyDescent="0.3">
      <c r="A790" s="11" t="s">
        <v>1355</v>
      </c>
      <c r="B790" s="11" t="str">
        <f>PROPER(VLOOKUP(A790,Customer!$A$2:$J$501,9,FALSE))</f>
        <v>Melinda Rivera</v>
      </c>
      <c r="C790" s="11" t="str">
        <f>PROPER(VLOOKUP(A790,Customer!$A$2:$H$501,3,FALSE))</f>
        <v>47</v>
      </c>
      <c r="D790" s="11" t="str">
        <f>PROPER(VLOOKUP(A790,Customer!$A$2:$H$501,4,FALSE))</f>
        <v>Female</v>
      </c>
      <c r="E790" s="11" t="str">
        <f>PROPER(VLOOKUP(A790,Customer!$A$2:$H$501,5,FALSE))</f>
        <v>East Davidmouth</v>
      </c>
      <c r="F790" s="11" t="str">
        <f>PROPER(VLOOKUP(A790,Customer!$A$2:$H$501,6,FALSE))</f>
        <v>New Hampshire</v>
      </c>
      <c r="G790" s="11" t="str">
        <f>VLOOKUP(A790,Customer!$A$2:$H$501,7,FALSE)</f>
        <v>USA</v>
      </c>
      <c r="H790" s="11" t="str">
        <f>PROPER(VLOOKUP(A790,Customer!$A$1:$J$501,10,FALSE))</f>
        <v>Platinum</v>
      </c>
      <c r="I790" s="11" t="s">
        <v>1682</v>
      </c>
      <c r="J790" s="11" t="str">
        <f>VLOOKUP(I790, Product!$A$2:$H$501, 2,FALSE)</f>
        <v>Smart LED Light Strip</v>
      </c>
      <c r="K790" s="11" t="str">
        <f>VLOOKUP(I790,Product!$A$2:$H$501,3,FALSE)</f>
        <v>Electronics</v>
      </c>
      <c r="L790" s="11" t="str">
        <f>VLOOKUP(I790, Product!$A$2:$H$501, 4,FALSE)</f>
        <v>Accessories</v>
      </c>
      <c r="M790" s="11" t="str">
        <f>VLOOKUP(I790, Product!$A$2:$H$501,5,FALSE)</f>
        <v>Flores-Davis</v>
      </c>
      <c r="N790" s="12">
        <f>VLOOKUP(I790, Product!$A$2:$I$501,8,FALSE)</f>
        <v>349.17</v>
      </c>
      <c r="O790" s="12">
        <f>VLOOKUP(I790, Product!$A$2:$I$501,9,FALSE)</f>
        <v>476</v>
      </c>
      <c r="P790" s="11" t="s">
        <v>1789</v>
      </c>
      <c r="Q790" s="11" t="str">
        <f>VLOOKUP(P790,Store_Dim!$A$2:$E$21,2,FALSE)</f>
        <v>Hill, Wagner and Ballard</v>
      </c>
      <c r="R790" s="11" t="str">
        <f>VLOOKUP(P790,Store_Dim!$A$2:$E$21,3,FALSE)</f>
        <v>East</v>
      </c>
      <c r="S790" s="11" t="str">
        <f>VLOOKUP(P790,Store_Dim!$A$2:$E$21,4,FALSE)</f>
        <v>East Davidville</v>
      </c>
      <c r="T790" s="11" t="str">
        <f>VLOOKUP(P790,Store_Dim!$A$2:$E$21,5,FALSE)</f>
        <v>Online</v>
      </c>
      <c r="U790" s="11" t="s">
        <v>3533</v>
      </c>
      <c r="V790" s="14">
        <f>VLOOKUP(Table1[[#This Row],[Sales_ID]],Sales!$A$2:$O$2001,2,FALSE)</f>
        <v>45778</v>
      </c>
      <c r="W790" s="15">
        <f>VLOOKUP(Table1[[#This Row],[Sales_ID]],Sales!$A$2:$O$2001,12,FALSE)</f>
        <v>4</v>
      </c>
      <c r="X790" s="16" t="str">
        <f>TEXT(VLOOKUP(Table1[[#This Row],[Sales_ID]],Sales!$A$2:$O$2001,13,FALSE),"₹#,##0")</f>
        <v>₹360</v>
      </c>
      <c r="Y790" s="51">
        <f>VLOOKUP(Table1[[#This Row],[Sales_ID]],Sales!$A$2:$O$2001,14,FALSE)</f>
        <v>0.05</v>
      </c>
      <c r="Z790" s="11" t="str">
        <f>VLOOKUP(Table1[[#This Row],[Sales_ID]],Sales!$A$2:$O$2001,10,FALSE)</f>
        <v>PayPal</v>
      </c>
      <c r="AA790" s="50">
        <f>VLOOKUP(Table1[[#This Row],[Sales_ID]],Sales!$A$2:$O$2001,15,FALSE)</f>
        <v>1366.8979999999999</v>
      </c>
    </row>
    <row r="791" spans="1:27" x14ac:dyDescent="0.3">
      <c r="A791" s="11" t="s">
        <v>195</v>
      </c>
      <c r="B791" s="11" t="str">
        <f>PROPER(VLOOKUP(A791,Customer!$A$2:$J$501,9,FALSE))</f>
        <v>Sarah Rodgers</v>
      </c>
      <c r="C791" s="11" t="str">
        <f>PROPER(VLOOKUP(A791,Customer!$A$2:$H$501,3,FALSE))</f>
        <v>23</v>
      </c>
      <c r="D791" s="11" t="str">
        <f>PROPER(VLOOKUP(A791,Customer!$A$2:$H$501,4,FALSE))</f>
        <v>Female</v>
      </c>
      <c r="E791" s="11" t="str">
        <f>PROPER(VLOOKUP(A791,Customer!$A$2:$H$501,5,FALSE))</f>
        <v>New Julia</v>
      </c>
      <c r="F791" s="11" t="str">
        <f>PROPER(VLOOKUP(A791,Customer!$A$2:$H$501,6,FALSE))</f>
        <v>West Virginia</v>
      </c>
      <c r="G791" s="11" t="str">
        <f>VLOOKUP(A791,Customer!$A$2:$H$501,7,FALSE)</f>
        <v>USA</v>
      </c>
      <c r="H791" s="11" t="str">
        <f>PROPER(VLOOKUP(A791,Customer!$A$1:$J$501,10,FALSE))</f>
        <v>Gold</v>
      </c>
      <c r="I791" s="11" t="s">
        <v>1648</v>
      </c>
      <c r="J791" s="11" t="str">
        <f>VLOOKUP(I791, Product!$A$2:$H$501, 2,FALSE)</f>
        <v>Boxing Hand Wraps</v>
      </c>
      <c r="K791" s="11" t="str">
        <f>VLOOKUP(I791,Product!$A$2:$H$501,3,FALSE)</f>
        <v>Sports</v>
      </c>
      <c r="L791" s="11" t="str">
        <f>VLOOKUP(I791, Product!$A$2:$H$501, 4,FALSE)</f>
        <v>Fitness</v>
      </c>
      <c r="M791" s="11" t="str">
        <f>VLOOKUP(I791, Product!$A$2:$H$501,5,FALSE)</f>
        <v>Smith-King</v>
      </c>
      <c r="N791" s="12">
        <f>VLOOKUP(I791, Product!$A$2:$I$501,8,FALSE)</f>
        <v>190.29</v>
      </c>
      <c r="O791" s="12">
        <f>VLOOKUP(I791, Product!$A$2:$I$501,9,FALSE)</f>
        <v>260</v>
      </c>
      <c r="P791" s="11" t="s">
        <v>1769</v>
      </c>
      <c r="Q791" s="11" t="str">
        <f>VLOOKUP(P791,Store_Dim!$A$2:$E$21,2,FALSE)</f>
        <v>Alexander Group</v>
      </c>
      <c r="R791" s="11" t="str">
        <f>VLOOKUP(P791,Store_Dim!$A$2:$E$21,3,FALSE)</f>
        <v>South</v>
      </c>
      <c r="S791" s="11" t="str">
        <f>VLOOKUP(P791,Store_Dim!$A$2:$E$21,4,FALSE)</f>
        <v>Port Sharon</v>
      </c>
      <c r="T791" s="11" t="str">
        <f>VLOOKUP(P791,Store_Dim!$A$2:$E$21,5,FALSE)</f>
        <v>Online</v>
      </c>
      <c r="U791" s="11" t="s">
        <v>3534</v>
      </c>
      <c r="V791" s="14">
        <f>VLOOKUP(Table1[[#This Row],[Sales_ID]],Sales!$A$2:$O$2001,2,FALSE)</f>
        <v>45715</v>
      </c>
      <c r="W791" s="15">
        <f>VLOOKUP(Table1[[#This Row],[Sales_ID]],Sales!$A$2:$O$2001,12,FALSE)</f>
        <v>3</v>
      </c>
      <c r="X791" s="16" t="str">
        <f>TEXT(VLOOKUP(Table1[[#This Row],[Sales_ID]],Sales!$A$2:$O$2001,13,FALSE),"₹#,##0")</f>
        <v>₹766</v>
      </c>
      <c r="Y791" s="51">
        <f>VLOOKUP(Table1[[#This Row],[Sales_ID]],Sales!$A$2:$O$2001,14,FALSE)</f>
        <v>0.18</v>
      </c>
      <c r="Z791" s="11" t="str">
        <f>VLOOKUP(Table1[[#This Row],[Sales_ID]],Sales!$A$2:$O$2001,10,FALSE)</f>
        <v>Credit Card</v>
      </c>
      <c r="AA791" s="50">
        <f>VLOOKUP(Table1[[#This Row],[Sales_ID]],Sales!$A$2:$O$2001,15,FALSE)</f>
        <v>1885.5162</v>
      </c>
    </row>
    <row r="792" spans="1:27" x14ac:dyDescent="0.3">
      <c r="A792" s="11" t="s">
        <v>722</v>
      </c>
      <c r="B792" s="11" t="str">
        <f>PROPER(VLOOKUP(A792,Customer!$A$2:$J$501,9,FALSE))</f>
        <v>Robert Harris</v>
      </c>
      <c r="C792" s="11" t="str">
        <f>PROPER(VLOOKUP(A792,Customer!$A$2:$H$501,3,FALSE))</f>
        <v>50</v>
      </c>
      <c r="D792" s="11" t="str">
        <f>PROPER(VLOOKUP(A792,Customer!$A$2:$H$501,4,FALSE))</f>
        <v>Male</v>
      </c>
      <c r="E792" s="11" t="str">
        <f>PROPER(VLOOKUP(A792,Customer!$A$2:$H$501,5,FALSE))</f>
        <v>East Jeremy</v>
      </c>
      <c r="F792" s="11" t="str">
        <f>PROPER(VLOOKUP(A792,Customer!$A$2:$H$501,6,FALSE))</f>
        <v>Iowa</v>
      </c>
      <c r="G792" s="11" t="str">
        <f>VLOOKUP(A792,Customer!$A$2:$H$501,7,FALSE)</f>
        <v>USA</v>
      </c>
      <c r="H792" s="11" t="str">
        <f>PROPER(VLOOKUP(A792,Customer!$A$1:$J$501,10,FALSE))</f>
        <v>Platinum</v>
      </c>
      <c r="I792" s="11" t="s">
        <v>1660</v>
      </c>
      <c r="J792" s="11" t="str">
        <f>VLOOKUP(I792, Product!$A$2:$H$501, 2,FALSE)</f>
        <v>Premium Blanket Throw</v>
      </c>
      <c r="K792" s="11" t="str">
        <f>VLOOKUP(I792,Product!$A$2:$H$501,3,FALSE)</f>
        <v>Home</v>
      </c>
      <c r="L792" s="11" t="str">
        <f>VLOOKUP(I792, Product!$A$2:$H$501, 4,FALSE)</f>
        <v>Decor</v>
      </c>
      <c r="M792" s="11" t="str">
        <f>VLOOKUP(I792, Product!$A$2:$H$501,5,FALSE)</f>
        <v>Hernandez, Kennedy and Porter</v>
      </c>
      <c r="N792" s="12">
        <f>VLOOKUP(I792, Product!$A$2:$I$501,8,FALSE)</f>
        <v>461.47</v>
      </c>
      <c r="O792" s="12">
        <f>VLOOKUP(I792, Product!$A$2:$I$501,9,FALSE)</f>
        <v>190</v>
      </c>
      <c r="P792" s="11" t="s">
        <v>1810</v>
      </c>
      <c r="Q792" s="11" t="str">
        <f>VLOOKUP(P792,Store_Dim!$A$2:$E$21,2,FALSE)</f>
        <v>Guerrero-Schmitt</v>
      </c>
      <c r="R792" s="11" t="str">
        <f>VLOOKUP(P792,Store_Dim!$A$2:$E$21,3,FALSE)</f>
        <v>East</v>
      </c>
      <c r="S792" s="11" t="str">
        <f>VLOOKUP(P792,Store_Dim!$A$2:$E$21,4,FALSE)</f>
        <v>East Stevechester</v>
      </c>
      <c r="T792" s="11" t="str">
        <f>VLOOKUP(P792,Store_Dim!$A$2:$E$21,5,FALSE)</f>
        <v>Flagship</v>
      </c>
      <c r="U792" s="11" t="s">
        <v>3535</v>
      </c>
      <c r="V792" s="14">
        <f>VLOOKUP(Table1[[#This Row],[Sales_ID]],Sales!$A$2:$O$2001,2,FALSE)</f>
        <v>45492</v>
      </c>
      <c r="W792" s="15">
        <f>VLOOKUP(Table1[[#This Row],[Sales_ID]],Sales!$A$2:$O$2001,12,FALSE)</f>
        <v>1</v>
      </c>
      <c r="X792" s="16" t="str">
        <f>TEXT(VLOOKUP(Table1[[#This Row],[Sales_ID]],Sales!$A$2:$O$2001,13,FALSE),"₹#,##0")</f>
        <v>₹772</v>
      </c>
      <c r="Y792" s="51">
        <f>VLOOKUP(Table1[[#This Row],[Sales_ID]],Sales!$A$2:$O$2001,14,FALSE)</f>
        <v>0.26</v>
      </c>
      <c r="Z792" s="11" t="str">
        <f>VLOOKUP(Table1[[#This Row],[Sales_ID]],Sales!$A$2:$O$2001,10,FALSE)</f>
        <v>PayPal</v>
      </c>
      <c r="AA792" s="50">
        <f>VLOOKUP(Table1[[#This Row],[Sales_ID]],Sales!$A$2:$O$2001,15,FALSE)</f>
        <v>571.33180000000004</v>
      </c>
    </row>
    <row r="793" spans="1:27" x14ac:dyDescent="0.3">
      <c r="A793" s="11" t="s">
        <v>579</v>
      </c>
      <c r="B793" s="11" t="str">
        <f>PROPER(VLOOKUP(A793,Customer!$A$2:$J$501,9,FALSE))</f>
        <v>Michelle Rogers</v>
      </c>
      <c r="C793" s="11" t="str">
        <f>PROPER(VLOOKUP(A793,Customer!$A$2:$H$501,3,FALSE))</f>
        <v>56</v>
      </c>
      <c r="D793" s="11" t="str">
        <f>PROPER(VLOOKUP(A793,Customer!$A$2:$H$501,4,FALSE))</f>
        <v>Male</v>
      </c>
      <c r="E793" s="11" t="str">
        <f>PROPER(VLOOKUP(A793,Customer!$A$2:$H$501,5,FALSE))</f>
        <v>East Jessicaborough</v>
      </c>
      <c r="F793" s="11" t="str">
        <f>PROPER(VLOOKUP(A793,Customer!$A$2:$H$501,6,FALSE))</f>
        <v>Hawaii</v>
      </c>
      <c r="G793" s="11" t="str">
        <f>VLOOKUP(A793,Customer!$A$2:$H$501,7,FALSE)</f>
        <v>USA</v>
      </c>
      <c r="H793" s="11" t="str">
        <f>PROPER(VLOOKUP(A793,Customer!$A$1:$J$501,10,FALSE))</f>
        <v>Platinum</v>
      </c>
      <c r="I793" s="11" t="s">
        <v>1646</v>
      </c>
      <c r="J793" s="11" t="str">
        <f>VLOOKUP(I793, Product!$A$2:$H$501, 2,FALSE)</f>
        <v>Men's Roll-On Perfume</v>
      </c>
      <c r="K793" s="11" t="str">
        <f>VLOOKUP(I793,Product!$A$2:$H$501,3,FALSE)</f>
        <v>Beauty</v>
      </c>
      <c r="L793" s="11" t="str">
        <f>VLOOKUP(I793, Product!$A$2:$H$501, 4,FALSE)</f>
        <v>Fragrance</v>
      </c>
      <c r="M793" s="11" t="str">
        <f>VLOOKUP(I793, Product!$A$2:$H$501,5,FALSE)</f>
        <v>Sullivan and Sons</v>
      </c>
      <c r="N793" s="12">
        <f>VLOOKUP(I793, Product!$A$2:$I$501,8,FALSE)</f>
        <v>43.29</v>
      </c>
      <c r="O793" s="12">
        <f>VLOOKUP(I793, Product!$A$2:$I$501,9,FALSE)</f>
        <v>267</v>
      </c>
      <c r="P793" s="11" t="s">
        <v>1792</v>
      </c>
      <c r="Q793" s="11" t="str">
        <f>VLOOKUP(P793,Store_Dim!$A$2:$E$21,2,FALSE)</f>
        <v>Aguirre-Keller</v>
      </c>
      <c r="R793" s="11" t="str">
        <f>VLOOKUP(P793,Store_Dim!$A$2:$E$21,3,FALSE)</f>
        <v>South</v>
      </c>
      <c r="S793" s="11" t="str">
        <f>VLOOKUP(P793,Store_Dim!$A$2:$E$21,4,FALSE)</f>
        <v>Lake Michael</v>
      </c>
      <c r="T793" s="11" t="str">
        <f>VLOOKUP(P793,Store_Dim!$A$2:$E$21,5,FALSE)</f>
        <v>Online</v>
      </c>
      <c r="U793" s="11" t="s">
        <v>1997</v>
      </c>
      <c r="V793" s="14">
        <f>VLOOKUP(Table1[[#This Row],[Sales_ID]],Sales!$A$2:$O$2001,2,FALSE)</f>
        <v>45795</v>
      </c>
      <c r="W793" s="15">
        <f>VLOOKUP(Table1[[#This Row],[Sales_ID]],Sales!$A$2:$O$2001,12,FALSE)</f>
        <v>1</v>
      </c>
      <c r="X793" s="16" t="str">
        <f>TEXT(VLOOKUP(Table1[[#This Row],[Sales_ID]],Sales!$A$2:$O$2001,13,FALSE),"₹#,##0")</f>
        <v>₹325</v>
      </c>
      <c r="Y793" s="51">
        <f>VLOOKUP(Table1[[#This Row],[Sales_ID]],Sales!$A$2:$O$2001,14,FALSE)</f>
        <v>0.26</v>
      </c>
      <c r="Z793" s="11" t="str">
        <f>VLOOKUP(Table1[[#This Row],[Sales_ID]],Sales!$A$2:$O$2001,10,FALSE)</f>
        <v>PayPal</v>
      </c>
      <c r="AA793" s="50">
        <f>VLOOKUP(Table1[[#This Row],[Sales_ID]],Sales!$A$2:$O$2001,15,FALSE)</f>
        <v>240.5592</v>
      </c>
    </row>
    <row r="794" spans="1:27" x14ac:dyDescent="0.3">
      <c r="A794" s="11" t="s">
        <v>881</v>
      </c>
      <c r="B794" s="11" t="str">
        <f>PROPER(VLOOKUP(A794,Customer!$A$2:$J$501,9,FALSE))</f>
        <v>Jeffrey Gomez</v>
      </c>
      <c r="C794" s="11" t="str">
        <f>PROPER(VLOOKUP(A794,Customer!$A$2:$H$501,3,FALSE))</f>
        <v>22</v>
      </c>
      <c r="D794" s="11" t="str">
        <f>PROPER(VLOOKUP(A794,Customer!$A$2:$H$501,4,FALSE))</f>
        <v>Female</v>
      </c>
      <c r="E794" s="11" t="str">
        <f>PROPER(VLOOKUP(A794,Customer!$A$2:$H$501,5,FALSE))</f>
        <v>Lake Nicole</v>
      </c>
      <c r="F794" s="11" t="str">
        <f>PROPER(VLOOKUP(A794,Customer!$A$2:$H$501,6,FALSE))</f>
        <v>Colorado</v>
      </c>
      <c r="G794" s="11" t="str">
        <f>VLOOKUP(A794,Customer!$A$2:$H$501,7,FALSE)</f>
        <v>USA</v>
      </c>
      <c r="H794" s="11" t="str">
        <f>PROPER(VLOOKUP(A794,Customer!$A$1:$J$501,10,FALSE))</f>
        <v>Platinum</v>
      </c>
      <c r="I794" s="11" t="s">
        <v>1586</v>
      </c>
      <c r="J794" s="11" t="str">
        <f>VLOOKUP(I794, Product!$A$2:$H$501, 2,FALSE)</f>
        <v>Knee Support Brace</v>
      </c>
      <c r="K794" s="11" t="str">
        <f>VLOOKUP(I794,Product!$A$2:$H$501,3,FALSE)</f>
        <v>Sports</v>
      </c>
      <c r="L794" s="11" t="str">
        <f>VLOOKUP(I794, Product!$A$2:$H$501, 4,FALSE)</f>
        <v>Equipment</v>
      </c>
      <c r="M794" s="11" t="str">
        <f>VLOOKUP(I794, Product!$A$2:$H$501,5,FALSE)</f>
        <v>May-Reese</v>
      </c>
      <c r="N794" s="12">
        <f>VLOOKUP(I794, Product!$A$2:$I$501,8,FALSE)</f>
        <v>21.34</v>
      </c>
      <c r="O794" s="12">
        <f>VLOOKUP(I794, Product!$A$2:$I$501,9,FALSE)</f>
        <v>65</v>
      </c>
      <c r="P794" s="11" t="s">
        <v>1773</v>
      </c>
      <c r="Q794" s="11" t="str">
        <f>VLOOKUP(P794,Store_Dim!$A$2:$E$21,2,FALSE)</f>
        <v>Gray Ltd</v>
      </c>
      <c r="R794" s="11" t="str">
        <f>VLOOKUP(P794,Store_Dim!$A$2:$E$21,3,FALSE)</f>
        <v>North</v>
      </c>
      <c r="S794" s="11" t="str">
        <f>VLOOKUP(P794,Store_Dim!$A$2:$E$21,4,FALSE)</f>
        <v>New Michaelchester</v>
      </c>
      <c r="T794" s="11" t="str">
        <f>VLOOKUP(P794,Store_Dim!$A$2:$E$21,5,FALSE)</f>
        <v>Outlet</v>
      </c>
      <c r="U794" s="11" t="s">
        <v>3536</v>
      </c>
      <c r="V794" s="14">
        <f>VLOOKUP(Table1[[#This Row],[Sales_ID]],Sales!$A$2:$O$2001,2,FALSE)</f>
        <v>45292</v>
      </c>
      <c r="W794" s="15">
        <f>VLOOKUP(Table1[[#This Row],[Sales_ID]],Sales!$A$2:$O$2001,12,FALSE)</f>
        <v>3</v>
      </c>
      <c r="X794" s="16" t="str">
        <f>TEXT(VLOOKUP(Table1[[#This Row],[Sales_ID]],Sales!$A$2:$O$2001,13,FALSE),"₹#,##0")</f>
        <v>₹108</v>
      </c>
      <c r="Y794" s="51">
        <f>VLOOKUP(Table1[[#This Row],[Sales_ID]],Sales!$A$2:$O$2001,14,FALSE)</f>
        <v>0.26</v>
      </c>
      <c r="Z794" s="11" t="str">
        <f>VLOOKUP(Table1[[#This Row],[Sales_ID]],Sales!$A$2:$O$2001,10,FALSE)</f>
        <v>COD</v>
      </c>
      <c r="AA794" s="50">
        <f>VLOOKUP(Table1[[#This Row],[Sales_ID]],Sales!$A$2:$O$2001,15,FALSE)</f>
        <v>240.44820000000001</v>
      </c>
    </row>
    <row r="795" spans="1:27" x14ac:dyDescent="0.3">
      <c r="A795" s="11" t="s">
        <v>708</v>
      </c>
      <c r="B795" s="11" t="str">
        <f>PROPER(VLOOKUP(A795,Customer!$A$2:$J$501,9,FALSE))</f>
        <v>Julia Jackson</v>
      </c>
      <c r="C795" s="11" t="str">
        <f>PROPER(VLOOKUP(A795,Customer!$A$2:$H$501,3,FALSE))</f>
        <v>46</v>
      </c>
      <c r="D795" s="11" t="str">
        <f>PROPER(VLOOKUP(A795,Customer!$A$2:$H$501,4,FALSE))</f>
        <v>Male</v>
      </c>
      <c r="E795" s="11" t="str">
        <f>PROPER(VLOOKUP(A795,Customer!$A$2:$H$501,5,FALSE))</f>
        <v>Edwardland</v>
      </c>
      <c r="F795" s="11" t="str">
        <f>PROPER(VLOOKUP(A795,Customer!$A$2:$H$501,6,FALSE))</f>
        <v>California</v>
      </c>
      <c r="G795" s="11" t="str">
        <f>VLOOKUP(A795,Customer!$A$2:$H$501,7,FALSE)</f>
        <v>USA</v>
      </c>
      <c r="H795" s="11" t="str">
        <f>PROPER(VLOOKUP(A795,Customer!$A$1:$J$501,10,FALSE))</f>
        <v>Platinum</v>
      </c>
      <c r="I795" s="11" t="s">
        <v>1706</v>
      </c>
      <c r="J795" s="11" t="str">
        <f>VLOOKUP(I795, Product!$A$2:$H$501, 2,FALSE)</f>
        <v>Decorative Lamp Shade</v>
      </c>
      <c r="K795" s="11" t="str">
        <f>VLOOKUP(I795,Product!$A$2:$H$501,3,FALSE)</f>
        <v>Home</v>
      </c>
      <c r="L795" s="11" t="str">
        <f>VLOOKUP(I795, Product!$A$2:$H$501, 4,FALSE)</f>
        <v>Lighting</v>
      </c>
      <c r="M795" s="11" t="str">
        <f>VLOOKUP(I795, Product!$A$2:$H$501,5,FALSE)</f>
        <v>Ramirez-Hanson</v>
      </c>
      <c r="N795" s="12">
        <f>VLOOKUP(I795, Product!$A$2:$I$501,8,FALSE)</f>
        <v>228.53</v>
      </c>
      <c r="O795" s="12">
        <f>VLOOKUP(I795, Product!$A$2:$I$501,9,FALSE)</f>
        <v>469</v>
      </c>
      <c r="P795" s="11" t="s">
        <v>1776</v>
      </c>
      <c r="Q795" s="11" t="str">
        <f>VLOOKUP(P795,Store_Dim!$A$2:$E$21,2,FALSE)</f>
        <v>Benson-Elliott</v>
      </c>
      <c r="R795" s="11" t="str">
        <f>VLOOKUP(P795,Store_Dim!$A$2:$E$21,3,FALSE)</f>
        <v>East</v>
      </c>
      <c r="S795" s="11" t="str">
        <f>VLOOKUP(P795,Store_Dim!$A$2:$E$21,4,FALSE)</f>
        <v>Port Josephberg</v>
      </c>
      <c r="T795" s="11" t="str">
        <f>VLOOKUP(P795,Store_Dim!$A$2:$E$21,5,FALSE)</f>
        <v>Online</v>
      </c>
      <c r="U795" s="11" t="s">
        <v>3537</v>
      </c>
      <c r="V795" s="14">
        <f>VLOOKUP(Table1[[#This Row],[Sales_ID]],Sales!$A$2:$O$2001,2,FALSE)</f>
        <v>45316</v>
      </c>
      <c r="W795" s="15">
        <f>VLOOKUP(Table1[[#This Row],[Sales_ID]],Sales!$A$2:$O$2001,12,FALSE)</f>
        <v>1</v>
      </c>
      <c r="X795" s="16" t="str">
        <f>TEXT(VLOOKUP(Table1[[#This Row],[Sales_ID]],Sales!$A$2:$O$2001,13,FALSE),"₹#,##0")</f>
        <v>₹503</v>
      </c>
      <c r="Y795" s="51">
        <f>VLOOKUP(Table1[[#This Row],[Sales_ID]],Sales!$A$2:$O$2001,14,FALSE)</f>
        <v>0</v>
      </c>
      <c r="Z795" s="11" t="str">
        <f>VLOOKUP(Table1[[#This Row],[Sales_ID]],Sales!$A$2:$O$2001,10,FALSE)</f>
        <v>PayPal</v>
      </c>
      <c r="AA795" s="50">
        <f>VLOOKUP(Table1[[#This Row],[Sales_ID]],Sales!$A$2:$O$2001,15,FALSE)</f>
        <v>502.53</v>
      </c>
    </row>
    <row r="796" spans="1:27" x14ac:dyDescent="0.3">
      <c r="A796" s="11" t="s">
        <v>278</v>
      </c>
      <c r="B796" s="11" t="str">
        <f>PROPER(VLOOKUP(A796,Customer!$A$2:$J$501,9,FALSE))</f>
        <v>Nathan Campbell</v>
      </c>
      <c r="C796" s="11" t="str">
        <f>PROPER(VLOOKUP(A796,Customer!$A$2:$H$501,3,FALSE))</f>
        <v>37</v>
      </c>
      <c r="D796" s="11" t="str">
        <f>PROPER(VLOOKUP(A796,Customer!$A$2:$H$501,4,FALSE))</f>
        <v>Male</v>
      </c>
      <c r="E796" s="11" t="str">
        <f>PROPER(VLOOKUP(A796,Customer!$A$2:$H$501,5,FALSE))</f>
        <v>Rodrigueztown</v>
      </c>
      <c r="F796" s="11" t="str">
        <f>PROPER(VLOOKUP(A796,Customer!$A$2:$H$501,6,FALSE))</f>
        <v>Oklahoma</v>
      </c>
      <c r="G796" s="11" t="str">
        <f>VLOOKUP(A796,Customer!$A$2:$H$501,7,FALSE)</f>
        <v>USA</v>
      </c>
      <c r="H796" s="11" t="str">
        <f>PROPER(VLOOKUP(A796,Customer!$A$1:$J$501,10,FALSE))</f>
        <v>Gold</v>
      </c>
      <c r="I796" s="11" t="s">
        <v>1546</v>
      </c>
      <c r="J796" s="11" t="str">
        <f>VLOOKUP(I796, Product!$A$2:$H$501, 2,FALSE)</f>
        <v>Men's Graphic T-Shirt</v>
      </c>
      <c r="K796" s="11" t="str">
        <f>VLOOKUP(I796,Product!$A$2:$H$501,3,FALSE)</f>
        <v>Clothing</v>
      </c>
      <c r="L796" s="11" t="str">
        <f>VLOOKUP(I796, Product!$A$2:$H$501, 4,FALSE)</f>
        <v>Tops</v>
      </c>
      <c r="M796" s="11" t="str">
        <f>VLOOKUP(I796, Product!$A$2:$H$501,5,FALSE)</f>
        <v>Terry-Moore</v>
      </c>
      <c r="N796" s="12">
        <f>VLOOKUP(I796, Product!$A$2:$I$501,8,FALSE)</f>
        <v>342.56</v>
      </c>
      <c r="O796" s="12">
        <f>VLOOKUP(I796, Product!$A$2:$I$501,9,FALSE)</f>
        <v>181</v>
      </c>
      <c r="P796" s="11" t="s">
        <v>1804</v>
      </c>
      <c r="Q796" s="11" t="str">
        <f>VLOOKUP(P796,Store_Dim!$A$2:$E$21,2,FALSE)</f>
        <v>Frederick-Wright</v>
      </c>
      <c r="R796" s="11" t="str">
        <f>VLOOKUP(P796,Store_Dim!$A$2:$E$21,3,FALSE)</f>
        <v>West</v>
      </c>
      <c r="S796" s="11" t="str">
        <f>VLOOKUP(P796,Store_Dim!$A$2:$E$21,4,FALSE)</f>
        <v>New Jimmymouth</v>
      </c>
      <c r="T796" s="11" t="str">
        <f>VLOOKUP(P796,Store_Dim!$A$2:$E$21,5,FALSE)</f>
        <v>Flagship</v>
      </c>
      <c r="U796" s="11" t="s">
        <v>3538</v>
      </c>
      <c r="V796" s="14">
        <f>VLOOKUP(Table1[[#This Row],[Sales_ID]],Sales!$A$2:$O$2001,2,FALSE)</f>
        <v>45548</v>
      </c>
      <c r="W796" s="15">
        <f>VLOOKUP(Table1[[#This Row],[Sales_ID]],Sales!$A$2:$O$2001,12,FALSE)</f>
        <v>2</v>
      </c>
      <c r="X796" s="16" t="str">
        <f>TEXT(VLOOKUP(Table1[[#This Row],[Sales_ID]],Sales!$A$2:$O$2001,13,FALSE),"₹#,##0")</f>
        <v>₹509</v>
      </c>
      <c r="Y796" s="51">
        <f>VLOOKUP(Table1[[#This Row],[Sales_ID]],Sales!$A$2:$O$2001,14,FALSE)</f>
        <v>0.11</v>
      </c>
      <c r="Z796" s="11" t="str">
        <f>VLOOKUP(Table1[[#This Row],[Sales_ID]],Sales!$A$2:$O$2001,10,FALSE)</f>
        <v>COD</v>
      </c>
      <c r="AA796" s="50">
        <f>VLOOKUP(Table1[[#This Row],[Sales_ID]],Sales!$A$2:$O$2001,15,FALSE)</f>
        <v>905.16559999999993</v>
      </c>
    </row>
    <row r="797" spans="1:27" x14ac:dyDescent="0.3">
      <c r="A797" s="11" t="s">
        <v>1443</v>
      </c>
      <c r="B797" s="11" t="str">
        <f>PROPER(VLOOKUP(A797,Customer!$A$2:$J$501,9,FALSE))</f>
        <v>Gregory Curtis</v>
      </c>
      <c r="C797" s="11" t="str">
        <f>PROPER(VLOOKUP(A797,Customer!$A$2:$H$501,3,FALSE))</f>
        <v>45</v>
      </c>
      <c r="D797" s="11" t="str">
        <f>PROPER(VLOOKUP(A797,Customer!$A$2:$H$501,4,FALSE))</f>
        <v>Male</v>
      </c>
      <c r="E797" s="11" t="str">
        <f>PROPER(VLOOKUP(A797,Customer!$A$2:$H$501,5,FALSE))</f>
        <v>Bergermouth</v>
      </c>
      <c r="F797" s="11" t="str">
        <f>PROPER(VLOOKUP(A797,Customer!$A$2:$H$501,6,FALSE))</f>
        <v>Vermont</v>
      </c>
      <c r="G797" s="11" t="str">
        <f>VLOOKUP(A797,Customer!$A$2:$H$501,7,FALSE)</f>
        <v>USA</v>
      </c>
      <c r="H797" s="11" t="str">
        <f>PROPER(VLOOKUP(A797,Customer!$A$1:$J$501,10,FALSE))</f>
        <v>Bronze</v>
      </c>
      <c r="I797" s="11" t="s">
        <v>1696</v>
      </c>
      <c r="J797" s="11" t="str">
        <f>VLOOKUP(I797, Product!$A$2:$H$501, 2,FALSE)</f>
        <v>Bluetooth Car Audio System</v>
      </c>
      <c r="K797" s="11" t="str">
        <f>VLOOKUP(I797,Product!$A$2:$H$501,3,FALSE)</f>
        <v>Electronics</v>
      </c>
      <c r="L797" s="11" t="str">
        <f>VLOOKUP(I797, Product!$A$2:$H$501, 4,FALSE)</f>
        <v>Audio</v>
      </c>
      <c r="M797" s="11" t="str">
        <f>VLOOKUP(I797, Product!$A$2:$H$501,5,FALSE)</f>
        <v>Bruce-Bowen</v>
      </c>
      <c r="N797" s="12">
        <f>VLOOKUP(I797, Product!$A$2:$I$501,8,FALSE)</f>
        <v>403.71</v>
      </c>
      <c r="O797" s="12">
        <f>VLOOKUP(I797, Product!$A$2:$I$501,9,FALSE)</f>
        <v>159</v>
      </c>
      <c r="P797" s="11" t="s">
        <v>1766</v>
      </c>
      <c r="Q797" s="11" t="str">
        <f>VLOOKUP(P797,Store_Dim!$A$2:$E$21,2,FALSE)</f>
        <v>Johnson-Wright</v>
      </c>
      <c r="R797" s="11" t="str">
        <f>VLOOKUP(P797,Store_Dim!$A$2:$E$21,3,FALSE)</f>
        <v>North</v>
      </c>
      <c r="S797" s="11" t="str">
        <f>VLOOKUP(P797,Store_Dim!$A$2:$E$21,4,FALSE)</f>
        <v>Hoodberg</v>
      </c>
      <c r="T797" s="11" t="str">
        <f>VLOOKUP(P797,Store_Dim!$A$2:$E$21,5,FALSE)</f>
        <v>Outlet</v>
      </c>
      <c r="U797" s="11" t="s">
        <v>3539</v>
      </c>
      <c r="V797" s="14">
        <f>VLOOKUP(Table1[[#This Row],[Sales_ID]],Sales!$A$2:$O$2001,2,FALSE)</f>
        <v>45572</v>
      </c>
      <c r="W797" s="15">
        <f>VLOOKUP(Table1[[#This Row],[Sales_ID]],Sales!$A$2:$O$2001,12,FALSE)</f>
        <v>1</v>
      </c>
      <c r="X797" s="16" t="str">
        <f>TEXT(VLOOKUP(Table1[[#This Row],[Sales_ID]],Sales!$A$2:$O$2001,13,FALSE),"₹#,##0")</f>
        <v>₹492</v>
      </c>
      <c r="Y797" s="51">
        <f>VLOOKUP(Table1[[#This Row],[Sales_ID]],Sales!$A$2:$O$2001,14,FALSE)</f>
        <v>0.26</v>
      </c>
      <c r="Z797" s="11" t="str">
        <f>VLOOKUP(Table1[[#This Row],[Sales_ID]],Sales!$A$2:$O$2001,10,FALSE)</f>
        <v>PayPal</v>
      </c>
      <c r="AA797" s="50">
        <f>VLOOKUP(Table1[[#This Row],[Sales_ID]],Sales!$A$2:$O$2001,15,FALSE)</f>
        <v>364.08</v>
      </c>
    </row>
    <row r="798" spans="1:27" x14ac:dyDescent="0.3">
      <c r="A798" s="11" t="s">
        <v>1492</v>
      </c>
      <c r="B798" s="11" t="str">
        <f>PROPER(VLOOKUP(A798,Customer!$A$2:$J$501,9,FALSE))</f>
        <v>Sara Ingram</v>
      </c>
      <c r="C798" s="11" t="str">
        <f>PROPER(VLOOKUP(A798,Customer!$A$2:$H$501,3,FALSE))</f>
        <v>46</v>
      </c>
      <c r="D798" s="11" t="str">
        <f>PROPER(VLOOKUP(A798,Customer!$A$2:$H$501,4,FALSE))</f>
        <v>Female</v>
      </c>
      <c r="E798" s="11" t="str">
        <f>PROPER(VLOOKUP(A798,Customer!$A$2:$H$501,5,FALSE))</f>
        <v>East Dillonview</v>
      </c>
      <c r="F798" s="11" t="str">
        <f>PROPER(VLOOKUP(A798,Customer!$A$2:$H$501,6,FALSE))</f>
        <v>Virginia</v>
      </c>
      <c r="G798" s="11" t="str">
        <f>VLOOKUP(A798,Customer!$A$2:$H$501,7,FALSE)</f>
        <v>USA</v>
      </c>
      <c r="H798" s="11" t="str">
        <f>PROPER(VLOOKUP(A798,Customer!$A$1:$J$501,10,FALSE))</f>
        <v>Bronze</v>
      </c>
      <c r="I798" s="11" t="s">
        <v>1622</v>
      </c>
      <c r="J798" s="11" t="str">
        <f>VLOOKUP(I798, Product!$A$2:$H$501, 2,FALSE)</f>
        <v>Men's Casual Sneakers</v>
      </c>
      <c r="K798" s="11" t="str">
        <f>VLOOKUP(I798,Product!$A$2:$H$501,3,FALSE)</f>
        <v>Clothing</v>
      </c>
      <c r="L798" s="11" t="str">
        <f>VLOOKUP(I798, Product!$A$2:$H$501, 4,FALSE)</f>
        <v>Footwear</v>
      </c>
      <c r="M798" s="11" t="str">
        <f>VLOOKUP(I798, Product!$A$2:$H$501,5,FALSE)</f>
        <v>Hogan-Lee</v>
      </c>
      <c r="N798" s="12">
        <f>VLOOKUP(I798, Product!$A$2:$I$501,8,FALSE)</f>
        <v>353.47</v>
      </c>
      <c r="O798" s="12">
        <f>VLOOKUP(I798, Product!$A$2:$I$501,9,FALSE)</f>
        <v>214</v>
      </c>
      <c r="P798" s="11" t="s">
        <v>1799</v>
      </c>
      <c r="Q798" s="11" t="str">
        <f>VLOOKUP(P798,Store_Dim!$A$2:$E$21,2,FALSE)</f>
        <v>Mcdonald Inc</v>
      </c>
      <c r="R798" s="11" t="str">
        <f>VLOOKUP(P798,Store_Dim!$A$2:$E$21,3,FALSE)</f>
        <v>South</v>
      </c>
      <c r="S798" s="11" t="str">
        <f>VLOOKUP(P798,Store_Dim!$A$2:$E$21,4,FALSE)</f>
        <v>Christopherland</v>
      </c>
      <c r="T798" s="11" t="str">
        <f>VLOOKUP(P798,Store_Dim!$A$2:$E$21,5,FALSE)</f>
        <v>Outlet</v>
      </c>
      <c r="U798" s="11" t="s">
        <v>3540</v>
      </c>
      <c r="V798" s="14">
        <f>VLOOKUP(Table1[[#This Row],[Sales_ID]],Sales!$A$2:$O$2001,2,FALSE)</f>
        <v>45347</v>
      </c>
      <c r="W798" s="15">
        <f>VLOOKUP(Table1[[#This Row],[Sales_ID]],Sales!$A$2:$O$2001,12,FALSE)</f>
        <v>4</v>
      </c>
      <c r="X798" s="16" t="str">
        <f>TEXT(VLOOKUP(Table1[[#This Row],[Sales_ID]],Sales!$A$2:$O$2001,13,FALSE),"₹#,##0")</f>
        <v>₹746</v>
      </c>
      <c r="Y798" s="51">
        <f>VLOOKUP(Table1[[#This Row],[Sales_ID]],Sales!$A$2:$O$2001,14,FALSE)</f>
        <v>0.02</v>
      </c>
      <c r="Z798" s="11" t="str">
        <f>VLOOKUP(Table1[[#This Row],[Sales_ID]],Sales!$A$2:$O$2001,10,FALSE)</f>
        <v>Credit Card</v>
      </c>
      <c r="AA798" s="50">
        <f>VLOOKUP(Table1[[#This Row],[Sales_ID]],Sales!$A$2:$O$2001,15,FALSE)</f>
        <v>2925.7312000000002</v>
      </c>
    </row>
    <row r="799" spans="1:27" x14ac:dyDescent="0.3">
      <c r="A799" s="11" t="s">
        <v>1343</v>
      </c>
      <c r="B799" s="11" t="str">
        <f>PROPER(VLOOKUP(A799,Customer!$A$2:$J$501,9,FALSE))</f>
        <v>Thomas Moore</v>
      </c>
      <c r="C799" s="11" t="str">
        <f>PROPER(VLOOKUP(A799,Customer!$A$2:$H$501,3,FALSE))</f>
        <v>51</v>
      </c>
      <c r="D799" s="11" t="str">
        <f>PROPER(VLOOKUP(A799,Customer!$A$2:$H$501,4,FALSE))</f>
        <v>Female</v>
      </c>
      <c r="E799" s="11" t="str">
        <f>PROPER(VLOOKUP(A799,Customer!$A$2:$H$501,5,FALSE))</f>
        <v>Williamsberg</v>
      </c>
      <c r="F799" s="11" t="str">
        <f>PROPER(VLOOKUP(A799,Customer!$A$2:$H$501,6,FALSE))</f>
        <v>New York</v>
      </c>
      <c r="G799" s="11" t="str">
        <f>VLOOKUP(A799,Customer!$A$2:$H$501,7,FALSE)</f>
        <v>USA</v>
      </c>
      <c r="H799" s="11" t="str">
        <f>PROPER(VLOOKUP(A799,Customer!$A$1:$J$501,10,FALSE))</f>
        <v>Silver</v>
      </c>
      <c r="I799" s="11" t="s">
        <v>1572</v>
      </c>
      <c r="J799" s="11" t="str">
        <f>VLOOKUP(I799, Product!$A$2:$H$501, 2,FALSE)</f>
        <v>Hair Strengthening Shampoo</v>
      </c>
      <c r="K799" s="11" t="str">
        <f>VLOOKUP(I799,Product!$A$2:$H$501,3,FALSE)</f>
        <v>Beauty</v>
      </c>
      <c r="L799" s="11" t="str">
        <f>VLOOKUP(I799, Product!$A$2:$H$501, 4,FALSE)</f>
        <v>Haircare</v>
      </c>
      <c r="M799" s="11" t="str">
        <f>VLOOKUP(I799, Product!$A$2:$H$501,5,FALSE)</f>
        <v>Rice LLC</v>
      </c>
      <c r="N799" s="12">
        <f>VLOOKUP(I799, Product!$A$2:$I$501,8,FALSE)</f>
        <v>115.82</v>
      </c>
      <c r="O799" s="12">
        <f>VLOOKUP(I799, Product!$A$2:$I$501,9,FALSE)</f>
        <v>460</v>
      </c>
      <c r="P799" s="11" t="s">
        <v>1757</v>
      </c>
      <c r="Q799" s="11" t="str">
        <f>VLOOKUP(P799,Store_Dim!$A$2:$E$21,2,FALSE)</f>
        <v>Martinez, Adkins and Johnson</v>
      </c>
      <c r="R799" s="11" t="str">
        <f>VLOOKUP(P799,Store_Dim!$A$2:$E$21,3,FALSE)</f>
        <v>North</v>
      </c>
      <c r="S799" s="11" t="str">
        <f>VLOOKUP(P799,Store_Dim!$A$2:$E$21,4,FALSE)</f>
        <v>Danielmouth</v>
      </c>
      <c r="T799" s="11" t="str">
        <f>VLOOKUP(P799,Store_Dim!$A$2:$E$21,5,FALSE)</f>
        <v>Flagship</v>
      </c>
      <c r="U799" s="11" t="s">
        <v>3541</v>
      </c>
      <c r="V799" s="14">
        <f>VLOOKUP(Table1[[#This Row],[Sales_ID]],Sales!$A$2:$O$2001,2,FALSE)</f>
        <v>45823</v>
      </c>
      <c r="W799" s="15">
        <f>VLOOKUP(Table1[[#This Row],[Sales_ID]],Sales!$A$2:$O$2001,12,FALSE)</f>
        <v>1</v>
      </c>
      <c r="X799" s="16" t="str">
        <f>TEXT(VLOOKUP(Table1[[#This Row],[Sales_ID]],Sales!$A$2:$O$2001,13,FALSE),"₹#,##0")</f>
        <v>₹121</v>
      </c>
      <c r="Y799" s="51">
        <f>VLOOKUP(Table1[[#This Row],[Sales_ID]],Sales!$A$2:$O$2001,14,FALSE)</f>
        <v>0.08</v>
      </c>
      <c r="Z799" s="11" t="str">
        <f>VLOOKUP(Table1[[#This Row],[Sales_ID]],Sales!$A$2:$O$2001,10,FALSE)</f>
        <v>Credit Card</v>
      </c>
      <c r="AA799" s="50">
        <f>VLOOKUP(Table1[[#This Row],[Sales_ID]],Sales!$A$2:$O$2001,15,FALSE)</f>
        <v>111.1636</v>
      </c>
    </row>
    <row r="800" spans="1:27" x14ac:dyDescent="0.3">
      <c r="A800" s="11" t="s">
        <v>1243</v>
      </c>
      <c r="B800" s="11" t="str">
        <f>PROPER(VLOOKUP(A800,Customer!$A$2:$J$501,9,FALSE))</f>
        <v>John Donaldson</v>
      </c>
      <c r="C800" s="11" t="str">
        <f>PROPER(VLOOKUP(A800,Customer!$A$2:$H$501,3,FALSE))</f>
        <v>27</v>
      </c>
      <c r="D800" s="11" t="str">
        <f>PROPER(VLOOKUP(A800,Customer!$A$2:$H$501,4,FALSE))</f>
        <v>Male</v>
      </c>
      <c r="E800" s="11" t="str">
        <f>PROPER(VLOOKUP(A800,Customer!$A$2:$H$501,5,FALSE))</f>
        <v>New Edward</v>
      </c>
      <c r="F800" s="11" t="str">
        <f>PROPER(VLOOKUP(A800,Customer!$A$2:$H$501,6,FALSE))</f>
        <v>Maine</v>
      </c>
      <c r="G800" s="11" t="str">
        <f>VLOOKUP(A800,Customer!$A$2:$H$501,7,FALSE)</f>
        <v>USA</v>
      </c>
      <c r="H800" s="11" t="str">
        <f>PROPER(VLOOKUP(A800,Customer!$A$1:$J$501,10,FALSE))</f>
        <v>Bronze</v>
      </c>
      <c r="I800" s="11" t="s">
        <v>1702</v>
      </c>
      <c r="J800" s="11" t="str">
        <f>VLOOKUP(I800, Product!$A$2:$H$501, 2,FALSE)</f>
        <v>WiFi Mesh Router</v>
      </c>
      <c r="K800" s="11" t="str">
        <f>VLOOKUP(I800,Product!$A$2:$H$501,3,FALSE)</f>
        <v>Electronics</v>
      </c>
      <c r="L800" s="11" t="str">
        <f>VLOOKUP(I800, Product!$A$2:$H$501, 4,FALSE)</f>
        <v>Appliances</v>
      </c>
      <c r="M800" s="11" t="str">
        <f>VLOOKUP(I800, Product!$A$2:$H$501,5,FALSE)</f>
        <v>White, Reeves and Woods</v>
      </c>
      <c r="N800" s="12">
        <f>VLOOKUP(I800, Product!$A$2:$I$501,8,FALSE)</f>
        <v>480.9</v>
      </c>
      <c r="O800" s="12">
        <f>VLOOKUP(I800, Product!$A$2:$I$501,9,FALSE)</f>
        <v>104</v>
      </c>
      <c r="P800" s="11" t="s">
        <v>1810</v>
      </c>
      <c r="Q800" s="11" t="str">
        <f>VLOOKUP(P800,Store_Dim!$A$2:$E$21,2,FALSE)</f>
        <v>Guerrero-Schmitt</v>
      </c>
      <c r="R800" s="11" t="str">
        <f>VLOOKUP(P800,Store_Dim!$A$2:$E$21,3,FALSE)</f>
        <v>East</v>
      </c>
      <c r="S800" s="11" t="str">
        <f>VLOOKUP(P800,Store_Dim!$A$2:$E$21,4,FALSE)</f>
        <v>East Stevechester</v>
      </c>
      <c r="T800" s="11" t="str">
        <f>VLOOKUP(P800,Store_Dim!$A$2:$E$21,5,FALSE)</f>
        <v>Flagship</v>
      </c>
      <c r="U800" s="11" t="s">
        <v>3542</v>
      </c>
      <c r="V800" s="14">
        <f>VLOOKUP(Table1[[#This Row],[Sales_ID]],Sales!$A$2:$O$2001,2,FALSE)</f>
        <v>45394</v>
      </c>
      <c r="W800" s="15">
        <f>VLOOKUP(Table1[[#This Row],[Sales_ID]],Sales!$A$2:$O$2001,12,FALSE)</f>
        <v>2</v>
      </c>
      <c r="X800" s="16" t="str">
        <f>TEXT(VLOOKUP(Table1[[#This Row],[Sales_ID]],Sales!$A$2:$O$2001,13,FALSE),"₹#,##0")</f>
        <v>₹68</v>
      </c>
      <c r="Y800" s="51">
        <f>VLOOKUP(Table1[[#This Row],[Sales_ID]],Sales!$A$2:$O$2001,14,FALSE)</f>
        <v>0.28999999999999998</v>
      </c>
      <c r="Z800" s="11" t="str">
        <f>VLOOKUP(Table1[[#This Row],[Sales_ID]],Sales!$A$2:$O$2001,10,FALSE)</f>
        <v>COD</v>
      </c>
      <c r="AA800" s="50">
        <f>VLOOKUP(Table1[[#This Row],[Sales_ID]],Sales!$A$2:$O$2001,15,FALSE)</f>
        <v>97.000199999999992</v>
      </c>
    </row>
    <row r="801" spans="1:27" x14ac:dyDescent="0.3">
      <c r="A801" s="11" t="s">
        <v>230</v>
      </c>
      <c r="B801" s="11" t="str">
        <f>PROPER(VLOOKUP(A801,Customer!$A$2:$J$501,9,FALSE))</f>
        <v>James Bean</v>
      </c>
      <c r="C801" s="11" t="str">
        <f>PROPER(VLOOKUP(A801,Customer!$A$2:$H$501,3,FALSE))</f>
        <v>50</v>
      </c>
      <c r="D801" s="11" t="str">
        <f>PROPER(VLOOKUP(A801,Customer!$A$2:$H$501,4,FALSE))</f>
        <v>Male</v>
      </c>
      <c r="E801" s="11" t="str">
        <f>PROPER(VLOOKUP(A801,Customer!$A$2:$H$501,5,FALSE))</f>
        <v>Stevensonton</v>
      </c>
      <c r="F801" s="11" t="str">
        <f>PROPER(VLOOKUP(A801,Customer!$A$2:$H$501,6,FALSE))</f>
        <v>New Mexico</v>
      </c>
      <c r="G801" s="11" t="str">
        <f>VLOOKUP(A801,Customer!$A$2:$H$501,7,FALSE)</f>
        <v>USA</v>
      </c>
      <c r="H801" s="11" t="str">
        <f>PROPER(VLOOKUP(A801,Customer!$A$1:$J$501,10,FALSE))</f>
        <v>Bronze</v>
      </c>
      <c r="I801" s="11" t="s">
        <v>1592</v>
      </c>
      <c r="J801" s="11" t="str">
        <f>VLOOKUP(I801, Product!$A$2:$H$501, 2,FALSE)</f>
        <v>Carbon Fiber Tennis Racket</v>
      </c>
      <c r="K801" s="11" t="str">
        <f>VLOOKUP(I801,Product!$A$2:$H$501,3,FALSE)</f>
        <v>Sports</v>
      </c>
      <c r="L801" s="11" t="str">
        <f>VLOOKUP(I801, Product!$A$2:$H$501, 4,FALSE)</f>
        <v>Equipment</v>
      </c>
      <c r="M801" s="11" t="str">
        <f>VLOOKUP(I801, Product!$A$2:$H$501,5,FALSE)</f>
        <v>Flores, Pineda and Rodriguez</v>
      </c>
      <c r="N801" s="12">
        <f>VLOOKUP(I801, Product!$A$2:$I$501,8,FALSE)</f>
        <v>484.62</v>
      </c>
      <c r="O801" s="12">
        <f>VLOOKUP(I801, Product!$A$2:$I$501,9,FALSE)</f>
        <v>432</v>
      </c>
      <c r="P801" s="11" t="s">
        <v>1810</v>
      </c>
      <c r="Q801" s="11" t="str">
        <f>VLOOKUP(P801,Store_Dim!$A$2:$E$21,2,FALSE)</f>
        <v>Guerrero-Schmitt</v>
      </c>
      <c r="R801" s="11" t="str">
        <f>VLOOKUP(P801,Store_Dim!$A$2:$E$21,3,FALSE)</f>
        <v>East</v>
      </c>
      <c r="S801" s="11" t="str">
        <f>VLOOKUP(P801,Store_Dim!$A$2:$E$21,4,FALSE)</f>
        <v>East Stevechester</v>
      </c>
      <c r="T801" s="11" t="str">
        <f>VLOOKUP(P801,Store_Dim!$A$2:$E$21,5,FALSE)</f>
        <v>Flagship</v>
      </c>
      <c r="U801" s="11" t="s">
        <v>3543</v>
      </c>
      <c r="V801" s="14">
        <f>VLOOKUP(Table1[[#This Row],[Sales_ID]],Sales!$A$2:$O$2001,2,FALSE)</f>
        <v>45265</v>
      </c>
      <c r="W801" s="15">
        <f>VLOOKUP(Table1[[#This Row],[Sales_ID]],Sales!$A$2:$O$2001,12,FALSE)</f>
        <v>2</v>
      </c>
      <c r="X801" s="16" t="str">
        <f>TEXT(VLOOKUP(Table1[[#This Row],[Sales_ID]],Sales!$A$2:$O$2001,13,FALSE),"₹#,##0")</f>
        <v>₹762</v>
      </c>
      <c r="Y801" s="51">
        <f>VLOOKUP(Table1[[#This Row],[Sales_ID]],Sales!$A$2:$O$2001,14,FALSE)</f>
        <v>0.02</v>
      </c>
      <c r="Z801" s="11" t="str">
        <f>VLOOKUP(Table1[[#This Row],[Sales_ID]],Sales!$A$2:$O$2001,10,FALSE)</f>
        <v>PayPal</v>
      </c>
      <c r="AA801" s="50">
        <f>VLOOKUP(Table1[[#This Row],[Sales_ID]],Sales!$A$2:$O$2001,15,FALSE)</f>
        <v>1492.9516000000001</v>
      </c>
    </row>
    <row r="802" spans="1:27" x14ac:dyDescent="0.3">
      <c r="A802" s="11" t="s">
        <v>244</v>
      </c>
      <c r="B802" s="11" t="str">
        <f>PROPER(VLOOKUP(A802,Customer!$A$2:$J$501,9,FALSE))</f>
        <v>Cody Diaz</v>
      </c>
      <c r="C802" s="11" t="str">
        <f>PROPER(VLOOKUP(A802,Customer!$A$2:$H$501,3,FALSE))</f>
        <v>27</v>
      </c>
      <c r="D802" s="11" t="str">
        <f>PROPER(VLOOKUP(A802,Customer!$A$2:$H$501,4,FALSE))</f>
        <v>Female</v>
      </c>
      <c r="E802" s="11" t="str">
        <f>PROPER(VLOOKUP(A802,Customer!$A$2:$H$501,5,FALSE))</f>
        <v>South Aaronside</v>
      </c>
      <c r="F802" s="11" t="str">
        <f>PROPER(VLOOKUP(A802,Customer!$A$2:$H$501,6,FALSE))</f>
        <v>New Hampshire</v>
      </c>
      <c r="G802" s="11" t="str">
        <f>VLOOKUP(A802,Customer!$A$2:$H$501,7,FALSE)</f>
        <v>USA</v>
      </c>
      <c r="H802" s="11" t="str">
        <f>PROPER(VLOOKUP(A802,Customer!$A$1:$J$501,10,FALSE))</f>
        <v>Silver</v>
      </c>
      <c r="I802" s="11" t="s">
        <v>1704</v>
      </c>
      <c r="J802" s="11" t="str">
        <f>VLOOKUP(I802, Product!$A$2:$H$501, 2,FALSE)</f>
        <v>Essential Oil Diffuser</v>
      </c>
      <c r="K802" s="11" t="str">
        <f>VLOOKUP(I802,Product!$A$2:$H$501,3,FALSE)</f>
        <v>Home</v>
      </c>
      <c r="L802" s="11" t="str">
        <f>VLOOKUP(I802, Product!$A$2:$H$501, 4,FALSE)</f>
        <v>Decor</v>
      </c>
      <c r="M802" s="11" t="str">
        <f>VLOOKUP(I802, Product!$A$2:$H$501,5,FALSE)</f>
        <v>Hernandez Inc</v>
      </c>
      <c r="N802" s="12">
        <f>VLOOKUP(I802, Product!$A$2:$I$501,8,FALSE)</f>
        <v>325.26</v>
      </c>
      <c r="O802" s="12">
        <f>VLOOKUP(I802, Product!$A$2:$I$501,9,FALSE)</f>
        <v>400</v>
      </c>
      <c r="P802" s="11" t="s">
        <v>1766</v>
      </c>
      <c r="Q802" s="11" t="str">
        <f>VLOOKUP(P802,Store_Dim!$A$2:$E$21,2,FALSE)</f>
        <v>Johnson-Wright</v>
      </c>
      <c r="R802" s="11" t="str">
        <f>VLOOKUP(P802,Store_Dim!$A$2:$E$21,3,FALSE)</f>
        <v>North</v>
      </c>
      <c r="S802" s="11" t="str">
        <f>VLOOKUP(P802,Store_Dim!$A$2:$E$21,4,FALSE)</f>
        <v>Hoodberg</v>
      </c>
      <c r="T802" s="11" t="str">
        <f>VLOOKUP(P802,Store_Dim!$A$2:$E$21,5,FALSE)</f>
        <v>Outlet</v>
      </c>
      <c r="U802" s="11" t="s">
        <v>3544</v>
      </c>
      <c r="V802" s="14">
        <f>VLOOKUP(Table1[[#This Row],[Sales_ID]],Sales!$A$2:$O$2001,2,FALSE)</f>
        <v>45261</v>
      </c>
      <c r="W802" s="15">
        <f>VLOOKUP(Table1[[#This Row],[Sales_ID]],Sales!$A$2:$O$2001,12,FALSE)</f>
        <v>4</v>
      </c>
      <c r="X802" s="16" t="str">
        <f>TEXT(VLOOKUP(Table1[[#This Row],[Sales_ID]],Sales!$A$2:$O$2001,13,FALSE),"₹#,##0")</f>
        <v>₹346</v>
      </c>
      <c r="Y802" s="51">
        <f>VLOOKUP(Table1[[#This Row],[Sales_ID]],Sales!$A$2:$O$2001,14,FALSE)</f>
        <v>0.18</v>
      </c>
      <c r="Z802" s="11" t="str">
        <f>VLOOKUP(Table1[[#This Row],[Sales_ID]],Sales!$A$2:$O$2001,10,FALSE)</f>
        <v>COD</v>
      </c>
      <c r="AA802" s="50">
        <f>VLOOKUP(Table1[[#This Row],[Sales_ID]],Sales!$A$2:$O$2001,15,FALSE)</f>
        <v>1136.0935999999999</v>
      </c>
    </row>
    <row r="803" spans="1:27" x14ac:dyDescent="0.3">
      <c r="A803" s="11" t="s">
        <v>40</v>
      </c>
      <c r="B803" s="11" t="str">
        <f>PROPER(VLOOKUP(A803,Customer!$A$2:$J$501,9,FALSE))</f>
        <v>Daniel Boyd</v>
      </c>
      <c r="C803" s="11" t="str">
        <f>PROPER(VLOOKUP(A803,Customer!$A$2:$H$501,3,FALSE))</f>
        <v>29</v>
      </c>
      <c r="D803" s="11" t="str">
        <f>PROPER(VLOOKUP(A803,Customer!$A$2:$H$501,4,FALSE))</f>
        <v>Female</v>
      </c>
      <c r="E803" s="11" t="str">
        <f>PROPER(VLOOKUP(A803,Customer!$A$2:$H$501,5,FALSE))</f>
        <v>West Pamelafurt</v>
      </c>
      <c r="F803" s="11" t="str">
        <f>PROPER(VLOOKUP(A803,Customer!$A$2:$H$501,6,FALSE))</f>
        <v>West Virginia</v>
      </c>
      <c r="G803" s="11" t="str">
        <f>VLOOKUP(A803,Customer!$A$2:$H$501,7,FALSE)</f>
        <v>USA</v>
      </c>
      <c r="H803" s="11" t="str">
        <f>PROPER(VLOOKUP(A803,Customer!$A$1:$J$501,10,FALSE))</f>
        <v>Bronze</v>
      </c>
      <c r="I803" s="11" t="s">
        <v>1658</v>
      </c>
      <c r="J803" s="11" t="str">
        <f>VLOOKUP(I803, Product!$A$2:$H$501, 2,FALSE)</f>
        <v>Ceramic Plant Pot</v>
      </c>
      <c r="K803" s="11" t="str">
        <f>VLOOKUP(I803,Product!$A$2:$H$501,3,FALSE)</f>
        <v>Home</v>
      </c>
      <c r="L803" s="11" t="str">
        <f>VLOOKUP(I803, Product!$A$2:$H$501, 4,FALSE)</f>
        <v>Decor</v>
      </c>
      <c r="M803" s="11" t="str">
        <f>VLOOKUP(I803, Product!$A$2:$H$501,5,FALSE)</f>
        <v>Hatfield, Baird and Torres</v>
      </c>
      <c r="N803" s="12">
        <f>VLOOKUP(I803, Product!$A$2:$I$501,8,FALSE)</f>
        <v>81.75</v>
      </c>
      <c r="O803" s="12">
        <f>VLOOKUP(I803, Product!$A$2:$I$501,9,FALSE)</f>
        <v>226.05</v>
      </c>
      <c r="P803" s="11" t="s">
        <v>1794</v>
      </c>
      <c r="Q803" s="11" t="str">
        <f>VLOOKUP(P803,Store_Dim!$A$2:$E$21,2,FALSE)</f>
        <v>Thomas, Bridges and Harris</v>
      </c>
      <c r="R803" s="11" t="str">
        <f>VLOOKUP(P803,Store_Dim!$A$2:$E$21,3,FALSE)</f>
        <v>North</v>
      </c>
      <c r="S803" s="11" t="str">
        <f>VLOOKUP(P803,Store_Dim!$A$2:$E$21,4,FALSE)</f>
        <v>Sabrinatown</v>
      </c>
      <c r="T803" s="11" t="str">
        <f>VLOOKUP(P803,Store_Dim!$A$2:$E$21,5,FALSE)</f>
        <v>Online</v>
      </c>
      <c r="U803" s="11" t="s">
        <v>3545</v>
      </c>
      <c r="V803" s="14">
        <f>VLOOKUP(Table1[[#This Row],[Sales_ID]],Sales!$A$2:$O$2001,2,FALSE)</f>
        <v>45702</v>
      </c>
      <c r="W803" s="15">
        <f>VLOOKUP(Table1[[#This Row],[Sales_ID]],Sales!$A$2:$O$2001,12,FALSE)</f>
        <v>1</v>
      </c>
      <c r="X803" s="16" t="str">
        <f>TEXT(VLOOKUP(Table1[[#This Row],[Sales_ID]],Sales!$A$2:$O$2001,13,FALSE),"₹#,##0")</f>
        <v>₹846</v>
      </c>
      <c r="Y803" s="51">
        <f>VLOOKUP(Table1[[#This Row],[Sales_ID]],Sales!$A$2:$O$2001,14,FALSE)</f>
        <v>0.14000000000000001</v>
      </c>
      <c r="Z803" s="11" t="str">
        <f>VLOOKUP(Table1[[#This Row],[Sales_ID]],Sales!$A$2:$O$2001,10,FALSE)</f>
        <v>PayPal</v>
      </c>
      <c r="AA803" s="50">
        <f>VLOOKUP(Table1[[#This Row],[Sales_ID]],Sales!$A$2:$O$2001,15,FALSE)</f>
        <v>727.81799999999998</v>
      </c>
    </row>
    <row r="804" spans="1:27" x14ac:dyDescent="0.3">
      <c r="A804" s="11" t="s">
        <v>1080</v>
      </c>
      <c r="B804" s="11" t="str">
        <f>PROPER(VLOOKUP(A804,Customer!$A$2:$J$501,9,FALSE))</f>
        <v>Evelyn Brown</v>
      </c>
      <c r="C804" s="11" t="str">
        <f>PROPER(VLOOKUP(A804,Customer!$A$2:$H$501,3,FALSE))</f>
        <v>39</v>
      </c>
      <c r="D804" s="11" t="str">
        <f>PROPER(VLOOKUP(A804,Customer!$A$2:$H$501,4,FALSE))</f>
        <v>Male</v>
      </c>
      <c r="E804" s="11" t="str">
        <f>PROPER(VLOOKUP(A804,Customer!$A$2:$H$501,5,FALSE))</f>
        <v>West Victoriaborough</v>
      </c>
      <c r="F804" s="11" t="str">
        <f>PROPER(VLOOKUP(A804,Customer!$A$2:$H$501,6,FALSE))</f>
        <v>New Mexico</v>
      </c>
      <c r="G804" s="11" t="str">
        <f>VLOOKUP(A804,Customer!$A$2:$H$501,7,FALSE)</f>
        <v>USA</v>
      </c>
      <c r="H804" s="11" t="str">
        <f>PROPER(VLOOKUP(A804,Customer!$A$1:$J$501,10,FALSE))</f>
        <v>Gold</v>
      </c>
      <c r="I804" s="11" t="s">
        <v>1726</v>
      </c>
      <c r="J804" s="11" t="str">
        <f>VLOOKUP(I804, Product!$A$2:$H$501, 2,FALSE)</f>
        <v>Face Foundation Kit</v>
      </c>
      <c r="K804" s="11" t="str">
        <f>VLOOKUP(I804,Product!$A$2:$H$501,3,FALSE)</f>
        <v>Beauty</v>
      </c>
      <c r="L804" s="11" t="str">
        <f>VLOOKUP(I804, Product!$A$2:$H$501, 4,FALSE)</f>
        <v>Makeup</v>
      </c>
      <c r="M804" s="11" t="str">
        <f>VLOOKUP(I804, Product!$A$2:$H$501,5,FALSE)</f>
        <v>Taylor-Elliott</v>
      </c>
      <c r="N804" s="12">
        <f>VLOOKUP(I804, Product!$A$2:$I$501,8,FALSE)</f>
        <v>183.04</v>
      </c>
      <c r="O804" s="12">
        <f>VLOOKUP(I804, Product!$A$2:$I$501,9,FALSE)</f>
        <v>457</v>
      </c>
      <c r="P804" s="11" t="s">
        <v>1789</v>
      </c>
      <c r="Q804" s="11" t="str">
        <f>VLOOKUP(P804,Store_Dim!$A$2:$E$21,2,FALSE)</f>
        <v>Hill, Wagner and Ballard</v>
      </c>
      <c r="R804" s="11" t="str">
        <f>VLOOKUP(P804,Store_Dim!$A$2:$E$21,3,FALSE)</f>
        <v>East</v>
      </c>
      <c r="S804" s="11" t="str">
        <f>VLOOKUP(P804,Store_Dim!$A$2:$E$21,4,FALSE)</f>
        <v>East Davidville</v>
      </c>
      <c r="T804" s="11" t="str">
        <f>VLOOKUP(P804,Store_Dim!$A$2:$E$21,5,FALSE)</f>
        <v>Online</v>
      </c>
      <c r="U804" s="11" t="s">
        <v>1998</v>
      </c>
      <c r="V804" s="14">
        <f>VLOOKUP(Table1[[#This Row],[Sales_ID]],Sales!$A$2:$O$2001,2,FALSE)</f>
        <v>45267</v>
      </c>
      <c r="W804" s="15">
        <f>VLOOKUP(Table1[[#This Row],[Sales_ID]],Sales!$A$2:$O$2001,12,FALSE)</f>
        <v>2</v>
      </c>
      <c r="X804" s="16" t="str">
        <f>TEXT(VLOOKUP(Table1[[#This Row],[Sales_ID]],Sales!$A$2:$O$2001,13,FALSE),"₹#,##0")</f>
        <v>₹828</v>
      </c>
      <c r="Y804" s="51">
        <f>VLOOKUP(Table1[[#This Row],[Sales_ID]],Sales!$A$2:$O$2001,14,FALSE)</f>
        <v>0.25</v>
      </c>
      <c r="Z804" s="11" t="str">
        <f>VLOOKUP(Table1[[#This Row],[Sales_ID]],Sales!$A$2:$O$2001,10,FALSE)</f>
        <v>COD</v>
      </c>
      <c r="AA804" s="50">
        <f>VLOOKUP(Table1[[#This Row],[Sales_ID]],Sales!$A$2:$O$2001,15,FALSE)</f>
        <v>1241.8800000000001</v>
      </c>
    </row>
    <row r="805" spans="1:27" x14ac:dyDescent="0.3">
      <c r="A805" s="11" t="s">
        <v>1340</v>
      </c>
      <c r="B805" s="11" t="str">
        <f>PROPER(VLOOKUP(A805,Customer!$A$2:$J$501,9,FALSE))</f>
        <v>Summer Weiss</v>
      </c>
      <c r="C805" s="11" t="str">
        <f>PROPER(VLOOKUP(A805,Customer!$A$2:$H$501,3,FALSE))</f>
        <v>37</v>
      </c>
      <c r="D805" s="11" t="str">
        <f>PROPER(VLOOKUP(A805,Customer!$A$2:$H$501,4,FALSE))</f>
        <v>Male</v>
      </c>
      <c r="E805" s="11" t="str">
        <f>PROPER(VLOOKUP(A805,Customer!$A$2:$H$501,5,FALSE))</f>
        <v>Phyllisport</v>
      </c>
      <c r="F805" s="11" t="str">
        <f>PROPER(VLOOKUP(A805,Customer!$A$2:$H$501,6,FALSE))</f>
        <v>New Jersey</v>
      </c>
      <c r="G805" s="11" t="str">
        <f>VLOOKUP(A805,Customer!$A$2:$H$501,7,FALSE)</f>
        <v>USA</v>
      </c>
      <c r="H805" s="11" t="str">
        <f>PROPER(VLOOKUP(A805,Customer!$A$1:$J$501,10,FALSE))</f>
        <v>Bronze</v>
      </c>
      <c r="I805" s="11" t="s">
        <v>1543</v>
      </c>
      <c r="J805" s="11" t="str">
        <f>VLOOKUP(I805, Product!$A$2:$H$501, 2,FALSE)</f>
        <v>Brother Laser Printer</v>
      </c>
      <c r="K805" s="11" t="str">
        <f>VLOOKUP(I805,Product!$A$2:$H$501,3,FALSE)</f>
        <v>Electronics</v>
      </c>
      <c r="L805" s="11" t="str">
        <f>VLOOKUP(I805, Product!$A$2:$H$501, 4,FALSE)</f>
        <v>Computer</v>
      </c>
      <c r="M805" s="11" t="str">
        <f>VLOOKUP(I805, Product!$A$2:$H$501,5,FALSE)</f>
        <v>Hunt Inc</v>
      </c>
      <c r="N805" s="12">
        <f>VLOOKUP(I805, Product!$A$2:$I$501,8,FALSE)</f>
        <v>112.42</v>
      </c>
      <c r="O805" s="12">
        <f>VLOOKUP(I805, Product!$A$2:$I$501,9,FALSE)</f>
        <v>416</v>
      </c>
      <c r="P805" s="11" t="s">
        <v>1813</v>
      </c>
      <c r="Q805" s="11" t="str">
        <f>VLOOKUP(P805,Store_Dim!$A$2:$E$21,2,FALSE)</f>
        <v>Mann-Austin</v>
      </c>
      <c r="R805" s="11" t="str">
        <f>VLOOKUP(P805,Store_Dim!$A$2:$E$21,3,FALSE)</f>
        <v>East</v>
      </c>
      <c r="S805" s="11" t="str">
        <f>VLOOKUP(P805,Store_Dim!$A$2:$E$21,4,FALSE)</f>
        <v>Vasquezborough</v>
      </c>
      <c r="T805" s="11" t="str">
        <f>VLOOKUP(P805,Store_Dim!$A$2:$E$21,5,FALSE)</f>
        <v>Online</v>
      </c>
      <c r="U805" s="11" t="s">
        <v>3546</v>
      </c>
      <c r="V805" s="14">
        <f>VLOOKUP(Table1[[#This Row],[Sales_ID]],Sales!$A$2:$O$2001,2,FALSE)</f>
        <v>45624</v>
      </c>
      <c r="W805" s="15">
        <f>VLOOKUP(Table1[[#This Row],[Sales_ID]],Sales!$A$2:$O$2001,12,FALSE)</f>
        <v>1</v>
      </c>
      <c r="X805" s="16" t="str">
        <f>TEXT(VLOOKUP(Table1[[#This Row],[Sales_ID]],Sales!$A$2:$O$2001,13,FALSE),"₹#,##0")</f>
        <v>₹459</v>
      </c>
      <c r="Y805" s="51">
        <f>VLOOKUP(Table1[[#This Row],[Sales_ID]],Sales!$A$2:$O$2001,14,FALSE)</f>
        <v>0.1</v>
      </c>
      <c r="Z805" s="11" t="str">
        <f>VLOOKUP(Table1[[#This Row],[Sales_ID]],Sales!$A$2:$O$2001,10,FALSE)</f>
        <v>PayPal</v>
      </c>
      <c r="AA805" s="50">
        <f>VLOOKUP(Table1[[#This Row],[Sales_ID]],Sales!$A$2:$O$2001,15,FALSE)</f>
        <v>413.07299999999998</v>
      </c>
    </row>
    <row r="806" spans="1:27" x14ac:dyDescent="0.3">
      <c r="A806" s="11" t="s">
        <v>917</v>
      </c>
      <c r="B806" s="11" t="str">
        <f>PROPER(VLOOKUP(A806,Customer!$A$2:$J$501,9,FALSE))</f>
        <v>Jennifer Figueroa</v>
      </c>
      <c r="C806" s="11" t="str">
        <f>PROPER(VLOOKUP(A806,Customer!$A$2:$H$501,3,FALSE))</f>
        <v>45</v>
      </c>
      <c r="D806" s="11" t="str">
        <f>PROPER(VLOOKUP(A806,Customer!$A$2:$H$501,4,FALSE))</f>
        <v>Male</v>
      </c>
      <c r="E806" s="11" t="str">
        <f>PROPER(VLOOKUP(A806,Customer!$A$2:$H$501,5,FALSE))</f>
        <v>North Brookestad</v>
      </c>
      <c r="F806" s="11" t="str">
        <f>PROPER(VLOOKUP(A806,Customer!$A$2:$H$501,6,FALSE))</f>
        <v>Ohio</v>
      </c>
      <c r="G806" s="11" t="str">
        <f>VLOOKUP(A806,Customer!$A$2:$H$501,7,FALSE)</f>
        <v>USA</v>
      </c>
      <c r="H806" s="11" t="str">
        <f>PROPER(VLOOKUP(A806,Customer!$A$1:$J$501,10,FALSE))</f>
        <v>Bronze</v>
      </c>
      <c r="I806" s="11" t="s">
        <v>1634</v>
      </c>
      <c r="J806" s="11" t="str">
        <f>VLOOKUP(I806, Product!$A$2:$H$501, 2,FALSE)</f>
        <v>USB External Hard Drive</v>
      </c>
      <c r="K806" s="11" t="str">
        <f>VLOOKUP(I806,Product!$A$2:$H$501,3,FALSE)</f>
        <v>Electronics</v>
      </c>
      <c r="L806" s="11" t="str">
        <f>VLOOKUP(I806, Product!$A$2:$H$501, 4,FALSE)</f>
        <v>Computer</v>
      </c>
      <c r="M806" s="11" t="str">
        <f>VLOOKUP(I806, Product!$A$2:$H$501,5,FALSE)</f>
        <v>Robinson Inc</v>
      </c>
      <c r="N806" s="12">
        <f>VLOOKUP(I806, Product!$A$2:$I$501,8,FALSE)</f>
        <v>253.33</v>
      </c>
      <c r="O806" s="12">
        <f>VLOOKUP(I806, Product!$A$2:$I$501,9,FALSE)</f>
        <v>266</v>
      </c>
      <c r="P806" s="11" t="s">
        <v>1779</v>
      </c>
      <c r="Q806" s="11" t="str">
        <f>VLOOKUP(P806,Store_Dim!$A$2:$E$21,2,FALSE)</f>
        <v>Martinez-Mullins</v>
      </c>
      <c r="R806" s="11" t="str">
        <f>VLOOKUP(P806,Store_Dim!$A$2:$E$21,3,FALSE)</f>
        <v>South</v>
      </c>
      <c r="S806" s="11" t="str">
        <f>VLOOKUP(P806,Store_Dim!$A$2:$E$21,4,FALSE)</f>
        <v>Williamsfurt</v>
      </c>
      <c r="T806" s="11" t="str">
        <f>VLOOKUP(P806,Store_Dim!$A$2:$E$21,5,FALSE)</f>
        <v>Online</v>
      </c>
      <c r="U806" s="11" t="s">
        <v>3547</v>
      </c>
      <c r="V806" s="14">
        <f>VLOOKUP(Table1[[#This Row],[Sales_ID]],Sales!$A$2:$O$2001,2,FALSE)</f>
        <v>45736</v>
      </c>
      <c r="W806" s="15">
        <f>VLOOKUP(Table1[[#This Row],[Sales_ID]],Sales!$A$2:$O$2001,12,FALSE)</f>
        <v>2</v>
      </c>
      <c r="X806" s="16" t="str">
        <f>TEXT(VLOOKUP(Table1[[#This Row],[Sales_ID]],Sales!$A$2:$O$2001,13,FALSE),"₹#,##0")</f>
        <v>₹537</v>
      </c>
      <c r="Y806" s="51">
        <f>VLOOKUP(Table1[[#This Row],[Sales_ID]],Sales!$A$2:$O$2001,14,FALSE)</f>
        <v>0.14000000000000001</v>
      </c>
      <c r="Z806" s="11" t="str">
        <f>VLOOKUP(Table1[[#This Row],[Sales_ID]],Sales!$A$2:$O$2001,10,FALSE)</f>
        <v>Credit Card</v>
      </c>
      <c r="AA806" s="50">
        <f>VLOOKUP(Table1[[#This Row],[Sales_ID]],Sales!$A$2:$O$2001,15,FALSE)</f>
        <v>922.9692</v>
      </c>
    </row>
    <row r="807" spans="1:27" x14ac:dyDescent="0.3">
      <c r="A807" s="11" t="s">
        <v>1304</v>
      </c>
      <c r="B807" s="11" t="str">
        <f>PROPER(VLOOKUP(A807,Customer!$A$2:$J$501,9,FALSE))</f>
        <v>Dr. Tamara White Md</v>
      </c>
      <c r="C807" s="11" t="str">
        <f>PROPER(VLOOKUP(A807,Customer!$A$2:$H$501,3,FALSE))</f>
        <v>60</v>
      </c>
      <c r="D807" s="11" t="str">
        <f>PROPER(VLOOKUP(A807,Customer!$A$2:$H$501,4,FALSE))</f>
        <v>Male</v>
      </c>
      <c r="E807" s="11" t="str">
        <f>PROPER(VLOOKUP(A807,Customer!$A$2:$H$501,5,FALSE))</f>
        <v>New Benjamin</v>
      </c>
      <c r="F807" s="11" t="str">
        <f>PROPER(VLOOKUP(A807,Customer!$A$2:$H$501,6,FALSE))</f>
        <v>North Carolina</v>
      </c>
      <c r="G807" s="11" t="str">
        <f>VLOOKUP(A807,Customer!$A$2:$H$501,7,FALSE)</f>
        <v>USA</v>
      </c>
      <c r="H807" s="11" t="str">
        <f>PROPER(VLOOKUP(A807,Customer!$A$1:$J$501,10,FALSE))</f>
        <v>Bronze</v>
      </c>
      <c r="I807" s="11" t="s">
        <v>1664</v>
      </c>
      <c r="J807" s="11" t="str">
        <f>VLOOKUP(I807, Product!$A$2:$H$501, 2,FALSE)</f>
        <v>Womens Cotton Scarf</v>
      </c>
      <c r="K807" s="11" t="str">
        <f>VLOOKUP(I807,Product!$A$2:$H$501,3,FALSE)</f>
        <v>Clothing</v>
      </c>
      <c r="L807" s="11" t="str">
        <f>VLOOKUP(I807, Product!$A$2:$H$501, 4,FALSE)</f>
        <v>Accessories</v>
      </c>
      <c r="M807" s="11" t="str">
        <f>VLOOKUP(I807, Product!$A$2:$H$501,5,FALSE)</f>
        <v>Shepherd-Gould</v>
      </c>
      <c r="N807" s="12">
        <f>VLOOKUP(I807, Product!$A$2:$I$501,8,FALSE)</f>
        <v>113.83</v>
      </c>
      <c r="O807" s="12">
        <f>VLOOKUP(I807, Product!$A$2:$I$501,9,FALSE)</f>
        <v>485</v>
      </c>
      <c r="P807" s="11" t="s">
        <v>1752</v>
      </c>
      <c r="Q807" s="11" t="str">
        <f>VLOOKUP(P807,Store_Dim!$A$2:$E$21,2,FALSE)</f>
        <v>Rivera-Warner</v>
      </c>
      <c r="R807" s="11" t="str">
        <f>VLOOKUP(P807,Store_Dim!$A$2:$E$21,3,FALSE)</f>
        <v>East</v>
      </c>
      <c r="S807" s="11" t="str">
        <f>VLOOKUP(P807,Store_Dim!$A$2:$E$21,4,FALSE)</f>
        <v>Washingtonfurt</v>
      </c>
      <c r="T807" s="11" t="str">
        <f>VLOOKUP(P807,Store_Dim!$A$2:$E$21,5,FALSE)</f>
        <v>Flagship</v>
      </c>
      <c r="U807" s="11" t="s">
        <v>3548</v>
      </c>
      <c r="V807" s="14">
        <f>VLOOKUP(Table1[[#This Row],[Sales_ID]],Sales!$A$2:$O$2001,2,FALSE)</f>
        <v>45709</v>
      </c>
      <c r="W807" s="15">
        <f>VLOOKUP(Table1[[#This Row],[Sales_ID]],Sales!$A$2:$O$2001,12,FALSE)</f>
        <v>3</v>
      </c>
      <c r="X807" s="16" t="str">
        <f>TEXT(VLOOKUP(Table1[[#This Row],[Sales_ID]],Sales!$A$2:$O$2001,13,FALSE),"₹#,##0")</f>
        <v>₹130</v>
      </c>
      <c r="Y807" s="51">
        <f>VLOOKUP(Table1[[#This Row],[Sales_ID]],Sales!$A$2:$O$2001,14,FALSE)</f>
        <v>0.14000000000000001</v>
      </c>
      <c r="Z807" s="11" t="str">
        <f>VLOOKUP(Table1[[#This Row],[Sales_ID]],Sales!$A$2:$O$2001,10,FALSE)</f>
        <v>PayPal</v>
      </c>
      <c r="AA807" s="50">
        <f>VLOOKUP(Table1[[#This Row],[Sales_ID]],Sales!$A$2:$O$2001,15,FALSE)</f>
        <v>336.45780000000002</v>
      </c>
    </row>
    <row r="808" spans="1:27" x14ac:dyDescent="0.3">
      <c r="A808" s="11" t="s">
        <v>1524</v>
      </c>
      <c r="B808" s="11" t="str">
        <f>PROPER(VLOOKUP(A808,Customer!$A$2:$J$501,9,FALSE))</f>
        <v>Christopher Ford</v>
      </c>
      <c r="C808" s="11" t="str">
        <f>PROPER(VLOOKUP(A808,Customer!$A$2:$H$501,3,FALSE))</f>
        <v>56</v>
      </c>
      <c r="D808" s="11" t="str">
        <f>PROPER(VLOOKUP(A808,Customer!$A$2:$H$501,4,FALSE))</f>
        <v>Male</v>
      </c>
      <c r="E808" s="11" t="str">
        <f>PROPER(VLOOKUP(A808,Customer!$A$2:$H$501,5,FALSE))</f>
        <v>North Seanfurt</v>
      </c>
      <c r="F808" s="11" t="str">
        <f>PROPER(VLOOKUP(A808,Customer!$A$2:$H$501,6,FALSE))</f>
        <v>Ohio</v>
      </c>
      <c r="G808" s="11" t="str">
        <f>VLOOKUP(A808,Customer!$A$2:$H$501,7,FALSE)</f>
        <v>USA</v>
      </c>
      <c r="H808" s="11" t="str">
        <f>PROPER(VLOOKUP(A808,Customer!$A$1:$J$501,10,FALSE))</f>
        <v>Bronze</v>
      </c>
      <c r="I808" s="11" t="s">
        <v>1726</v>
      </c>
      <c r="J808" s="11" t="str">
        <f>VLOOKUP(I808, Product!$A$2:$H$501, 2,FALSE)</f>
        <v>Face Foundation Kit</v>
      </c>
      <c r="K808" s="11" t="str">
        <f>VLOOKUP(I808,Product!$A$2:$H$501,3,FALSE)</f>
        <v>Beauty</v>
      </c>
      <c r="L808" s="11" t="str">
        <f>VLOOKUP(I808, Product!$A$2:$H$501, 4,FALSE)</f>
        <v>Makeup</v>
      </c>
      <c r="M808" s="11" t="str">
        <f>VLOOKUP(I808, Product!$A$2:$H$501,5,FALSE)</f>
        <v>Taylor-Elliott</v>
      </c>
      <c r="N808" s="12">
        <f>VLOOKUP(I808, Product!$A$2:$I$501,8,FALSE)</f>
        <v>183.04</v>
      </c>
      <c r="O808" s="12">
        <f>VLOOKUP(I808, Product!$A$2:$I$501,9,FALSE)</f>
        <v>457</v>
      </c>
      <c r="P808" s="11" t="s">
        <v>1794</v>
      </c>
      <c r="Q808" s="11" t="str">
        <f>VLOOKUP(P808,Store_Dim!$A$2:$E$21,2,FALSE)</f>
        <v>Thomas, Bridges and Harris</v>
      </c>
      <c r="R808" s="11" t="str">
        <f>VLOOKUP(P808,Store_Dim!$A$2:$E$21,3,FALSE)</f>
        <v>North</v>
      </c>
      <c r="S808" s="11" t="str">
        <f>VLOOKUP(P808,Store_Dim!$A$2:$E$21,4,FALSE)</f>
        <v>Sabrinatown</v>
      </c>
      <c r="T808" s="11" t="str">
        <f>VLOOKUP(P808,Store_Dim!$A$2:$E$21,5,FALSE)</f>
        <v>Online</v>
      </c>
      <c r="U808" s="11" t="s">
        <v>3549</v>
      </c>
      <c r="V808" s="14">
        <f>VLOOKUP(Table1[[#This Row],[Sales_ID]],Sales!$A$2:$O$2001,2,FALSE)</f>
        <v>45738</v>
      </c>
      <c r="W808" s="15">
        <f>VLOOKUP(Table1[[#This Row],[Sales_ID]],Sales!$A$2:$O$2001,12,FALSE)</f>
        <v>4</v>
      </c>
      <c r="X808" s="16" t="str">
        <f>TEXT(VLOOKUP(Table1[[#This Row],[Sales_ID]],Sales!$A$2:$O$2001,13,FALSE),"₹#,##0")</f>
        <v>₹707</v>
      </c>
      <c r="Y808" s="51">
        <f>VLOOKUP(Table1[[#This Row],[Sales_ID]],Sales!$A$2:$O$2001,14,FALSE)</f>
        <v>0.01</v>
      </c>
      <c r="Z808" s="11" t="str">
        <f>VLOOKUP(Table1[[#This Row],[Sales_ID]],Sales!$A$2:$O$2001,10,FALSE)</f>
        <v>Credit Card</v>
      </c>
      <c r="AA808" s="50">
        <f>VLOOKUP(Table1[[#This Row],[Sales_ID]],Sales!$A$2:$O$2001,15,FALSE)</f>
        <v>2798.4132</v>
      </c>
    </row>
    <row r="809" spans="1:27" x14ac:dyDescent="0.3">
      <c r="A809" s="11" t="s">
        <v>1223</v>
      </c>
      <c r="B809" s="11" t="str">
        <f>PROPER(VLOOKUP(A809,Customer!$A$2:$J$501,9,FALSE))</f>
        <v>Jacqueline Payne</v>
      </c>
      <c r="C809" s="11" t="str">
        <f>PROPER(VLOOKUP(A809,Customer!$A$2:$H$501,3,FALSE))</f>
        <v>46</v>
      </c>
      <c r="D809" s="11" t="str">
        <f>PROPER(VLOOKUP(A809,Customer!$A$2:$H$501,4,FALSE))</f>
        <v>Male</v>
      </c>
      <c r="E809" s="11" t="str">
        <f>PROPER(VLOOKUP(A809,Customer!$A$2:$H$501,5,FALSE))</f>
        <v>Gutierrezstad</v>
      </c>
      <c r="F809" s="11" t="str">
        <f>PROPER(VLOOKUP(A809,Customer!$A$2:$H$501,6,FALSE))</f>
        <v>Missouri</v>
      </c>
      <c r="G809" s="11" t="str">
        <f>VLOOKUP(A809,Customer!$A$2:$H$501,7,FALSE)</f>
        <v>USA</v>
      </c>
      <c r="H809" s="11" t="str">
        <f>PROPER(VLOOKUP(A809,Customer!$A$1:$J$501,10,FALSE))</f>
        <v>Gold</v>
      </c>
      <c r="I809" s="11" t="s">
        <v>1602</v>
      </c>
      <c r="J809" s="11" t="str">
        <f>VLOOKUP(I809, Product!$A$2:$H$501, 2,FALSE)</f>
        <v>Decorative Floor Vase</v>
      </c>
      <c r="K809" s="11" t="str">
        <f>VLOOKUP(I809,Product!$A$2:$H$501,3,FALSE)</f>
        <v>Home</v>
      </c>
      <c r="L809" s="11" t="str">
        <f>VLOOKUP(I809, Product!$A$2:$H$501, 4,FALSE)</f>
        <v>Decor</v>
      </c>
      <c r="M809" s="11" t="str">
        <f>VLOOKUP(I809, Product!$A$2:$H$501,5,FALSE)</f>
        <v>Khan, Jones and Paul</v>
      </c>
      <c r="N809" s="12">
        <f>VLOOKUP(I809, Product!$A$2:$I$501,8,FALSE)</f>
        <v>234.80599999999998</v>
      </c>
      <c r="O809" s="12">
        <f>VLOOKUP(I809, Product!$A$2:$I$501,9,FALSE)</f>
        <v>378</v>
      </c>
      <c r="P809" s="11" t="s">
        <v>1766</v>
      </c>
      <c r="Q809" s="11" t="str">
        <f>VLOOKUP(P809,Store_Dim!$A$2:$E$21,2,FALSE)</f>
        <v>Johnson-Wright</v>
      </c>
      <c r="R809" s="11" t="str">
        <f>VLOOKUP(P809,Store_Dim!$A$2:$E$21,3,FALSE)</f>
        <v>North</v>
      </c>
      <c r="S809" s="11" t="str">
        <f>VLOOKUP(P809,Store_Dim!$A$2:$E$21,4,FALSE)</f>
        <v>Hoodberg</v>
      </c>
      <c r="T809" s="11" t="str">
        <f>VLOOKUP(P809,Store_Dim!$A$2:$E$21,5,FALSE)</f>
        <v>Outlet</v>
      </c>
      <c r="U809" s="11" t="s">
        <v>3550</v>
      </c>
      <c r="V809" s="14">
        <f>VLOOKUP(Table1[[#This Row],[Sales_ID]],Sales!$A$2:$O$2001,2,FALSE)</f>
        <v>45685</v>
      </c>
      <c r="W809" s="15">
        <f>VLOOKUP(Table1[[#This Row],[Sales_ID]],Sales!$A$2:$O$2001,12,FALSE)</f>
        <v>3</v>
      </c>
      <c r="X809" s="16" t="str">
        <f>TEXT(VLOOKUP(Table1[[#This Row],[Sales_ID]],Sales!$A$2:$O$2001,13,FALSE),"₹#,##0")</f>
        <v>₹523</v>
      </c>
      <c r="Y809" s="51">
        <f>VLOOKUP(Table1[[#This Row],[Sales_ID]],Sales!$A$2:$O$2001,14,FALSE)</f>
        <v>0.17</v>
      </c>
      <c r="Z809" s="11" t="str">
        <f>VLOOKUP(Table1[[#This Row],[Sales_ID]],Sales!$A$2:$O$2001,10,FALSE)</f>
        <v>Credit Card</v>
      </c>
      <c r="AA809" s="50">
        <f>VLOOKUP(Table1[[#This Row],[Sales_ID]],Sales!$A$2:$O$2001,15,FALSE)</f>
        <v>1303.3905</v>
      </c>
    </row>
    <row r="810" spans="1:27" x14ac:dyDescent="0.3">
      <c r="A810" s="11" t="s">
        <v>48</v>
      </c>
      <c r="B810" s="11" t="str">
        <f>PROPER(VLOOKUP(A810,Customer!$A$2:$J$501,9,FALSE))</f>
        <v>Ms. Maria Leach</v>
      </c>
      <c r="C810" s="11" t="str">
        <f>PROPER(VLOOKUP(A810,Customer!$A$2:$H$501,3,FALSE))</f>
        <v>64</v>
      </c>
      <c r="D810" s="11" t="str">
        <f>PROPER(VLOOKUP(A810,Customer!$A$2:$H$501,4,FALSE))</f>
        <v>Male</v>
      </c>
      <c r="E810" s="11" t="str">
        <f>PROPER(VLOOKUP(A810,Customer!$A$2:$H$501,5,FALSE))</f>
        <v>Melissashire</v>
      </c>
      <c r="F810" s="11" t="str">
        <f>PROPER(VLOOKUP(A810,Customer!$A$2:$H$501,6,FALSE))</f>
        <v>Pennsylvania</v>
      </c>
      <c r="G810" s="11" t="str">
        <f>VLOOKUP(A810,Customer!$A$2:$H$501,7,FALSE)</f>
        <v>USA</v>
      </c>
      <c r="H810" s="11" t="str">
        <f>PROPER(VLOOKUP(A810,Customer!$A$1:$J$501,10,FALSE))</f>
        <v>Platinum</v>
      </c>
      <c r="I810" s="11" t="s">
        <v>1730</v>
      </c>
      <c r="J810" s="11" t="str">
        <f>VLOOKUP(I810, Product!$A$2:$H$501, 2,FALSE)</f>
        <v>Women's High Heels</v>
      </c>
      <c r="K810" s="11" t="str">
        <f>VLOOKUP(I810,Product!$A$2:$H$501,3,FALSE)</f>
        <v>Clothing</v>
      </c>
      <c r="L810" s="11" t="str">
        <f>VLOOKUP(I810, Product!$A$2:$H$501, 4,FALSE)</f>
        <v>Footwear</v>
      </c>
      <c r="M810" s="11" t="str">
        <f>VLOOKUP(I810, Product!$A$2:$H$501,5,FALSE)</f>
        <v>Smith-Charles</v>
      </c>
      <c r="N810" s="12">
        <f>VLOOKUP(I810, Product!$A$2:$I$501,8,FALSE)</f>
        <v>438.25</v>
      </c>
      <c r="O810" s="12">
        <f>VLOOKUP(I810, Product!$A$2:$I$501,9,FALSE)</f>
        <v>496</v>
      </c>
      <c r="P810" s="11" t="s">
        <v>1810</v>
      </c>
      <c r="Q810" s="11" t="str">
        <f>VLOOKUP(P810,Store_Dim!$A$2:$E$21,2,FALSE)</f>
        <v>Guerrero-Schmitt</v>
      </c>
      <c r="R810" s="11" t="str">
        <f>VLOOKUP(P810,Store_Dim!$A$2:$E$21,3,FALSE)</f>
        <v>East</v>
      </c>
      <c r="S810" s="11" t="str">
        <f>VLOOKUP(P810,Store_Dim!$A$2:$E$21,4,FALSE)</f>
        <v>East Stevechester</v>
      </c>
      <c r="T810" s="11" t="str">
        <f>VLOOKUP(P810,Store_Dim!$A$2:$E$21,5,FALSE)</f>
        <v>Flagship</v>
      </c>
      <c r="U810" s="11" t="s">
        <v>3551</v>
      </c>
      <c r="V810" s="14">
        <f>VLOOKUP(Table1[[#This Row],[Sales_ID]],Sales!$A$2:$O$2001,2,FALSE)</f>
        <v>45701</v>
      </c>
      <c r="W810" s="15">
        <f>VLOOKUP(Table1[[#This Row],[Sales_ID]],Sales!$A$2:$O$2001,12,FALSE)</f>
        <v>3</v>
      </c>
      <c r="X810" s="16" t="str">
        <f>TEXT(VLOOKUP(Table1[[#This Row],[Sales_ID]],Sales!$A$2:$O$2001,13,FALSE),"₹#,##0")</f>
        <v>₹482</v>
      </c>
      <c r="Y810" s="51">
        <f>VLOOKUP(Table1[[#This Row],[Sales_ID]],Sales!$A$2:$O$2001,14,FALSE)</f>
        <v>0.23</v>
      </c>
      <c r="Z810" s="11" t="str">
        <f>VLOOKUP(Table1[[#This Row],[Sales_ID]],Sales!$A$2:$O$2001,10,FALSE)</f>
        <v>COD</v>
      </c>
      <c r="AA810" s="50">
        <f>VLOOKUP(Table1[[#This Row],[Sales_ID]],Sales!$A$2:$O$2001,15,FALSE)</f>
        <v>1113.8820000000001</v>
      </c>
    </row>
    <row r="811" spans="1:27" x14ac:dyDescent="0.3">
      <c r="A811" s="11" t="s">
        <v>428</v>
      </c>
      <c r="B811" s="11" t="str">
        <f>PROPER(VLOOKUP(A811,Customer!$A$2:$J$501,9,FALSE))</f>
        <v>Donald Lee</v>
      </c>
      <c r="C811" s="11" t="str">
        <f>PROPER(VLOOKUP(A811,Customer!$A$2:$H$501,3,FALSE))</f>
        <v>26</v>
      </c>
      <c r="D811" s="11" t="str">
        <f>PROPER(VLOOKUP(A811,Customer!$A$2:$H$501,4,FALSE))</f>
        <v>Male</v>
      </c>
      <c r="E811" s="11" t="str">
        <f>PROPER(VLOOKUP(A811,Customer!$A$2:$H$501,5,FALSE))</f>
        <v>Wongberg</v>
      </c>
      <c r="F811" s="11" t="str">
        <f>PROPER(VLOOKUP(A811,Customer!$A$2:$H$501,6,FALSE))</f>
        <v>Illinois</v>
      </c>
      <c r="G811" s="11" t="str">
        <f>VLOOKUP(A811,Customer!$A$2:$H$501,7,FALSE)</f>
        <v>USA</v>
      </c>
      <c r="H811" s="11" t="str">
        <f>PROPER(VLOOKUP(A811,Customer!$A$1:$J$501,10,FALSE))</f>
        <v>Bronze</v>
      </c>
      <c r="I811" s="11" t="s">
        <v>1674</v>
      </c>
      <c r="J811" s="11" t="str">
        <f>VLOOKUP(I811, Product!$A$2:$H$501, 2,FALSE)</f>
        <v>Organic Sunscreen Lotion</v>
      </c>
      <c r="K811" s="11" t="str">
        <f>VLOOKUP(I811,Product!$A$2:$H$501,3,FALSE)</f>
        <v>Beauty</v>
      </c>
      <c r="L811" s="11" t="str">
        <f>VLOOKUP(I811, Product!$A$2:$H$501, 4,FALSE)</f>
        <v>Skincare</v>
      </c>
      <c r="M811" s="11" t="str">
        <f>VLOOKUP(I811, Product!$A$2:$H$501,5,FALSE)</f>
        <v>Anderson-Riley</v>
      </c>
      <c r="N811" s="12">
        <f>VLOOKUP(I811, Product!$A$2:$I$501,8,FALSE)</f>
        <v>266.86</v>
      </c>
      <c r="O811" s="12">
        <f>VLOOKUP(I811, Product!$A$2:$I$501,9,FALSE)</f>
        <v>458</v>
      </c>
      <c r="P811" s="11" t="s">
        <v>1773</v>
      </c>
      <c r="Q811" s="11" t="str">
        <f>VLOOKUP(P811,Store_Dim!$A$2:$E$21,2,FALSE)</f>
        <v>Gray Ltd</v>
      </c>
      <c r="R811" s="11" t="str">
        <f>VLOOKUP(P811,Store_Dim!$A$2:$E$21,3,FALSE)</f>
        <v>North</v>
      </c>
      <c r="S811" s="11" t="str">
        <f>VLOOKUP(P811,Store_Dim!$A$2:$E$21,4,FALSE)</f>
        <v>New Michaelchester</v>
      </c>
      <c r="T811" s="11" t="str">
        <f>VLOOKUP(P811,Store_Dim!$A$2:$E$21,5,FALSE)</f>
        <v>Outlet</v>
      </c>
      <c r="U811" s="11" t="s">
        <v>3552</v>
      </c>
      <c r="V811" s="14">
        <f>VLOOKUP(Table1[[#This Row],[Sales_ID]],Sales!$A$2:$O$2001,2,FALSE)</f>
        <v>45745</v>
      </c>
      <c r="W811" s="15">
        <f>VLOOKUP(Table1[[#This Row],[Sales_ID]],Sales!$A$2:$O$2001,12,FALSE)</f>
        <v>4</v>
      </c>
      <c r="X811" s="16" t="str">
        <f>TEXT(VLOOKUP(Table1[[#This Row],[Sales_ID]],Sales!$A$2:$O$2001,13,FALSE),"₹#,##0")</f>
        <v>₹689</v>
      </c>
      <c r="Y811" s="51">
        <f>VLOOKUP(Table1[[#This Row],[Sales_ID]],Sales!$A$2:$O$2001,14,FALSE)</f>
        <v>0.02</v>
      </c>
      <c r="Z811" s="11" t="str">
        <f>VLOOKUP(Table1[[#This Row],[Sales_ID]],Sales!$A$2:$O$2001,10,FALSE)</f>
        <v>COD</v>
      </c>
      <c r="AA811" s="50">
        <f>VLOOKUP(Table1[[#This Row],[Sales_ID]],Sales!$A$2:$O$2001,15,FALSE)</f>
        <v>2700.3312000000001</v>
      </c>
    </row>
    <row r="812" spans="1:27" x14ac:dyDescent="0.3">
      <c r="A812" s="11" t="s">
        <v>100</v>
      </c>
      <c r="B812" s="11" t="str">
        <f>PROPER(VLOOKUP(A812,Customer!$A$2:$J$501,9,FALSE))</f>
        <v>Jonathan Steele</v>
      </c>
      <c r="C812" s="11" t="str">
        <f>PROPER(VLOOKUP(A812,Customer!$A$2:$H$501,3,FALSE))</f>
        <v>52</v>
      </c>
      <c r="D812" s="11" t="str">
        <f>PROPER(VLOOKUP(A812,Customer!$A$2:$H$501,4,FALSE))</f>
        <v>Female</v>
      </c>
      <c r="E812" s="11" t="str">
        <f>PROPER(VLOOKUP(A812,Customer!$A$2:$H$501,5,FALSE))</f>
        <v>Molinabury</v>
      </c>
      <c r="F812" s="11" t="str">
        <f>PROPER(VLOOKUP(A812,Customer!$A$2:$H$501,6,FALSE))</f>
        <v>Oregon</v>
      </c>
      <c r="G812" s="11" t="str">
        <f>VLOOKUP(A812,Customer!$A$2:$H$501,7,FALSE)</f>
        <v>USA</v>
      </c>
      <c r="H812" s="11" t="str">
        <f>PROPER(VLOOKUP(A812,Customer!$A$1:$J$501,10,FALSE))</f>
        <v>Silver</v>
      </c>
      <c r="I812" s="11" t="s">
        <v>1572</v>
      </c>
      <c r="J812" s="11" t="str">
        <f>VLOOKUP(I812, Product!$A$2:$H$501, 2,FALSE)</f>
        <v>Hair Strengthening Shampoo</v>
      </c>
      <c r="K812" s="11" t="str">
        <f>VLOOKUP(I812,Product!$A$2:$H$501,3,FALSE)</f>
        <v>Beauty</v>
      </c>
      <c r="L812" s="11" t="str">
        <f>VLOOKUP(I812, Product!$A$2:$H$501, 4,FALSE)</f>
        <v>Haircare</v>
      </c>
      <c r="M812" s="11" t="str">
        <f>VLOOKUP(I812, Product!$A$2:$H$501,5,FALSE)</f>
        <v>Rice LLC</v>
      </c>
      <c r="N812" s="12">
        <f>VLOOKUP(I812, Product!$A$2:$I$501,8,FALSE)</f>
        <v>115.82</v>
      </c>
      <c r="O812" s="12">
        <f>VLOOKUP(I812, Product!$A$2:$I$501,9,FALSE)</f>
        <v>460</v>
      </c>
      <c r="P812" s="11" t="s">
        <v>1752</v>
      </c>
      <c r="Q812" s="11" t="str">
        <f>VLOOKUP(P812,Store_Dim!$A$2:$E$21,2,FALSE)</f>
        <v>Rivera-Warner</v>
      </c>
      <c r="R812" s="11" t="str">
        <f>VLOOKUP(P812,Store_Dim!$A$2:$E$21,3,FALSE)</f>
        <v>East</v>
      </c>
      <c r="S812" s="11" t="str">
        <f>VLOOKUP(P812,Store_Dim!$A$2:$E$21,4,FALSE)</f>
        <v>Washingtonfurt</v>
      </c>
      <c r="T812" s="11" t="str">
        <f>VLOOKUP(P812,Store_Dim!$A$2:$E$21,5,FALSE)</f>
        <v>Flagship</v>
      </c>
      <c r="U812" s="11" t="s">
        <v>3553</v>
      </c>
      <c r="V812" s="14">
        <f>VLOOKUP(Table1[[#This Row],[Sales_ID]],Sales!$A$2:$O$2001,2,FALSE)</f>
        <v>45214</v>
      </c>
      <c r="W812" s="15">
        <f>VLOOKUP(Table1[[#This Row],[Sales_ID]],Sales!$A$2:$O$2001,12,FALSE)</f>
        <v>1</v>
      </c>
      <c r="X812" s="16" t="str">
        <f>TEXT(VLOOKUP(Table1[[#This Row],[Sales_ID]],Sales!$A$2:$O$2001,13,FALSE),"₹#,##0")</f>
        <v>₹145</v>
      </c>
      <c r="Y812" s="51">
        <f>VLOOKUP(Table1[[#This Row],[Sales_ID]],Sales!$A$2:$O$2001,14,FALSE)</f>
        <v>0.1</v>
      </c>
      <c r="Z812" s="11" t="str">
        <f>VLOOKUP(Table1[[#This Row],[Sales_ID]],Sales!$A$2:$O$2001,10,FALSE)</f>
        <v>COD</v>
      </c>
      <c r="AA812" s="50">
        <f>VLOOKUP(Table1[[#This Row],[Sales_ID]],Sales!$A$2:$O$2001,15,FALSE)</f>
        <v>130.93199999999999</v>
      </c>
    </row>
    <row r="813" spans="1:27" x14ac:dyDescent="0.3">
      <c r="A813" s="11" t="s">
        <v>198</v>
      </c>
      <c r="B813" s="11" t="str">
        <f>PROPER(VLOOKUP(A813,Customer!$A$2:$J$501,9,FALSE))</f>
        <v>Debra Liu</v>
      </c>
      <c r="C813" s="11" t="str">
        <f>PROPER(VLOOKUP(A813,Customer!$A$2:$H$501,3,FALSE))</f>
        <v>55</v>
      </c>
      <c r="D813" s="11" t="str">
        <f>PROPER(VLOOKUP(A813,Customer!$A$2:$H$501,4,FALSE))</f>
        <v>Male</v>
      </c>
      <c r="E813" s="11" t="str">
        <f>PROPER(VLOOKUP(A813,Customer!$A$2:$H$501,5,FALSE))</f>
        <v>South Timtown</v>
      </c>
      <c r="F813" s="11" t="str">
        <f>PROPER(VLOOKUP(A813,Customer!$A$2:$H$501,6,FALSE))</f>
        <v>Minnesota</v>
      </c>
      <c r="G813" s="11" t="str">
        <f>VLOOKUP(A813,Customer!$A$2:$H$501,7,FALSE)</f>
        <v>USA</v>
      </c>
      <c r="H813" s="11" t="str">
        <f>PROPER(VLOOKUP(A813,Customer!$A$1:$J$501,10,FALSE))</f>
        <v>Bronze</v>
      </c>
      <c r="I813" s="11" t="s">
        <v>1610</v>
      </c>
      <c r="J813" s="11" t="str">
        <f>VLOOKUP(I813, Product!$A$2:$H$501, 2,FALSE)</f>
        <v>Basketball</v>
      </c>
      <c r="K813" s="11" t="str">
        <f>VLOOKUP(I813,Product!$A$2:$H$501,3,FALSE)</f>
        <v>Sports</v>
      </c>
      <c r="L813" s="11" t="str">
        <f>VLOOKUP(I813, Product!$A$2:$H$501, 4,FALSE)</f>
        <v>Team Sports</v>
      </c>
      <c r="M813" s="11" t="str">
        <f>VLOOKUP(I813, Product!$A$2:$H$501,5,FALSE)</f>
        <v>Nolan-Snow</v>
      </c>
      <c r="N813" s="12">
        <f>VLOOKUP(I813, Product!$A$2:$I$501,8,FALSE)</f>
        <v>204.39</v>
      </c>
      <c r="O813" s="12">
        <f>VLOOKUP(I813, Product!$A$2:$I$501,9,FALSE)</f>
        <v>281</v>
      </c>
      <c r="P813" s="11" t="s">
        <v>1792</v>
      </c>
      <c r="Q813" s="11" t="str">
        <f>VLOOKUP(P813,Store_Dim!$A$2:$E$21,2,FALSE)</f>
        <v>Aguirre-Keller</v>
      </c>
      <c r="R813" s="11" t="str">
        <f>VLOOKUP(P813,Store_Dim!$A$2:$E$21,3,FALSE)</f>
        <v>South</v>
      </c>
      <c r="S813" s="11" t="str">
        <f>VLOOKUP(P813,Store_Dim!$A$2:$E$21,4,FALSE)</f>
        <v>Lake Michael</v>
      </c>
      <c r="T813" s="11" t="str">
        <f>VLOOKUP(P813,Store_Dim!$A$2:$E$21,5,FALSE)</f>
        <v>Online</v>
      </c>
      <c r="U813" s="11" t="s">
        <v>3554</v>
      </c>
      <c r="V813" s="14">
        <f>VLOOKUP(Table1[[#This Row],[Sales_ID]],Sales!$A$2:$O$2001,2,FALSE)</f>
        <v>45547</v>
      </c>
      <c r="W813" s="15">
        <f>VLOOKUP(Table1[[#This Row],[Sales_ID]],Sales!$A$2:$O$2001,12,FALSE)</f>
        <v>4</v>
      </c>
      <c r="X813" s="16" t="str">
        <f>TEXT(VLOOKUP(Table1[[#This Row],[Sales_ID]],Sales!$A$2:$O$2001,13,FALSE),"₹#,##0")</f>
        <v>₹862</v>
      </c>
      <c r="Y813" s="51">
        <f>VLOOKUP(Table1[[#This Row],[Sales_ID]],Sales!$A$2:$O$2001,14,FALSE)</f>
        <v>0.28000000000000003</v>
      </c>
      <c r="Z813" s="11" t="str">
        <f>VLOOKUP(Table1[[#This Row],[Sales_ID]],Sales!$A$2:$O$2001,10,FALSE)</f>
        <v>PayPal</v>
      </c>
      <c r="AA813" s="50">
        <f>VLOOKUP(Table1[[#This Row],[Sales_ID]],Sales!$A$2:$O$2001,15,FALSE)</f>
        <v>2483.2800000000002</v>
      </c>
    </row>
    <row r="814" spans="1:27" x14ac:dyDescent="0.3">
      <c r="A814" s="11" t="s">
        <v>926</v>
      </c>
      <c r="B814" s="11" t="str">
        <f>PROPER(VLOOKUP(A814,Customer!$A$2:$J$501,9,FALSE))</f>
        <v>Ricardo Jones</v>
      </c>
      <c r="C814" s="11" t="str">
        <f>PROPER(VLOOKUP(A814,Customer!$A$2:$H$501,3,FALSE))</f>
        <v>30</v>
      </c>
      <c r="D814" s="11" t="str">
        <f>PROPER(VLOOKUP(A814,Customer!$A$2:$H$501,4,FALSE))</f>
        <v>Male</v>
      </c>
      <c r="E814" s="11" t="str">
        <f>PROPER(VLOOKUP(A814,Customer!$A$2:$H$501,5,FALSE))</f>
        <v>Danielland</v>
      </c>
      <c r="F814" s="11" t="str">
        <f>PROPER(VLOOKUP(A814,Customer!$A$2:$H$501,6,FALSE))</f>
        <v>Minnesota</v>
      </c>
      <c r="G814" s="11" t="str">
        <f>VLOOKUP(A814,Customer!$A$2:$H$501,7,FALSE)</f>
        <v>USA</v>
      </c>
      <c r="H814" s="11" t="str">
        <f>PROPER(VLOOKUP(A814,Customer!$A$1:$J$501,10,FALSE))</f>
        <v>Silver</v>
      </c>
      <c r="I814" s="11" t="s">
        <v>1546</v>
      </c>
      <c r="J814" s="11" t="str">
        <f>VLOOKUP(I814, Product!$A$2:$H$501, 2,FALSE)</f>
        <v>Men's Graphic T-Shirt</v>
      </c>
      <c r="K814" s="11" t="str">
        <f>VLOOKUP(I814,Product!$A$2:$H$501,3,FALSE)</f>
        <v>Clothing</v>
      </c>
      <c r="L814" s="11" t="str">
        <f>VLOOKUP(I814, Product!$A$2:$H$501, 4,FALSE)</f>
        <v>Tops</v>
      </c>
      <c r="M814" s="11" t="str">
        <f>VLOOKUP(I814, Product!$A$2:$H$501,5,FALSE)</f>
        <v>Terry-Moore</v>
      </c>
      <c r="N814" s="12">
        <f>VLOOKUP(I814, Product!$A$2:$I$501,8,FALSE)</f>
        <v>342.56</v>
      </c>
      <c r="O814" s="12">
        <f>VLOOKUP(I814, Product!$A$2:$I$501,9,FALSE)</f>
        <v>181</v>
      </c>
      <c r="P814" s="11" t="s">
        <v>1799</v>
      </c>
      <c r="Q814" s="11" t="str">
        <f>VLOOKUP(P814,Store_Dim!$A$2:$E$21,2,FALSE)</f>
        <v>Mcdonald Inc</v>
      </c>
      <c r="R814" s="11" t="str">
        <f>VLOOKUP(P814,Store_Dim!$A$2:$E$21,3,FALSE)</f>
        <v>South</v>
      </c>
      <c r="S814" s="11" t="str">
        <f>VLOOKUP(P814,Store_Dim!$A$2:$E$21,4,FALSE)</f>
        <v>Christopherland</v>
      </c>
      <c r="T814" s="11" t="str">
        <f>VLOOKUP(P814,Store_Dim!$A$2:$E$21,5,FALSE)</f>
        <v>Outlet</v>
      </c>
      <c r="U814" s="11" t="s">
        <v>3555</v>
      </c>
      <c r="V814" s="14">
        <f>VLOOKUP(Table1[[#This Row],[Sales_ID]],Sales!$A$2:$O$2001,2,FALSE)</f>
        <v>45296</v>
      </c>
      <c r="W814" s="15">
        <f>VLOOKUP(Table1[[#This Row],[Sales_ID]],Sales!$A$2:$O$2001,12,FALSE)</f>
        <v>4</v>
      </c>
      <c r="X814" s="16" t="str">
        <f>TEXT(VLOOKUP(Table1[[#This Row],[Sales_ID]],Sales!$A$2:$O$2001,13,FALSE),"₹#,##0")</f>
        <v>₹146</v>
      </c>
      <c r="Y814" s="51">
        <f>VLOOKUP(Table1[[#This Row],[Sales_ID]],Sales!$A$2:$O$2001,14,FALSE)</f>
        <v>0.12</v>
      </c>
      <c r="Z814" s="11" t="str">
        <f>VLOOKUP(Table1[[#This Row],[Sales_ID]],Sales!$A$2:$O$2001,10,FALSE)</f>
        <v>COD</v>
      </c>
      <c r="AA814" s="50">
        <f>VLOOKUP(Table1[[#This Row],[Sales_ID]],Sales!$A$2:$O$2001,15,FALSE)</f>
        <v>514.3424</v>
      </c>
    </row>
    <row r="815" spans="1:27" x14ac:dyDescent="0.3">
      <c r="A815" s="11" t="s">
        <v>1492</v>
      </c>
      <c r="B815" s="11" t="str">
        <f>PROPER(VLOOKUP(A815,Customer!$A$2:$J$501,9,FALSE))</f>
        <v>Sara Ingram</v>
      </c>
      <c r="C815" s="11" t="str">
        <f>PROPER(VLOOKUP(A815,Customer!$A$2:$H$501,3,FALSE))</f>
        <v>46</v>
      </c>
      <c r="D815" s="11" t="str">
        <f>PROPER(VLOOKUP(A815,Customer!$A$2:$H$501,4,FALSE))</f>
        <v>Female</v>
      </c>
      <c r="E815" s="11" t="str">
        <f>PROPER(VLOOKUP(A815,Customer!$A$2:$H$501,5,FALSE))</f>
        <v>East Dillonview</v>
      </c>
      <c r="F815" s="11" t="str">
        <f>PROPER(VLOOKUP(A815,Customer!$A$2:$H$501,6,FALSE))</f>
        <v>Virginia</v>
      </c>
      <c r="G815" s="11" t="str">
        <f>VLOOKUP(A815,Customer!$A$2:$H$501,7,FALSE)</f>
        <v>USA</v>
      </c>
      <c r="H815" s="11" t="str">
        <f>PROPER(VLOOKUP(A815,Customer!$A$1:$J$501,10,FALSE))</f>
        <v>Bronze</v>
      </c>
      <c r="I815" s="11" t="s">
        <v>1600</v>
      </c>
      <c r="J815" s="11" t="str">
        <f>VLOOKUP(I815, Product!$A$2:$H$501, 2,FALSE)</f>
        <v>Wireless Bluetooth Speaker</v>
      </c>
      <c r="K815" s="11" t="str">
        <f>VLOOKUP(I815,Product!$A$2:$H$501,3,FALSE)</f>
        <v>Electronics</v>
      </c>
      <c r="L815" s="11" t="str">
        <f>VLOOKUP(I815, Product!$A$2:$H$501, 4,FALSE)</f>
        <v>Audio</v>
      </c>
      <c r="M815" s="11" t="str">
        <f>VLOOKUP(I815, Product!$A$2:$H$501,5,FALSE)</f>
        <v>Reed-Schmidt</v>
      </c>
      <c r="N815" s="12">
        <f>VLOOKUP(I815, Product!$A$2:$I$501,8,FALSE)</f>
        <v>322.41000000000003</v>
      </c>
      <c r="O815" s="12">
        <f>VLOOKUP(I815, Product!$A$2:$I$501,9,FALSE)</f>
        <v>213</v>
      </c>
      <c r="P815" s="11" t="s">
        <v>1761</v>
      </c>
      <c r="Q815" s="11" t="str">
        <f>VLOOKUP(P815,Store_Dim!$A$2:$E$21,2,FALSE)</f>
        <v>Black-Horn</v>
      </c>
      <c r="R815" s="11" t="str">
        <f>VLOOKUP(P815,Store_Dim!$A$2:$E$21,3,FALSE)</f>
        <v>South</v>
      </c>
      <c r="S815" s="11" t="str">
        <f>VLOOKUP(P815,Store_Dim!$A$2:$E$21,4,FALSE)</f>
        <v>North Nancyview</v>
      </c>
      <c r="T815" s="11" t="str">
        <f>VLOOKUP(P815,Store_Dim!$A$2:$E$21,5,FALSE)</f>
        <v>Outlet</v>
      </c>
      <c r="U815" s="11" t="s">
        <v>1999</v>
      </c>
      <c r="V815" s="14">
        <f>VLOOKUP(Table1[[#This Row],[Sales_ID]],Sales!$A$2:$O$2001,2,FALSE)</f>
        <v>45314</v>
      </c>
      <c r="W815" s="15">
        <f>VLOOKUP(Table1[[#This Row],[Sales_ID]],Sales!$A$2:$O$2001,12,FALSE)</f>
        <v>2</v>
      </c>
      <c r="X815" s="16" t="str">
        <f>TEXT(VLOOKUP(Table1[[#This Row],[Sales_ID]],Sales!$A$2:$O$2001,13,FALSE),"₹#,##0")</f>
        <v>₹593</v>
      </c>
      <c r="Y815" s="51">
        <f>VLOOKUP(Table1[[#This Row],[Sales_ID]],Sales!$A$2:$O$2001,14,FALSE)</f>
        <v>0.1</v>
      </c>
      <c r="Z815" s="11" t="str">
        <f>VLOOKUP(Table1[[#This Row],[Sales_ID]],Sales!$A$2:$O$2001,10,FALSE)</f>
        <v>COD</v>
      </c>
      <c r="AA815" s="50">
        <f>VLOOKUP(Table1[[#This Row],[Sales_ID]],Sales!$A$2:$O$2001,15,FALSE)</f>
        <v>1068.2460000000001</v>
      </c>
    </row>
    <row r="816" spans="1:27" x14ac:dyDescent="0.3">
      <c r="A816" s="11" t="s">
        <v>1472</v>
      </c>
      <c r="B816" s="11" t="str">
        <f>PROPER(VLOOKUP(A816,Customer!$A$2:$J$501,9,FALSE))</f>
        <v>Earl Smith Dds</v>
      </c>
      <c r="C816" s="11" t="str">
        <f>PROPER(VLOOKUP(A816,Customer!$A$2:$H$501,3,FALSE))</f>
        <v>59</v>
      </c>
      <c r="D816" s="11" t="str">
        <f>PROPER(VLOOKUP(A816,Customer!$A$2:$H$501,4,FALSE))</f>
        <v>Male</v>
      </c>
      <c r="E816" s="11" t="str">
        <f>PROPER(VLOOKUP(A816,Customer!$A$2:$H$501,5,FALSE))</f>
        <v>West Sarah</v>
      </c>
      <c r="F816" s="11" t="str">
        <f>PROPER(VLOOKUP(A816,Customer!$A$2:$H$501,6,FALSE))</f>
        <v>South Dakota</v>
      </c>
      <c r="G816" s="11" t="str">
        <f>VLOOKUP(A816,Customer!$A$2:$H$501,7,FALSE)</f>
        <v>USA</v>
      </c>
      <c r="H816" s="11" t="str">
        <f>PROPER(VLOOKUP(A816,Customer!$A$1:$J$501,10,FALSE))</f>
        <v>Gold</v>
      </c>
      <c r="I816" s="11" t="s">
        <v>1610</v>
      </c>
      <c r="J816" s="11" t="str">
        <f>VLOOKUP(I816, Product!$A$2:$H$501, 2,FALSE)</f>
        <v>Basketball</v>
      </c>
      <c r="K816" s="11" t="str">
        <f>VLOOKUP(I816,Product!$A$2:$H$501,3,FALSE)</f>
        <v>Sports</v>
      </c>
      <c r="L816" s="11" t="str">
        <f>VLOOKUP(I816, Product!$A$2:$H$501, 4,FALSE)</f>
        <v>Team Sports</v>
      </c>
      <c r="M816" s="11" t="str">
        <f>VLOOKUP(I816, Product!$A$2:$H$501,5,FALSE)</f>
        <v>Nolan-Snow</v>
      </c>
      <c r="N816" s="12">
        <f>VLOOKUP(I816, Product!$A$2:$I$501,8,FALSE)</f>
        <v>204.39</v>
      </c>
      <c r="O816" s="12">
        <f>VLOOKUP(I816, Product!$A$2:$I$501,9,FALSE)</f>
        <v>281</v>
      </c>
      <c r="P816" s="11" t="s">
        <v>1810</v>
      </c>
      <c r="Q816" s="11" t="str">
        <f>VLOOKUP(P816,Store_Dim!$A$2:$E$21,2,FALSE)</f>
        <v>Guerrero-Schmitt</v>
      </c>
      <c r="R816" s="11" t="str">
        <f>VLOOKUP(P816,Store_Dim!$A$2:$E$21,3,FALSE)</f>
        <v>East</v>
      </c>
      <c r="S816" s="11" t="str">
        <f>VLOOKUP(P816,Store_Dim!$A$2:$E$21,4,FALSE)</f>
        <v>East Stevechester</v>
      </c>
      <c r="T816" s="11" t="str">
        <f>VLOOKUP(P816,Store_Dim!$A$2:$E$21,5,FALSE)</f>
        <v>Flagship</v>
      </c>
      <c r="U816" s="11" t="s">
        <v>3556</v>
      </c>
      <c r="V816" s="14">
        <f>VLOOKUP(Table1[[#This Row],[Sales_ID]],Sales!$A$2:$O$2001,2,FALSE)</f>
        <v>45549</v>
      </c>
      <c r="W816" s="15">
        <f>VLOOKUP(Table1[[#This Row],[Sales_ID]],Sales!$A$2:$O$2001,12,FALSE)</f>
        <v>2</v>
      </c>
      <c r="X816" s="16" t="str">
        <f>TEXT(VLOOKUP(Table1[[#This Row],[Sales_ID]],Sales!$A$2:$O$2001,13,FALSE),"₹#,##0")</f>
        <v>₹695</v>
      </c>
      <c r="Y816" s="51">
        <f>VLOOKUP(Table1[[#This Row],[Sales_ID]],Sales!$A$2:$O$2001,14,FALSE)</f>
        <v>0.3</v>
      </c>
      <c r="Z816" s="11" t="str">
        <f>VLOOKUP(Table1[[#This Row],[Sales_ID]],Sales!$A$2:$O$2001,10,FALSE)</f>
        <v>COD</v>
      </c>
      <c r="AA816" s="50">
        <f>VLOOKUP(Table1[[#This Row],[Sales_ID]],Sales!$A$2:$O$2001,15,FALSE)</f>
        <v>973.02799999999991</v>
      </c>
    </row>
    <row r="817" spans="1:27" x14ac:dyDescent="0.3">
      <c r="A817" s="11" t="s">
        <v>711</v>
      </c>
      <c r="B817" s="11" t="str">
        <f>PROPER(VLOOKUP(A817,Customer!$A$2:$J$501,9,FALSE))</f>
        <v>Jordan Wells</v>
      </c>
      <c r="C817" s="11" t="str">
        <f>PROPER(VLOOKUP(A817,Customer!$A$2:$H$501,3,FALSE))</f>
        <v>47</v>
      </c>
      <c r="D817" s="11" t="str">
        <f>PROPER(VLOOKUP(A817,Customer!$A$2:$H$501,4,FALSE))</f>
        <v>Female</v>
      </c>
      <c r="E817" s="11" t="str">
        <f>PROPER(VLOOKUP(A817,Customer!$A$2:$H$501,5,FALSE))</f>
        <v xml:space="preserve">Phillipschester   </v>
      </c>
      <c r="F817" s="11" t="str">
        <f>PROPER(VLOOKUP(A817,Customer!$A$2:$H$501,6,FALSE))</f>
        <v>New Jersey</v>
      </c>
      <c r="G817" s="11" t="str">
        <f>VLOOKUP(A817,Customer!$A$2:$H$501,7,FALSE)</f>
        <v>USA</v>
      </c>
      <c r="H817" s="11" t="str">
        <f>PROPER(VLOOKUP(A817,Customer!$A$1:$J$501,10,FALSE))</f>
        <v>Gold</v>
      </c>
      <c r="I817" s="11" t="s">
        <v>1736</v>
      </c>
      <c r="J817" s="11" t="str">
        <f>VLOOKUP(I817, Product!$A$2:$H$501, 2,FALSE)</f>
        <v>Vitamin E Body Lotion</v>
      </c>
      <c r="K817" s="11" t="str">
        <f>VLOOKUP(I817,Product!$A$2:$H$501,3,FALSE)</f>
        <v>Beauty</v>
      </c>
      <c r="L817" s="11" t="str">
        <f>VLOOKUP(I817, Product!$A$2:$H$501, 4,FALSE)</f>
        <v>Skincare</v>
      </c>
      <c r="M817" s="11" t="str">
        <f>VLOOKUP(I817, Product!$A$2:$H$501,5,FALSE)</f>
        <v>Hoffman-Williams</v>
      </c>
      <c r="N817" s="12">
        <f>VLOOKUP(I817, Product!$A$2:$I$501,8,FALSE)</f>
        <v>358.47</v>
      </c>
      <c r="O817" s="12">
        <f>VLOOKUP(I817, Product!$A$2:$I$501,9,FALSE)</f>
        <v>213</v>
      </c>
      <c r="P817" s="11" t="s">
        <v>1789</v>
      </c>
      <c r="Q817" s="11" t="str">
        <f>VLOOKUP(P817,Store_Dim!$A$2:$E$21,2,FALSE)</f>
        <v>Hill, Wagner and Ballard</v>
      </c>
      <c r="R817" s="11" t="str">
        <f>VLOOKUP(P817,Store_Dim!$A$2:$E$21,3,FALSE)</f>
        <v>East</v>
      </c>
      <c r="S817" s="11" t="str">
        <f>VLOOKUP(P817,Store_Dim!$A$2:$E$21,4,FALSE)</f>
        <v>East Davidville</v>
      </c>
      <c r="T817" s="11" t="str">
        <f>VLOOKUP(P817,Store_Dim!$A$2:$E$21,5,FALSE)</f>
        <v>Online</v>
      </c>
      <c r="U817" s="11" t="s">
        <v>3557</v>
      </c>
      <c r="V817" s="14">
        <f>VLOOKUP(Table1[[#This Row],[Sales_ID]],Sales!$A$2:$O$2001,2,FALSE)</f>
        <v>45231</v>
      </c>
      <c r="W817" s="15">
        <f>VLOOKUP(Table1[[#This Row],[Sales_ID]],Sales!$A$2:$O$2001,12,FALSE)</f>
        <v>2</v>
      </c>
      <c r="X817" s="16" t="str">
        <f>TEXT(VLOOKUP(Table1[[#This Row],[Sales_ID]],Sales!$A$2:$O$2001,13,FALSE),"₹#,##0")</f>
        <v>₹887</v>
      </c>
      <c r="Y817" s="51">
        <f>VLOOKUP(Table1[[#This Row],[Sales_ID]],Sales!$A$2:$O$2001,14,FALSE)</f>
        <v>0.24</v>
      </c>
      <c r="Z817" s="11" t="str">
        <f>VLOOKUP(Table1[[#This Row],[Sales_ID]],Sales!$A$2:$O$2001,10,FALSE)</f>
        <v>PayPal</v>
      </c>
      <c r="AA817" s="50">
        <f>VLOOKUP(Table1[[#This Row],[Sales_ID]],Sales!$A$2:$O$2001,15,FALSE)</f>
        <v>1347.7384</v>
      </c>
    </row>
    <row r="818" spans="1:27" x14ac:dyDescent="0.3">
      <c r="A818" s="11" t="s">
        <v>205</v>
      </c>
      <c r="B818" s="11" t="str">
        <f>PROPER(VLOOKUP(A818,Customer!$A$2:$J$501,9,FALSE))</f>
        <v>Katherine Dorsey</v>
      </c>
      <c r="C818" s="11" t="str">
        <f>PROPER(VLOOKUP(A818,Customer!$A$2:$H$501,3,FALSE))</f>
        <v>24</v>
      </c>
      <c r="D818" s="11" t="str">
        <f>PROPER(VLOOKUP(A818,Customer!$A$2:$H$501,4,FALSE))</f>
        <v>Male</v>
      </c>
      <c r="E818" s="11" t="str">
        <f>PROPER(VLOOKUP(A818,Customer!$A$2:$H$501,5,FALSE))</f>
        <v>Christopherland</v>
      </c>
      <c r="F818" s="11" t="str">
        <f>PROPER(VLOOKUP(A818,Customer!$A$2:$H$501,6,FALSE))</f>
        <v>Oklahoma</v>
      </c>
      <c r="G818" s="11" t="str">
        <f>VLOOKUP(A818,Customer!$A$2:$H$501,7,FALSE)</f>
        <v>USA</v>
      </c>
      <c r="H818" s="11" t="str">
        <f>PROPER(VLOOKUP(A818,Customer!$A$1:$J$501,10,FALSE))</f>
        <v>Platinum</v>
      </c>
      <c r="I818" s="11" t="s">
        <v>1680</v>
      </c>
      <c r="J818" s="11" t="str">
        <f>VLOOKUP(I818, Product!$A$2:$H$501, 2,FALSE)</f>
        <v>Women's Hair Dryer Brush</v>
      </c>
      <c r="K818" s="11" t="str">
        <f>VLOOKUP(I818,Product!$A$2:$H$501,3,FALSE)</f>
        <v>Beauty</v>
      </c>
      <c r="L818" s="11" t="str">
        <f>VLOOKUP(I818, Product!$A$2:$H$501, 4,FALSE)</f>
        <v>Haircare</v>
      </c>
      <c r="M818" s="11" t="str">
        <f>VLOOKUP(I818, Product!$A$2:$H$501,5,FALSE)</f>
        <v>Torres, Spencer and Potter</v>
      </c>
      <c r="N818" s="12">
        <f>VLOOKUP(I818, Product!$A$2:$I$501,8,FALSE)</f>
        <v>340.39</v>
      </c>
      <c r="O818" s="12">
        <f>VLOOKUP(I818, Product!$A$2:$I$501,9,FALSE)</f>
        <v>177</v>
      </c>
      <c r="P818" s="11" t="s">
        <v>1810</v>
      </c>
      <c r="Q818" s="11" t="str">
        <f>VLOOKUP(P818,Store_Dim!$A$2:$E$21,2,FALSE)</f>
        <v>Guerrero-Schmitt</v>
      </c>
      <c r="R818" s="11" t="str">
        <f>VLOOKUP(P818,Store_Dim!$A$2:$E$21,3,FALSE)</f>
        <v>East</v>
      </c>
      <c r="S818" s="11" t="str">
        <f>VLOOKUP(P818,Store_Dim!$A$2:$E$21,4,FALSE)</f>
        <v>East Stevechester</v>
      </c>
      <c r="T818" s="11" t="str">
        <f>VLOOKUP(P818,Store_Dim!$A$2:$E$21,5,FALSE)</f>
        <v>Flagship</v>
      </c>
      <c r="U818" s="11" t="s">
        <v>3558</v>
      </c>
      <c r="V818" s="14">
        <f>VLOOKUP(Table1[[#This Row],[Sales_ID]],Sales!$A$2:$O$2001,2,FALSE)</f>
        <v>45628</v>
      </c>
      <c r="W818" s="15">
        <f>VLOOKUP(Table1[[#This Row],[Sales_ID]],Sales!$A$2:$O$2001,12,FALSE)</f>
        <v>2</v>
      </c>
      <c r="X818" s="16" t="str">
        <f>TEXT(VLOOKUP(Table1[[#This Row],[Sales_ID]],Sales!$A$2:$O$2001,13,FALSE),"₹#,##0")</f>
        <v>₹864</v>
      </c>
      <c r="Y818" s="51">
        <f>VLOOKUP(Table1[[#This Row],[Sales_ID]],Sales!$A$2:$O$2001,14,FALSE)</f>
        <v>0.06</v>
      </c>
      <c r="Z818" s="11" t="str">
        <f>VLOOKUP(Table1[[#This Row],[Sales_ID]],Sales!$A$2:$O$2001,10,FALSE)</f>
        <v>COD</v>
      </c>
      <c r="AA818" s="50">
        <f>VLOOKUP(Table1[[#This Row],[Sales_ID]],Sales!$A$2:$O$2001,15,FALSE)</f>
        <v>1624.4892</v>
      </c>
    </row>
    <row r="819" spans="1:27" x14ac:dyDescent="0.3">
      <c r="A819" s="11" t="s">
        <v>23</v>
      </c>
      <c r="B819" s="11" t="str">
        <f>PROPER(VLOOKUP(A819,Customer!$A$2:$J$501,9,FALSE))</f>
        <v>Jeremy Harris</v>
      </c>
      <c r="C819" s="11" t="str">
        <f>PROPER(VLOOKUP(A819,Customer!$A$2:$H$501,3,FALSE))</f>
        <v>59</v>
      </c>
      <c r="D819" s="11" t="str">
        <f>PROPER(VLOOKUP(A819,Customer!$A$2:$H$501,4,FALSE))</f>
        <v>Female</v>
      </c>
      <c r="E819" s="11" t="str">
        <f>PROPER(VLOOKUP(A819,Customer!$A$2:$H$501,5,FALSE))</f>
        <v>Thomastown</v>
      </c>
      <c r="F819" s="11" t="str">
        <f>PROPER(VLOOKUP(A819,Customer!$A$2:$H$501,6,FALSE))</f>
        <v>Ohio</v>
      </c>
      <c r="G819" s="11" t="str">
        <f>VLOOKUP(A819,Customer!$A$2:$H$501,7,FALSE)</f>
        <v>USA</v>
      </c>
      <c r="H819" s="11" t="str">
        <f>PROPER(VLOOKUP(A819,Customer!$A$1:$J$501,10,FALSE))</f>
        <v>Bronze</v>
      </c>
      <c r="I819" s="11" t="s">
        <v>1572</v>
      </c>
      <c r="J819" s="11" t="str">
        <f>VLOOKUP(I819, Product!$A$2:$H$501, 2,FALSE)</f>
        <v>Hair Strengthening Shampoo</v>
      </c>
      <c r="K819" s="11" t="str">
        <f>VLOOKUP(I819,Product!$A$2:$H$501,3,FALSE)</f>
        <v>Beauty</v>
      </c>
      <c r="L819" s="11" t="str">
        <f>VLOOKUP(I819, Product!$A$2:$H$501, 4,FALSE)</f>
        <v>Haircare</v>
      </c>
      <c r="M819" s="11" t="str">
        <f>VLOOKUP(I819, Product!$A$2:$H$501,5,FALSE)</f>
        <v>Rice LLC</v>
      </c>
      <c r="N819" s="12">
        <f>VLOOKUP(I819, Product!$A$2:$I$501,8,FALSE)</f>
        <v>115.82</v>
      </c>
      <c r="O819" s="12">
        <f>VLOOKUP(I819, Product!$A$2:$I$501,9,FALSE)</f>
        <v>460</v>
      </c>
      <c r="P819" s="11" t="s">
        <v>1786</v>
      </c>
      <c r="Q819" s="11" t="str">
        <f>VLOOKUP(P819,Store_Dim!$A$2:$E$21,2,FALSE)</f>
        <v>Moore, Padilla and Butler</v>
      </c>
      <c r="R819" s="11" t="str">
        <f>VLOOKUP(P819,Store_Dim!$A$2:$E$21,3,FALSE)</f>
        <v>South</v>
      </c>
      <c r="S819" s="11" t="str">
        <f>VLOOKUP(P819,Store_Dim!$A$2:$E$21,4,FALSE)</f>
        <v>East Johnstad</v>
      </c>
      <c r="T819" s="11" t="str">
        <f>VLOOKUP(P819,Store_Dim!$A$2:$E$21,5,FALSE)</f>
        <v>Flagship</v>
      </c>
      <c r="U819" s="11" t="s">
        <v>3559</v>
      </c>
      <c r="V819" s="14">
        <f>VLOOKUP(Table1[[#This Row],[Sales_ID]],Sales!$A$2:$O$2001,2,FALSE)</f>
        <v>45862</v>
      </c>
      <c r="W819" s="15">
        <f>VLOOKUP(Table1[[#This Row],[Sales_ID]],Sales!$A$2:$O$2001,12,FALSE)</f>
        <v>1</v>
      </c>
      <c r="X819" s="16" t="str">
        <f>TEXT(VLOOKUP(Table1[[#This Row],[Sales_ID]],Sales!$A$2:$O$2001,13,FALSE),"₹#,##0")</f>
        <v>₹438</v>
      </c>
      <c r="Y819" s="51">
        <f>VLOOKUP(Table1[[#This Row],[Sales_ID]],Sales!$A$2:$O$2001,14,FALSE)</f>
        <v>0.02</v>
      </c>
      <c r="Z819" s="11" t="str">
        <f>VLOOKUP(Table1[[#This Row],[Sales_ID]],Sales!$A$2:$O$2001,10,FALSE)</f>
        <v>PayPal</v>
      </c>
      <c r="AA819" s="50">
        <f>VLOOKUP(Table1[[#This Row],[Sales_ID]],Sales!$A$2:$O$2001,15,FALSE)</f>
        <v>428.89699999999999</v>
      </c>
    </row>
    <row r="820" spans="1:27" x14ac:dyDescent="0.3">
      <c r="A820" s="11" t="s">
        <v>660</v>
      </c>
      <c r="B820" s="11" t="str">
        <f>PROPER(VLOOKUP(A820,Customer!$A$2:$J$501,9,FALSE))</f>
        <v>Christina Garcia</v>
      </c>
      <c r="C820" s="11" t="str">
        <f>PROPER(VLOOKUP(A820,Customer!$A$2:$H$501,3,FALSE))</f>
        <v>37</v>
      </c>
      <c r="D820" s="11" t="str">
        <f>PROPER(VLOOKUP(A820,Customer!$A$2:$H$501,4,FALSE))</f>
        <v>Female</v>
      </c>
      <c r="E820" s="11" t="str">
        <f>PROPER(VLOOKUP(A820,Customer!$A$2:$H$501,5,FALSE))</f>
        <v>Clarkeside</v>
      </c>
      <c r="F820" s="11" t="str">
        <f>PROPER(VLOOKUP(A820,Customer!$A$2:$H$501,6,FALSE))</f>
        <v>Kansas</v>
      </c>
      <c r="G820" s="11" t="str">
        <f>VLOOKUP(A820,Customer!$A$2:$H$501,7,FALSE)</f>
        <v>USA</v>
      </c>
      <c r="H820" s="11" t="str">
        <f>PROPER(VLOOKUP(A820,Customer!$A$1:$J$501,10,FALSE))</f>
        <v>Platinum</v>
      </c>
      <c r="I820" s="11" t="s">
        <v>1620</v>
      </c>
      <c r="J820" s="11" t="str">
        <f>VLOOKUP(I820, Product!$A$2:$H$501, 2,FALSE)</f>
        <v>Women's Summer Dress</v>
      </c>
      <c r="K820" s="11" t="str">
        <f>VLOOKUP(I820,Product!$A$2:$H$501,3,FALSE)</f>
        <v>Clothing</v>
      </c>
      <c r="L820" s="11" t="str">
        <f>VLOOKUP(I820, Product!$A$2:$H$501, 4,FALSE)</f>
        <v>Tops</v>
      </c>
      <c r="M820" s="11" t="str">
        <f>VLOOKUP(I820, Product!$A$2:$H$501,5,FALSE)</f>
        <v>Smith-Mills</v>
      </c>
      <c r="N820" s="12">
        <f>VLOOKUP(I820, Product!$A$2:$I$501,8,FALSE)</f>
        <v>223.43</v>
      </c>
      <c r="O820" s="12">
        <f>VLOOKUP(I820, Product!$A$2:$I$501,9,FALSE)</f>
        <v>154</v>
      </c>
      <c r="P820" s="11" t="s">
        <v>1797</v>
      </c>
      <c r="Q820" s="11" t="str">
        <f>VLOOKUP(P820,Store_Dim!$A$2:$E$21,2,FALSE)</f>
        <v>Gardner, Humphrey and Contreras</v>
      </c>
      <c r="R820" s="11" t="str">
        <f>VLOOKUP(P820,Store_Dim!$A$2:$E$21,3,FALSE)</f>
        <v>East</v>
      </c>
      <c r="S820" s="11" t="str">
        <f>VLOOKUP(P820,Store_Dim!$A$2:$E$21,4,FALSE)</f>
        <v>Johnsonville</v>
      </c>
      <c r="T820" s="11" t="str">
        <f>VLOOKUP(P820,Store_Dim!$A$2:$E$21,5,FALSE)</f>
        <v>Flagship</v>
      </c>
      <c r="U820" s="11" t="s">
        <v>3560</v>
      </c>
      <c r="V820" s="14">
        <f>VLOOKUP(Table1[[#This Row],[Sales_ID]],Sales!$A$2:$O$2001,2,FALSE)</f>
        <v>45843</v>
      </c>
      <c r="W820" s="15">
        <f>VLOOKUP(Table1[[#This Row],[Sales_ID]],Sales!$A$2:$O$2001,12,FALSE)</f>
        <v>2</v>
      </c>
      <c r="X820" s="16" t="str">
        <f>TEXT(VLOOKUP(Table1[[#This Row],[Sales_ID]],Sales!$A$2:$O$2001,13,FALSE),"₹#,##0")</f>
        <v>₹208</v>
      </c>
      <c r="Y820" s="51">
        <f>VLOOKUP(Table1[[#This Row],[Sales_ID]],Sales!$A$2:$O$2001,14,FALSE)</f>
        <v>0.27</v>
      </c>
      <c r="Z820" s="11" t="str">
        <f>VLOOKUP(Table1[[#This Row],[Sales_ID]],Sales!$A$2:$O$2001,10,FALSE)</f>
        <v>Credit Card</v>
      </c>
      <c r="AA820" s="50">
        <f>VLOOKUP(Table1[[#This Row],[Sales_ID]],Sales!$A$2:$O$2001,15,FALSE)</f>
        <v>303.81139999999999</v>
      </c>
    </row>
    <row r="821" spans="1:27" x14ac:dyDescent="0.3">
      <c r="A821" s="11" t="s">
        <v>205</v>
      </c>
      <c r="B821" s="11" t="str">
        <f>PROPER(VLOOKUP(A821,Customer!$A$2:$J$501,9,FALSE))</f>
        <v>Katherine Dorsey</v>
      </c>
      <c r="C821" s="11" t="str">
        <f>PROPER(VLOOKUP(A821,Customer!$A$2:$H$501,3,FALSE))</f>
        <v>24</v>
      </c>
      <c r="D821" s="11" t="str">
        <f>PROPER(VLOOKUP(A821,Customer!$A$2:$H$501,4,FALSE))</f>
        <v>Male</v>
      </c>
      <c r="E821" s="11" t="str">
        <f>PROPER(VLOOKUP(A821,Customer!$A$2:$H$501,5,FALSE))</f>
        <v>Christopherland</v>
      </c>
      <c r="F821" s="11" t="str">
        <f>PROPER(VLOOKUP(A821,Customer!$A$2:$H$501,6,FALSE))</f>
        <v>Oklahoma</v>
      </c>
      <c r="G821" s="11" t="str">
        <f>VLOOKUP(A821,Customer!$A$2:$H$501,7,FALSE)</f>
        <v>USA</v>
      </c>
      <c r="H821" s="11" t="str">
        <f>PROPER(VLOOKUP(A821,Customer!$A$1:$J$501,10,FALSE))</f>
        <v>Platinum</v>
      </c>
      <c r="I821" s="11" t="s">
        <v>1734</v>
      </c>
      <c r="J821" s="11" t="str">
        <f>VLOOKUP(I821, Product!$A$2:$H$501, 2,FALSE)</f>
        <v>USB-C Laptop Charger</v>
      </c>
      <c r="K821" s="11" t="str">
        <f>VLOOKUP(I821,Product!$A$2:$H$501,3,FALSE)</f>
        <v>Electronics</v>
      </c>
      <c r="L821" s="11" t="str">
        <f>VLOOKUP(I821, Product!$A$2:$H$501, 4,FALSE)</f>
        <v>Computer</v>
      </c>
      <c r="M821" s="11" t="str">
        <f>VLOOKUP(I821, Product!$A$2:$H$501,5,FALSE)</f>
        <v>Martin LLC</v>
      </c>
      <c r="N821" s="12">
        <f>VLOOKUP(I821, Product!$A$2:$I$501,8,FALSE)</f>
        <v>377.52</v>
      </c>
      <c r="O821" s="12">
        <f>VLOOKUP(I821, Product!$A$2:$I$501,9,FALSE)</f>
        <v>485</v>
      </c>
      <c r="P821" s="11" t="s">
        <v>1807</v>
      </c>
      <c r="Q821" s="11" t="str">
        <f>VLOOKUP(P821,Store_Dim!$A$2:$E$21,2,FALSE)</f>
        <v>Holloway Ltd</v>
      </c>
      <c r="R821" s="11" t="str">
        <f>VLOOKUP(P821,Store_Dim!$A$2:$E$21,3,FALSE)</f>
        <v>North</v>
      </c>
      <c r="S821" s="11" t="str">
        <f>VLOOKUP(P821,Store_Dim!$A$2:$E$21,4,FALSE)</f>
        <v>Bensonhaven</v>
      </c>
      <c r="T821" s="11" t="str">
        <f>VLOOKUP(P821,Store_Dim!$A$2:$E$21,5,FALSE)</f>
        <v>Flagship</v>
      </c>
      <c r="U821" s="11" t="s">
        <v>3561</v>
      </c>
      <c r="V821" s="14">
        <f>VLOOKUP(Table1[[#This Row],[Sales_ID]],Sales!$A$2:$O$2001,2,FALSE)</f>
        <v>45482</v>
      </c>
      <c r="W821" s="15">
        <f>VLOOKUP(Table1[[#This Row],[Sales_ID]],Sales!$A$2:$O$2001,12,FALSE)</f>
        <v>4</v>
      </c>
      <c r="X821" s="16" t="str">
        <f>TEXT(VLOOKUP(Table1[[#This Row],[Sales_ID]],Sales!$A$2:$O$2001,13,FALSE),"₹#,##0")</f>
        <v>₹826</v>
      </c>
      <c r="Y821" s="51">
        <f>VLOOKUP(Table1[[#This Row],[Sales_ID]],Sales!$A$2:$O$2001,14,FALSE)</f>
        <v>0.02</v>
      </c>
      <c r="Z821" s="11" t="str">
        <f>VLOOKUP(Table1[[#This Row],[Sales_ID]],Sales!$A$2:$O$2001,10,FALSE)</f>
        <v>Credit Card</v>
      </c>
      <c r="AA821" s="50">
        <f>VLOOKUP(Table1[[#This Row],[Sales_ID]],Sales!$A$2:$O$2001,15,FALSE)</f>
        <v>3237.0576000000001</v>
      </c>
    </row>
    <row r="822" spans="1:27" x14ac:dyDescent="0.3">
      <c r="A822" s="11" t="s">
        <v>405</v>
      </c>
      <c r="B822" s="11" t="str">
        <f>PROPER(VLOOKUP(A822,Customer!$A$2:$J$501,9,FALSE))</f>
        <v>Anthony Phillips</v>
      </c>
      <c r="C822" s="11" t="str">
        <f>PROPER(VLOOKUP(A822,Customer!$A$2:$H$501,3,FALSE))</f>
        <v>18</v>
      </c>
      <c r="D822" s="11" t="str">
        <f>PROPER(VLOOKUP(A822,Customer!$A$2:$H$501,4,FALSE))</f>
        <v>Female</v>
      </c>
      <c r="E822" s="11" t="str">
        <f>PROPER(VLOOKUP(A822,Customer!$A$2:$H$501,5,FALSE))</f>
        <v>North Davidport</v>
      </c>
      <c r="F822" s="11" t="str">
        <f>PROPER(VLOOKUP(A822,Customer!$A$2:$H$501,6,FALSE))</f>
        <v>Rhode Island</v>
      </c>
      <c r="G822" s="11" t="str">
        <f>VLOOKUP(A822,Customer!$A$2:$H$501,7,FALSE)</f>
        <v>USA</v>
      </c>
      <c r="H822" s="11" t="str">
        <f>PROPER(VLOOKUP(A822,Customer!$A$1:$J$501,10,FALSE))</f>
        <v>Platinum</v>
      </c>
      <c r="I822" s="11" t="s">
        <v>1598</v>
      </c>
      <c r="J822" s="11" t="str">
        <f>VLOOKUP(I822, Product!$A$2:$H$501, 2,FALSE)</f>
        <v>Women's Scarf Set</v>
      </c>
      <c r="K822" s="11" t="str">
        <f>VLOOKUP(I822,Product!$A$2:$H$501,3,FALSE)</f>
        <v>Clothing</v>
      </c>
      <c r="L822" s="11" t="str">
        <f>VLOOKUP(I822, Product!$A$2:$H$501, 4,FALSE)</f>
        <v>Accessories</v>
      </c>
      <c r="M822" s="11" t="str">
        <f>VLOOKUP(I822, Product!$A$2:$H$501,5,FALSE)</f>
        <v>Brown and Sons</v>
      </c>
      <c r="N822" s="12">
        <f>VLOOKUP(I822, Product!$A$2:$I$501,8,FALSE)</f>
        <v>174.02</v>
      </c>
      <c r="O822" s="12">
        <f>VLOOKUP(I822, Product!$A$2:$I$501,9,FALSE)</f>
        <v>268</v>
      </c>
      <c r="P822" s="11" t="s">
        <v>1807</v>
      </c>
      <c r="Q822" s="11" t="str">
        <f>VLOOKUP(P822,Store_Dim!$A$2:$E$21,2,FALSE)</f>
        <v>Holloway Ltd</v>
      </c>
      <c r="R822" s="11" t="str">
        <f>VLOOKUP(P822,Store_Dim!$A$2:$E$21,3,FALSE)</f>
        <v>North</v>
      </c>
      <c r="S822" s="11" t="str">
        <f>VLOOKUP(P822,Store_Dim!$A$2:$E$21,4,FALSE)</f>
        <v>Bensonhaven</v>
      </c>
      <c r="T822" s="11" t="str">
        <f>VLOOKUP(P822,Store_Dim!$A$2:$E$21,5,FALSE)</f>
        <v>Flagship</v>
      </c>
      <c r="U822" s="11" t="s">
        <v>3562</v>
      </c>
      <c r="V822" s="14">
        <f>VLOOKUP(Table1[[#This Row],[Sales_ID]],Sales!$A$2:$O$2001,2,FALSE)</f>
        <v>45313</v>
      </c>
      <c r="W822" s="15">
        <f>VLOOKUP(Table1[[#This Row],[Sales_ID]],Sales!$A$2:$O$2001,12,FALSE)</f>
        <v>3</v>
      </c>
      <c r="X822" s="16" t="str">
        <f>TEXT(VLOOKUP(Table1[[#This Row],[Sales_ID]],Sales!$A$2:$O$2001,13,FALSE),"₹#,##0")</f>
        <v>₹850</v>
      </c>
      <c r="Y822" s="51">
        <f>VLOOKUP(Table1[[#This Row],[Sales_ID]],Sales!$A$2:$O$2001,14,FALSE)</f>
        <v>0.12</v>
      </c>
      <c r="Z822" s="11" t="str">
        <f>VLOOKUP(Table1[[#This Row],[Sales_ID]],Sales!$A$2:$O$2001,10,FALSE)</f>
        <v>PayPal</v>
      </c>
      <c r="AA822" s="50">
        <f>VLOOKUP(Table1[[#This Row],[Sales_ID]],Sales!$A$2:$O$2001,15,FALSE)</f>
        <v>2243.3928000000001</v>
      </c>
    </row>
    <row r="823" spans="1:27" x14ac:dyDescent="0.3">
      <c r="A823" s="11" t="s">
        <v>1080</v>
      </c>
      <c r="B823" s="11" t="str">
        <f>PROPER(VLOOKUP(A823,Customer!$A$2:$J$501,9,FALSE))</f>
        <v>Evelyn Brown</v>
      </c>
      <c r="C823" s="11" t="str">
        <f>PROPER(VLOOKUP(A823,Customer!$A$2:$H$501,3,FALSE))</f>
        <v>39</v>
      </c>
      <c r="D823" s="11" t="str">
        <f>PROPER(VLOOKUP(A823,Customer!$A$2:$H$501,4,FALSE))</f>
        <v>Male</v>
      </c>
      <c r="E823" s="11" t="str">
        <f>PROPER(VLOOKUP(A823,Customer!$A$2:$H$501,5,FALSE))</f>
        <v>West Victoriaborough</v>
      </c>
      <c r="F823" s="11" t="str">
        <f>PROPER(VLOOKUP(A823,Customer!$A$2:$H$501,6,FALSE))</f>
        <v>New Mexico</v>
      </c>
      <c r="G823" s="11" t="str">
        <f>VLOOKUP(A823,Customer!$A$2:$H$501,7,FALSE)</f>
        <v>USA</v>
      </c>
      <c r="H823" s="11" t="str">
        <f>PROPER(VLOOKUP(A823,Customer!$A$1:$J$501,10,FALSE))</f>
        <v>Gold</v>
      </c>
      <c r="I823" s="11" t="s">
        <v>1668</v>
      </c>
      <c r="J823" s="11" t="str">
        <f>VLOOKUP(I823, Product!$A$2:$H$501, 2,FALSE)</f>
        <v>Luxury Perfume Spray</v>
      </c>
      <c r="K823" s="11" t="str">
        <f>VLOOKUP(I823,Product!$A$2:$H$501,3,FALSE)</f>
        <v>Beauty</v>
      </c>
      <c r="L823" s="11" t="str">
        <f>VLOOKUP(I823, Product!$A$2:$H$501, 4,FALSE)</f>
        <v>Fragrance</v>
      </c>
      <c r="M823" s="11" t="str">
        <f>VLOOKUP(I823, Product!$A$2:$H$501,5,FALSE)</f>
        <v>Gibson, Green and Lopez</v>
      </c>
      <c r="N823" s="12">
        <f>VLOOKUP(I823, Product!$A$2:$I$501,8,FALSE)</f>
        <v>482.75</v>
      </c>
      <c r="O823" s="12">
        <f>VLOOKUP(I823, Product!$A$2:$I$501,9,FALSE)</f>
        <v>444</v>
      </c>
      <c r="P823" s="11" t="s">
        <v>1769</v>
      </c>
      <c r="Q823" s="11" t="str">
        <f>VLOOKUP(P823,Store_Dim!$A$2:$E$21,2,FALSE)</f>
        <v>Alexander Group</v>
      </c>
      <c r="R823" s="11" t="str">
        <f>VLOOKUP(P823,Store_Dim!$A$2:$E$21,3,FALSE)</f>
        <v>South</v>
      </c>
      <c r="S823" s="11" t="str">
        <f>VLOOKUP(P823,Store_Dim!$A$2:$E$21,4,FALSE)</f>
        <v>Port Sharon</v>
      </c>
      <c r="T823" s="11" t="str">
        <f>VLOOKUP(P823,Store_Dim!$A$2:$E$21,5,FALSE)</f>
        <v>Online</v>
      </c>
      <c r="U823" s="11" t="s">
        <v>3563</v>
      </c>
      <c r="V823" s="14">
        <f>VLOOKUP(Table1[[#This Row],[Sales_ID]],Sales!$A$2:$O$2001,2,FALSE)</f>
        <v>45314</v>
      </c>
      <c r="W823" s="15">
        <f>VLOOKUP(Table1[[#This Row],[Sales_ID]],Sales!$A$2:$O$2001,12,FALSE)</f>
        <v>1</v>
      </c>
      <c r="X823" s="16" t="str">
        <f>TEXT(VLOOKUP(Table1[[#This Row],[Sales_ID]],Sales!$A$2:$O$2001,13,FALSE),"₹#,##0")</f>
        <v>₹89</v>
      </c>
      <c r="Y823" s="51">
        <f>VLOOKUP(Table1[[#This Row],[Sales_ID]],Sales!$A$2:$O$2001,14,FALSE)</f>
        <v>0.18</v>
      </c>
      <c r="Z823" s="11" t="str">
        <f>VLOOKUP(Table1[[#This Row],[Sales_ID]],Sales!$A$2:$O$2001,10,FALSE)</f>
        <v>Credit Card</v>
      </c>
      <c r="AA823" s="50">
        <f>VLOOKUP(Table1[[#This Row],[Sales_ID]],Sales!$A$2:$O$2001,15,FALSE)</f>
        <v>72.799600000000012</v>
      </c>
    </row>
    <row r="824" spans="1:27" x14ac:dyDescent="0.3">
      <c r="A824" s="11" t="s">
        <v>628</v>
      </c>
      <c r="B824" s="11" t="str">
        <f>PROPER(VLOOKUP(A824,Customer!$A$2:$J$501,9,FALSE))</f>
        <v>Todd Poole</v>
      </c>
      <c r="C824" s="11" t="str">
        <f>PROPER(VLOOKUP(A824,Customer!$A$2:$H$501,3,FALSE))</f>
        <v>29</v>
      </c>
      <c r="D824" s="11" t="str">
        <f>PROPER(VLOOKUP(A824,Customer!$A$2:$H$501,4,FALSE))</f>
        <v>Female</v>
      </c>
      <c r="E824" s="11" t="str">
        <f>PROPER(VLOOKUP(A824,Customer!$A$2:$H$501,5,FALSE))</f>
        <v>Johnsonshire</v>
      </c>
      <c r="F824" s="11" t="str">
        <f>PROPER(VLOOKUP(A824,Customer!$A$2:$H$501,6,FALSE))</f>
        <v>Ohio</v>
      </c>
      <c r="G824" s="11" t="str">
        <f>VLOOKUP(A824,Customer!$A$2:$H$501,7,FALSE)</f>
        <v>USA</v>
      </c>
      <c r="H824" s="11" t="str">
        <f>PROPER(VLOOKUP(A824,Customer!$A$1:$J$501,10,FALSE))</f>
        <v>Bronze</v>
      </c>
      <c r="I824" s="11" t="s">
        <v>1704</v>
      </c>
      <c r="J824" s="11" t="str">
        <f>VLOOKUP(I824, Product!$A$2:$H$501, 2,FALSE)</f>
        <v>Essential Oil Diffuser</v>
      </c>
      <c r="K824" s="11" t="str">
        <f>VLOOKUP(I824,Product!$A$2:$H$501,3,FALSE)</f>
        <v>Home</v>
      </c>
      <c r="L824" s="11" t="str">
        <f>VLOOKUP(I824, Product!$A$2:$H$501, 4,FALSE)</f>
        <v>Decor</v>
      </c>
      <c r="M824" s="11" t="str">
        <f>VLOOKUP(I824, Product!$A$2:$H$501,5,FALSE)</f>
        <v>Hernandez Inc</v>
      </c>
      <c r="N824" s="12">
        <f>VLOOKUP(I824, Product!$A$2:$I$501,8,FALSE)</f>
        <v>325.26</v>
      </c>
      <c r="O824" s="12">
        <f>VLOOKUP(I824, Product!$A$2:$I$501,9,FALSE)</f>
        <v>400</v>
      </c>
      <c r="P824" s="11" t="s">
        <v>1769</v>
      </c>
      <c r="Q824" s="11" t="str">
        <f>VLOOKUP(P824,Store_Dim!$A$2:$E$21,2,FALSE)</f>
        <v>Alexander Group</v>
      </c>
      <c r="R824" s="11" t="str">
        <f>VLOOKUP(P824,Store_Dim!$A$2:$E$21,3,FALSE)</f>
        <v>South</v>
      </c>
      <c r="S824" s="11" t="str">
        <f>VLOOKUP(P824,Store_Dim!$A$2:$E$21,4,FALSE)</f>
        <v>Port Sharon</v>
      </c>
      <c r="T824" s="11" t="str">
        <f>VLOOKUP(P824,Store_Dim!$A$2:$E$21,5,FALSE)</f>
        <v>Online</v>
      </c>
      <c r="U824" s="11" t="s">
        <v>3564</v>
      </c>
      <c r="V824" s="14">
        <f>VLOOKUP(Table1[[#This Row],[Sales_ID]],Sales!$A$2:$O$2001,2,FALSE)</f>
        <v>45526</v>
      </c>
      <c r="W824" s="15">
        <f>VLOOKUP(Table1[[#This Row],[Sales_ID]],Sales!$A$2:$O$2001,12,FALSE)</f>
        <v>4</v>
      </c>
      <c r="X824" s="16" t="str">
        <f>TEXT(VLOOKUP(Table1[[#This Row],[Sales_ID]],Sales!$A$2:$O$2001,13,FALSE),"₹#,##0")</f>
        <v>₹507</v>
      </c>
      <c r="Y824" s="51">
        <f>VLOOKUP(Table1[[#This Row],[Sales_ID]],Sales!$A$2:$O$2001,14,FALSE)</f>
        <v>0.14000000000000001</v>
      </c>
      <c r="Z824" s="11" t="str">
        <f>VLOOKUP(Table1[[#This Row],[Sales_ID]],Sales!$A$2:$O$2001,10,FALSE)</f>
        <v>PayPal</v>
      </c>
      <c r="AA824" s="50">
        <f>VLOOKUP(Table1[[#This Row],[Sales_ID]],Sales!$A$2:$O$2001,15,FALSE)</f>
        <v>1744.8368</v>
      </c>
    </row>
    <row r="825" spans="1:27" x14ac:dyDescent="0.3">
      <c r="A825" s="11" t="s">
        <v>996</v>
      </c>
      <c r="B825" s="11" t="str">
        <f>PROPER(VLOOKUP(A825,Customer!$A$2:$J$501,9,FALSE))</f>
        <v>Robert House</v>
      </c>
      <c r="C825" s="11" t="str">
        <f>PROPER(VLOOKUP(A825,Customer!$A$2:$H$501,3,FALSE))</f>
        <v>34</v>
      </c>
      <c r="D825" s="11" t="str">
        <f>PROPER(VLOOKUP(A825,Customer!$A$2:$H$501,4,FALSE))</f>
        <v>Male</v>
      </c>
      <c r="E825" s="11" t="str">
        <f>PROPER(VLOOKUP(A825,Customer!$A$2:$H$501,5,FALSE))</f>
        <v>Lake James</v>
      </c>
      <c r="F825" s="11" t="str">
        <f>PROPER(VLOOKUP(A825,Customer!$A$2:$H$501,6,FALSE))</f>
        <v>Maryland</v>
      </c>
      <c r="G825" s="11" t="str">
        <f>VLOOKUP(A825,Customer!$A$2:$H$501,7,FALSE)</f>
        <v>USA</v>
      </c>
      <c r="H825" s="11" t="str">
        <f>PROPER(VLOOKUP(A825,Customer!$A$1:$J$501,10,FALSE))</f>
        <v>Gold</v>
      </c>
      <c r="I825" s="11" t="s">
        <v>1740</v>
      </c>
      <c r="J825" s="11" t="str">
        <f>VLOOKUP(I825, Product!$A$2:$H$501, 2,FALSE)</f>
        <v>Women's Formal Blazer</v>
      </c>
      <c r="K825" s="11" t="str">
        <f>VLOOKUP(I825,Product!$A$2:$H$501,3,FALSE)</f>
        <v>Clothing</v>
      </c>
      <c r="L825" s="11" t="str">
        <f>VLOOKUP(I825, Product!$A$2:$H$501, 4,FALSE)</f>
        <v>Outerwear</v>
      </c>
      <c r="M825" s="11" t="str">
        <f>VLOOKUP(I825, Product!$A$2:$H$501,5,FALSE)</f>
        <v>Phillips and Sons</v>
      </c>
      <c r="N825" s="12">
        <f>VLOOKUP(I825, Product!$A$2:$I$501,8,FALSE)</f>
        <v>358.47</v>
      </c>
      <c r="O825" s="12">
        <f>VLOOKUP(I825, Product!$A$2:$I$501,9,FALSE)</f>
        <v>143</v>
      </c>
      <c r="P825" s="11" t="s">
        <v>1752</v>
      </c>
      <c r="Q825" s="11" t="str">
        <f>VLOOKUP(P825,Store_Dim!$A$2:$E$21,2,FALSE)</f>
        <v>Rivera-Warner</v>
      </c>
      <c r="R825" s="11" t="str">
        <f>VLOOKUP(P825,Store_Dim!$A$2:$E$21,3,FALSE)</f>
        <v>East</v>
      </c>
      <c r="S825" s="11" t="str">
        <f>VLOOKUP(P825,Store_Dim!$A$2:$E$21,4,FALSE)</f>
        <v>Washingtonfurt</v>
      </c>
      <c r="T825" s="11" t="str">
        <f>VLOOKUP(P825,Store_Dim!$A$2:$E$21,5,FALSE)</f>
        <v>Flagship</v>
      </c>
      <c r="U825" s="11" t="s">
        <v>3565</v>
      </c>
      <c r="V825" s="14">
        <f>VLOOKUP(Table1[[#This Row],[Sales_ID]],Sales!$A$2:$O$2001,2,FALSE)</f>
        <v>45887</v>
      </c>
      <c r="W825" s="15">
        <f>VLOOKUP(Table1[[#This Row],[Sales_ID]],Sales!$A$2:$O$2001,12,FALSE)</f>
        <v>3</v>
      </c>
      <c r="X825" s="16" t="str">
        <f>TEXT(VLOOKUP(Table1[[#This Row],[Sales_ID]],Sales!$A$2:$O$2001,13,FALSE),"₹#,##0")</f>
        <v>₹331</v>
      </c>
      <c r="Y825" s="51">
        <f>VLOOKUP(Table1[[#This Row],[Sales_ID]],Sales!$A$2:$O$2001,14,FALSE)</f>
        <v>0.11</v>
      </c>
      <c r="Z825" s="11" t="str">
        <f>VLOOKUP(Table1[[#This Row],[Sales_ID]],Sales!$A$2:$O$2001,10,FALSE)</f>
        <v>Credit Card</v>
      </c>
      <c r="AA825" s="50">
        <f>VLOOKUP(Table1[[#This Row],[Sales_ID]],Sales!$A$2:$O$2001,15,FALSE)</f>
        <v>883.71660000000008</v>
      </c>
    </row>
    <row r="826" spans="1:27" x14ac:dyDescent="0.3">
      <c r="A826" s="11" t="s">
        <v>929</v>
      </c>
      <c r="B826" s="11" t="str">
        <f>PROPER(VLOOKUP(A826,Customer!$A$2:$J$501,9,FALSE))</f>
        <v>Gloria Taylor</v>
      </c>
      <c r="C826" s="11" t="str">
        <f>PROPER(VLOOKUP(A826,Customer!$A$2:$H$501,3,FALSE))</f>
        <v>56</v>
      </c>
      <c r="D826" s="11" t="str">
        <f>PROPER(VLOOKUP(A826,Customer!$A$2:$H$501,4,FALSE))</f>
        <v>Female</v>
      </c>
      <c r="E826" s="11" t="str">
        <f>PROPER(VLOOKUP(A826,Customer!$A$2:$H$501,5,FALSE))</f>
        <v>North Daniel</v>
      </c>
      <c r="F826" s="11" t="str">
        <f>PROPER(VLOOKUP(A826,Customer!$A$2:$H$501,6,FALSE))</f>
        <v>Louisiana</v>
      </c>
      <c r="G826" s="11" t="str">
        <f>VLOOKUP(A826,Customer!$A$2:$H$501,7,FALSE)</f>
        <v>USA</v>
      </c>
      <c r="H826" s="11" t="str">
        <f>PROPER(VLOOKUP(A826,Customer!$A$1:$J$501,10,FALSE))</f>
        <v>Platinum</v>
      </c>
      <c r="I826" s="11" t="s">
        <v>1588</v>
      </c>
      <c r="J826" s="11" t="str">
        <f>VLOOKUP(I826, Product!$A$2:$H$501, 2,FALSE)</f>
        <v>Outdoor Sports Water Bottle</v>
      </c>
      <c r="K826" s="11" t="str">
        <f>VLOOKUP(I826,Product!$A$2:$H$501,3,FALSE)</f>
        <v>Sports</v>
      </c>
      <c r="L826" s="11" t="str">
        <f>VLOOKUP(I826, Product!$A$2:$H$501, 4,FALSE)</f>
        <v>Accessories</v>
      </c>
      <c r="M826" s="11" t="str">
        <f>VLOOKUP(I826, Product!$A$2:$H$501,5,FALSE)</f>
        <v>Soto-Ellis</v>
      </c>
      <c r="N826" s="12">
        <f>VLOOKUP(I826, Product!$A$2:$I$501,8,FALSE)</f>
        <v>131.51</v>
      </c>
      <c r="O826" s="12">
        <f>VLOOKUP(I826, Product!$A$2:$I$501,9,FALSE)</f>
        <v>281.95833333333331</v>
      </c>
      <c r="P826" s="11" t="s">
        <v>1779</v>
      </c>
      <c r="Q826" s="11" t="str">
        <f>VLOOKUP(P826,Store_Dim!$A$2:$E$21,2,FALSE)</f>
        <v>Martinez-Mullins</v>
      </c>
      <c r="R826" s="11" t="str">
        <f>VLOOKUP(P826,Store_Dim!$A$2:$E$21,3,FALSE)</f>
        <v>South</v>
      </c>
      <c r="S826" s="11" t="str">
        <f>VLOOKUP(P826,Store_Dim!$A$2:$E$21,4,FALSE)</f>
        <v>Williamsfurt</v>
      </c>
      <c r="T826" s="11" t="str">
        <f>VLOOKUP(P826,Store_Dim!$A$2:$E$21,5,FALSE)</f>
        <v>Online</v>
      </c>
      <c r="U826" s="11" t="s">
        <v>2000</v>
      </c>
      <c r="V826" s="14">
        <f>VLOOKUP(Table1[[#This Row],[Sales_ID]],Sales!$A$2:$O$2001,2,FALSE)</f>
        <v>45267</v>
      </c>
      <c r="W826" s="15">
        <f>VLOOKUP(Table1[[#This Row],[Sales_ID]],Sales!$A$2:$O$2001,12,FALSE)</f>
        <v>4</v>
      </c>
      <c r="X826" s="16" t="str">
        <f>TEXT(VLOOKUP(Table1[[#This Row],[Sales_ID]],Sales!$A$2:$O$2001,13,FALSE),"₹#,##0")</f>
        <v>₹756</v>
      </c>
      <c r="Y826" s="51">
        <f>VLOOKUP(Table1[[#This Row],[Sales_ID]],Sales!$A$2:$O$2001,14,FALSE)</f>
        <v>0.05</v>
      </c>
      <c r="Z826" s="11" t="str">
        <f>VLOOKUP(Table1[[#This Row],[Sales_ID]],Sales!$A$2:$O$2001,10,FALSE)</f>
        <v>COD</v>
      </c>
      <c r="AA826" s="50">
        <f>VLOOKUP(Table1[[#This Row],[Sales_ID]],Sales!$A$2:$O$2001,15,FALSE)</f>
        <v>2873.864</v>
      </c>
    </row>
    <row r="827" spans="1:27" x14ac:dyDescent="0.3">
      <c r="A827" s="11" t="s">
        <v>195</v>
      </c>
      <c r="B827" s="11" t="str">
        <f>PROPER(VLOOKUP(A827,Customer!$A$2:$J$501,9,FALSE))</f>
        <v>Sarah Rodgers</v>
      </c>
      <c r="C827" s="11" t="str">
        <f>PROPER(VLOOKUP(A827,Customer!$A$2:$H$501,3,FALSE))</f>
        <v>23</v>
      </c>
      <c r="D827" s="11" t="str">
        <f>PROPER(VLOOKUP(A827,Customer!$A$2:$H$501,4,FALSE))</f>
        <v>Female</v>
      </c>
      <c r="E827" s="11" t="str">
        <f>PROPER(VLOOKUP(A827,Customer!$A$2:$H$501,5,FALSE))</f>
        <v>New Julia</v>
      </c>
      <c r="F827" s="11" t="str">
        <f>PROPER(VLOOKUP(A827,Customer!$A$2:$H$501,6,FALSE))</f>
        <v>West Virginia</v>
      </c>
      <c r="G827" s="11" t="str">
        <f>VLOOKUP(A827,Customer!$A$2:$H$501,7,FALSE)</f>
        <v>USA</v>
      </c>
      <c r="H827" s="11" t="str">
        <f>PROPER(VLOOKUP(A827,Customer!$A$1:$J$501,10,FALSE))</f>
        <v>Gold</v>
      </c>
      <c r="I827" s="11" t="s">
        <v>1622</v>
      </c>
      <c r="J827" s="11" t="str">
        <f>VLOOKUP(I827, Product!$A$2:$H$501, 2,FALSE)</f>
        <v>Men's Casual Sneakers</v>
      </c>
      <c r="K827" s="11" t="str">
        <f>VLOOKUP(I827,Product!$A$2:$H$501,3,FALSE)</f>
        <v>Clothing</v>
      </c>
      <c r="L827" s="11" t="str">
        <f>VLOOKUP(I827, Product!$A$2:$H$501, 4,FALSE)</f>
        <v>Footwear</v>
      </c>
      <c r="M827" s="11" t="str">
        <f>VLOOKUP(I827, Product!$A$2:$H$501,5,FALSE)</f>
        <v>Hogan-Lee</v>
      </c>
      <c r="N827" s="12">
        <f>VLOOKUP(I827, Product!$A$2:$I$501,8,FALSE)</f>
        <v>353.47</v>
      </c>
      <c r="O827" s="12">
        <f>VLOOKUP(I827, Product!$A$2:$I$501,9,FALSE)</f>
        <v>214</v>
      </c>
      <c r="P827" s="11" t="s">
        <v>1813</v>
      </c>
      <c r="Q827" s="11" t="str">
        <f>VLOOKUP(P827,Store_Dim!$A$2:$E$21,2,FALSE)</f>
        <v>Mann-Austin</v>
      </c>
      <c r="R827" s="11" t="str">
        <f>VLOOKUP(P827,Store_Dim!$A$2:$E$21,3,FALSE)</f>
        <v>East</v>
      </c>
      <c r="S827" s="11" t="str">
        <f>VLOOKUP(P827,Store_Dim!$A$2:$E$21,4,FALSE)</f>
        <v>Vasquezborough</v>
      </c>
      <c r="T827" s="11" t="str">
        <f>VLOOKUP(P827,Store_Dim!$A$2:$E$21,5,FALSE)</f>
        <v>Online</v>
      </c>
      <c r="U827" s="11" t="s">
        <v>3566</v>
      </c>
      <c r="V827" s="14">
        <f>VLOOKUP(Table1[[#This Row],[Sales_ID]],Sales!$A$2:$O$2001,2,FALSE)</f>
        <v>45562</v>
      </c>
      <c r="W827" s="15">
        <f>VLOOKUP(Table1[[#This Row],[Sales_ID]],Sales!$A$2:$O$2001,12,FALSE)</f>
        <v>4</v>
      </c>
      <c r="X827" s="16" t="str">
        <f>TEXT(VLOOKUP(Table1[[#This Row],[Sales_ID]],Sales!$A$2:$O$2001,13,FALSE),"₹#,##0")</f>
        <v>₹443</v>
      </c>
      <c r="Y827" s="51">
        <f>VLOOKUP(Table1[[#This Row],[Sales_ID]],Sales!$A$2:$O$2001,14,FALSE)</f>
        <v>0.08</v>
      </c>
      <c r="Z827" s="11" t="str">
        <f>VLOOKUP(Table1[[#This Row],[Sales_ID]],Sales!$A$2:$O$2001,10,FALSE)</f>
        <v>Credit Card</v>
      </c>
      <c r="AA827" s="50">
        <f>VLOOKUP(Table1[[#This Row],[Sales_ID]],Sales!$A$2:$O$2001,15,FALSE)</f>
        <v>1629.7616</v>
      </c>
    </row>
    <row r="828" spans="1:27" x14ac:dyDescent="0.3">
      <c r="A828" s="11" t="s">
        <v>48</v>
      </c>
      <c r="B828" s="11" t="str">
        <f>PROPER(VLOOKUP(A828,Customer!$A$2:$J$501,9,FALSE))</f>
        <v>Ms. Maria Leach</v>
      </c>
      <c r="C828" s="11" t="str">
        <f>PROPER(VLOOKUP(A828,Customer!$A$2:$H$501,3,FALSE))</f>
        <v>64</v>
      </c>
      <c r="D828" s="11" t="str">
        <f>PROPER(VLOOKUP(A828,Customer!$A$2:$H$501,4,FALSE))</f>
        <v>Male</v>
      </c>
      <c r="E828" s="11" t="str">
        <f>PROPER(VLOOKUP(A828,Customer!$A$2:$H$501,5,FALSE))</f>
        <v>Melissashire</v>
      </c>
      <c r="F828" s="11" t="str">
        <f>PROPER(VLOOKUP(A828,Customer!$A$2:$H$501,6,FALSE))</f>
        <v>Pennsylvania</v>
      </c>
      <c r="G828" s="11" t="str">
        <f>VLOOKUP(A828,Customer!$A$2:$H$501,7,FALSE)</f>
        <v>USA</v>
      </c>
      <c r="H828" s="11" t="str">
        <f>PROPER(VLOOKUP(A828,Customer!$A$1:$J$501,10,FALSE))</f>
        <v>Platinum</v>
      </c>
      <c r="I828" s="11" t="s">
        <v>1740</v>
      </c>
      <c r="J828" s="11" t="str">
        <f>VLOOKUP(I828, Product!$A$2:$H$501, 2,FALSE)</f>
        <v>Women's Formal Blazer</v>
      </c>
      <c r="K828" s="11" t="str">
        <f>VLOOKUP(I828,Product!$A$2:$H$501,3,FALSE)</f>
        <v>Clothing</v>
      </c>
      <c r="L828" s="11" t="str">
        <f>VLOOKUP(I828, Product!$A$2:$H$501, 4,FALSE)</f>
        <v>Outerwear</v>
      </c>
      <c r="M828" s="11" t="str">
        <f>VLOOKUP(I828, Product!$A$2:$H$501,5,FALSE)</f>
        <v>Phillips and Sons</v>
      </c>
      <c r="N828" s="12">
        <f>VLOOKUP(I828, Product!$A$2:$I$501,8,FALSE)</f>
        <v>358.47</v>
      </c>
      <c r="O828" s="12">
        <f>VLOOKUP(I828, Product!$A$2:$I$501,9,FALSE)</f>
        <v>143</v>
      </c>
      <c r="P828" s="11" t="s">
        <v>1761</v>
      </c>
      <c r="Q828" s="11" t="str">
        <f>VLOOKUP(P828,Store_Dim!$A$2:$E$21,2,FALSE)</f>
        <v>Black-Horn</v>
      </c>
      <c r="R828" s="11" t="str">
        <f>VLOOKUP(P828,Store_Dim!$A$2:$E$21,3,FALSE)</f>
        <v>South</v>
      </c>
      <c r="S828" s="11" t="str">
        <f>VLOOKUP(P828,Store_Dim!$A$2:$E$21,4,FALSE)</f>
        <v>North Nancyview</v>
      </c>
      <c r="T828" s="11" t="str">
        <f>VLOOKUP(P828,Store_Dim!$A$2:$E$21,5,FALSE)</f>
        <v>Outlet</v>
      </c>
      <c r="U828" s="11" t="s">
        <v>3567</v>
      </c>
      <c r="V828" s="14">
        <f>VLOOKUP(Table1[[#This Row],[Sales_ID]],Sales!$A$2:$O$2001,2,FALSE)</f>
        <v>45880</v>
      </c>
      <c r="W828" s="15">
        <f>VLOOKUP(Table1[[#This Row],[Sales_ID]],Sales!$A$2:$O$2001,12,FALSE)</f>
        <v>2</v>
      </c>
      <c r="X828" s="16" t="str">
        <f>TEXT(VLOOKUP(Table1[[#This Row],[Sales_ID]],Sales!$A$2:$O$2001,13,FALSE),"₹#,##0")</f>
        <v>₹940</v>
      </c>
      <c r="Y828" s="51">
        <f>VLOOKUP(Table1[[#This Row],[Sales_ID]],Sales!$A$2:$O$2001,14,FALSE)</f>
        <v>0.14000000000000001</v>
      </c>
      <c r="Z828" s="11" t="str">
        <f>VLOOKUP(Table1[[#This Row],[Sales_ID]],Sales!$A$2:$O$2001,10,FALSE)</f>
        <v>PayPal</v>
      </c>
      <c r="AA828" s="50">
        <f>VLOOKUP(Table1[[#This Row],[Sales_ID]],Sales!$A$2:$O$2001,15,FALSE)</f>
        <v>1616.2152000000001</v>
      </c>
    </row>
    <row r="829" spans="1:27" x14ac:dyDescent="0.3">
      <c r="A829" s="11" t="s">
        <v>929</v>
      </c>
      <c r="B829" s="11" t="str">
        <f>PROPER(VLOOKUP(A829,Customer!$A$2:$J$501,9,FALSE))</f>
        <v>Gloria Taylor</v>
      </c>
      <c r="C829" s="11" t="str">
        <f>PROPER(VLOOKUP(A829,Customer!$A$2:$H$501,3,FALSE))</f>
        <v>56</v>
      </c>
      <c r="D829" s="11" t="str">
        <f>PROPER(VLOOKUP(A829,Customer!$A$2:$H$501,4,FALSE))</f>
        <v>Female</v>
      </c>
      <c r="E829" s="11" t="str">
        <f>PROPER(VLOOKUP(A829,Customer!$A$2:$H$501,5,FALSE))</f>
        <v>North Daniel</v>
      </c>
      <c r="F829" s="11" t="str">
        <f>PROPER(VLOOKUP(A829,Customer!$A$2:$H$501,6,FALSE))</f>
        <v>Louisiana</v>
      </c>
      <c r="G829" s="11" t="str">
        <f>VLOOKUP(A829,Customer!$A$2:$H$501,7,FALSE)</f>
        <v>USA</v>
      </c>
      <c r="H829" s="11" t="str">
        <f>PROPER(VLOOKUP(A829,Customer!$A$1:$J$501,10,FALSE))</f>
        <v>Platinum</v>
      </c>
      <c r="I829" s="11" t="s">
        <v>1694</v>
      </c>
      <c r="J829" s="11" t="str">
        <f>VLOOKUP(I829, Product!$A$2:$H$501, 2,FALSE)</f>
        <v>Shin Guards – Adult</v>
      </c>
      <c r="K829" s="11" t="str">
        <f>VLOOKUP(I829,Product!$A$2:$H$501,3,FALSE)</f>
        <v>Sports</v>
      </c>
      <c r="L829" s="11" t="str">
        <f>VLOOKUP(I829, Product!$A$2:$H$501, 4,FALSE)</f>
        <v>Team Sports</v>
      </c>
      <c r="M829" s="11" t="str">
        <f>VLOOKUP(I829, Product!$A$2:$H$501,5,FALSE)</f>
        <v>French Ltd</v>
      </c>
      <c r="N829" s="12">
        <f>VLOOKUP(I829, Product!$A$2:$I$501,8,FALSE)</f>
        <v>107.06</v>
      </c>
      <c r="O829" s="12">
        <f>VLOOKUP(I829, Product!$A$2:$I$501,9,FALSE)</f>
        <v>359</v>
      </c>
      <c r="P829" s="11" t="s">
        <v>1766</v>
      </c>
      <c r="Q829" s="11" t="str">
        <f>VLOOKUP(P829,Store_Dim!$A$2:$E$21,2,FALSE)</f>
        <v>Johnson-Wright</v>
      </c>
      <c r="R829" s="11" t="str">
        <f>VLOOKUP(P829,Store_Dim!$A$2:$E$21,3,FALSE)</f>
        <v>North</v>
      </c>
      <c r="S829" s="11" t="str">
        <f>VLOOKUP(P829,Store_Dim!$A$2:$E$21,4,FALSE)</f>
        <v>Hoodberg</v>
      </c>
      <c r="T829" s="11" t="str">
        <f>VLOOKUP(P829,Store_Dim!$A$2:$E$21,5,FALSE)</f>
        <v>Outlet</v>
      </c>
      <c r="U829" s="11" t="s">
        <v>3568</v>
      </c>
      <c r="V829" s="14">
        <f>VLOOKUP(Table1[[#This Row],[Sales_ID]],Sales!$A$2:$O$2001,2,FALSE)</f>
        <v>45556</v>
      </c>
      <c r="W829" s="15">
        <f>VLOOKUP(Table1[[#This Row],[Sales_ID]],Sales!$A$2:$O$2001,12,FALSE)</f>
        <v>1</v>
      </c>
      <c r="X829" s="16" t="str">
        <f>TEXT(VLOOKUP(Table1[[#This Row],[Sales_ID]],Sales!$A$2:$O$2001,13,FALSE),"₹#,##0")</f>
        <v>₹24</v>
      </c>
      <c r="Y829" s="51">
        <f>VLOOKUP(Table1[[#This Row],[Sales_ID]],Sales!$A$2:$O$2001,14,FALSE)</f>
        <v>0</v>
      </c>
      <c r="Z829" s="11" t="str">
        <f>VLOOKUP(Table1[[#This Row],[Sales_ID]],Sales!$A$2:$O$2001,10,FALSE)</f>
        <v>Credit Card</v>
      </c>
      <c r="AA829" s="50">
        <f>VLOOKUP(Table1[[#This Row],[Sales_ID]],Sales!$A$2:$O$2001,15,FALSE)</f>
        <v>24.13</v>
      </c>
    </row>
    <row r="830" spans="1:27" x14ac:dyDescent="0.3">
      <c r="A830" s="11" t="s">
        <v>1139</v>
      </c>
      <c r="B830" s="11" t="str">
        <f>PROPER(VLOOKUP(A830,Customer!$A$2:$J$501,9,FALSE))</f>
        <v>Chloe Aguilar</v>
      </c>
      <c r="C830" s="11" t="str">
        <f>PROPER(VLOOKUP(A830,Customer!$A$2:$H$501,3,FALSE))</f>
        <v>58</v>
      </c>
      <c r="D830" s="11" t="str">
        <f>PROPER(VLOOKUP(A830,Customer!$A$2:$H$501,4,FALSE))</f>
        <v>Male</v>
      </c>
      <c r="E830" s="11" t="str">
        <f>PROPER(VLOOKUP(A830,Customer!$A$2:$H$501,5,FALSE))</f>
        <v>Lake Johnside</v>
      </c>
      <c r="F830" s="11" t="str">
        <f>PROPER(VLOOKUP(A830,Customer!$A$2:$H$501,6,FALSE))</f>
        <v>Arizona</v>
      </c>
      <c r="G830" s="11" t="str">
        <f>VLOOKUP(A830,Customer!$A$2:$H$501,7,FALSE)</f>
        <v>USA</v>
      </c>
      <c r="H830" s="11" t="str">
        <f>PROPER(VLOOKUP(A830,Customer!$A$1:$J$501,10,FALSE))</f>
        <v>Bronze</v>
      </c>
      <c r="I830" s="11" t="s">
        <v>1630</v>
      </c>
      <c r="J830" s="11" t="str">
        <f>VLOOKUP(I830, Product!$A$2:$H$501, 2,FALSE)</f>
        <v>Yoga Exercise Mat</v>
      </c>
      <c r="K830" s="11" t="str">
        <f>VLOOKUP(I830,Product!$A$2:$H$501,3,FALSE)</f>
        <v>Sports</v>
      </c>
      <c r="L830" s="11" t="str">
        <f>VLOOKUP(I830, Product!$A$2:$H$501, 4,FALSE)</f>
        <v>Fitness</v>
      </c>
      <c r="M830" s="11" t="str">
        <f>VLOOKUP(I830, Product!$A$2:$H$501,5,FALSE)</f>
        <v>Carroll, Long and Mendoza</v>
      </c>
      <c r="N830" s="12">
        <f>VLOOKUP(I830, Product!$A$2:$I$501,8,FALSE)</f>
        <v>313.26</v>
      </c>
      <c r="O830" s="12">
        <f>VLOOKUP(I830, Product!$A$2:$I$501,9,FALSE)</f>
        <v>369</v>
      </c>
      <c r="P830" s="11" t="s">
        <v>1766</v>
      </c>
      <c r="Q830" s="11" t="str">
        <f>VLOOKUP(P830,Store_Dim!$A$2:$E$21,2,FALSE)</f>
        <v>Johnson-Wright</v>
      </c>
      <c r="R830" s="11" t="str">
        <f>VLOOKUP(P830,Store_Dim!$A$2:$E$21,3,FALSE)</f>
        <v>North</v>
      </c>
      <c r="S830" s="11" t="str">
        <f>VLOOKUP(P830,Store_Dim!$A$2:$E$21,4,FALSE)</f>
        <v>Hoodberg</v>
      </c>
      <c r="T830" s="11" t="str">
        <f>VLOOKUP(P830,Store_Dim!$A$2:$E$21,5,FALSE)</f>
        <v>Outlet</v>
      </c>
      <c r="U830" s="11" t="s">
        <v>3569</v>
      </c>
      <c r="V830" s="14">
        <f>VLOOKUP(Table1[[#This Row],[Sales_ID]],Sales!$A$2:$O$2001,2,FALSE)</f>
        <v>45355</v>
      </c>
      <c r="W830" s="15">
        <f>VLOOKUP(Table1[[#This Row],[Sales_ID]],Sales!$A$2:$O$2001,12,FALSE)</f>
        <v>3</v>
      </c>
      <c r="X830" s="16" t="str">
        <f>TEXT(VLOOKUP(Table1[[#This Row],[Sales_ID]],Sales!$A$2:$O$2001,13,FALSE),"₹#,##0")</f>
        <v>₹240</v>
      </c>
      <c r="Y830" s="51">
        <f>VLOOKUP(Table1[[#This Row],[Sales_ID]],Sales!$A$2:$O$2001,14,FALSE)</f>
        <v>0.28999999999999998</v>
      </c>
      <c r="Z830" s="11" t="str">
        <f>VLOOKUP(Table1[[#This Row],[Sales_ID]],Sales!$A$2:$O$2001,10,FALSE)</f>
        <v>COD</v>
      </c>
      <c r="AA830" s="50">
        <f>VLOOKUP(Table1[[#This Row],[Sales_ID]],Sales!$A$2:$O$2001,15,FALSE)</f>
        <v>510.22019999999998</v>
      </c>
    </row>
    <row r="831" spans="1:27" x14ac:dyDescent="0.3">
      <c r="A831" s="11" t="s">
        <v>1484</v>
      </c>
      <c r="B831" s="11" t="str">
        <f>PROPER(VLOOKUP(A831,Customer!$A$2:$J$501,9,FALSE))</f>
        <v>Sheri Joyce</v>
      </c>
      <c r="C831" s="11" t="str">
        <f>PROPER(VLOOKUP(A831,Customer!$A$2:$H$501,3,FALSE))</f>
        <v>26</v>
      </c>
      <c r="D831" s="11" t="str">
        <f>PROPER(VLOOKUP(A831,Customer!$A$2:$H$501,4,FALSE))</f>
        <v>Male</v>
      </c>
      <c r="E831" s="11" t="str">
        <f>PROPER(VLOOKUP(A831,Customer!$A$2:$H$501,5,FALSE))</f>
        <v>West Tylerfort</v>
      </c>
      <c r="F831" s="11" t="str">
        <f>PROPER(VLOOKUP(A831,Customer!$A$2:$H$501,6,FALSE))</f>
        <v>Kentucky</v>
      </c>
      <c r="G831" s="11" t="str">
        <f>VLOOKUP(A831,Customer!$A$2:$H$501,7,FALSE)</f>
        <v>USA</v>
      </c>
      <c r="H831" s="11" t="str">
        <f>PROPER(VLOOKUP(A831,Customer!$A$1:$J$501,10,FALSE))</f>
        <v>Platinum</v>
      </c>
      <c r="I831" s="11" t="s">
        <v>1640</v>
      </c>
      <c r="J831" s="11" t="str">
        <f>VLOOKUP(I831, Product!$A$2:$H$501, 2,FALSE)</f>
        <v>Men's Winter Jacket</v>
      </c>
      <c r="K831" s="11" t="str">
        <f>VLOOKUP(I831,Product!$A$2:$H$501,3,FALSE)</f>
        <v>Clothing</v>
      </c>
      <c r="L831" s="11" t="str">
        <f>VLOOKUP(I831, Product!$A$2:$H$501, 4,FALSE)</f>
        <v>Outerwear</v>
      </c>
      <c r="M831" s="11" t="str">
        <f>VLOOKUP(I831, Product!$A$2:$H$501,5,FALSE)</f>
        <v>Kelly, Smith and Perez</v>
      </c>
      <c r="N831" s="12">
        <f>VLOOKUP(I831, Product!$A$2:$I$501,8,FALSE)</f>
        <v>167.34</v>
      </c>
      <c r="O831" s="12">
        <f>VLOOKUP(I831, Product!$A$2:$I$501,9,FALSE)</f>
        <v>296</v>
      </c>
      <c r="P831" s="11" t="s">
        <v>1799</v>
      </c>
      <c r="Q831" s="11" t="str">
        <f>VLOOKUP(P831,Store_Dim!$A$2:$E$21,2,FALSE)</f>
        <v>Mcdonald Inc</v>
      </c>
      <c r="R831" s="11" t="str">
        <f>VLOOKUP(P831,Store_Dim!$A$2:$E$21,3,FALSE)</f>
        <v>South</v>
      </c>
      <c r="S831" s="11" t="str">
        <f>VLOOKUP(P831,Store_Dim!$A$2:$E$21,4,FALSE)</f>
        <v>Christopherland</v>
      </c>
      <c r="T831" s="11" t="str">
        <f>VLOOKUP(P831,Store_Dim!$A$2:$E$21,5,FALSE)</f>
        <v>Outlet</v>
      </c>
      <c r="U831" s="11" t="s">
        <v>3570</v>
      </c>
      <c r="V831" s="14">
        <f>VLOOKUP(Table1[[#This Row],[Sales_ID]],Sales!$A$2:$O$2001,2,FALSE)</f>
        <v>45244</v>
      </c>
      <c r="W831" s="15">
        <f>VLOOKUP(Table1[[#This Row],[Sales_ID]],Sales!$A$2:$O$2001,12,FALSE)</f>
        <v>1</v>
      </c>
      <c r="X831" s="16" t="str">
        <f>TEXT(VLOOKUP(Table1[[#This Row],[Sales_ID]],Sales!$A$2:$O$2001,13,FALSE),"₹#,##0")</f>
        <v>₹589</v>
      </c>
      <c r="Y831" s="51">
        <f>VLOOKUP(Table1[[#This Row],[Sales_ID]],Sales!$A$2:$O$2001,14,FALSE)</f>
        <v>0.1</v>
      </c>
      <c r="Z831" s="11" t="str">
        <f>VLOOKUP(Table1[[#This Row],[Sales_ID]],Sales!$A$2:$O$2001,10,FALSE)</f>
        <v>Credit Card</v>
      </c>
      <c r="AA831" s="50">
        <f>VLOOKUP(Table1[[#This Row],[Sales_ID]],Sales!$A$2:$O$2001,15,FALSE)</f>
        <v>529.67700000000002</v>
      </c>
    </row>
    <row r="832" spans="1:27" x14ac:dyDescent="0.3">
      <c r="A832" s="11" t="s">
        <v>914</v>
      </c>
      <c r="B832" s="11" t="str">
        <f>PROPER(VLOOKUP(A832,Customer!$A$2:$J$501,9,FALSE))</f>
        <v>Misty Ferguson</v>
      </c>
      <c r="C832" s="11" t="str">
        <f>PROPER(VLOOKUP(A832,Customer!$A$2:$H$501,3,FALSE))</f>
        <v>58</v>
      </c>
      <c r="D832" s="11" t="str">
        <f>PROPER(VLOOKUP(A832,Customer!$A$2:$H$501,4,FALSE))</f>
        <v>Male</v>
      </c>
      <c r="E832" s="11" t="str">
        <f>PROPER(VLOOKUP(A832,Customer!$A$2:$H$501,5,FALSE))</f>
        <v>North Joseside</v>
      </c>
      <c r="F832" s="11" t="str">
        <f>PROPER(VLOOKUP(A832,Customer!$A$2:$H$501,6,FALSE))</f>
        <v>Connecticut</v>
      </c>
      <c r="G832" s="11" t="str">
        <f>VLOOKUP(A832,Customer!$A$2:$H$501,7,FALSE)</f>
        <v>USA</v>
      </c>
      <c r="H832" s="11" t="str">
        <f>PROPER(VLOOKUP(A832,Customer!$A$1:$J$501,10,FALSE))</f>
        <v>Gold</v>
      </c>
      <c r="I832" s="11" t="s">
        <v>1668</v>
      </c>
      <c r="J832" s="11" t="str">
        <f>VLOOKUP(I832, Product!$A$2:$H$501, 2,FALSE)</f>
        <v>Luxury Perfume Spray</v>
      </c>
      <c r="K832" s="11" t="str">
        <f>VLOOKUP(I832,Product!$A$2:$H$501,3,FALSE)</f>
        <v>Beauty</v>
      </c>
      <c r="L832" s="11" t="str">
        <f>VLOOKUP(I832, Product!$A$2:$H$501, 4,FALSE)</f>
        <v>Fragrance</v>
      </c>
      <c r="M832" s="11" t="str">
        <f>VLOOKUP(I832, Product!$A$2:$H$501,5,FALSE)</f>
        <v>Gibson, Green and Lopez</v>
      </c>
      <c r="N832" s="12">
        <f>VLOOKUP(I832, Product!$A$2:$I$501,8,FALSE)</f>
        <v>482.75</v>
      </c>
      <c r="O832" s="12">
        <f>VLOOKUP(I832, Product!$A$2:$I$501,9,FALSE)</f>
        <v>444</v>
      </c>
      <c r="P832" s="11" t="s">
        <v>1801</v>
      </c>
      <c r="Q832" s="11" t="str">
        <f>VLOOKUP(P832,Store_Dim!$A$2:$E$21,2,FALSE)</f>
        <v>Shelton PLC</v>
      </c>
      <c r="R832" s="11" t="str">
        <f>VLOOKUP(P832,Store_Dim!$A$2:$E$21,3,FALSE)</f>
        <v>North</v>
      </c>
      <c r="S832" s="11" t="str">
        <f>VLOOKUP(P832,Store_Dim!$A$2:$E$21,4,FALSE)</f>
        <v>East Jenniferstad</v>
      </c>
      <c r="T832" s="11" t="str">
        <f>VLOOKUP(P832,Store_Dim!$A$2:$E$21,5,FALSE)</f>
        <v>Flagship</v>
      </c>
      <c r="U832" s="11" t="s">
        <v>3571</v>
      </c>
      <c r="V832" s="14">
        <f>VLOOKUP(Table1[[#This Row],[Sales_ID]],Sales!$A$2:$O$2001,2,FALSE)</f>
        <v>45863</v>
      </c>
      <c r="W832" s="15">
        <f>VLOOKUP(Table1[[#This Row],[Sales_ID]],Sales!$A$2:$O$2001,12,FALSE)</f>
        <v>1</v>
      </c>
      <c r="X832" s="16" t="str">
        <f>TEXT(VLOOKUP(Table1[[#This Row],[Sales_ID]],Sales!$A$2:$O$2001,13,FALSE),"₹#,##0")</f>
        <v>₹146</v>
      </c>
      <c r="Y832" s="51">
        <f>VLOOKUP(Table1[[#This Row],[Sales_ID]],Sales!$A$2:$O$2001,14,FALSE)</f>
        <v>0.3</v>
      </c>
      <c r="Z832" s="11" t="str">
        <f>VLOOKUP(Table1[[#This Row],[Sales_ID]],Sales!$A$2:$O$2001,10,FALSE)</f>
        <v>Credit Card</v>
      </c>
      <c r="AA832" s="50">
        <f>VLOOKUP(Table1[[#This Row],[Sales_ID]],Sales!$A$2:$O$2001,15,FALSE)</f>
        <v>102.172</v>
      </c>
    </row>
    <row r="833" spans="1:27" x14ac:dyDescent="0.3">
      <c r="A833" s="11" t="s">
        <v>360</v>
      </c>
      <c r="B833" s="11" t="str">
        <f>PROPER(VLOOKUP(A833,Customer!$A$2:$J$501,9,FALSE))</f>
        <v>Colleen Maynard</v>
      </c>
      <c r="C833" s="11" t="str">
        <f>PROPER(VLOOKUP(A833,Customer!$A$2:$H$501,3,FALSE))</f>
        <v>29</v>
      </c>
      <c r="D833" s="11" t="str">
        <f>PROPER(VLOOKUP(A833,Customer!$A$2:$H$501,4,FALSE))</f>
        <v>Male</v>
      </c>
      <c r="E833" s="11" t="str">
        <f>PROPER(VLOOKUP(A833,Customer!$A$2:$H$501,5,FALSE))</f>
        <v>Singletonmouth</v>
      </c>
      <c r="F833" s="11" t="str">
        <f>PROPER(VLOOKUP(A833,Customer!$A$2:$H$501,6,FALSE))</f>
        <v>Utah</v>
      </c>
      <c r="G833" s="11" t="str">
        <f>VLOOKUP(A833,Customer!$A$2:$H$501,7,FALSE)</f>
        <v>USA</v>
      </c>
      <c r="H833" s="11" t="str">
        <f>PROPER(VLOOKUP(A833,Customer!$A$1:$J$501,10,FALSE))</f>
        <v>Gold</v>
      </c>
      <c r="I833" s="11" t="s">
        <v>1688</v>
      </c>
      <c r="J833" s="11" t="str">
        <f>VLOOKUP(I833, Product!$A$2:$H$501, 2,FALSE)</f>
        <v>Kitchen Storage Rack</v>
      </c>
      <c r="K833" s="11" t="str">
        <f>VLOOKUP(I833,Product!$A$2:$H$501,3,FALSE)</f>
        <v>Home</v>
      </c>
      <c r="L833" s="11" t="str">
        <f>VLOOKUP(I833, Product!$A$2:$H$501, 4,FALSE)</f>
        <v>Storage</v>
      </c>
      <c r="M833" s="11" t="str">
        <f>VLOOKUP(I833, Product!$A$2:$H$501,5,FALSE)</f>
        <v>Duran Group</v>
      </c>
      <c r="N833" s="12">
        <f>VLOOKUP(I833, Product!$A$2:$I$501,8,FALSE)</f>
        <v>138.05000000000001</v>
      </c>
      <c r="O833" s="12">
        <f>VLOOKUP(I833, Product!$A$2:$I$501,9,FALSE)</f>
        <v>89</v>
      </c>
      <c r="P833" s="11" t="s">
        <v>1769</v>
      </c>
      <c r="Q833" s="11" t="str">
        <f>VLOOKUP(P833,Store_Dim!$A$2:$E$21,2,FALSE)</f>
        <v>Alexander Group</v>
      </c>
      <c r="R833" s="11" t="str">
        <f>VLOOKUP(P833,Store_Dim!$A$2:$E$21,3,FALSE)</f>
        <v>South</v>
      </c>
      <c r="S833" s="11" t="str">
        <f>VLOOKUP(P833,Store_Dim!$A$2:$E$21,4,FALSE)</f>
        <v>Port Sharon</v>
      </c>
      <c r="T833" s="11" t="str">
        <f>VLOOKUP(P833,Store_Dim!$A$2:$E$21,5,FALSE)</f>
        <v>Online</v>
      </c>
      <c r="U833" s="11" t="s">
        <v>3572</v>
      </c>
      <c r="V833" s="14">
        <f>VLOOKUP(Table1[[#This Row],[Sales_ID]],Sales!$A$2:$O$2001,2,FALSE)</f>
        <v>45573</v>
      </c>
      <c r="W833" s="15">
        <f>VLOOKUP(Table1[[#This Row],[Sales_ID]],Sales!$A$2:$O$2001,12,FALSE)</f>
        <v>4</v>
      </c>
      <c r="X833" s="16" t="str">
        <f>TEXT(VLOOKUP(Table1[[#This Row],[Sales_ID]],Sales!$A$2:$O$2001,13,FALSE),"₹#,##0")</f>
        <v>₹641</v>
      </c>
      <c r="Y833" s="51">
        <f>VLOOKUP(Table1[[#This Row],[Sales_ID]],Sales!$A$2:$O$2001,14,FALSE)</f>
        <v>0.06</v>
      </c>
      <c r="Z833" s="11" t="str">
        <f>VLOOKUP(Table1[[#This Row],[Sales_ID]],Sales!$A$2:$O$2001,10,FALSE)</f>
        <v>Credit Card</v>
      </c>
      <c r="AA833" s="50">
        <f>VLOOKUP(Table1[[#This Row],[Sales_ID]],Sales!$A$2:$O$2001,15,FALSE)</f>
        <v>2409.8216000000002</v>
      </c>
    </row>
    <row r="834" spans="1:27" x14ac:dyDescent="0.3">
      <c r="A834" s="11" t="s">
        <v>164</v>
      </c>
      <c r="B834" s="11" t="str">
        <f>PROPER(VLOOKUP(A834,Customer!$A$2:$J$501,9,FALSE))</f>
        <v>William Martin</v>
      </c>
      <c r="C834" s="11" t="str">
        <f>PROPER(VLOOKUP(A834,Customer!$A$2:$H$501,3,FALSE))</f>
        <v>19</v>
      </c>
      <c r="D834" s="11" t="str">
        <f>PROPER(VLOOKUP(A834,Customer!$A$2:$H$501,4,FALSE))</f>
        <v>Male</v>
      </c>
      <c r="E834" s="11" t="str">
        <f>PROPER(VLOOKUP(A834,Customer!$A$2:$H$501,5,FALSE))</f>
        <v>Ryanburgh</v>
      </c>
      <c r="F834" s="11" t="str">
        <f>PROPER(VLOOKUP(A834,Customer!$A$2:$H$501,6,FALSE))</f>
        <v>Connecticut</v>
      </c>
      <c r="G834" s="11" t="str">
        <f>VLOOKUP(A834,Customer!$A$2:$H$501,7,FALSE)</f>
        <v>USA</v>
      </c>
      <c r="H834" s="11" t="str">
        <f>PROPER(VLOOKUP(A834,Customer!$A$1:$J$501,10,FALSE))</f>
        <v>Platinum</v>
      </c>
      <c r="I834" s="11" t="s">
        <v>1676</v>
      </c>
      <c r="J834" s="11" t="str">
        <f>VLOOKUP(I834, Product!$A$2:$H$501, 2,FALSE)</f>
        <v>Matte Lipstick Set</v>
      </c>
      <c r="K834" s="11" t="str">
        <f>VLOOKUP(I834,Product!$A$2:$H$501,3,FALSE)</f>
        <v>Beauty</v>
      </c>
      <c r="L834" s="11" t="str">
        <f>VLOOKUP(I834, Product!$A$2:$H$501, 4,FALSE)</f>
        <v>Makeup</v>
      </c>
      <c r="M834" s="11" t="str">
        <f>VLOOKUP(I834, Product!$A$2:$H$501,5,FALSE)</f>
        <v>Zhang Inc</v>
      </c>
      <c r="N834" s="12">
        <f>VLOOKUP(I834, Product!$A$2:$I$501,8,FALSE)</f>
        <v>299.11</v>
      </c>
      <c r="O834" s="12">
        <f>VLOOKUP(I834, Product!$A$2:$I$501,9,FALSE)</f>
        <v>118</v>
      </c>
      <c r="P834" s="11" t="s">
        <v>1792</v>
      </c>
      <c r="Q834" s="11" t="str">
        <f>VLOOKUP(P834,Store_Dim!$A$2:$E$21,2,FALSE)</f>
        <v>Aguirre-Keller</v>
      </c>
      <c r="R834" s="11" t="str">
        <f>VLOOKUP(P834,Store_Dim!$A$2:$E$21,3,FALSE)</f>
        <v>South</v>
      </c>
      <c r="S834" s="11" t="str">
        <f>VLOOKUP(P834,Store_Dim!$A$2:$E$21,4,FALSE)</f>
        <v>Lake Michael</v>
      </c>
      <c r="T834" s="11" t="str">
        <f>VLOOKUP(P834,Store_Dim!$A$2:$E$21,5,FALSE)</f>
        <v>Online</v>
      </c>
      <c r="U834" s="11" t="s">
        <v>3573</v>
      </c>
      <c r="V834" s="14">
        <f>VLOOKUP(Table1[[#This Row],[Sales_ID]],Sales!$A$2:$O$2001,2,FALSE)</f>
        <v>45792</v>
      </c>
      <c r="W834" s="15">
        <f>VLOOKUP(Table1[[#This Row],[Sales_ID]],Sales!$A$2:$O$2001,12,FALSE)</f>
        <v>3</v>
      </c>
      <c r="X834" s="16" t="str">
        <f>TEXT(VLOOKUP(Table1[[#This Row],[Sales_ID]],Sales!$A$2:$O$2001,13,FALSE),"₹#,##0")</f>
        <v>₹774</v>
      </c>
      <c r="Y834" s="51">
        <f>VLOOKUP(Table1[[#This Row],[Sales_ID]],Sales!$A$2:$O$2001,14,FALSE)</f>
        <v>0.22</v>
      </c>
      <c r="Z834" s="11" t="str">
        <f>VLOOKUP(Table1[[#This Row],[Sales_ID]],Sales!$A$2:$O$2001,10,FALSE)</f>
        <v>Credit Card</v>
      </c>
      <c r="AA834" s="50">
        <f>VLOOKUP(Table1[[#This Row],[Sales_ID]],Sales!$A$2:$O$2001,15,FALSE)</f>
        <v>1810.8324</v>
      </c>
    </row>
    <row r="835" spans="1:27" x14ac:dyDescent="0.3">
      <c r="A835" s="11" t="s">
        <v>1428</v>
      </c>
      <c r="B835" s="11" t="str">
        <f>PROPER(VLOOKUP(A835,Customer!$A$2:$J$501,9,FALSE))</f>
        <v>Samantha Lee</v>
      </c>
      <c r="C835" s="11" t="str">
        <f>PROPER(VLOOKUP(A835,Customer!$A$2:$H$501,3,FALSE))</f>
        <v>36</v>
      </c>
      <c r="D835" s="11" t="str">
        <f>PROPER(VLOOKUP(A835,Customer!$A$2:$H$501,4,FALSE))</f>
        <v>Female</v>
      </c>
      <c r="E835" s="11" t="str">
        <f>PROPER(VLOOKUP(A835,Customer!$A$2:$H$501,5,FALSE))</f>
        <v>Port Anthony</v>
      </c>
      <c r="F835" s="11" t="str">
        <f>PROPER(VLOOKUP(A835,Customer!$A$2:$H$501,6,FALSE))</f>
        <v>Connecticut</v>
      </c>
      <c r="G835" s="11" t="str">
        <f>VLOOKUP(A835,Customer!$A$2:$H$501,7,FALSE)</f>
        <v>USA</v>
      </c>
      <c r="H835" s="11" t="str">
        <f>PROPER(VLOOKUP(A835,Customer!$A$1:$J$501,10,FALSE))</f>
        <v>Bronze</v>
      </c>
      <c r="I835" s="11" t="s">
        <v>1610</v>
      </c>
      <c r="J835" s="11" t="str">
        <f>VLOOKUP(I835, Product!$A$2:$H$501, 2,FALSE)</f>
        <v>Basketball</v>
      </c>
      <c r="K835" s="11" t="str">
        <f>VLOOKUP(I835,Product!$A$2:$H$501,3,FALSE)</f>
        <v>Sports</v>
      </c>
      <c r="L835" s="11" t="str">
        <f>VLOOKUP(I835, Product!$A$2:$H$501, 4,FALSE)</f>
        <v>Team Sports</v>
      </c>
      <c r="M835" s="11" t="str">
        <f>VLOOKUP(I835, Product!$A$2:$H$501,5,FALSE)</f>
        <v>Nolan-Snow</v>
      </c>
      <c r="N835" s="12">
        <f>VLOOKUP(I835, Product!$A$2:$I$501,8,FALSE)</f>
        <v>204.39</v>
      </c>
      <c r="O835" s="12">
        <f>VLOOKUP(I835, Product!$A$2:$I$501,9,FALSE)</f>
        <v>281</v>
      </c>
      <c r="P835" s="11" t="s">
        <v>1801</v>
      </c>
      <c r="Q835" s="11" t="str">
        <f>VLOOKUP(P835,Store_Dim!$A$2:$E$21,2,FALSE)</f>
        <v>Shelton PLC</v>
      </c>
      <c r="R835" s="11" t="str">
        <f>VLOOKUP(P835,Store_Dim!$A$2:$E$21,3,FALSE)</f>
        <v>North</v>
      </c>
      <c r="S835" s="11" t="str">
        <f>VLOOKUP(P835,Store_Dim!$A$2:$E$21,4,FALSE)</f>
        <v>East Jenniferstad</v>
      </c>
      <c r="T835" s="11" t="str">
        <f>VLOOKUP(P835,Store_Dim!$A$2:$E$21,5,FALSE)</f>
        <v>Flagship</v>
      </c>
      <c r="U835" s="11" t="s">
        <v>3574</v>
      </c>
      <c r="V835" s="14">
        <f>VLOOKUP(Table1[[#This Row],[Sales_ID]],Sales!$A$2:$O$2001,2,FALSE)</f>
        <v>45744</v>
      </c>
      <c r="W835" s="15">
        <f>VLOOKUP(Table1[[#This Row],[Sales_ID]],Sales!$A$2:$O$2001,12,FALSE)</f>
        <v>2</v>
      </c>
      <c r="X835" s="16" t="str">
        <f>TEXT(VLOOKUP(Table1[[#This Row],[Sales_ID]],Sales!$A$2:$O$2001,13,FALSE),"₹#,##0")</f>
        <v>₹31</v>
      </c>
      <c r="Y835" s="51">
        <f>VLOOKUP(Table1[[#This Row],[Sales_ID]],Sales!$A$2:$O$2001,14,FALSE)</f>
        <v>0.2</v>
      </c>
      <c r="Z835" s="11" t="str">
        <f>VLOOKUP(Table1[[#This Row],[Sales_ID]],Sales!$A$2:$O$2001,10,FALSE)</f>
        <v>COD</v>
      </c>
      <c r="AA835" s="50">
        <f>VLOOKUP(Table1[[#This Row],[Sales_ID]],Sales!$A$2:$O$2001,15,FALSE)</f>
        <v>50.048000000000002</v>
      </c>
    </row>
    <row r="836" spans="1:27" x14ac:dyDescent="0.3">
      <c r="A836" s="11" t="s">
        <v>1166</v>
      </c>
      <c r="B836" s="11" t="str">
        <f>PROPER(VLOOKUP(A836,Customer!$A$2:$J$501,9,FALSE))</f>
        <v>James Orozco</v>
      </c>
      <c r="C836" s="11" t="str">
        <f>PROPER(VLOOKUP(A836,Customer!$A$2:$H$501,3,FALSE))</f>
        <v>37</v>
      </c>
      <c r="D836" s="11" t="str">
        <f>PROPER(VLOOKUP(A836,Customer!$A$2:$H$501,4,FALSE))</f>
        <v>Female</v>
      </c>
      <c r="E836" s="11" t="str">
        <f>PROPER(VLOOKUP(A836,Customer!$A$2:$H$501,5,FALSE))</f>
        <v>Simpsonfort</v>
      </c>
      <c r="F836" s="11" t="str">
        <f>PROPER(VLOOKUP(A836,Customer!$A$2:$H$501,6,FALSE))</f>
        <v>Maine</v>
      </c>
      <c r="G836" s="11" t="str">
        <f>VLOOKUP(A836,Customer!$A$2:$H$501,7,FALSE)</f>
        <v>USA</v>
      </c>
      <c r="H836" s="11" t="str">
        <f>PROPER(VLOOKUP(A836,Customer!$A$1:$J$501,10,FALSE))</f>
        <v>Gold</v>
      </c>
      <c r="I836" s="11" t="s">
        <v>1712</v>
      </c>
      <c r="J836" s="11" t="str">
        <f>VLOOKUP(I836, Product!$A$2:$H$501, 2,FALSE)</f>
        <v>Fitness Resistance Bands</v>
      </c>
      <c r="K836" s="11" t="str">
        <f>VLOOKUP(I836,Product!$A$2:$H$501,3,FALSE)</f>
        <v>Sports</v>
      </c>
      <c r="L836" s="11" t="str">
        <f>VLOOKUP(I836, Product!$A$2:$H$501, 4,FALSE)</f>
        <v>Fitness</v>
      </c>
      <c r="M836" s="11" t="str">
        <f>VLOOKUP(I836, Product!$A$2:$H$501,5,FALSE)</f>
        <v>Reese-Watson</v>
      </c>
      <c r="N836" s="12">
        <f>VLOOKUP(I836, Product!$A$2:$I$501,8,FALSE)</f>
        <v>152.91999999999999</v>
      </c>
      <c r="O836" s="12">
        <f>VLOOKUP(I836, Product!$A$2:$I$501,9,FALSE)</f>
        <v>281</v>
      </c>
      <c r="P836" s="11" t="s">
        <v>1776</v>
      </c>
      <c r="Q836" s="11" t="str">
        <f>VLOOKUP(P836,Store_Dim!$A$2:$E$21,2,FALSE)</f>
        <v>Benson-Elliott</v>
      </c>
      <c r="R836" s="11" t="str">
        <f>VLOOKUP(P836,Store_Dim!$A$2:$E$21,3,FALSE)</f>
        <v>East</v>
      </c>
      <c r="S836" s="11" t="str">
        <f>VLOOKUP(P836,Store_Dim!$A$2:$E$21,4,FALSE)</f>
        <v>Port Josephberg</v>
      </c>
      <c r="T836" s="11" t="str">
        <f>VLOOKUP(P836,Store_Dim!$A$2:$E$21,5,FALSE)</f>
        <v>Online</v>
      </c>
      <c r="U836" s="11" t="s">
        <v>3575</v>
      </c>
      <c r="V836" s="14">
        <f>VLOOKUP(Table1[[#This Row],[Sales_ID]],Sales!$A$2:$O$2001,2,FALSE)</f>
        <v>45842</v>
      </c>
      <c r="W836" s="15">
        <f>VLOOKUP(Table1[[#This Row],[Sales_ID]],Sales!$A$2:$O$2001,12,FALSE)</f>
        <v>4</v>
      </c>
      <c r="X836" s="16" t="str">
        <f>TEXT(VLOOKUP(Table1[[#This Row],[Sales_ID]],Sales!$A$2:$O$2001,13,FALSE),"₹#,##0")</f>
        <v>₹389</v>
      </c>
      <c r="Y836" s="51">
        <f>VLOOKUP(Table1[[#This Row],[Sales_ID]],Sales!$A$2:$O$2001,14,FALSE)</f>
        <v>0.18</v>
      </c>
      <c r="Z836" s="11" t="str">
        <f>VLOOKUP(Table1[[#This Row],[Sales_ID]],Sales!$A$2:$O$2001,10,FALSE)</f>
        <v>Credit Card</v>
      </c>
      <c r="AA836" s="50">
        <f>VLOOKUP(Table1[[#This Row],[Sales_ID]],Sales!$A$2:$O$2001,15,FALSE)</f>
        <v>1276.6415999999999</v>
      </c>
    </row>
    <row r="837" spans="1:27" x14ac:dyDescent="0.3">
      <c r="A837" s="11" t="s">
        <v>1178</v>
      </c>
      <c r="B837" s="11" t="str">
        <f>PROPER(VLOOKUP(A837,Customer!$A$2:$J$501,9,FALSE))</f>
        <v>Charles Conley</v>
      </c>
      <c r="C837" s="11" t="str">
        <f>PROPER(VLOOKUP(A837,Customer!$A$2:$H$501,3,FALSE))</f>
        <v>39</v>
      </c>
      <c r="D837" s="11" t="str">
        <f>PROPER(VLOOKUP(A837,Customer!$A$2:$H$501,4,FALSE))</f>
        <v>Female</v>
      </c>
      <c r="E837" s="11" t="str">
        <f>PROPER(VLOOKUP(A837,Customer!$A$2:$H$501,5,FALSE))</f>
        <v>Nathanshire</v>
      </c>
      <c r="F837" s="11" t="str">
        <f>PROPER(VLOOKUP(A837,Customer!$A$2:$H$501,6,FALSE))</f>
        <v>Maine</v>
      </c>
      <c r="G837" s="11" t="str">
        <f>VLOOKUP(A837,Customer!$A$2:$H$501,7,FALSE)</f>
        <v>USA</v>
      </c>
      <c r="H837" s="11" t="str">
        <f>PROPER(VLOOKUP(A837,Customer!$A$1:$J$501,10,FALSE))</f>
        <v>Gold</v>
      </c>
      <c r="I837" s="11" t="s">
        <v>1732</v>
      </c>
      <c r="J837" s="11" t="str">
        <f>VLOOKUP(I837, Product!$A$2:$H$501, 2,FALSE)</f>
        <v>Microwave Oven</v>
      </c>
      <c r="K837" s="11" t="str">
        <f>VLOOKUP(I837,Product!$A$2:$H$501,3,FALSE)</f>
        <v>Home</v>
      </c>
      <c r="L837" s="11" t="str">
        <f>VLOOKUP(I837, Product!$A$2:$H$501, 4,FALSE)</f>
        <v>Appliances</v>
      </c>
      <c r="M837" s="11" t="str">
        <f>VLOOKUP(I837, Product!$A$2:$H$501,5,FALSE)</f>
        <v>Green, Powell and Palmer</v>
      </c>
      <c r="N837" s="12">
        <f>VLOOKUP(I837, Product!$A$2:$I$501,8,FALSE)</f>
        <v>447.43</v>
      </c>
      <c r="O837" s="12">
        <f>VLOOKUP(I837, Product!$A$2:$I$501,9,FALSE)</f>
        <v>191</v>
      </c>
      <c r="P837" s="11" t="s">
        <v>1757</v>
      </c>
      <c r="Q837" s="11" t="str">
        <f>VLOOKUP(P837,Store_Dim!$A$2:$E$21,2,FALSE)</f>
        <v>Martinez, Adkins and Johnson</v>
      </c>
      <c r="R837" s="11" t="str">
        <f>VLOOKUP(P837,Store_Dim!$A$2:$E$21,3,FALSE)</f>
        <v>North</v>
      </c>
      <c r="S837" s="11" t="str">
        <f>VLOOKUP(P837,Store_Dim!$A$2:$E$21,4,FALSE)</f>
        <v>Danielmouth</v>
      </c>
      <c r="T837" s="11" t="str">
        <f>VLOOKUP(P837,Store_Dim!$A$2:$E$21,5,FALSE)</f>
        <v>Flagship</v>
      </c>
      <c r="U837" s="11" t="s">
        <v>2001</v>
      </c>
      <c r="V837" s="14">
        <f>VLOOKUP(Table1[[#This Row],[Sales_ID]],Sales!$A$2:$O$2001,2,FALSE)</f>
        <v>45641</v>
      </c>
      <c r="W837" s="15">
        <f>VLOOKUP(Table1[[#This Row],[Sales_ID]],Sales!$A$2:$O$2001,12,FALSE)</f>
        <v>2</v>
      </c>
      <c r="X837" s="16" t="str">
        <f>TEXT(VLOOKUP(Table1[[#This Row],[Sales_ID]],Sales!$A$2:$O$2001,13,FALSE),"₹#,##0")</f>
        <v>₹708</v>
      </c>
      <c r="Y837" s="51">
        <f>VLOOKUP(Table1[[#This Row],[Sales_ID]],Sales!$A$2:$O$2001,14,FALSE)</f>
        <v>0.14000000000000001</v>
      </c>
      <c r="Z837" s="11" t="str">
        <f>VLOOKUP(Table1[[#This Row],[Sales_ID]],Sales!$A$2:$O$2001,10,FALSE)</f>
        <v>Credit Card</v>
      </c>
      <c r="AA837" s="50">
        <f>VLOOKUP(Table1[[#This Row],[Sales_ID]],Sales!$A$2:$O$2001,15,FALSE)</f>
        <v>1217.1579999999999</v>
      </c>
    </row>
    <row r="838" spans="1:27" x14ac:dyDescent="0.3">
      <c r="A838" s="11" t="s">
        <v>71</v>
      </c>
      <c r="B838" s="11" t="str">
        <f>PROPER(VLOOKUP(A838,Customer!$A$2:$J$501,9,FALSE))</f>
        <v>Laura Alvarez</v>
      </c>
      <c r="C838" s="11" t="str">
        <f>PROPER(VLOOKUP(A838,Customer!$A$2:$H$501,3,FALSE))</f>
        <v>49</v>
      </c>
      <c r="D838" s="11" t="str">
        <f>PROPER(VLOOKUP(A838,Customer!$A$2:$H$501,4,FALSE))</f>
        <v>Female</v>
      </c>
      <c r="E838" s="11" t="str">
        <f>PROPER(VLOOKUP(A838,Customer!$A$2:$H$501,5,FALSE))</f>
        <v>Lawsonhaven</v>
      </c>
      <c r="F838" s="11" t="str">
        <f>PROPER(VLOOKUP(A838,Customer!$A$2:$H$501,6,FALSE))</f>
        <v>Washington</v>
      </c>
      <c r="G838" s="11" t="str">
        <f>VLOOKUP(A838,Customer!$A$2:$H$501,7,FALSE)</f>
        <v>USA</v>
      </c>
      <c r="H838" s="11" t="str">
        <f>PROPER(VLOOKUP(A838,Customer!$A$1:$J$501,10,FALSE))</f>
        <v>Platinum</v>
      </c>
      <c r="I838" s="11" t="s">
        <v>1676</v>
      </c>
      <c r="J838" s="11" t="str">
        <f>VLOOKUP(I838, Product!$A$2:$H$501, 2,FALSE)</f>
        <v>Matte Lipstick Set</v>
      </c>
      <c r="K838" s="11" t="str">
        <f>VLOOKUP(I838,Product!$A$2:$H$501,3,FALSE)</f>
        <v>Beauty</v>
      </c>
      <c r="L838" s="11" t="str">
        <f>VLOOKUP(I838, Product!$A$2:$H$501, 4,FALSE)</f>
        <v>Makeup</v>
      </c>
      <c r="M838" s="11" t="str">
        <f>VLOOKUP(I838, Product!$A$2:$H$501,5,FALSE)</f>
        <v>Zhang Inc</v>
      </c>
      <c r="N838" s="12">
        <f>VLOOKUP(I838, Product!$A$2:$I$501,8,FALSE)</f>
        <v>299.11</v>
      </c>
      <c r="O838" s="12">
        <f>VLOOKUP(I838, Product!$A$2:$I$501,9,FALSE)</f>
        <v>118</v>
      </c>
      <c r="P838" s="11" t="s">
        <v>1801</v>
      </c>
      <c r="Q838" s="11" t="str">
        <f>VLOOKUP(P838,Store_Dim!$A$2:$E$21,2,FALSE)</f>
        <v>Shelton PLC</v>
      </c>
      <c r="R838" s="11" t="str">
        <f>VLOOKUP(P838,Store_Dim!$A$2:$E$21,3,FALSE)</f>
        <v>North</v>
      </c>
      <c r="S838" s="11" t="str">
        <f>VLOOKUP(P838,Store_Dim!$A$2:$E$21,4,FALSE)</f>
        <v>East Jenniferstad</v>
      </c>
      <c r="T838" s="11" t="str">
        <f>VLOOKUP(P838,Store_Dim!$A$2:$E$21,5,FALSE)</f>
        <v>Flagship</v>
      </c>
      <c r="U838" s="11" t="s">
        <v>3576</v>
      </c>
      <c r="V838" s="14">
        <f>VLOOKUP(Table1[[#This Row],[Sales_ID]],Sales!$A$2:$O$2001,2,FALSE)</f>
        <v>45502</v>
      </c>
      <c r="W838" s="15">
        <f>VLOOKUP(Table1[[#This Row],[Sales_ID]],Sales!$A$2:$O$2001,12,FALSE)</f>
        <v>3</v>
      </c>
      <c r="X838" s="16" t="str">
        <f>TEXT(VLOOKUP(Table1[[#This Row],[Sales_ID]],Sales!$A$2:$O$2001,13,FALSE),"₹#,##0")</f>
        <v>₹543</v>
      </c>
      <c r="Y838" s="51">
        <f>VLOOKUP(Table1[[#This Row],[Sales_ID]],Sales!$A$2:$O$2001,14,FALSE)</f>
        <v>0.13</v>
      </c>
      <c r="Z838" s="11" t="str">
        <f>VLOOKUP(Table1[[#This Row],[Sales_ID]],Sales!$A$2:$O$2001,10,FALSE)</f>
        <v>PayPal</v>
      </c>
      <c r="AA838" s="50">
        <f>VLOOKUP(Table1[[#This Row],[Sales_ID]],Sales!$A$2:$O$2001,15,FALSE)</f>
        <v>1418.3784000000001</v>
      </c>
    </row>
    <row r="839" spans="1:27" x14ac:dyDescent="0.3">
      <c r="A839" s="11" t="s">
        <v>821</v>
      </c>
      <c r="B839" s="11" t="str">
        <f>PROPER(VLOOKUP(A839,Customer!$A$2:$J$501,9,FALSE))</f>
        <v>Christopher David</v>
      </c>
      <c r="C839" s="11" t="str">
        <f>PROPER(VLOOKUP(A839,Customer!$A$2:$H$501,3,FALSE))</f>
        <v>42</v>
      </c>
      <c r="D839" s="11" t="str">
        <f>PROPER(VLOOKUP(A839,Customer!$A$2:$H$501,4,FALSE))</f>
        <v>Male</v>
      </c>
      <c r="E839" s="11" t="str">
        <f>PROPER(VLOOKUP(A839,Customer!$A$2:$H$501,5,FALSE))</f>
        <v>Karenmouth</v>
      </c>
      <c r="F839" s="11" t="str">
        <f>PROPER(VLOOKUP(A839,Customer!$A$2:$H$501,6,FALSE))</f>
        <v>Massachusetts</v>
      </c>
      <c r="G839" s="11" t="str">
        <f>VLOOKUP(A839,Customer!$A$2:$H$501,7,FALSE)</f>
        <v>USA</v>
      </c>
      <c r="H839" s="11" t="str">
        <f>PROPER(VLOOKUP(A839,Customer!$A$1:$J$501,10,FALSE))</f>
        <v>Silver</v>
      </c>
      <c r="I839" s="11" t="s">
        <v>1742</v>
      </c>
      <c r="J839" s="11" t="str">
        <f>VLOOKUP(I839, Product!$A$2:$H$501, 2,FALSE)</f>
        <v>Cricket Bat</v>
      </c>
      <c r="K839" s="11" t="str">
        <f>VLOOKUP(I839,Product!$A$2:$H$501,3,FALSE)</f>
        <v>Sports</v>
      </c>
      <c r="L839" s="11" t="str">
        <f>VLOOKUP(I839, Product!$A$2:$H$501, 4,FALSE)</f>
        <v>Team Sports</v>
      </c>
      <c r="M839" s="11" t="str">
        <f>VLOOKUP(I839, Product!$A$2:$H$501,5,FALSE)</f>
        <v>Khan LLC</v>
      </c>
      <c r="N839" s="12">
        <f>VLOOKUP(I839, Product!$A$2:$I$501,8,FALSE)</f>
        <v>245.98</v>
      </c>
      <c r="O839" s="12">
        <f>VLOOKUP(I839, Product!$A$2:$I$501,9,FALSE)</f>
        <v>471</v>
      </c>
      <c r="P839" s="11" t="s">
        <v>1813</v>
      </c>
      <c r="Q839" s="11" t="str">
        <f>VLOOKUP(P839,Store_Dim!$A$2:$E$21,2,FALSE)</f>
        <v>Mann-Austin</v>
      </c>
      <c r="R839" s="11" t="str">
        <f>VLOOKUP(P839,Store_Dim!$A$2:$E$21,3,FALSE)</f>
        <v>East</v>
      </c>
      <c r="S839" s="11" t="str">
        <f>VLOOKUP(P839,Store_Dim!$A$2:$E$21,4,FALSE)</f>
        <v>Vasquezborough</v>
      </c>
      <c r="T839" s="11" t="str">
        <f>VLOOKUP(P839,Store_Dim!$A$2:$E$21,5,FALSE)</f>
        <v>Online</v>
      </c>
      <c r="U839" s="11" t="s">
        <v>3577</v>
      </c>
      <c r="V839" s="14">
        <f>VLOOKUP(Table1[[#This Row],[Sales_ID]],Sales!$A$2:$O$2001,2,FALSE)</f>
        <v>45296</v>
      </c>
      <c r="W839" s="15">
        <f>VLOOKUP(Table1[[#This Row],[Sales_ID]],Sales!$A$2:$O$2001,12,FALSE)</f>
        <v>4</v>
      </c>
      <c r="X839" s="16" t="str">
        <f>TEXT(VLOOKUP(Table1[[#This Row],[Sales_ID]],Sales!$A$2:$O$2001,13,FALSE),"₹#,##0")</f>
        <v>₹715</v>
      </c>
      <c r="Y839" s="51">
        <f>VLOOKUP(Table1[[#This Row],[Sales_ID]],Sales!$A$2:$O$2001,14,FALSE)</f>
        <v>0.28999999999999998</v>
      </c>
      <c r="Z839" s="11" t="str">
        <f>VLOOKUP(Table1[[#This Row],[Sales_ID]],Sales!$A$2:$O$2001,10,FALSE)</f>
        <v>PayPal</v>
      </c>
      <c r="AA839" s="50">
        <f>VLOOKUP(Table1[[#This Row],[Sales_ID]],Sales!$A$2:$O$2001,15,FALSE)</f>
        <v>2031.7927999999999</v>
      </c>
    </row>
    <row r="840" spans="1:27" x14ac:dyDescent="0.3">
      <c r="A840" s="11" t="s">
        <v>195</v>
      </c>
      <c r="B840" s="11" t="str">
        <f>PROPER(VLOOKUP(A840,Customer!$A$2:$J$501,9,FALSE))</f>
        <v>Sarah Rodgers</v>
      </c>
      <c r="C840" s="11" t="str">
        <f>PROPER(VLOOKUP(A840,Customer!$A$2:$H$501,3,FALSE))</f>
        <v>23</v>
      </c>
      <c r="D840" s="11" t="str">
        <f>PROPER(VLOOKUP(A840,Customer!$A$2:$H$501,4,FALSE))</f>
        <v>Female</v>
      </c>
      <c r="E840" s="11" t="str">
        <f>PROPER(VLOOKUP(A840,Customer!$A$2:$H$501,5,FALSE))</f>
        <v>New Julia</v>
      </c>
      <c r="F840" s="11" t="str">
        <f>PROPER(VLOOKUP(A840,Customer!$A$2:$H$501,6,FALSE))</f>
        <v>West Virginia</v>
      </c>
      <c r="G840" s="11" t="str">
        <f>VLOOKUP(A840,Customer!$A$2:$H$501,7,FALSE)</f>
        <v>USA</v>
      </c>
      <c r="H840" s="11" t="str">
        <f>PROPER(VLOOKUP(A840,Customer!$A$1:$J$501,10,FALSE))</f>
        <v>Gold</v>
      </c>
      <c r="I840" s="11" t="s">
        <v>1572</v>
      </c>
      <c r="J840" s="11" t="str">
        <f>VLOOKUP(I840, Product!$A$2:$H$501, 2,FALSE)</f>
        <v>Hair Strengthening Shampoo</v>
      </c>
      <c r="K840" s="11" t="str">
        <f>VLOOKUP(I840,Product!$A$2:$H$501,3,FALSE)</f>
        <v>Beauty</v>
      </c>
      <c r="L840" s="11" t="str">
        <f>VLOOKUP(I840, Product!$A$2:$H$501, 4,FALSE)</f>
        <v>Haircare</v>
      </c>
      <c r="M840" s="11" t="str">
        <f>VLOOKUP(I840, Product!$A$2:$H$501,5,FALSE)</f>
        <v>Rice LLC</v>
      </c>
      <c r="N840" s="12">
        <f>VLOOKUP(I840, Product!$A$2:$I$501,8,FALSE)</f>
        <v>115.82</v>
      </c>
      <c r="O840" s="12">
        <f>VLOOKUP(I840, Product!$A$2:$I$501,9,FALSE)</f>
        <v>460</v>
      </c>
      <c r="P840" s="11" t="s">
        <v>1769</v>
      </c>
      <c r="Q840" s="11" t="str">
        <f>VLOOKUP(P840,Store_Dim!$A$2:$E$21,2,FALSE)</f>
        <v>Alexander Group</v>
      </c>
      <c r="R840" s="11" t="str">
        <f>VLOOKUP(P840,Store_Dim!$A$2:$E$21,3,FALSE)</f>
        <v>South</v>
      </c>
      <c r="S840" s="11" t="str">
        <f>VLOOKUP(P840,Store_Dim!$A$2:$E$21,4,FALSE)</f>
        <v>Port Sharon</v>
      </c>
      <c r="T840" s="11" t="str">
        <f>VLOOKUP(P840,Store_Dim!$A$2:$E$21,5,FALSE)</f>
        <v>Online</v>
      </c>
      <c r="U840" s="11" t="s">
        <v>3578</v>
      </c>
      <c r="V840" s="14">
        <f>VLOOKUP(Table1[[#This Row],[Sales_ID]],Sales!$A$2:$O$2001,2,FALSE)</f>
        <v>45886</v>
      </c>
      <c r="W840" s="15">
        <f>VLOOKUP(Table1[[#This Row],[Sales_ID]],Sales!$A$2:$O$2001,12,FALSE)</f>
        <v>4</v>
      </c>
      <c r="X840" s="16" t="str">
        <f>TEXT(VLOOKUP(Table1[[#This Row],[Sales_ID]],Sales!$A$2:$O$2001,13,FALSE),"₹#,##0")</f>
        <v>₹676</v>
      </c>
      <c r="Y840" s="51">
        <f>VLOOKUP(Table1[[#This Row],[Sales_ID]],Sales!$A$2:$O$2001,14,FALSE)</f>
        <v>0.11</v>
      </c>
      <c r="Z840" s="11" t="str">
        <f>VLOOKUP(Table1[[#This Row],[Sales_ID]],Sales!$A$2:$O$2001,10,FALSE)</f>
        <v>COD</v>
      </c>
      <c r="AA840" s="50">
        <f>VLOOKUP(Table1[[#This Row],[Sales_ID]],Sales!$A$2:$O$2001,15,FALSE)</f>
        <v>2407.0583999999999</v>
      </c>
    </row>
    <row r="841" spans="1:27" x14ac:dyDescent="0.3">
      <c r="A841" s="11" t="s">
        <v>321</v>
      </c>
      <c r="B841" s="11" t="str">
        <f>PROPER(VLOOKUP(A841,Customer!$A$2:$J$501,9,FALSE))</f>
        <v>Jamie Yoder</v>
      </c>
      <c r="C841" s="11" t="str">
        <f>PROPER(VLOOKUP(A841,Customer!$A$2:$H$501,3,FALSE))</f>
        <v>43</v>
      </c>
      <c r="D841" s="11" t="str">
        <f>PROPER(VLOOKUP(A841,Customer!$A$2:$H$501,4,FALSE))</f>
        <v>Male</v>
      </c>
      <c r="E841" s="11" t="str">
        <f>PROPER(VLOOKUP(A841,Customer!$A$2:$H$501,5,FALSE))</f>
        <v>New Gabrielleville</v>
      </c>
      <c r="F841" s="11" t="str">
        <f>PROPER(VLOOKUP(A841,Customer!$A$2:$H$501,6,FALSE))</f>
        <v>Wisconsin</v>
      </c>
      <c r="G841" s="11" t="str">
        <f>VLOOKUP(A841,Customer!$A$2:$H$501,7,FALSE)</f>
        <v>USA</v>
      </c>
      <c r="H841" s="11" t="str">
        <f>PROPER(VLOOKUP(A841,Customer!$A$1:$J$501,10,FALSE))</f>
        <v>Platinum</v>
      </c>
      <c r="I841" s="11" t="s">
        <v>1626</v>
      </c>
      <c r="J841" s="11" t="str">
        <f>VLOOKUP(I841, Product!$A$2:$H$501, 2,FALSE)</f>
        <v>Portable Power Bank</v>
      </c>
      <c r="K841" s="11" t="str">
        <f>VLOOKUP(I841,Product!$A$2:$H$501,3,FALSE)</f>
        <v>Electronics</v>
      </c>
      <c r="L841" s="11" t="str">
        <f>VLOOKUP(I841, Product!$A$2:$H$501, 4,FALSE)</f>
        <v>Mobile</v>
      </c>
      <c r="M841" s="11" t="str">
        <f>VLOOKUP(I841, Product!$A$2:$H$501,5,FALSE)</f>
        <v>Cummings and Sons</v>
      </c>
      <c r="N841" s="12">
        <f>VLOOKUP(I841, Product!$A$2:$I$501,8,FALSE)</f>
        <v>326.06</v>
      </c>
      <c r="O841" s="12">
        <f>VLOOKUP(I841, Product!$A$2:$I$501,9,FALSE)</f>
        <v>301</v>
      </c>
      <c r="P841" s="11" t="s">
        <v>1757</v>
      </c>
      <c r="Q841" s="11" t="str">
        <f>VLOOKUP(P841,Store_Dim!$A$2:$E$21,2,FALSE)</f>
        <v>Martinez, Adkins and Johnson</v>
      </c>
      <c r="R841" s="11" t="str">
        <f>VLOOKUP(P841,Store_Dim!$A$2:$E$21,3,FALSE)</f>
        <v>North</v>
      </c>
      <c r="S841" s="11" t="str">
        <f>VLOOKUP(P841,Store_Dim!$A$2:$E$21,4,FALSE)</f>
        <v>Danielmouth</v>
      </c>
      <c r="T841" s="11" t="str">
        <f>VLOOKUP(P841,Store_Dim!$A$2:$E$21,5,FALSE)</f>
        <v>Flagship</v>
      </c>
      <c r="U841" s="11" t="s">
        <v>3579</v>
      </c>
      <c r="V841" s="14">
        <f>VLOOKUP(Table1[[#This Row],[Sales_ID]],Sales!$A$2:$O$2001,2,FALSE)</f>
        <v>45425</v>
      </c>
      <c r="W841" s="15">
        <f>VLOOKUP(Table1[[#This Row],[Sales_ID]],Sales!$A$2:$O$2001,12,FALSE)</f>
        <v>4</v>
      </c>
      <c r="X841" s="16" t="str">
        <f>TEXT(VLOOKUP(Table1[[#This Row],[Sales_ID]],Sales!$A$2:$O$2001,13,FALSE),"₹#,##0")</f>
        <v>₹353</v>
      </c>
      <c r="Y841" s="51">
        <f>VLOOKUP(Table1[[#This Row],[Sales_ID]],Sales!$A$2:$O$2001,14,FALSE)</f>
        <v>0.25</v>
      </c>
      <c r="Z841" s="11" t="str">
        <f>VLOOKUP(Table1[[#This Row],[Sales_ID]],Sales!$A$2:$O$2001,10,FALSE)</f>
        <v>Credit Card</v>
      </c>
      <c r="AA841" s="50">
        <f>VLOOKUP(Table1[[#This Row],[Sales_ID]],Sales!$A$2:$O$2001,15,FALSE)</f>
        <v>1058.1600000000001</v>
      </c>
    </row>
    <row r="842" spans="1:27" x14ac:dyDescent="0.3">
      <c r="A842" s="11" t="s">
        <v>574</v>
      </c>
      <c r="B842" s="11" t="str">
        <f>PROPER(VLOOKUP(A842,Customer!$A$2:$J$501,9,FALSE))</f>
        <v>Teresa Stokes</v>
      </c>
      <c r="C842" s="11" t="str">
        <f>PROPER(VLOOKUP(A842,Customer!$A$2:$H$501,3,FALSE))</f>
        <v>41</v>
      </c>
      <c r="D842" s="11" t="str">
        <f>PROPER(VLOOKUP(A842,Customer!$A$2:$H$501,4,FALSE))</f>
        <v>Female</v>
      </c>
      <c r="E842" s="11" t="str">
        <f>PROPER(VLOOKUP(A842,Customer!$A$2:$H$501,5,FALSE))</f>
        <v>New William</v>
      </c>
      <c r="F842" s="11" t="str">
        <f>PROPER(VLOOKUP(A842,Customer!$A$2:$H$501,6,FALSE))</f>
        <v>Iowa</v>
      </c>
      <c r="G842" s="11" t="str">
        <f>VLOOKUP(A842,Customer!$A$2:$H$501,7,FALSE)</f>
        <v>USA</v>
      </c>
      <c r="H842" s="11" t="str">
        <f>PROPER(VLOOKUP(A842,Customer!$A$1:$J$501,10,FALSE))</f>
        <v>Platinum</v>
      </c>
      <c r="I842" s="11" t="s">
        <v>1570</v>
      </c>
      <c r="J842" s="11" t="str">
        <f>VLOOKUP(I842, Product!$A$2:$H$501, 2,FALSE)</f>
        <v>HD Smart TV Stick</v>
      </c>
      <c r="K842" s="11" t="str">
        <f>VLOOKUP(I842,Product!$A$2:$H$501,3,FALSE)</f>
        <v>Electronics</v>
      </c>
      <c r="L842" s="11" t="str">
        <f>VLOOKUP(I842, Product!$A$2:$H$501, 4,FALSE)</f>
        <v>Accessories</v>
      </c>
      <c r="M842" s="11" t="str">
        <f>VLOOKUP(I842, Product!$A$2:$H$501,5,FALSE)</f>
        <v>Gibson, Hobbs and Weaver</v>
      </c>
      <c r="N842" s="12">
        <f>VLOOKUP(I842, Product!$A$2:$I$501,8,FALSE)</f>
        <v>449.4</v>
      </c>
      <c r="O842" s="12">
        <f>VLOOKUP(I842, Product!$A$2:$I$501,9,FALSE)</f>
        <v>274.7</v>
      </c>
      <c r="P842" s="11" t="s">
        <v>1794</v>
      </c>
      <c r="Q842" s="11" t="str">
        <f>VLOOKUP(P842,Store_Dim!$A$2:$E$21,2,FALSE)</f>
        <v>Thomas, Bridges and Harris</v>
      </c>
      <c r="R842" s="11" t="str">
        <f>VLOOKUP(P842,Store_Dim!$A$2:$E$21,3,FALSE)</f>
        <v>North</v>
      </c>
      <c r="S842" s="11" t="str">
        <f>VLOOKUP(P842,Store_Dim!$A$2:$E$21,4,FALSE)</f>
        <v>Sabrinatown</v>
      </c>
      <c r="T842" s="11" t="str">
        <f>VLOOKUP(P842,Store_Dim!$A$2:$E$21,5,FALSE)</f>
        <v>Online</v>
      </c>
      <c r="U842" s="11" t="s">
        <v>3580</v>
      </c>
      <c r="V842" s="14">
        <f>VLOOKUP(Table1[[#This Row],[Sales_ID]],Sales!$A$2:$O$2001,2,FALSE)</f>
        <v>45797</v>
      </c>
      <c r="W842" s="15">
        <f>VLOOKUP(Table1[[#This Row],[Sales_ID]],Sales!$A$2:$O$2001,12,FALSE)</f>
        <v>1</v>
      </c>
      <c r="X842" s="16" t="str">
        <f>TEXT(VLOOKUP(Table1[[#This Row],[Sales_ID]],Sales!$A$2:$O$2001,13,FALSE),"₹#,##0")</f>
        <v>₹470</v>
      </c>
      <c r="Y842" s="51">
        <f>VLOOKUP(Table1[[#This Row],[Sales_ID]],Sales!$A$2:$O$2001,14,FALSE)</f>
        <v>0.19</v>
      </c>
      <c r="Z842" s="11" t="str">
        <f>VLOOKUP(Table1[[#This Row],[Sales_ID]],Sales!$A$2:$O$2001,10,FALSE)</f>
        <v>PayPal</v>
      </c>
      <c r="AA842" s="50">
        <f>VLOOKUP(Table1[[#This Row],[Sales_ID]],Sales!$A$2:$O$2001,15,FALSE)</f>
        <v>380.84580000000011</v>
      </c>
    </row>
    <row r="843" spans="1:27" x14ac:dyDescent="0.3">
      <c r="A843" s="11" t="s">
        <v>740</v>
      </c>
      <c r="B843" s="11" t="str">
        <f>PROPER(VLOOKUP(A843,Customer!$A$2:$J$501,9,FALSE))</f>
        <v>Timothy Sanders</v>
      </c>
      <c r="C843" s="11" t="str">
        <f>PROPER(VLOOKUP(A843,Customer!$A$2:$H$501,3,FALSE))</f>
        <v>29</v>
      </c>
      <c r="D843" s="11" t="str">
        <f>PROPER(VLOOKUP(A843,Customer!$A$2:$H$501,4,FALSE))</f>
        <v>Male</v>
      </c>
      <c r="E843" s="11" t="str">
        <f>PROPER(VLOOKUP(A843,Customer!$A$2:$H$501,5,FALSE))</f>
        <v>Aaronmouth</v>
      </c>
      <c r="F843" s="11" t="str">
        <f>PROPER(VLOOKUP(A843,Customer!$A$2:$H$501,6,FALSE))</f>
        <v>Florida</v>
      </c>
      <c r="G843" s="11" t="str">
        <f>VLOOKUP(A843,Customer!$A$2:$H$501,7,FALSE)</f>
        <v>USA</v>
      </c>
      <c r="H843" s="11" t="str">
        <f>PROPER(VLOOKUP(A843,Customer!$A$1:$J$501,10,FALSE))</f>
        <v>Bronze</v>
      </c>
      <c r="I843" s="11" t="s">
        <v>1680</v>
      </c>
      <c r="J843" s="11" t="str">
        <f>VLOOKUP(I843, Product!$A$2:$H$501, 2,FALSE)</f>
        <v>Women's Hair Dryer Brush</v>
      </c>
      <c r="K843" s="11" t="str">
        <f>VLOOKUP(I843,Product!$A$2:$H$501,3,FALSE)</f>
        <v>Beauty</v>
      </c>
      <c r="L843" s="11" t="str">
        <f>VLOOKUP(I843, Product!$A$2:$H$501, 4,FALSE)</f>
        <v>Haircare</v>
      </c>
      <c r="M843" s="11" t="str">
        <f>VLOOKUP(I843, Product!$A$2:$H$501,5,FALSE)</f>
        <v>Torres, Spencer and Potter</v>
      </c>
      <c r="N843" s="12">
        <f>VLOOKUP(I843, Product!$A$2:$I$501,8,FALSE)</f>
        <v>340.39</v>
      </c>
      <c r="O843" s="12">
        <f>VLOOKUP(I843, Product!$A$2:$I$501,9,FALSE)</f>
        <v>177</v>
      </c>
      <c r="P843" s="11" t="s">
        <v>1792</v>
      </c>
      <c r="Q843" s="11" t="str">
        <f>VLOOKUP(P843,Store_Dim!$A$2:$E$21,2,FALSE)</f>
        <v>Aguirre-Keller</v>
      </c>
      <c r="R843" s="11" t="str">
        <f>VLOOKUP(P843,Store_Dim!$A$2:$E$21,3,FALSE)</f>
        <v>South</v>
      </c>
      <c r="S843" s="11" t="str">
        <f>VLOOKUP(P843,Store_Dim!$A$2:$E$21,4,FALSE)</f>
        <v>Lake Michael</v>
      </c>
      <c r="T843" s="11" t="str">
        <f>VLOOKUP(P843,Store_Dim!$A$2:$E$21,5,FALSE)</f>
        <v>Online</v>
      </c>
      <c r="U843" s="11" t="s">
        <v>3581</v>
      </c>
      <c r="V843" s="14">
        <f>VLOOKUP(Table1[[#This Row],[Sales_ID]],Sales!$A$2:$O$2001,2,FALSE)</f>
        <v>45898</v>
      </c>
      <c r="W843" s="15">
        <f>VLOOKUP(Table1[[#This Row],[Sales_ID]],Sales!$A$2:$O$2001,12,FALSE)</f>
        <v>1</v>
      </c>
      <c r="X843" s="16" t="str">
        <f>TEXT(VLOOKUP(Table1[[#This Row],[Sales_ID]],Sales!$A$2:$O$2001,13,FALSE),"₹#,##0")</f>
        <v>₹892</v>
      </c>
      <c r="Y843" s="51">
        <f>VLOOKUP(Table1[[#This Row],[Sales_ID]],Sales!$A$2:$O$2001,14,FALSE)</f>
        <v>0.03</v>
      </c>
      <c r="Z843" s="11" t="str">
        <f>VLOOKUP(Table1[[#This Row],[Sales_ID]],Sales!$A$2:$O$2001,10,FALSE)</f>
        <v>Credit Card</v>
      </c>
      <c r="AA843" s="50">
        <f>VLOOKUP(Table1[[#This Row],[Sales_ID]],Sales!$A$2:$O$2001,15,FALSE)</f>
        <v>865.03629999999998</v>
      </c>
    </row>
    <row r="844" spans="1:27" x14ac:dyDescent="0.3">
      <c r="A844" s="11" t="s">
        <v>1092</v>
      </c>
      <c r="B844" s="11" t="str">
        <f>PROPER(VLOOKUP(A844,Customer!$A$2:$J$501,9,FALSE))</f>
        <v>Sherry Cabrera</v>
      </c>
      <c r="C844" s="11" t="str">
        <f>PROPER(VLOOKUP(A844,Customer!$A$2:$H$501,3,FALSE))</f>
        <v>55</v>
      </c>
      <c r="D844" s="11" t="str">
        <f>PROPER(VLOOKUP(A844,Customer!$A$2:$H$501,4,FALSE))</f>
        <v>Male</v>
      </c>
      <c r="E844" s="11" t="str">
        <f>PROPER(VLOOKUP(A844,Customer!$A$2:$H$501,5,FALSE))</f>
        <v>Shannonview</v>
      </c>
      <c r="F844" s="11" t="str">
        <f>PROPER(VLOOKUP(A844,Customer!$A$2:$H$501,6,FALSE))</f>
        <v>Pennsylvania</v>
      </c>
      <c r="G844" s="11" t="str">
        <f>VLOOKUP(A844,Customer!$A$2:$H$501,7,FALSE)</f>
        <v>USA</v>
      </c>
      <c r="H844" s="11" t="str">
        <f>PROPER(VLOOKUP(A844,Customer!$A$1:$J$501,10,FALSE))</f>
        <v>Silver</v>
      </c>
      <c r="I844" s="11" t="s">
        <v>1726</v>
      </c>
      <c r="J844" s="11" t="str">
        <f>VLOOKUP(I844, Product!$A$2:$H$501, 2,FALSE)</f>
        <v>Face Foundation Kit</v>
      </c>
      <c r="K844" s="11" t="str">
        <f>VLOOKUP(I844,Product!$A$2:$H$501,3,FALSE)</f>
        <v>Beauty</v>
      </c>
      <c r="L844" s="11" t="str">
        <f>VLOOKUP(I844, Product!$A$2:$H$501, 4,FALSE)</f>
        <v>Makeup</v>
      </c>
      <c r="M844" s="11" t="str">
        <f>VLOOKUP(I844, Product!$A$2:$H$501,5,FALSE)</f>
        <v>Taylor-Elliott</v>
      </c>
      <c r="N844" s="12">
        <f>VLOOKUP(I844, Product!$A$2:$I$501,8,FALSE)</f>
        <v>183.04</v>
      </c>
      <c r="O844" s="12">
        <f>VLOOKUP(I844, Product!$A$2:$I$501,9,FALSE)</f>
        <v>457</v>
      </c>
      <c r="P844" s="11" t="s">
        <v>1807</v>
      </c>
      <c r="Q844" s="11" t="str">
        <f>VLOOKUP(P844,Store_Dim!$A$2:$E$21,2,FALSE)</f>
        <v>Holloway Ltd</v>
      </c>
      <c r="R844" s="11" t="str">
        <f>VLOOKUP(P844,Store_Dim!$A$2:$E$21,3,FALSE)</f>
        <v>North</v>
      </c>
      <c r="S844" s="11" t="str">
        <f>VLOOKUP(P844,Store_Dim!$A$2:$E$21,4,FALSE)</f>
        <v>Bensonhaven</v>
      </c>
      <c r="T844" s="11" t="str">
        <f>VLOOKUP(P844,Store_Dim!$A$2:$E$21,5,FALSE)</f>
        <v>Flagship</v>
      </c>
      <c r="U844" s="11" t="s">
        <v>3582</v>
      </c>
      <c r="V844" s="14">
        <f>VLOOKUP(Table1[[#This Row],[Sales_ID]],Sales!$A$2:$O$2001,2,FALSE)</f>
        <v>45390</v>
      </c>
      <c r="W844" s="15">
        <f>VLOOKUP(Table1[[#This Row],[Sales_ID]],Sales!$A$2:$O$2001,12,FALSE)</f>
        <v>2</v>
      </c>
      <c r="X844" s="16" t="str">
        <f>TEXT(VLOOKUP(Table1[[#This Row],[Sales_ID]],Sales!$A$2:$O$2001,13,FALSE),"₹#,##0")</f>
        <v>₹433</v>
      </c>
      <c r="Y844" s="51">
        <f>VLOOKUP(Table1[[#This Row],[Sales_ID]],Sales!$A$2:$O$2001,14,FALSE)</f>
        <v>0.25</v>
      </c>
      <c r="Z844" s="11" t="str">
        <f>VLOOKUP(Table1[[#This Row],[Sales_ID]],Sales!$A$2:$O$2001,10,FALSE)</f>
        <v>COD</v>
      </c>
      <c r="AA844" s="50">
        <f>VLOOKUP(Table1[[#This Row],[Sales_ID]],Sales!$A$2:$O$2001,15,FALSE)</f>
        <v>649.60500000000002</v>
      </c>
    </row>
    <row r="845" spans="1:27" x14ac:dyDescent="0.3">
      <c r="A845" s="11" t="s">
        <v>59</v>
      </c>
      <c r="B845" s="11" t="str">
        <f>PROPER(VLOOKUP(A845,Customer!$A$2:$J$501,9,FALSE))</f>
        <v>Kenneth Lambert</v>
      </c>
      <c r="C845" s="11" t="str">
        <f>PROPER(VLOOKUP(A845,Customer!$A$2:$H$501,3,FALSE))</f>
        <v>55</v>
      </c>
      <c r="D845" s="11" t="str">
        <f>PROPER(VLOOKUP(A845,Customer!$A$2:$H$501,4,FALSE))</f>
        <v>Female</v>
      </c>
      <c r="E845" s="11" t="str">
        <f>PROPER(VLOOKUP(A845,Customer!$A$2:$H$501,5,FALSE))</f>
        <v>North Kathryn</v>
      </c>
      <c r="F845" s="11" t="str">
        <f>PROPER(VLOOKUP(A845,Customer!$A$2:$H$501,6,FALSE))</f>
        <v>Kansas</v>
      </c>
      <c r="G845" s="11" t="str">
        <f>VLOOKUP(A845,Customer!$A$2:$H$501,7,FALSE)</f>
        <v>USA</v>
      </c>
      <c r="H845" s="11" t="str">
        <f>PROPER(VLOOKUP(A845,Customer!$A$1:$J$501,10,FALSE))</f>
        <v>Platinum</v>
      </c>
      <c r="I845" s="11" t="s">
        <v>1680</v>
      </c>
      <c r="J845" s="11" t="str">
        <f>VLOOKUP(I845, Product!$A$2:$H$501, 2,FALSE)</f>
        <v>Women's Hair Dryer Brush</v>
      </c>
      <c r="K845" s="11" t="str">
        <f>VLOOKUP(I845,Product!$A$2:$H$501,3,FALSE)</f>
        <v>Beauty</v>
      </c>
      <c r="L845" s="11" t="str">
        <f>VLOOKUP(I845, Product!$A$2:$H$501, 4,FALSE)</f>
        <v>Haircare</v>
      </c>
      <c r="M845" s="11" t="str">
        <f>VLOOKUP(I845, Product!$A$2:$H$501,5,FALSE)</f>
        <v>Torres, Spencer and Potter</v>
      </c>
      <c r="N845" s="12">
        <f>VLOOKUP(I845, Product!$A$2:$I$501,8,FALSE)</f>
        <v>340.39</v>
      </c>
      <c r="O845" s="12">
        <f>VLOOKUP(I845, Product!$A$2:$I$501,9,FALSE)</f>
        <v>177</v>
      </c>
      <c r="P845" s="11" t="s">
        <v>1813</v>
      </c>
      <c r="Q845" s="11" t="str">
        <f>VLOOKUP(P845,Store_Dim!$A$2:$E$21,2,FALSE)</f>
        <v>Mann-Austin</v>
      </c>
      <c r="R845" s="11" t="str">
        <f>VLOOKUP(P845,Store_Dim!$A$2:$E$21,3,FALSE)</f>
        <v>East</v>
      </c>
      <c r="S845" s="11" t="str">
        <f>VLOOKUP(P845,Store_Dim!$A$2:$E$21,4,FALSE)</f>
        <v>Vasquezborough</v>
      </c>
      <c r="T845" s="11" t="str">
        <f>VLOOKUP(P845,Store_Dim!$A$2:$E$21,5,FALSE)</f>
        <v>Online</v>
      </c>
      <c r="U845" s="11" t="s">
        <v>3583</v>
      </c>
      <c r="V845" s="14">
        <f>VLOOKUP(Table1[[#This Row],[Sales_ID]],Sales!$A$2:$O$2001,2,FALSE)</f>
        <v>45355</v>
      </c>
      <c r="W845" s="15">
        <f>VLOOKUP(Table1[[#This Row],[Sales_ID]],Sales!$A$2:$O$2001,12,FALSE)</f>
        <v>3</v>
      </c>
      <c r="X845" s="16" t="str">
        <f>TEXT(VLOOKUP(Table1[[#This Row],[Sales_ID]],Sales!$A$2:$O$2001,13,FALSE),"₹#,##0")</f>
        <v>₹627</v>
      </c>
      <c r="Y845" s="51">
        <f>VLOOKUP(Table1[[#This Row],[Sales_ID]],Sales!$A$2:$O$2001,14,FALSE)</f>
        <v>7.0000000000000007E-2</v>
      </c>
      <c r="Z845" s="11" t="str">
        <f>VLOOKUP(Table1[[#This Row],[Sales_ID]],Sales!$A$2:$O$2001,10,FALSE)</f>
        <v>COD</v>
      </c>
      <c r="AA845" s="50">
        <f>VLOOKUP(Table1[[#This Row],[Sales_ID]],Sales!$A$2:$O$2001,15,FALSE)</f>
        <v>1748.5209</v>
      </c>
    </row>
    <row r="846" spans="1:27" x14ac:dyDescent="0.3">
      <c r="A846" s="11" t="s">
        <v>278</v>
      </c>
      <c r="B846" s="11" t="str">
        <f>PROPER(VLOOKUP(A846,Customer!$A$2:$J$501,9,FALSE))</f>
        <v>Nathan Campbell</v>
      </c>
      <c r="C846" s="11" t="str">
        <f>PROPER(VLOOKUP(A846,Customer!$A$2:$H$501,3,FALSE))</f>
        <v>37</v>
      </c>
      <c r="D846" s="11" t="str">
        <f>PROPER(VLOOKUP(A846,Customer!$A$2:$H$501,4,FALSE))</f>
        <v>Male</v>
      </c>
      <c r="E846" s="11" t="str">
        <f>PROPER(VLOOKUP(A846,Customer!$A$2:$H$501,5,FALSE))</f>
        <v>Rodrigueztown</v>
      </c>
      <c r="F846" s="11" t="str">
        <f>PROPER(VLOOKUP(A846,Customer!$A$2:$H$501,6,FALSE))</f>
        <v>Oklahoma</v>
      </c>
      <c r="G846" s="11" t="str">
        <f>VLOOKUP(A846,Customer!$A$2:$H$501,7,FALSE)</f>
        <v>USA</v>
      </c>
      <c r="H846" s="11" t="str">
        <f>PROPER(VLOOKUP(A846,Customer!$A$1:$J$501,10,FALSE))</f>
        <v>Gold</v>
      </c>
      <c r="I846" s="11" t="s">
        <v>1620</v>
      </c>
      <c r="J846" s="11" t="str">
        <f>VLOOKUP(I846, Product!$A$2:$H$501, 2,FALSE)</f>
        <v>Women's Summer Dress</v>
      </c>
      <c r="K846" s="11" t="str">
        <f>VLOOKUP(I846,Product!$A$2:$H$501,3,FALSE)</f>
        <v>Clothing</v>
      </c>
      <c r="L846" s="11" t="str">
        <f>VLOOKUP(I846, Product!$A$2:$H$501, 4,FALSE)</f>
        <v>Tops</v>
      </c>
      <c r="M846" s="11" t="str">
        <f>VLOOKUP(I846, Product!$A$2:$H$501,5,FALSE)</f>
        <v>Smith-Mills</v>
      </c>
      <c r="N846" s="12">
        <f>VLOOKUP(I846, Product!$A$2:$I$501,8,FALSE)</f>
        <v>223.43</v>
      </c>
      <c r="O846" s="12">
        <f>VLOOKUP(I846, Product!$A$2:$I$501,9,FALSE)</f>
        <v>154</v>
      </c>
      <c r="P846" s="11" t="s">
        <v>1752</v>
      </c>
      <c r="Q846" s="11" t="str">
        <f>VLOOKUP(P846,Store_Dim!$A$2:$E$21,2,FALSE)</f>
        <v>Rivera-Warner</v>
      </c>
      <c r="R846" s="11" t="str">
        <f>VLOOKUP(P846,Store_Dim!$A$2:$E$21,3,FALSE)</f>
        <v>East</v>
      </c>
      <c r="S846" s="11" t="str">
        <f>VLOOKUP(P846,Store_Dim!$A$2:$E$21,4,FALSE)</f>
        <v>Washingtonfurt</v>
      </c>
      <c r="T846" s="11" t="str">
        <f>VLOOKUP(P846,Store_Dim!$A$2:$E$21,5,FALSE)</f>
        <v>Flagship</v>
      </c>
      <c r="U846" s="11" t="s">
        <v>3584</v>
      </c>
      <c r="V846" s="14">
        <f>VLOOKUP(Table1[[#This Row],[Sales_ID]],Sales!$A$2:$O$2001,2,FALSE)</f>
        <v>45916</v>
      </c>
      <c r="W846" s="15">
        <f>VLOOKUP(Table1[[#This Row],[Sales_ID]],Sales!$A$2:$O$2001,12,FALSE)</f>
        <v>2</v>
      </c>
      <c r="X846" s="16" t="str">
        <f>TEXT(VLOOKUP(Table1[[#This Row],[Sales_ID]],Sales!$A$2:$O$2001,13,FALSE),"₹#,##0")</f>
        <v>₹324</v>
      </c>
      <c r="Y846" s="51">
        <f>VLOOKUP(Table1[[#This Row],[Sales_ID]],Sales!$A$2:$O$2001,14,FALSE)</f>
        <v>0.06</v>
      </c>
      <c r="Z846" s="11" t="str">
        <f>VLOOKUP(Table1[[#This Row],[Sales_ID]],Sales!$A$2:$O$2001,10,FALSE)</f>
        <v>COD</v>
      </c>
      <c r="AA846" s="50">
        <f>VLOOKUP(Table1[[#This Row],[Sales_ID]],Sales!$A$2:$O$2001,15,FALSE)</f>
        <v>609.45839999999998</v>
      </c>
    </row>
    <row r="847" spans="1:27" x14ac:dyDescent="0.3">
      <c r="A847" s="11" t="s">
        <v>63</v>
      </c>
      <c r="B847" s="11" t="str">
        <f>PROPER(VLOOKUP(A847,Customer!$A$2:$J$501,9,FALSE))</f>
        <v>Nathan Hernandez</v>
      </c>
      <c r="C847" s="11" t="str">
        <f>PROPER(VLOOKUP(A847,Customer!$A$2:$H$501,3,FALSE))</f>
        <v>32</v>
      </c>
      <c r="D847" s="11" t="str">
        <f>PROPER(VLOOKUP(A847,Customer!$A$2:$H$501,4,FALSE))</f>
        <v>Female</v>
      </c>
      <c r="E847" s="11" t="str">
        <f>PROPER(VLOOKUP(A847,Customer!$A$2:$H$501,5,FALSE))</f>
        <v>New Becky</v>
      </c>
      <c r="F847" s="11" t="str">
        <f>PROPER(VLOOKUP(A847,Customer!$A$2:$H$501,6,FALSE))</f>
        <v>Montana</v>
      </c>
      <c r="G847" s="11" t="str">
        <f>VLOOKUP(A847,Customer!$A$2:$H$501,7,FALSE)</f>
        <v>USA</v>
      </c>
      <c r="H847" s="11" t="str">
        <f>PROPER(VLOOKUP(A847,Customer!$A$1:$J$501,10,FALSE))</f>
        <v>Silver</v>
      </c>
      <c r="I847" s="11" t="s">
        <v>1576</v>
      </c>
      <c r="J847" s="11" t="str">
        <f>VLOOKUP(I847, Product!$A$2:$H$501, 2,FALSE)</f>
        <v>Decorative Wall Mirror</v>
      </c>
      <c r="K847" s="11" t="str">
        <f>VLOOKUP(I847,Product!$A$2:$H$501,3,FALSE)</f>
        <v>Home</v>
      </c>
      <c r="L847" s="11" t="str">
        <f>VLOOKUP(I847, Product!$A$2:$H$501, 4,FALSE)</f>
        <v>Decor</v>
      </c>
      <c r="M847" s="11" t="str">
        <f>VLOOKUP(I847, Product!$A$2:$H$501,5,FALSE)</f>
        <v>Luna, Anderson and Bowman</v>
      </c>
      <c r="N847" s="12">
        <f>VLOOKUP(I847, Product!$A$2:$I$501,8,FALSE)</f>
        <v>48.01</v>
      </c>
      <c r="O847" s="12">
        <f>VLOOKUP(I847, Product!$A$2:$I$501,9,FALSE)</f>
        <v>439</v>
      </c>
      <c r="P847" s="11" t="s">
        <v>1807</v>
      </c>
      <c r="Q847" s="11" t="str">
        <f>VLOOKUP(P847,Store_Dim!$A$2:$E$21,2,FALSE)</f>
        <v>Holloway Ltd</v>
      </c>
      <c r="R847" s="11" t="str">
        <f>VLOOKUP(P847,Store_Dim!$A$2:$E$21,3,FALSE)</f>
        <v>North</v>
      </c>
      <c r="S847" s="11" t="str">
        <f>VLOOKUP(P847,Store_Dim!$A$2:$E$21,4,FALSE)</f>
        <v>Bensonhaven</v>
      </c>
      <c r="T847" s="11" t="str">
        <f>VLOOKUP(P847,Store_Dim!$A$2:$E$21,5,FALSE)</f>
        <v>Flagship</v>
      </c>
      <c r="U847" s="11" t="s">
        <v>3585</v>
      </c>
      <c r="V847" s="14">
        <f>VLOOKUP(Table1[[#This Row],[Sales_ID]],Sales!$A$2:$O$2001,2,FALSE)</f>
        <v>45448</v>
      </c>
      <c r="W847" s="15">
        <f>VLOOKUP(Table1[[#This Row],[Sales_ID]],Sales!$A$2:$O$2001,12,FALSE)</f>
        <v>4</v>
      </c>
      <c r="X847" s="16" t="str">
        <f>TEXT(VLOOKUP(Table1[[#This Row],[Sales_ID]],Sales!$A$2:$O$2001,13,FALSE),"₹#,##0")</f>
        <v>₹840</v>
      </c>
      <c r="Y847" s="51">
        <f>VLOOKUP(Table1[[#This Row],[Sales_ID]],Sales!$A$2:$O$2001,14,FALSE)</f>
        <v>0.13</v>
      </c>
      <c r="Z847" s="11" t="str">
        <f>VLOOKUP(Table1[[#This Row],[Sales_ID]],Sales!$A$2:$O$2001,10,FALSE)</f>
        <v>PayPal</v>
      </c>
      <c r="AA847" s="50">
        <f>VLOOKUP(Table1[[#This Row],[Sales_ID]],Sales!$A$2:$O$2001,15,FALSE)</f>
        <v>2922.2952</v>
      </c>
    </row>
    <row r="848" spans="1:27" x14ac:dyDescent="0.3">
      <c r="A848" s="11" t="s">
        <v>441</v>
      </c>
      <c r="B848" s="11" t="str">
        <f>PROPER(VLOOKUP(A848,Customer!$A$2:$J$501,9,FALSE))</f>
        <v>Susan Mcdonald</v>
      </c>
      <c r="C848" s="11" t="str">
        <f>PROPER(VLOOKUP(A848,Customer!$A$2:$H$501,3,FALSE))</f>
        <v>45</v>
      </c>
      <c r="D848" s="11" t="str">
        <f>PROPER(VLOOKUP(A848,Customer!$A$2:$H$501,4,FALSE))</f>
        <v>Male</v>
      </c>
      <c r="E848" s="11" t="str">
        <f>PROPER(VLOOKUP(A848,Customer!$A$2:$H$501,5,FALSE))</f>
        <v>East Ellen</v>
      </c>
      <c r="F848" s="11" t="str">
        <f>PROPER(VLOOKUP(A848,Customer!$A$2:$H$501,6,FALSE))</f>
        <v>Arkansas</v>
      </c>
      <c r="G848" s="11" t="str">
        <f>VLOOKUP(A848,Customer!$A$2:$H$501,7,FALSE)</f>
        <v>USA</v>
      </c>
      <c r="H848" s="11" t="str">
        <f>PROPER(VLOOKUP(A848,Customer!$A$1:$J$501,10,FALSE))</f>
        <v>Silver</v>
      </c>
      <c r="I848" s="11" t="s">
        <v>1598</v>
      </c>
      <c r="J848" s="11" t="str">
        <f>VLOOKUP(I848, Product!$A$2:$H$501, 2,FALSE)</f>
        <v>Women's Scarf Set</v>
      </c>
      <c r="K848" s="11" t="str">
        <f>VLOOKUP(I848,Product!$A$2:$H$501,3,FALSE)</f>
        <v>Clothing</v>
      </c>
      <c r="L848" s="11" t="str">
        <f>VLOOKUP(I848, Product!$A$2:$H$501, 4,FALSE)</f>
        <v>Accessories</v>
      </c>
      <c r="M848" s="11" t="str">
        <f>VLOOKUP(I848, Product!$A$2:$H$501,5,FALSE)</f>
        <v>Brown and Sons</v>
      </c>
      <c r="N848" s="12">
        <f>VLOOKUP(I848, Product!$A$2:$I$501,8,FALSE)</f>
        <v>174.02</v>
      </c>
      <c r="O848" s="12">
        <f>VLOOKUP(I848, Product!$A$2:$I$501,9,FALSE)</f>
        <v>268</v>
      </c>
      <c r="P848" s="11" t="s">
        <v>1801</v>
      </c>
      <c r="Q848" s="11" t="str">
        <f>VLOOKUP(P848,Store_Dim!$A$2:$E$21,2,FALSE)</f>
        <v>Shelton PLC</v>
      </c>
      <c r="R848" s="11" t="str">
        <f>VLOOKUP(P848,Store_Dim!$A$2:$E$21,3,FALSE)</f>
        <v>North</v>
      </c>
      <c r="S848" s="11" t="str">
        <f>VLOOKUP(P848,Store_Dim!$A$2:$E$21,4,FALSE)</f>
        <v>East Jenniferstad</v>
      </c>
      <c r="T848" s="11" t="str">
        <f>VLOOKUP(P848,Store_Dim!$A$2:$E$21,5,FALSE)</f>
        <v>Flagship</v>
      </c>
      <c r="U848" s="11" t="s">
        <v>2002</v>
      </c>
      <c r="V848" s="14">
        <f>VLOOKUP(Table1[[#This Row],[Sales_ID]],Sales!$A$2:$O$2001,2,FALSE)</f>
        <v>45371</v>
      </c>
      <c r="W848" s="15">
        <f>VLOOKUP(Table1[[#This Row],[Sales_ID]],Sales!$A$2:$O$2001,12,FALSE)</f>
        <v>1</v>
      </c>
      <c r="X848" s="16" t="str">
        <f>TEXT(VLOOKUP(Table1[[#This Row],[Sales_ID]],Sales!$A$2:$O$2001,13,FALSE),"₹#,##0")</f>
        <v>₹857</v>
      </c>
      <c r="Y848" s="51">
        <f>VLOOKUP(Table1[[#This Row],[Sales_ID]],Sales!$A$2:$O$2001,14,FALSE)</f>
        <v>0.28000000000000003</v>
      </c>
      <c r="Z848" s="11" t="str">
        <f>VLOOKUP(Table1[[#This Row],[Sales_ID]],Sales!$A$2:$O$2001,10,FALSE)</f>
        <v>PayPal</v>
      </c>
      <c r="AA848" s="50">
        <f>VLOOKUP(Table1[[#This Row],[Sales_ID]],Sales!$A$2:$O$2001,15,FALSE)</f>
        <v>617.29200000000003</v>
      </c>
    </row>
    <row r="849" spans="1:27" x14ac:dyDescent="0.3">
      <c r="A849" s="11" t="s">
        <v>523</v>
      </c>
      <c r="B849" s="11" t="str">
        <f>PROPER(VLOOKUP(A849,Customer!$A$2:$J$501,9,FALSE))</f>
        <v>Maria Sanchez</v>
      </c>
      <c r="C849" s="11" t="str">
        <f>PROPER(VLOOKUP(A849,Customer!$A$2:$H$501,3,FALSE))</f>
        <v>46</v>
      </c>
      <c r="D849" s="11" t="str">
        <f>PROPER(VLOOKUP(A849,Customer!$A$2:$H$501,4,FALSE))</f>
        <v>Male</v>
      </c>
      <c r="E849" s="11" t="str">
        <f>PROPER(VLOOKUP(A849,Customer!$A$2:$H$501,5,FALSE))</f>
        <v>East Peterbury</v>
      </c>
      <c r="F849" s="11" t="str">
        <f>PROPER(VLOOKUP(A849,Customer!$A$2:$H$501,6,FALSE))</f>
        <v>North Dakota</v>
      </c>
      <c r="G849" s="11" t="str">
        <f>VLOOKUP(A849,Customer!$A$2:$H$501,7,FALSE)</f>
        <v>USA</v>
      </c>
      <c r="H849" s="11" t="str">
        <f>PROPER(VLOOKUP(A849,Customer!$A$1:$J$501,10,FALSE))</f>
        <v>Bronze</v>
      </c>
      <c r="I849" s="11" t="s">
        <v>1672</v>
      </c>
      <c r="J849" s="11" t="str">
        <f>VLOOKUP(I849, Product!$A$2:$H$501, 2,FALSE)</f>
        <v>Laptop Cooling Pad</v>
      </c>
      <c r="K849" s="11" t="str">
        <f>VLOOKUP(I849,Product!$A$2:$H$501,3,FALSE)</f>
        <v>Electronics</v>
      </c>
      <c r="L849" s="11" t="str">
        <f>VLOOKUP(I849, Product!$A$2:$H$501, 4,FALSE)</f>
        <v>Computer</v>
      </c>
      <c r="M849" s="11" t="str">
        <f>VLOOKUP(I849, Product!$A$2:$H$501,5,FALSE)</f>
        <v>Murray, Gould and Ware</v>
      </c>
      <c r="N849" s="12">
        <f>VLOOKUP(I849, Product!$A$2:$I$501,8,FALSE)</f>
        <v>86.42</v>
      </c>
      <c r="O849" s="12">
        <f>VLOOKUP(I849, Product!$A$2:$I$501,9,FALSE)</f>
        <v>222</v>
      </c>
      <c r="P849" s="11" t="s">
        <v>1801</v>
      </c>
      <c r="Q849" s="11" t="str">
        <f>VLOOKUP(P849,Store_Dim!$A$2:$E$21,2,FALSE)</f>
        <v>Shelton PLC</v>
      </c>
      <c r="R849" s="11" t="str">
        <f>VLOOKUP(P849,Store_Dim!$A$2:$E$21,3,FALSE)</f>
        <v>North</v>
      </c>
      <c r="S849" s="11" t="str">
        <f>VLOOKUP(P849,Store_Dim!$A$2:$E$21,4,FALSE)</f>
        <v>East Jenniferstad</v>
      </c>
      <c r="T849" s="11" t="str">
        <f>VLOOKUP(P849,Store_Dim!$A$2:$E$21,5,FALSE)</f>
        <v>Flagship</v>
      </c>
      <c r="U849" s="11" t="s">
        <v>3586</v>
      </c>
      <c r="V849" s="14">
        <f>VLOOKUP(Table1[[#This Row],[Sales_ID]],Sales!$A$2:$O$2001,2,FALSE)</f>
        <v>45402</v>
      </c>
      <c r="W849" s="15">
        <f>VLOOKUP(Table1[[#This Row],[Sales_ID]],Sales!$A$2:$O$2001,12,FALSE)</f>
        <v>3</v>
      </c>
      <c r="X849" s="16" t="str">
        <f>TEXT(VLOOKUP(Table1[[#This Row],[Sales_ID]],Sales!$A$2:$O$2001,13,FALSE),"₹#,##0")</f>
        <v>₹253</v>
      </c>
      <c r="Y849" s="51">
        <f>VLOOKUP(Table1[[#This Row],[Sales_ID]],Sales!$A$2:$O$2001,14,FALSE)</f>
        <v>0.28000000000000003</v>
      </c>
      <c r="Z849" s="11" t="str">
        <f>VLOOKUP(Table1[[#This Row],[Sales_ID]],Sales!$A$2:$O$2001,10,FALSE)</f>
        <v>Credit Card</v>
      </c>
      <c r="AA849" s="50">
        <f>VLOOKUP(Table1[[#This Row],[Sales_ID]],Sales!$A$2:$O$2001,15,FALSE)</f>
        <v>545.68079999999998</v>
      </c>
    </row>
    <row r="850" spans="1:27" x14ac:dyDescent="0.3">
      <c r="A850" s="11" t="s">
        <v>815</v>
      </c>
      <c r="B850" s="11" t="str">
        <f>PROPER(VLOOKUP(A850,Customer!$A$2:$J$501,9,FALSE))</f>
        <v>Damon Perez</v>
      </c>
      <c r="C850" s="11" t="str">
        <f>PROPER(VLOOKUP(A850,Customer!$A$2:$H$501,3,FALSE))</f>
        <v>21</v>
      </c>
      <c r="D850" s="11" t="str">
        <f>PROPER(VLOOKUP(A850,Customer!$A$2:$H$501,4,FALSE))</f>
        <v>Male</v>
      </c>
      <c r="E850" s="11" t="str">
        <f>PROPER(VLOOKUP(A850,Customer!$A$2:$H$501,5,FALSE))</f>
        <v>Jasonton</v>
      </c>
      <c r="F850" s="11" t="str">
        <f>PROPER(VLOOKUP(A850,Customer!$A$2:$H$501,6,FALSE))</f>
        <v>Ohio</v>
      </c>
      <c r="G850" s="11" t="str">
        <f>VLOOKUP(A850,Customer!$A$2:$H$501,7,FALSE)</f>
        <v>USA</v>
      </c>
      <c r="H850" s="11" t="str">
        <f>PROPER(VLOOKUP(A850,Customer!$A$1:$J$501,10,FALSE))</f>
        <v>Gold</v>
      </c>
      <c r="I850" s="11" t="s">
        <v>1706</v>
      </c>
      <c r="J850" s="11" t="str">
        <f>VLOOKUP(I850, Product!$A$2:$H$501, 2,FALSE)</f>
        <v>Decorative Lamp Shade</v>
      </c>
      <c r="K850" s="11" t="str">
        <f>VLOOKUP(I850,Product!$A$2:$H$501,3,FALSE)</f>
        <v>Home</v>
      </c>
      <c r="L850" s="11" t="str">
        <f>VLOOKUP(I850, Product!$A$2:$H$501, 4,FALSE)</f>
        <v>Lighting</v>
      </c>
      <c r="M850" s="11" t="str">
        <f>VLOOKUP(I850, Product!$A$2:$H$501,5,FALSE)</f>
        <v>Ramirez-Hanson</v>
      </c>
      <c r="N850" s="12">
        <f>VLOOKUP(I850, Product!$A$2:$I$501,8,FALSE)</f>
        <v>228.53</v>
      </c>
      <c r="O850" s="12">
        <f>VLOOKUP(I850, Product!$A$2:$I$501,9,FALSE)</f>
        <v>469</v>
      </c>
      <c r="P850" s="11" t="s">
        <v>1813</v>
      </c>
      <c r="Q850" s="11" t="str">
        <f>VLOOKUP(P850,Store_Dim!$A$2:$E$21,2,FALSE)</f>
        <v>Mann-Austin</v>
      </c>
      <c r="R850" s="11" t="str">
        <f>VLOOKUP(P850,Store_Dim!$A$2:$E$21,3,FALSE)</f>
        <v>East</v>
      </c>
      <c r="S850" s="11" t="str">
        <f>VLOOKUP(P850,Store_Dim!$A$2:$E$21,4,FALSE)</f>
        <v>Vasquezborough</v>
      </c>
      <c r="T850" s="11" t="str">
        <f>VLOOKUP(P850,Store_Dim!$A$2:$E$21,5,FALSE)</f>
        <v>Online</v>
      </c>
      <c r="U850" s="11" t="s">
        <v>3587</v>
      </c>
      <c r="V850" s="14">
        <f>VLOOKUP(Table1[[#This Row],[Sales_ID]],Sales!$A$2:$O$2001,2,FALSE)</f>
        <v>45581</v>
      </c>
      <c r="W850" s="15">
        <f>VLOOKUP(Table1[[#This Row],[Sales_ID]],Sales!$A$2:$O$2001,12,FALSE)</f>
        <v>2</v>
      </c>
      <c r="X850" s="16" t="str">
        <f>TEXT(VLOOKUP(Table1[[#This Row],[Sales_ID]],Sales!$A$2:$O$2001,13,FALSE),"₹#,##0")</f>
        <v>₹61</v>
      </c>
      <c r="Y850" s="51">
        <f>VLOOKUP(Table1[[#This Row],[Sales_ID]],Sales!$A$2:$O$2001,14,FALSE)</f>
        <v>0.18</v>
      </c>
      <c r="Z850" s="11" t="str">
        <f>VLOOKUP(Table1[[#This Row],[Sales_ID]],Sales!$A$2:$O$2001,10,FALSE)</f>
        <v>Credit Card</v>
      </c>
      <c r="AA850" s="50">
        <f>VLOOKUP(Table1[[#This Row],[Sales_ID]],Sales!$A$2:$O$2001,15,FALSE)</f>
        <v>99.269200000000012</v>
      </c>
    </row>
    <row r="851" spans="1:27" x14ac:dyDescent="0.3">
      <c r="A851" s="11" t="s">
        <v>205</v>
      </c>
      <c r="B851" s="11" t="str">
        <f>PROPER(VLOOKUP(A851,Customer!$A$2:$J$501,9,FALSE))</f>
        <v>Katherine Dorsey</v>
      </c>
      <c r="C851" s="11" t="str">
        <f>PROPER(VLOOKUP(A851,Customer!$A$2:$H$501,3,FALSE))</f>
        <v>24</v>
      </c>
      <c r="D851" s="11" t="str">
        <f>PROPER(VLOOKUP(A851,Customer!$A$2:$H$501,4,FALSE))</f>
        <v>Male</v>
      </c>
      <c r="E851" s="11" t="str">
        <f>PROPER(VLOOKUP(A851,Customer!$A$2:$H$501,5,FALSE))</f>
        <v>Christopherland</v>
      </c>
      <c r="F851" s="11" t="str">
        <f>PROPER(VLOOKUP(A851,Customer!$A$2:$H$501,6,FALSE))</f>
        <v>Oklahoma</v>
      </c>
      <c r="G851" s="11" t="str">
        <f>VLOOKUP(A851,Customer!$A$2:$H$501,7,FALSE)</f>
        <v>USA</v>
      </c>
      <c r="H851" s="11" t="str">
        <f>PROPER(VLOOKUP(A851,Customer!$A$1:$J$501,10,FALSE))</f>
        <v>Platinum</v>
      </c>
      <c r="I851" s="11" t="s">
        <v>1716</v>
      </c>
      <c r="J851" s="11" t="str">
        <f>VLOOKUP(I851, Product!$A$2:$H$501, 2,FALSE)</f>
        <v>Wooden Bookshelf</v>
      </c>
      <c r="K851" s="11" t="str">
        <f>VLOOKUP(I851,Product!$A$2:$H$501,3,FALSE)</f>
        <v>Home</v>
      </c>
      <c r="L851" s="11" t="str">
        <f>VLOOKUP(I851, Product!$A$2:$H$501, 4,FALSE)</f>
        <v>Furniture</v>
      </c>
      <c r="M851" s="11" t="str">
        <f>VLOOKUP(I851, Product!$A$2:$H$501,5,FALSE)</f>
        <v>Collins-Stephenson</v>
      </c>
      <c r="N851" s="12">
        <f>VLOOKUP(I851, Product!$A$2:$I$501,8,FALSE)</f>
        <v>388.46</v>
      </c>
      <c r="O851" s="12">
        <f>VLOOKUP(I851, Product!$A$2:$I$501,9,FALSE)</f>
        <v>208</v>
      </c>
      <c r="P851" s="11" t="s">
        <v>1797</v>
      </c>
      <c r="Q851" s="11" t="str">
        <f>VLOOKUP(P851,Store_Dim!$A$2:$E$21,2,FALSE)</f>
        <v>Gardner, Humphrey and Contreras</v>
      </c>
      <c r="R851" s="11" t="str">
        <f>VLOOKUP(P851,Store_Dim!$A$2:$E$21,3,FALSE)</f>
        <v>East</v>
      </c>
      <c r="S851" s="11" t="str">
        <f>VLOOKUP(P851,Store_Dim!$A$2:$E$21,4,FALSE)</f>
        <v>Johnsonville</v>
      </c>
      <c r="T851" s="11" t="str">
        <f>VLOOKUP(P851,Store_Dim!$A$2:$E$21,5,FALSE)</f>
        <v>Flagship</v>
      </c>
      <c r="U851" s="11" t="s">
        <v>3588</v>
      </c>
      <c r="V851" s="14">
        <f>VLOOKUP(Table1[[#This Row],[Sales_ID]],Sales!$A$2:$O$2001,2,FALSE)</f>
        <v>45610</v>
      </c>
      <c r="W851" s="15">
        <f>VLOOKUP(Table1[[#This Row],[Sales_ID]],Sales!$A$2:$O$2001,12,FALSE)</f>
        <v>4</v>
      </c>
      <c r="X851" s="16" t="str">
        <f>TEXT(VLOOKUP(Table1[[#This Row],[Sales_ID]],Sales!$A$2:$O$2001,13,FALSE),"₹#,##0")</f>
        <v>₹342</v>
      </c>
      <c r="Y851" s="51">
        <f>VLOOKUP(Table1[[#This Row],[Sales_ID]],Sales!$A$2:$O$2001,14,FALSE)</f>
        <v>0.25</v>
      </c>
      <c r="Z851" s="11" t="str">
        <f>VLOOKUP(Table1[[#This Row],[Sales_ID]],Sales!$A$2:$O$2001,10,FALSE)</f>
        <v>Credit Card</v>
      </c>
      <c r="AA851" s="50">
        <f>VLOOKUP(Table1[[#This Row],[Sales_ID]],Sales!$A$2:$O$2001,15,FALSE)</f>
        <v>1025.8499999999999</v>
      </c>
    </row>
    <row r="852" spans="1:27" x14ac:dyDescent="0.3">
      <c r="A852" s="11" t="s">
        <v>899</v>
      </c>
      <c r="B852" s="11" t="str">
        <f>PROPER(VLOOKUP(A852,Customer!$A$2:$J$501,9,FALSE))</f>
        <v>Bryan Garcia</v>
      </c>
      <c r="C852" s="11" t="str">
        <f>PROPER(VLOOKUP(A852,Customer!$A$2:$H$501,3,FALSE))</f>
        <v>54</v>
      </c>
      <c r="D852" s="11" t="str">
        <f>PROPER(VLOOKUP(A852,Customer!$A$2:$H$501,4,FALSE))</f>
        <v>Female</v>
      </c>
      <c r="E852" s="11" t="str">
        <f>PROPER(VLOOKUP(A852,Customer!$A$2:$H$501,5,FALSE))</f>
        <v>Garciaborough</v>
      </c>
      <c r="F852" s="11" t="str">
        <f>PROPER(VLOOKUP(A852,Customer!$A$2:$H$501,6,FALSE))</f>
        <v>Wyoming</v>
      </c>
      <c r="G852" s="11" t="str">
        <f>VLOOKUP(A852,Customer!$A$2:$H$501,7,FALSE)</f>
        <v>USA</v>
      </c>
      <c r="H852" s="11" t="str">
        <f>PROPER(VLOOKUP(A852,Customer!$A$1:$J$501,10,FALSE))</f>
        <v>Silver</v>
      </c>
      <c r="I852" s="11" t="s">
        <v>1592</v>
      </c>
      <c r="J852" s="11" t="str">
        <f>VLOOKUP(I852, Product!$A$2:$H$501, 2,FALSE)</f>
        <v>Carbon Fiber Tennis Racket</v>
      </c>
      <c r="K852" s="11" t="str">
        <f>VLOOKUP(I852,Product!$A$2:$H$501,3,FALSE)</f>
        <v>Sports</v>
      </c>
      <c r="L852" s="11" t="str">
        <f>VLOOKUP(I852, Product!$A$2:$H$501, 4,FALSE)</f>
        <v>Equipment</v>
      </c>
      <c r="M852" s="11" t="str">
        <f>VLOOKUP(I852, Product!$A$2:$H$501,5,FALSE)</f>
        <v>Flores, Pineda and Rodriguez</v>
      </c>
      <c r="N852" s="12">
        <f>VLOOKUP(I852, Product!$A$2:$I$501,8,FALSE)</f>
        <v>484.62</v>
      </c>
      <c r="O852" s="12">
        <f>VLOOKUP(I852, Product!$A$2:$I$501,9,FALSE)</f>
        <v>432</v>
      </c>
      <c r="P852" s="11" t="s">
        <v>1804</v>
      </c>
      <c r="Q852" s="11" t="str">
        <f>VLOOKUP(P852,Store_Dim!$A$2:$E$21,2,FALSE)</f>
        <v>Frederick-Wright</v>
      </c>
      <c r="R852" s="11" t="str">
        <f>VLOOKUP(P852,Store_Dim!$A$2:$E$21,3,FALSE)</f>
        <v>West</v>
      </c>
      <c r="S852" s="11" t="str">
        <f>VLOOKUP(P852,Store_Dim!$A$2:$E$21,4,FALSE)</f>
        <v>New Jimmymouth</v>
      </c>
      <c r="T852" s="11" t="str">
        <f>VLOOKUP(P852,Store_Dim!$A$2:$E$21,5,FALSE)</f>
        <v>Flagship</v>
      </c>
      <c r="U852" s="11" t="s">
        <v>3589</v>
      </c>
      <c r="V852" s="14">
        <f>VLOOKUP(Table1[[#This Row],[Sales_ID]],Sales!$A$2:$O$2001,2,FALSE)</f>
        <v>45438</v>
      </c>
      <c r="W852" s="15">
        <f>VLOOKUP(Table1[[#This Row],[Sales_ID]],Sales!$A$2:$O$2001,12,FALSE)</f>
        <v>4</v>
      </c>
      <c r="X852" s="16" t="str">
        <f>TEXT(VLOOKUP(Table1[[#This Row],[Sales_ID]],Sales!$A$2:$O$2001,13,FALSE),"₹#,##0")</f>
        <v>₹300</v>
      </c>
      <c r="Y852" s="51">
        <f>VLOOKUP(Table1[[#This Row],[Sales_ID]],Sales!$A$2:$O$2001,14,FALSE)</f>
        <v>0.05</v>
      </c>
      <c r="Z852" s="11" t="str">
        <f>VLOOKUP(Table1[[#This Row],[Sales_ID]],Sales!$A$2:$O$2001,10,FALSE)</f>
        <v>PayPal</v>
      </c>
      <c r="AA852" s="50">
        <f>VLOOKUP(Table1[[#This Row],[Sales_ID]],Sales!$A$2:$O$2001,15,FALSE)</f>
        <v>1140.4559999999999</v>
      </c>
    </row>
    <row r="853" spans="1:27" x14ac:dyDescent="0.3">
      <c r="A853" s="11" t="s">
        <v>402</v>
      </c>
      <c r="B853" s="11" t="str">
        <f>PROPER(VLOOKUP(A853,Customer!$A$2:$J$501,9,FALSE))</f>
        <v>Tyler Conrad</v>
      </c>
      <c r="C853" s="11" t="str">
        <f>PROPER(VLOOKUP(A853,Customer!$A$2:$H$501,3,FALSE))</f>
        <v>53</v>
      </c>
      <c r="D853" s="11" t="str">
        <f>PROPER(VLOOKUP(A853,Customer!$A$2:$H$501,4,FALSE))</f>
        <v>Female</v>
      </c>
      <c r="E853" s="11" t="str">
        <f>PROPER(VLOOKUP(A853,Customer!$A$2:$H$501,5,FALSE))</f>
        <v>North Curtischester</v>
      </c>
      <c r="F853" s="11" t="str">
        <f>PROPER(VLOOKUP(A853,Customer!$A$2:$H$501,6,FALSE))</f>
        <v>North Dakota</v>
      </c>
      <c r="G853" s="11" t="str">
        <f>VLOOKUP(A853,Customer!$A$2:$H$501,7,FALSE)</f>
        <v>USA</v>
      </c>
      <c r="H853" s="11" t="str">
        <f>PROPER(VLOOKUP(A853,Customer!$A$1:$J$501,10,FALSE))</f>
        <v>Platinum</v>
      </c>
      <c r="I853" s="11" t="s">
        <v>1604</v>
      </c>
      <c r="J853" s="11" t="str">
        <f>VLOOKUP(I853, Product!$A$2:$H$501, 2,FALSE)</f>
        <v>Sports Stopwatch Timer</v>
      </c>
      <c r="K853" s="11" t="str">
        <f>VLOOKUP(I853,Product!$A$2:$H$501,3,FALSE)</f>
        <v>Sports</v>
      </c>
      <c r="L853" s="11" t="str">
        <f>VLOOKUP(I853, Product!$A$2:$H$501, 4,FALSE)</f>
        <v>Accessories</v>
      </c>
      <c r="M853" s="11" t="str">
        <f>VLOOKUP(I853, Product!$A$2:$H$501,5,FALSE)</f>
        <v>Burns-Hansen</v>
      </c>
      <c r="N853" s="12">
        <f>VLOOKUP(I853, Product!$A$2:$I$501,8,FALSE)</f>
        <v>38.76</v>
      </c>
      <c r="O853" s="12">
        <f>VLOOKUP(I853, Product!$A$2:$I$501,9,FALSE)</f>
        <v>137</v>
      </c>
      <c r="P853" s="11" t="s">
        <v>1807</v>
      </c>
      <c r="Q853" s="11" t="str">
        <f>VLOOKUP(P853,Store_Dim!$A$2:$E$21,2,FALSE)</f>
        <v>Holloway Ltd</v>
      </c>
      <c r="R853" s="11" t="str">
        <f>VLOOKUP(P853,Store_Dim!$A$2:$E$21,3,FALSE)</f>
        <v>North</v>
      </c>
      <c r="S853" s="11" t="str">
        <f>VLOOKUP(P853,Store_Dim!$A$2:$E$21,4,FALSE)</f>
        <v>Bensonhaven</v>
      </c>
      <c r="T853" s="11" t="str">
        <f>VLOOKUP(P853,Store_Dim!$A$2:$E$21,5,FALSE)</f>
        <v>Flagship</v>
      </c>
      <c r="U853" s="11" t="s">
        <v>3590</v>
      </c>
      <c r="V853" s="14">
        <f>VLOOKUP(Table1[[#This Row],[Sales_ID]],Sales!$A$2:$O$2001,2,FALSE)</f>
        <v>45705</v>
      </c>
      <c r="W853" s="15">
        <f>VLOOKUP(Table1[[#This Row],[Sales_ID]],Sales!$A$2:$O$2001,12,FALSE)</f>
        <v>2</v>
      </c>
      <c r="X853" s="16" t="str">
        <f>TEXT(VLOOKUP(Table1[[#This Row],[Sales_ID]],Sales!$A$2:$O$2001,13,FALSE),"₹#,##0")</f>
        <v>₹289</v>
      </c>
      <c r="Y853" s="51">
        <f>VLOOKUP(Table1[[#This Row],[Sales_ID]],Sales!$A$2:$O$2001,14,FALSE)</f>
        <v>0.12</v>
      </c>
      <c r="Z853" s="11" t="str">
        <f>VLOOKUP(Table1[[#This Row],[Sales_ID]],Sales!$A$2:$O$2001,10,FALSE)</f>
        <v>COD</v>
      </c>
      <c r="AA853" s="50">
        <f>VLOOKUP(Table1[[#This Row],[Sales_ID]],Sales!$A$2:$O$2001,15,FALSE)</f>
        <v>508.88639999999998</v>
      </c>
    </row>
    <row r="854" spans="1:27" x14ac:dyDescent="0.3">
      <c r="A854" s="11" t="s">
        <v>175</v>
      </c>
      <c r="B854" s="11" t="str">
        <f>PROPER(VLOOKUP(A854,Customer!$A$2:$J$501,9,FALSE))</f>
        <v>Jordan Jackson Dds</v>
      </c>
      <c r="C854" s="11" t="str">
        <f>PROPER(VLOOKUP(A854,Customer!$A$2:$H$501,3,FALSE))</f>
        <v>54</v>
      </c>
      <c r="D854" s="11" t="str">
        <f>PROPER(VLOOKUP(A854,Customer!$A$2:$H$501,4,FALSE))</f>
        <v>Male</v>
      </c>
      <c r="E854" s="11" t="str">
        <f>PROPER(VLOOKUP(A854,Customer!$A$2:$H$501,5,FALSE))</f>
        <v>North Johnview</v>
      </c>
      <c r="F854" s="11" t="str">
        <f>PROPER(VLOOKUP(A854,Customer!$A$2:$H$501,6,FALSE))</f>
        <v>Arizona</v>
      </c>
      <c r="G854" s="11" t="str">
        <f>VLOOKUP(A854,Customer!$A$2:$H$501,7,FALSE)</f>
        <v>USA</v>
      </c>
      <c r="H854" s="11" t="str">
        <f>PROPER(VLOOKUP(A854,Customer!$A$1:$J$501,10,FALSE))</f>
        <v>Gold</v>
      </c>
      <c r="I854" s="11" t="s">
        <v>1598</v>
      </c>
      <c r="J854" s="11" t="str">
        <f>VLOOKUP(I854, Product!$A$2:$H$501, 2,FALSE)</f>
        <v>Women's Scarf Set</v>
      </c>
      <c r="K854" s="11" t="str">
        <f>VLOOKUP(I854,Product!$A$2:$H$501,3,FALSE)</f>
        <v>Clothing</v>
      </c>
      <c r="L854" s="11" t="str">
        <f>VLOOKUP(I854, Product!$A$2:$H$501, 4,FALSE)</f>
        <v>Accessories</v>
      </c>
      <c r="M854" s="11" t="str">
        <f>VLOOKUP(I854, Product!$A$2:$H$501,5,FALSE)</f>
        <v>Brown and Sons</v>
      </c>
      <c r="N854" s="12">
        <f>VLOOKUP(I854, Product!$A$2:$I$501,8,FALSE)</f>
        <v>174.02</v>
      </c>
      <c r="O854" s="12">
        <f>VLOOKUP(I854, Product!$A$2:$I$501,9,FALSE)</f>
        <v>268</v>
      </c>
      <c r="P854" s="11" t="s">
        <v>1752</v>
      </c>
      <c r="Q854" s="11" t="str">
        <f>VLOOKUP(P854,Store_Dim!$A$2:$E$21,2,FALSE)</f>
        <v>Rivera-Warner</v>
      </c>
      <c r="R854" s="11" t="str">
        <f>VLOOKUP(P854,Store_Dim!$A$2:$E$21,3,FALSE)</f>
        <v>East</v>
      </c>
      <c r="S854" s="11" t="str">
        <f>VLOOKUP(P854,Store_Dim!$A$2:$E$21,4,FALSE)</f>
        <v>Washingtonfurt</v>
      </c>
      <c r="T854" s="11" t="str">
        <f>VLOOKUP(P854,Store_Dim!$A$2:$E$21,5,FALSE)</f>
        <v>Flagship</v>
      </c>
      <c r="U854" s="11" t="s">
        <v>3591</v>
      </c>
      <c r="V854" s="14">
        <f>VLOOKUP(Table1[[#This Row],[Sales_ID]],Sales!$A$2:$O$2001,2,FALSE)</f>
        <v>45695</v>
      </c>
      <c r="W854" s="15">
        <f>VLOOKUP(Table1[[#This Row],[Sales_ID]],Sales!$A$2:$O$2001,12,FALSE)</f>
        <v>2</v>
      </c>
      <c r="X854" s="16" t="str">
        <f>TEXT(VLOOKUP(Table1[[#This Row],[Sales_ID]],Sales!$A$2:$O$2001,13,FALSE),"₹#,##0")</f>
        <v>₹597</v>
      </c>
      <c r="Y854" s="51">
        <f>VLOOKUP(Table1[[#This Row],[Sales_ID]],Sales!$A$2:$O$2001,14,FALSE)</f>
        <v>0.01</v>
      </c>
      <c r="Z854" s="11" t="str">
        <f>VLOOKUP(Table1[[#This Row],[Sales_ID]],Sales!$A$2:$O$2001,10,FALSE)</f>
        <v>PayPal</v>
      </c>
      <c r="AA854" s="50">
        <f>VLOOKUP(Table1[[#This Row],[Sales_ID]],Sales!$A$2:$O$2001,15,FALSE)</f>
        <v>1181.7431999999999</v>
      </c>
    </row>
    <row r="855" spans="1:27" x14ac:dyDescent="0.3">
      <c r="A855" s="11" t="s">
        <v>1352</v>
      </c>
      <c r="B855" s="11" t="str">
        <f>PROPER(VLOOKUP(A855,Customer!$A$2:$J$501,9,FALSE))</f>
        <v>Sharon Simpson</v>
      </c>
      <c r="C855" s="11" t="str">
        <f>PROPER(VLOOKUP(A855,Customer!$A$2:$H$501,3,FALSE))</f>
        <v>61</v>
      </c>
      <c r="D855" s="11" t="str">
        <f>PROPER(VLOOKUP(A855,Customer!$A$2:$H$501,4,FALSE))</f>
        <v>Male</v>
      </c>
      <c r="E855" s="11" t="str">
        <f>PROPER(VLOOKUP(A855,Customer!$A$2:$H$501,5,FALSE))</f>
        <v>South Michellebury</v>
      </c>
      <c r="F855" s="11" t="str">
        <f>PROPER(VLOOKUP(A855,Customer!$A$2:$H$501,6,FALSE))</f>
        <v>South Dakota</v>
      </c>
      <c r="G855" s="11" t="str">
        <f>VLOOKUP(A855,Customer!$A$2:$H$501,7,FALSE)</f>
        <v>USA</v>
      </c>
      <c r="H855" s="11" t="str">
        <f>PROPER(VLOOKUP(A855,Customer!$A$1:$J$501,10,FALSE))</f>
        <v>Gold</v>
      </c>
      <c r="I855" s="11" t="s">
        <v>1586</v>
      </c>
      <c r="J855" s="11" t="str">
        <f>VLOOKUP(I855, Product!$A$2:$H$501, 2,FALSE)</f>
        <v>Knee Support Brace</v>
      </c>
      <c r="K855" s="11" t="str">
        <f>VLOOKUP(I855,Product!$A$2:$H$501,3,FALSE)</f>
        <v>Sports</v>
      </c>
      <c r="L855" s="11" t="str">
        <f>VLOOKUP(I855, Product!$A$2:$H$501, 4,FALSE)</f>
        <v>Equipment</v>
      </c>
      <c r="M855" s="11" t="str">
        <f>VLOOKUP(I855, Product!$A$2:$H$501,5,FALSE)</f>
        <v>May-Reese</v>
      </c>
      <c r="N855" s="12">
        <f>VLOOKUP(I855, Product!$A$2:$I$501,8,FALSE)</f>
        <v>21.34</v>
      </c>
      <c r="O855" s="12">
        <f>VLOOKUP(I855, Product!$A$2:$I$501,9,FALSE)</f>
        <v>65</v>
      </c>
      <c r="P855" s="11" t="s">
        <v>1782</v>
      </c>
      <c r="Q855" s="11" t="str">
        <f>VLOOKUP(P855,Store_Dim!$A$2:$E$21,2,FALSE)</f>
        <v>Bean, Jones and Park</v>
      </c>
      <c r="R855" s="11" t="str">
        <f>VLOOKUP(P855,Store_Dim!$A$2:$E$21,3,FALSE)</f>
        <v>West</v>
      </c>
      <c r="S855" s="11" t="str">
        <f>VLOOKUP(P855,Store_Dim!$A$2:$E$21,4,FALSE)</f>
        <v>Thompsonborough</v>
      </c>
      <c r="T855" s="11" t="str">
        <f>VLOOKUP(P855,Store_Dim!$A$2:$E$21,5,FALSE)</f>
        <v>Online</v>
      </c>
      <c r="U855" s="11" t="s">
        <v>3592</v>
      </c>
      <c r="V855" s="14">
        <f>VLOOKUP(Table1[[#This Row],[Sales_ID]],Sales!$A$2:$O$2001,2,FALSE)</f>
        <v>45571</v>
      </c>
      <c r="W855" s="15">
        <f>VLOOKUP(Table1[[#This Row],[Sales_ID]],Sales!$A$2:$O$2001,12,FALSE)</f>
        <v>4</v>
      </c>
      <c r="X855" s="16" t="str">
        <f>TEXT(VLOOKUP(Table1[[#This Row],[Sales_ID]],Sales!$A$2:$O$2001,13,FALSE),"₹#,##0")</f>
        <v>₹466</v>
      </c>
      <c r="Y855" s="51">
        <f>VLOOKUP(Table1[[#This Row],[Sales_ID]],Sales!$A$2:$O$2001,14,FALSE)</f>
        <v>0.16</v>
      </c>
      <c r="Z855" s="11" t="str">
        <f>VLOOKUP(Table1[[#This Row],[Sales_ID]],Sales!$A$2:$O$2001,10,FALSE)</f>
        <v>Credit Card</v>
      </c>
      <c r="AA855" s="50">
        <f>VLOOKUP(Table1[[#This Row],[Sales_ID]],Sales!$A$2:$O$2001,15,FALSE)</f>
        <v>1566.5663999999999</v>
      </c>
    </row>
    <row r="856" spans="1:27" x14ac:dyDescent="0.3">
      <c r="A856" s="11" t="s">
        <v>806</v>
      </c>
      <c r="B856" s="11" t="str">
        <f>PROPER(VLOOKUP(A856,Customer!$A$2:$J$501,9,FALSE))</f>
        <v>John Mccoy</v>
      </c>
      <c r="C856" s="11" t="str">
        <f>PROPER(VLOOKUP(A856,Customer!$A$2:$H$501,3,FALSE))</f>
        <v>26</v>
      </c>
      <c r="D856" s="11" t="str">
        <f>PROPER(VLOOKUP(A856,Customer!$A$2:$H$501,4,FALSE))</f>
        <v>Male</v>
      </c>
      <c r="E856" s="11" t="str">
        <f>PROPER(VLOOKUP(A856,Customer!$A$2:$H$501,5,FALSE))</f>
        <v>Robinborough</v>
      </c>
      <c r="F856" s="11" t="str">
        <f>PROPER(VLOOKUP(A856,Customer!$A$2:$H$501,6,FALSE))</f>
        <v>South Dakota</v>
      </c>
      <c r="G856" s="11" t="str">
        <f>VLOOKUP(A856,Customer!$A$2:$H$501,7,FALSE)</f>
        <v>USA</v>
      </c>
      <c r="H856" s="11" t="str">
        <f>PROPER(VLOOKUP(A856,Customer!$A$1:$J$501,10,FALSE))</f>
        <v>Silver</v>
      </c>
      <c r="I856" s="11" t="s">
        <v>1574</v>
      </c>
      <c r="J856" s="11" t="str">
        <f>VLOOKUP(I856, Product!$A$2:$H$501, 2,FALSE)</f>
        <v>USB-C Fast Charger</v>
      </c>
      <c r="K856" s="11" t="str">
        <f>VLOOKUP(I856,Product!$A$2:$H$501,3,FALSE)</f>
        <v>Electronics</v>
      </c>
      <c r="L856" s="11" t="str">
        <f>VLOOKUP(I856, Product!$A$2:$H$501, 4,FALSE)</f>
        <v>Accessories</v>
      </c>
      <c r="M856" s="11" t="str">
        <f>VLOOKUP(I856, Product!$A$2:$H$501,5,FALSE)</f>
        <v>Dawson-Perkins</v>
      </c>
      <c r="N856" s="12">
        <f>VLOOKUP(I856, Product!$A$2:$I$501,8,FALSE)</f>
        <v>242.23</v>
      </c>
      <c r="O856" s="12">
        <f>VLOOKUP(I856, Product!$A$2:$I$501,9,FALSE)</f>
        <v>453</v>
      </c>
      <c r="P856" s="11" t="s">
        <v>1804</v>
      </c>
      <c r="Q856" s="11" t="str">
        <f>VLOOKUP(P856,Store_Dim!$A$2:$E$21,2,FALSE)</f>
        <v>Frederick-Wright</v>
      </c>
      <c r="R856" s="11" t="str">
        <f>VLOOKUP(P856,Store_Dim!$A$2:$E$21,3,FALSE)</f>
        <v>West</v>
      </c>
      <c r="S856" s="11" t="str">
        <f>VLOOKUP(P856,Store_Dim!$A$2:$E$21,4,FALSE)</f>
        <v>New Jimmymouth</v>
      </c>
      <c r="T856" s="11" t="str">
        <f>VLOOKUP(P856,Store_Dim!$A$2:$E$21,5,FALSE)</f>
        <v>Flagship</v>
      </c>
      <c r="U856" s="11" t="s">
        <v>3593</v>
      </c>
      <c r="V856" s="14">
        <f>VLOOKUP(Table1[[#This Row],[Sales_ID]],Sales!$A$2:$O$2001,2,FALSE)</f>
        <v>45544</v>
      </c>
      <c r="W856" s="15">
        <f>VLOOKUP(Table1[[#This Row],[Sales_ID]],Sales!$A$2:$O$2001,12,FALSE)</f>
        <v>2</v>
      </c>
      <c r="X856" s="16" t="str">
        <f>TEXT(VLOOKUP(Table1[[#This Row],[Sales_ID]],Sales!$A$2:$O$2001,13,FALSE),"₹#,##0")</f>
        <v>₹331</v>
      </c>
      <c r="Y856" s="51">
        <f>VLOOKUP(Table1[[#This Row],[Sales_ID]],Sales!$A$2:$O$2001,14,FALSE)</f>
        <v>0.14000000000000001</v>
      </c>
      <c r="Z856" s="11" t="str">
        <f>VLOOKUP(Table1[[#This Row],[Sales_ID]],Sales!$A$2:$O$2001,10,FALSE)</f>
        <v>Credit Card</v>
      </c>
      <c r="AA856" s="50">
        <f>VLOOKUP(Table1[[#This Row],[Sales_ID]],Sales!$A$2:$O$2001,15,FALSE)</f>
        <v>568.61479999999995</v>
      </c>
    </row>
    <row r="857" spans="1:27" x14ac:dyDescent="0.3">
      <c r="A857" s="11" t="s">
        <v>1516</v>
      </c>
      <c r="B857" s="11" t="str">
        <f>PROPER(VLOOKUP(A857,Customer!$A$2:$J$501,9,FALSE))</f>
        <v>Amanda Powell</v>
      </c>
      <c r="C857" s="11" t="str">
        <f>PROPER(VLOOKUP(A857,Customer!$A$2:$H$501,3,FALSE))</f>
        <v>28</v>
      </c>
      <c r="D857" s="11" t="str">
        <f>PROPER(VLOOKUP(A857,Customer!$A$2:$H$501,4,FALSE))</f>
        <v>Male</v>
      </c>
      <c r="E857" s="11" t="str">
        <f>PROPER(VLOOKUP(A857,Customer!$A$2:$H$501,5,FALSE))</f>
        <v>South William</v>
      </c>
      <c r="F857" s="11" t="str">
        <f>PROPER(VLOOKUP(A857,Customer!$A$2:$H$501,6,FALSE))</f>
        <v>Alabama</v>
      </c>
      <c r="G857" s="11" t="str">
        <f>VLOOKUP(A857,Customer!$A$2:$H$501,7,FALSE)</f>
        <v>USA</v>
      </c>
      <c r="H857" s="11" t="str">
        <f>PROPER(VLOOKUP(A857,Customer!$A$1:$J$501,10,FALSE))</f>
        <v>Silver</v>
      </c>
      <c r="I857" s="11" t="s">
        <v>1592</v>
      </c>
      <c r="J857" s="11" t="str">
        <f>VLOOKUP(I857, Product!$A$2:$H$501, 2,FALSE)</f>
        <v>Carbon Fiber Tennis Racket</v>
      </c>
      <c r="K857" s="11" t="str">
        <f>VLOOKUP(I857,Product!$A$2:$H$501,3,FALSE)</f>
        <v>Sports</v>
      </c>
      <c r="L857" s="11" t="str">
        <f>VLOOKUP(I857, Product!$A$2:$H$501, 4,FALSE)</f>
        <v>Equipment</v>
      </c>
      <c r="M857" s="11" t="str">
        <f>VLOOKUP(I857, Product!$A$2:$H$501,5,FALSE)</f>
        <v>Flores, Pineda and Rodriguez</v>
      </c>
      <c r="N857" s="12">
        <f>VLOOKUP(I857, Product!$A$2:$I$501,8,FALSE)</f>
        <v>484.62</v>
      </c>
      <c r="O857" s="12">
        <f>VLOOKUP(I857, Product!$A$2:$I$501,9,FALSE)</f>
        <v>432</v>
      </c>
      <c r="P857" s="11" t="s">
        <v>1776</v>
      </c>
      <c r="Q857" s="11" t="str">
        <f>VLOOKUP(P857,Store_Dim!$A$2:$E$21,2,FALSE)</f>
        <v>Benson-Elliott</v>
      </c>
      <c r="R857" s="11" t="str">
        <f>VLOOKUP(P857,Store_Dim!$A$2:$E$21,3,FALSE)</f>
        <v>East</v>
      </c>
      <c r="S857" s="11" t="str">
        <f>VLOOKUP(P857,Store_Dim!$A$2:$E$21,4,FALSE)</f>
        <v>Port Josephberg</v>
      </c>
      <c r="T857" s="11" t="str">
        <f>VLOOKUP(P857,Store_Dim!$A$2:$E$21,5,FALSE)</f>
        <v>Online</v>
      </c>
      <c r="U857" s="11" t="s">
        <v>3594</v>
      </c>
      <c r="V857" s="14">
        <f>VLOOKUP(Table1[[#This Row],[Sales_ID]],Sales!$A$2:$O$2001,2,FALSE)</f>
        <v>45654</v>
      </c>
      <c r="W857" s="15">
        <f>VLOOKUP(Table1[[#This Row],[Sales_ID]],Sales!$A$2:$O$2001,12,FALSE)</f>
        <v>2</v>
      </c>
      <c r="X857" s="16" t="str">
        <f>TEXT(VLOOKUP(Table1[[#This Row],[Sales_ID]],Sales!$A$2:$O$2001,13,FALSE),"₹#,##0")</f>
        <v>₹616</v>
      </c>
      <c r="Y857" s="51">
        <f>VLOOKUP(Table1[[#This Row],[Sales_ID]],Sales!$A$2:$O$2001,14,FALSE)</f>
        <v>0.02</v>
      </c>
      <c r="Z857" s="11" t="str">
        <f>VLOOKUP(Table1[[#This Row],[Sales_ID]],Sales!$A$2:$O$2001,10,FALSE)</f>
        <v>COD</v>
      </c>
      <c r="AA857" s="50">
        <f>VLOOKUP(Table1[[#This Row],[Sales_ID]],Sales!$A$2:$O$2001,15,FALSE)</f>
        <v>1208.2028</v>
      </c>
    </row>
    <row r="858" spans="1:27" x14ac:dyDescent="0.3">
      <c r="A858" s="11" t="s">
        <v>1254</v>
      </c>
      <c r="B858" s="11" t="str">
        <f>PROPER(VLOOKUP(A858,Customer!$A$2:$J$501,9,FALSE))</f>
        <v>Justin Ingram</v>
      </c>
      <c r="C858" s="11" t="str">
        <f>PROPER(VLOOKUP(A858,Customer!$A$2:$H$501,3,FALSE))</f>
        <v>34</v>
      </c>
      <c r="D858" s="11" t="str">
        <f>PROPER(VLOOKUP(A858,Customer!$A$2:$H$501,4,FALSE))</f>
        <v>Male</v>
      </c>
      <c r="E858" s="11" t="str">
        <f>PROPER(VLOOKUP(A858,Customer!$A$2:$H$501,5,FALSE))</f>
        <v>Lake Lisaland</v>
      </c>
      <c r="F858" s="11" t="str">
        <f>PROPER(VLOOKUP(A858,Customer!$A$2:$H$501,6,FALSE))</f>
        <v>Louisiana</v>
      </c>
      <c r="G858" s="11" t="str">
        <f>VLOOKUP(A858,Customer!$A$2:$H$501,7,FALSE)</f>
        <v>USA</v>
      </c>
      <c r="H858" s="11" t="str">
        <f>PROPER(VLOOKUP(A858,Customer!$A$1:$J$501,10,FALSE))</f>
        <v>Bronze</v>
      </c>
      <c r="I858" s="11" t="s">
        <v>1674</v>
      </c>
      <c r="J858" s="11" t="str">
        <f>VLOOKUP(I858, Product!$A$2:$H$501, 2,FALSE)</f>
        <v>Organic Sunscreen Lotion</v>
      </c>
      <c r="K858" s="11" t="str">
        <f>VLOOKUP(I858,Product!$A$2:$H$501,3,FALSE)</f>
        <v>Beauty</v>
      </c>
      <c r="L858" s="11" t="str">
        <f>VLOOKUP(I858, Product!$A$2:$H$501, 4,FALSE)</f>
        <v>Skincare</v>
      </c>
      <c r="M858" s="11" t="str">
        <f>VLOOKUP(I858, Product!$A$2:$H$501,5,FALSE)</f>
        <v>Anderson-Riley</v>
      </c>
      <c r="N858" s="12">
        <f>VLOOKUP(I858, Product!$A$2:$I$501,8,FALSE)</f>
        <v>266.86</v>
      </c>
      <c r="O858" s="12">
        <f>VLOOKUP(I858, Product!$A$2:$I$501,9,FALSE)</f>
        <v>458</v>
      </c>
      <c r="P858" s="11" t="s">
        <v>1776</v>
      </c>
      <c r="Q858" s="11" t="str">
        <f>VLOOKUP(P858,Store_Dim!$A$2:$E$21,2,FALSE)</f>
        <v>Benson-Elliott</v>
      </c>
      <c r="R858" s="11" t="str">
        <f>VLOOKUP(P858,Store_Dim!$A$2:$E$21,3,FALSE)</f>
        <v>East</v>
      </c>
      <c r="S858" s="11" t="str">
        <f>VLOOKUP(P858,Store_Dim!$A$2:$E$21,4,FALSE)</f>
        <v>Port Josephberg</v>
      </c>
      <c r="T858" s="11" t="str">
        <f>VLOOKUP(P858,Store_Dim!$A$2:$E$21,5,FALSE)</f>
        <v>Online</v>
      </c>
      <c r="U858" s="11" t="s">
        <v>3595</v>
      </c>
      <c r="V858" s="14">
        <f>VLOOKUP(Table1[[#This Row],[Sales_ID]],Sales!$A$2:$O$2001,2,FALSE)</f>
        <v>45589</v>
      </c>
      <c r="W858" s="15">
        <f>VLOOKUP(Table1[[#This Row],[Sales_ID]],Sales!$A$2:$O$2001,12,FALSE)</f>
        <v>3</v>
      </c>
      <c r="X858" s="16" t="str">
        <f>TEXT(VLOOKUP(Table1[[#This Row],[Sales_ID]],Sales!$A$2:$O$2001,13,FALSE),"₹#,##0")</f>
        <v>₹196</v>
      </c>
      <c r="Y858" s="51">
        <f>VLOOKUP(Table1[[#This Row],[Sales_ID]],Sales!$A$2:$O$2001,14,FALSE)</f>
        <v>0.16</v>
      </c>
      <c r="Z858" s="11" t="str">
        <f>VLOOKUP(Table1[[#This Row],[Sales_ID]],Sales!$A$2:$O$2001,10,FALSE)</f>
        <v>PayPal</v>
      </c>
      <c r="AA858" s="50">
        <f>VLOOKUP(Table1[[#This Row],[Sales_ID]],Sales!$A$2:$O$2001,15,FALSE)</f>
        <v>493.64280000000002</v>
      </c>
    </row>
    <row r="859" spans="1:27" x14ac:dyDescent="0.3">
      <c r="A859" s="11" t="s">
        <v>1533</v>
      </c>
      <c r="B859" s="11" t="str">
        <f>PROPER(VLOOKUP(A859,Customer!$A$2:$J$501,9,FALSE))</f>
        <v>Philip Pennington</v>
      </c>
      <c r="C859" s="11" t="str">
        <f>PROPER(VLOOKUP(A859,Customer!$A$2:$H$501,3,FALSE))</f>
        <v>27</v>
      </c>
      <c r="D859" s="11" t="str">
        <f>PROPER(VLOOKUP(A859,Customer!$A$2:$H$501,4,FALSE))</f>
        <v>Female</v>
      </c>
      <c r="E859" s="11" t="str">
        <f>PROPER(VLOOKUP(A859,Customer!$A$2:$H$501,5,FALSE))</f>
        <v>East Valerieview</v>
      </c>
      <c r="F859" s="11" t="str">
        <f>PROPER(VLOOKUP(A859,Customer!$A$2:$H$501,6,FALSE))</f>
        <v>Oregon</v>
      </c>
      <c r="G859" s="11" t="str">
        <f>VLOOKUP(A859,Customer!$A$2:$H$501,7,FALSE)</f>
        <v>USA</v>
      </c>
      <c r="H859" s="11" t="str">
        <f>PROPER(VLOOKUP(A859,Customer!$A$1:$J$501,10,FALSE))</f>
        <v>Platinum</v>
      </c>
      <c r="I859" s="11" t="s">
        <v>1658</v>
      </c>
      <c r="J859" s="11" t="str">
        <f>VLOOKUP(I859, Product!$A$2:$H$501, 2,FALSE)</f>
        <v>Ceramic Plant Pot</v>
      </c>
      <c r="K859" s="11" t="str">
        <f>VLOOKUP(I859,Product!$A$2:$H$501,3,FALSE)</f>
        <v>Home</v>
      </c>
      <c r="L859" s="11" t="str">
        <f>VLOOKUP(I859, Product!$A$2:$H$501, 4,FALSE)</f>
        <v>Decor</v>
      </c>
      <c r="M859" s="11" t="str">
        <f>VLOOKUP(I859, Product!$A$2:$H$501,5,FALSE)</f>
        <v>Hatfield, Baird and Torres</v>
      </c>
      <c r="N859" s="12">
        <f>VLOOKUP(I859, Product!$A$2:$I$501,8,FALSE)</f>
        <v>81.75</v>
      </c>
      <c r="O859" s="12">
        <f>VLOOKUP(I859, Product!$A$2:$I$501,9,FALSE)</f>
        <v>226.05</v>
      </c>
      <c r="P859" s="11" t="s">
        <v>1782</v>
      </c>
      <c r="Q859" s="11" t="str">
        <f>VLOOKUP(P859,Store_Dim!$A$2:$E$21,2,FALSE)</f>
        <v>Bean, Jones and Park</v>
      </c>
      <c r="R859" s="11" t="str">
        <f>VLOOKUP(P859,Store_Dim!$A$2:$E$21,3,FALSE)</f>
        <v>West</v>
      </c>
      <c r="S859" s="11" t="str">
        <f>VLOOKUP(P859,Store_Dim!$A$2:$E$21,4,FALSE)</f>
        <v>Thompsonborough</v>
      </c>
      <c r="T859" s="11" t="str">
        <f>VLOOKUP(P859,Store_Dim!$A$2:$E$21,5,FALSE)</f>
        <v>Online</v>
      </c>
      <c r="U859" s="11" t="s">
        <v>2003</v>
      </c>
      <c r="V859" s="14">
        <f>VLOOKUP(Table1[[#This Row],[Sales_ID]],Sales!$A$2:$O$2001,2,FALSE)</f>
        <v>45670</v>
      </c>
      <c r="W859" s="15">
        <f>VLOOKUP(Table1[[#This Row],[Sales_ID]],Sales!$A$2:$O$2001,12,FALSE)</f>
        <v>1</v>
      </c>
      <c r="X859" s="16" t="str">
        <f>TEXT(VLOOKUP(Table1[[#This Row],[Sales_ID]],Sales!$A$2:$O$2001,13,FALSE),"₹#,##0")</f>
        <v>₹79</v>
      </c>
      <c r="Y859" s="51">
        <f>VLOOKUP(Table1[[#This Row],[Sales_ID]],Sales!$A$2:$O$2001,14,FALSE)</f>
        <v>0.04</v>
      </c>
      <c r="Z859" s="11" t="str">
        <f>VLOOKUP(Table1[[#This Row],[Sales_ID]],Sales!$A$2:$O$2001,10,FALSE)</f>
        <v>PayPal</v>
      </c>
      <c r="AA859" s="50">
        <f>VLOOKUP(Table1[[#This Row],[Sales_ID]],Sales!$A$2:$O$2001,15,FALSE)</f>
        <v>75.84</v>
      </c>
    </row>
    <row r="860" spans="1:27" x14ac:dyDescent="0.3">
      <c r="A860" s="11" t="s">
        <v>1077</v>
      </c>
      <c r="B860" s="11" t="str">
        <f>PROPER(VLOOKUP(A860,Customer!$A$2:$J$501,9,FALSE))</f>
        <v>Ryan Moore</v>
      </c>
      <c r="C860" s="11" t="str">
        <f>PROPER(VLOOKUP(A860,Customer!$A$2:$H$501,3,FALSE))</f>
        <v>38</v>
      </c>
      <c r="D860" s="11" t="str">
        <f>PROPER(VLOOKUP(A860,Customer!$A$2:$H$501,4,FALSE))</f>
        <v>Male</v>
      </c>
      <c r="E860" s="11" t="str">
        <f>PROPER(VLOOKUP(A860,Customer!$A$2:$H$501,5,FALSE))</f>
        <v>Cartershire</v>
      </c>
      <c r="F860" s="11" t="str">
        <f>PROPER(VLOOKUP(A860,Customer!$A$2:$H$501,6,FALSE))</f>
        <v>Virginia</v>
      </c>
      <c r="G860" s="11" t="str">
        <f>VLOOKUP(A860,Customer!$A$2:$H$501,7,FALSE)</f>
        <v>USA</v>
      </c>
      <c r="H860" s="11" t="str">
        <f>PROPER(VLOOKUP(A860,Customer!$A$1:$J$501,10,FALSE))</f>
        <v>Bronze</v>
      </c>
      <c r="I860" s="11" t="s">
        <v>1560</v>
      </c>
      <c r="J860" s="11" t="str">
        <f>VLOOKUP(I860, Product!$A$2:$H$501, 2,FALSE)</f>
        <v>LED Table Lamp</v>
      </c>
      <c r="K860" s="11" t="str">
        <f>VLOOKUP(I860,Product!$A$2:$H$501,3,FALSE)</f>
        <v>Home</v>
      </c>
      <c r="L860" s="11" t="str">
        <f>VLOOKUP(I860, Product!$A$2:$H$501, 4,FALSE)</f>
        <v>Lighting</v>
      </c>
      <c r="M860" s="11" t="str">
        <f>VLOOKUP(I860, Product!$A$2:$H$501,5,FALSE)</f>
        <v>Harrell LLC</v>
      </c>
      <c r="N860" s="12">
        <f>VLOOKUP(I860, Product!$A$2:$I$501,8,FALSE)</f>
        <v>218.86</v>
      </c>
      <c r="O860" s="12">
        <f>VLOOKUP(I860, Product!$A$2:$I$501,9,FALSE)</f>
        <v>170</v>
      </c>
      <c r="P860" s="11" t="s">
        <v>1789</v>
      </c>
      <c r="Q860" s="11" t="str">
        <f>VLOOKUP(P860,Store_Dim!$A$2:$E$21,2,FALSE)</f>
        <v>Hill, Wagner and Ballard</v>
      </c>
      <c r="R860" s="11" t="str">
        <f>VLOOKUP(P860,Store_Dim!$A$2:$E$21,3,FALSE)</f>
        <v>East</v>
      </c>
      <c r="S860" s="11" t="str">
        <f>VLOOKUP(P860,Store_Dim!$A$2:$E$21,4,FALSE)</f>
        <v>East Davidville</v>
      </c>
      <c r="T860" s="11" t="str">
        <f>VLOOKUP(P860,Store_Dim!$A$2:$E$21,5,FALSE)</f>
        <v>Online</v>
      </c>
      <c r="U860" s="11" t="s">
        <v>3596</v>
      </c>
      <c r="V860" s="14">
        <f>VLOOKUP(Table1[[#This Row],[Sales_ID]],Sales!$A$2:$O$2001,2,FALSE)</f>
        <v>45487</v>
      </c>
      <c r="W860" s="15">
        <f>VLOOKUP(Table1[[#This Row],[Sales_ID]],Sales!$A$2:$O$2001,12,FALSE)</f>
        <v>4</v>
      </c>
      <c r="X860" s="16" t="str">
        <f>TEXT(VLOOKUP(Table1[[#This Row],[Sales_ID]],Sales!$A$2:$O$2001,13,FALSE),"₹#,##0")</f>
        <v>₹615</v>
      </c>
      <c r="Y860" s="51">
        <f>VLOOKUP(Table1[[#This Row],[Sales_ID]],Sales!$A$2:$O$2001,14,FALSE)</f>
        <v>0.16</v>
      </c>
      <c r="Z860" s="11" t="str">
        <f>VLOOKUP(Table1[[#This Row],[Sales_ID]],Sales!$A$2:$O$2001,10,FALSE)</f>
        <v>Credit Card</v>
      </c>
      <c r="AA860" s="50">
        <f>VLOOKUP(Table1[[#This Row],[Sales_ID]],Sales!$A$2:$O$2001,15,FALSE)</f>
        <v>2065.5936000000002</v>
      </c>
    </row>
    <row r="861" spans="1:27" x14ac:dyDescent="0.3">
      <c r="A861" s="11" t="s">
        <v>1257</v>
      </c>
      <c r="B861" s="11" t="str">
        <f>PROPER(VLOOKUP(A861,Customer!$A$2:$J$501,9,FALSE))</f>
        <v>David Ross</v>
      </c>
      <c r="C861" s="11" t="str">
        <f>PROPER(VLOOKUP(A861,Customer!$A$2:$H$501,3,FALSE))</f>
        <v>22</v>
      </c>
      <c r="D861" s="11" t="str">
        <f>PROPER(VLOOKUP(A861,Customer!$A$2:$H$501,4,FALSE))</f>
        <v>Female</v>
      </c>
      <c r="E861" s="11" t="str">
        <f>PROPER(VLOOKUP(A861,Customer!$A$2:$H$501,5,FALSE))</f>
        <v>South Angela</v>
      </c>
      <c r="F861" s="11" t="str">
        <f>PROPER(VLOOKUP(A861,Customer!$A$2:$H$501,6,FALSE))</f>
        <v>Arkansas</v>
      </c>
      <c r="G861" s="11" t="str">
        <f>VLOOKUP(A861,Customer!$A$2:$H$501,7,FALSE)</f>
        <v>USA</v>
      </c>
      <c r="H861" s="11" t="str">
        <f>PROPER(VLOOKUP(A861,Customer!$A$1:$J$501,10,FALSE))</f>
        <v>Silver</v>
      </c>
      <c r="I861" s="11" t="s">
        <v>1706</v>
      </c>
      <c r="J861" s="11" t="str">
        <f>VLOOKUP(I861, Product!$A$2:$H$501, 2,FALSE)</f>
        <v>Decorative Lamp Shade</v>
      </c>
      <c r="K861" s="11" t="str">
        <f>VLOOKUP(I861,Product!$A$2:$H$501,3,FALSE)</f>
        <v>Home</v>
      </c>
      <c r="L861" s="11" t="str">
        <f>VLOOKUP(I861, Product!$A$2:$H$501, 4,FALSE)</f>
        <v>Lighting</v>
      </c>
      <c r="M861" s="11" t="str">
        <f>VLOOKUP(I861, Product!$A$2:$H$501,5,FALSE)</f>
        <v>Ramirez-Hanson</v>
      </c>
      <c r="N861" s="12">
        <f>VLOOKUP(I861, Product!$A$2:$I$501,8,FALSE)</f>
        <v>228.53</v>
      </c>
      <c r="O861" s="12">
        <f>VLOOKUP(I861, Product!$A$2:$I$501,9,FALSE)</f>
        <v>469</v>
      </c>
      <c r="P861" s="11" t="s">
        <v>1779</v>
      </c>
      <c r="Q861" s="11" t="str">
        <f>VLOOKUP(P861,Store_Dim!$A$2:$E$21,2,FALSE)</f>
        <v>Martinez-Mullins</v>
      </c>
      <c r="R861" s="11" t="str">
        <f>VLOOKUP(P861,Store_Dim!$A$2:$E$21,3,FALSE)</f>
        <v>South</v>
      </c>
      <c r="S861" s="11" t="str">
        <f>VLOOKUP(P861,Store_Dim!$A$2:$E$21,4,FALSE)</f>
        <v>Williamsfurt</v>
      </c>
      <c r="T861" s="11" t="str">
        <f>VLOOKUP(P861,Store_Dim!$A$2:$E$21,5,FALSE)</f>
        <v>Online</v>
      </c>
      <c r="U861" s="11" t="s">
        <v>3597</v>
      </c>
      <c r="V861" s="14">
        <f>VLOOKUP(Table1[[#This Row],[Sales_ID]],Sales!$A$2:$O$2001,2,FALSE)</f>
        <v>45418</v>
      </c>
      <c r="W861" s="15">
        <f>VLOOKUP(Table1[[#This Row],[Sales_ID]],Sales!$A$2:$O$2001,12,FALSE)</f>
        <v>1</v>
      </c>
      <c r="X861" s="16" t="str">
        <f>TEXT(VLOOKUP(Table1[[#This Row],[Sales_ID]],Sales!$A$2:$O$2001,13,FALSE),"₹#,##0")</f>
        <v>₹224</v>
      </c>
      <c r="Y861" s="51">
        <f>VLOOKUP(Table1[[#This Row],[Sales_ID]],Sales!$A$2:$O$2001,14,FALSE)</f>
        <v>0.11</v>
      </c>
      <c r="Z861" s="11" t="str">
        <f>VLOOKUP(Table1[[#This Row],[Sales_ID]],Sales!$A$2:$O$2001,10,FALSE)</f>
        <v>PayPal</v>
      </c>
      <c r="AA861" s="50">
        <f>VLOOKUP(Table1[[#This Row],[Sales_ID]],Sales!$A$2:$O$2001,15,FALSE)</f>
        <v>199.7961</v>
      </c>
    </row>
    <row r="862" spans="1:27" x14ac:dyDescent="0.3">
      <c r="A862" s="11" t="s">
        <v>1115</v>
      </c>
      <c r="B862" s="11" t="str">
        <f>PROPER(VLOOKUP(A862,Customer!$A$2:$J$501,9,FALSE))</f>
        <v>Steve Hunt</v>
      </c>
      <c r="C862" s="11" t="str">
        <f>PROPER(VLOOKUP(A862,Customer!$A$2:$H$501,3,FALSE))</f>
        <v>54</v>
      </c>
      <c r="D862" s="11" t="str">
        <f>PROPER(VLOOKUP(A862,Customer!$A$2:$H$501,4,FALSE))</f>
        <v>Male</v>
      </c>
      <c r="E862" s="11" t="str">
        <f>PROPER(VLOOKUP(A862,Customer!$A$2:$H$501,5,FALSE))</f>
        <v>North Richard</v>
      </c>
      <c r="F862" s="11" t="str">
        <f>PROPER(VLOOKUP(A862,Customer!$A$2:$H$501,6,FALSE))</f>
        <v>Virginia</v>
      </c>
      <c r="G862" s="11" t="str">
        <f>VLOOKUP(A862,Customer!$A$2:$H$501,7,FALSE)</f>
        <v>USA</v>
      </c>
      <c r="H862" s="11" t="str">
        <f>PROPER(VLOOKUP(A862,Customer!$A$1:$J$501,10,FALSE))</f>
        <v>Bronze</v>
      </c>
      <c r="I862" s="11" t="s">
        <v>1658</v>
      </c>
      <c r="J862" s="11" t="str">
        <f>VLOOKUP(I862, Product!$A$2:$H$501, 2,FALSE)</f>
        <v>Ceramic Plant Pot</v>
      </c>
      <c r="K862" s="11" t="str">
        <f>VLOOKUP(I862,Product!$A$2:$H$501,3,FALSE)</f>
        <v>Home</v>
      </c>
      <c r="L862" s="11" t="str">
        <f>VLOOKUP(I862, Product!$A$2:$H$501, 4,FALSE)</f>
        <v>Decor</v>
      </c>
      <c r="M862" s="11" t="str">
        <f>VLOOKUP(I862, Product!$A$2:$H$501,5,FALSE)</f>
        <v>Hatfield, Baird and Torres</v>
      </c>
      <c r="N862" s="12">
        <f>VLOOKUP(I862, Product!$A$2:$I$501,8,FALSE)</f>
        <v>81.75</v>
      </c>
      <c r="O862" s="12">
        <f>VLOOKUP(I862, Product!$A$2:$I$501,9,FALSE)</f>
        <v>226.05</v>
      </c>
      <c r="P862" s="11" t="s">
        <v>1794</v>
      </c>
      <c r="Q862" s="11" t="str">
        <f>VLOOKUP(P862,Store_Dim!$A$2:$E$21,2,FALSE)</f>
        <v>Thomas, Bridges and Harris</v>
      </c>
      <c r="R862" s="11" t="str">
        <f>VLOOKUP(P862,Store_Dim!$A$2:$E$21,3,FALSE)</f>
        <v>North</v>
      </c>
      <c r="S862" s="11" t="str">
        <f>VLOOKUP(P862,Store_Dim!$A$2:$E$21,4,FALSE)</f>
        <v>Sabrinatown</v>
      </c>
      <c r="T862" s="11" t="str">
        <f>VLOOKUP(P862,Store_Dim!$A$2:$E$21,5,FALSE)</f>
        <v>Online</v>
      </c>
      <c r="U862" s="11" t="s">
        <v>3598</v>
      </c>
      <c r="V862" s="14">
        <f>VLOOKUP(Table1[[#This Row],[Sales_ID]],Sales!$A$2:$O$2001,2,FALSE)</f>
        <v>45338</v>
      </c>
      <c r="W862" s="15">
        <f>VLOOKUP(Table1[[#This Row],[Sales_ID]],Sales!$A$2:$O$2001,12,FALSE)</f>
        <v>1</v>
      </c>
      <c r="X862" s="16" t="str">
        <f>TEXT(VLOOKUP(Table1[[#This Row],[Sales_ID]],Sales!$A$2:$O$2001,13,FALSE),"₹#,##0")</f>
        <v>₹968</v>
      </c>
      <c r="Y862" s="51">
        <f>VLOOKUP(Table1[[#This Row],[Sales_ID]],Sales!$A$2:$O$2001,14,FALSE)</f>
        <v>0.09</v>
      </c>
      <c r="Z862" s="11" t="str">
        <f>VLOOKUP(Table1[[#This Row],[Sales_ID]],Sales!$A$2:$O$2001,10,FALSE)</f>
        <v>Credit Card</v>
      </c>
      <c r="AA862" s="50">
        <f>VLOOKUP(Table1[[#This Row],[Sales_ID]],Sales!$A$2:$O$2001,15,FALSE)</f>
        <v>880.66160000000002</v>
      </c>
    </row>
    <row r="863" spans="1:27" x14ac:dyDescent="0.3">
      <c r="A863" s="11" t="s">
        <v>247</v>
      </c>
      <c r="B863" s="11" t="str">
        <f>PROPER(VLOOKUP(A863,Customer!$A$2:$J$501,9,FALSE))</f>
        <v>Amber Mcclain</v>
      </c>
      <c r="C863" s="11" t="str">
        <f>PROPER(VLOOKUP(A863,Customer!$A$2:$H$501,3,FALSE))</f>
        <v>58</v>
      </c>
      <c r="D863" s="11" t="str">
        <f>PROPER(VLOOKUP(A863,Customer!$A$2:$H$501,4,FALSE))</f>
        <v>Male</v>
      </c>
      <c r="E863" s="11" t="str">
        <f>PROPER(VLOOKUP(A863,Customer!$A$2:$H$501,5,FALSE))</f>
        <v>Brendaburgh</v>
      </c>
      <c r="F863" s="11" t="str">
        <f>PROPER(VLOOKUP(A863,Customer!$A$2:$H$501,6,FALSE))</f>
        <v>Florida</v>
      </c>
      <c r="G863" s="11" t="str">
        <f>VLOOKUP(A863,Customer!$A$2:$H$501,7,FALSE)</f>
        <v>USA</v>
      </c>
      <c r="H863" s="11" t="str">
        <f>PROPER(VLOOKUP(A863,Customer!$A$1:$J$501,10,FALSE))</f>
        <v>Silver</v>
      </c>
      <c r="I863" s="11" t="s">
        <v>1630</v>
      </c>
      <c r="J863" s="11" t="str">
        <f>VLOOKUP(I863, Product!$A$2:$H$501, 2,FALSE)</f>
        <v>Yoga Exercise Mat</v>
      </c>
      <c r="K863" s="11" t="str">
        <f>VLOOKUP(I863,Product!$A$2:$H$501,3,FALSE)</f>
        <v>Sports</v>
      </c>
      <c r="L863" s="11" t="str">
        <f>VLOOKUP(I863, Product!$A$2:$H$501, 4,FALSE)</f>
        <v>Fitness</v>
      </c>
      <c r="M863" s="11" t="str">
        <f>VLOOKUP(I863, Product!$A$2:$H$501,5,FALSE)</f>
        <v>Carroll, Long and Mendoza</v>
      </c>
      <c r="N863" s="12">
        <f>VLOOKUP(I863, Product!$A$2:$I$501,8,FALSE)</f>
        <v>313.26</v>
      </c>
      <c r="O863" s="12">
        <f>VLOOKUP(I863, Product!$A$2:$I$501,9,FALSE)</f>
        <v>369</v>
      </c>
      <c r="P863" s="11" t="s">
        <v>1813</v>
      </c>
      <c r="Q863" s="11" t="str">
        <f>VLOOKUP(P863,Store_Dim!$A$2:$E$21,2,FALSE)</f>
        <v>Mann-Austin</v>
      </c>
      <c r="R863" s="11" t="str">
        <f>VLOOKUP(P863,Store_Dim!$A$2:$E$21,3,FALSE)</f>
        <v>East</v>
      </c>
      <c r="S863" s="11" t="str">
        <f>VLOOKUP(P863,Store_Dim!$A$2:$E$21,4,FALSE)</f>
        <v>Vasquezborough</v>
      </c>
      <c r="T863" s="11" t="str">
        <f>VLOOKUP(P863,Store_Dim!$A$2:$E$21,5,FALSE)</f>
        <v>Online</v>
      </c>
      <c r="U863" s="11" t="s">
        <v>3599</v>
      </c>
      <c r="V863" s="14">
        <f>VLOOKUP(Table1[[#This Row],[Sales_ID]],Sales!$A$2:$O$2001,2,FALSE)</f>
        <v>45507</v>
      </c>
      <c r="W863" s="15">
        <f>VLOOKUP(Table1[[#This Row],[Sales_ID]],Sales!$A$2:$O$2001,12,FALSE)</f>
        <v>2</v>
      </c>
      <c r="X863" s="16" t="str">
        <f>TEXT(VLOOKUP(Table1[[#This Row],[Sales_ID]],Sales!$A$2:$O$2001,13,FALSE),"₹#,##0")</f>
        <v>₹57</v>
      </c>
      <c r="Y863" s="51">
        <f>VLOOKUP(Table1[[#This Row],[Sales_ID]],Sales!$A$2:$O$2001,14,FALSE)</f>
        <v>0.17</v>
      </c>
      <c r="Z863" s="11" t="str">
        <f>VLOOKUP(Table1[[#This Row],[Sales_ID]],Sales!$A$2:$O$2001,10,FALSE)</f>
        <v>PayPal</v>
      </c>
      <c r="AA863" s="50">
        <f>VLOOKUP(Table1[[#This Row],[Sales_ID]],Sales!$A$2:$O$2001,15,FALSE)</f>
        <v>93.8232</v>
      </c>
    </row>
    <row r="864" spans="1:27" x14ac:dyDescent="0.3">
      <c r="A864" s="11" t="s">
        <v>1507</v>
      </c>
      <c r="B864" s="11" t="str">
        <f>PROPER(VLOOKUP(A864,Customer!$A$2:$J$501,9,FALSE))</f>
        <v>Scott Harris</v>
      </c>
      <c r="C864" s="11" t="str">
        <f>PROPER(VLOOKUP(A864,Customer!$A$2:$H$501,3,FALSE))</f>
        <v>23</v>
      </c>
      <c r="D864" s="11" t="str">
        <f>PROPER(VLOOKUP(A864,Customer!$A$2:$H$501,4,FALSE))</f>
        <v>Male</v>
      </c>
      <c r="E864" s="11" t="str">
        <f>PROPER(VLOOKUP(A864,Customer!$A$2:$H$501,5,FALSE))</f>
        <v>North Nataliemouth</v>
      </c>
      <c r="F864" s="11" t="str">
        <f>PROPER(VLOOKUP(A864,Customer!$A$2:$H$501,6,FALSE))</f>
        <v>Maryland</v>
      </c>
      <c r="G864" s="11" t="str">
        <f>VLOOKUP(A864,Customer!$A$2:$H$501,7,FALSE)</f>
        <v>USA</v>
      </c>
      <c r="H864" s="11" t="str">
        <f>PROPER(VLOOKUP(A864,Customer!$A$1:$J$501,10,FALSE))</f>
        <v>Platinum</v>
      </c>
      <c r="I864" s="11" t="s">
        <v>1682</v>
      </c>
      <c r="J864" s="11" t="str">
        <f>VLOOKUP(I864, Product!$A$2:$H$501, 2,FALSE)</f>
        <v>Smart LED Light Strip</v>
      </c>
      <c r="K864" s="11" t="str">
        <f>VLOOKUP(I864,Product!$A$2:$H$501,3,FALSE)</f>
        <v>Electronics</v>
      </c>
      <c r="L864" s="11" t="str">
        <f>VLOOKUP(I864, Product!$A$2:$H$501, 4,FALSE)</f>
        <v>Accessories</v>
      </c>
      <c r="M864" s="11" t="str">
        <f>VLOOKUP(I864, Product!$A$2:$H$501,5,FALSE)</f>
        <v>Flores-Davis</v>
      </c>
      <c r="N864" s="12">
        <f>VLOOKUP(I864, Product!$A$2:$I$501,8,FALSE)</f>
        <v>349.17</v>
      </c>
      <c r="O864" s="12">
        <f>VLOOKUP(I864, Product!$A$2:$I$501,9,FALSE)</f>
        <v>476</v>
      </c>
      <c r="P864" s="11" t="s">
        <v>1757</v>
      </c>
      <c r="Q864" s="11" t="str">
        <f>VLOOKUP(P864,Store_Dim!$A$2:$E$21,2,FALSE)</f>
        <v>Martinez, Adkins and Johnson</v>
      </c>
      <c r="R864" s="11" t="str">
        <f>VLOOKUP(P864,Store_Dim!$A$2:$E$21,3,FALSE)</f>
        <v>North</v>
      </c>
      <c r="S864" s="11" t="str">
        <f>VLOOKUP(P864,Store_Dim!$A$2:$E$21,4,FALSE)</f>
        <v>Danielmouth</v>
      </c>
      <c r="T864" s="11" t="str">
        <f>VLOOKUP(P864,Store_Dim!$A$2:$E$21,5,FALSE)</f>
        <v>Flagship</v>
      </c>
      <c r="U864" s="11" t="s">
        <v>3600</v>
      </c>
      <c r="V864" s="14">
        <f>VLOOKUP(Table1[[#This Row],[Sales_ID]],Sales!$A$2:$O$2001,2,FALSE)</f>
        <v>45275</v>
      </c>
      <c r="W864" s="15">
        <f>VLOOKUP(Table1[[#This Row],[Sales_ID]],Sales!$A$2:$O$2001,12,FALSE)</f>
        <v>4</v>
      </c>
      <c r="X864" s="16" t="str">
        <f>TEXT(VLOOKUP(Table1[[#This Row],[Sales_ID]],Sales!$A$2:$O$2001,13,FALSE),"₹#,##0")</f>
        <v>₹922</v>
      </c>
      <c r="Y864" s="51">
        <f>VLOOKUP(Table1[[#This Row],[Sales_ID]],Sales!$A$2:$O$2001,14,FALSE)</f>
        <v>0.04</v>
      </c>
      <c r="Z864" s="11" t="str">
        <f>VLOOKUP(Table1[[#This Row],[Sales_ID]],Sales!$A$2:$O$2001,10,FALSE)</f>
        <v>Credit Card</v>
      </c>
      <c r="AA864" s="50">
        <f>VLOOKUP(Table1[[#This Row],[Sales_ID]],Sales!$A$2:$O$2001,15,FALSE)</f>
        <v>3539.8656000000001</v>
      </c>
    </row>
    <row r="865" spans="1:27" x14ac:dyDescent="0.3">
      <c r="A865" s="11" t="s">
        <v>1032</v>
      </c>
      <c r="B865" s="11" t="str">
        <f>PROPER(VLOOKUP(A865,Customer!$A$2:$J$501,9,FALSE))</f>
        <v>Mario Harvey Jr.</v>
      </c>
      <c r="C865" s="11" t="str">
        <f>PROPER(VLOOKUP(A865,Customer!$A$2:$H$501,3,FALSE))</f>
        <v>46</v>
      </c>
      <c r="D865" s="11" t="str">
        <f>PROPER(VLOOKUP(A865,Customer!$A$2:$H$501,4,FALSE))</f>
        <v>Male</v>
      </c>
      <c r="E865" s="11" t="str">
        <f>PROPER(VLOOKUP(A865,Customer!$A$2:$H$501,5,FALSE))</f>
        <v>Jessicaport</v>
      </c>
      <c r="F865" s="11" t="str">
        <f>PROPER(VLOOKUP(A865,Customer!$A$2:$H$501,6,FALSE))</f>
        <v>Minnesota</v>
      </c>
      <c r="G865" s="11" t="str">
        <f>VLOOKUP(A865,Customer!$A$2:$H$501,7,FALSE)</f>
        <v>USA</v>
      </c>
      <c r="H865" s="11" t="str">
        <f>PROPER(VLOOKUP(A865,Customer!$A$1:$J$501,10,FALSE))</f>
        <v>Platinum</v>
      </c>
      <c r="I865" s="11" t="s">
        <v>1720</v>
      </c>
      <c r="J865" s="11" t="str">
        <f>VLOOKUP(I865, Product!$A$2:$H$501, 2,FALSE)</f>
        <v>Kitchen Cutting Board</v>
      </c>
      <c r="K865" s="11" t="str">
        <f>VLOOKUP(I865,Product!$A$2:$H$501,3,FALSE)</f>
        <v>Home</v>
      </c>
      <c r="L865" s="11" t="str">
        <f>VLOOKUP(I865, Product!$A$2:$H$501, 4,FALSE)</f>
        <v>Kitchen</v>
      </c>
      <c r="M865" s="11" t="str">
        <f>VLOOKUP(I865, Product!$A$2:$H$501,5,FALSE)</f>
        <v>Taylor, Dodson and Johnston</v>
      </c>
      <c r="N865" s="12">
        <f>VLOOKUP(I865, Product!$A$2:$I$501,8,FALSE)</f>
        <v>176.07</v>
      </c>
      <c r="O865" s="12">
        <f>VLOOKUP(I865, Product!$A$2:$I$501,9,FALSE)</f>
        <v>82</v>
      </c>
      <c r="P865" s="11" t="s">
        <v>1804</v>
      </c>
      <c r="Q865" s="11" t="str">
        <f>VLOOKUP(P865,Store_Dim!$A$2:$E$21,2,FALSE)</f>
        <v>Frederick-Wright</v>
      </c>
      <c r="R865" s="11" t="str">
        <f>VLOOKUP(P865,Store_Dim!$A$2:$E$21,3,FALSE)</f>
        <v>West</v>
      </c>
      <c r="S865" s="11" t="str">
        <f>VLOOKUP(P865,Store_Dim!$A$2:$E$21,4,FALSE)</f>
        <v>New Jimmymouth</v>
      </c>
      <c r="T865" s="11" t="str">
        <f>VLOOKUP(P865,Store_Dim!$A$2:$E$21,5,FALSE)</f>
        <v>Flagship</v>
      </c>
      <c r="U865" s="11" t="s">
        <v>3601</v>
      </c>
      <c r="V865" s="14">
        <f>VLOOKUP(Table1[[#This Row],[Sales_ID]],Sales!$A$2:$O$2001,2,FALSE)</f>
        <v>45319</v>
      </c>
      <c r="W865" s="15">
        <f>VLOOKUP(Table1[[#This Row],[Sales_ID]],Sales!$A$2:$O$2001,12,FALSE)</f>
        <v>3</v>
      </c>
      <c r="X865" s="16" t="str">
        <f>TEXT(VLOOKUP(Table1[[#This Row],[Sales_ID]],Sales!$A$2:$O$2001,13,FALSE),"₹#,##0")</f>
        <v>₹738</v>
      </c>
      <c r="Y865" s="51">
        <f>VLOOKUP(Table1[[#This Row],[Sales_ID]],Sales!$A$2:$O$2001,14,FALSE)</f>
        <v>0.28000000000000003</v>
      </c>
      <c r="Z865" s="11" t="str">
        <f>VLOOKUP(Table1[[#This Row],[Sales_ID]],Sales!$A$2:$O$2001,10,FALSE)</f>
        <v>Credit Card</v>
      </c>
      <c r="AA865" s="50">
        <f>VLOOKUP(Table1[[#This Row],[Sales_ID]],Sales!$A$2:$O$2001,15,FALSE)</f>
        <v>1595.0952</v>
      </c>
    </row>
    <row r="866" spans="1:27" x14ac:dyDescent="0.3">
      <c r="A866" s="11" t="s">
        <v>1032</v>
      </c>
      <c r="B866" s="11" t="str">
        <f>PROPER(VLOOKUP(A866,Customer!$A$2:$J$501,9,FALSE))</f>
        <v>Mario Harvey Jr.</v>
      </c>
      <c r="C866" s="11" t="str">
        <f>PROPER(VLOOKUP(A866,Customer!$A$2:$H$501,3,FALSE))</f>
        <v>46</v>
      </c>
      <c r="D866" s="11" t="str">
        <f>PROPER(VLOOKUP(A866,Customer!$A$2:$H$501,4,FALSE))</f>
        <v>Male</v>
      </c>
      <c r="E866" s="11" t="str">
        <f>PROPER(VLOOKUP(A866,Customer!$A$2:$H$501,5,FALSE))</f>
        <v>Jessicaport</v>
      </c>
      <c r="F866" s="11" t="str">
        <f>PROPER(VLOOKUP(A866,Customer!$A$2:$H$501,6,FALSE))</f>
        <v>Minnesota</v>
      </c>
      <c r="G866" s="11" t="str">
        <f>VLOOKUP(A866,Customer!$A$2:$H$501,7,FALSE)</f>
        <v>USA</v>
      </c>
      <c r="H866" s="11" t="str">
        <f>PROPER(VLOOKUP(A866,Customer!$A$1:$J$501,10,FALSE))</f>
        <v>Platinum</v>
      </c>
      <c r="I866" s="11" t="s">
        <v>1555</v>
      </c>
      <c r="J866" s="11" t="str">
        <f>VLOOKUP(I866, Product!$A$2:$H$501, 2,FALSE)</f>
        <v>Men's Leather Belt</v>
      </c>
      <c r="K866" s="11" t="str">
        <f>VLOOKUP(I866,Product!$A$2:$H$501,3,FALSE)</f>
        <v>Clothing</v>
      </c>
      <c r="L866" s="11" t="str">
        <f>VLOOKUP(I866, Product!$A$2:$H$501, 4,FALSE)</f>
        <v>Accessories</v>
      </c>
      <c r="M866" s="11" t="str">
        <f>VLOOKUP(I866, Product!$A$2:$H$501,5,FALSE)</f>
        <v>Baldwin, Garza and Gonzalez</v>
      </c>
      <c r="N866" s="12">
        <f>VLOOKUP(I866, Product!$A$2:$I$501,8,FALSE)</f>
        <v>261</v>
      </c>
      <c r="O866" s="12">
        <f>VLOOKUP(I866, Product!$A$2:$I$501,9,FALSE)</f>
        <v>59</v>
      </c>
      <c r="P866" s="11" t="s">
        <v>1752</v>
      </c>
      <c r="Q866" s="11" t="str">
        <f>VLOOKUP(P866,Store_Dim!$A$2:$E$21,2,FALSE)</f>
        <v>Rivera-Warner</v>
      </c>
      <c r="R866" s="11" t="str">
        <f>VLOOKUP(P866,Store_Dim!$A$2:$E$21,3,FALSE)</f>
        <v>East</v>
      </c>
      <c r="S866" s="11" t="str">
        <f>VLOOKUP(P866,Store_Dim!$A$2:$E$21,4,FALSE)</f>
        <v>Washingtonfurt</v>
      </c>
      <c r="T866" s="11" t="str">
        <f>VLOOKUP(P866,Store_Dim!$A$2:$E$21,5,FALSE)</f>
        <v>Flagship</v>
      </c>
      <c r="U866" s="11" t="s">
        <v>3602</v>
      </c>
      <c r="V866" s="14">
        <f>VLOOKUP(Table1[[#This Row],[Sales_ID]],Sales!$A$2:$O$2001,2,FALSE)</f>
        <v>45620</v>
      </c>
      <c r="W866" s="15">
        <f>VLOOKUP(Table1[[#This Row],[Sales_ID]],Sales!$A$2:$O$2001,12,FALSE)</f>
        <v>4</v>
      </c>
      <c r="X866" s="16" t="str">
        <f>TEXT(VLOOKUP(Table1[[#This Row],[Sales_ID]],Sales!$A$2:$O$2001,13,FALSE),"₹#,##0")</f>
        <v>₹478</v>
      </c>
      <c r="Y866" s="51">
        <f>VLOOKUP(Table1[[#This Row],[Sales_ID]],Sales!$A$2:$O$2001,14,FALSE)</f>
        <v>0.05</v>
      </c>
      <c r="Z866" s="11" t="str">
        <f>VLOOKUP(Table1[[#This Row],[Sales_ID]],Sales!$A$2:$O$2001,10,FALSE)</f>
        <v>COD</v>
      </c>
      <c r="AA866" s="50">
        <f>VLOOKUP(Table1[[#This Row],[Sales_ID]],Sales!$A$2:$O$2001,15,FALSE)</f>
        <v>1815.7539999999999</v>
      </c>
    </row>
    <row r="867" spans="1:27" x14ac:dyDescent="0.3">
      <c r="A867" s="11" t="s">
        <v>559</v>
      </c>
      <c r="B867" s="11" t="str">
        <f>PROPER(VLOOKUP(A867,Customer!$A$2:$J$501,9,FALSE))</f>
        <v>Daniel Contreras</v>
      </c>
      <c r="C867" s="11" t="str">
        <f>PROPER(VLOOKUP(A867,Customer!$A$2:$H$501,3,FALSE))</f>
        <v>36</v>
      </c>
      <c r="D867" s="11" t="str">
        <f>PROPER(VLOOKUP(A867,Customer!$A$2:$H$501,4,FALSE))</f>
        <v>Female</v>
      </c>
      <c r="E867" s="11" t="str">
        <f>PROPER(VLOOKUP(A867,Customer!$A$2:$H$501,5,FALSE))</f>
        <v>Robertview</v>
      </c>
      <c r="F867" s="11" t="str">
        <f>PROPER(VLOOKUP(A867,Customer!$A$2:$H$501,6,FALSE))</f>
        <v>Florida</v>
      </c>
      <c r="G867" s="11" t="str">
        <f>VLOOKUP(A867,Customer!$A$2:$H$501,7,FALSE)</f>
        <v>USA</v>
      </c>
      <c r="H867" s="11" t="str">
        <f>PROPER(VLOOKUP(A867,Customer!$A$1:$J$501,10,FALSE))</f>
        <v>Platinum</v>
      </c>
      <c r="I867" s="11" t="s">
        <v>1632</v>
      </c>
      <c r="J867" s="11" t="str">
        <f>VLOOKUP(I867, Product!$A$2:$H$501, 2,FALSE)</f>
        <v>Smart Home WiFi Camera</v>
      </c>
      <c r="K867" s="11" t="str">
        <f>VLOOKUP(I867,Product!$A$2:$H$501,3,FALSE)</f>
        <v>Electronics</v>
      </c>
      <c r="L867" s="11" t="str">
        <f>VLOOKUP(I867, Product!$A$2:$H$501, 4,FALSE)</f>
        <v>Accessories</v>
      </c>
      <c r="M867" s="11" t="str">
        <f>VLOOKUP(I867, Product!$A$2:$H$501,5,FALSE)</f>
        <v>Holmes LLC</v>
      </c>
      <c r="N867" s="12">
        <f>VLOOKUP(I867, Product!$A$2:$I$501,8,FALSE)</f>
        <v>450.71</v>
      </c>
      <c r="O867" s="12">
        <f>VLOOKUP(I867, Product!$A$2:$I$501,9,FALSE)</f>
        <v>389</v>
      </c>
      <c r="P867" s="11" t="s">
        <v>1794</v>
      </c>
      <c r="Q867" s="11" t="str">
        <f>VLOOKUP(P867,Store_Dim!$A$2:$E$21,2,FALSE)</f>
        <v>Thomas, Bridges and Harris</v>
      </c>
      <c r="R867" s="11" t="str">
        <f>VLOOKUP(P867,Store_Dim!$A$2:$E$21,3,FALSE)</f>
        <v>North</v>
      </c>
      <c r="S867" s="11" t="str">
        <f>VLOOKUP(P867,Store_Dim!$A$2:$E$21,4,FALSE)</f>
        <v>Sabrinatown</v>
      </c>
      <c r="T867" s="11" t="str">
        <f>VLOOKUP(P867,Store_Dim!$A$2:$E$21,5,FALSE)</f>
        <v>Online</v>
      </c>
      <c r="U867" s="11" t="s">
        <v>3603</v>
      </c>
      <c r="V867" s="14">
        <f>VLOOKUP(Table1[[#This Row],[Sales_ID]],Sales!$A$2:$O$2001,2,FALSE)</f>
        <v>45831</v>
      </c>
      <c r="W867" s="15">
        <f>VLOOKUP(Table1[[#This Row],[Sales_ID]],Sales!$A$2:$O$2001,12,FALSE)</f>
        <v>3</v>
      </c>
      <c r="X867" s="16" t="str">
        <f>TEXT(VLOOKUP(Table1[[#This Row],[Sales_ID]],Sales!$A$2:$O$2001,13,FALSE),"₹#,##0")</f>
        <v>₹606</v>
      </c>
      <c r="Y867" s="51">
        <f>VLOOKUP(Table1[[#This Row],[Sales_ID]],Sales!$A$2:$O$2001,14,FALSE)</f>
        <v>0.28000000000000003</v>
      </c>
      <c r="Z867" s="11" t="str">
        <f>VLOOKUP(Table1[[#This Row],[Sales_ID]],Sales!$A$2:$O$2001,10,FALSE)</f>
        <v>COD</v>
      </c>
      <c r="AA867" s="50">
        <f>VLOOKUP(Table1[[#This Row],[Sales_ID]],Sales!$A$2:$O$2001,15,FALSE)</f>
        <v>1308.5927999999999</v>
      </c>
    </row>
    <row r="868" spans="1:27" x14ac:dyDescent="0.3">
      <c r="A868" s="11" t="s">
        <v>247</v>
      </c>
      <c r="B868" s="11" t="str">
        <f>PROPER(VLOOKUP(A868,Customer!$A$2:$J$501,9,FALSE))</f>
        <v>Amber Mcclain</v>
      </c>
      <c r="C868" s="11" t="str">
        <f>PROPER(VLOOKUP(A868,Customer!$A$2:$H$501,3,FALSE))</f>
        <v>58</v>
      </c>
      <c r="D868" s="11" t="str">
        <f>PROPER(VLOOKUP(A868,Customer!$A$2:$H$501,4,FALSE))</f>
        <v>Male</v>
      </c>
      <c r="E868" s="11" t="str">
        <f>PROPER(VLOOKUP(A868,Customer!$A$2:$H$501,5,FALSE))</f>
        <v>Brendaburgh</v>
      </c>
      <c r="F868" s="11" t="str">
        <f>PROPER(VLOOKUP(A868,Customer!$A$2:$H$501,6,FALSE))</f>
        <v>Florida</v>
      </c>
      <c r="G868" s="11" t="str">
        <f>VLOOKUP(A868,Customer!$A$2:$H$501,7,FALSE)</f>
        <v>USA</v>
      </c>
      <c r="H868" s="11" t="str">
        <f>PROPER(VLOOKUP(A868,Customer!$A$1:$J$501,10,FALSE))</f>
        <v>Silver</v>
      </c>
      <c r="I868" s="11" t="s">
        <v>1634</v>
      </c>
      <c r="J868" s="11" t="str">
        <f>VLOOKUP(I868, Product!$A$2:$H$501, 2,FALSE)</f>
        <v>USB External Hard Drive</v>
      </c>
      <c r="K868" s="11" t="str">
        <f>VLOOKUP(I868,Product!$A$2:$H$501,3,FALSE)</f>
        <v>Electronics</v>
      </c>
      <c r="L868" s="11" t="str">
        <f>VLOOKUP(I868, Product!$A$2:$H$501, 4,FALSE)</f>
        <v>Computer</v>
      </c>
      <c r="M868" s="11" t="str">
        <f>VLOOKUP(I868, Product!$A$2:$H$501,5,FALSE)</f>
        <v>Robinson Inc</v>
      </c>
      <c r="N868" s="12">
        <f>VLOOKUP(I868, Product!$A$2:$I$501,8,FALSE)</f>
        <v>253.33</v>
      </c>
      <c r="O868" s="12">
        <f>VLOOKUP(I868, Product!$A$2:$I$501,9,FALSE)</f>
        <v>266</v>
      </c>
      <c r="P868" s="11" t="s">
        <v>1766</v>
      </c>
      <c r="Q868" s="11" t="str">
        <f>VLOOKUP(P868,Store_Dim!$A$2:$E$21,2,FALSE)</f>
        <v>Johnson-Wright</v>
      </c>
      <c r="R868" s="11" t="str">
        <f>VLOOKUP(P868,Store_Dim!$A$2:$E$21,3,FALSE)</f>
        <v>North</v>
      </c>
      <c r="S868" s="11" t="str">
        <f>VLOOKUP(P868,Store_Dim!$A$2:$E$21,4,FALSE)</f>
        <v>Hoodberg</v>
      </c>
      <c r="T868" s="11" t="str">
        <f>VLOOKUP(P868,Store_Dim!$A$2:$E$21,5,FALSE)</f>
        <v>Outlet</v>
      </c>
      <c r="U868" s="11" t="s">
        <v>3604</v>
      </c>
      <c r="V868" s="14">
        <f>VLOOKUP(Table1[[#This Row],[Sales_ID]],Sales!$A$2:$O$2001,2,FALSE)</f>
        <v>45373</v>
      </c>
      <c r="W868" s="15">
        <f>VLOOKUP(Table1[[#This Row],[Sales_ID]],Sales!$A$2:$O$2001,12,FALSE)</f>
        <v>2</v>
      </c>
      <c r="X868" s="16" t="str">
        <f>TEXT(VLOOKUP(Table1[[#This Row],[Sales_ID]],Sales!$A$2:$O$2001,13,FALSE),"₹#,##0")</f>
        <v>₹521</v>
      </c>
      <c r="Y868" s="51">
        <f>VLOOKUP(Table1[[#This Row],[Sales_ID]],Sales!$A$2:$O$2001,14,FALSE)</f>
        <v>0.25</v>
      </c>
      <c r="Z868" s="11" t="str">
        <f>VLOOKUP(Table1[[#This Row],[Sales_ID]],Sales!$A$2:$O$2001,10,FALSE)</f>
        <v>COD</v>
      </c>
      <c r="AA868" s="50">
        <f>VLOOKUP(Table1[[#This Row],[Sales_ID]],Sales!$A$2:$O$2001,15,FALSE)</f>
        <v>782.16000000000008</v>
      </c>
    </row>
    <row r="869" spans="1:27" x14ac:dyDescent="0.3">
      <c r="A869" s="11" t="s">
        <v>1166</v>
      </c>
      <c r="B869" s="11" t="str">
        <f>PROPER(VLOOKUP(A869,Customer!$A$2:$J$501,9,FALSE))</f>
        <v>James Orozco</v>
      </c>
      <c r="C869" s="11" t="str">
        <f>PROPER(VLOOKUP(A869,Customer!$A$2:$H$501,3,FALSE))</f>
        <v>37</v>
      </c>
      <c r="D869" s="11" t="str">
        <f>PROPER(VLOOKUP(A869,Customer!$A$2:$H$501,4,FALSE))</f>
        <v>Female</v>
      </c>
      <c r="E869" s="11" t="str">
        <f>PROPER(VLOOKUP(A869,Customer!$A$2:$H$501,5,FALSE))</f>
        <v>Simpsonfort</v>
      </c>
      <c r="F869" s="11" t="str">
        <f>PROPER(VLOOKUP(A869,Customer!$A$2:$H$501,6,FALSE))</f>
        <v>Maine</v>
      </c>
      <c r="G869" s="11" t="str">
        <f>VLOOKUP(A869,Customer!$A$2:$H$501,7,FALSE)</f>
        <v>USA</v>
      </c>
      <c r="H869" s="11" t="str">
        <f>PROPER(VLOOKUP(A869,Customer!$A$1:$J$501,10,FALSE))</f>
        <v>Gold</v>
      </c>
      <c r="I869" s="11" t="s">
        <v>1568</v>
      </c>
      <c r="J869" s="11" t="str">
        <f>VLOOKUP(I869, Product!$A$2:$H$501, 2,FALSE)</f>
        <v>Ceramic Kitchen Bowl Set</v>
      </c>
      <c r="K869" s="11" t="str">
        <f>VLOOKUP(I869,Product!$A$2:$H$501,3,FALSE)</f>
        <v>Home</v>
      </c>
      <c r="L869" s="11" t="str">
        <f>VLOOKUP(I869, Product!$A$2:$H$501, 4,FALSE)</f>
        <v>Kitchen</v>
      </c>
      <c r="M869" s="11" t="str">
        <f>VLOOKUP(I869, Product!$A$2:$H$501,5,FALSE)</f>
        <v>Hamilton Group</v>
      </c>
      <c r="N869" s="12">
        <f>VLOOKUP(I869, Product!$A$2:$I$501,8,FALSE)</f>
        <v>298.86</v>
      </c>
      <c r="O869" s="12">
        <f>VLOOKUP(I869, Product!$A$2:$I$501,9,FALSE)</f>
        <v>308</v>
      </c>
      <c r="P869" s="11" t="s">
        <v>1779</v>
      </c>
      <c r="Q869" s="11" t="str">
        <f>VLOOKUP(P869,Store_Dim!$A$2:$E$21,2,FALSE)</f>
        <v>Martinez-Mullins</v>
      </c>
      <c r="R869" s="11" t="str">
        <f>VLOOKUP(P869,Store_Dim!$A$2:$E$21,3,FALSE)</f>
        <v>South</v>
      </c>
      <c r="S869" s="11" t="str">
        <f>VLOOKUP(P869,Store_Dim!$A$2:$E$21,4,FALSE)</f>
        <v>Williamsfurt</v>
      </c>
      <c r="T869" s="11" t="str">
        <f>VLOOKUP(P869,Store_Dim!$A$2:$E$21,5,FALSE)</f>
        <v>Online</v>
      </c>
      <c r="U869" s="11" t="s">
        <v>3605</v>
      </c>
      <c r="V869" s="14">
        <f>VLOOKUP(Table1[[#This Row],[Sales_ID]],Sales!$A$2:$O$2001,2,FALSE)</f>
        <v>45863</v>
      </c>
      <c r="W869" s="15">
        <f>VLOOKUP(Table1[[#This Row],[Sales_ID]],Sales!$A$2:$O$2001,12,FALSE)</f>
        <v>4</v>
      </c>
      <c r="X869" s="16" t="str">
        <f>TEXT(VLOOKUP(Table1[[#This Row],[Sales_ID]],Sales!$A$2:$O$2001,13,FALSE),"₹#,##0")</f>
        <v>₹499</v>
      </c>
      <c r="Y869" s="51">
        <f>VLOOKUP(Table1[[#This Row],[Sales_ID]],Sales!$A$2:$O$2001,14,FALSE)</f>
        <v>0.06</v>
      </c>
      <c r="Z869" s="11" t="str">
        <f>VLOOKUP(Table1[[#This Row],[Sales_ID]],Sales!$A$2:$O$2001,10,FALSE)</f>
        <v>Credit Card</v>
      </c>
      <c r="AA869" s="50">
        <f>VLOOKUP(Table1[[#This Row],[Sales_ID]],Sales!$A$2:$O$2001,15,FALSE)</f>
        <v>1876.3152</v>
      </c>
    </row>
    <row r="870" spans="1:27" x14ac:dyDescent="0.3">
      <c r="A870" s="11" t="s">
        <v>244</v>
      </c>
      <c r="B870" s="11" t="str">
        <f>PROPER(VLOOKUP(A870,Customer!$A$2:$J$501,9,FALSE))</f>
        <v>Cody Diaz</v>
      </c>
      <c r="C870" s="11" t="str">
        <f>PROPER(VLOOKUP(A870,Customer!$A$2:$H$501,3,FALSE))</f>
        <v>27</v>
      </c>
      <c r="D870" s="11" t="str">
        <f>PROPER(VLOOKUP(A870,Customer!$A$2:$H$501,4,FALSE))</f>
        <v>Female</v>
      </c>
      <c r="E870" s="11" t="str">
        <f>PROPER(VLOOKUP(A870,Customer!$A$2:$H$501,5,FALSE))</f>
        <v>South Aaronside</v>
      </c>
      <c r="F870" s="11" t="str">
        <f>PROPER(VLOOKUP(A870,Customer!$A$2:$H$501,6,FALSE))</f>
        <v>New Hampshire</v>
      </c>
      <c r="G870" s="11" t="str">
        <f>VLOOKUP(A870,Customer!$A$2:$H$501,7,FALSE)</f>
        <v>USA</v>
      </c>
      <c r="H870" s="11" t="str">
        <f>PROPER(VLOOKUP(A870,Customer!$A$1:$J$501,10,FALSE))</f>
        <v>Silver</v>
      </c>
      <c r="I870" s="11" t="s">
        <v>1736</v>
      </c>
      <c r="J870" s="11" t="str">
        <f>VLOOKUP(I870, Product!$A$2:$H$501, 2,FALSE)</f>
        <v>Vitamin E Body Lotion</v>
      </c>
      <c r="K870" s="11" t="str">
        <f>VLOOKUP(I870,Product!$A$2:$H$501,3,FALSE)</f>
        <v>Beauty</v>
      </c>
      <c r="L870" s="11" t="str">
        <f>VLOOKUP(I870, Product!$A$2:$H$501, 4,FALSE)</f>
        <v>Skincare</v>
      </c>
      <c r="M870" s="11" t="str">
        <f>VLOOKUP(I870, Product!$A$2:$H$501,5,FALSE)</f>
        <v>Hoffman-Williams</v>
      </c>
      <c r="N870" s="12">
        <f>VLOOKUP(I870, Product!$A$2:$I$501,8,FALSE)</f>
        <v>358.47</v>
      </c>
      <c r="O870" s="12">
        <f>VLOOKUP(I870, Product!$A$2:$I$501,9,FALSE)</f>
        <v>213</v>
      </c>
      <c r="P870" s="11" t="s">
        <v>1773</v>
      </c>
      <c r="Q870" s="11" t="str">
        <f>VLOOKUP(P870,Store_Dim!$A$2:$E$21,2,FALSE)</f>
        <v>Gray Ltd</v>
      </c>
      <c r="R870" s="11" t="str">
        <f>VLOOKUP(P870,Store_Dim!$A$2:$E$21,3,FALSE)</f>
        <v>North</v>
      </c>
      <c r="S870" s="11" t="str">
        <f>VLOOKUP(P870,Store_Dim!$A$2:$E$21,4,FALSE)</f>
        <v>New Michaelchester</v>
      </c>
      <c r="T870" s="11" t="str">
        <f>VLOOKUP(P870,Store_Dim!$A$2:$E$21,5,FALSE)</f>
        <v>Outlet</v>
      </c>
      <c r="U870" s="11" t="s">
        <v>2004</v>
      </c>
      <c r="V870" s="14">
        <f>VLOOKUP(Table1[[#This Row],[Sales_ID]],Sales!$A$2:$O$2001,2,FALSE)</f>
        <v>45885</v>
      </c>
      <c r="W870" s="15">
        <f>VLOOKUP(Table1[[#This Row],[Sales_ID]],Sales!$A$2:$O$2001,12,FALSE)</f>
        <v>4</v>
      </c>
      <c r="X870" s="16" t="str">
        <f>TEXT(VLOOKUP(Table1[[#This Row],[Sales_ID]],Sales!$A$2:$O$2001,13,FALSE),"₹#,##0")</f>
        <v>₹639</v>
      </c>
      <c r="Y870" s="51">
        <f>VLOOKUP(Table1[[#This Row],[Sales_ID]],Sales!$A$2:$O$2001,14,FALSE)</f>
        <v>0</v>
      </c>
      <c r="Z870" s="11" t="str">
        <f>VLOOKUP(Table1[[#This Row],[Sales_ID]],Sales!$A$2:$O$2001,10,FALSE)</f>
        <v>COD</v>
      </c>
      <c r="AA870" s="50">
        <f>VLOOKUP(Table1[[#This Row],[Sales_ID]],Sales!$A$2:$O$2001,15,FALSE)</f>
        <v>2555.64</v>
      </c>
    </row>
    <row r="871" spans="1:27" x14ac:dyDescent="0.3">
      <c r="A871" s="11" t="s">
        <v>514</v>
      </c>
      <c r="B871" s="11" t="str">
        <f>PROPER(VLOOKUP(A871,Customer!$A$2:$J$501,9,FALSE))</f>
        <v>Joseph Faulkner</v>
      </c>
      <c r="C871" s="11" t="str">
        <f>PROPER(VLOOKUP(A871,Customer!$A$2:$H$501,3,FALSE))</f>
        <v>31</v>
      </c>
      <c r="D871" s="11" t="str">
        <f>PROPER(VLOOKUP(A871,Customer!$A$2:$H$501,4,FALSE))</f>
        <v>Male</v>
      </c>
      <c r="E871" s="11" t="str">
        <f>PROPER(VLOOKUP(A871,Customer!$A$2:$H$501,5,FALSE))</f>
        <v>New Leahfurt</v>
      </c>
      <c r="F871" s="11" t="str">
        <f>PROPER(VLOOKUP(A871,Customer!$A$2:$H$501,6,FALSE))</f>
        <v>North Dakota</v>
      </c>
      <c r="G871" s="11" t="str">
        <f>VLOOKUP(A871,Customer!$A$2:$H$501,7,FALSE)</f>
        <v>USA</v>
      </c>
      <c r="H871" s="11" t="str">
        <f>PROPER(VLOOKUP(A871,Customer!$A$1:$J$501,10,FALSE))</f>
        <v>Bronze</v>
      </c>
      <c r="I871" s="11" t="s">
        <v>1553</v>
      </c>
      <c r="J871" s="11" t="str">
        <f>VLOOKUP(I871, Product!$A$2:$H$501, 2,FALSE)</f>
        <v>Women's Yoga Pants</v>
      </c>
      <c r="K871" s="11" t="str">
        <f>VLOOKUP(I871,Product!$A$2:$H$501,3,FALSE)</f>
        <v>Clothing</v>
      </c>
      <c r="L871" s="11" t="str">
        <f>VLOOKUP(I871, Product!$A$2:$H$501, 4,FALSE)</f>
        <v>Bottoms</v>
      </c>
      <c r="M871" s="11" t="str">
        <f>VLOOKUP(I871, Product!$A$2:$H$501,5,FALSE)</f>
        <v>Gonzales-Davis</v>
      </c>
      <c r="N871" s="12">
        <f>VLOOKUP(I871, Product!$A$2:$I$501,8,FALSE)</f>
        <v>306.45999999999998</v>
      </c>
      <c r="O871" s="12">
        <f>VLOOKUP(I871, Product!$A$2:$I$501,9,FALSE)</f>
        <v>487</v>
      </c>
      <c r="P871" s="11" t="s">
        <v>1810</v>
      </c>
      <c r="Q871" s="11" t="str">
        <f>VLOOKUP(P871,Store_Dim!$A$2:$E$21,2,FALSE)</f>
        <v>Guerrero-Schmitt</v>
      </c>
      <c r="R871" s="11" t="str">
        <f>VLOOKUP(P871,Store_Dim!$A$2:$E$21,3,FALSE)</f>
        <v>East</v>
      </c>
      <c r="S871" s="11" t="str">
        <f>VLOOKUP(P871,Store_Dim!$A$2:$E$21,4,FALSE)</f>
        <v>East Stevechester</v>
      </c>
      <c r="T871" s="11" t="str">
        <f>VLOOKUP(P871,Store_Dim!$A$2:$E$21,5,FALSE)</f>
        <v>Flagship</v>
      </c>
      <c r="U871" s="11" t="s">
        <v>3606</v>
      </c>
      <c r="V871" s="14">
        <f>VLOOKUP(Table1[[#This Row],[Sales_ID]],Sales!$A$2:$O$2001,2,FALSE)</f>
        <v>45758</v>
      </c>
      <c r="W871" s="15">
        <f>VLOOKUP(Table1[[#This Row],[Sales_ID]],Sales!$A$2:$O$2001,12,FALSE)</f>
        <v>4</v>
      </c>
      <c r="X871" s="16" t="str">
        <f>TEXT(VLOOKUP(Table1[[#This Row],[Sales_ID]],Sales!$A$2:$O$2001,13,FALSE),"₹#,##0")</f>
        <v>₹299</v>
      </c>
      <c r="Y871" s="51">
        <f>VLOOKUP(Table1[[#This Row],[Sales_ID]],Sales!$A$2:$O$2001,14,FALSE)</f>
        <v>0.18</v>
      </c>
      <c r="Z871" s="11" t="str">
        <f>VLOOKUP(Table1[[#This Row],[Sales_ID]],Sales!$A$2:$O$2001,10,FALSE)</f>
        <v>COD</v>
      </c>
      <c r="AA871" s="50">
        <f>VLOOKUP(Table1[[#This Row],[Sales_ID]],Sales!$A$2:$O$2001,15,FALSE)</f>
        <v>982.22879999999998</v>
      </c>
    </row>
    <row r="872" spans="1:27" x14ac:dyDescent="0.3">
      <c r="A872" s="11" t="s">
        <v>1411</v>
      </c>
      <c r="B872" s="11" t="str">
        <f>PROPER(VLOOKUP(A872,Customer!$A$2:$J$501,9,FALSE))</f>
        <v>Christina Robertson</v>
      </c>
      <c r="C872" s="11" t="str">
        <f>PROPER(VLOOKUP(A872,Customer!$A$2:$H$501,3,FALSE))</f>
        <v>59</v>
      </c>
      <c r="D872" s="11" t="str">
        <f>PROPER(VLOOKUP(A872,Customer!$A$2:$H$501,4,FALSE))</f>
        <v>Male</v>
      </c>
      <c r="E872" s="11" t="str">
        <f>PROPER(VLOOKUP(A872,Customer!$A$2:$H$501,5,FALSE))</f>
        <v>Hubbardborough</v>
      </c>
      <c r="F872" s="11" t="str">
        <f>PROPER(VLOOKUP(A872,Customer!$A$2:$H$501,6,FALSE))</f>
        <v>Kentucky</v>
      </c>
      <c r="G872" s="11" t="str">
        <f>VLOOKUP(A872,Customer!$A$2:$H$501,7,FALSE)</f>
        <v>USA</v>
      </c>
      <c r="H872" s="11" t="str">
        <f>PROPER(VLOOKUP(A872,Customer!$A$1:$J$501,10,FALSE))</f>
        <v>Platinum</v>
      </c>
      <c r="I872" s="11" t="s">
        <v>1626</v>
      </c>
      <c r="J872" s="11" t="str">
        <f>VLOOKUP(I872, Product!$A$2:$H$501, 2,FALSE)</f>
        <v>Portable Power Bank</v>
      </c>
      <c r="K872" s="11" t="str">
        <f>VLOOKUP(I872,Product!$A$2:$H$501,3,FALSE)</f>
        <v>Electronics</v>
      </c>
      <c r="L872" s="11" t="str">
        <f>VLOOKUP(I872, Product!$A$2:$H$501, 4,FALSE)</f>
        <v>Mobile</v>
      </c>
      <c r="M872" s="11" t="str">
        <f>VLOOKUP(I872, Product!$A$2:$H$501,5,FALSE)</f>
        <v>Cummings and Sons</v>
      </c>
      <c r="N872" s="12">
        <f>VLOOKUP(I872, Product!$A$2:$I$501,8,FALSE)</f>
        <v>326.06</v>
      </c>
      <c r="O872" s="12">
        <f>VLOOKUP(I872, Product!$A$2:$I$501,9,FALSE)</f>
        <v>301</v>
      </c>
      <c r="P872" s="11" t="s">
        <v>1752</v>
      </c>
      <c r="Q872" s="11" t="str">
        <f>VLOOKUP(P872,Store_Dim!$A$2:$E$21,2,FALSE)</f>
        <v>Rivera-Warner</v>
      </c>
      <c r="R872" s="11" t="str">
        <f>VLOOKUP(P872,Store_Dim!$A$2:$E$21,3,FALSE)</f>
        <v>East</v>
      </c>
      <c r="S872" s="11" t="str">
        <f>VLOOKUP(P872,Store_Dim!$A$2:$E$21,4,FALSE)</f>
        <v>Washingtonfurt</v>
      </c>
      <c r="T872" s="11" t="str">
        <f>VLOOKUP(P872,Store_Dim!$A$2:$E$21,5,FALSE)</f>
        <v>Flagship</v>
      </c>
      <c r="U872" s="11" t="s">
        <v>3607</v>
      </c>
      <c r="V872" s="14">
        <f>VLOOKUP(Table1[[#This Row],[Sales_ID]],Sales!$A$2:$O$2001,2,FALSE)</f>
        <v>45285</v>
      </c>
      <c r="W872" s="15">
        <f>VLOOKUP(Table1[[#This Row],[Sales_ID]],Sales!$A$2:$O$2001,12,FALSE)</f>
        <v>1</v>
      </c>
      <c r="X872" s="16" t="str">
        <f>TEXT(VLOOKUP(Table1[[#This Row],[Sales_ID]],Sales!$A$2:$O$2001,13,FALSE),"₹#,##0")</f>
        <v>₹609</v>
      </c>
      <c r="Y872" s="51">
        <f>VLOOKUP(Table1[[#This Row],[Sales_ID]],Sales!$A$2:$O$2001,14,FALSE)</f>
        <v>0.15</v>
      </c>
      <c r="Z872" s="11" t="str">
        <f>VLOOKUP(Table1[[#This Row],[Sales_ID]],Sales!$A$2:$O$2001,10,FALSE)</f>
        <v>Credit Card</v>
      </c>
      <c r="AA872" s="50">
        <f>VLOOKUP(Table1[[#This Row],[Sales_ID]],Sales!$A$2:$O$2001,15,FALSE)</f>
        <v>517.89649999999995</v>
      </c>
    </row>
    <row r="873" spans="1:27" x14ac:dyDescent="0.3">
      <c r="A873" s="11" t="s">
        <v>360</v>
      </c>
      <c r="B873" s="11" t="str">
        <f>PROPER(VLOOKUP(A873,Customer!$A$2:$J$501,9,FALSE))</f>
        <v>Colleen Maynard</v>
      </c>
      <c r="C873" s="11" t="str">
        <f>PROPER(VLOOKUP(A873,Customer!$A$2:$H$501,3,FALSE))</f>
        <v>29</v>
      </c>
      <c r="D873" s="11" t="str">
        <f>PROPER(VLOOKUP(A873,Customer!$A$2:$H$501,4,FALSE))</f>
        <v>Male</v>
      </c>
      <c r="E873" s="11" t="str">
        <f>PROPER(VLOOKUP(A873,Customer!$A$2:$H$501,5,FALSE))</f>
        <v>Singletonmouth</v>
      </c>
      <c r="F873" s="11" t="str">
        <f>PROPER(VLOOKUP(A873,Customer!$A$2:$H$501,6,FALSE))</f>
        <v>Utah</v>
      </c>
      <c r="G873" s="11" t="str">
        <f>VLOOKUP(A873,Customer!$A$2:$H$501,7,FALSE)</f>
        <v>USA</v>
      </c>
      <c r="H873" s="11" t="str">
        <f>PROPER(VLOOKUP(A873,Customer!$A$1:$J$501,10,FALSE))</f>
        <v>Gold</v>
      </c>
      <c r="I873" s="11" t="s">
        <v>1549</v>
      </c>
      <c r="J873" s="11" t="str">
        <f>VLOOKUP(I873, Product!$A$2:$H$501, 2,FALSE)</f>
        <v>Women's Casual Hoodie</v>
      </c>
      <c r="K873" s="11" t="str">
        <f>VLOOKUP(I873,Product!$A$2:$H$501,3,FALSE)</f>
        <v>Clothing</v>
      </c>
      <c r="L873" s="11" t="str">
        <f>VLOOKUP(I873, Product!$A$2:$H$501, 4,FALSE)</f>
        <v>Outerwear</v>
      </c>
      <c r="M873" s="11" t="str">
        <f>VLOOKUP(I873, Product!$A$2:$H$501,5,FALSE)</f>
        <v>Sims Inc</v>
      </c>
      <c r="N873" s="12">
        <f>VLOOKUP(I873, Product!$A$2:$I$501,8,FALSE)</f>
        <v>265.73266666666666</v>
      </c>
      <c r="O873" s="12">
        <f>VLOOKUP(I873, Product!$A$2:$I$501,9,FALSE)</f>
        <v>352</v>
      </c>
      <c r="P873" s="11" t="s">
        <v>1782</v>
      </c>
      <c r="Q873" s="11" t="str">
        <f>VLOOKUP(P873,Store_Dim!$A$2:$E$21,2,FALSE)</f>
        <v>Bean, Jones and Park</v>
      </c>
      <c r="R873" s="11" t="str">
        <f>VLOOKUP(P873,Store_Dim!$A$2:$E$21,3,FALSE)</f>
        <v>West</v>
      </c>
      <c r="S873" s="11" t="str">
        <f>VLOOKUP(P873,Store_Dim!$A$2:$E$21,4,FALSE)</f>
        <v>Thompsonborough</v>
      </c>
      <c r="T873" s="11" t="str">
        <f>VLOOKUP(P873,Store_Dim!$A$2:$E$21,5,FALSE)</f>
        <v>Online</v>
      </c>
      <c r="U873" s="11" t="s">
        <v>3608</v>
      </c>
      <c r="V873" s="14">
        <f>VLOOKUP(Table1[[#This Row],[Sales_ID]],Sales!$A$2:$O$2001,2,FALSE)</f>
        <v>45656</v>
      </c>
      <c r="W873" s="15">
        <f>VLOOKUP(Table1[[#This Row],[Sales_ID]],Sales!$A$2:$O$2001,12,FALSE)</f>
        <v>1</v>
      </c>
      <c r="X873" s="16" t="str">
        <f>TEXT(VLOOKUP(Table1[[#This Row],[Sales_ID]],Sales!$A$2:$O$2001,13,FALSE),"₹#,##0")</f>
        <v>₹214</v>
      </c>
      <c r="Y873" s="51">
        <f>VLOOKUP(Table1[[#This Row],[Sales_ID]],Sales!$A$2:$O$2001,14,FALSE)</f>
        <v>7.0000000000000007E-2</v>
      </c>
      <c r="Z873" s="11" t="str">
        <f>VLOOKUP(Table1[[#This Row],[Sales_ID]],Sales!$A$2:$O$2001,10,FALSE)</f>
        <v>COD</v>
      </c>
      <c r="AA873" s="50">
        <f>VLOOKUP(Table1[[#This Row],[Sales_ID]],Sales!$A$2:$O$2001,15,FALSE)</f>
        <v>198.7782</v>
      </c>
    </row>
    <row r="874" spans="1:27" x14ac:dyDescent="0.3">
      <c r="A874" s="11" t="s">
        <v>514</v>
      </c>
      <c r="B874" s="11" t="str">
        <f>PROPER(VLOOKUP(A874,Customer!$A$2:$J$501,9,FALSE))</f>
        <v>Joseph Faulkner</v>
      </c>
      <c r="C874" s="11" t="str">
        <f>PROPER(VLOOKUP(A874,Customer!$A$2:$H$501,3,FALSE))</f>
        <v>31</v>
      </c>
      <c r="D874" s="11" t="str">
        <f>PROPER(VLOOKUP(A874,Customer!$A$2:$H$501,4,FALSE))</f>
        <v>Male</v>
      </c>
      <c r="E874" s="11" t="str">
        <f>PROPER(VLOOKUP(A874,Customer!$A$2:$H$501,5,FALSE))</f>
        <v>New Leahfurt</v>
      </c>
      <c r="F874" s="11" t="str">
        <f>PROPER(VLOOKUP(A874,Customer!$A$2:$H$501,6,FALSE))</f>
        <v>North Dakota</v>
      </c>
      <c r="G874" s="11" t="str">
        <f>VLOOKUP(A874,Customer!$A$2:$H$501,7,FALSE)</f>
        <v>USA</v>
      </c>
      <c r="H874" s="11" t="str">
        <f>PROPER(VLOOKUP(A874,Customer!$A$1:$J$501,10,FALSE))</f>
        <v>Bronze</v>
      </c>
      <c r="I874" s="11" t="s">
        <v>1658</v>
      </c>
      <c r="J874" s="11" t="str">
        <f>VLOOKUP(I874, Product!$A$2:$H$501, 2,FALSE)</f>
        <v>Ceramic Plant Pot</v>
      </c>
      <c r="K874" s="11" t="str">
        <f>VLOOKUP(I874,Product!$A$2:$H$501,3,FALSE)</f>
        <v>Home</v>
      </c>
      <c r="L874" s="11" t="str">
        <f>VLOOKUP(I874, Product!$A$2:$H$501, 4,FALSE)</f>
        <v>Decor</v>
      </c>
      <c r="M874" s="11" t="str">
        <f>VLOOKUP(I874, Product!$A$2:$H$501,5,FALSE)</f>
        <v>Hatfield, Baird and Torres</v>
      </c>
      <c r="N874" s="12">
        <f>VLOOKUP(I874, Product!$A$2:$I$501,8,FALSE)</f>
        <v>81.75</v>
      </c>
      <c r="O874" s="12">
        <f>VLOOKUP(I874, Product!$A$2:$I$501,9,FALSE)</f>
        <v>226.05</v>
      </c>
      <c r="P874" s="11" t="s">
        <v>1804</v>
      </c>
      <c r="Q874" s="11" t="str">
        <f>VLOOKUP(P874,Store_Dim!$A$2:$E$21,2,FALSE)</f>
        <v>Frederick-Wright</v>
      </c>
      <c r="R874" s="11" t="str">
        <f>VLOOKUP(P874,Store_Dim!$A$2:$E$21,3,FALSE)</f>
        <v>West</v>
      </c>
      <c r="S874" s="11" t="str">
        <f>VLOOKUP(P874,Store_Dim!$A$2:$E$21,4,FALSE)</f>
        <v>New Jimmymouth</v>
      </c>
      <c r="T874" s="11" t="str">
        <f>VLOOKUP(P874,Store_Dim!$A$2:$E$21,5,FALSE)</f>
        <v>Flagship</v>
      </c>
      <c r="U874" s="11" t="s">
        <v>3609</v>
      </c>
      <c r="V874" s="14">
        <f>VLOOKUP(Table1[[#This Row],[Sales_ID]],Sales!$A$2:$O$2001,2,FALSE)</f>
        <v>45718</v>
      </c>
      <c r="W874" s="15">
        <f>VLOOKUP(Table1[[#This Row],[Sales_ID]],Sales!$A$2:$O$2001,12,FALSE)</f>
        <v>4</v>
      </c>
      <c r="X874" s="16" t="str">
        <f>TEXT(VLOOKUP(Table1[[#This Row],[Sales_ID]],Sales!$A$2:$O$2001,13,FALSE),"₹#,##0")</f>
        <v>₹613</v>
      </c>
      <c r="Y874" s="51">
        <f>VLOOKUP(Table1[[#This Row],[Sales_ID]],Sales!$A$2:$O$2001,14,FALSE)</f>
        <v>0.26</v>
      </c>
      <c r="Z874" s="11" t="str">
        <f>VLOOKUP(Table1[[#This Row],[Sales_ID]],Sales!$A$2:$O$2001,10,FALSE)</f>
        <v>Credit Card</v>
      </c>
      <c r="AA874" s="50">
        <f>VLOOKUP(Table1[[#This Row],[Sales_ID]],Sales!$A$2:$O$2001,15,FALSE)</f>
        <v>1814.9831999999999</v>
      </c>
    </row>
    <row r="875" spans="1:27" x14ac:dyDescent="0.3">
      <c r="A875" s="11" t="s">
        <v>1118</v>
      </c>
      <c r="B875" s="11" t="str">
        <f>PROPER(VLOOKUP(A875,Customer!$A$2:$J$501,9,FALSE))</f>
        <v>Manuel Castillo</v>
      </c>
      <c r="C875" s="11" t="str">
        <f>PROPER(VLOOKUP(A875,Customer!$A$2:$H$501,3,FALSE))</f>
        <v>41</v>
      </c>
      <c r="D875" s="11" t="str">
        <f>PROPER(VLOOKUP(A875,Customer!$A$2:$H$501,4,FALSE))</f>
        <v>Male</v>
      </c>
      <c r="E875" s="11" t="str">
        <f>PROPER(VLOOKUP(A875,Customer!$A$2:$H$501,5,FALSE))</f>
        <v>Nealview</v>
      </c>
      <c r="F875" s="11" t="str">
        <f>PROPER(VLOOKUP(A875,Customer!$A$2:$H$501,6,FALSE))</f>
        <v>Tennessee</v>
      </c>
      <c r="G875" s="11" t="str">
        <f>VLOOKUP(A875,Customer!$A$2:$H$501,7,FALSE)</f>
        <v>USA</v>
      </c>
      <c r="H875" s="11" t="str">
        <f>PROPER(VLOOKUP(A875,Customer!$A$1:$J$501,10,FALSE))</f>
        <v>Gold</v>
      </c>
      <c r="I875" s="11" t="s">
        <v>1666</v>
      </c>
      <c r="J875" s="11" t="str">
        <f>VLOOKUP(I875, Product!$A$2:$H$501, 2,FALSE)</f>
        <v>Men's Hair Styling Gel</v>
      </c>
      <c r="K875" s="11" t="str">
        <f>VLOOKUP(I875,Product!$A$2:$H$501,3,FALSE)</f>
        <v>Beauty</v>
      </c>
      <c r="L875" s="11" t="str">
        <f>VLOOKUP(I875, Product!$A$2:$H$501, 4,FALSE)</f>
        <v>Haircare</v>
      </c>
      <c r="M875" s="11" t="str">
        <f>VLOOKUP(I875, Product!$A$2:$H$501,5,FALSE)</f>
        <v>Cline-Mccarthy</v>
      </c>
      <c r="N875" s="12">
        <f>VLOOKUP(I875, Product!$A$2:$I$501,8,FALSE)</f>
        <v>17.309999999999999</v>
      </c>
      <c r="O875" s="12">
        <f>VLOOKUP(I875, Product!$A$2:$I$501,9,FALSE)</f>
        <v>399</v>
      </c>
      <c r="P875" s="11" t="s">
        <v>1792</v>
      </c>
      <c r="Q875" s="11" t="str">
        <f>VLOOKUP(P875,Store_Dim!$A$2:$E$21,2,FALSE)</f>
        <v>Aguirre-Keller</v>
      </c>
      <c r="R875" s="11" t="str">
        <f>VLOOKUP(P875,Store_Dim!$A$2:$E$21,3,FALSE)</f>
        <v>South</v>
      </c>
      <c r="S875" s="11" t="str">
        <f>VLOOKUP(P875,Store_Dim!$A$2:$E$21,4,FALSE)</f>
        <v>Lake Michael</v>
      </c>
      <c r="T875" s="11" t="str">
        <f>VLOOKUP(P875,Store_Dim!$A$2:$E$21,5,FALSE)</f>
        <v>Online</v>
      </c>
      <c r="U875" s="11" t="s">
        <v>3610</v>
      </c>
      <c r="V875" s="14">
        <f>VLOOKUP(Table1[[#This Row],[Sales_ID]],Sales!$A$2:$O$2001,2,FALSE)</f>
        <v>45293</v>
      </c>
      <c r="W875" s="15">
        <f>VLOOKUP(Table1[[#This Row],[Sales_ID]],Sales!$A$2:$O$2001,12,FALSE)</f>
        <v>2</v>
      </c>
      <c r="X875" s="16" t="str">
        <f>TEXT(VLOOKUP(Table1[[#This Row],[Sales_ID]],Sales!$A$2:$O$2001,13,FALSE),"₹#,##0")</f>
        <v>₹687</v>
      </c>
      <c r="Y875" s="51">
        <f>VLOOKUP(Table1[[#This Row],[Sales_ID]],Sales!$A$2:$O$2001,14,FALSE)</f>
        <v>7.0000000000000007E-2</v>
      </c>
      <c r="Z875" s="11" t="str">
        <f>VLOOKUP(Table1[[#This Row],[Sales_ID]],Sales!$A$2:$O$2001,10,FALSE)</f>
        <v>COD</v>
      </c>
      <c r="AA875" s="50">
        <f>VLOOKUP(Table1[[#This Row],[Sales_ID]],Sales!$A$2:$O$2001,15,FALSE)</f>
        <v>1278.4896000000001</v>
      </c>
    </row>
    <row r="876" spans="1:27" x14ac:dyDescent="0.3">
      <c r="A876" s="11" t="s">
        <v>1026</v>
      </c>
      <c r="B876" s="11" t="str">
        <f>PROPER(VLOOKUP(A876,Customer!$A$2:$J$501,9,FALSE))</f>
        <v>Robert King</v>
      </c>
      <c r="C876" s="11" t="str">
        <f>PROPER(VLOOKUP(A876,Customer!$A$2:$H$501,3,FALSE))</f>
        <v>58</v>
      </c>
      <c r="D876" s="11" t="str">
        <f>PROPER(VLOOKUP(A876,Customer!$A$2:$H$501,4,FALSE))</f>
        <v>Female</v>
      </c>
      <c r="E876" s="11" t="str">
        <f>PROPER(VLOOKUP(A876,Customer!$A$2:$H$501,5,FALSE))</f>
        <v>Cindyton</v>
      </c>
      <c r="F876" s="11" t="str">
        <f>PROPER(VLOOKUP(A876,Customer!$A$2:$H$501,6,FALSE))</f>
        <v>Rhode Island</v>
      </c>
      <c r="G876" s="11" t="str">
        <f>VLOOKUP(A876,Customer!$A$2:$H$501,7,FALSE)</f>
        <v>USA</v>
      </c>
      <c r="H876" s="11" t="str">
        <f>PROPER(VLOOKUP(A876,Customer!$A$1:$J$501,10,FALSE))</f>
        <v>Gold</v>
      </c>
      <c r="I876" s="11" t="s">
        <v>1682</v>
      </c>
      <c r="J876" s="11" t="str">
        <f>VLOOKUP(I876, Product!$A$2:$H$501, 2,FALSE)</f>
        <v>Smart LED Light Strip</v>
      </c>
      <c r="K876" s="11" t="str">
        <f>VLOOKUP(I876,Product!$A$2:$H$501,3,FALSE)</f>
        <v>Electronics</v>
      </c>
      <c r="L876" s="11" t="str">
        <f>VLOOKUP(I876, Product!$A$2:$H$501, 4,FALSE)</f>
        <v>Accessories</v>
      </c>
      <c r="M876" s="11" t="str">
        <f>VLOOKUP(I876, Product!$A$2:$H$501,5,FALSE)</f>
        <v>Flores-Davis</v>
      </c>
      <c r="N876" s="12">
        <f>VLOOKUP(I876, Product!$A$2:$I$501,8,FALSE)</f>
        <v>349.17</v>
      </c>
      <c r="O876" s="12">
        <f>VLOOKUP(I876, Product!$A$2:$I$501,9,FALSE)</f>
        <v>476</v>
      </c>
      <c r="P876" s="11" t="s">
        <v>1797</v>
      </c>
      <c r="Q876" s="11" t="str">
        <f>VLOOKUP(P876,Store_Dim!$A$2:$E$21,2,FALSE)</f>
        <v>Gardner, Humphrey and Contreras</v>
      </c>
      <c r="R876" s="11" t="str">
        <f>VLOOKUP(P876,Store_Dim!$A$2:$E$21,3,FALSE)</f>
        <v>East</v>
      </c>
      <c r="S876" s="11" t="str">
        <f>VLOOKUP(P876,Store_Dim!$A$2:$E$21,4,FALSE)</f>
        <v>Johnsonville</v>
      </c>
      <c r="T876" s="11" t="str">
        <f>VLOOKUP(P876,Store_Dim!$A$2:$E$21,5,FALSE)</f>
        <v>Flagship</v>
      </c>
      <c r="U876" s="11" t="s">
        <v>3611</v>
      </c>
      <c r="V876" s="14">
        <f>VLOOKUP(Table1[[#This Row],[Sales_ID]],Sales!$A$2:$O$2001,2,FALSE)</f>
        <v>45915</v>
      </c>
      <c r="W876" s="15">
        <f>VLOOKUP(Table1[[#This Row],[Sales_ID]],Sales!$A$2:$O$2001,12,FALSE)</f>
        <v>3</v>
      </c>
      <c r="X876" s="16" t="str">
        <f>TEXT(VLOOKUP(Table1[[#This Row],[Sales_ID]],Sales!$A$2:$O$2001,13,FALSE),"₹#,##0")</f>
        <v>₹115</v>
      </c>
      <c r="Y876" s="51">
        <f>VLOOKUP(Table1[[#This Row],[Sales_ID]],Sales!$A$2:$O$2001,14,FALSE)</f>
        <v>0.02</v>
      </c>
      <c r="Z876" s="11" t="str">
        <f>VLOOKUP(Table1[[#This Row],[Sales_ID]],Sales!$A$2:$O$2001,10,FALSE)</f>
        <v>PayPal</v>
      </c>
      <c r="AA876" s="50">
        <f>VLOOKUP(Table1[[#This Row],[Sales_ID]],Sales!$A$2:$O$2001,15,FALSE)</f>
        <v>339.2466</v>
      </c>
    </row>
    <row r="877" spans="1:27" x14ac:dyDescent="0.3">
      <c r="A877" s="11" t="s">
        <v>592</v>
      </c>
      <c r="B877" s="11" t="str">
        <f>PROPER(VLOOKUP(A877,Customer!$A$2:$J$501,9,FALSE))</f>
        <v>Nicholas Bradshaw</v>
      </c>
      <c r="C877" s="11" t="str">
        <f>PROPER(VLOOKUP(A877,Customer!$A$2:$H$501,3,FALSE))</f>
        <v>43</v>
      </c>
      <c r="D877" s="11" t="str">
        <f>PROPER(VLOOKUP(A877,Customer!$A$2:$H$501,4,FALSE))</f>
        <v>Female</v>
      </c>
      <c r="E877" s="11" t="str">
        <f>PROPER(VLOOKUP(A877,Customer!$A$2:$H$501,5,FALSE))</f>
        <v>Murphyfurt</v>
      </c>
      <c r="F877" s="11" t="str">
        <f>PROPER(VLOOKUP(A877,Customer!$A$2:$H$501,6,FALSE))</f>
        <v>Utah</v>
      </c>
      <c r="G877" s="11" t="str">
        <f>VLOOKUP(A877,Customer!$A$2:$H$501,7,FALSE)</f>
        <v>USA</v>
      </c>
      <c r="H877" s="11" t="str">
        <f>PROPER(VLOOKUP(A877,Customer!$A$1:$J$501,10,FALSE))</f>
        <v>Silver</v>
      </c>
      <c r="I877" s="11" t="s">
        <v>1596</v>
      </c>
      <c r="J877" s="11" t="str">
        <f>VLOOKUP(I877, Product!$A$2:$H$501, 2,FALSE)</f>
        <v>Foldable Camping Chair</v>
      </c>
      <c r="K877" s="11" t="str">
        <f>VLOOKUP(I877,Product!$A$2:$H$501,3,FALSE)</f>
        <v>Sports</v>
      </c>
      <c r="L877" s="11" t="str">
        <f>VLOOKUP(I877, Product!$A$2:$H$501, 4,FALSE)</f>
        <v>Outdoor</v>
      </c>
      <c r="M877" s="11" t="str">
        <f>VLOOKUP(I877, Product!$A$2:$H$501,5,FALSE)</f>
        <v>Cook Ltd</v>
      </c>
      <c r="N877" s="12">
        <f>VLOOKUP(I877, Product!$A$2:$I$501,8,FALSE)</f>
        <v>166.06</v>
      </c>
      <c r="O877" s="12">
        <f>VLOOKUP(I877, Product!$A$2:$I$501,9,FALSE)</f>
        <v>340</v>
      </c>
      <c r="P877" s="11" t="s">
        <v>1794</v>
      </c>
      <c r="Q877" s="11" t="str">
        <f>VLOOKUP(P877,Store_Dim!$A$2:$E$21,2,FALSE)</f>
        <v>Thomas, Bridges and Harris</v>
      </c>
      <c r="R877" s="11" t="str">
        <f>VLOOKUP(P877,Store_Dim!$A$2:$E$21,3,FALSE)</f>
        <v>North</v>
      </c>
      <c r="S877" s="11" t="str">
        <f>VLOOKUP(P877,Store_Dim!$A$2:$E$21,4,FALSE)</f>
        <v>Sabrinatown</v>
      </c>
      <c r="T877" s="11" t="str">
        <f>VLOOKUP(P877,Store_Dim!$A$2:$E$21,5,FALSE)</f>
        <v>Online</v>
      </c>
      <c r="U877" s="11" t="s">
        <v>3612</v>
      </c>
      <c r="V877" s="14">
        <f>VLOOKUP(Table1[[#This Row],[Sales_ID]],Sales!$A$2:$O$2001,2,FALSE)</f>
        <v>45359</v>
      </c>
      <c r="W877" s="15">
        <f>VLOOKUP(Table1[[#This Row],[Sales_ID]],Sales!$A$2:$O$2001,12,FALSE)</f>
        <v>2</v>
      </c>
      <c r="X877" s="16" t="str">
        <f>TEXT(VLOOKUP(Table1[[#This Row],[Sales_ID]],Sales!$A$2:$O$2001,13,FALSE),"₹#,##0")</f>
        <v>₹722</v>
      </c>
      <c r="Y877" s="51">
        <f>VLOOKUP(Table1[[#This Row],[Sales_ID]],Sales!$A$2:$O$2001,14,FALSE)</f>
        <v>7.0000000000000007E-2</v>
      </c>
      <c r="Z877" s="11" t="str">
        <f>VLOOKUP(Table1[[#This Row],[Sales_ID]],Sales!$A$2:$O$2001,10,FALSE)</f>
        <v>Credit Card</v>
      </c>
      <c r="AA877" s="50">
        <f>VLOOKUP(Table1[[#This Row],[Sales_ID]],Sales!$A$2:$O$2001,15,FALSE)</f>
        <v>1343.0316</v>
      </c>
    </row>
    <row r="878" spans="1:27" x14ac:dyDescent="0.3">
      <c r="A878" s="11" t="s">
        <v>1319</v>
      </c>
      <c r="B878" s="11" t="str">
        <f>PROPER(VLOOKUP(A878,Customer!$A$2:$J$501,9,FALSE))</f>
        <v>Bryce Hawkins</v>
      </c>
      <c r="C878" s="11" t="str">
        <f>PROPER(VLOOKUP(A878,Customer!$A$2:$H$501,3,FALSE))</f>
        <v>40</v>
      </c>
      <c r="D878" s="11" t="str">
        <f>PROPER(VLOOKUP(A878,Customer!$A$2:$H$501,4,FALSE))</f>
        <v>Male</v>
      </c>
      <c r="E878" s="11" t="str">
        <f>PROPER(VLOOKUP(A878,Customer!$A$2:$H$501,5,FALSE))</f>
        <v>Lake Monique</v>
      </c>
      <c r="F878" s="11" t="str">
        <f>PROPER(VLOOKUP(A878,Customer!$A$2:$H$501,6,FALSE))</f>
        <v>Utah</v>
      </c>
      <c r="G878" s="11" t="str">
        <f>VLOOKUP(A878,Customer!$A$2:$H$501,7,FALSE)</f>
        <v>USA</v>
      </c>
      <c r="H878" s="11" t="str">
        <f>PROPER(VLOOKUP(A878,Customer!$A$1:$J$501,10,FALSE))</f>
        <v>Bronze</v>
      </c>
      <c r="I878" s="11" t="s">
        <v>1560</v>
      </c>
      <c r="J878" s="11" t="str">
        <f>VLOOKUP(I878, Product!$A$2:$H$501, 2,FALSE)</f>
        <v>LED Table Lamp</v>
      </c>
      <c r="K878" s="11" t="str">
        <f>VLOOKUP(I878,Product!$A$2:$H$501,3,FALSE)</f>
        <v>Home</v>
      </c>
      <c r="L878" s="11" t="str">
        <f>VLOOKUP(I878, Product!$A$2:$H$501, 4,FALSE)</f>
        <v>Lighting</v>
      </c>
      <c r="M878" s="11" t="str">
        <f>VLOOKUP(I878, Product!$A$2:$H$501,5,FALSE)</f>
        <v>Harrell LLC</v>
      </c>
      <c r="N878" s="12">
        <f>VLOOKUP(I878, Product!$A$2:$I$501,8,FALSE)</f>
        <v>218.86</v>
      </c>
      <c r="O878" s="12">
        <f>VLOOKUP(I878, Product!$A$2:$I$501,9,FALSE)</f>
        <v>170</v>
      </c>
      <c r="P878" s="11" t="s">
        <v>1801</v>
      </c>
      <c r="Q878" s="11" t="str">
        <f>VLOOKUP(P878,Store_Dim!$A$2:$E$21,2,FALSE)</f>
        <v>Shelton PLC</v>
      </c>
      <c r="R878" s="11" t="str">
        <f>VLOOKUP(P878,Store_Dim!$A$2:$E$21,3,FALSE)</f>
        <v>North</v>
      </c>
      <c r="S878" s="11" t="str">
        <f>VLOOKUP(P878,Store_Dim!$A$2:$E$21,4,FALSE)</f>
        <v>East Jenniferstad</v>
      </c>
      <c r="T878" s="11" t="str">
        <f>VLOOKUP(P878,Store_Dim!$A$2:$E$21,5,FALSE)</f>
        <v>Flagship</v>
      </c>
      <c r="U878" s="11" t="s">
        <v>3613</v>
      </c>
      <c r="V878" s="14">
        <f>VLOOKUP(Table1[[#This Row],[Sales_ID]],Sales!$A$2:$O$2001,2,FALSE)</f>
        <v>45652</v>
      </c>
      <c r="W878" s="15">
        <f>VLOOKUP(Table1[[#This Row],[Sales_ID]],Sales!$A$2:$O$2001,12,FALSE)</f>
        <v>1</v>
      </c>
      <c r="X878" s="16" t="str">
        <f>TEXT(VLOOKUP(Table1[[#This Row],[Sales_ID]],Sales!$A$2:$O$2001,13,FALSE),"₹#,##0")</f>
        <v>₹385</v>
      </c>
      <c r="Y878" s="51">
        <f>VLOOKUP(Table1[[#This Row],[Sales_ID]],Sales!$A$2:$O$2001,14,FALSE)</f>
        <v>0.06</v>
      </c>
      <c r="Z878" s="11" t="str">
        <f>VLOOKUP(Table1[[#This Row],[Sales_ID]],Sales!$A$2:$O$2001,10,FALSE)</f>
        <v>PayPal</v>
      </c>
      <c r="AA878" s="50">
        <f>VLOOKUP(Table1[[#This Row],[Sales_ID]],Sales!$A$2:$O$2001,15,FALSE)</f>
        <v>361.49579999999997</v>
      </c>
    </row>
    <row r="879" spans="1:27" x14ac:dyDescent="0.3">
      <c r="A879" s="11" t="s">
        <v>684</v>
      </c>
      <c r="B879" s="11" t="str">
        <f>PROPER(VLOOKUP(A879,Customer!$A$2:$J$501,9,FALSE))</f>
        <v>Antonio Jones</v>
      </c>
      <c r="C879" s="11" t="str">
        <f>PROPER(VLOOKUP(A879,Customer!$A$2:$H$501,3,FALSE))</f>
        <v>48</v>
      </c>
      <c r="D879" s="11" t="str">
        <f>PROPER(VLOOKUP(A879,Customer!$A$2:$H$501,4,FALSE))</f>
        <v>Male</v>
      </c>
      <c r="E879" s="11" t="str">
        <f>PROPER(VLOOKUP(A879,Customer!$A$2:$H$501,5,FALSE))</f>
        <v>Matthewborough</v>
      </c>
      <c r="F879" s="11" t="str">
        <f>PROPER(VLOOKUP(A879,Customer!$A$2:$H$501,6,FALSE))</f>
        <v>Georgia</v>
      </c>
      <c r="G879" s="11" t="str">
        <f>VLOOKUP(A879,Customer!$A$2:$H$501,7,FALSE)</f>
        <v>USA</v>
      </c>
      <c r="H879" s="11" t="str">
        <f>PROPER(VLOOKUP(A879,Customer!$A$1:$J$501,10,FALSE))</f>
        <v>Silver</v>
      </c>
      <c r="I879" s="11" t="s">
        <v>1562</v>
      </c>
      <c r="J879" s="11" t="str">
        <f>VLOOKUP(I879, Product!$A$2:$H$501, 2,FALSE)</f>
        <v>Wireless Bluetooth Earbuds</v>
      </c>
      <c r="K879" s="11" t="str">
        <f>VLOOKUP(I879,Product!$A$2:$H$501,3,FALSE)</f>
        <v>Electronics</v>
      </c>
      <c r="L879" s="11" t="str">
        <f>VLOOKUP(I879, Product!$A$2:$H$501, 4,FALSE)</f>
        <v>Audio</v>
      </c>
      <c r="M879" s="11" t="str">
        <f>VLOOKUP(I879, Product!$A$2:$H$501,5,FALSE)</f>
        <v>Perez-Johnston</v>
      </c>
      <c r="N879" s="12">
        <f>VLOOKUP(I879, Product!$A$2:$I$501,8,FALSE)</f>
        <v>439.07</v>
      </c>
      <c r="O879" s="12">
        <f>VLOOKUP(I879, Product!$A$2:$I$501,9,FALSE)</f>
        <v>142</v>
      </c>
      <c r="P879" s="11" t="s">
        <v>1797</v>
      </c>
      <c r="Q879" s="11" t="str">
        <f>VLOOKUP(P879,Store_Dim!$A$2:$E$21,2,FALSE)</f>
        <v>Gardner, Humphrey and Contreras</v>
      </c>
      <c r="R879" s="11" t="str">
        <f>VLOOKUP(P879,Store_Dim!$A$2:$E$21,3,FALSE)</f>
        <v>East</v>
      </c>
      <c r="S879" s="11" t="str">
        <f>VLOOKUP(P879,Store_Dim!$A$2:$E$21,4,FALSE)</f>
        <v>Johnsonville</v>
      </c>
      <c r="T879" s="11" t="str">
        <f>VLOOKUP(P879,Store_Dim!$A$2:$E$21,5,FALSE)</f>
        <v>Flagship</v>
      </c>
      <c r="U879" s="11" t="s">
        <v>3614</v>
      </c>
      <c r="V879" s="14">
        <f>VLOOKUP(Table1[[#This Row],[Sales_ID]],Sales!$A$2:$O$2001,2,FALSE)</f>
        <v>45735</v>
      </c>
      <c r="W879" s="15">
        <f>VLOOKUP(Table1[[#This Row],[Sales_ID]],Sales!$A$2:$O$2001,12,FALSE)</f>
        <v>2</v>
      </c>
      <c r="X879" s="16" t="str">
        <f>TEXT(VLOOKUP(Table1[[#This Row],[Sales_ID]],Sales!$A$2:$O$2001,13,FALSE),"₹#,##0")</f>
        <v>₹194</v>
      </c>
      <c r="Y879" s="51">
        <f>VLOOKUP(Table1[[#This Row],[Sales_ID]],Sales!$A$2:$O$2001,14,FALSE)</f>
        <v>0.18</v>
      </c>
      <c r="Z879" s="11" t="str">
        <f>VLOOKUP(Table1[[#This Row],[Sales_ID]],Sales!$A$2:$O$2001,10,FALSE)</f>
        <v>PayPal</v>
      </c>
      <c r="AA879" s="50">
        <f>VLOOKUP(Table1[[#This Row],[Sales_ID]],Sales!$A$2:$O$2001,15,FALSE)</f>
        <v>318.30759999999998</v>
      </c>
    </row>
    <row r="880" spans="1:27" x14ac:dyDescent="0.3">
      <c r="A880" s="11" t="s">
        <v>571</v>
      </c>
      <c r="B880" s="11" t="str">
        <f>PROPER(VLOOKUP(A880,Customer!$A$2:$J$501,9,FALSE))</f>
        <v>Thomas Rhodes</v>
      </c>
      <c r="C880" s="11" t="str">
        <f>PROPER(VLOOKUP(A880,Customer!$A$2:$H$501,3,FALSE))</f>
        <v>41</v>
      </c>
      <c r="D880" s="11" t="str">
        <f>PROPER(VLOOKUP(A880,Customer!$A$2:$H$501,4,FALSE))</f>
        <v>Female</v>
      </c>
      <c r="E880" s="11" t="str">
        <f>PROPER(VLOOKUP(A880,Customer!$A$2:$H$501,5,FALSE))</f>
        <v>Port Richard</v>
      </c>
      <c r="F880" s="11" t="str">
        <f>PROPER(VLOOKUP(A880,Customer!$A$2:$H$501,6,FALSE))</f>
        <v>West Virginia</v>
      </c>
      <c r="G880" s="11" t="str">
        <f>VLOOKUP(A880,Customer!$A$2:$H$501,7,FALSE)</f>
        <v>USA</v>
      </c>
      <c r="H880" s="11" t="str">
        <f>PROPER(VLOOKUP(A880,Customer!$A$1:$J$501,10,FALSE))</f>
        <v>Bronze</v>
      </c>
      <c r="I880" s="11" t="s">
        <v>1724</v>
      </c>
      <c r="J880" s="11" t="str">
        <f>VLOOKUP(I880, Product!$A$2:$H$501, 2,FALSE)</f>
        <v>Sports Wrist Sweatbands</v>
      </c>
      <c r="K880" s="11" t="str">
        <f>VLOOKUP(I880,Product!$A$2:$H$501,3,FALSE)</f>
        <v>Sports</v>
      </c>
      <c r="L880" s="11" t="str">
        <f>VLOOKUP(I880, Product!$A$2:$H$501, 4,FALSE)</f>
        <v>Accessories</v>
      </c>
      <c r="M880" s="11" t="str">
        <f>VLOOKUP(I880, Product!$A$2:$H$501,5,FALSE)</f>
        <v>Olsen-Daniels</v>
      </c>
      <c r="N880" s="12">
        <f>VLOOKUP(I880, Product!$A$2:$I$501,8,FALSE)</f>
        <v>131.24</v>
      </c>
      <c r="O880" s="12">
        <f>VLOOKUP(I880, Product!$A$2:$I$501,9,FALSE)</f>
        <v>232</v>
      </c>
      <c r="P880" s="11" t="s">
        <v>1766</v>
      </c>
      <c r="Q880" s="11" t="str">
        <f>VLOOKUP(P880,Store_Dim!$A$2:$E$21,2,FALSE)</f>
        <v>Johnson-Wright</v>
      </c>
      <c r="R880" s="11" t="str">
        <f>VLOOKUP(P880,Store_Dim!$A$2:$E$21,3,FALSE)</f>
        <v>North</v>
      </c>
      <c r="S880" s="11" t="str">
        <f>VLOOKUP(P880,Store_Dim!$A$2:$E$21,4,FALSE)</f>
        <v>Hoodberg</v>
      </c>
      <c r="T880" s="11" t="str">
        <f>VLOOKUP(P880,Store_Dim!$A$2:$E$21,5,FALSE)</f>
        <v>Outlet</v>
      </c>
      <c r="U880" s="11" t="s">
        <v>3615</v>
      </c>
      <c r="V880" s="14">
        <f>VLOOKUP(Table1[[#This Row],[Sales_ID]],Sales!$A$2:$O$2001,2,FALSE)</f>
        <v>45579</v>
      </c>
      <c r="W880" s="15">
        <f>VLOOKUP(Table1[[#This Row],[Sales_ID]],Sales!$A$2:$O$2001,12,FALSE)</f>
        <v>2</v>
      </c>
      <c r="X880" s="16" t="str">
        <f>TEXT(VLOOKUP(Table1[[#This Row],[Sales_ID]],Sales!$A$2:$O$2001,13,FALSE),"₹#,##0")</f>
        <v>₹404</v>
      </c>
      <c r="Y880" s="51">
        <f>VLOOKUP(Table1[[#This Row],[Sales_ID]],Sales!$A$2:$O$2001,14,FALSE)</f>
        <v>7.0000000000000007E-2</v>
      </c>
      <c r="Z880" s="11" t="str">
        <f>VLOOKUP(Table1[[#This Row],[Sales_ID]],Sales!$A$2:$O$2001,10,FALSE)</f>
        <v>Credit Card</v>
      </c>
      <c r="AA880" s="50">
        <f>VLOOKUP(Table1[[#This Row],[Sales_ID]],Sales!$A$2:$O$2001,15,FALSE)</f>
        <v>751.27260000000001</v>
      </c>
    </row>
    <row r="881" spans="1:27" x14ac:dyDescent="0.3">
      <c r="A881" s="11" t="s">
        <v>295</v>
      </c>
      <c r="B881" s="11" t="str">
        <f>PROPER(VLOOKUP(A881,Customer!$A$2:$J$501,9,FALSE))</f>
        <v>Krystal Ford</v>
      </c>
      <c r="C881" s="11" t="str">
        <f>PROPER(VLOOKUP(A881,Customer!$A$2:$H$501,3,FALSE))</f>
        <v>34</v>
      </c>
      <c r="D881" s="11" t="str">
        <f>PROPER(VLOOKUP(A881,Customer!$A$2:$H$501,4,FALSE))</f>
        <v>Female</v>
      </c>
      <c r="E881" s="11" t="str">
        <f>PROPER(VLOOKUP(A881,Customer!$A$2:$H$501,5,FALSE))</f>
        <v>South David</v>
      </c>
      <c r="F881" s="11" t="str">
        <f>PROPER(VLOOKUP(A881,Customer!$A$2:$H$501,6,FALSE))</f>
        <v>Arizona</v>
      </c>
      <c r="G881" s="11" t="str">
        <f>VLOOKUP(A881,Customer!$A$2:$H$501,7,FALSE)</f>
        <v>USA</v>
      </c>
      <c r="H881" s="11" t="str">
        <f>PROPER(VLOOKUP(A881,Customer!$A$1:$J$501,10,FALSE))</f>
        <v>Platinum</v>
      </c>
      <c r="I881" s="11" t="s">
        <v>1638</v>
      </c>
      <c r="J881" s="11" t="str">
        <f>VLOOKUP(I881, Product!$A$2:$H$501, 2,FALSE)</f>
        <v>High-Grip Football</v>
      </c>
      <c r="K881" s="11" t="str">
        <f>VLOOKUP(I881,Product!$A$2:$H$501,3,FALSE)</f>
        <v>Sports</v>
      </c>
      <c r="L881" s="11" t="str">
        <f>VLOOKUP(I881, Product!$A$2:$H$501, 4,FALSE)</f>
        <v>Team Sports</v>
      </c>
      <c r="M881" s="11" t="str">
        <f>VLOOKUP(I881, Product!$A$2:$H$501,5,FALSE)</f>
        <v>Bridges, Banks and Cummings</v>
      </c>
      <c r="N881" s="12">
        <f>VLOOKUP(I881, Product!$A$2:$I$501,8,FALSE)</f>
        <v>318.91000000000003</v>
      </c>
      <c r="O881" s="12">
        <f>VLOOKUP(I881, Product!$A$2:$I$501,9,FALSE)</f>
        <v>114</v>
      </c>
      <c r="P881" s="11" t="s">
        <v>1752</v>
      </c>
      <c r="Q881" s="11" t="str">
        <f>VLOOKUP(P881,Store_Dim!$A$2:$E$21,2,FALSE)</f>
        <v>Rivera-Warner</v>
      </c>
      <c r="R881" s="11" t="str">
        <f>VLOOKUP(P881,Store_Dim!$A$2:$E$21,3,FALSE)</f>
        <v>East</v>
      </c>
      <c r="S881" s="11" t="str">
        <f>VLOOKUP(P881,Store_Dim!$A$2:$E$21,4,FALSE)</f>
        <v>Washingtonfurt</v>
      </c>
      <c r="T881" s="11" t="str">
        <f>VLOOKUP(P881,Store_Dim!$A$2:$E$21,5,FALSE)</f>
        <v>Flagship</v>
      </c>
      <c r="U881" s="11" t="s">
        <v>2005</v>
      </c>
      <c r="V881" s="14">
        <f>VLOOKUP(Table1[[#This Row],[Sales_ID]],Sales!$A$2:$O$2001,2,FALSE)</f>
        <v>45812</v>
      </c>
      <c r="W881" s="15">
        <f>VLOOKUP(Table1[[#This Row],[Sales_ID]],Sales!$A$2:$O$2001,12,FALSE)</f>
        <v>2</v>
      </c>
      <c r="X881" s="16" t="str">
        <f>TEXT(VLOOKUP(Table1[[#This Row],[Sales_ID]],Sales!$A$2:$O$2001,13,FALSE),"₹#,##0")</f>
        <v>₹522</v>
      </c>
      <c r="Y881" s="51">
        <f>VLOOKUP(Table1[[#This Row],[Sales_ID]],Sales!$A$2:$O$2001,14,FALSE)</f>
        <v>0.27</v>
      </c>
      <c r="Z881" s="11" t="str">
        <f>VLOOKUP(Table1[[#This Row],[Sales_ID]],Sales!$A$2:$O$2001,10,FALSE)</f>
        <v>Credit Card</v>
      </c>
      <c r="AA881" s="50">
        <f>VLOOKUP(Table1[[#This Row],[Sales_ID]],Sales!$A$2:$O$2001,15,FALSE)</f>
        <v>762.36819999999989</v>
      </c>
    </row>
    <row r="882" spans="1:27" x14ac:dyDescent="0.3">
      <c r="A882" s="11" t="s">
        <v>278</v>
      </c>
      <c r="B882" s="11" t="str">
        <f>PROPER(VLOOKUP(A882,Customer!$A$2:$J$501,9,FALSE))</f>
        <v>Nathan Campbell</v>
      </c>
      <c r="C882" s="11" t="str">
        <f>PROPER(VLOOKUP(A882,Customer!$A$2:$H$501,3,FALSE))</f>
        <v>37</v>
      </c>
      <c r="D882" s="11" t="str">
        <f>PROPER(VLOOKUP(A882,Customer!$A$2:$H$501,4,FALSE))</f>
        <v>Male</v>
      </c>
      <c r="E882" s="11" t="str">
        <f>PROPER(VLOOKUP(A882,Customer!$A$2:$H$501,5,FALSE))</f>
        <v>Rodrigueztown</v>
      </c>
      <c r="F882" s="11" t="str">
        <f>PROPER(VLOOKUP(A882,Customer!$A$2:$H$501,6,FALSE))</f>
        <v>Oklahoma</v>
      </c>
      <c r="G882" s="11" t="str">
        <f>VLOOKUP(A882,Customer!$A$2:$H$501,7,FALSE)</f>
        <v>USA</v>
      </c>
      <c r="H882" s="11" t="str">
        <f>PROPER(VLOOKUP(A882,Customer!$A$1:$J$501,10,FALSE))</f>
        <v>Gold</v>
      </c>
      <c r="I882" s="11" t="s">
        <v>1582</v>
      </c>
      <c r="J882" s="11" t="str">
        <f>VLOOKUP(I882, Product!$A$2:$H$501, 2,FALSE)</f>
        <v>Soccer Training Cone Set</v>
      </c>
      <c r="K882" s="11" t="str">
        <f>VLOOKUP(I882,Product!$A$2:$H$501,3,FALSE)</f>
        <v>Sports</v>
      </c>
      <c r="L882" s="11" t="str">
        <f>VLOOKUP(I882, Product!$A$2:$H$501, 4,FALSE)</f>
        <v>Accessories</v>
      </c>
      <c r="M882" s="11" t="str">
        <f>VLOOKUP(I882, Product!$A$2:$H$501,5,FALSE)</f>
        <v>Ford, Murphy and Wilson</v>
      </c>
      <c r="N882" s="12">
        <f>VLOOKUP(I882, Product!$A$2:$I$501,8,FALSE)</f>
        <v>144.53</v>
      </c>
      <c r="O882" s="12">
        <f>VLOOKUP(I882, Product!$A$2:$I$501,9,FALSE)</f>
        <v>367</v>
      </c>
      <c r="P882" s="11" t="s">
        <v>1799</v>
      </c>
      <c r="Q882" s="11" t="str">
        <f>VLOOKUP(P882,Store_Dim!$A$2:$E$21,2,FALSE)</f>
        <v>Mcdonald Inc</v>
      </c>
      <c r="R882" s="11" t="str">
        <f>VLOOKUP(P882,Store_Dim!$A$2:$E$21,3,FALSE)</f>
        <v>South</v>
      </c>
      <c r="S882" s="11" t="str">
        <f>VLOOKUP(P882,Store_Dim!$A$2:$E$21,4,FALSE)</f>
        <v>Christopherland</v>
      </c>
      <c r="T882" s="11" t="str">
        <f>VLOOKUP(P882,Store_Dim!$A$2:$E$21,5,FALSE)</f>
        <v>Outlet</v>
      </c>
      <c r="U882" s="11" t="s">
        <v>3616</v>
      </c>
      <c r="V882" s="14">
        <f>VLOOKUP(Table1[[#This Row],[Sales_ID]],Sales!$A$2:$O$2001,2,FALSE)</f>
        <v>45721</v>
      </c>
      <c r="W882" s="15">
        <f>VLOOKUP(Table1[[#This Row],[Sales_ID]],Sales!$A$2:$O$2001,12,FALSE)</f>
        <v>1</v>
      </c>
      <c r="X882" s="16" t="str">
        <f>TEXT(VLOOKUP(Table1[[#This Row],[Sales_ID]],Sales!$A$2:$O$2001,13,FALSE),"₹#,##0")</f>
        <v>₹879</v>
      </c>
      <c r="Y882" s="51">
        <f>VLOOKUP(Table1[[#This Row],[Sales_ID]],Sales!$A$2:$O$2001,14,FALSE)</f>
        <v>0.3</v>
      </c>
      <c r="Z882" s="11" t="str">
        <f>VLOOKUP(Table1[[#This Row],[Sales_ID]],Sales!$A$2:$O$2001,10,FALSE)</f>
        <v>PayPal</v>
      </c>
      <c r="AA882" s="50">
        <f>VLOOKUP(Table1[[#This Row],[Sales_ID]],Sales!$A$2:$O$2001,15,FALSE)</f>
        <v>615.08299999999997</v>
      </c>
    </row>
    <row r="883" spans="1:27" x14ac:dyDescent="0.3">
      <c r="A883" s="11" t="s">
        <v>1190</v>
      </c>
      <c r="B883" s="11" t="str">
        <f>PROPER(VLOOKUP(A883,Customer!$A$2:$J$501,9,FALSE))</f>
        <v>Erika Padilla</v>
      </c>
      <c r="C883" s="11" t="str">
        <f>PROPER(VLOOKUP(A883,Customer!$A$2:$H$501,3,FALSE))</f>
        <v>50</v>
      </c>
      <c r="D883" s="11" t="str">
        <f>PROPER(VLOOKUP(A883,Customer!$A$2:$H$501,4,FALSE))</f>
        <v>Male</v>
      </c>
      <c r="E883" s="11" t="str">
        <f>PROPER(VLOOKUP(A883,Customer!$A$2:$H$501,5,FALSE))</f>
        <v>Andrewsland</v>
      </c>
      <c r="F883" s="11" t="str">
        <f>PROPER(VLOOKUP(A883,Customer!$A$2:$H$501,6,FALSE))</f>
        <v>Alabama</v>
      </c>
      <c r="G883" s="11" t="str">
        <f>VLOOKUP(A883,Customer!$A$2:$H$501,7,FALSE)</f>
        <v>USA</v>
      </c>
      <c r="H883" s="11" t="str">
        <f>PROPER(VLOOKUP(A883,Customer!$A$1:$J$501,10,FALSE))</f>
        <v>Silver</v>
      </c>
      <c r="I883" s="11" t="s">
        <v>1614</v>
      </c>
      <c r="J883" s="11" t="str">
        <f>VLOOKUP(I883, Product!$A$2:$H$501, 2,FALSE)</f>
        <v>Modern Wall Clock</v>
      </c>
      <c r="K883" s="11" t="str">
        <f>VLOOKUP(I883,Product!$A$2:$H$501,3,FALSE)</f>
        <v>Home</v>
      </c>
      <c r="L883" s="11" t="str">
        <f>VLOOKUP(I883, Product!$A$2:$H$501, 4,FALSE)</f>
        <v>Decor</v>
      </c>
      <c r="M883" s="11" t="str">
        <f>VLOOKUP(I883, Product!$A$2:$H$501,5,FALSE)</f>
        <v>Weiss-Watson</v>
      </c>
      <c r="N883" s="12">
        <f>VLOOKUP(I883, Product!$A$2:$I$501,8,FALSE)</f>
        <v>179.77</v>
      </c>
      <c r="O883" s="12">
        <f>VLOOKUP(I883, Product!$A$2:$I$501,9,FALSE)</f>
        <v>305</v>
      </c>
      <c r="P883" s="11" t="s">
        <v>1801</v>
      </c>
      <c r="Q883" s="11" t="str">
        <f>VLOOKUP(P883,Store_Dim!$A$2:$E$21,2,FALSE)</f>
        <v>Shelton PLC</v>
      </c>
      <c r="R883" s="11" t="str">
        <f>VLOOKUP(P883,Store_Dim!$A$2:$E$21,3,FALSE)</f>
        <v>North</v>
      </c>
      <c r="S883" s="11" t="str">
        <f>VLOOKUP(P883,Store_Dim!$A$2:$E$21,4,FALSE)</f>
        <v>East Jenniferstad</v>
      </c>
      <c r="T883" s="11" t="str">
        <f>VLOOKUP(P883,Store_Dim!$A$2:$E$21,5,FALSE)</f>
        <v>Flagship</v>
      </c>
      <c r="U883" s="11" t="s">
        <v>3617</v>
      </c>
      <c r="V883" s="14">
        <f>VLOOKUP(Table1[[#This Row],[Sales_ID]],Sales!$A$2:$O$2001,2,FALSE)</f>
        <v>45446</v>
      </c>
      <c r="W883" s="15">
        <f>VLOOKUP(Table1[[#This Row],[Sales_ID]],Sales!$A$2:$O$2001,12,FALSE)</f>
        <v>1</v>
      </c>
      <c r="X883" s="16" t="str">
        <f>TEXT(VLOOKUP(Table1[[#This Row],[Sales_ID]],Sales!$A$2:$O$2001,13,FALSE),"₹#,##0")</f>
        <v>₹161</v>
      </c>
      <c r="Y883" s="51">
        <f>VLOOKUP(Table1[[#This Row],[Sales_ID]],Sales!$A$2:$O$2001,14,FALSE)</f>
        <v>0.05</v>
      </c>
      <c r="Z883" s="11" t="str">
        <f>VLOOKUP(Table1[[#This Row],[Sales_ID]],Sales!$A$2:$O$2001,10,FALSE)</f>
        <v>Credit Card</v>
      </c>
      <c r="AA883" s="50">
        <f>VLOOKUP(Table1[[#This Row],[Sales_ID]],Sales!$A$2:$O$2001,15,FALSE)</f>
        <v>153.11150000000001</v>
      </c>
    </row>
    <row r="884" spans="1:27" x14ac:dyDescent="0.3">
      <c r="A884" s="11" t="s">
        <v>696</v>
      </c>
      <c r="B884" s="11" t="str">
        <f>PROPER(VLOOKUP(A884,Customer!$A$2:$J$501,9,FALSE))</f>
        <v>Eric Todd</v>
      </c>
      <c r="C884" s="11" t="str">
        <f>PROPER(VLOOKUP(A884,Customer!$A$2:$H$501,3,FALSE))</f>
        <v>61</v>
      </c>
      <c r="D884" s="11" t="str">
        <f>PROPER(VLOOKUP(A884,Customer!$A$2:$H$501,4,FALSE))</f>
        <v>Male</v>
      </c>
      <c r="E884" s="11" t="str">
        <f>PROPER(VLOOKUP(A884,Customer!$A$2:$H$501,5,FALSE))</f>
        <v>Danielstad</v>
      </c>
      <c r="F884" s="11" t="str">
        <f>PROPER(VLOOKUP(A884,Customer!$A$2:$H$501,6,FALSE))</f>
        <v>Montana</v>
      </c>
      <c r="G884" s="11" t="str">
        <f>VLOOKUP(A884,Customer!$A$2:$H$501,7,FALSE)</f>
        <v>USA</v>
      </c>
      <c r="H884" s="11" t="str">
        <f>PROPER(VLOOKUP(A884,Customer!$A$1:$J$501,10,FALSE))</f>
        <v>Gold</v>
      </c>
      <c r="I884" s="11" t="s">
        <v>1694</v>
      </c>
      <c r="J884" s="11" t="str">
        <f>VLOOKUP(I884, Product!$A$2:$H$501, 2,FALSE)</f>
        <v>Shin Guards – Adult</v>
      </c>
      <c r="K884" s="11" t="str">
        <f>VLOOKUP(I884,Product!$A$2:$H$501,3,FALSE)</f>
        <v>Sports</v>
      </c>
      <c r="L884" s="11" t="str">
        <f>VLOOKUP(I884, Product!$A$2:$H$501, 4,FALSE)</f>
        <v>Team Sports</v>
      </c>
      <c r="M884" s="11" t="str">
        <f>VLOOKUP(I884, Product!$A$2:$H$501,5,FALSE)</f>
        <v>French Ltd</v>
      </c>
      <c r="N884" s="12">
        <f>VLOOKUP(I884, Product!$A$2:$I$501,8,FALSE)</f>
        <v>107.06</v>
      </c>
      <c r="O884" s="12">
        <f>VLOOKUP(I884, Product!$A$2:$I$501,9,FALSE)</f>
        <v>359</v>
      </c>
      <c r="P884" s="11" t="s">
        <v>1799</v>
      </c>
      <c r="Q884" s="11" t="str">
        <f>VLOOKUP(P884,Store_Dim!$A$2:$E$21,2,FALSE)</f>
        <v>Mcdonald Inc</v>
      </c>
      <c r="R884" s="11" t="str">
        <f>VLOOKUP(P884,Store_Dim!$A$2:$E$21,3,FALSE)</f>
        <v>South</v>
      </c>
      <c r="S884" s="11" t="str">
        <f>VLOOKUP(P884,Store_Dim!$A$2:$E$21,4,FALSE)</f>
        <v>Christopherland</v>
      </c>
      <c r="T884" s="11" t="str">
        <f>VLOOKUP(P884,Store_Dim!$A$2:$E$21,5,FALSE)</f>
        <v>Outlet</v>
      </c>
      <c r="U884" s="11" t="s">
        <v>3618</v>
      </c>
      <c r="V884" s="14">
        <f>VLOOKUP(Table1[[#This Row],[Sales_ID]],Sales!$A$2:$O$2001,2,FALSE)</f>
        <v>45387</v>
      </c>
      <c r="W884" s="15">
        <f>VLOOKUP(Table1[[#This Row],[Sales_ID]],Sales!$A$2:$O$2001,12,FALSE)</f>
        <v>2</v>
      </c>
      <c r="X884" s="16" t="str">
        <f>TEXT(VLOOKUP(Table1[[#This Row],[Sales_ID]],Sales!$A$2:$O$2001,13,FALSE),"₹#,##0")</f>
        <v>₹720</v>
      </c>
      <c r="Y884" s="51">
        <f>VLOOKUP(Table1[[#This Row],[Sales_ID]],Sales!$A$2:$O$2001,14,FALSE)</f>
        <v>0.22</v>
      </c>
      <c r="Z884" s="11" t="str">
        <f>VLOOKUP(Table1[[#This Row],[Sales_ID]],Sales!$A$2:$O$2001,10,FALSE)</f>
        <v>COD</v>
      </c>
      <c r="AA884" s="50">
        <f>VLOOKUP(Table1[[#This Row],[Sales_ID]],Sales!$A$2:$O$2001,15,FALSE)</f>
        <v>1123.434</v>
      </c>
    </row>
    <row r="885" spans="1:27" x14ac:dyDescent="0.3">
      <c r="A885" s="11" t="s">
        <v>1089</v>
      </c>
      <c r="B885" s="11" t="str">
        <f>PROPER(VLOOKUP(A885,Customer!$A$2:$J$501,9,FALSE))</f>
        <v>Justin Mason Dds</v>
      </c>
      <c r="C885" s="11" t="str">
        <f>PROPER(VLOOKUP(A885,Customer!$A$2:$H$501,3,FALSE))</f>
        <v>39</v>
      </c>
      <c r="D885" s="11" t="str">
        <f>PROPER(VLOOKUP(A885,Customer!$A$2:$H$501,4,FALSE))</f>
        <v>Female</v>
      </c>
      <c r="E885" s="11" t="str">
        <f>PROPER(VLOOKUP(A885,Customer!$A$2:$H$501,5,FALSE))</f>
        <v>Peggystad</v>
      </c>
      <c r="F885" s="11" t="str">
        <f>PROPER(VLOOKUP(A885,Customer!$A$2:$H$501,6,FALSE))</f>
        <v>Connecticut</v>
      </c>
      <c r="G885" s="11" t="str">
        <f>VLOOKUP(A885,Customer!$A$2:$H$501,7,FALSE)</f>
        <v>USA</v>
      </c>
      <c r="H885" s="11" t="str">
        <f>PROPER(VLOOKUP(A885,Customer!$A$1:$J$501,10,FALSE))</f>
        <v>Gold</v>
      </c>
      <c r="I885" s="11" t="s">
        <v>1600</v>
      </c>
      <c r="J885" s="11" t="str">
        <f>VLOOKUP(I885, Product!$A$2:$H$501, 2,FALSE)</f>
        <v>Wireless Bluetooth Speaker</v>
      </c>
      <c r="K885" s="11" t="str">
        <f>VLOOKUP(I885,Product!$A$2:$H$501,3,FALSE)</f>
        <v>Electronics</v>
      </c>
      <c r="L885" s="11" t="str">
        <f>VLOOKUP(I885, Product!$A$2:$H$501, 4,FALSE)</f>
        <v>Audio</v>
      </c>
      <c r="M885" s="11" t="str">
        <f>VLOOKUP(I885, Product!$A$2:$H$501,5,FALSE)</f>
        <v>Reed-Schmidt</v>
      </c>
      <c r="N885" s="12">
        <f>VLOOKUP(I885, Product!$A$2:$I$501,8,FALSE)</f>
        <v>322.41000000000003</v>
      </c>
      <c r="O885" s="12">
        <f>VLOOKUP(I885, Product!$A$2:$I$501,9,FALSE)</f>
        <v>213</v>
      </c>
      <c r="P885" s="11" t="s">
        <v>1782</v>
      </c>
      <c r="Q885" s="11" t="str">
        <f>VLOOKUP(P885,Store_Dim!$A$2:$E$21,2,FALSE)</f>
        <v>Bean, Jones and Park</v>
      </c>
      <c r="R885" s="11" t="str">
        <f>VLOOKUP(P885,Store_Dim!$A$2:$E$21,3,FALSE)</f>
        <v>West</v>
      </c>
      <c r="S885" s="11" t="str">
        <f>VLOOKUP(P885,Store_Dim!$A$2:$E$21,4,FALSE)</f>
        <v>Thompsonborough</v>
      </c>
      <c r="T885" s="11" t="str">
        <f>VLOOKUP(P885,Store_Dim!$A$2:$E$21,5,FALSE)</f>
        <v>Online</v>
      </c>
      <c r="U885" s="11" t="s">
        <v>3619</v>
      </c>
      <c r="V885" s="14">
        <f>VLOOKUP(Table1[[#This Row],[Sales_ID]],Sales!$A$2:$O$2001,2,FALSE)</f>
        <v>45222</v>
      </c>
      <c r="W885" s="15">
        <f>VLOOKUP(Table1[[#This Row],[Sales_ID]],Sales!$A$2:$O$2001,12,FALSE)</f>
        <v>1</v>
      </c>
      <c r="X885" s="16" t="str">
        <f>TEXT(VLOOKUP(Table1[[#This Row],[Sales_ID]],Sales!$A$2:$O$2001,13,FALSE),"₹#,##0")</f>
        <v>₹362</v>
      </c>
      <c r="Y885" s="51">
        <f>VLOOKUP(Table1[[#This Row],[Sales_ID]],Sales!$A$2:$O$2001,14,FALSE)</f>
        <v>0.02</v>
      </c>
      <c r="Z885" s="11" t="str">
        <f>VLOOKUP(Table1[[#This Row],[Sales_ID]],Sales!$A$2:$O$2001,10,FALSE)</f>
        <v>COD</v>
      </c>
      <c r="AA885" s="50">
        <f>VLOOKUP(Table1[[#This Row],[Sales_ID]],Sales!$A$2:$O$2001,15,FALSE)</f>
        <v>354.56400000000002</v>
      </c>
    </row>
    <row r="886" spans="1:27" x14ac:dyDescent="0.3">
      <c r="A886" s="11" t="s">
        <v>740</v>
      </c>
      <c r="B886" s="11" t="str">
        <f>PROPER(VLOOKUP(A886,Customer!$A$2:$J$501,9,FALSE))</f>
        <v>Timothy Sanders</v>
      </c>
      <c r="C886" s="11" t="str">
        <f>PROPER(VLOOKUP(A886,Customer!$A$2:$H$501,3,FALSE))</f>
        <v>29</v>
      </c>
      <c r="D886" s="11" t="str">
        <f>PROPER(VLOOKUP(A886,Customer!$A$2:$H$501,4,FALSE))</f>
        <v>Male</v>
      </c>
      <c r="E886" s="11" t="str">
        <f>PROPER(VLOOKUP(A886,Customer!$A$2:$H$501,5,FALSE))</f>
        <v>Aaronmouth</v>
      </c>
      <c r="F886" s="11" t="str">
        <f>PROPER(VLOOKUP(A886,Customer!$A$2:$H$501,6,FALSE))</f>
        <v>Florida</v>
      </c>
      <c r="G886" s="11" t="str">
        <f>VLOOKUP(A886,Customer!$A$2:$H$501,7,FALSE)</f>
        <v>USA</v>
      </c>
      <c r="H886" s="11" t="str">
        <f>PROPER(VLOOKUP(A886,Customer!$A$1:$J$501,10,FALSE))</f>
        <v>Bronze</v>
      </c>
      <c r="I886" s="11" t="s">
        <v>1738</v>
      </c>
      <c r="J886" s="11" t="str">
        <f>VLOOKUP(I886, Product!$A$2:$H$501, 2,FALSE)</f>
        <v>Sports Stopwatch Basic</v>
      </c>
      <c r="K886" s="11" t="str">
        <f>VLOOKUP(I886,Product!$A$2:$H$501,3,FALSE)</f>
        <v>Sports</v>
      </c>
      <c r="L886" s="11" t="str">
        <f>VLOOKUP(I886, Product!$A$2:$H$501, 4,FALSE)</f>
        <v>Accessories</v>
      </c>
      <c r="M886" s="11" t="str">
        <f>VLOOKUP(I886, Product!$A$2:$H$501,5,FALSE)</f>
        <v>Wilson Group</v>
      </c>
      <c r="N886" s="12">
        <f>VLOOKUP(I886, Product!$A$2:$I$501,8,FALSE)</f>
        <v>60.65</v>
      </c>
      <c r="O886" s="12">
        <f>VLOOKUP(I886, Product!$A$2:$I$501,9,FALSE)</f>
        <v>75</v>
      </c>
      <c r="P886" s="11" t="s">
        <v>1776</v>
      </c>
      <c r="Q886" s="11" t="str">
        <f>VLOOKUP(P886,Store_Dim!$A$2:$E$21,2,FALSE)</f>
        <v>Benson-Elliott</v>
      </c>
      <c r="R886" s="11" t="str">
        <f>VLOOKUP(P886,Store_Dim!$A$2:$E$21,3,FALSE)</f>
        <v>East</v>
      </c>
      <c r="S886" s="11" t="str">
        <f>VLOOKUP(P886,Store_Dim!$A$2:$E$21,4,FALSE)</f>
        <v>Port Josephberg</v>
      </c>
      <c r="T886" s="11" t="str">
        <f>VLOOKUP(P886,Store_Dim!$A$2:$E$21,5,FALSE)</f>
        <v>Online</v>
      </c>
      <c r="U886" s="11" t="s">
        <v>3620</v>
      </c>
      <c r="V886" s="14">
        <f>VLOOKUP(Table1[[#This Row],[Sales_ID]],Sales!$A$2:$O$2001,2,FALSE)</f>
        <v>45402</v>
      </c>
      <c r="W886" s="15">
        <f>VLOOKUP(Table1[[#This Row],[Sales_ID]],Sales!$A$2:$O$2001,12,FALSE)</f>
        <v>1</v>
      </c>
      <c r="X886" s="16" t="str">
        <f>TEXT(VLOOKUP(Table1[[#This Row],[Sales_ID]],Sales!$A$2:$O$2001,13,FALSE),"₹#,##0")</f>
        <v>₹780</v>
      </c>
      <c r="Y886" s="51">
        <f>VLOOKUP(Table1[[#This Row],[Sales_ID]],Sales!$A$2:$O$2001,14,FALSE)</f>
        <v>0.28999999999999998</v>
      </c>
      <c r="Z886" s="11" t="str">
        <f>VLOOKUP(Table1[[#This Row],[Sales_ID]],Sales!$A$2:$O$2001,10,FALSE)</f>
        <v>PayPal</v>
      </c>
      <c r="AA886" s="50">
        <f>VLOOKUP(Table1[[#This Row],[Sales_ID]],Sales!$A$2:$O$2001,15,FALSE)</f>
        <v>553.68640000000005</v>
      </c>
    </row>
    <row r="887" spans="1:27" x14ac:dyDescent="0.3">
      <c r="A887" s="11" t="s">
        <v>27</v>
      </c>
      <c r="B887" s="11" t="str">
        <f>PROPER(VLOOKUP(A887,Customer!$A$2:$J$501,9,FALSE))</f>
        <v>Caroline Collins</v>
      </c>
      <c r="C887" s="11" t="str">
        <f>PROPER(VLOOKUP(A887,Customer!$A$2:$H$501,3,FALSE))</f>
        <v>64</v>
      </c>
      <c r="D887" s="11" t="str">
        <f>PROPER(VLOOKUP(A887,Customer!$A$2:$H$501,4,FALSE))</f>
        <v>Female</v>
      </c>
      <c r="E887" s="11" t="str">
        <f>PROPER(VLOOKUP(A887,Customer!$A$2:$H$501,5,FALSE))</f>
        <v>Nicholasshire</v>
      </c>
      <c r="F887" s="11" t="str">
        <f>PROPER(VLOOKUP(A887,Customer!$A$2:$H$501,6,FALSE))</f>
        <v>California</v>
      </c>
      <c r="G887" s="11" t="str">
        <f>VLOOKUP(A887,Customer!$A$2:$H$501,7,FALSE)</f>
        <v>USA</v>
      </c>
      <c r="H887" s="11" t="str">
        <f>PROPER(VLOOKUP(A887,Customer!$A$1:$J$501,10,FALSE))</f>
        <v>Silver</v>
      </c>
      <c r="I887" s="11" t="s">
        <v>1740</v>
      </c>
      <c r="J887" s="11" t="str">
        <f>VLOOKUP(I887, Product!$A$2:$H$501, 2,FALSE)</f>
        <v>Women's Formal Blazer</v>
      </c>
      <c r="K887" s="11" t="str">
        <f>VLOOKUP(I887,Product!$A$2:$H$501,3,FALSE)</f>
        <v>Clothing</v>
      </c>
      <c r="L887" s="11" t="str">
        <f>VLOOKUP(I887, Product!$A$2:$H$501, 4,FALSE)</f>
        <v>Outerwear</v>
      </c>
      <c r="M887" s="11" t="str">
        <f>VLOOKUP(I887, Product!$A$2:$H$501,5,FALSE)</f>
        <v>Phillips and Sons</v>
      </c>
      <c r="N887" s="12">
        <f>VLOOKUP(I887, Product!$A$2:$I$501,8,FALSE)</f>
        <v>358.47</v>
      </c>
      <c r="O887" s="12">
        <f>VLOOKUP(I887, Product!$A$2:$I$501,9,FALSE)</f>
        <v>143</v>
      </c>
      <c r="P887" s="11" t="s">
        <v>1769</v>
      </c>
      <c r="Q887" s="11" t="str">
        <f>VLOOKUP(P887,Store_Dim!$A$2:$E$21,2,FALSE)</f>
        <v>Alexander Group</v>
      </c>
      <c r="R887" s="11" t="str">
        <f>VLOOKUP(P887,Store_Dim!$A$2:$E$21,3,FALSE)</f>
        <v>South</v>
      </c>
      <c r="S887" s="11" t="str">
        <f>VLOOKUP(P887,Store_Dim!$A$2:$E$21,4,FALSE)</f>
        <v>Port Sharon</v>
      </c>
      <c r="T887" s="11" t="str">
        <f>VLOOKUP(P887,Store_Dim!$A$2:$E$21,5,FALSE)</f>
        <v>Online</v>
      </c>
      <c r="U887" s="11" t="s">
        <v>3621</v>
      </c>
      <c r="V887" s="14">
        <f>VLOOKUP(Table1[[#This Row],[Sales_ID]],Sales!$A$2:$O$2001,2,FALSE)</f>
        <v>45455</v>
      </c>
      <c r="W887" s="15">
        <f>VLOOKUP(Table1[[#This Row],[Sales_ID]],Sales!$A$2:$O$2001,12,FALSE)</f>
        <v>2</v>
      </c>
      <c r="X887" s="16" t="str">
        <f>TEXT(VLOOKUP(Table1[[#This Row],[Sales_ID]],Sales!$A$2:$O$2001,13,FALSE),"₹#,##0")</f>
        <v>₹650</v>
      </c>
      <c r="Y887" s="51">
        <f>VLOOKUP(Table1[[#This Row],[Sales_ID]],Sales!$A$2:$O$2001,14,FALSE)</f>
        <v>0.17</v>
      </c>
      <c r="Z887" s="11" t="str">
        <f>VLOOKUP(Table1[[#This Row],[Sales_ID]],Sales!$A$2:$O$2001,10,FALSE)</f>
        <v>COD</v>
      </c>
      <c r="AA887" s="50">
        <f>VLOOKUP(Table1[[#This Row],[Sales_ID]],Sales!$A$2:$O$2001,15,FALSE)</f>
        <v>1078.8173999999999</v>
      </c>
    </row>
    <row r="888" spans="1:27" x14ac:dyDescent="0.3">
      <c r="A888" s="11" t="s">
        <v>666</v>
      </c>
      <c r="B888" s="11" t="str">
        <f>PROPER(VLOOKUP(A888,Customer!$A$2:$J$501,9,FALSE))</f>
        <v>Tiffany Herrera</v>
      </c>
      <c r="C888" s="11" t="str">
        <f>PROPER(VLOOKUP(A888,Customer!$A$2:$H$501,3,FALSE))</f>
        <v>52</v>
      </c>
      <c r="D888" s="11" t="str">
        <f>PROPER(VLOOKUP(A888,Customer!$A$2:$H$501,4,FALSE))</f>
        <v>Male</v>
      </c>
      <c r="E888" s="11" t="str">
        <f>PROPER(VLOOKUP(A888,Customer!$A$2:$H$501,5,FALSE))</f>
        <v>New Dianebury</v>
      </c>
      <c r="F888" s="11" t="str">
        <f>PROPER(VLOOKUP(A888,Customer!$A$2:$H$501,6,FALSE))</f>
        <v>Virginia</v>
      </c>
      <c r="G888" s="11" t="str">
        <f>VLOOKUP(A888,Customer!$A$2:$H$501,7,FALSE)</f>
        <v>USA</v>
      </c>
      <c r="H888" s="11" t="str">
        <f>PROPER(VLOOKUP(A888,Customer!$A$1:$J$501,10,FALSE))</f>
        <v>Platinum</v>
      </c>
      <c r="I888" s="11" t="s">
        <v>1654</v>
      </c>
      <c r="J888" s="11" t="str">
        <f>VLOOKUP(I888, Product!$A$2:$H$501, 2,FALSE)</f>
        <v>Men's Track Pants</v>
      </c>
      <c r="K888" s="11" t="str">
        <f>VLOOKUP(I888,Product!$A$2:$H$501,3,FALSE)</f>
        <v>Clothing</v>
      </c>
      <c r="L888" s="11" t="str">
        <f>VLOOKUP(I888, Product!$A$2:$H$501, 4,FALSE)</f>
        <v>Bottoms</v>
      </c>
      <c r="M888" s="11" t="str">
        <f>VLOOKUP(I888, Product!$A$2:$H$501,5,FALSE)</f>
        <v>Hamilton, Woods and Walker</v>
      </c>
      <c r="N888" s="12">
        <f>VLOOKUP(I888, Product!$A$2:$I$501,8,FALSE)</f>
        <v>386.56</v>
      </c>
      <c r="O888" s="12">
        <f>VLOOKUP(I888, Product!$A$2:$I$501,9,FALSE)</f>
        <v>125</v>
      </c>
      <c r="P888" s="11" t="s">
        <v>1776</v>
      </c>
      <c r="Q888" s="11" t="str">
        <f>VLOOKUP(P888,Store_Dim!$A$2:$E$21,2,FALSE)</f>
        <v>Benson-Elliott</v>
      </c>
      <c r="R888" s="11" t="str">
        <f>VLOOKUP(P888,Store_Dim!$A$2:$E$21,3,FALSE)</f>
        <v>East</v>
      </c>
      <c r="S888" s="11" t="str">
        <f>VLOOKUP(P888,Store_Dim!$A$2:$E$21,4,FALSE)</f>
        <v>Port Josephberg</v>
      </c>
      <c r="T888" s="11" t="str">
        <f>VLOOKUP(P888,Store_Dim!$A$2:$E$21,5,FALSE)</f>
        <v>Online</v>
      </c>
      <c r="U888" s="11" t="s">
        <v>3622</v>
      </c>
      <c r="V888" s="14">
        <f>VLOOKUP(Table1[[#This Row],[Sales_ID]],Sales!$A$2:$O$2001,2,FALSE)</f>
        <v>45877</v>
      </c>
      <c r="W888" s="15">
        <f>VLOOKUP(Table1[[#This Row],[Sales_ID]],Sales!$A$2:$O$2001,12,FALSE)</f>
        <v>1</v>
      </c>
      <c r="X888" s="16" t="str">
        <f>TEXT(VLOOKUP(Table1[[#This Row],[Sales_ID]],Sales!$A$2:$O$2001,13,FALSE),"₹#,##0")</f>
        <v>₹953</v>
      </c>
      <c r="Y888" s="51">
        <f>VLOOKUP(Table1[[#This Row],[Sales_ID]],Sales!$A$2:$O$2001,14,FALSE)</f>
        <v>0.17</v>
      </c>
      <c r="Z888" s="11" t="str">
        <f>VLOOKUP(Table1[[#This Row],[Sales_ID]],Sales!$A$2:$O$2001,10,FALSE)</f>
        <v>Credit Card</v>
      </c>
      <c r="AA888" s="50">
        <f>VLOOKUP(Table1[[#This Row],[Sales_ID]],Sales!$A$2:$O$2001,15,FALSE)</f>
        <v>790.76589999999999</v>
      </c>
    </row>
    <row r="889" spans="1:27" x14ac:dyDescent="0.3">
      <c r="A889" s="11" t="s">
        <v>304</v>
      </c>
      <c r="B889" s="11" t="str">
        <f>PROPER(VLOOKUP(A889,Customer!$A$2:$J$501,9,FALSE))</f>
        <v>Christy Hoffman</v>
      </c>
      <c r="C889" s="11" t="str">
        <f>PROPER(VLOOKUP(A889,Customer!$A$2:$H$501,3,FALSE))</f>
        <v>26</v>
      </c>
      <c r="D889" s="11" t="str">
        <f>PROPER(VLOOKUP(A889,Customer!$A$2:$H$501,4,FALSE))</f>
        <v>Female</v>
      </c>
      <c r="E889" s="11" t="str">
        <f>PROPER(VLOOKUP(A889,Customer!$A$2:$H$501,5,FALSE))</f>
        <v>Garyberg</v>
      </c>
      <c r="F889" s="11" t="str">
        <f>PROPER(VLOOKUP(A889,Customer!$A$2:$H$501,6,FALSE))</f>
        <v>Indiana</v>
      </c>
      <c r="G889" s="11" t="str">
        <f>VLOOKUP(A889,Customer!$A$2:$H$501,7,FALSE)</f>
        <v>USA</v>
      </c>
      <c r="H889" s="11" t="str">
        <f>PROPER(VLOOKUP(A889,Customer!$A$1:$J$501,10,FALSE))</f>
        <v>Platinum</v>
      </c>
      <c r="I889" s="11" t="s">
        <v>1746</v>
      </c>
      <c r="J889" s="11" t="str">
        <f>VLOOKUP(I889, Product!$A$2:$H$501, 2,FALSE)</f>
        <v>Stainless Steel Cookware Set</v>
      </c>
      <c r="K889" s="11" t="str">
        <f>VLOOKUP(I889,Product!$A$2:$H$501,3,FALSE)</f>
        <v>Home</v>
      </c>
      <c r="L889" s="11" t="str">
        <f>VLOOKUP(I889, Product!$A$2:$H$501, 4,FALSE)</f>
        <v>Kitchen</v>
      </c>
      <c r="M889" s="11" t="str">
        <f>VLOOKUP(I889, Product!$A$2:$H$501,5,FALSE)</f>
        <v>Campbell Ltd</v>
      </c>
      <c r="N889" s="12">
        <f>VLOOKUP(I889, Product!$A$2:$I$501,8,FALSE)</f>
        <v>201.41</v>
      </c>
      <c r="O889" s="12">
        <f>VLOOKUP(I889, Product!$A$2:$I$501,9,FALSE)</f>
        <v>146</v>
      </c>
      <c r="P889" s="11" t="s">
        <v>1804</v>
      </c>
      <c r="Q889" s="11" t="str">
        <f>VLOOKUP(P889,Store_Dim!$A$2:$E$21,2,FALSE)</f>
        <v>Frederick-Wright</v>
      </c>
      <c r="R889" s="11" t="str">
        <f>VLOOKUP(P889,Store_Dim!$A$2:$E$21,3,FALSE)</f>
        <v>West</v>
      </c>
      <c r="S889" s="11" t="str">
        <f>VLOOKUP(P889,Store_Dim!$A$2:$E$21,4,FALSE)</f>
        <v>New Jimmymouth</v>
      </c>
      <c r="T889" s="11" t="str">
        <f>VLOOKUP(P889,Store_Dim!$A$2:$E$21,5,FALSE)</f>
        <v>Flagship</v>
      </c>
      <c r="U889" s="11" t="s">
        <v>3623</v>
      </c>
      <c r="V889" s="14">
        <f>VLOOKUP(Table1[[#This Row],[Sales_ID]],Sales!$A$2:$O$2001,2,FALSE)</f>
        <v>45875</v>
      </c>
      <c r="W889" s="15">
        <f>VLOOKUP(Table1[[#This Row],[Sales_ID]],Sales!$A$2:$O$2001,12,FALSE)</f>
        <v>4</v>
      </c>
      <c r="X889" s="16" t="str">
        <f>TEXT(VLOOKUP(Table1[[#This Row],[Sales_ID]],Sales!$A$2:$O$2001,13,FALSE),"₹#,##0")</f>
        <v>₹821</v>
      </c>
      <c r="Y889" s="51">
        <f>VLOOKUP(Table1[[#This Row],[Sales_ID]],Sales!$A$2:$O$2001,14,FALSE)</f>
        <v>0.25</v>
      </c>
      <c r="Z889" s="11" t="str">
        <f>VLOOKUP(Table1[[#This Row],[Sales_ID]],Sales!$A$2:$O$2001,10,FALSE)</f>
        <v>Credit Card</v>
      </c>
      <c r="AA889" s="50">
        <f>VLOOKUP(Table1[[#This Row],[Sales_ID]],Sales!$A$2:$O$2001,15,FALSE)</f>
        <v>2462.34</v>
      </c>
    </row>
    <row r="890" spans="1:27" x14ac:dyDescent="0.3">
      <c r="A890" s="11" t="s">
        <v>1074</v>
      </c>
      <c r="B890" s="11" t="str">
        <f>PROPER(VLOOKUP(A890,Customer!$A$2:$J$501,9,FALSE))</f>
        <v>Michelle Cunningham</v>
      </c>
      <c r="C890" s="11" t="str">
        <f>PROPER(VLOOKUP(A890,Customer!$A$2:$H$501,3,FALSE))</f>
        <v>30</v>
      </c>
      <c r="D890" s="11" t="str">
        <f>PROPER(VLOOKUP(A890,Customer!$A$2:$H$501,4,FALSE))</f>
        <v>Female</v>
      </c>
      <c r="E890" s="11" t="str">
        <f>PROPER(VLOOKUP(A890,Customer!$A$2:$H$501,5,FALSE))</f>
        <v>Amandaborough</v>
      </c>
      <c r="F890" s="11" t="str">
        <f>PROPER(VLOOKUP(A890,Customer!$A$2:$H$501,6,FALSE))</f>
        <v>Connecticut</v>
      </c>
      <c r="G890" s="11" t="str">
        <f>VLOOKUP(A890,Customer!$A$2:$H$501,7,FALSE)</f>
        <v>USA</v>
      </c>
      <c r="H890" s="11" t="str">
        <f>PROPER(VLOOKUP(A890,Customer!$A$1:$J$501,10,FALSE))</f>
        <v>Bronze</v>
      </c>
      <c r="I890" s="11" t="s">
        <v>1624</v>
      </c>
      <c r="J890" s="11" t="str">
        <f>VLOOKUP(I890, Product!$A$2:$H$501, 2,FALSE)</f>
        <v>Sports Water Hydration Pack</v>
      </c>
      <c r="K890" s="11" t="str">
        <f>VLOOKUP(I890,Product!$A$2:$H$501,3,FALSE)</f>
        <v>Sports</v>
      </c>
      <c r="L890" s="11" t="str">
        <f>VLOOKUP(I890, Product!$A$2:$H$501, 4,FALSE)</f>
        <v>Outdoor</v>
      </c>
      <c r="M890" s="11" t="str">
        <f>VLOOKUP(I890, Product!$A$2:$H$501,5,FALSE)</f>
        <v>Sims-Smith</v>
      </c>
      <c r="N890" s="12">
        <f>VLOOKUP(I890, Product!$A$2:$I$501,8,FALSE)</f>
        <v>135.61000000000001</v>
      </c>
      <c r="O890" s="12">
        <f>VLOOKUP(I890, Product!$A$2:$I$501,9,FALSE)</f>
        <v>394</v>
      </c>
      <c r="P890" s="11" t="s">
        <v>1766</v>
      </c>
      <c r="Q890" s="11" t="str">
        <f>VLOOKUP(P890,Store_Dim!$A$2:$E$21,2,FALSE)</f>
        <v>Johnson-Wright</v>
      </c>
      <c r="R890" s="11" t="str">
        <f>VLOOKUP(P890,Store_Dim!$A$2:$E$21,3,FALSE)</f>
        <v>North</v>
      </c>
      <c r="S890" s="11" t="str">
        <f>VLOOKUP(P890,Store_Dim!$A$2:$E$21,4,FALSE)</f>
        <v>Hoodberg</v>
      </c>
      <c r="T890" s="11" t="str">
        <f>VLOOKUP(P890,Store_Dim!$A$2:$E$21,5,FALSE)</f>
        <v>Outlet</v>
      </c>
      <c r="U890" s="11" t="s">
        <v>3624</v>
      </c>
      <c r="V890" s="14">
        <f>VLOOKUP(Table1[[#This Row],[Sales_ID]],Sales!$A$2:$O$2001,2,FALSE)</f>
        <v>45592</v>
      </c>
      <c r="W890" s="15">
        <f>VLOOKUP(Table1[[#This Row],[Sales_ID]],Sales!$A$2:$O$2001,12,FALSE)</f>
        <v>4</v>
      </c>
      <c r="X890" s="16" t="str">
        <f>TEXT(VLOOKUP(Table1[[#This Row],[Sales_ID]],Sales!$A$2:$O$2001,13,FALSE),"₹#,##0")</f>
        <v>₹248</v>
      </c>
      <c r="Y890" s="51">
        <f>VLOOKUP(Table1[[#This Row],[Sales_ID]],Sales!$A$2:$O$2001,14,FALSE)</f>
        <v>0.05</v>
      </c>
      <c r="Z890" s="11" t="str">
        <f>VLOOKUP(Table1[[#This Row],[Sales_ID]],Sales!$A$2:$O$2001,10,FALSE)</f>
        <v>Credit Card</v>
      </c>
      <c r="AA890" s="50">
        <f>VLOOKUP(Table1[[#This Row],[Sales_ID]],Sales!$A$2:$O$2001,15,FALSE)</f>
        <v>940.69</v>
      </c>
    </row>
    <row r="891" spans="1:27" x14ac:dyDescent="0.3">
      <c r="A891" s="11" t="s">
        <v>732</v>
      </c>
      <c r="B891" s="11" t="str">
        <f>PROPER(VLOOKUP(A891,Customer!$A$2:$J$501,9,FALSE))</f>
        <v>Gregory Pham</v>
      </c>
      <c r="C891" s="11" t="str">
        <f>PROPER(VLOOKUP(A891,Customer!$A$2:$H$501,3,FALSE))</f>
        <v>63</v>
      </c>
      <c r="D891" s="11" t="str">
        <f>PROPER(VLOOKUP(A891,Customer!$A$2:$H$501,4,FALSE))</f>
        <v>Female</v>
      </c>
      <c r="E891" s="11" t="str">
        <f>PROPER(VLOOKUP(A891,Customer!$A$2:$H$501,5,FALSE))</f>
        <v>Pollardton</v>
      </c>
      <c r="F891" s="11" t="str">
        <f>PROPER(VLOOKUP(A891,Customer!$A$2:$H$501,6,FALSE))</f>
        <v>Kansas</v>
      </c>
      <c r="G891" s="11" t="str">
        <f>VLOOKUP(A891,Customer!$A$2:$H$501,7,FALSE)</f>
        <v>USA</v>
      </c>
      <c r="H891" s="11" t="str">
        <f>PROPER(VLOOKUP(A891,Customer!$A$1:$J$501,10,FALSE))</f>
        <v>Gold</v>
      </c>
      <c r="I891" s="11" t="s">
        <v>1746</v>
      </c>
      <c r="J891" s="11" t="str">
        <f>VLOOKUP(I891, Product!$A$2:$H$501, 2,FALSE)</f>
        <v>Stainless Steel Cookware Set</v>
      </c>
      <c r="K891" s="11" t="str">
        <f>VLOOKUP(I891,Product!$A$2:$H$501,3,FALSE)</f>
        <v>Home</v>
      </c>
      <c r="L891" s="11" t="str">
        <f>VLOOKUP(I891, Product!$A$2:$H$501, 4,FALSE)</f>
        <v>Kitchen</v>
      </c>
      <c r="M891" s="11" t="str">
        <f>VLOOKUP(I891, Product!$A$2:$H$501,5,FALSE)</f>
        <v>Campbell Ltd</v>
      </c>
      <c r="N891" s="12">
        <f>VLOOKUP(I891, Product!$A$2:$I$501,8,FALSE)</f>
        <v>201.41</v>
      </c>
      <c r="O891" s="12">
        <f>VLOOKUP(I891, Product!$A$2:$I$501,9,FALSE)</f>
        <v>146</v>
      </c>
      <c r="P891" s="11" t="s">
        <v>1782</v>
      </c>
      <c r="Q891" s="11" t="str">
        <f>VLOOKUP(P891,Store_Dim!$A$2:$E$21,2,FALSE)</f>
        <v>Bean, Jones and Park</v>
      </c>
      <c r="R891" s="11" t="str">
        <f>VLOOKUP(P891,Store_Dim!$A$2:$E$21,3,FALSE)</f>
        <v>West</v>
      </c>
      <c r="S891" s="11" t="str">
        <f>VLOOKUP(P891,Store_Dim!$A$2:$E$21,4,FALSE)</f>
        <v>Thompsonborough</v>
      </c>
      <c r="T891" s="11" t="str">
        <f>VLOOKUP(P891,Store_Dim!$A$2:$E$21,5,FALSE)</f>
        <v>Online</v>
      </c>
      <c r="U891" s="11" t="s">
        <v>3625</v>
      </c>
      <c r="V891" s="14">
        <f>VLOOKUP(Table1[[#This Row],[Sales_ID]],Sales!$A$2:$O$2001,2,FALSE)</f>
        <v>45369</v>
      </c>
      <c r="W891" s="15">
        <f>VLOOKUP(Table1[[#This Row],[Sales_ID]],Sales!$A$2:$O$2001,12,FALSE)</f>
        <v>3</v>
      </c>
      <c r="X891" s="16" t="str">
        <f>TEXT(VLOOKUP(Table1[[#This Row],[Sales_ID]],Sales!$A$2:$O$2001,13,FALSE),"₹#,##0")</f>
        <v>₹561</v>
      </c>
      <c r="Y891" s="51">
        <f>VLOOKUP(Table1[[#This Row],[Sales_ID]],Sales!$A$2:$O$2001,14,FALSE)</f>
        <v>0.2</v>
      </c>
      <c r="Z891" s="11" t="str">
        <f>VLOOKUP(Table1[[#This Row],[Sales_ID]],Sales!$A$2:$O$2001,10,FALSE)</f>
        <v>COD</v>
      </c>
      <c r="AA891" s="50">
        <f>VLOOKUP(Table1[[#This Row],[Sales_ID]],Sales!$A$2:$O$2001,15,FALSE)</f>
        <v>1347.4559999999999</v>
      </c>
    </row>
    <row r="892" spans="1:27" x14ac:dyDescent="0.3">
      <c r="A892" s="11" t="s">
        <v>338</v>
      </c>
      <c r="B892" s="11" t="str">
        <f>PROPER(VLOOKUP(A892,Customer!$A$2:$J$501,9,FALSE))</f>
        <v>David Patterson</v>
      </c>
      <c r="C892" s="11" t="str">
        <f>PROPER(VLOOKUP(A892,Customer!$A$2:$H$501,3,FALSE))</f>
        <v>43</v>
      </c>
      <c r="D892" s="11" t="str">
        <f>PROPER(VLOOKUP(A892,Customer!$A$2:$H$501,4,FALSE))</f>
        <v>Female</v>
      </c>
      <c r="E892" s="11" t="str">
        <f>PROPER(VLOOKUP(A892,Customer!$A$2:$H$501,5,FALSE))</f>
        <v>New Amyport</v>
      </c>
      <c r="F892" s="11" t="str">
        <f>PROPER(VLOOKUP(A892,Customer!$A$2:$H$501,6,FALSE))</f>
        <v>Nevada</v>
      </c>
      <c r="G892" s="11" t="str">
        <f>VLOOKUP(A892,Customer!$A$2:$H$501,7,FALSE)</f>
        <v>USA</v>
      </c>
      <c r="H892" s="11" t="str">
        <f>PROPER(VLOOKUP(A892,Customer!$A$1:$J$501,10,FALSE))</f>
        <v>Gold</v>
      </c>
      <c r="I892" s="11" t="s">
        <v>1626</v>
      </c>
      <c r="J892" s="11" t="str">
        <f>VLOOKUP(I892, Product!$A$2:$H$501, 2,FALSE)</f>
        <v>Portable Power Bank</v>
      </c>
      <c r="K892" s="11" t="str">
        <f>VLOOKUP(I892,Product!$A$2:$H$501,3,FALSE)</f>
        <v>Electronics</v>
      </c>
      <c r="L892" s="11" t="str">
        <f>VLOOKUP(I892, Product!$A$2:$H$501, 4,FALSE)</f>
        <v>Mobile</v>
      </c>
      <c r="M892" s="11" t="str">
        <f>VLOOKUP(I892, Product!$A$2:$H$501,5,FALSE)</f>
        <v>Cummings and Sons</v>
      </c>
      <c r="N892" s="12">
        <f>VLOOKUP(I892, Product!$A$2:$I$501,8,FALSE)</f>
        <v>326.06</v>
      </c>
      <c r="O892" s="12">
        <f>VLOOKUP(I892, Product!$A$2:$I$501,9,FALSE)</f>
        <v>301</v>
      </c>
      <c r="P892" s="11" t="s">
        <v>1769</v>
      </c>
      <c r="Q892" s="11" t="str">
        <f>VLOOKUP(P892,Store_Dim!$A$2:$E$21,2,FALSE)</f>
        <v>Alexander Group</v>
      </c>
      <c r="R892" s="11" t="str">
        <f>VLOOKUP(P892,Store_Dim!$A$2:$E$21,3,FALSE)</f>
        <v>South</v>
      </c>
      <c r="S892" s="11" t="str">
        <f>VLOOKUP(P892,Store_Dim!$A$2:$E$21,4,FALSE)</f>
        <v>Port Sharon</v>
      </c>
      <c r="T892" s="11" t="str">
        <f>VLOOKUP(P892,Store_Dim!$A$2:$E$21,5,FALSE)</f>
        <v>Online</v>
      </c>
      <c r="U892" s="11" t="s">
        <v>1844</v>
      </c>
      <c r="V892" s="14">
        <f>VLOOKUP(Table1[[#This Row],[Sales_ID]],Sales!$A$2:$O$2001,2,FALSE)</f>
        <v>45517</v>
      </c>
      <c r="W892" s="15">
        <f>VLOOKUP(Table1[[#This Row],[Sales_ID]],Sales!$A$2:$O$2001,12,FALSE)</f>
        <v>2</v>
      </c>
      <c r="X892" s="16" t="str">
        <f>TEXT(VLOOKUP(Table1[[#This Row],[Sales_ID]],Sales!$A$2:$O$2001,13,FALSE),"₹#,##0")</f>
        <v>₹559</v>
      </c>
      <c r="Y892" s="51">
        <f>VLOOKUP(Table1[[#This Row],[Sales_ID]],Sales!$A$2:$O$2001,14,FALSE)</f>
        <v>0.25</v>
      </c>
      <c r="Z892" s="11" t="str">
        <f>VLOOKUP(Table1[[#This Row],[Sales_ID]],Sales!$A$2:$O$2001,10,FALSE)</f>
        <v>COD</v>
      </c>
      <c r="AA892" s="50">
        <f>VLOOKUP(Table1[[#This Row],[Sales_ID]],Sales!$A$2:$O$2001,15,FALSE)</f>
        <v>838.84500000000003</v>
      </c>
    </row>
    <row r="893" spans="1:27" x14ac:dyDescent="0.3">
      <c r="A893" s="11" t="s">
        <v>1472</v>
      </c>
      <c r="B893" s="11" t="str">
        <f>PROPER(VLOOKUP(A893,Customer!$A$2:$J$501,9,FALSE))</f>
        <v>Earl Smith Dds</v>
      </c>
      <c r="C893" s="11" t="str">
        <f>PROPER(VLOOKUP(A893,Customer!$A$2:$H$501,3,FALSE))</f>
        <v>59</v>
      </c>
      <c r="D893" s="11" t="str">
        <f>PROPER(VLOOKUP(A893,Customer!$A$2:$H$501,4,FALSE))</f>
        <v>Male</v>
      </c>
      <c r="E893" s="11" t="str">
        <f>PROPER(VLOOKUP(A893,Customer!$A$2:$H$501,5,FALSE))</f>
        <v>West Sarah</v>
      </c>
      <c r="F893" s="11" t="str">
        <f>PROPER(VLOOKUP(A893,Customer!$A$2:$H$501,6,FALSE))</f>
        <v>South Dakota</v>
      </c>
      <c r="G893" s="11" t="str">
        <f>VLOOKUP(A893,Customer!$A$2:$H$501,7,FALSE)</f>
        <v>USA</v>
      </c>
      <c r="H893" s="11" t="str">
        <f>PROPER(VLOOKUP(A893,Customer!$A$1:$J$501,10,FALSE))</f>
        <v>Gold</v>
      </c>
      <c r="I893" s="11" t="s">
        <v>1626</v>
      </c>
      <c r="J893" s="11" t="str">
        <f>VLOOKUP(I893, Product!$A$2:$H$501, 2,FALSE)</f>
        <v>Portable Power Bank</v>
      </c>
      <c r="K893" s="11" t="str">
        <f>VLOOKUP(I893,Product!$A$2:$H$501,3,FALSE)</f>
        <v>Electronics</v>
      </c>
      <c r="L893" s="11" t="str">
        <f>VLOOKUP(I893, Product!$A$2:$H$501, 4,FALSE)</f>
        <v>Mobile</v>
      </c>
      <c r="M893" s="11" t="str">
        <f>VLOOKUP(I893, Product!$A$2:$H$501,5,FALSE)</f>
        <v>Cummings and Sons</v>
      </c>
      <c r="N893" s="12">
        <f>VLOOKUP(I893, Product!$A$2:$I$501,8,FALSE)</f>
        <v>326.06</v>
      </c>
      <c r="O893" s="12">
        <f>VLOOKUP(I893, Product!$A$2:$I$501,9,FALSE)</f>
        <v>301</v>
      </c>
      <c r="P893" s="11" t="s">
        <v>1794</v>
      </c>
      <c r="Q893" s="11" t="str">
        <f>VLOOKUP(P893,Store_Dim!$A$2:$E$21,2,FALSE)</f>
        <v>Thomas, Bridges and Harris</v>
      </c>
      <c r="R893" s="11" t="str">
        <f>VLOOKUP(P893,Store_Dim!$A$2:$E$21,3,FALSE)</f>
        <v>North</v>
      </c>
      <c r="S893" s="11" t="str">
        <f>VLOOKUP(P893,Store_Dim!$A$2:$E$21,4,FALSE)</f>
        <v>Sabrinatown</v>
      </c>
      <c r="T893" s="11" t="str">
        <f>VLOOKUP(P893,Store_Dim!$A$2:$E$21,5,FALSE)</f>
        <v>Online</v>
      </c>
      <c r="U893" s="11" t="s">
        <v>2006</v>
      </c>
      <c r="V893" s="14">
        <f>VLOOKUP(Table1[[#This Row],[Sales_ID]],Sales!$A$2:$O$2001,2,FALSE)</f>
        <v>45235</v>
      </c>
      <c r="W893" s="15">
        <f>VLOOKUP(Table1[[#This Row],[Sales_ID]],Sales!$A$2:$O$2001,12,FALSE)</f>
        <v>3</v>
      </c>
      <c r="X893" s="16" t="str">
        <f>TEXT(VLOOKUP(Table1[[#This Row],[Sales_ID]],Sales!$A$2:$O$2001,13,FALSE),"₹#,##0")</f>
        <v>₹954</v>
      </c>
      <c r="Y893" s="51">
        <f>VLOOKUP(Table1[[#This Row],[Sales_ID]],Sales!$A$2:$O$2001,14,FALSE)</f>
        <v>0.27</v>
      </c>
      <c r="Z893" s="11" t="str">
        <f>VLOOKUP(Table1[[#This Row],[Sales_ID]],Sales!$A$2:$O$2001,10,FALSE)</f>
        <v>Credit Card</v>
      </c>
      <c r="AA893" s="50">
        <f>VLOOKUP(Table1[[#This Row],[Sales_ID]],Sales!$A$2:$O$2001,15,FALSE)</f>
        <v>2089.8951000000002</v>
      </c>
    </row>
    <row r="894" spans="1:27" x14ac:dyDescent="0.3">
      <c r="A894" s="11" t="s">
        <v>893</v>
      </c>
      <c r="B894" s="11" t="str">
        <f>PROPER(VLOOKUP(A894,Customer!$A$2:$J$501,9,FALSE))</f>
        <v>Brittany Watson</v>
      </c>
      <c r="C894" s="11" t="str">
        <f>PROPER(VLOOKUP(A894,Customer!$A$2:$H$501,3,FALSE))</f>
        <v>59</v>
      </c>
      <c r="D894" s="11" t="str">
        <f>PROPER(VLOOKUP(A894,Customer!$A$2:$H$501,4,FALSE))</f>
        <v>Male</v>
      </c>
      <c r="E894" s="11" t="str">
        <f>PROPER(VLOOKUP(A894,Customer!$A$2:$H$501,5,FALSE))</f>
        <v>North Joshualand</v>
      </c>
      <c r="F894" s="11" t="str">
        <f>PROPER(VLOOKUP(A894,Customer!$A$2:$H$501,6,FALSE))</f>
        <v>Connecticut</v>
      </c>
      <c r="G894" s="11" t="str">
        <f>VLOOKUP(A894,Customer!$A$2:$H$501,7,FALSE)</f>
        <v>USA</v>
      </c>
      <c r="H894" s="11" t="str">
        <f>PROPER(VLOOKUP(A894,Customer!$A$1:$J$501,10,FALSE))</f>
        <v>Platinum</v>
      </c>
      <c r="I894" s="11" t="s">
        <v>1692</v>
      </c>
      <c r="J894" s="11" t="str">
        <f>VLOOKUP(I894, Product!$A$2:$H$501, 2,FALSE)</f>
        <v>Professional Jump Rope</v>
      </c>
      <c r="K894" s="11" t="str">
        <f>VLOOKUP(I894,Product!$A$2:$H$501,3,FALSE)</f>
        <v>Sports</v>
      </c>
      <c r="L894" s="11" t="str">
        <f>VLOOKUP(I894, Product!$A$2:$H$501, 4,FALSE)</f>
        <v>Fitness</v>
      </c>
      <c r="M894" s="11" t="str">
        <f>VLOOKUP(I894, Product!$A$2:$H$501,5,FALSE)</f>
        <v>Davis PLC</v>
      </c>
      <c r="N894" s="12">
        <f>VLOOKUP(I894, Product!$A$2:$I$501,8,FALSE)</f>
        <v>477.61</v>
      </c>
      <c r="O894" s="12">
        <f>VLOOKUP(I894, Product!$A$2:$I$501,9,FALSE)</f>
        <v>300</v>
      </c>
      <c r="P894" s="11" t="s">
        <v>1782</v>
      </c>
      <c r="Q894" s="11" t="str">
        <f>VLOOKUP(P894,Store_Dim!$A$2:$E$21,2,FALSE)</f>
        <v>Bean, Jones and Park</v>
      </c>
      <c r="R894" s="11" t="str">
        <f>VLOOKUP(P894,Store_Dim!$A$2:$E$21,3,FALSE)</f>
        <v>West</v>
      </c>
      <c r="S894" s="11" t="str">
        <f>VLOOKUP(P894,Store_Dim!$A$2:$E$21,4,FALSE)</f>
        <v>Thompsonborough</v>
      </c>
      <c r="T894" s="11" t="str">
        <f>VLOOKUP(P894,Store_Dim!$A$2:$E$21,5,FALSE)</f>
        <v>Online</v>
      </c>
      <c r="U894" s="11" t="s">
        <v>3626</v>
      </c>
      <c r="V894" s="14">
        <f>VLOOKUP(Table1[[#This Row],[Sales_ID]],Sales!$A$2:$O$2001,2,FALSE)</f>
        <v>45249</v>
      </c>
      <c r="W894" s="15">
        <f>VLOOKUP(Table1[[#This Row],[Sales_ID]],Sales!$A$2:$O$2001,12,FALSE)</f>
        <v>4</v>
      </c>
      <c r="X894" s="16" t="str">
        <f>TEXT(VLOOKUP(Table1[[#This Row],[Sales_ID]],Sales!$A$2:$O$2001,13,FALSE),"₹#,##0")</f>
        <v>₹214</v>
      </c>
      <c r="Y894" s="51">
        <f>VLOOKUP(Table1[[#This Row],[Sales_ID]],Sales!$A$2:$O$2001,14,FALSE)</f>
        <v>0.11</v>
      </c>
      <c r="Z894" s="11" t="str">
        <f>VLOOKUP(Table1[[#This Row],[Sales_ID]],Sales!$A$2:$O$2001,10,FALSE)</f>
        <v>COD</v>
      </c>
      <c r="AA894" s="50">
        <f>VLOOKUP(Table1[[#This Row],[Sales_ID]],Sales!$A$2:$O$2001,15,FALSE)</f>
        <v>763.15719999999999</v>
      </c>
    </row>
    <row r="895" spans="1:27" x14ac:dyDescent="0.3">
      <c r="A895" s="11" t="s">
        <v>1295</v>
      </c>
      <c r="B895" s="11" t="str">
        <f>PROPER(VLOOKUP(A895,Customer!$A$2:$J$501,9,FALSE))</f>
        <v>Karen King</v>
      </c>
      <c r="C895" s="11" t="str">
        <f>PROPER(VLOOKUP(A895,Customer!$A$2:$H$501,3,FALSE))</f>
        <v>64</v>
      </c>
      <c r="D895" s="11" t="str">
        <f>PROPER(VLOOKUP(A895,Customer!$A$2:$H$501,4,FALSE))</f>
        <v>Female</v>
      </c>
      <c r="E895" s="11" t="str">
        <f>PROPER(VLOOKUP(A895,Customer!$A$2:$H$501,5,FALSE))</f>
        <v>Kimburgh</v>
      </c>
      <c r="F895" s="11" t="str">
        <f>PROPER(VLOOKUP(A895,Customer!$A$2:$H$501,6,FALSE))</f>
        <v>North Carolina</v>
      </c>
      <c r="G895" s="11" t="str">
        <f>VLOOKUP(A895,Customer!$A$2:$H$501,7,FALSE)</f>
        <v>USA</v>
      </c>
      <c r="H895" s="11" t="str">
        <f>PROPER(VLOOKUP(A895,Customer!$A$1:$J$501,10,FALSE))</f>
        <v>Bronze</v>
      </c>
      <c r="I895" s="11" t="s">
        <v>1582</v>
      </c>
      <c r="J895" s="11" t="str">
        <f>VLOOKUP(I895, Product!$A$2:$H$501, 2,FALSE)</f>
        <v>Soccer Training Cone Set</v>
      </c>
      <c r="K895" s="11" t="str">
        <f>VLOOKUP(I895,Product!$A$2:$H$501,3,FALSE)</f>
        <v>Sports</v>
      </c>
      <c r="L895" s="11" t="str">
        <f>VLOOKUP(I895, Product!$A$2:$H$501, 4,FALSE)</f>
        <v>Accessories</v>
      </c>
      <c r="M895" s="11" t="str">
        <f>VLOOKUP(I895, Product!$A$2:$H$501,5,FALSE)</f>
        <v>Ford, Murphy and Wilson</v>
      </c>
      <c r="N895" s="12">
        <f>VLOOKUP(I895, Product!$A$2:$I$501,8,FALSE)</f>
        <v>144.53</v>
      </c>
      <c r="O895" s="12">
        <f>VLOOKUP(I895, Product!$A$2:$I$501,9,FALSE)</f>
        <v>367</v>
      </c>
      <c r="P895" s="11" t="s">
        <v>1804</v>
      </c>
      <c r="Q895" s="11" t="str">
        <f>VLOOKUP(P895,Store_Dim!$A$2:$E$21,2,FALSE)</f>
        <v>Frederick-Wright</v>
      </c>
      <c r="R895" s="11" t="str">
        <f>VLOOKUP(P895,Store_Dim!$A$2:$E$21,3,FALSE)</f>
        <v>West</v>
      </c>
      <c r="S895" s="11" t="str">
        <f>VLOOKUP(P895,Store_Dim!$A$2:$E$21,4,FALSE)</f>
        <v>New Jimmymouth</v>
      </c>
      <c r="T895" s="11" t="str">
        <f>VLOOKUP(P895,Store_Dim!$A$2:$E$21,5,FALSE)</f>
        <v>Flagship</v>
      </c>
      <c r="U895" s="11" t="s">
        <v>3627</v>
      </c>
      <c r="V895" s="14">
        <f>VLOOKUP(Table1[[#This Row],[Sales_ID]],Sales!$A$2:$O$2001,2,FALSE)</f>
        <v>45741</v>
      </c>
      <c r="W895" s="15">
        <f>VLOOKUP(Table1[[#This Row],[Sales_ID]],Sales!$A$2:$O$2001,12,FALSE)</f>
        <v>3</v>
      </c>
      <c r="X895" s="16" t="str">
        <f>TEXT(VLOOKUP(Table1[[#This Row],[Sales_ID]],Sales!$A$2:$O$2001,13,FALSE),"₹#,##0")</f>
        <v>₹124</v>
      </c>
      <c r="Y895" s="51">
        <f>VLOOKUP(Table1[[#This Row],[Sales_ID]],Sales!$A$2:$O$2001,14,FALSE)</f>
        <v>0.23</v>
      </c>
      <c r="Z895" s="11" t="str">
        <f>VLOOKUP(Table1[[#This Row],[Sales_ID]],Sales!$A$2:$O$2001,10,FALSE)</f>
        <v>PayPal</v>
      </c>
      <c r="AA895" s="50">
        <f>VLOOKUP(Table1[[#This Row],[Sales_ID]],Sales!$A$2:$O$2001,15,FALSE)</f>
        <v>285.83940000000001</v>
      </c>
    </row>
    <row r="896" spans="1:27" x14ac:dyDescent="0.3">
      <c r="A896" s="11" t="s">
        <v>63</v>
      </c>
      <c r="B896" s="11" t="str">
        <f>PROPER(VLOOKUP(A896,Customer!$A$2:$J$501,9,FALSE))</f>
        <v>Nathan Hernandez</v>
      </c>
      <c r="C896" s="11" t="str">
        <f>PROPER(VLOOKUP(A896,Customer!$A$2:$H$501,3,FALSE))</f>
        <v>32</v>
      </c>
      <c r="D896" s="11" t="str">
        <f>PROPER(VLOOKUP(A896,Customer!$A$2:$H$501,4,FALSE))</f>
        <v>Female</v>
      </c>
      <c r="E896" s="11" t="str">
        <f>PROPER(VLOOKUP(A896,Customer!$A$2:$H$501,5,FALSE))</f>
        <v>New Becky</v>
      </c>
      <c r="F896" s="11" t="str">
        <f>PROPER(VLOOKUP(A896,Customer!$A$2:$H$501,6,FALSE))</f>
        <v>Montana</v>
      </c>
      <c r="G896" s="11" t="str">
        <f>VLOOKUP(A896,Customer!$A$2:$H$501,7,FALSE)</f>
        <v>USA</v>
      </c>
      <c r="H896" s="11" t="str">
        <f>PROPER(VLOOKUP(A896,Customer!$A$1:$J$501,10,FALSE))</f>
        <v>Silver</v>
      </c>
      <c r="I896" s="11" t="s">
        <v>1682</v>
      </c>
      <c r="J896" s="11" t="str">
        <f>VLOOKUP(I896, Product!$A$2:$H$501, 2,FALSE)</f>
        <v>Smart LED Light Strip</v>
      </c>
      <c r="K896" s="11" t="str">
        <f>VLOOKUP(I896,Product!$A$2:$H$501,3,FALSE)</f>
        <v>Electronics</v>
      </c>
      <c r="L896" s="11" t="str">
        <f>VLOOKUP(I896, Product!$A$2:$H$501, 4,FALSE)</f>
        <v>Accessories</v>
      </c>
      <c r="M896" s="11" t="str">
        <f>VLOOKUP(I896, Product!$A$2:$H$501,5,FALSE)</f>
        <v>Flores-Davis</v>
      </c>
      <c r="N896" s="12">
        <f>VLOOKUP(I896, Product!$A$2:$I$501,8,FALSE)</f>
        <v>349.17</v>
      </c>
      <c r="O896" s="12">
        <f>VLOOKUP(I896, Product!$A$2:$I$501,9,FALSE)</f>
        <v>476</v>
      </c>
      <c r="P896" s="11" t="s">
        <v>1792</v>
      </c>
      <c r="Q896" s="11" t="str">
        <f>VLOOKUP(P896,Store_Dim!$A$2:$E$21,2,FALSE)</f>
        <v>Aguirre-Keller</v>
      </c>
      <c r="R896" s="11" t="str">
        <f>VLOOKUP(P896,Store_Dim!$A$2:$E$21,3,FALSE)</f>
        <v>South</v>
      </c>
      <c r="S896" s="11" t="str">
        <f>VLOOKUP(P896,Store_Dim!$A$2:$E$21,4,FALSE)</f>
        <v>Lake Michael</v>
      </c>
      <c r="T896" s="11" t="str">
        <f>VLOOKUP(P896,Store_Dim!$A$2:$E$21,5,FALSE)</f>
        <v>Online</v>
      </c>
      <c r="U896" s="11" t="s">
        <v>3628</v>
      </c>
      <c r="V896" s="14">
        <f>VLOOKUP(Table1[[#This Row],[Sales_ID]],Sales!$A$2:$O$2001,2,FALSE)</f>
        <v>45427</v>
      </c>
      <c r="W896" s="15">
        <f>VLOOKUP(Table1[[#This Row],[Sales_ID]],Sales!$A$2:$O$2001,12,FALSE)</f>
        <v>4</v>
      </c>
      <c r="X896" s="16" t="str">
        <f>TEXT(VLOOKUP(Table1[[#This Row],[Sales_ID]],Sales!$A$2:$O$2001,13,FALSE),"₹#,##0")</f>
        <v>₹646</v>
      </c>
      <c r="Y896" s="51">
        <f>VLOOKUP(Table1[[#This Row],[Sales_ID]],Sales!$A$2:$O$2001,14,FALSE)</f>
        <v>0.1</v>
      </c>
      <c r="Z896" s="11" t="str">
        <f>VLOOKUP(Table1[[#This Row],[Sales_ID]],Sales!$A$2:$O$2001,10,FALSE)</f>
        <v>PayPal</v>
      </c>
      <c r="AA896" s="50">
        <f>VLOOKUP(Table1[[#This Row],[Sales_ID]],Sales!$A$2:$O$2001,15,FALSE)</f>
        <v>2324.556</v>
      </c>
    </row>
    <row r="897" spans="1:27" x14ac:dyDescent="0.3">
      <c r="A897" s="11" t="s">
        <v>134</v>
      </c>
      <c r="B897" s="11" t="str">
        <f>PROPER(VLOOKUP(A897,Customer!$A$2:$J$501,9,FALSE))</f>
        <v>Robert Jones Dds</v>
      </c>
      <c r="C897" s="11" t="str">
        <f>PROPER(VLOOKUP(A897,Customer!$A$2:$H$501,3,FALSE))</f>
        <v>25</v>
      </c>
      <c r="D897" s="11" t="str">
        <f>PROPER(VLOOKUP(A897,Customer!$A$2:$H$501,4,FALSE))</f>
        <v>Male</v>
      </c>
      <c r="E897" s="11" t="str">
        <f>PROPER(VLOOKUP(A897,Customer!$A$2:$H$501,5,FALSE))</f>
        <v>Tristanton</v>
      </c>
      <c r="F897" s="11" t="str">
        <f>PROPER(VLOOKUP(A897,Customer!$A$2:$H$501,6,FALSE))</f>
        <v>Oklahoma</v>
      </c>
      <c r="G897" s="11" t="str">
        <f>VLOOKUP(A897,Customer!$A$2:$H$501,7,FALSE)</f>
        <v>USA</v>
      </c>
      <c r="H897" s="11" t="str">
        <f>PROPER(VLOOKUP(A897,Customer!$A$1:$J$501,10,FALSE))</f>
        <v>Platinum</v>
      </c>
      <c r="I897" s="11" t="s">
        <v>1590</v>
      </c>
      <c r="J897" s="11" t="str">
        <f>VLOOKUP(I897, Product!$A$2:$H$501, 2,FALSE)</f>
        <v>Multi-Purpose Storage Box</v>
      </c>
      <c r="K897" s="11" t="str">
        <f>VLOOKUP(I897,Product!$A$2:$H$501,3,FALSE)</f>
        <v>Home</v>
      </c>
      <c r="L897" s="11" t="str">
        <f>VLOOKUP(I897, Product!$A$2:$H$501, 4,FALSE)</f>
        <v>Storage</v>
      </c>
      <c r="M897" s="11" t="str">
        <f>VLOOKUP(I897, Product!$A$2:$H$501,5,FALSE)</f>
        <v>Gardner-Montes</v>
      </c>
      <c r="N897" s="12">
        <f>VLOOKUP(I897, Product!$A$2:$I$501,8,FALSE)</f>
        <v>123.46</v>
      </c>
      <c r="O897" s="12">
        <f>VLOOKUP(I897, Product!$A$2:$I$501,9,FALSE)</f>
        <v>76</v>
      </c>
      <c r="P897" s="11" t="s">
        <v>1794</v>
      </c>
      <c r="Q897" s="11" t="str">
        <f>VLOOKUP(P897,Store_Dim!$A$2:$E$21,2,FALSE)</f>
        <v>Thomas, Bridges and Harris</v>
      </c>
      <c r="R897" s="11" t="str">
        <f>VLOOKUP(P897,Store_Dim!$A$2:$E$21,3,FALSE)</f>
        <v>North</v>
      </c>
      <c r="S897" s="11" t="str">
        <f>VLOOKUP(P897,Store_Dim!$A$2:$E$21,4,FALSE)</f>
        <v>Sabrinatown</v>
      </c>
      <c r="T897" s="11" t="str">
        <f>VLOOKUP(P897,Store_Dim!$A$2:$E$21,5,FALSE)</f>
        <v>Online</v>
      </c>
      <c r="U897" s="11" t="s">
        <v>3629</v>
      </c>
      <c r="V897" s="14">
        <f>VLOOKUP(Table1[[#This Row],[Sales_ID]],Sales!$A$2:$O$2001,2,FALSE)</f>
        <v>45736</v>
      </c>
      <c r="W897" s="15">
        <f>VLOOKUP(Table1[[#This Row],[Sales_ID]],Sales!$A$2:$O$2001,12,FALSE)</f>
        <v>3</v>
      </c>
      <c r="X897" s="16" t="str">
        <f>TEXT(VLOOKUP(Table1[[#This Row],[Sales_ID]],Sales!$A$2:$O$2001,13,FALSE),"₹#,##0")</f>
        <v>₹587</v>
      </c>
      <c r="Y897" s="51">
        <f>VLOOKUP(Table1[[#This Row],[Sales_ID]],Sales!$A$2:$O$2001,14,FALSE)</f>
        <v>0.3</v>
      </c>
      <c r="Z897" s="11" t="str">
        <f>VLOOKUP(Table1[[#This Row],[Sales_ID]],Sales!$A$2:$O$2001,10,FALSE)</f>
        <v>Credit Card</v>
      </c>
      <c r="AA897" s="50">
        <f>VLOOKUP(Table1[[#This Row],[Sales_ID]],Sales!$A$2:$O$2001,15,FALSE)</f>
        <v>1232.952</v>
      </c>
    </row>
    <row r="898" spans="1:27" x14ac:dyDescent="0.3">
      <c r="A898" s="11" t="s">
        <v>773</v>
      </c>
      <c r="B898" s="11" t="str">
        <f>PROPER(VLOOKUP(A898,Customer!$A$2:$J$501,9,FALSE))</f>
        <v>Mr. William Horton</v>
      </c>
      <c r="C898" s="11" t="str">
        <f>PROPER(VLOOKUP(A898,Customer!$A$2:$H$501,3,FALSE))</f>
        <v>31</v>
      </c>
      <c r="D898" s="11" t="str">
        <f>PROPER(VLOOKUP(A898,Customer!$A$2:$H$501,4,FALSE))</f>
        <v>Male</v>
      </c>
      <c r="E898" s="11" t="str">
        <f>PROPER(VLOOKUP(A898,Customer!$A$2:$H$501,5,FALSE))</f>
        <v>Dawsonchester</v>
      </c>
      <c r="F898" s="11" t="str">
        <f>PROPER(VLOOKUP(A898,Customer!$A$2:$H$501,6,FALSE))</f>
        <v>Virginia</v>
      </c>
      <c r="G898" s="11" t="str">
        <f>VLOOKUP(A898,Customer!$A$2:$H$501,7,FALSE)</f>
        <v>USA</v>
      </c>
      <c r="H898" s="11" t="str">
        <f>PROPER(VLOOKUP(A898,Customer!$A$1:$J$501,10,FALSE))</f>
        <v>Platinum</v>
      </c>
      <c r="I898" s="11" t="s">
        <v>1598</v>
      </c>
      <c r="J898" s="11" t="str">
        <f>VLOOKUP(I898, Product!$A$2:$H$501, 2,FALSE)</f>
        <v>Women's Scarf Set</v>
      </c>
      <c r="K898" s="11" t="str">
        <f>VLOOKUP(I898,Product!$A$2:$H$501,3,FALSE)</f>
        <v>Clothing</v>
      </c>
      <c r="L898" s="11" t="str">
        <f>VLOOKUP(I898, Product!$A$2:$H$501, 4,FALSE)</f>
        <v>Accessories</v>
      </c>
      <c r="M898" s="11" t="str">
        <f>VLOOKUP(I898, Product!$A$2:$H$501,5,FALSE)</f>
        <v>Brown and Sons</v>
      </c>
      <c r="N898" s="12">
        <f>VLOOKUP(I898, Product!$A$2:$I$501,8,FALSE)</f>
        <v>174.02</v>
      </c>
      <c r="O898" s="12">
        <f>VLOOKUP(I898, Product!$A$2:$I$501,9,FALSE)</f>
        <v>268</v>
      </c>
      <c r="P898" s="11" t="s">
        <v>1810</v>
      </c>
      <c r="Q898" s="11" t="str">
        <f>VLOOKUP(P898,Store_Dim!$A$2:$E$21,2,FALSE)</f>
        <v>Guerrero-Schmitt</v>
      </c>
      <c r="R898" s="11" t="str">
        <f>VLOOKUP(P898,Store_Dim!$A$2:$E$21,3,FALSE)</f>
        <v>East</v>
      </c>
      <c r="S898" s="11" t="str">
        <f>VLOOKUP(P898,Store_Dim!$A$2:$E$21,4,FALSE)</f>
        <v>East Stevechester</v>
      </c>
      <c r="T898" s="11" t="str">
        <f>VLOOKUP(P898,Store_Dim!$A$2:$E$21,5,FALSE)</f>
        <v>Flagship</v>
      </c>
      <c r="U898" s="11" t="s">
        <v>3630</v>
      </c>
      <c r="V898" s="14">
        <f>VLOOKUP(Table1[[#This Row],[Sales_ID]],Sales!$A$2:$O$2001,2,FALSE)</f>
        <v>45941</v>
      </c>
      <c r="W898" s="15">
        <f>VLOOKUP(Table1[[#This Row],[Sales_ID]],Sales!$A$2:$O$2001,12,FALSE)</f>
        <v>1</v>
      </c>
      <c r="X898" s="16" t="str">
        <f>TEXT(VLOOKUP(Table1[[#This Row],[Sales_ID]],Sales!$A$2:$O$2001,13,FALSE),"₹#,##0")</f>
        <v>₹401</v>
      </c>
      <c r="Y898" s="51">
        <f>VLOOKUP(Table1[[#This Row],[Sales_ID]],Sales!$A$2:$O$2001,14,FALSE)</f>
        <v>0.15</v>
      </c>
      <c r="Z898" s="11" t="str">
        <f>VLOOKUP(Table1[[#This Row],[Sales_ID]],Sales!$A$2:$O$2001,10,FALSE)</f>
        <v>COD</v>
      </c>
      <c r="AA898" s="50">
        <f>VLOOKUP(Table1[[#This Row],[Sales_ID]],Sales!$A$2:$O$2001,15,FALSE)</f>
        <v>341.00299999999999</v>
      </c>
    </row>
    <row r="899" spans="1:27" x14ac:dyDescent="0.3">
      <c r="A899" s="11" t="s">
        <v>1145</v>
      </c>
      <c r="B899" s="11" t="str">
        <f>PROPER(VLOOKUP(A899,Customer!$A$2:$J$501,9,FALSE))</f>
        <v>Mallory Allen</v>
      </c>
      <c r="C899" s="11" t="str">
        <f>PROPER(VLOOKUP(A899,Customer!$A$2:$H$501,3,FALSE))</f>
        <v>40</v>
      </c>
      <c r="D899" s="11" t="str">
        <f>PROPER(VLOOKUP(A899,Customer!$A$2:$H$501,4,FALSE))</f>
        <v>Female</v>
      </c>
      <c r="E899" s="11" t="str">
        <f>PROPER(VLOOKUP(A899,Customer!$A$2:$H$501,5,FALSE))</f>
        <v>North Theresa</v>
      </c>
      <c r="F899" s="11" t="str">
        <f>PROPER(VLOOKUP(A899,Customer!$A$2:$H$501,6,FALSE))</f>
        <v>Alabama</v>
      </c>
      <c r="G899" s="11" t="str">
        <f>VLOOKUP(A899,Customer!$A$2:$H$501,7,FALSE)</f>
        <v>USA</v>
      </c>
      <c r="H899" s="11" t="str">
        <f>PROPER(VLOOKUP(A899,Customer!$A$1:$J$501,10,FALSE))</f>
        <v>Platinum</v>
      </c>
      <c r="I899" s="11" t="s">
        <v>1664</v>
      </c>
      <c r="J899" s="11" t="str">
        <f>VLOOKUP(I899, Product!$A$2:$H$501, 2,FALSE)</f>
        <v>Womens Cotton Scarf</v>
      </c>
      <c r="K899" s="11" t="str">
        <f>VLOOKUP(I899,Product!$A$2:$H$501,3,FALSE)</f>
        <v>Clothing</v>
      </c>
      <c r="L899" s="11" t="str">
        <f>VLOOKUP(I899, Product!$A$2:$H$501, 4,FALSE)</f>
        <v>Accessories</v>
      </c>
      <c r="M899" s="11" t="str">
        <f>VLOOKUP(I899, Product!$A$2:$H$501,5,FALSE)</f>
        <v>Shepherd-Gould</v>
      </c>
      <c r="N899" s="12">
        <f>VLOOKUP(I899, Product!$A$2:$I$501,8,FALSE)</f>
        <v>113.83</v>
      </c>
      <c r="O899" s="12">
        <f>VLOOKUP(I899, Product!$A$2:$I$501,9,FALSE)</f>
        <v>485</v>
      </c>
      <c r="P899" s="11" t="s">
        <v>1810</v>
      </c>
      <c r="Q899" s="11" t="str">
        <f>VLOOKUP(P899,Store_Dim!$A$2:$E$21,2,FALSE)</f>
        <v>Guerrero-Schmitt</v>
      </c>
      <c r="R899" s="11" t="str">
        <f>VLOOKUP(P899,Store_Dim!$A$2:$E$21,3,FALSE)</f>
        <v>East</v>
      </c>
      <c r="S899" s="11" t="str">
        <f>VLOOKUP(P899,Store_Dim!$A$2:$E$21,4,FALSE)</f>
        <v>East Stevechester</v>
      </c>
      <c r="T899" s="11" t="str">
        <f>VLOOKUP(P899,Store_Dim!$A$2:$E$21,5,FALSE)</f>
        <v>Flagship</v>
      </c>
      <c r="U899" s="11" t="s">
        <v>3631</v>
      </c>
      <c r="V899" s="14">
        <f>VLOOKUP(Table1[[#This Row],[Sales_ID]],Sales!$A$2:$O$2001,2,FALSE)</f>
        <v>45486</v>
      </c>
      <c r="W899" s="15">
        <f>VLOOKUP(Table1[[#This Row],[Sales_ID]],Sales!$A$2:$O$2001,12,FALSE)</f>
        <v>3</v>
      </c>
      <c r="X899" s="16" t="str">
        <f>TEXT(VLOOKUP(Table1[[#This Row],[Sales_ID]],Sales!$A$2:$O$2001,13,FALSE),"₹#,##0")</f>
        <v>₹658</v>
      </c>
      <c r="Y899" s="51">
        <f>VLOOKUP(Table1[[#This Row],[Sales_ID]],Sales!$A$2:$O$2001,14,FALSE)</f>
        <v>0.12</v>
      </c>
      <c r="Z899" s="11" t="str">
        <f>VLOOKUP(Table1[[#This Row],[Sales_ID]],Sales!$A$2:$O$2001,10,FALSE)</f>
        <v>COD</v>
      </c>
      <c r="AA899" s="50">
        <f>VLOOKUP(Table1[[#This Row],[Sales_ID]],Sales!$A$2:$O$2001,15,FALSE)</f>
        <v>1737.9911999999999</v>
      </c>
    </row>
    <row r="900" spans="1:27" x14ac:dyDescent="0.3">
      <c r="A900" s="11" t="s">
        <v>657</v>
      </c>
      <c r="B900" s="11" t="str">
        <f>PROPER(VLOOKUP(A900,Customer!$A$2:$J$501,9,FALSE))</f>
        <v>Mary Boyd</v>
      </c>
      <c r="C900" s="11" t="str">
        <f>PROPER(VLOOKUP(A900,Customer!$A$2:$H$501,3,FALSE))</f>
        <v>25</v>
      </c>
      <c r="D900" s="11" t="str">
        <f>PROPER(VLOOKUP(A900,Customer!$A$2:$H$501,4,FALSE))</f>
        <v>Female</v>
      </c>
      <c r="E900" s="11" t="str">
        <f>PROPER(VLOOKUP(A900,Customer!$A$2:$H$501,5,FALSE))</f>
        <v>New Logan</v>
      </c>
      <c r="F900" s="11" t="str">
        <f>PROPER(VLOOKUP(A900,Customer!$A$2:$H$501,6,FALSE))</f>
        <v>Michigan</v>
      </c>
      <c r="G900" s="11" t="str">
        <f>VLOOKUP(A900,Customer!$A$2:$H$501,7,FALSE)</f>
        <v>USA</v>
      </c>
      <c r="H900" s="11" t="str">
        <f>PROPER(VLOOKUP(A900,Customer!$A$1:$J$501,10,FALSE))</f>
        <v>Bronze</v>
      </c>
      <c r="I900" s="11" t="s">
        <v>1646</v>
      </c>
      <c r="J900" s="11" t="str">
        <f>VLOOKUP(I900, Product!$A$2:$H$501, 2,FALSE)</f>
        <v>Men's Roll-On Perfume</v>
      </c>
      <c r="K900" s="11" t="str">
        <f>VLOOKUP(I900,Product!$A$2:$H$501,3,FALSE)</f>
        <v>Beauty</v>
      </c>
      <c r="L900" s="11" t="str">
        <f>VLOOKUP(I900, Product!$A$2:$H$501, 4,FALSE)</f>
        <v>Fragrance</v>
      </c>
      <c r="M900" s="11" t="str">
        <f>VLOOKUP(I900, Product!$A$2:$H$501,5,FALSE)</f>
        <v>Sullivan and Sons</v>
      </c>
      <c r="N900" s="12">
        <f>VLOOKUP(I900, Product!$A$2:$I$501,8,FALSE)</f>
        <v>43.29</v>
      </c>
      <c r="O900" s="12">
        <f>VLOOKUP(I900, Product!$A$2:$I$501,9,FALSE)</f>
        <v>267</v>
      </c>
      <c r="P900" s="11" t="s">
        <v>1792</v>
      </c>
      <c r="Q900" s="11" t="str">
        <f>VLOOKUP(P900,Store_Dim!$A$2:$E$21,2,FALSE)</f>
        <v>Aguirre-Keller</v>
      </c>
      <c r="R900" s="11" t="str">
        <f>VLOOKUP(P900,Store_Dim!$A$2:$E$21,3,FALSE)</f>
        <v>South</v>
      </c>
      <c r="S900" s="11" t="str">
        <f>VLOOKUP(P900,Store_Dim!$A$2:$E$21,4,FALSE)</f>
        <v>Lake Michael</v>
      </c>
      <c r="T900" s="11" t="str">
        <f>VLOOKUP(P900,Store_Dim!$A$2:$E$21,5,FALSE)</f>
        <v>Online</v>
      </c>
      <c r="U900" s="11" t="s">
        <v>3632</v>
      </c>
      <c r="V900" s="14">
        <f>VLOOKUP(Table1[[#This Row],[Sales_ID]],Sales!$A$2:$O$2001,2,FALSE)</f>
        <v>45474</v>
      </c>
      <c r="W900" s="15">
        <f>VLOOKUP(Table1[[#This Row],[Sales_ID]],Sales!$A$2:$O$2001,12,FALSE)</f>
        <v>4</v>
      </c>
      <c r="X900" s="16" t="str">
        <f>TEXT(VLOOKUP(Table1[[#This Row],[Sales_ID]],Sales!$A$2:$O$2001,13,FALSE),"₹#,##0")</f>
        <v>₹450</v>
      </c>
      <c r="Y900" s="51">
        <f>VLOOKUP(Table1[[#This Row],[Sales_ID]],Sales!$A$2:$O$2001,14,FALSE)</f>
        <v>0.02</v>
      </c>
      <c r="Z900" s="11" t="str">
        <f>VLOOKUP(Table1[[#This Row],[Sales_ID]],Sales!$A$2:$O$2001,10,FALSE)</f>
        <v>Credit Card</v>
      </c>
      <c r="AA900" s="50">
        <f>VLOOKUP(Table1[[#This Row],[Sales_ID]],Sales!$A$2:$O$2001,15,FALSE)</f>
        <v>1765.1759999999999</v>
      </c>
    </row>
    <row r="901" spans="1:27" x14ac:dyDescent="0.3">
      <c r="A901" s="11" t="s">
        <v>490</v>
      </c>
      <c r="B901" s="11" t="str">
        <f>PROPER(VLOOKUP(A901,Customer!$A$2:$J$501,9,FALSE))</f>
        <v>Cameron Simpson</v>
      </c>
      <c r="C901" s="11" t="str">
        <f>PROPER(VLOOKUP(A901,Customer!$A$2:$H$501,3,FALSE))</f>
        <v>46</v>
      </c>
      <c r="D901" s="11" t="str">
        <f>PROPER(VLOOKUP(A901,Customer!$A$2:$H$501,4,FALSE))</f>
        <v>Male</v>
      </c>
      <c r="E901" s="11" t="str">
        <f>PROPER(VLOOKUP(A901,Customer!$A$2:$H$501,5,FALSE))</f>
        <v>Michaelfort</v>
      </c>
      <c r="F901" s="11" t="str">
        <f>PROPER(VLOOKUP(A901,Customer!$A$2:$H$501,6,FALSE))</f>
        <v>Indiana</v>
      </c>
      <c r="G901" s="11" t="str">
        <f>VLOOKUP(A901,Customer!$A$2:$H$501,7,FALSE)</f>
        <v>USA</v>
      </c>
      <c r="H901" s="11" t="str">
        <f>PROPER(VLOOKUP(A901,Customer!$A$1:$J$501,10,FALSE))</f>
        <v>Platinum</v>
      </c>
      <c r="I901" s="11" t="s">
        <v>1736</v>
      </c>
      <c r="J901" s="11" t="str">
        <f>VLOOKUP(I901, Product!$A$2:$H$501, 2,FALSE)</f>
        <v>Vitamin E Body Lotion</v>
      </c>
      <c r="K901" s="11" t="str">
        <f>VLOOKUP(I901,Product!$A$2:$H$501,3,FALSE)</f>
        <v>Beauty</v>
      </c>
      <c r="L901" s="11" t="str">
        <f>VLOOKUP(I901, Product!$A$2:$H$501, 4,FALSE)</f>
        <v>Skincare</v>
      </c>
      <c r="M901" s="11" t="str">
        <f>VLOOKUP(I901, Product!$A$2:$H$501,5,FALSE)</f>
        <v>Hoffman-Williams</v>
      </c>
      <c r="N901" s="12">
        <f>VLOOKUP(I901, Product!$A$2:$I$501,8,FALSE)</f>
        <v>358.47</v>
      </c>
      <c r="O901" s="12">
        <f>VLOOKUP(I901, Product!$A$2:$I$501,9,FALSE)</f>
        <v>213</v>
      </c>
      <c r="P901" s="11" t="s">
        <v>1789</v>
      </c>
      <c r="Q901" s="11" t="str">
        <f>VLOOKUP(P901,Store_Dim!$A$2:$E$21,2,FALSE)</f>
        <v>Hill, Wagner and Ballard</v>
      </c>
      <c r="R901" s="11" t="str">
        <f>VLOOKUP(P901,Store_Dim!$A$2:$E$21,3,FALSE)</f>
        <v>East</v>
      </c>
      <c r="S901" s="11" t="str">
        <f>VLOOKUP(P901,Store_Dim!$A$2:$E$21,4,FALSE)</f>
        <v>East Davidville</v>
      </c>
      <c r="T901" s="11" t="str">
        <f>VLOOKUP(P901,Store_Dim!$A$2:$E$21,5,FALSE)</f>
        <v>Online</v>
      </c>
      <c r="U901" s="11" t="s">
        <v>3633</v>
      </c>
      <c r="V901" s="14">
        <f>VLOOKUP(Table1[[#This Row],[Sales_ID]],Sales!$A$2:$O$2001,2,FALSE)</f>
        <v>45757</v>
      </c>
      <c r="W901" s="15">
        <f>VLOOKUP(Table1[[#This Row],[Sales_ID]],Sales!$A$2:$O$2001,12,FALSE)</f>
        <v>4</v>
      </c>
      <c r="X901" s="16" t="str">
        <f>TEXT(VLOOKUP(Table1[[#This Row],[Sales_ID]],Sales!$A$2:$O$2001,13,FALSE),"₹#,##0")</f>
        <v>₹34</v>
      </c>
      <c r="Y901" s="51">
        <f>VLOOKUP(Table1[[#This Row],[Sales_ID]],Sales!$A$2:$O$2001,14,FALSE)</f>
        <v>0.05</v>
      </c>
      <c r="Z901" s="11" t="str">
        <f>VLOOKUP(Table1[[#This Row],[Sales_ID]],Sales!$A$2:$O$2001,10,FALSE)</f>
        <v>Credit Card</v>
      </c>
      <c r="AA901" s="50">
        <f>VLOOKUP(Table1[[#This Row],[Sales_ID]],Sales!$A$2:$O$2001,15,FALSE)</f>
        <v>127.794</v>
      </c>
    </row>
    <row r="902" spans="1:27" x14ac:dyDescent="0.3">
      <c r="A902" s="11" t="s">
        <v>141</v>
      </c>
      <c r="B902" s="11" t="str">
        <f>PROPER(VLOOKUP(A902,Customer!$A$2:$J$501,9,FALSE))</f>
        <v>Rachel Myers</v>
      </c>
      <c r="C902" s="11" t="str">
        <f>PROPER(VLOOKUP(A902,Customer!$A$2:$H$501,3,FALSE))</f>
        <v>52</v>
      </c>
      <c r="D902" s="11" t="str">
        <f>PROPER(VLOOKUP(A902,Customer!$A$2:$H$501,4,FALSE))</f>
        <v>Male</v>
      </c>
      <c r="E902" s="11" t="str">
        <f>PROPER(VLOOKUP(A902,Customer!$A$2:$H$501,5,FALSE))</f>
        <v>Robertberg</v>
      </c>
      <c r="F902" s="11" t="str">
        <f>PROPER(VLOOKUP(A902,Customer!$A$2:$H$501,6,FALSE))</f>
        <v>North Dakota</v>
      </c>
      <c r="G902" s="11" t="str">
        <f>VLOOKUP(A902,Customer!$A$2:$H$501,7,FALSE)</f>
        <v>USA</v>
      </c>
      <c r="H902" s="11" t="str">
        <f>PROPER(VLOOKUP(A902,Customer!$A$1:$J$501,10,FALSE))</f>
        <v>Silver</v>
      </c>
      <c r="I902" s="11" t="s">
        <v>1580</v>
      </c>
      <c r="J902" s="11" t="str">
        <f>VLOOKUP(I902, Product!$A$2:$H$501, 2,FALSE)</f>
        <v>Beard Grooming Kit</v>
      </c>
      <c r="K902" s="11" t="str">
        <f>VLOOKUP(I902,Product!$A$2:$H$501,3,FALSE)</f>
        <v>Beauty</v>
      </c>
      <c r="L902" s="11" t="str">
        <f>VLOOKUP(I902, Product!$A$2:$H$501, 4,FALSE)</f>
        <v>Grooming</v>
      </c>
      <c r="M902" s="11" t="str">
        <f>VLOOKUP(I902, Product!$A$2:$H$501,5,FALSE)</f>
        <v>Erickson-Green</v>
      </c>
      <c r="N902" s="12">
        <f>VLOOKUP(I902, Product!$A$2:$I$501,8,FALSE)</f>
        <v>337.42</v>
      </c>
      <c r="O902" s="12">
        <f>VLOOKUP(I902, Product!$A$2:$I$501,9,FALSE)</f>
        <v>256</v>
      </c>
      <c r="P902" s="11" t="s">
        <v>1752</v>
      </c>
      <c r="Q902" s="11" t="str">
        <f>VLOOKUP(P902,Store_Dim!$A$2:$E$21,2,FALSE)</f>
        <v>Rivera-Warner</v>
      </c>
      <c r="R902" s="11" t="str">
        <f>VLOOKUP(P902,Store_Dim!$A$2:$E$21,3,FALSE)</f>
        <v>East</v>
      </c>
      <c r="S902" s="11" t="str">
        <f>VLOOKUP(P902,Store_Dim!$A$2:$E$21,4,FALSE)</f>
        <v>Washingtonfurt</v>
      </c>
      <c r="T902" s="11" t="str">
        <f>VLOOKUP(P902,Store_Dim!$A$2:$E$21,5,FALSE)</f>
        <v>Flagship</v>
      </c>
      <c r="U902" s="11" t="s">
        <v>3634</v>
      </c>
      <c r="V902" s="14">
        <f>VLOOKUP(Table1[[#This Row],[Sales_ID]],Sales!$A$2:$O$2001,2,FALSE)</f>
        <v>45475</v>
      </c>
      <c r="W902" s="15">
        <f>VLOOKUP(Table1[[#This Row],[Sales_ID]],Sales!$A$2:$O$2001,12,FALSE)</f>
        <v>3</v>
      </c>
      <c r="X902" s="16" t="str">
        <f>TEXT(VLOOKUP(Table1[[#This Row],[Sales_ID]],Sales!$A$2:$O$2001,13,FALSE),"₹#,##0")</f>
        <v>₹169</v>
      </c>
      <c r="Y902" s="51">
        <f>VLOOKUP(Table1[[#This Row],[Sales_ID]],Sales!$A$2:$O$2001,14,FALSE)</f>
        <v>0.03</v>
      </c>
      <c r="Z902" s="11" t="str">
        <f>VLOOKUP(Table1[[#This Row],[Sales_ID]],Sales!$A$2:$O$2001,10,FALSE)</f>
        <v>COD</v>
      </c>
      <c r="AA902" s="50">
        <f>VLOOKUP(Table1[[#This Row],[Sales_ID]],Sales!$A$2:$O$2001,15,FALSE)</f>
        <v>491.46989999999988</v>
      </c>
    </row>
    <row r="903" spans="1:27" x14ac:dyDescent="0.3">
      <c r="A903" s="11" t="s">
        <v>341</v>
      </c>
      <c r="B903" s="11" t="str">
        <f>PROPER(VLOOKUP(A903,Customer!$A$2:$J$501,9,FALSE))</f>
        <v>Amy Fowler</v>
      </c>
      <c r="C903" s="11" t="str">
        <f>PROPER(VLOOKUP(A903,Customer!$A$2:$H$501,3,FALSE))</f>
        <v>62</v>
      </c>
      <c r="D903" s="11" t="str">
        <f>PROPER(VLOOKUP(A903,Customer!$A$2:$H$501,4,FALSE))</f>
        <v>Female</v>
      </c>
      <c r="E903" s="11" t="str">
        <f>PROPER(VLOOKUP(A903,Customer!$A$2:$H$501,5,FALSE))</f>
        <v>West Bobbyshire</v>
      </c>
      <c r="F903" s="11" t="str">
        <f>PROPER(VLOOKUP(A903,Customer!$A$2:$H$501,6,FALSE))</f>
        <v>New York</v>
      </c>
      <c r="G903" s="11" t="str">
        <f>VLOOKUP(A903,Customer!$A$2:$H$501,7,FALSE)</f>
        <v>USA</v>
      </c>
      <c r="H903" s="11" t="str">
        <f>PROPER(VLOOKUP(A903,Customer!$A$1:$J$501,10,FALSE))</f>
        <v>Platinum</v>
      </c>
      <c r="I903" s="11" t="s">
        <v>1668</v>
      </c>
      <c r="J903" s="11" t="str">
        <f>VLOOKUP(I903, Product!$A$2:$H$501, 2,FALSE)</f>
        <v>Luxury Perfume Spray</v>
      </c>
      <c r="K903" s="11" t="str">
        <f>VLOOKUP(I903,Product!$A$2:$H$501,3,FALSE)</f>
        <v>Beauty</v>
      </c>
      <c r="L903" s="11" t="str">
        <f>VLOOKUP(I903, Product!$A$2:$H$501, 4,FALSE)</f>
        <v>Fragrance</v>
      </c>
      <c r="M903" s="11" t="str">
        <f>VLOOKUP(I903, Product!$A$2:$H$501,5,FALSE)</f>
        <v>Gibson, Green and Lopez</v>
      </c>
      <c r="N903" s="12">
        <f>VLOOKUP(I903, Product!$A$2:$I$501,8,FALSE)</f>
        <v>482.75</v>
      </c>
      <c r="O903" s="12">
        <f>VLOOKUP(I903, Product!$A$2:$I$501,9,FALSE)</f>
        <v>444</v>
      </c>
      <c r="P903" s="11" t="s">
        <v>1792</v>
      </c>
      <c r="Q903" s="11" t="str">
        <f>VLOOKUP(P903,Store_Dim!$A$2:$E$21,2,FALSE)</f>
        <v>Aguirre-Keller</v>
      </c>
      <c r="R903" s="11" t="str">
        <f>VLOOKUP(P903,Store_Dim!$A$2:$E$21,3,FALSE)</f>
        <v>South</v>
      </c>
      <c r="S903" s="11" t="str">
        <f>VLOOKUP(P903,Store_Dim!$A$2:$E$21,4,FALSE)</f>
        <v>Lake Michael</v>
      </c>
      <c r="T903" s="11" t="str">
        <f>VLOOKUP(P903,Store_Dim!$A$2:$E$21,5,FALSE)</f>
        <v>Online</v>
      </c>
      <c r="U903" s="11" t="s">
        <v>3635</v>
      </c>
      <c r="V903" s="14">
        <f>VLOOKUP(Table1[[#This Row],[Sales_ID]],Sales!$A$2:$O$2001,2,FALSE)</f>
        <v>45546</v>
      </c>
      <c r="W903" s="15">
        <f>VLOOKUP(Table1[[#This Row],[Sales_ID]],Sales!$A$2:$O$2001,12,FALSE)</f>
        <v>1</v>
      </c>
      <c r="X903" s="16" t="str">
        <f>TEXT(VLOOKUP(Table1[[#This Row],[Sales_ID]],Sales!$A$2:$O$2001,13,FALSE),"₹#,##0")</f>
        <v>₹142</v>
      </c>
      <c r="Y903" s="51">
        <f>VLOOKUP(Table1[[#This Row],[Sales_ID]],Sales!$A$2:$O$2001,14,FALSE)</f>
        <v>0.06</v>
      </c>
      <c r="Z903" s="11" t="str">
        <f>VLOOKUP(Table1[[#This Row],[Sales_ID]],Sales!$A$2:$O$2001,10,FALSE)</f>
        <v>PayPal</v>
      </c>
      <c r="AA903" s="50">
        <f>VLOOKUP(Table1[[#This Row],[Sales_ID]],Sales!$A$2:$O$2001,15,FALSE)</f>
        <v>133.339</v>
      </c>
    </row>
    <row r="904" spans="1:27" x14ac:dyDescent="0.3">
      <c r="A904" s="11" t="s">
        <v>1425</v>
      </c>
      <c r="B904" s="11" t="str">
        <f>PROPER(VLOOKUP(A904,Customer!$A$2:$J$501,9,FALSE))</f>
        <v>Beth Martin</v>
      </c>
      <c r="C904" s="11" t="str">
        <f>PROPER(VLOOKUP(A904,Customer!$A$2:$H$501,3,FALSE))</f>
        <v>34</v>
      </c>
      <c r="D904" s="11" t="str">
        <f>PROPER(VLOOKUP(A904,Customer!$A$2:$H$501,4,FALSE))</f>
        <v>Female</v>
      </c>
      <c r="E904" s="11" t="str">
        <f>PROPER(VLOOKUP(A904,Customer!$A$2:$H$501,5,FALSE))</f>
        <v>Burkefurt</v>
      </c>
      <c r="F904" s="11" t="str">
        <f>PROPER(VLOOKUP(A904,Customer!$A$2:$H$501,6,FALSE))</f>
        <v>West Virginia</v>
      </c>
      <c r="G904" s="11" t="str">
        <f>VLOOKUP(A904,Customer!$A$2:$H$501,7,FALSE)</f>
        <v>USA</v>
      </c>
      <c r="H904" s="11" t="str">
        <f>PROPER(VLOOKUP(A904,Customer!$A$1:$J$501,10,FALSE))</f>
        <v>Silver</v>
      </c>
      <c r="I904" s="11" t="s">
        <v>1614</v>
      </c>
      <c r="J904" s="11" t="str">
        <f>VLOOKUP(I904, Product!$A$2:$H$501, 2,FALSE)</f>
        <v>Modern Wall Clock</v>
      </c>
      <c r="K904" s="11" t="str">
        <f>VLOOKUP(I904,Product!$A$2:$H$501,3,FALSE)</f>
        <v>Home</v>
      </c>
      <c r="L904" s="11" t="str">
        <f>VLOOKUP(I904, Product!$A$2:$H$501, 4,FALSE)</f>
        <v>Decor</v>
      </c>
      <c r="M904" s="11" t="str">
        <f>VLOOKUP(I904, Product!$A$2:$H$501,5,FALSE)</f>
        <v>Weiss-Watson</v>
      </c>
      <c r="N904" s="12">
        <f>VLOOKUP(I904, Product!$A$2:$I$501,8,FALSE)</f>
        <v>179.77</v>
      </c>
      <c r="O904" s="12">
        <f>VLOOKUP(I904, Product!$A$2:$I$501,9,FALSE)</f>
        <v>305</v>
      </c>
      <c r="P904" s="11" t="s">
        <v>1797</v>
      </c>
      <c r="Q904" s="11" t="str">
        <f>VLOOKUP(P904,Store_Dim!$A$2:$E$21,2,FALSE)</f>
        <v>Gardner, Humphrey and Contreras</v>
      </c>
      <c r="R904" s="11" t="str">
        <f>VLOOKUP(P904,Store_Dim!$A$2:$E$21,3,FALSE)</f>
        <v>East</v>
      </c>
      <c r="S904" s="11" t="str">
        <f>VLOOKUP(P904,Store_Dim!$A$2:$E$21,4,FALSE)</f>
        <v>Johnsonville</v>
      </c>
      <c r="T904" s="11" t="str">
        <f>VLOOKUP(P904,Store_Dim!$A$2:$E$21,5,FALSE)</f>
        <v>Flagship</v>
      </c>
      <c r="U904" s="11" t="s">
        <v>2007</v>
      </c>
      <c r="V904" s="14">
        <f>VLOOKUP(Table1[[#This Row],[Sales_ID]],Sales!$A$2:$O$2001,2,FALSE)</f>
        <v>45710</v>
      </c>
      <c r="W904" s="15">
        <f>VLOOKUP(Table1[[#This Row],[Sales_ID]],Sales!$A$2:$O$2001,12,FALSE)</f>
        <v>3</v>
      </c>
      <c r="X904" s="16" t="str">
        <f>TEXT(VLOOKUP(Table1[[#This Row],[Sales_ID]],Sales!$A$2:$O$2001,13,FALSE),"₹#,##0")</f>
        <v>₹54</v>
      </c>
      <c r="Y904" s="51">
        <f>VLOOKUP(Table1[[#This Row],[Sales_ID]],Sales!$A$2:$O$2001,14,FALSE)</f>
        <v>0.15</v>
      </c>
      <c r="Z904" s="11" t="str">
        <f>VLOOKUP(Table1[[#This Row],[Sales_ID]],Sales!$A$2:$O$2001,10,FALSE)</f>
        <v>PayPal</v>
      </c>
      <c r="AA904" s="50">
        <f>VLOOKUP(Table1[[#This Row],[Sales_ID]],Sales!$A$2:$O$2001,15,FALSE)</f>
        <v>137.49600000000001</v>
      </c>
    </row>
    <row r="905" spans="1:27" x14ac:dyDescent="0.3">
      <c r="A905" s="11" t="s">
        <v>966</v>
      </c>
      <c r="B905" s="11" t="str">
        <f>PROPER(VLOOKUP(A905,Customer!$A$2:$J$501,9,FALSE))</f>
        <v>Angela Robinson</v>
      </c>
      <c r="C905" s="11" t="str">
        <f>PROPER(VLOOKUP(A905,Customer!$A$2:$H$501,3,FALSE))</f>
        <v>44</v>
      </c>
      <c r="D905" s="11" t="str">
        <f>PROPER(VLOOKUP(A905,Customer!$A$2:$H$501,4,FALSE))</f>
        <v>Male</v>
      </c>
      <c r="E905" s="11" t="str">
        <f>PROPER(VLOOKUP(A905,Customer!$A$2:$H$501,5,FALSE))</f>
        <v>New Nicholasstad</v>
      </c>
      <c r="F905" s="11" t="str">
        <f>PROPER(VLOOKUP(A905,Customer!$A$2:$H$501,6,FALSE))</f>
        <v>Tennessee</v>
      </c>
      <c r="G905" s="11" t="str">
        <f>VLOOKUP(A905,Customer!$A$2:$H$501,7,FALSE)</f>
        <v>USA</v>
      </c>
      <c r="H905" s="11" t="str">
        <f>PROPER(VLOOKUP(A905,Customer!$A$1:$J$501,10,FALSE))</f>
        <v>Platinum</v>
      </c>
      <c r="I905" s="11" t="s">
        <v>1618</v>
      </c>
      <c r="J905" s="11" t="str">
        <f>VLOOKUP(I905, Product!$A$2:$H$501, 2,FALSE)</f>
        <v>Bedroom Table Lamp</v>
      </c>
      <c r="K905" s="11" t="str">
        <f>VLOOKUP(I905,Product!$A$2:$H$501,3,FALSE)</f>
        <v>Home</v>
      </c>
      <c r="L905" s="11" t="str">
        <f>VLOOKUP(I905, Product!$A$2:$H$501, 4,FALSE)</f>
        <v>Lighting</v>
      </c>
      <c r="M905" s="11" t="str">
        <f>VLOOKUP(I905, Product!$A$2:$H$501,5,FALSE)</f>
        <v>Jones LLC</v>
      </c>
      <c r="N905" s="12">
        <f>VLOOKUP(I905, Product!$A$2:$I$501,8,FALSE)</f>
        <v>382.22</v>
      </c>
      <c r="O905" s="12">
        <f>VLOOKUP(I905, Product!$A$2:$I$501,9,FALSE)</f>
        <v>329</v>
      </c>
      <c r="P905" s="11" t="s">
        <v>1779</v>
      </c>
      <c r="Q905" s="11" t="str">
        <f>VLOOKUP(P905,Store_Dim!$A$2:$E$21,2,FALSE)</f>
        <v>Martinez-Mullins</v>
      </c>
      <c r="R905" s="11" t="str">
        <f>VLOOKUP(P905,Store_Dim!$A$2:$E$21,3,FALSE)</f>
        <v>South</v>
      </c>
      <c r="S905" s="11" t="str">
        <f>VLOOKUP(P905,Store_Dim!$A$2:$E$21,4,FALSE)</f>
        <v>Williamsfurt</v>
      </c>
      <c r="T905" s="11" t="str">
        <f>VLOOKUP(P905,Store_Dim!$A$2:$E$21,5,FALSE)</f>
        <v>Online</v>
      </c>
      <c r="U905" s="11" t="s">
        <v>3636</v>
      </c>
      <c r="V905" s="14">
        <f>VLOOKUP(Table1[[#This Row],[Sales_ID]],Sales!$A$2:$O$2001,2,FALSE)</f>
        <v>45520</v>
      </c>
      <c r="W905" s="15">
        <f>VLOOKUP(Table1[[#This Row],[Sales_ID]],Sales!$A$2:$O$2001,12,FALSE)</f>
        <v>1</v>
      </c>
      <c r="X905" s="16" t="str">
        <f>TEXT(VLOOKUP(Table1[[#This Row],[Sales_ID]],Sales!$A$2:$O$2001,13,FALSE),"₹#,##0")</f>
        <v>₹617</v>
      </c>
      <c r="Y905" s="51">
        <f>VLOOKUP(Table1[[#This Row],[Sales_ID]],Sales!$A$2:$O$2001,14,FALSE)</f>
        <v>0.21</v>
      </c>
      <c r="Z905" s="11" t="str">
        <f>VLOOKUP(Table1[[#This Row],[Sales_ID]],Sales!$A$2:$O$2001,10,FALSE)</f>
        <v>Credit Card</v>
      </c>
      <c r="AA905" s="50">
        <f>VLOOKUP(Table1[[#This Row],[Sales_ID]],Sales!$A$2:$O$2001,15,FALSE)</f>
        <v>487.74599999999998</v>
      </c>
    </row>
    <row r="906" spans="1:27" x14ac:dyDescent="0.3">
      <c r="A906" s="11" t="s">
        <v>496</v>
      </c>
      <c r="B906" s="11" t="str">
        <f>PROPER(VLOOKUP(A906,Customer!$A$2:$J$501,9,FALSE))</f>
        <v>Rhonda Young</v>
      </c>
      <c r="C906" s="11" t="str">
        <f>PROPER(VLOOKUP(A906,Customer!$A$2:$H$501,3,FALSE))</f>
        <v>49</v>
      </c>
      <c r="D906" s="11" t="str">
        <f>PROPER(VLOOKUP(A906,Customer!$A$2:$H$501,4,FALSE))</f>
        <v>Female</v>
      </c>
      <c r="E906" s="11" t="str">
        <f>PROPER(VLOOKUP(A906,Customer!$A$2:$H$501,5,FALSE))</f>
        <v>Lake Nathanfort</v>
      </c>
      <c r="F906" s="11" t="str">
        <f>PROPER(VLOOKUP(A906,Customer!$A$2:$H$501,6,FALSE))</f>
        <v>Alaska</v>
      </c>
      <c r="G906" s="11" t="str">
        <f>VLOOKUP(A906,Customer!$A$2:$H$501,7,FALSE)</f>
        <v>USA</v>
      </c>
      <c r="H906" s="11" t="str">
        <f>PROPER(VLOOKUP(A906,Customer!$A$1:$J$501,10,FALSE))</f>
        <v>Platinum</v>
      </c>
      <c r="I906" s="11" t="s">
        <v>1654</v>
      </c>
      <c r="J906" s="11" t="str">
        <f>VLOOKUP(I906, Product!$A$2:$H$501, 2,FALSE)</f>
        <v>Men's Track Pants</v>
      </c>
      <c r="K906" s="11" t="str">
        <f>VLOOKUP(I906,Product!$A$2:$H$501,3,FALSE)</f>
        <v>Clothing</v>
      </c>
      <c r="L906" s="11" t="str">
        <f>VLOOKUP(I906, Product!$A$2:$H$501, 4,FALSE)</f>
        <v>Bottoms</v>
      </c>
      <c r="M906" s="11" t="str">
        <f>VLOOKUP(I906, Product!$A$2:$H$501,5,FALSE)</f>
        <v>Hamilton, Woods and Walker</v>
      </c>
      <c r="N906" s="12">
        <f>VLOOKUP(I906, Product!$A$2:$I$501,8,FALSE)</f>
        <v>386.56</v>
      </c>
      <c r="O906" s="12">
        <f>VLOOKUP(I906, Product!$A$2:$I$501,9,FALSE)</f>
        <v>125</v>
      </c>
      <c r="P906" s="11" t="s">
        <v>1757</v>
      </c>
      <c r="Q906" s="11" t="str">
        <f>VLOOKUP(P906,Store_Dim!$A$2:$E$21,2,FALSE)</f>
        <v>Martinez, Adkins and Johnson</v>
      </c>
      <c r="R906" s="11" t="str">
        <f>VLOOKUP(P906,Store_Dim!$A$2:$E$21,3,FALSE)</f>
        <v>North</v>
      </c>
      <c r="S906" s="11" t="str">
        <f>VLOOKUP(P906,Store_Dim!$A$2:$E$21,4,FALSE)</f>
        <v>Danielmouth</v>
      </c>
      <c r="T906" s="11" t="str">
        <f>VLOOKUP(P906,Store_Dim!$A$2:$E$21,5,FALSE)</f>
        <v>Flagship</v>
      </c>
      <c r="U906" s="11" t="s">
        <v>3637</v>
      </c>
      <c r="V906" s="14">
        <f>VLOOKUP(Table1[[#This Row],[Sales_ID]],Sales!$A$2:$O$2001,2,FALSE)</f>
        <v>45534</v>
      </c>
      <c r="W906" s="15">
        <f>VLOOKUP(Table1[[#This Row],[Sales_ID]],Sales!$A$2:$O$2001,12,FALSE)</f>
        <v>3</v>
      </c>
      <c r="X906" s="16" t="str">
        <f>TEXT(VLOOKUP(Table1[[#This Row],[Sales_ID]],Sales!$A$2:$O$2001,13,FALSE),"₹#,##0")</f>
        <v>₹841</v>
      </c>
      <c r="Y906" s="51">
        <f>VLOOKUP(Table1[[#This Row],[Sales_ID]],Sales!$A$2:$O$2001,14,FALSE)</f>
        <v>0.15</v>
      </c>
      <c r="Z906" s="11" t="str">
        <f>VLOOKUP(Table1[[#This Row],[Sales_ID]],Sales!$A$2:$O$2001,10,FALSE)</f>
        <v>COD</v>
      </c>
      <c r="AA906" s="50">
        <f>VLOOKUP(Table1[[#This Row],[Sales_ID]],Sales!$A$2:$O$2001,15,FALSE)</f>
        <v>2145.7485000000001</v>
      </c>
    </row>
    <row r="907" spans="1:27" x14ac:dyDescent="0.3">
      <c r="A907" s="11" t="s">
        <v>221</v>
      </c>
      <c r="B907" s="11" t="str">
        <f>PROPER(VLOOKUP(A907,Customer!$A$2:$J$501,9,FALSE))</f>
        <v>Alyssa Vargas</v>
      </c>
      <c r="C907" s="11" t="str">
        <f>PROPER(VLOOKUP(A907,Customer!$A$2:$H$501,3,FALSE))</f>
        <v>53</v>
      </c>
      <c r="D907" s="11" t="str">
        <f>PROPER(VLOOKUP(A907,Customer!$A$2:$H$501,4,FALSE))</f>
        <v>Male</v>
      </c>
      <c r="E907" s="11" t="str">
        <f>PROPER(VLOOKUP(A907,Customer!$A$2:$H$501,5,FALSE))</f>
        <v>New Kathrynland</v>
      </c>
      <c r="F907" s="11" t="str">
        <f>PROPER(VLOOKUP(A907,Customer!$A$2:$H$501,6,FALSE))</f>
        <v>Montana</v>
      </c>
      <c r="G907" s="11" t="str">
        <f>VLOOKUP(A907,Customer!$A$2:$H$501,7,FALSE)</f>
        <v>USA</v>
      </c>
      <c r="H907" s="11" t="str">
        <f>PROPER(VLOOKUP(A907,Customer!$A$1:$J$501,10,FALSE))</f>
        <v>Platinum</v>
      </c>
      <c r="I907" s="11" t="s">
        <v>1590</v>
      </c>
      <c r="J907" s="11" t="str">
        <f>VLOOKUP(I907, Product!$A$2:$H$501, 2,FALSE)</f>
        <v>Multi-Purpose Storage Box</v>
      </c>
      <c r="K907" s="11" t="str">
        <f>VLOOKUP(I907,Product!$A$2:$H$501,3,FALSE)</f>
        <v>Home</v>
      </c>
      <c r="L907" s="11" t="str">
        <f>VLOOKUP(I907, Product!$A$2:$H$501, 4,FALSE)</f>
        <v>Storage</v>
      </c>
      <c r="M907" s="11" t="str">
        <f>VLOOKUP(I907, Product!$A$2:$H$501,5,FALSE)</f>
        <v>Gardner-Montes</v>
      </c>
      <c r="N907" s="12">
        <f>VLOOKUP(I907, Product!$A$2:$I$501,8,FALSE)</f>
        <v>123.46</v>
      </c>
      <c r="O907" s="12">
        <f>VLOOKUP(I907, Product!$A$2:$I$501,9,FALSE)</f>
        <v>76</v>
      </c>
      <c r="P907" s="11" t="s">
        <v>1797</v>
      </c>
      <c r="Q907" s="11" t="str">
        <f>VLOOKUP(P907,Store_Dim!$A$2:$E$21,2,FALSE)</f>
        <v>Gardner, Humphrey and Contreras</v>
      </c>
      <c r="R907" s="11" t="str">
        <f>VLOOKUP(P907,Store_Dim!$A$2:$E$21,3,FALSE)</f>
        <v>East</v>
      </c>
      <c r="S907" s="11" t="str">
        <f>VLOOKUP(P907,Store_Dim!$A$2:$E$21,4,FALSE)</f>
        <v>Johnsonville</v>
      </c>
      <c r="T907" s="11" t="str">
        <f>VLOOKUP(P907,Store_Dim!$A$2:$E$21,5,FALSE)</f>
        <v>Flagship</v>
      </c>
      <c r="U907" s="11" t="s">
        <v>3638</v>
      </c>
      <c r="V907" s="14">
        <f>VLOOKUP(Table1[[#This Row],[Sales_ID]],Sales!$A$2:$O$2001,2,FALSE)</f>
        <v>45334</v>
      </c>
      <c r="W907" s="15">
        <f>VLOOKUP(Table1[[#This Row],[Sales_ID]],Sales!$A$2:$O$2001,12,FALSE)</f>
        <v>2</v>
      </c>
      <c r="X907" s="16" t="str">
        <f>TEXT(VLOOKUP(Table1[[#This Row],[Sales_ID]],Sales!$A$2:$O$2001,13,FALSE),"₹#,##0")</f>
        <v>₹960</v>
      </c>
      <c r="Y907" s="51">
        <f>VLOOKUP(Table1[[#This Row],[Sales_ID]],Sales!$A$2:$O$2001,14,FALSE)</f>
        <v>0.18</v>
      </c>
      <c r="Z907" s="11" t="str">
        <f>VLOOKUP(Table1[[#This Row],[Sales_ID]],Sales!$A$2:$O$2001,10,FALSE)</f>
        <v>Credit Card</v>
      </c>
      <c r="AA907" s="50">
        <f>VLOOKUP(Table1[[#This Row],[Sales_ID]],Sales!$A$2:$O$2001,15,FALSE)</f>
        <v>1575.0724</v>
      </c>
    </row>
    <row r="908" spans="1:27" x14ac:dyDescent="0.3">
      <c r="A908" s="11" t="s">
        <v>1395</v>
      </c>
      <c r="B908" s="11" t="str">
        <f>PROPER(VLOOKUP(A908,Customer!$A$2:$J$501,9,FALSE))</f>
        <v>Ashley Roberts</v>
      </c>
      <c r="C908" s="11" t="str">
        <f>PROPER(VLOOKUP(A908,Customer!$A$2:$H$501,3,FALSE))</f>
        <v>46</v>
      </c>
      <c r="D908" s="11" t="str">
        <f>PROPER(VLOOKUP(A908,Customer!$A$2:$H$501,4,FALSE))</f>
        <v>Male</v>
      </c>
      <c r="E908" s="11" t="str">
        <f>PROPER(VLOOKUP(A908,Customer!$A$2:$H$501,5,FALSE))</f>
        <v>Josephmouth</v>
      </c>
      <c r="F908" s="11" t="str">
        <f>PROPER(VLOOKUP(A908,Customer!$A$2:$H$501,6,FALSE))</f>
        <v>New Mexico</v>
      </c>
      <c r="G908" s="11" t="str">
        <f>VLOOKUP(A908,Customer!$A$2:$H$501,7,FALSE)</f>
        <v>USA</v>
      </c>
      <c r="H908" s="11" t="str">
        <f>PROPER(VLOOKUP(A908,Customer!$A$1:$J$501,10,FALSE))</f>
        <v>Gold</v>
      </c>
      <c r="I908" s="11" t="s">
        <v>1698</v>
      </c>
      <c r="J908" s="11" t="str">
        <f>VLOOKUP(I908, Product!$A$2:$H$501, 2,FALSE)</f>
        <v>Women's Ankle Boots</v>
      </c>
      <c r="K908" s="11" t="str">
        <f>VLOOKUP(I908,Product!$A$2:$H$501,3,FALSE)</f>
        <v>Clothing</v>
      </c>
      <c r="L908" s="11" t="str">
        <f>VLOOKUP(I908, Product!$A$2:$H$501, 4,FALSE)</f>
        <v>Footwear</v>
      </c>
      <c r="M908" s="11" t="str">
        <f>VLOOKUP(I908, Product!$A$2:$H$501,5,FALSE)</f>
        <v>Poole PLC</v>
      </c>
      <c r="N908" s="12">
        <f>VLOOKUP(I908, Product!$A$2:$I$501,8,FALSE)</f>
        <v>158.13999999999999</v>
      </c>
      <c r="O908" s="12">
        <f>VLOOKUP(I908, Product!$A$2:$I$501,9,FALSE)</f>
        <v>82</v>
      </c>
      <c r="P908" s="11" t="s">
        <v>1810</v>
      </c>
      <c r="Q908" s="11" t="str">
        <f>VLOOKUP(P908,Store_Dim!$A$2:$E$21,2,FALSE)</f>
        <v>Guerrero-Schmitt</v>
      </c>
      <c r="R908" s="11" t="str">
        <f>VLOOKUP(P908,Store_Dim!$A$2:$E$21,3,FALSE)</f>
        <v>East</v>
      </c>
      <c r="S908" s="11" t="str">
        <f>VLOOKUP(P908,Store_Dim!$A$2:$E$21,4,FALSE)</f>
        <v>East Stevechester</v>
      </c>
      <c r="T908" s="11" t="str">
        <f>VLOOKUP(P908,Store_Dim!$A$2:$E$21,5,FALSE)</f>
        <v>Flagship</v>
      </c>
      <c r="U908" s="11" t="s">
        <v>3639</v>
      </c>
      <c r="V908" s="14">
        <f>VLOOKUP(Table1[[#This Row],[Sales_ID]],Sales!$A$2:$O$2001,2,FALSE)</f>
        <v>45289</v>
      </c>
      <c r="W908" s="15">
        <f>VLOOKUP(Table1[[#This Row],[Sales_ID]],Sales!$A$2:$O$2001,12,FALSE)</f>
        <v>3</v>
      </c>
      <c r="X908" s="16" t="str">
        <f>TEXT(VLOOKUP(Table1[[#This Row],[Sales_ID]],Sales!$A$2:$O$2001,13,FALSE),"₹#,##0")</f>
        <v>₹717</v>
      </c>
      <c r="Y908" s="51">
        <f>VLOOKUP(Table1[[#This Row],[Sales_ID]],Sales!$A$2:$O$2001,14,FALSE)</f>
        <v>0.24</v>
      </c>
      <c r="Z908" s="11" t="str">
        <f>VLOOKUP(Table1[[#This Row],[Sales_ID]],Sales!$A$2:$O$2001,10,FALSE)</f>
        <v>PayPal</v>
      </c>
      <c r="AA908" s="50">
        <f>VLOOKUP(Table1[[#This Row],[Sales_ID]],Sales!$A$2:$O$2001,15,FALSE)</f>
        <v>1635.2616</v>
      </c>
    </row>
    <row r="909" spans="1:27" x14ac:dyDescent="0.3">
      <c r="A909" s="11" t="s">
        <v>402</v>
      </c>
      <c r="B909" s="11" t="str">
        <f>PROPER(VLOOKUP(A909,Customer!$A$2:$J$501,9,FALSE))</f>
        <v>Tyler Conrad</v>
      </c>
      <c r="C909" s="11" t="str">
        <f>PROPER(VLOOKUP(A909,Customer!$A$2:$H$501,3,FALSE))</f>
        <v>53</v>
      </c>
      <c r="D909" s="11" t="str">
        <f>PROPER(VLOOKUP(A909,Customer!$A$2:$H$501,4,FALSE))</f>
        <v>Female</v>
      </c>
      <c r="E909" s="11" t="str">
        <f>PROPER(VLOOKUP(A909,Customer!$A$2:$H$501,5,FALSE))</f>
        <v>North Curtischester</v>
      </c>
      <c r="F909" s="11" t="str">
        <f>PROPER(VLOOKUP(A909,Customer!$A$2:$H$501,6,FALSE))</f>
        <v>North Dakota</v>
      </c>
      <c r="G909" s="11" t="str">
        <f>VLOOKUP(A909,Customer!$A$2:$H$501,7,FALSE)</f>
        <v>USA</v>
      </c>
      <c r="H909" s="11" t="str">
        <f>PROPER(VLOOKUP(A909,Customer!$A$1:$J$501,10,FALSE))</f>
        <v>Platinum</v>
      </c>
      <c r="I909" s="11" t="s">
        <v>1572</v>
      </c>
      <c r="J909" s="11" t="str">
        <f>VLOOKUP(I909, Product!$A$2:$H$501, 2,FALSE)</f>
        <v>Hair Strengthening Shampoo</v>
      </c>
      <c r="K909" s="11" t="str">
        <f>VLOOKUP(I909,Product!$A$2:$H$501,3,FALSE)</f>
        <v>Beauty</v>
      </c>
      <c r="L909" s="11" t="str">
        <f>VLOOKUP(I909, Product!$A$2:$H$501, 4,FALSE)</f>
        <v>Haircare</v>
      </c>
      <c r="M909" s="11" t="str">
        <f>VLOOKUP(I909, Product!$A$2:$H$501,5,FALSE)</f>
        <v>Rice LLC</v>
      </c>
      <c r="N909" s="12">
        <f>VLOOKUP(I909, Product!$A$2:$I$501,8,FALSE)</f>
        <v>115.82</v>
      </c>
      <c r="O909" s="12">
        <f>VLOOKUP(I909, Product!$A$2:$I$501,9,FALSE)</f>
        <v>460</v>
      </c>
      <c r="P909" s="11" t="s">
        <v>1752</v>
      </c>
      <c r="Q909" s="11" t="str">
        <f>VLOOKUP(P909,Store_Dim!$A$2:$E$21,2,FALSE)</f>
        <v>Rivera-Warner</v>
      </c>
      <c r="R909" s="11" t="str">
        <f>VLOOKUP(P909,Store_Dim!$A$2:$E$21,3,FALSE)</f>
        <v>East</v>
      </c>
      <c r="S909" s="11" t="str">
        <f>VLOOKUP(P909,Store_Dim!$A$2:$E$21,4,FALSE)</f>
        <v>Washingtonfurt</v>
      </c>
      <c r="T909" s="11" t="str">
        <f>VLOOKUP(P909,Store_Dim!$A$2:$E$21,5,FALSE)</f>
        <v>Flagship</v>
      </c>
      <c r="U909" s="11" t="s">
        <v>3640</v>
      </c>
      <c r="V909" s="14">
        <f>VLOOKUP(Table1[[#This Row],[Sales_ID]],Sales!$A$2:$O$2001,2,FALSE)</f>
        <v>45832</v>
      </c>
      <c r="W909" s="15">
        <f>VLOOKUP(Table1[[#This Row],[Sales_ID]],Sales!$A$2:$O$2001,12,FALSE)</f>
        <v>1</v>
      </c>
      <c r="X909" s="16" t="str">
        <f>TEXT(VLOOKUP(Table1[[#This Row],[Sales_ID]],Sales!$A$2:$O$2001,13,FALSE),"₹#,##0")</f>
        <v>₹282</v>
      </c>
      <c r="Y909" s="51">
        <f>VLOOKUP(Table1[[#This Row],[Sales_ID]],Sales!$A$2:$O$2001,14,FALSE)</f>
        <v>0.16</v>
      </c>
      <c r="Z909" s="11" t="str">
        <f>VLOOKUP(Table1[[#This Row],[Sales_ID]],Sales!$A$2:$O$2001,10,FALSE)</f>
        <v>COD</v>
      </c>
      <c r="AA909" s="50">
        <f>VLOOKUP(Table1[[#This Row],[Sales_ID]],Sales!$A$2:$O$2001,15,FALSE)</f>
        <v>236.7372</v>
      </c>
    </row>
    <row r="910" spans="1:27" x14ac:dyDescent="0.3">
      <c r="A910" s="11" t="s">
        <v>666</v>
      </c>
      <c r="B910" s="11" t="str">
        <f>PROPER(VLOOKUP(A910,Customer!$A$2:$J$501,9,FALSE))</f>
        <v>Tiffany Herrera</v>
      </c>
      <c r="C910" s="11" t="str">
        <f>PROPER(VLOOKUP(A910,Customer!$A$2:$H$501,3,FALSE))</f>
        <v>52</v>
      </c>
      <c r="D910" s="11" t="str">
        <f>PROPER(VLOOKUP(A910,Customer!$A$2:$H$501,4,FALSE))</f>
        <v>Male</v>
      </c>
      <c r="E910" s="11" t="str">
        <f>PROPER(VLOOKUP(A910,Customer!$A$2:$H$501,5,FALSE))</f>
        <v>New Dianebury</v>
      </c>
      <c r="F910" s="11" t="str">
        <f>PROPER(VLOOKUP(A910,Customer!$A$2:$H$501,6,FALSE))</f>
        <v>Virginia</v>
      </c>
      <c r="G910" s="11" t="str">
        <f>VLOOKUP(A910,Customer!$A$2:$H$501,7,FALSE)</f>
        <v>USA</v>
      </c>
      <c r="H910" s="11" t="str">
        <f>PROPER(VLOOKUP(A910,Customer!$A$1:$J$501,10,FALSE))</f>
        <v>Platinum</v>
      </c>
      <c r="I910" s="11" t="s">
        <v>1666</v>
      </c>
      <c r="J910" s="11" t="str">
        <f>VLOOKUP(I910, Product!$A$2:$H$501, 2,FALSE)</f>
        <v>Men's Hair Styling Gel</v>
      </c>
      <c r="K910" s="11" t="str">
        <f>VLOOKUP(I910,Product!$A$2:$H$501,3,FALSE)</f>
        <v>Beauty</v>
      </c>
      <c r="L910" s="11" t="str">
        <f>VLOOKUP(I910, Product!$A$2:$H$501, 4,FALSE)</f>
        <v>Haircare</v>
      </c>
      <c r="M910" s="11" t="str">
        <f>VLOOKUP(I910, Product!$A$2:$H$501,5,FALSE)</f>
        <v>Cline-Mccarthy</v>
      </c>
      <c r="N910" s="12">
        <f>VLOOKUP(I910, Product!$A$2:$I$501,8,FALSE)</f>
        <v>17.309999999999999</v>
      </c>
      <c r="O910" s="12">
        <f>VLOOKUP(I910, Product!$A$2:$I$501,9,FALSE)</f>
        <v>399</v>
      </c>
      <c r="P910" s="11" t="s">
        <v>1799</v>
      </c>
      <c r="Q910" s="11" t="str">
        <f>VLOOKUP(P910,Store_Dim!$A$2:$E$21,2,FALSE)</f>
        <v>Mcdonald Inc</v>
      </c>
      <c r="R910" s="11" t="str">
        <f>VLOOKUP(P910,Store_Dim!$A$2:$E$21,3,FALSE)</f>
        <v>South</v>
      </c>
      <c r="S910" s="11" t="str">
        <f>VLOOKUP(P910,Store_Dim!$A$2:$E$21,4,FALSE)</f>
        <v>Christopherland</v>
      </c>
      <c r="T910" s="11" t="str">
        <f>VLOOKUP(P910,Store_Dim!$A$2:$E$21,5,FALSE)</f>
        <v>Outlet</v>
      </c>
      <c r="U910" s="11" t="s">
        <v>3641</v>
      </c>
      <c r="V910" s="14">
        <f>VLOOKUP(Table1[[#This Row],[Sales_ID]],Sales!$A$2:$O$2001,2,FALSE)</f>
        <v>45400</v>
      </c>
      <c r="W910" s="15">
        <f>VLOOKUP(Table1[[#This Row],[Sales_ID]],Sales!$A$2:$O$2001,12,FALSE)</f>
        <v>1</v>
      </c>
      <c r="X910" s="16" t="str">
        <f>TEXT(VLOOKUP(Table1[[#This Row],[Sales_ID]],Sales!$A$2:$O$2001,13,FALSE),"₹#,##0")</f>
        <v>₹509</v>
      </c>
      <c r="Y910" s="51">
        <f>VLOOKUP(Table1[[#This Row],[Sales_ID]],Sales!$A$2:$O$2001,14,FALSE)</f>
        <v>0.04</v>
      </c>
      <c r="Z910" s="11" t="str">
        <f>VLOOKUP(Table1[[#This Row],[Sales_ID]],Sales!$A$2:$O$2001,10,FALSE)</f>
        <v>PayPal</v>
      </c>
      <c r="AA910" s="50">
        <f>VLOOKUP(Table1[[#This Row],[Sales_ID]],Sales!$A$2:$O$2001,15,FALSE)</f>
        <v>488.71679999999998</v>
      </c>
    </row>
    <row r="911" spans="1:27" x14ac:dyDescent="0.3">
      <c r="A911" s="11" t="s">
        <v>1246</v>
      </c>
      <c r="B911" s="11" t="str">
        <f>PROPER(VLOOKUP(A911,Customer!$A$2:$J$501,9,FALSE))</f>
        <v>Mark Rogers</v>
      </c>
      <c r="C911" s="11" t="str">
        <f>PROPER(VLOOKUP(A911,Customer!$A$2:$H$501,3,FALSE))</f>
        <v>57</v>
      </c>
      <c r="D911" s="11" t="str">
        <f>PROPER(VLOOKUP(A911,Customer!$A$2:$H$501,4,FALSE))</f>
        <v>Female</v>
      </c>
      <c r="E911" s="11" t="str">
        <f>PROPER(VLOOKUP(A911,Customer!$A$2:$H$501,5,FALSE))</f>
        <v>Bookertown</v>
      </c>
      <c r="F911" s="11" t="str">
        <f>PROPER(VLOOKUP(A911,Customer!$A$2:$H$501,6,FALSE))</f>
        <v>Oklahoma</v>
      </c>
      <c r="G911" s="11" t="str">
        <f>VLOOKUP(A911,Customer!$A$2:$H$501,7,FALSE)</f>
        <v>USA</v>
      </c>
      <c r="H911" s="11" t="str">
        <f>PROPER(VLOOKUP(A911,Customer!$A$1:$J$501,10,FALSE))</f>
        <v>Platinum</v>
      </c>
      <c r="I911" s="11" t="s">
        <v>1740</v>
      </c>
      <c r="J911" s="11" t="str">
        <f>VLOOKUP(I911, Product!$A$2:$H$501, 2,FALSE)</f>
        <v>Women's Formal Blazer</v>
      </c>
      <c r="K911" s="11" t="str">
        <f>VLOOKUP(I911,Product!$A$2:$H$501,3,FALSE)</f>
        <v>Clothing</v>
      </c>
      <c r="L911" s="11" t="str">
        <f>VLOOKUP(I911, Product!$A$2:$H$501, 4,FALSE)</f>
        <v>Outerwear</v>
      </c>
      <c r="M911" s="11" t="str">
        <f>VLOOKUP(I911, Product!$A$2:$H$501,5,FALSE)</f>
        <v>Phillips and Sons</v>
      </c>
      <c r="N911" s="12">
        <f>VLOOKUP(I911, Product!$A$2:$I$501,8,FALSE)</f>
        <v>358.47</v>
      </c>
      <c r="O911" s="12">
        <f>VLOOKUP(I911, Product!$A$2:$I$501,9,FALSE)</f>
        <v>143</v>
      </c>
      <c r="P911" s="11" t="s">
        <v>1761</v>
      </c>
      <c r="Q911" s="11" t="str">
        <f>VLOOKUP(P911,Store_Dim!$A$2:$E$21,2,FALSE)</f>
        <v>Black-Horn</v>
      </c>
      <c r="R911" s="11" t="str">
        <f>VLOOKUP(P911,Store_Dim!$A$2:$E$21,3,FALSE)</f>
        <v>South</v>
      </c>
      <c r="S911" s="11" t="str">
        <f>VLOOKUP(P911,Store_Dim!$A$2:$E$21,4,FALSE)</f>
        <v>North Nancyview</v>
      </c>
      <c r="T911" s="11" t="str">
        <f>VLOOKUP(P911,Store_Dim!$A$2:$E$21,5,FALSE)</f>
        <v>Outlet</v>
      </c>
      <c r="U911" s="11" t="s">
        <v>3642</v>
      </c>
      <c r="V911" s="14">
        <f>VLOOKUP(Table1[[#This Row],[Sales_ID]],Sales!$A$2:$O$2001,2,FALSE)</f>
        <v>45930</v>
      </c>
      <c r="W911" s="15">
        <f>VLOOKUP(Table1[[#This Row],[Sales_ID]],Sales!$A$2:$O$2001,12,FALSE)</f>
        <v>4</v>
      </c>
      <c r="X911" s="16" t="str">
        <f>TEXT(VLOOKUP(Table1[[#This Row],[Sales_ID]],Sales!$A$2:$O$2001,13,FALSE),"₹#,##0")</f>
        <v>₹827</v>
      </c>
      <c r="Y911" s="51">
        <f>VLOOKUP(Table1[[#This Row],[Sales_ID]],Sales!$A$2:$O$2001,14,FALSE)</f>
        <v>0.3</v>
      </c>
      <c r="Z911" s="11" t="str">
        <f>VLOOKUP(Table1[[#This Row],[Sales_ID]],Sales!$A$2:$O$2001,10,FALSE)</f>
        <v>Credit Card</v>
      </c>
      <c r="AA911" s="50">
        <f>VLOOKUP(Table1[[#This Row],[Sales_ID]],Sales!$A$2:$O$2001,15,FALSE)</f>
        <v>2315.8519999999999</v>
      </c>
    </row>
    <row r="912" spans="1:27" x14ac:dyDescent="0.3">
      <c r="A912" s="11" t="s">
        <v>684</v>
      </c>
      <c r="B912" s="11" t="str">
        <f>PROPER(VLOOKUP(A912,Customer!$A$2:$J$501,9,FALSE))</f>
        <v>Antonio Jones</v>
      </c>
      <c r="C912" s="11" t="str">
        <f>PROPER(VLOOKUP(A912,Customer!$A$2:$H$501,3,FALSE))</f>
        <v>48</v>
      </c>
      <c r="D912" s="11" t="str">
        <f>PROPER(VLOOKUP(A912,Customer!$A$2:$H$501,4,FALSE))</f>
        <v>Male</v>
      </c>
      <c r="E912" s="11" t="str">
        <f>PROPER(VLOOKUP(A912,Customer!$A$2:$H$501,5,FALSE))</f>
        <v>Matthewborough</v>
      </c>
      <c r="F912" s="11" t="str">
        <f>PROPER(VLOOKUP(A912,Customer!$A$2:$H$501,6,FALSE))</f>
        <v>Georgia</v>
      </c>
      <c r="G912" s="11" t="str">
        <f>VLOOKUP(A912,Customer!$A$2:$H$501,7,FALSE)</f>
        <v>USA</v>
      </c>
      <c r="H912" s="11" t="str">
        <f>PROPER(VLOOKUP(A912,Customer!$A$1:$J$501,10,FALSE))</f>
        <v>Silver</v>
      </c>
      <c r="I912" s="11" t="s">
        <v>1606</v>
      </c>
      <c r="J912" s="11" t="str">
        <f>VLOOKUP(I912, Product!$A$2:$H$501, 2,FALSE)</f>
        <v>Fabric Sofa Throw Blanket</v>
      </c>
      <c r="K912" s="11" t="str">
        <f>VLOOKUP(I912,Product!$A$2:$H$501,3,FALSE)</f>
        <v>Home</v>
      </c>
      <c r="L912" s="11" t="str">
        <f>VLOOKUP(I912, Product!$A$2:$H$501, 4,FALSE)</f>
        <v>Decor</v>
      </c>
      <c r="M912" s="11" t="str">
        <f>VLOOKUP(I912, Product!$A$2:$H$501,5,FALSE)</f>
        <v>Hoffman Group</v>
      </c>
      <c r="N912" s="12">
        <f>VLOOKUP(I912, Product!$A$2:$I$501,8,FALSE)</f>
        <v>218.48</v>
      </c>
      <c r="O912" s="12">
        <f>VLOOKUP(I912, Product!$A$2:$I$501,9,FALSE)</f>
        <v>276</v>
      </c>
      <c r="P912" s="11" t="s">
        <v>1769</v>
      </c>
      <c r="Q912" s="11" t="str">
        <f>VLOOKUP(P912,Store_Dim!$A$2:$E$21,2,FALSE)</f>
        <v>Alexander Group</v>
      </c>
      <c r="R912" s="11" t="str">
        <f>VLOOKUP(P912,Store_Dim!$A$2:$E$21,3,FALSE)</f>
        <v>South</v>
      </c>
      <c r="S912" s="11" t="str">
        <f>VLOOKUP(P912,Store_Dim!$A$2:$E$21,4,FALSE)</f>
        <v>Port Sharon</v>
      </c>
      <c r="T912" s="11" t="str">
        <f>VLOOKUP(P912,Store_Dim!$A$2:$E$21,5,FALSE)</f>
        <v>Online</v>
      </c>
      <c r="U912" s="11" t="s">
        <v>3643</v>
      </c>
      <c r="V912" s="14">
        <f>VLOOKUP(Table1[[#This Row],[Sales_ID]],Sales!$A$2:$O$2001,2,FALSE)</f>
        <v>45935</v>
      </c>
      <c r="W912" s="15">
        <f>VLOOKUP(Table1[[#This Row],[Sales_ID]],Sales!$A$2:$O$2001,12,FALSE)</f>
        <v>2</v>
      </c>
      <c r="X912" s="16" t="str">
        <f>TEXT(VLOOKUP(Table1[[#This Row],[Sales_ID]],Sales!$A$2:$O$2001,13,FALSE),"₹#,##0")</f>
        <v>₹823</v>
      </c>
      <c r="Y912" s="51">
        <f>VLOOKUP(Table1[[#This Row],[Sales_ID]],Sales!$A$2:$O$2001,14,FALSE)</f>
        <v>0.23</v>
      </c>
      <c r="Z912" s="11" t="str">
        <f>VLOOKUP(Table1[[#This Row],[Sales_ID]],Sales!$A$2:$O$2001,10,FALSE)</f>
        <v>Credit Card</v>
      </c>
      <c r="AA912" s="50">
        <f>VLOOKUP(Table1[[#This Row],[Sales_ID]],Sales!$A$2:$O$2001,15,FALSE)</f>
        <v>1267.9744000000001</v>
      </c>
    </row>
    <row r="913" spans="1:27" x14ac:dyDescent="0.3">
      <c r="A913" s="11" t="s">
        <v>467</v>
      </c>
      <c r="B913" s="11" t="str">
        <f>PROPER(VLOOKUP(A913,Customer!$A$2:$J$501,9,FALSE))</f>
        <v>Rick Dominguez</v>
      </c>
      <c r="C913" s="11" t="str">
        <f>PROPER(VLOOKUP(A913,Customer!$A$2:$H$501,3,FALSE))</f>
        <v>55</v>
      </c>
      <c r="D913" s="11" t="str">
        <f>PROPER(VLOOKUP(A913,Customer!$A$2:$H$501,4,FALSE))</f>
        <v>Female</v>
      </c>
      <c r="E913" s="11" t="str">
        <f>PROPER(VLOOKUP(A913,Customer!$A$2:$H$501,5,FALSE))</f>
        <v>North Johnbury</v>
      </c>
      <c r="F913" s="11" t="str">
        <f>PROPER(VLOOKUP(A913,Customer!$A$2:$H$501,6,FALSE))</f>
        <v>Ohio</v>
      </c>
      <c r="G913" s="11" t="str">
        <f>VLOOKUP(A913,Customer!$A$2:$H$501,7,FALSE)</f>
        <v>USA</v>
      </c>
      <c r="H913" s="11" t="str">
        <f>PROPER(VLOOKUP(A913,Customer!$A$1:$J$501,10,FALSE))</f>
        <v>Platinum</v>
      </c>
      <c r="I913" s="11" t="s">
        <v>1600</v>
      </c>
      <c r="J913" s="11" t="str">
        <f>VLOOKUP(I913, Product!$A$2:$H$501, 2,FALSE)</f>
        <v>Wireless Bluetooth Speaker</v>
      </c>
      <c r="K913" s="11" t="str">
        <f>VLOOKUP(I913,Product!$A$2:$H$501,3,FALSE)</f>
        <v>Electronics</v>
      </c>
      <c r="L913" s="11" t="str">
        <f>VLOOKUP(I913, Product!$A$2:$H$501, 4,FALSE)</f>
        <v>Audio</v>
      </c>
      <c r="M913" s="11" t="str">
        <f>VLOOKUP(I913, Product!$A$2:$H$501,5,FALSE)</f>
        <v>Reed-Schmidt</v>
      </c>
      <c r="N913" s="12">
        <f>VLOOKUP(I913, Product!$A$2:$I$501,8,FALSE)</f>
        <v>322.41000000000003</v>
      </c>
      <c r="O913" s="12">
        <f>VLOOKUP(I913, Product!$A$2:$I$501,9,FALSE)</f>
        <v>213</v>
      </c>
      <c r="P913" s="11" t="s">
        <v>1773</v>
      </c>
      <c r="Q913" s="11" t="str">
        <f>VLOOKUP(P913,Store_Dim!$A$2:$E$21,2,FALSE)</f>
        <v>Gray Ltd</v>
      </c>
      <c r="R913" s="11" t="str">
        <f>VLOOKUP(P913,Store_Dim!$A$2:$E$21,3,FALSE)</f>
        <v>North</v>
      </c>
      <c r="S913" s="11" t="str">
        <f>VLOOKUP(P913,Store_Dim!$A$2:$E$21,4,FALSE)</f>
        <v>New Michaelchester</v>
      </c>
      <c r="T913" s="11" t="str">
        <f>VLOOKUP(P913,Store_Dim!$A$2:$E$21,5,FALSE)</f>
        <v>Outlet</v>
      </c>
      <c r="U913" s="11" t="s">
        <v>3644</v>
      </c>
      <c r="V913" s="14">
        <f>VLOOKUP(Table1[[#This Row],[Sales_ID]],Sales!$A$2:$O$2001,2,FALSE)</f>
        <v>45814</v>
      </c>
      <c r="W913" s="15">
        <f>VLOOKUP(Table1[[#This Row],[Sales_ID]],Sales!$A$2:$O$2001,12,FALSE)</f>
        <v>4</v>
      </c>
      <c r="X913" s="16" t="str">
        <f>TEXT(VLOOKUP(Table1[[#This Row],[Sales_ID]],Sales!$A$2:$O$2001,13,FALSE),"₹#,##0")</f>
        <v>₹282</v>
      </c>
      <c r="Y913" s="51">
        <f>VLOOKUP(Table1[[#This Row],[Sales_ID]],Sales!$A$2:$O$2001,14,FALSE)</f>
        <v>0.13</v>
      </c>
      <c r="Z913" s="11" t="str">
        <f>VLOOKUP(Table1[[#This Row],[Sales_ID]],Sales!$A$2:$O$2001,10,FALSE)</f>
        <v>COD</v>
      </c>
      <c r="AA913" s="50">
        <f>VLOOKUP(Table1[[#This Row],[Sales_ID]],Sales!$A$2:$O$2001,15,FALSE)</f>
        <v>981.9864</v>
      </c>
    </row>
    <row r="914" spans="1:27" x14ac:dyDescent="0.3">
      <c r="A914" s="11" t="s">
        <v>571</v>
      </c>
      <c r="B914" s="11" t="str">
        <f>PROPER(VLOOKUP(A914,Customer!$A$2:$J$501,9,FALSE))</f>
        <v>Thomas Rhodes</v>
      </c>
      <c r="C914" s="11" t="str">
        <f>PROPER(VLOOKUP(A914,Customer!$A$2:$H$501,3,FALSE))</f>
        <v>41</v>
      </c>
      <c r="D914" s="11" t="str">
        <f>PROPER(VLOOKUP(A914,Customer!$A$2:$H$501,4,FALSE))</f>
        <v>Female</v>
      </c>
      <c r="E914" s="11" t="str">
        <f>PROPER(VLOOKUP(A914,Customer!$A$2:$H$501,5,FALSE))</f>
        <v>Port Richard</v>
      </c>
      <c r="F914" s="11" t="str">
        <f>PROPER(VLOOKUP(A914,Customer!$A$2:$H$501,6,FALSE))</f>
        <v>West Virginia</v>
      </c>
      <c r="G914" s="11" t="str">
        <f>VLOOKUP(A914,Customer!$A$2:$H$501,7,FALSE)</f>
        <v>USA</v>
      </c>
      <c r="H914" s="11" t="str">
        <f>PROPER(VLOOKUP(A914,Customer!$A$1:$J$501,10,FALSE))</f>
        <v>Bronze</v>
      </c>
      <c r="I914" s="11" t="s">
        <v>1590</v>
      </c>
      <c r="J914" s="11" t="str">
        <f>VLOOKUP(I914, Product!$A$2:$H$501, 2,FALSE)</f>
        <v>Multi-Purpose Storage Box</v>
      </c>
      <c r="K914" s="11" t="str">
        <f>VLOOKUP(I914,Product!$A$2:$H$501,3,FALSE)</f>
        <v>Home</v>
      </c>
      <c r="L914" s="11" t="str">
        <f>VLOOKUP(I914, Product!$A$2:$H$501, 4,FALSE)</f>
        <v>Storage</v>
      </c>
      <c r="M914" s="11" t="str">
        <f>VLOOKUP(I914, Product!$A$2:$H$501,5,FALSE)</f>
        <v>Gardner-Montes</v>
      </c>
      <c r="N914" s="12">
        <f>VLOOKUP(I914, Product!$A$2:$I$501,8,FALSE)</f>
        <v>123.46</v>
      </c>
      <c r="O914" s="12">
        <f>VLOOKUP(I914, Product!$A$2:$I$501,9,FALSE)</f>
        <v>76</v>
      </c>
      <c r="P914" s="11" t="s">
        <v>1757</v>
      </c>
      <c r="Q914" s="11" t="str">
        <f>VLOOKUP(P914,Store_Dim!$A$2:$E$21,2,FALSE)</f>
        <v>Martinez, Adkins and Johnson</v>
      </c>
      <c r="R914" s="11" t="str">
        <f>VLOOKUP(P914,Store_Dim!$A$2:$E$21,3,FALSE)</f>
        <v>North</v>
      </c>
      <c r="S914" s="11" t="str">
        <f>VLOOKUP(P914,Store_Dim!$A$2:$E$21,4,FALSE)</f>
        <v>Danielmouth</v>
      </c>
      <c r="T914" s="11" t="str">
        <f>VLOOKUP(P914,Store_Dim!$A$2:$E$21,5,FALSE)</f>
        <v>Flagship</v>
      </c>
      <c r="U914" s="11" t="s">
        <v>3645</v>
      </c>
      <c r="V914" s="14">
        <f>VLOOKUP(Table1[[#This Row],[Sales_ID]],Sales!$A$2:$O$2001,2,FALSE)</f>
        <v>45323</v>
      </c>
      <c r="W914" s="15">
        <f>VLOOKUP(Table1[[#This Row],[Sales_ID]],Sales!$A$2:$O$2001,12,FALSE)</f>
        <v>1</v>
      </c>
      <c r="X914" s="16" t="str">
        <f>TEXT(VLOOKUP(Table1[[#This Row],[Sales_ID]],Sales!$A$2:$O$2001,13,FALSE),"₹#,##0")</f>
        <v>₹486</v>
      </c>
      <c r="Y914" s="51">
        <f>VLOOKUP(Table1[[#This Row],[Sales_ID]],Sales!$A$2:$O$2001,14,FALSE)</f>
        <v>0.09</v>
      </c>
      <c r="Z914" s="11" t="str">
        <f>VLOOKUP(Table1[[#This Row],[Sales_ID]],Sales!$A$2:$O$2001,10,FALSE)</f>
        <v>COD</v>
      </c>
      <c r="AA914" s="50">
        <f>VLOOKUP(Table1[[#This Row],[Sales_ID]],Sales!$A$2:$O$2001,15,FALSE)</f>
        <v>442.61489999999998</v>
      </c>
    </row>
    <row r="915" spans="1:27" x14ac:dyDescent="0.3">
      <c r="A915" s="11" t="s">
        <v>1235</v>
      </c>
      <c r="B915" s="11" t="str">
        <f>PROPER(VLOOKUP(A915,Customer!$A$2:$J$501,9,FALSE))</f>
        <v>Alexander Byrd</v>
      </c>
      <c r="C915" s="11" t="str">
        <f>PROPER(VLOOKUP(A915,Customer!$A$2:$H$501,3,FALSE))</f>
        <v>25</v>
      </c>
      <c r="D915" s="11" t="str">
        <f>PROPER(VLOOKUP(A915,Customer!$A$2:$H$501,4,FALSE))</f>
        <v>Female</v>
      </c>
      <c r="E915" s="11" t="str">
        <f>PROPER(VLOOKUP(A915,Customer!$A$2:$H$501,5,FALSE))</f>
        <v>Parkerview</v>
      </c>
      <c r="F915" s="11" t="str">
        <f>PROPER(VLOOKUP(A915,Customer!$A$2:$H$501,6,FALSE))</f>
        <v>New York</v>
      </c>
      <c r="G915" s="11" t="str">
        <f>VLOOKUP(A915,Customer!$A$2:$H$501,7,FALSE)</f>
        <v>USA</v>
      </c>
      <c r="H915" s="11" t="str">
        <f>PROPER(VLOOKUP(A915,Customer!$A$1:$J$501,10,FALSE))</f>
        <v>Silver</v>
      </c>
      <c r="I915" s="11" t="s">
        <v>1616</v>
      </c>
      <c r="J915" s="11" t="str">
        <f>VLOOKUP(I915, Product!$A$2:$H$501, 2,FALSE)</f>
        <v>Gaming Mechanical Keyboard</v>
      </c>
      <c r="K915" s="11" t="str">
        <f>VLOOKUP(I915,Product!$A$2:$H$501,3,FALSE)</f>
        <v>Electronics</v>
      </c>
      <c r="L915" s="11" t="str">
        <f>VLOOKUP(I915, Product!$A$2:$H$501, 4,FALSE)</f>
        <v>Computer</v>
      </c>
      <c r="M915" s="11" t="str">
        <f>VLOOKUP(I915, Product!$A$2:$H$501,5,FALSE)</f>
        <v>Lucero LLC</v>
      </c>
      <c r="N915" s="12">
        <f>VLOOKUP(I915, Product!$A$2:$I$501,8,FALSE)</f>
        <v>419.28</v>
      </c>
      <c r="O915" s="12">
        <f>VLOOKUP(I915, Product!$A$2:$I$501,9,FALSE)</f>
        <v>86</v>
      </c>
      <c r="P915" s="11" t="s">
        <v>1752</v>
      </c>
      <c r="Q915" s="11" t="str">
        <f>VLOOKUP(P915,Store_Dim!$A$2:$E$21,2,FALSE)</f>
        <v>Rivera-Warner</v>
      </c>
      <c r="R915" s="11" t="str">
        <f>VLOOKUP(P915,Store_Dim!$A$2:$E$21,3,FALSE)</f>
        <v>East</v>
      </c>
      <c r="S915" s="11" t="str">
        <f>VLOOKUP(P915,Store_Dim!$A$2:$E$21,4,FALSE)</f>
        <v>Washingtonfurt</v>
      </c>
      <c r="T915" s="11" t="str">
        <f>VLOOKUP(P915,Store_Dim!$A$2:$E$21,5,FALSE)</f>
        <v>Flagship</v>
      </c>
      <c r="U915" s="11" t="s">
        <v>2008</v>
      </c>
      <c r="V915" s="14">
        <f>VLOOKUP(Table1[[#This Row],[Sales_ID]],Sales!$A$2:$O$2001,2,FALSE)</f>
        <v>45753</v>
      </c>
      <c r="W915" s="15">
        <f>VLOOKUP(Table1[[#This Row],[Sales_ID]],Sales!$A$2:$O$2001,12,FALSE)</f>
        <v>4</v>
      </c>
      <c r="X915" s="16" t="str">
        <f>TEXT(VLOOKUP(Table1[[#This Row],[Sales_ID]],Sales!$A$2:$O$2001,13,FALSE),"₹#,##0")</f>
        <v>₹742</v>
      </c>
      <c r="Y915" s="51">
        <f>VLOOKUP(Table1[[#This Row],[Sales_ID]],Sales!$A$2:$O$2001,14,FALSE)</f>
        <v>0.02</v>
      </c>
      <c r="Z915" s="11" t="str">
        <f>VLOOKUP(Table1[[#This Row],[Sales_ID]],Sales!$A$2:$O$2001,10,FALSE)</f>
        <v>COD</v>
      </c>
      <c r="AA915" s="50">
        <f>VLOOKUP(Table1[[#This Row],[Sales_ID]],Sales!$A$2:$O$2001,15,FALSE)</f>
        <v>2908.1696000000002</v>
      </c>
    </row>
    <row r="916" spans="1:27" x14ac:dyDescent="0.3">
      <c r="A916" s="11" t="s">
        <v>172</v>
      </c>
      <c r="B916" s="11" t="str">
        <f>PROPER(VLOOKUP(A916,Customer!$A$2:$J$501,9,FALSE))</f>
        <v>Denise Williams</v>
      </c>
      <c r="C916" s="11" t="str">
        <f>PROPER(VLOOKUP(A916,Customer!$A$2:$H$501,3,FALSE))</f>
        <v>34</v>
      </c>
      <c r="D916" s="11" t="str">
        <f>PROPER(VLOOKUP(A916,Customer!$A$2:$H$501,4,FALSE))</f>
        <v>Male</v>
      </c>
      <c r="E916" s="11" t="str">
        <f>PROPER(VLOOKUP(A916,Customer!$A$2:$H$501,5,FALSE))</f>
        <v>Christianstad</v>
      </c>
      <c r="F916" s="11" t="str">
        <f>PROPER(VLOOKUP(A916,Customer!$A$2:$H$501,6,FALSE))</f>
        <v>Hawaii</v>
      </c>
      <c r="G916" s="11" t="str">
        <f>VLOOKUP(A916,Customer!$A$2:$H$501,7,FALSE)</f>
        <v>USA</v>
      </c>
      <c r="H916" s="11" t="str">
        <f>PROPER(VLOOKUP(A916,Customer!$A$1:$J$501,10,FALSE))</f>
        <v>Bronze</v>
      </c>
      <c r="I916" s="11" t="s">
        <v>1584</v>
      </c>
      <c r="J916" s="11" t="str">
        <f>VLOOKUP(I916, Product!$A$2:$H$501, 2,FALSE)</f>
        <v>Women's Denim Jeans</v>
      </c>
      <c r="K916" s="11" t="str">
        <f>VLOOKUP(I916,Product!$A$2:$H$501,3,FALSE)</f>
        <v>Clothing</v>
      </c>
      <c r="L916" s="11" t="str">
        <f>VLOOKUP(I916, Product!$A$2:$H$501, 4,FALSE)</f>
        <v>Bottoms</v>
      </c>
      <c r="M916" s="11" t="str">
        <f>VLOOKUP(I916, Product!$A$2:$H$501,5,FALSE)</f>
        <v>Guerra-Hendrix</v>
      </c>
      <c r="N916" s="12">
        <f>VLOOKUP(I916, Product!$A$2:$I$501,8,FALSE)</f>
        <v>265.73266666666666</v>
      </c>
      <c r="O916" s="12">
        <f>VLOOKUP(I916, Product!$A$2:$I$501,9,FALSE)</f>
        <v>343</v>
      </c>
      <c r="P916" s="11" t="s">
        <v>1766</v>
      </c>
      <c r="Q916" s="11" t="str">
        <f>VLOOKUP(P916,Store_Dim!$A$2:$E$21,2,FALSE)</f>
        <v>Johnson-Wright</v>
      </c>
      <c r="R916" s="11" t="str">
        <f>VLOOKUP(P916,Store_Dim!$A$2:$E$21,3,FALSE)</f>
        <v>North</v>
      </c>
      <c r="S916" s="11" t="str">
        <f>VLOOKUP(P916,Store_Dim!$A$2:$E$21,4,FALSE)</f>
        <v>Hoodberg</v>
      </c>
      <c r="T916" s="11" t="str">
        <f>VLOOKUP(P916,Store_Dim!$A$2:$E$21,5,FALSE)</f>
        <v>Outlet</v>
      </c>
      <c r="U916" s="11" t="s">
        <v>3646</v>
      </c>
      <c r="V916" s="14">
        <f>VLOOKUP(Table1[[#This Row],[Sales_ID]],Sales!$A$2:$O$2001,2,FALSE)</f>
        <v>45312</v>
      </c>
      <c r="W916" s="15">
        <f>VLOOKUP(Table1[[#This Row],[Sales_ID]],Sales!$A$2:$O$2001,12,FALSE)</f>
        <v>2</v>
      </c>
      <c r="X916" s="16" t="str">
        <f>TEXT(VLOOKUP(Table1[[#This Row],[Sales_ID]],Sales!$A$2:$O$2001,13,FALSE),"₹#,##0")</f>
        <v>₹604</v>
      </c>
      <c r="Y916" s="51">
        <f>VLOOKUP(Table1[[#This Row],[Sales_ID]],Sales!$A$2:$O$2001,14,FALSE)</f>
        <v>0.18</v>
      </c>
      <c r="Z916" s="11" t="str">
        <f>VLOOKUP(Table1[[#This Row],[Sales_ID]],Sales!$A$2:$O$2001,10,FALSE)</f>
        <v>COD</v>
      </c>
      <c r="AA916" s="50">
        <f>VLOOKUP(Table1[[#This Row],[Sales_ID]],Sales!$A$2:$O$2001,15,FALSE)</f>
        <v>989.93680000000006</v>
      </c>
    </row>
    <row r="917" spans="1:27" x14ac:dyDescent="0.3">
      <c r="A917" s="11" t="s">
        <v>496</v>
      </c>
      <c r="B917" s="11" t="str">
        <f>PROPER(VLOOKUP(A917,Customer!$A$2:$J$501,9,FALSE))</f>
        <v>Rhonda Young</v>
      </c>
      <c r="C917" s="11" t="str">
        <f>PROPER(VLOOKUP(A917,Customer!$A$2:$H$501,3,FALSE))</f>
        <v>49</v>
      </c>
      <c r="D917" s="11" t="str">
        <f>PROPER(VLOOKUP(A917,Customer!$A$2:$H$501,4,FALSE))</f>
        <v>Female</v>
      </c>
      <c r="E917" s="11" t="str">
        <f>PROPER(VLOOKUP(A917,Customer!$A$2:$H$501,5,FALSE))</f>
        <v>Lake Nathanfort</v>
      </c>
      <c r="F917" s="11" t="str">
        <f>PROPER(VLOOKUP(A917,Customer!$A$2:$H$501,6,FALSE))</f>
        <v>Alaska</v>
      </c>
      <c r="G917" s="11" t="str">
        <f>VLOOKUP(A917,Customer!$A$2:$H$501,7,FALSE)</f>
        <v>USA</v>
      </c>
      <c r="H917" s="11" t="str">
        <f>PROPER(VLOOKUP(A917,Customer!$A$1:$J$501,10,FALSE))</f>
        <v>Platinum</v>
      </c>
      <c r="I917" s="11" t="s">
        <v>1622</v>
      </c>
      <c r="J917" s="11" t="str">
        <f>VLOOKUP(I917, Product!$A$2:$H$501, 2,FALSE)</f>
        <v>Men's Casual Sneakers</v>
      </c>
      <c r="K917" s="11" t="str">
        <f>VLOOKUP(I917,Product!$A$2:$H$501,3,FALSE)</f>
        <v>Clothing</v>
      </c>
      <c r="L917" s="11" t="str">
        <f>VLOOKUP(I917, Product!$A$2:$H$501, 4,FALSE)</f>
        <v>Footwear</v>
      </c>
      <c r="M917" s="11" t="str">
        <f>VLOOKUP(I917, Product!$A$2:$H$501,5,FALSE)</f>
        <v>Hogan-Lee</v>
      </c>
      <c r="N917" s="12">
        <f>VLOOKUP(I917, Product!$A$2:$I$501,8,FALSE)</f>
        <v>353.47</v>
      </c>
      <c r="O917" s="12">
        <f>VLOOKUP(I917, Product!$A$2:$I$501,9,FALSE)</f>
        <v>214</v>
      </c>
      <c r="P917" s="11" t="s">
        <v>1782</v>
      </c>
      <c r="Q917" s="11" t="str">
        <f>VLOOKUP(P917,Store_Dim!$A$2:$E$21,2,FALSE)</f>
        <v>Bean, Jones and Park</v>
      </c>
      <c r="R917" s="11" t="str">
        <f>VLOOKUP(P917,Store_Dim!$A$2:$E$21,3,FALSE)</f>
        <v>West</v>
      </c>
      <c r="S917" s="11" t="str">
        <f>VLOOKUP(P917,Store_Dim!$A$2:$E$21,4,FALSE)</f>
        <v>Thompsonborough</v>
      </c>
      <c r="T917" s="11" t="str">
        <f>VLOOKUP(P917,Store_Dim!$A$2:$E$21,5,FALSE)</f>
        <v>Online</v>
      </c>
      <c r="U917" s="11" t="s">
        <v>3647</v>
      </c>
      <c r="V917" s="14">
        <f>VLOOKUP(Table1[[#This Row],[Sales_ID]],Sales!$A$2:$O$2001,2,FALSE)</f>
        <v>45554</v>
      </c>
      <c r="W917" s="15">
        <f>VLOOKUP(Table1[[#This Row],[Sales_ID]],Sales!$A$2:$O$2001,12,FALSE)</f>
        <v>3</v>
      </c>
      <c r="X917" s="16" t="str">
        <f>TEXT(VLOOKUP(Table1[[#This Row],[Sales_ID]],Sales!$A$2:$O$2001,13,FALSE),"₹#,##0")</f>
        <v>₹204</v>
      </c>
      <c r="Y917" s="51">
        <f>VLOOKUP(Table1[[#This Row],[Sales_ID]],Sales!$A$2:$O$2001,14,FALSE)</f>
        <v>0.1</v>
      </c>
      <c r="Z917" s="11" t="str">
        <f>VLOOKUP(Table1[[#This Row],[Sales_ID]],Sales!$A$2:$O$2001,10,FALSE)</f>
        <v>PayPal</v>
      </c>
      <c r="AA917" s="50">
        <f>VLOOKUP(Table1[[#This Row],[Sales_ID]],Sales!$A$2:$O$2001,15,FALSE)</f>
        <v>551.25900000000001</v>
      </c>
    </row>
    <row r="918" spans="1:27" x14ac:dyDescent="0.3">
      <c r="A918" s="11" t="s">
        <v>467</v>
      </c>
      <c r="B918" s="11" t="str">
        <f>PROPER(VLOOKUP(A918,Customer!$A$2:$J$501,9,FALSE))</f>
        <v>Rick Dominguez</v>
      </c>
      <c r="C918" s="11" t="str">
        <f>PROPER(VLOOKUP(A918,Customer!$A$2:$H$501,3,FALSE))</f>
        <v>55</v>
      </c>
      <c r="D918" s="11" t="str">
        <f>PROPER(VLOOKUP(A918,Customer!$A$2:$H$501,4,FALSE))</f>
        <v>Female</v>
      </c>
      <c r="E918" s="11" t="str">
        <f>PROPER(VLOOKUP(A918,Customer!$A$2:$H$501,5,FALSE))</f>
        <v>North Johnbury</v>
      </c>
      <c r="F918" s="11" t="str">
        <f>PROPER(VLOOKUP(A918,Customer!$A$2:$H$501,6,FALSE))</f>
        <v>Ohio</v>
      </c>
      <c r="G918" s="11" t="str">
        <f>VLOOKUP(A918,Customer!$A$2:$H$501,7,FALSE)</f>
        <v>USA</v>
      </c>
      <c r="H918" s="11" t="str">
        <f>PROPER(VLOOKUP(A918,Customer!$A$1:$J$501,10,FALSE))</f>
        <v>Platinum</v>
      </c>
      <c r="I918" s="11" t="s">
        <v>1562</v>
      </c>
      <c r="J918" s="11" t="str">
        <f>VLOOKUP(I918, Product!$A$2:$H$501, 2,FALSE)</f>
        <v>Wireless Bluetooth Earbuds</v>
      </c>
      <c r="K918" s="11" t="str">
        <f>VLOOKUP(I918,Product!$A$2:$H$501,3,FALSE)</f>
        <v>Electronics</v>
      </c>
      <c r="L918" s="11" t="str">
        <f>VLOOKUP(I918, Product!$A$2:$H$501, 4,FALSE)</f>
        <v>Audio</v>
      </c>
      <c r="M918" s="11" t="str">
        <f>VLOOKUP(I918, Product!$A$2:$H$501,5,FALSE)</f>
        <v>Perez-Johnston</v>
      </c>
      <c r="N918" s="12">
        <f>VLOOKUP(I918, Product!$A$2:$I$501,8,FALSE)</f>
        <v>439.07</v>
      </c>
      <c r="O918" s="12">
        <f>VLOOKUP(I918, Product!$A$2:$I$501,9,FALSE)</f>
        <v>142</v>
      </c>
      <c r="P918" s="11" t="s">
        <v>1801</v>
      </c>
      <c r="Q918" s="11" t="str">
        <f>VLOOKUP(P918,Store_Dim!$A$2:$E$21,2,FALSE)</f>
        <v>Shelton PLC</v>
      </c>
      <c r="R918" s="11" t="str">
        <f>VLOOKUP(P918,Store_Dim!$A$2:$E$21,3,FALSE)</f>
        <v>North</v>
      </c>
      <c r="S918" s="11" t="str">
        <f>VLOOKUP(P918,Store_Dim!$A$2:$E$21,4,FALSE)</f>
        <v>East Jenniferstad</v>
      </c>
      <c r="T918" s="11" t="str">
        <f>VLOOKUP(P918,Store_Dim!$A$2:$E$21,5,FALSE)</f>
        <v>Flagship</v>
      </c>
      <c r="U918" s="11" t="s">
        <v>3648</v>
      </c>
      <c r="V918" s="14">
        <f>VLOOKUP(Table1[[#This Row],[Sales_ID]],Sales!$A$2:$O$2001,2,FALSE)</f>
        <v>45310</v>
      </c>
      <c r="W918" s="15">
        <f>VLOOKUP(Table1[[#This Row],[Sales_ID]],Sales!$A$2:$O$2001,12,FALSE)</f>
        <v>1</v>
      </c>
      <c r="X918" s="16" t="str">
        <f>TEXT(VLOOKUP(Table1[[#This Row],[Sales_ID]],Sales!$A$2:$O$2001,13,FALSE),"₹#,##0")</f>
        <v>₹44</v>
      </c>
      <c r="Y918" s="51">
        <f>VLOOKUP(Table1[[#This Row],[Sales_ID]],Sales!$A$2:$O$2001,14,FALSE)</f>
        <v>0.01</v>
      </c>
      <c r="Z918" s="11" t="str">
        <f>VLOOKUP(Table1[[#This Row],[Sales_ID]],Sales!$A$2:$O$2001,10,FALSE)</f>
        <v>COD</v>
      </c>
      <c r="AA918" s="50">
        <f>VLOOKUP(Table1[[#This Row],[Sales_ID]],Sales!$A$2:$O$2001,15,FALSE)</f>
        <v>43.144199999999998</v>
      </c>
    </row>
    <row r="919" spans="1:27" x14ac:dyDescent="0.3">
      <c r="A919" s="11" t="s">
        <v>1044</v>
      </c>
      <c r="B919" s="11" t="str">
        <f>PROPER(VLOOKUP(A919,Customer!$A$2:$J$501,9,FALSE))</f>
        <v>Dr. Lindsay Hanna</v>
      </c>
      <c r="C919" s="11" t="str">
        <f>PROPER(VLOOKUP(A919,Customer!$A$2:$H$501,3,FALSE))</f>
        <v>34</v>
      </c>
      <c r="D919" s="11" t="str">
        <f>PROPER(VLOOKUP(A919,Customer!$A$2:$H$501,4,FALSE))</f>
        <v>Female</v>
      </c>
      <c r="E919" s="11" t="str">
        <f>PROPER(VLOOKUP(A919,Customer!$A$2:$H$501,5,FALSE))</f>
        <v>New Paulstad</v>
      </c>
      <c r="F919" s="11" t="str">
        <f>PROPER(VLOOKUP(A919,Customer!$A$2:$H$501,6,FALSE))</f>
        <v>Hawaii</v>
      </c>
      <c r="G919" s="11" t="str">
        <f>VLOOKUP(A919,Customer!$A$2:$H$501,7,FALSE)</f>
        <v>USA</v>
      </c>
      <c r="H919" s="11" t="str">
        <f>PROPER(VLOOKUP(A919,Customer!$A$1:$J$501,10,FALSE))</f>
        <v>Bronze</v>
      </c>
      <c r="I919" s="11" t="s">
        <v>1642</v>
      </c>
      <c r="J919" s="11" t="str">
        <f>VLOOKUP(I919, Product!$A$2:$H$501, 2,FALSE)</f>
        <v>Makeup Brush Set</v>
      </c>
      <c r="K919" s="11" t="str">
        <f>VLOOKUP(I919,Product!$A$2:$H$501,3,FALSE)</f>
        <v>Beauty</v>
      </c>
      <c r="L919" s="11" t="str">
        <f>VLOOKUP(I919, Product!$A$2:$H$501, 4,FALSE)</f>
        <v>Makeup</v>
      </c>
      <c r="M919" s="11" t="str">
        <f>VLOOKUP(I919, Product!$A$2:$H$501,5,FALSE)</f>
        <v>Cook Inc</v>
      </c>
      <c r="N919" s="12">
        <f>VLOOKUP(I919, Product!$A$2:$I$501,8,FALSE)</f>
        <v>250.41615384615383</v>
      </c>
      <c r="O919" s="12">
        <f>VLOOKUP(I919, Product!$A$2:$I$501,9,FALSE)</f>
        <v>431</v>
      </c>
      <c r="P919" s="11" t="s">
        <v>1761</v>
      </c>
      <c r="Q919" s="11" t="str">
        <f>VLOOKUP(P919,Store_Dim!$A$2:$E$21,2,FALSE)</f>
        <v>Black-Horn</v>
      </c>
      <c r="R919" s="11" t="str">
        <f>VLOOKUP(P919,Store_Dim!$A$2:$E$21,3,FALSE)</f>
        <v>South</v>
      </c>
      <c r="S919" s="11" t="str">
        <f>VLOOKUP(P919,Store_Dim!$A$2:$E$21,4,FALSE)</f>
        <v>North Nancyview</v>
      </c>
      <c r="T919" s="11" t="str">
        <f>VLOOKUP(P919,Store_Dim!$A$2:$E$21,5,FALSE)</f>
        <v>Outlet</v>
      </c>
      <c r="U919" s="11" t="s">
        <v>3649</v>
      </c>
      <c r="V919" s="14">
        <f>VLOOKUP(Table1[[#This Row],[Sales_ID]],Sales!$A$2:$O$2001,2,FALSE)</f>
        <v>45594</v>
      </c>
      <c r="W919" s="15">
        <f>VLOOKUP(Table1[[#This Row],[Sales_ID]],Sales!$A$2:$O$2001,12,FALSE)</f>
        <v>3</v>
      </c>
      <c r="X919" s="16" t="str">
        <f>TEXT(VLOOKUP(Table1[[#This Row],[Sales_ID]],Sales!$A$2:$O$2001,13,FALSE),"₹#,##0")</f>
        <v>₹469</v>
      </c>
      <c r="Y919" s="51">
        <f>VLOOKUP(Table1[[#This Row],[Sales_ID]],Sales!$A$2:$O$2001,14,FALSE)</f>
        <v>0.14000000000000001</v>
      </c>
      <c r="Z919" s="11" t="str">
        <f>VLOOKUP(Table1[[#This Row],[Sales_ID]],Sales!$A$2:$O$2001,10,FALSE)</f>
        <v>PayPal</v>
      </c>
      <c r="AA919" s="50">
        <f>VLOOKUP(Table1[[#This Row],[Sales_ID]],Sales!$A$2:$O$2001,15,FALSE)</f>
        <v>1210.8714</v>
      </c>
    </row>
    <row r="920" spans="1:27" x14ac:dyDescent="0.3">
      <c r="A920" s="11" t="s">
        <v>681</v>
      </c>
      <c r="B920" s="11" t="str">
        <f>PROPER(VLOOKUP(A920,Customer!$A$2:$J$501,9,FALSE))</f>
        <v>Joan Johnson</v>
      </c>
      <c r="C920" s="11" t="str">
        <f>PROPER(VLOOKUP(A920,Customer!$A$2:$H$501,3,FALSE))</f>
        <v>50</v>
      </c>
      <c r="D920" s="11" t="str">
        <f>PROPER(VLOOKUP(A920,Customer!$A$2:$H$501,4,FALSE))</f>
        <v>Female</v>
      </c>
      <c r="E920" s="11" t="str">
        <f>PROPER(VLOOKUP(A920,Customer!$A$2:$H$501,5,FALSE))</f>
        <v>Lake Josephport</v>
      </c>
      <c r="F920" s="11" t="str">
        <f>PROPER(VLOOKUP(A920,Customer!$A$2:$H$501,6,FALSE))</f>
        <v>Maine</v>
      </c>
      <c r="G920" s="11" t="str">
        <f>VLOOKUP(A920,Customer!$A$2:$H$501,7,FALSE)</f>
        <v>USA</v>
      </c>
      <c r="H920" s="11" t="str">
        <f>PROPER(VLOOKUP(A920,Customer!$A$1:$J$501,10,FALSE))</f>
        <v>Platinum</v>
      </c>
      <c r="I920" s="11" t="s">
        <v>1562</v>
      </c>
      <c r="J920" s="11" t="str">
        <f>VLOOKUP(I920, Product!$A$2:$H$501, 2,FALSE)</f>
        <v>Wireless Bluetooth Earbuds</v>
      </c>
      <c r="K920" s="11" t="str">
        <f>VLOOKUP(I920,Product!$A$2:$H$501,3,FALSE)</f>
        <v>Electronics</v>
      </c>
      <c r="L920" s="11" t="str">
        <f>VLOOKUP(I920, Product!$A$2:$H$501, 4,FALSE)</f>
        <v>Audio</v>
      </c>
      <c r="M920" s="11" t="str">
        <f>VLOOKUP(I920, Product!$A$2:$H$501,5,FALSE)</f>
        <v>Perez-Johnston</v>
      </c>
      <c r="N920" s="12">
        <f>VLOOKUP(I920, Product!$A$2:$I$501,8,FALSE)</f>
        <v>439.07</v>
      </c>
      <c r="O920" s="12">
        <f>VLOOKUP(I920, Product!$A$2:$I$501,9,FALSE)</f>
        <v>142</v>
      </c>
      <c r="P920" s="11" t="s">
        <v>1782</v>
      </c>
      <c r="Q920" s="11" t="str">
        <f>VLOOKUP(P920,Store_Dim!$A$2:$E$21,2,FALSE)</f>
        <v>Bean, Jones and Park</v>
      </c>
      <c r="R920" s="11" t="str">
        <f>VLOOKUP(P920,Store_Dim!$A$2:$E$21,3,FALSE)</f>
        <v>West</v>
      </c>
      <c r="S920" s="11" t="str">
        <f>VLOOKUP(P920,Store_Dim!$A$2:$E$21,4,FALSE)</f>
        <v>Thompsonborough</v>
      </c>
      <c r="T920" s="11" t="str">
        <f>VLOOKUP(P920,Store_Dim!$A$2:$E$21,5,FALSE)</f>
        <v>Online</v>
      </c>
      <c r="U920" s="11" t="s">
        <v>3650</v>
      </c>
      <c r="V920" s="14">
        <f>VLOOKUP(Table1[[#This Row],[Sales_ID]],Sales!$A$2:$O$2001,2,FALSE)</f>
        <v>45840</v>
      </c>
      <c r="W920" s="15">
        <f>VLOOKUP(Table1[[#This Row],[Sales_ID]],Sales!$A$2:$O$2001,12,FALSE)</f>
        <v>4</v>
      </c>
      <c r="X920" s="16" t="str">
        <f>TEXT(VLOOKUP(Table1[[#This Row],[Sales_ID]],Sales!$A$2:$O$2001,13,FALSE),"₹#,##0")</f>
        <v>₹836</v>
      </c>
      <c r="Y920" s="51">
        <f>VLOOKUP(Table1[[#This Row],[Sales_ID]],Sales!$A$2:$O$2001,14,FALSE)</f>
        <v>0.12</v>
      </c>
      <c r="Z920" s="11" t="str">
        <f>VLOOKUP(Table1[[#This Row],[Sales_ID]],Sales!$A$2:$O$2001,10,FALSE)</f>
        <v>Credit Card</v>
      </c>
      <c r="AA920" s="50">
        <f>VLOOKUP(Table1[[#This Row],[Sales_ID]],Sales!$A$2:$O$2001,15,FALSE)</f>
        <v>2943.5295999999998</v>
      </c>
    </row>
    <row r="921" spans="1:27" x14ac:dyDescent="0.3">
      <c r="A921" s="11" t="s">
        <v>589</v>
      </c>
      <c r="B921" s="11" t="str">
        <f>PROPER(VLOOKUP(A921,Customer!$A$2:$J$501,9,FALSE))</f>
        <v>Michelle Myers</v>
      </c>
      <c r="C921" s="11" t="str">
        <f>PROPER(VLOOKUP(A921,Customer!$A$2:$H$501,3,FALSE))</f>
        <v>33</v>
      </c>
      <c r="D921" s="11" t="str">
        <f>PROPER(VLOOKUP(A921,Customer!$A$2:$H$501,4,FALSE))</f>
        <v>Female</v>
      </c>
      <c r="E921" s="11" t="str">
        <f>PROPER(VLOOKUP(A921,Customer!$A$2:$H$501,5,FALSE))</f>
        <v>West Daniel</v>
      </c>
      <c r="F921" s="11" t="str">
        <f>PROPER(VLOOKUP(A921,Customer!$A$2:$H$501,6,FALSE))</f>
        <v>South Carolina</v>
      </c>
      <c r="G921" s="11" t="str">
        <f>VLOOKUP(A921,Customer!$A$2:$H$501,7,FALSE)</f>
        <v>USA</v>
      </c>
      <c r="H921" s="11" t="str">
        <f>PROPER(VLOOKUP(A921,Customer!$A$1:$J$501,10,FALSE))</f>
        <v>Bronze</v>
      </c>
      <c r="I921" s="11" t="s">
        <v>1682</v>
      </c>
      <c r="J921" s="11" t="str">
        <f>VLOOKUP(I921, Product!$A$2:$H$501, 2,FALSE)</f>
        <v>Smart LED Light Strip</v>
      </c>
      <c r="K921" s="11" t="str">
        <f>VLOOKUP(I921,Product!$A$2:$H$501,3,FALSE)</f>
        <v>Electronics</v>
      </c>
      <c r="L921" s="11" t="str">
        <f>VLOOKUP(I921, Product!$A$2:$H$501, 4,FALSE)</f>
        <v>Accessories</v>
      </c>
      <c r="M921" s="11" t="str">
        <f>VLOOKUP(I921, Product!$A$2:$H$501,5,FALSE)</f>
        <v>Flores-Davis</v>
      </c>
      <c r="N921" s="12">
        <f>VLOOKUP(I921, Product!$A$2:$I$501,8,FALSE)</f>
        <v>349.17</v>
      </c>
      <c r="O921" s="12">
        <f>VLOOKUP(I921, Product!$A$2:$I$501,9,FALSE)</f>
        <v>476</v>
      </c>
      <c r="P921" s="11" t="s">
        <v>1813</v>
      </c>
      <c r="Q921" s="11" t="str">
        <f>VLOOKUP(P921,Store_Dim!$A$2:$E$21,2,FALSE)</f>
        <v>Mann-Austin</v>
      </c>
      <c r="R921" s="11" t="str">
        <f>VLOOKUP(P921,Store_Dim!$A$2:$E$21,3,FALSE)</f>
        <v>East</v>
      </c>
      <c r="S921" s="11" t="str">
        <f>VLOOKUP(P921,Store_Dim!$A$2:$E$21,4,FALSE)</f>
        <v>Vasquezborough</v>
      </c>
      <c r="T921" s="11" t="str">
        <f>VLOOKUP(P921,Store_Dim!$A$2:$E$21,5,FALSE)</f>
        <v>Online</v>
      </c>
      <c r="U921" s="11" t="s">
        <v>3651</v>
      </c>
      <c r="V921" s="14">
        <f>VLOOKUP(Table1[[#This Row],[Sales_ID]],Sales!$A$2:$O$2001,2,FALSE)</f>
        <v>45549</v>
      </c>
      <c r="W921" s="15">
        <f>VLOOKUP(Table1[[#This Row],[Sales_ID]],Sales!$A$2:$O$2001,12,FALSE)</f>
        <v>2</v>
      </c>
      <c r="X921" s="16" t="str">
        <f>TEXT(VLOOKUP(Table1[[#This Row],[Sales_ID]],Sales!$A$2:$O$2001,13,FALSE),"₹#,##0")</f>
        <v>₹662</v>
      </c>
      <c r="Y921" s="51">
        <f>VLOOKUP(Table1[[#This Row],[Sales_ID]],Sales!$A$2:$O$2001,14,FALSE)</f>
        <v>0.2</v>
      </c>
      <c r="Z921" s="11" t="str">
        <f>VLOOKUP(Table1[[#This Row],[Sales_ID]],Sales!$A$2:$O$2001,10,FALSE)</f>
        <v>PayPal</v>
      </c>
      <c r="AA921" s="50">
        <f>VLOOKUP(Table1[[#This Row],[Sales_ID]],Sales!$A$2:$O$2001,15,FALSE)</f>
        <v>1058.4480000000001</v>
      </c>
    </row>
    <row r="922" spans="1:27" x14ac:dyDescent="0.3">
      <c r="A922" s="11" t="s">
        <v>411</v>
      </c>
      <c r="B922" s="11" t="str">
        <f>PROPER(VLOOKUP(A922,Customer!$A$2:$J$501,9,FALSE))</f>
        <v>Earl Allen</v>
      </c>
      <c r="C922" s="11" t="str">
        <f>PROPER(VLOOKUP(A922,Customer!$A$2:$H$501,3,FALSE))</f>
        <v>36</v>
      </c>
      <c r="D922" s="11" t="str">
        <f>PROPER(VLOOKUP(A922,Customer!$A$2:$H$501,4,FALSE))</f>
        <v>Male</v>
      </c>
      <c r="E922" s="11" t="str">
        <f>PROPER(VLOOKUP(A922,Customer!$A$2:$H$501,5,FALSE))</f>
        <v>New Jenniferburgh</v>
      </c>
      <c r="F922" s="11" t="str">
        <f>PROPER(VLOOKUP(A922,Customer!$A$2:$H$501,6,FALSE))</f>
        <v>Nebraska</v>
      </c>
      <c r="G922" s="11" t="str">
        <f>VLOOKUP(A922,Customer!$A$2:$H$501,7,FALSE)</f>
        <v>USA</v>
      </c>
      <c r="H922" s="11" t="str">
        <f>PROPER(VLOOKUP(A922,Customer!$A$1:$J$501,10,FALSE))</f>
        <v>Platinum</v>
      </c>
      <c r="I922" s="11" t="s">
        <v>1660</v>
      </c>
      <c r="J922" s="11" t="str">
        <f>VLOOKUP(I922, Product!$A$2:$H$501, 2,FALSE)</f>
        <v>Premium Blanket Throw</v>
      </c>
      <c r="K922" s="11" t="str">
        <f>VLOOKUP(I922,Product!$A$2:$H$501,3,FALSE)</f>
        <v>Home</v>
      </c>
      <c r="L922" s="11" t="str">
        <f>VLOOKUP(I922, Product!$A$2:$H$501, 4,FALSE)</f>
        <v>Decor</v>
      </c>
      <c r="M922" s="11" t="str">
        <f>VLOOKUP(I922, Product!$A$2:$H$501,5,FALSE)</f>
        <v>Hernandez, Kennedy and Porter</v>
      </c>
      <c r="N922" s="12">
        <f>VLOOKUP(I922, Product!$A$2:$I$501,8,FALSE)</f>
        <v>461.47</v>
      </c>
      <c r="O922" s="12">
        <f>VLOOKUP(I922, Product!$A$2:$I$501,9,FALSE)</f>
        <v>190</v>
      </c>
      <c r="P922" s="11" t="s">
        <v>1804</v>
      </c>
      <c r="Q922" s="11" t="str">
        <f>VLOOKUP(P922,Store_Dim!$A$2:$E$21,2,FALSE)</f>
        <v>Frederick-Wright</v>
      </c>
      <c r="R922" s="11" t="str">
        <f>VLOOKUP(P922,Store_Dim!$A$2:$E$21,3,FALSE)</f>
        <v>West</v>
      </c>
      <c r="S922" s="11" t="str">
        <f>VLOOKUP(P922,Store_Dim!$A$2:$E$21,4,FALSE)</f>
        <v>New Jimmymouth</v>
      </c>
      <c r="T922" s="11" t="str">
        <f>VLOOKUP(P922,Store_Dim!$A$2:$E$21,5,FALSE)</f>
        <v>Flagship</v>
      </c>
      <c r="U922" s="11" t="s">
        <v>3652</v>
      </c>
      <c r="V922" s="14">
        <f>VLOOKUP(Table1[[#This Row],[Sales_ID]],Sales!$A$2:$O$2001,2,FALSE)</f>
        <v>45903</v>
      </c>
      <c r="W922" s="15">
        <f>VLOOKUP(Table1[[#This Row],[Sales_ID]],Sales!$A$2:$O$2001,12,FALSE)</f>
        <v>3</v>
      </c>
      <c r="X922" s="16" t="str">
        <f>TEXT(VLOOKUP(Table1[[#This Row],[Sales_ID]],Sales!$A$2:$O$2001,13,FALSE),"₹#,##0")</f>
        <v>₹753</v>
      </c>
      <c r="Y922" s="51">
        <f>VLOOKUP(Table1[[#This Row],[Sales_ID]],Sales!$A$2:$O$2001,14,FALSE)</f>
        <v>0.25</v>
      </c>
      <c r="Z922" s="11" t="str">
        <f>VLOOKUP(Table1[[#This Row],[Sales_ID]],Sales!$A$2:$O$2001,10,FALSE)</f>
        <v>PayPal</v>
      </c>
      <c r="AA922" s="50">
        <f>VLOOKUP(Table1[[#This Row],[Sales_ID]],Sales!$A$2:$O$2001,15,FALSE)</f>
        <v>1695.3074999999999</v>
      </c>
    </row>
    <row r="923" spans="1:27" x14ac:dyDescent="0.3">
      <c r="A923" s="11" t="s">
        <v>523</v>
      </c>
      <c r="B923" s="11" t="str">
        <f>PROPER(VLOOKUP(A923,Customer!$A$2:$J$501,9,FALSE))</f>
        <v>Maria Sanchez</v>
      </c>
      <c r="C923" s="11" t="str">
        <f>PROPER(VLOOKUP(A923,Customer!$A$2:$H$501,3,FALSE))</f>
        <v>46</v>
      </c>
      <c r="D923" s="11" t="str">
        <f>PROPER(VLOOKUP(A923,Customer!$A$2:$H$501,4,FALSE))</f>
        <v>Male</v>
      </c>
      <c r="E923" s="11" t="str">
        <f>PROPER(VLOOKUP(A923,Customer!$A$2:$H$501,5,FALSE))</f>
        <v>East Peterbury</v>
      </c>
      <c r="F923" s="11" t="str">
        <f>PROPER(VLOOKUP(A923,Customer!$A$2:$H$501,6,FALSE))</f>
        <v>North Dakota</v>
      </c>
      <c r="G923" s="11" t="str">
        <f>VLOOKUP(A923,Customer!$A$2:$H$501,7,FALSE)</f>
        <v>USA</v>
      </c>
      <c r="H923" s="11" t="str">
        <f>PROPER(VLOOKUP(A923,Customer!$A$1:$J$501,10,FALSE))</f>
        <v>Bronze</v>
      </c>
      <c r="I923" s="11" t="s">
        <v>1676</v>
      </c>
      <c r="J923" s="11" t="str">
        <f>VLOOKUP(I923, Product!$A$2:$H$501, 2,FALSE)</f>
        <v>Matte Lipstick Set</v>
      </c>
      <c r="K923" s="11" t="str">
        <f>VLOOKUP(I923,Product!$A$2:$H$501,3,FALSE)</f>
        <v>Beauty</v>
      </c>
      <c r="L923" s="11" t="str">
        <f>VLOOKUP(I923, Product!$A$2:$H$501, 4,FALSE)</f>
        <v>Makeup</v>
      </c>
      <c r="M923" s="11" t="str">
        <f>VLOOKUP(I923, Product!$A$2:$H$501,5,FALSE)</f>
        <v>Zhang Inc</v>
      </c>
      <c r="N923" s="12">
        <f>VLOOKUP(I923, Product!$A$2:$I$501,8,FALSE)</f>
        <v>299.11</v>
      </c>
      <c r="O923" s="12">
        <f>VLOOKUP(I923, Product!$A$2:$I$501,9,FALSE)</f>
        <v>118</v>
      </c>
      <c r="P923" s="11" t="s">
        <v>1752</v>
      </c>
      <c r="Q923" s="11" t="str">
        <f>VLOOKUP(P923,Store_Dim!$A$2:$E$21,2,FALSE)</f>
        <v>Rivera-Warner</v>
      </c>
      <c r="R923" s="11" t="str">
        <f>VLOOKUP(P923,Store_Dim!$A$2:$E$21,3,FALSE)</f>
        <v>East</v>
      </c>
      <c r="S923" s="11" t="str">
        <f>VLOOKUP(P923,Store_Dim!$A$2:$E$21,4,FALSE)</f>
        <v>Washingtonfurt</v>
      </c>
      <c r="T923" s="11" t="str">
        <f>VLOOKUP(P923,Store_Dim!$A$2:$E$21,5,FALSE)</f>
        <v>Flagship</v>
      </c>
      <c r="U923" s="11" t="s">
        <v>3653</v>
      </c>
      <c r="V923" s="14">
        <f>VLOOKUP(Table1[[#This Row],[Sales_ID]],Sales!$A$2:$O$2001,2,FALSE)</f>
        <v>45673</v>
      </c>
      <c r="W923" s="15">
        <f>VLOOKUP(Table1[[#This Row],[Sales_ID]],Sales!$A$2:$O$2001,12,FALSE)</f>
        <v>3</v>
      </c>
      <c r="X923" s="16" t="str">
        <f>TEXT(VLOOKUP(Table1[[#This Row],[Sales_ID]],Sales!$A$2:$O$2001,13,FALSE),"₹#,##0")</f>
        <v>₹714</v>
      </c>
      <c r="Y923" s="51">
        <f>VLOOKUP(Table1[[#This Row],[Sales_ID]],Sales!$A$2:$O$2001,14,FALSE)</f>
        <v>0</v>
      </c>
      <c r="Z923" s="11" t="str">
        <f>VLOOKUP(Table1[[#This Row],[Sales_ID]],Sales!$A$2:$O$2001,10,FALSE)</f>
        <v>Credit Card</v>
      </c>
      <c r="AA923" s="50">
        <f>VLOOKUP(Table1[[#This Row],[Sales_ID]],Sales!$A$2:$O$2001,15,FALSE)</f>
        <v>2141.85</v>
      </c>
    </row>
    <row r="924" spans="1:27" x14ac:dyDescent="0.3">
      <c r="A924" s="11" t="s">
        <v>353</v>
      </c>
      <c r="B924" s="11" t="str">
        <f>PROPER(VLOOKUP(A924,Customer!$A$2:$J$501,9,FALSE))</f>
        <v>Sheila Wilson</v>
      </c>
      <c r="C924" s="11" t="str">
        <f>PROPER(VLOOKUP(A924,Customer!$A$2:$H$501,3,FALSE))</f>
        <v>35</v>
      </c>
      <c r="D924" s="11" t="str">
        <f>PROPER(VLOOKUP(A924,Customer!$A$2:$H$501,4,FALSE))</f>
        <v>Male</v>
      </c>
      <c r="E924" s="11" t="str">
        <f>PROPER(VLOOKUP(A924,Customer!$A$2:$H$501,5,FALSE))</f>
        <v>South Dustin</v>
      </c>
      <c r="F924" s="11" t="str">
        <f>PROPER(VLOOKUP(A924,Customer!$A$2:$H$501,6,FALSE))</f>
        <v>Tennessee</v>
      </c>
      <c r="G924" s="11" t="str">
        <f>VLOOKUP(A924,Customer!$A$2:$H$501,7,FALSE)</f>
        <v>USA</v>
      </c>
      <c r="H924" s="11" t="str">
        <f>PROPER(VLOOKUP(A924,Customer!$A$1:$J$501,10,FALSE))</f>
        <v>Silver</v>
      </c>
      <c r="I924" s="11" t="s">
        <v>1570</v>
      </c>
      <c r="J924" s="11" t="str">
        <f>VLOOKUP(I924, Product!$A$2:$H$501, 2,FALSE)</f>
        <v>HD Smart TV Stick</v>
      </c>
      <c r="K924" s="11" t="str">
        <f>VLOOKUP(I924,Product!$A$2:$H$501,3,FALSE)</f>
        <v>Electronics</v>
      </c>
      <c r="L924" s="11" t="str">
        <f>VLOOKUP(I924, Product!$A$2:$H$501, 4,FALSE)</f>
        <v>Accessories</v>
      </c>
      <c r="M924" s="11" t="str">
        <f>VLOOKUP(I924, Product!$A$2:$H$501,5,FALSE)</f>
        <v>Gibson, Hobbs and Weaver</v>
      </c>
      <c r="N924" s="12">
        <f>VLOOKUP(I924, Product!$A$2:$I$501,8,FALSE)</f>
        <v>449.4</v>
      </c>
      <c r="O924" s="12">
        <f>VLOOKUP(I924, Product!$A$2:$I$501,9,FALSE)</f>
        <v>274.7</v>
      </c>
      <c r="P924" s="11" t="s">
        <v>1773</v>
      </c>
      <c r="Q924" s="11" t="str">
        <f>VLOOKUP(P924,Store_Dim!$A$2:$E$21,2,FALSE)</f>
        <v>Gray Ltd</v>
      </c>
      <c r="R924" s="11" t="str">
        <f>VLOOKUP(P924,Store_Dim!$A$2:$E$21,3,FALSE)</f>
        <v>North</v>
      </c>
      <c r="S924" s="11" t="str">
        <f>VLOOKUP(P924,Store_Dim!$A$2:$E$21,4,FALSE)</f>
        <v>New Michaelchester</v>
      </c>
      <c r="T924" s="11" t="str">
        <f>VLOOKUP(P924,Store_Dim!$A$2:$E$21,5,FALSE)</f>
        <v>Outlet</v>
      </c>
      <c r="U924" s="11" t="s">
        <v>3654</v>
      </c>
      <c r="V924" s="14">
        <f>VLOOKUP(Table1[[#This Row],[Sales_ID]],Sales!$A$2:$O$2001,2,FALSE)</f>
        <v>45395</v>
      </c>
      <c r="W924" s="15">
        <f>VLOOKUP(Table1[[#This Row],[Sales_ID]],Sales!$A$2:$O$2001,12,FALSE)</f>
        <v>3</v>
      </c>
      <c r="X924" s="16" t="str">
        <f>TEXT(VLOOKUP(Table1[[#This Row],[Sales_ID]],Sales!$A$2:$O$2001,13,FALSE),"₹#,##0")</f>
        <v>₹596</v>
      </c>
      <c r="Y924" s="51">
        <f>VLOOKUP(Table1[[#This Row],[Sales_ID]],Sales!$A$2:$O$2001,14,FALSE)</f>
        <v>0.28000000000000003</v>
      </c>
      <c r="Z924" s="11" t="str">
        <f>VLOOKUP(Table1[[#This Row],[Sales_ID]],Sales!$A$2:$O$2001,10,FALSE)</f>
        <v>COD</v>
      </c>
      <c r="AA924" s="50">
        <f>VLOOKUP(Table1[[#This Row],[Sales_ID]],Sales!$A$2:$O$2001,15,FALSE)</f>
        <v>1287.3599999999999</v>
      </c>
    </row>
    <row r="925" spans="1:27" x14ac:dyDescent="0.3">
      <c r="A925" s="11" t="s">
        <v>1050</v>
      </c>
      <c r="B925" s="11" t="str">
        <f>PROPER(VLOOKUP(A925,Customer!$A$2:$J$501,9,FALSE))</f>
        <v>Mr. Christopher Sims</v>
      </c>
      <c r="C925" s="11" t="str">
        <f>PROPER(VLOOKUP(A925,Customer!$A$2:$H$501,3,FALSE))</f>
        <v>50</v>
      </c>
      <c r="D925" s="11" t="str">
        <f>PROPER(VLOOKUP(A925,Customer!$A$2:$H$501,4,FALSE))</f>
        <v>Female</v>
      </c>
      <c r="E925" s="11" t="str">
        <f>PROPER(VLOOKUP(A925,Customer!$A$2:$H$501,5,FALSE))</f>
        <v>Donaldsontown</v>
      </c>
      <c r="F925" s="11" t="str">
        <f>PROPER(VLOOKUP(A925,Customer!$A$2:$H$501,6,FALSE))</f>
        <v>Connecticut</v>
      </c>
      <c r="G925" s="11" t="str">
        <f>VLOOKUP(A925,Customer!$A$2:$H$501,7,FALSE)</f>
        <v>USA</v>
      </c>
      <c r="H925" s="11" t="str">
        <f>PROPER(VLOOKUP(A925,Customer!$A$1:$J$501,10,FALSE))</f>
        <v>Silver</v>
      </c>
      <c r="I925" s="11" t="s">
        <v>1565</v>
      </c>
      <c r="J925" s="11" t="str">
        <f>VLOOKUP(I925, Product!$A$2:$H$501, 2,FALSE)</f>
        <v>Adjustable Dumbbell Set</v>
      </c>
      <c r="K925" s="11" t="str">
        <f>VLOOKUP(I925,Product!$A$2:$H$501,3,FALSE)</f>
        <v>Sports</v>
      </c>
      <c r="L925" s="11" t="str">
        <f>VLOOKUP(I925, Product!$A$2:$H$501, 4,FALSE)</f>
        <v>Fitness</v>
      </c>
      <c r="M925" s="11" t="str">
        <f>VLOOKUP(I925, Product!$A$2:$H$501,5,FALSE)</f>
        <v>Hill PLC</v>
      </c>
      <c r="N925" s="12">
        <f>VLOOKUP(I925, Product!$A$2:$I$501,8,FALSE)</f>
        <v>495.72</v>
      </c>
      <c r="O925" s="12">
        <f>VLOOKUP(I925, Product!$A$2:$I$501,9,FALSE)</f>
        <v>323</v>
      </c>
      <c r="P925" s="11" t="s">
        <v>1786</v>
      </c>
      <c r="Q925" s="11" t="str">
        <f>VLOOKUP(P925,Store_Dim!$A$2:$E$21,2,FALSE)</f>
        <v>Moore, Padilla and Butler</v>
      </c>
      <c r="R925" s="11" t="str">
        <f>VLOOKUP(P925,Store_Dim!$A$2:$E$21,3,FALSE)</f>
        <v>South</v>
      </c>
      <c r="S925" s="11" t="str">
        <f>VLOOKUP(P925,Store_Dim!$A$2:$E$21,4,FALSE)</f>
        <v>East Johnstad</v>
      </c>
      <c r="T925" s="11" t="str">
        <f>VLOOKUP(P925,Store_Dim!$A$2:$E$21,5,FALSE)</f>
        <v>Flagship</v>
      </c>
      <c r="U925" s="11" t="s">
        <v>3655</v>
      </c>
      <c r="V925" s="14">
        <f>VLOOKUP(Table1[[#This Row],[Sales_ID]],Sales!$A$2:$O$2001,2,FALSE)</f>
        <v>45379</v>
      </c>
      <c r="W925" s="15">
        <f>VLOOKUP(Table1[[#This Row],[Sales_ID]],Sales!$A$2:$O$2001,12,FALSE)</f>
        <v>2</v>
      </c>
      <c r="X925" s="16" t="str">
        <f>TEXT(VLOOKUP(Table1[[#This Row],[Sales_ID]],Sales!$A$2:$O$2001,13,FALSE),"₹#,##0")</f>
        <v>₹169</v>
      </c>
      <c r="Y925" s="51">
        <f>VLOOKUP(Table1[[#This Row],[Sales_ID]],Sales!$A$2:$O$2001,14,FALSE)</f>
        <v>0.03</v>
      </c>
      <c r="Z925" s="11" t="str">
        <f>VLOOKUP(Table1[[#This Row],[Sales_ID]],Sales!$A$2:$O$2001,10,FALSE)</f>
        <v>PayPal</v>
      </c>
      <c r="AA925" s="50">
        <f>VLOOKUP(Table1[[#This Row],[Sales_ID]],Sales!$A$2:$O$2001,15,FALSE)</f>
        <v>328.75240000000002</v>
      </c>
    </row>
    <row r="926" spans="1:27" x14ac:dyDescent="0.3">
      <c r="A926" s="11" t="s">
        <v>134</v>
      </c>
      <c r="B926" s="11" t="str">
        <f>PROPER(VLOOKUP(A926,Customer!$A$2:$J$501,9,FALSE))</f>
        <v>Robert Jones Dds</v>
      </c>
      <c r="C926" s="11" t="str">
        <f>PROPER(VLOOKUP(A926,Customer!$A$2:$H$501,3,FALSE))</f>
        <v>25</v>
      </c>
      <c r="D926" s="11" t="str">
        <f>PROPER(VLOOKUP(A926,Customer!$A$2:$H$501,4,FALSE))</f>
        <v>Male</v>
      </c>
      <c r="E926" s="11" t="str">
        <f>PROPER(VLOOKUP(A926,Customer!$A$2:$H$501,5,FALSE))</f>
        <v>Tristanton</v>
      </c>
      <c r="F926" s="11" t="str">
        <f>PROPER(VLOOKUP(A926,Customer!$A$2:$H$501,6,FALSE))</f>
        <v>Oklahoma</v>
      </c>
      <c r="G926" s="11" t="str">
        <f>VLOOKUP(A926,Customer!$A$2:$H$501,7,FALSE)</f>
        <v>USA</v>
      </c>
      <c r="H926" s="11" t="str">
        <f>PROPER(VLOOKUP(A926,Customer!$A$1:$J$501,10,FALSE))</f>
        <v>Platinum</v>
      </c>
      <c r="I926" s="11" t="s">
        <v>1640</v>
      </c>
      <c r="J926" s="11" t="str">
        <f>VLOOKUP(I926, Product!$A$2:$H$501, 2,FALSE)</f>
        <v>Men's Winter Jacket</v>
      </c>
      <c r="K926" s="11" t="str">
        <f>VLOOKUP(I926,Product!$A$2:$H$501,3,FALSE)</f>
        <v>Clothing</v>
      </c>
      <c r="L926" s="11" t="str">
        <f>VLOOKUP(I926, Product!$A$2:$H$501, 4,FALSE)</f>
        <v>Outerwear</v>
      </c>
      <c r="M926" s="11" t="str">
        <f>VLOOKUP(I926, Product!$A$2:$H$501,5,FALSE)</f>
        <v>Kelly, Smith and Perez</v>
      </c>
      <c r="N926" s="12">
        <f>VLOOKUP(I926, Product!$A$2:$I$501,8,FALSE)</f>
        <v>167.34</v>
      </c>
      <c r="O926" s="12">
        <f>VLOOKUP(I926, Product!$A$2:$I$501,9,FALSE)</f>
        <v>296</v>
      </c>
      <c r="P926" s="11" t="s">
        <v>1766</v>
      </c>
      <c r="Q926" s="11" t="str">
        <f>VLOOKUP(P926,Store_Dim!$A$2:$E$21,2,FALSE)</f>
        <v>Johnson-Wright</v>
      </c>
      <c r="R926" s="11" t="str">
        <f>VLOOKUP(P926,Store_Dim!$A$2:$E$21,3,FALSE)</f>
        <v>North</v>
      </c>
      <c r="S926" s="11" t="str">
        <f>VLOOKUP(P926,Store_Dim!$A$2:$E$21,4,FALSE)</f>
        <v>Hoodberg</v>
      </c>
      <c r="T926" s="11" t="str">
        <f>VLOOKUP(P926,Store_Dim!$A$2:$E$21,5,FALSE)</f>
        <v>Outlet</v>
      </c>
      <c r="U926" s="11" t="s">
        <v>2009</v>
      </c>
      <c r="V926" s="14">
        <f>VLOOKUP(Table1[[#This Row],[Sales_ID]],Sales!$A$2:$O$2001,2,FALSE)</f>
        <v>45594</v>
      </c>
      <c r="W926" s="15">
        <f>VLOOKUP(Table1[[#This Row],[Sales_ID]],Sales!$A$2:$O$2001,12,FALSE)</f>
        <v>1</v>
      </c>
      <c r="X926" s="16" t="str">
        <f>TEXT(VLOOKUP(Table1[[#This Row],[Sales_ID]],Sales!$A$2:$O$2001,13,FALSE),"₹#,##0")</f>
        <v>₹547</v>
      </c>
      <c r="Y926" s="51">
        <f>VLOOKUP(Table1[[#This Row],[Sales_ID]],Sales!$A$2:$O$2001,14,FALSE)</f>
        <v>0.01</v>
      </c>
      <c r="Z926" s="11" t="str">
        <f>VLOOKUP(Table1[[#This Row],[Sales_ID]],Sales!$A$2:$O$2001,10,FALSE)</f>
        <v>PayPal</v>
      </c>
      <c r="AA926" s="50">
        <f>VLOOKUP(Table1[[#This Row],[Sales_ID]],Sales!$A$2:$O$2001,15,FALSE)</f>
        <v>541.6191</v>
      </c>
    </row>
    <row r="927" spans="1:27" x14ac:dyDescent="0.3">
      <c r="A927" s="11" t="s">
        <v>948</v>
      </c>
      <c r="B927" s="11" t="str">
        <f>PROPER(VLOOKUP(A927,Customer!$A$2:$J$501,9,FALSE))</f>
        <v>Matthew Avery</v>
      </c>
      <c r="C927" s="11" t="str">
        <f>PROPER(VLOOKUP(A927,Customer!$A$2:$H$501,3,FALSE))</f>
        <v>29</v>
      </c>
      <c r="D927" s="11" t="str">
        <f>PROPER(VLOOKUP(A927,Customer!$A$2:$H$501,4,FALSE))</f>
        <v>Male</v>
      </c>
      <c r="E927" s="11" t="str">
        <f>PROPER(VLOOKUP(A927,Customer!$A$2:$H$501,5,FALSE))</f>
        <v>Lake Melissashire</v>
      </c>
      <c r="F927" s="11" t="str">
        <f>PROPER(VLOOKUP(A927,Customer!$A$2:$H$501,6,FALSE))</f>
        <v>Oregon</v>
      </c>
      <c r="G927" s="11" t="str">
        <f>VLOOKUP(A927,Customer!$A$2:$H$501,7,FALSE)</f>
        <v>USA</v>
      </c>
      <c r="H927" s="11" t="str">
        <f>PROPER(VLOOKUP(A927,Customer!$A$1:$J$501,10,FALSE))</f>
        <v>Silver</v>
      </c>
      <c r="I927" s="11" t="s">
        <v>1678</v>
      </c>
      <c r="J927" s="11" t="str">
        <f>VLOOKUP(I927, Product!$A$2:$H$501, 2,FALSE)</f>
        <v>Adjustable Dumbbells 20kg</v>
      </c>
      <c r="K927" s="11" t="str">
        <f>VLOOKUP(I927,Product!$A$2:$H$501,3,FALSE)</f>
        <v>Sports</v>
      </c>
      <c r="L927" s="11" t="str">
        <f>VLOOKUP(I927, Product!$A$2:$H$501, 4,FALSE)</f>
        <v>Fitness</v>
      </c>
      <c r="M927" s="11" t="str">
        <f>VLOOKUP(I927, Product!$A$2:$H$501,5,FALSE)</f>
        <v>Montgomery, Benton and Miller</v>
      </c>
      <c r="N927" s="12">
        <f>VLOOKUP(I927, Product!$A$2:$I$501,8,FALSE)</f>
        <v>240.63</v>
      </c>
      <c r="O927" s="12">
        <f>VLOOKUP(I927, Product!$A$2:$I$501,9,FALSE)</f>
        <v>423</v>
      </c>
      <c r="P927" s="11" t="s">
        <v>1799</v>
      </c>
      <c r="Q927" s="11" t="str">
        <f>VLOOKUP(P927,Store_Dim!$A$2:$E$21,2,FALSE)</f>
        <v>Mcdonald Inc</v>
      </c>
      <c r="R927" s="11" t="str">
        <f>VLOOKUP(P927,Store_Dim!$A$2:$E$21,3,FALSE)</f>
        <v>South</v>
      </c>
      <c r="S927" s="11" t="str">
        <f>VLOOKUP(P927,Store_Dim!$A$2:$E$21,4,FALSE)</f>
        <v>Christopherland</v>
      </c>
      <c r="T927" s="11" t="str">
        <f>VLOOKUP(P927,Store_Dim!$A$2:$E$21,5,FALSE)</f>
        <v>Outlet</v>
      </c>
      <c r="U927" s="11" t="s">
        <v>3656</v>
      </c>
      <c r="V927" s="14">
        <f>VLOOKUP(Table1[[#This Row],[Sales_ID]],Sales!$A$2:$O$2001,2,FALSE)</f>
        <v>45860</v>
      </c>
      <c r="W927" s="15">
        <f>VLOOKUP(Table1[[#This Row],[Sales_ID]],Sales!$A$2:$O$2001,12,FALSE)</f>
        <v>4</v>
      </c>
      <c r="X927" s="16" t="str">
        <f>TEXT(VLOOKUP(Table1[[#This Row],[Sales_ID]],Sales!$A$2:$O$2001,13,FALSE),"₹#,##0")</f>
        <v>₹612</v>
      </c>
      <c r="Y927" s="51">
        <f>VLOOKUP(Table1[[#This Row],[Sales_ID]],Sales!$A$2:$O$2001,14,FALSE)</f>
        <v>0.2</v>
      </c>
      <c r="Z927" s="11" t="str">
        <f>VLOOKUP(Table1[[#This Row],[Sales_ID]],Sales!$A$2:$O$2001,10,FALSE)</f>
        <v>PayPal</v>
      </c>
      <c r="AA927" s="50">
        <f>VLOOKUP(Table1[[#This Row],[Sales_ID]],Sales!$A$2:$O$2001,15,FALSE)</f>
        <v>1958.144</v>
      </c>
    </row>
    <row r="928" spans="1:27" x14ac:dyDescent="0.3">
      <c r="A928" s="11" t="s">
        <v>23</v>
      </c>
      <c r="B928" s="11" t="str">
        <f>PROPER(VLOOKUP(A928,Customer!$A$2:$J$501,9,FALSE))</f>
        <v>Jeremy Harris</v>
      </c>
      <c r="C928" s="11" t="str">
        <f>PROPER(VLOOKUP(A928,Customer!$A$2:$H$501,3,FALSE))</f>
        <v>59</v>
      </c>
      <c r="D928" s="11" t="str">
        <f>PROPER(VLOOKUP(A928,Customer!$A$2:$H$501,4,FALSE))</f>
        <v>Female</v>
      </c>
      <c r="E928" s="11" t="str">
        <f>PROPER(VLOOKUP(A928,Customer!$A$2:$H$501,5,FALSE))</f>
        <v>Thomastown</v>
      </c>
      <c r="F928" s="11" t="str">
        <f>PROPER(VLOOKUP(A928,Customer!$A$2:$H$501,6,FALSE))</f>
        <v>Ohio</v>
      </c>
      <c r="G928" s="11" t="str">
        <f>VLOOKUP(A928,Customer!$A$2:$H$501,7,FALSE)</f>
        <v>USA</v>
      </c>
      <c r="H928" s="11" t="str">
        <f>PROPER(VLOOKUP(A928,Customer!$A$1:$J$501,10,FALSE))</f>
        <v>Bronze</v>
      </c>
      <c r="I928" s="11" t="s">
        <v>1696</v>
      </c>
      <c r="J928" s="11" t="str">
        <f>VLOOKUP(I928, Product!$A$2:$H$501, 2,FALSE)</f>
        <v>Bluetooth Car Audio System</v>
      </c>
      <c r="K928" s="11" t="str">
        <f>VLOOKUP(I928,Product!$A$2:$H$501,3,FALSE)</f>
        <v>Electronics</v>
      </c>
      <c r="L928" s="11" t="str">
        <f>VLOOKUP(I928, Product!$A$2:$H$501, 4,FALSE)</f>
        <v>Audio</v>
      </c>
      <c r="M928" s="11" t="str">
        <f>VLOOKUP(I928, Product!$A$2:$H$501,5,FALSE)</f>
        <v>Bruce-Bowen</v>
      </c>
      <c r="N928" s="12">
        <f>VLOOKUP(I928, Product!$A$2:$I$501,8,FALSE)</f>
        <v>403.71</v>
      </c>
      <c r="O928" s="12">
        <f>VLOOKUP(I928, Product!$A$2:$I$501,9,FALSE)</f>
        <v>159</v>
      </c>
      <c r="P928" s="11" t="s">
        <v>1801</v>
      </c>
      <c r="Q928" s="11" t="str">
        <f>VLOOKUP(P928,Store_Dim!$A$2:$E$21,2,FALSE)</f>
        <v>Shelton PLC</v>
      </c>
      <c r="R928" s="11" t="str">
        <f>VLOOKUP(P928,Store_Dim!$A$2:$E$21,3,FALSE)</f>
        <v>North</v>
      </c>
      <c r="S928" s="11" t="str">
        <f>VLOOKUP(P928,Store_Dim!$A$2:$E$21,4,FALSE)</f>
        <v>East Jenniferstad</v>
      </c>
      <c r="T928" s="11" t="str">
        <f>VLOOKUP(P928,Store_Dim!$A$2:$E$21,5,FALSE)</f>
        <v>Flagship</v>
      </c>
      <c r="U928" s="11" t="s">
        <v>3657</v>
      </c>
      <c r="V928" s="14">
        <f>VLOOKUP(Table1[[#This Row],[Sales_ID]],Sales!$A$2:$O$2001,2,FALSE)</f>
        <v>45704</v>
      </c>
      <c r="W928" s="15">
        <f>VLOOKUP(Table1[[#This Row],[Sales_ID]],Sales!$A$2:$O$2001,12,FALSE)</f>
        <v>2</v>
      </c>
      <c r="X928" s="16" t="str">
        <f>TEXT(VLOOKUP(Table1[[#This Row],[Sales_ID]],Sales!$A$2:$O$2001,13,FALSE),"₹#,##0")</f>
        <v>₹25</v>
      </c>
      <c r="Y928" s="51">
        <f>VLOOKUP(Table1[[#This Row],[Sales_ID]],Sales!$A$2:$O$2001,14,FALSE)</f>
        <v>0.21</v>
      </c>
      <c r="Z928" s="11" t="str">
        <f>VLOOKUP(Table1[[#This Row],[Sales_ID]],Sales!$A$2:$O$2001,10,FALSE)</f>
        <v>Credit Card</v>
      </c>
      <c r="AA928" s="50">
        <f>VLOOKUP(Table1[[#This Row],[Sales_ID]],Sales!$A$2:$O$2001,15,FALSE)</f>
        <v>39.973999999999997</v>
      </c>
    </row>
    <row r="929" spans="1:27" x14ac:dyDescent="0.3">
      <c r="A929" s="11" t="s">
        <v>1343</v>
      </c>
      <c r="B929" s="11" t="str">
        <f>PROPER(VLOOKUP(A929,Customer!$A$2:$J$501,9,FALSE))</f>
        <v>Thomas Moore</v>
      </c>
      <c r="C929" s="11" t="str">
        <f>PROPER(VLOOKUP(A929,Customer!$A$2:$H$501,3,FALSE))</f>
        <v>51</v>
      </c>
      <c r="D929" s="11" t="str">
        <f>PROPER(VLOOKUP(A929,Customer!$A$2:$H$501,4,FALSE))</f>
        <v>Female</v>
      </c>
      <c r="E929" s="11" t="str">
        <f>PROPER(VLOOKUP(A929,Customer!$A$2:$H$501,5,FALSE))</f>
        <v>Williamsberg</v>
      </c>
      <c r="F929" s="11" t="str">
        <f>PROPER(VLOOKUP(A929,Customer!$A$2:$H$501,6,FALSE))</f>
        <v>New York</v>
      </c>
      <c r="G929" s="11" t="str">
        <f>VLOOKUP(A929,Customer!$A$2:$H$501,7,FALSE)</f>
        <v>USA</v>
      </c>
      <c r="H929" s="11" t="str">
        <f>PROPER(VLOOKUP(A929,Customer!$A$1:$J$501,10,FALSE))</f>
        <v>Silver</v>
      </c>
      <c r="I929" s="11" t="s">
        <v>1694</v>
      </c>
      <c r="J929" s="11" t="str">
        <f>VLOOKUP(I929, Product!$A$2:$H$501, 2,FALSE)</f>
        <v>Shin Guards – Adult</v>
      </c>
      <c r="K929" s="11" t="str">
        <f>VLOOKUP(I929,Product!$A$2:$H$501,3,FALSE)</f>
        <v>Sports</v>
      </c>
      <c r="L929" s="11" t="str">
        <f>VLOOKUP(I929, Product!$A$2:$H$501, 4,FALSE)</f>
        <v>Team Sports</v>
      </c>
      <c r="M929" s="11" t="str">
        <f>VLOOKUP(I929, Product!$A$2:$H$501,5,FALSE)</f>
        <v>French Ltd</v>
      </c>
      <c r="N929" s="12">
        <f>VLOOKUP(I929, Product!$A$2:$I$501,8,FALSE)</f>
        <v>107.06</v>
      </c>
      <c r="O929" s="12">
        <f>VLOOKUP(I929, Product!$A$2:$I$501,9,FALSE)</f>
        <v>359</v>
      </c>
      <c r="P929" s="11" t="s">
        <v>1789</v>
      </c>
      <c r="Q929" s="11" t="str">
        <f>VLOOKUP(P929,Store_Dim!$A$2:$E$21,2,FALSE)</f>
        <v>Hill, Wagner and Ballard</v>
      </c>
      <c r="R929" s="11" t="str">
        <f>VLOOKUP(P929,Store_Dim!$A$2:$E$21,3,FALSE)</f>
        <v>East</v>
      </c>
      <c r="S929" s="11" t="str">
        <f>VLOOKUP(P929,Store_Dim!$A$2:$E$21,4,FALSE)</f>
        <v>East Davidville</v>
      </c>
      <c r="T929" s="11" t="str">
        <f>VLOOKUP(P929,Store_Dim!$A$2:$E$21,5,FALSE)</f>
        <v>Online</v>
      </c>
      <c r="U929" s="11" t="s">
        <v>3658</v>
      </c>
      <c r="V929" s="14">
        <f>VLOOKUP(Table1[[#This Row],[Sales_ID]],Sales!$A$2:$O$2001,2,FALSE)</f>
        <v>45327</v>
      </c>
      <c r="W929" s="15">
        <f>VLOOKUP(Table1[[#This Row],[Sales_ID]],Sales!$A$2:$O$2001,12,FALSE)</f>
        <v>4</v>
      </c>
      <c r="X929" s="16" t="str">
        <f>TEXT(VLOOKUP(Table1[[#This Row],[Sales_ID]],Sales!$A$2:$O$2001,13,FALSE),"₹#,##0")</f>
        <v>₹167</v>
      </c>
      <c r="Y929" s="51">
        <f>VLOOKUP(Table1[[#This Row],[Sales_ID]],Sales!$A$2:$O$2001,14,FALSE)</f>
        <v>0.02</v>
      </c>
      <c r="Z929" s="11" t="str">
        <f>VLOOKUP(Table1[[#This Row],[Sales_ID]],Sales!$A$2:$O$2001,10,FALSE)</f>
        <v>PayPal</v>
      </c>
      <c r="AA929" s="50">
        <f>VLOOKUP(Table1[[#This Row],[Sales_ID]],Sales!$A$2:$O$2001,15,FALSE)</f>
        <v>654.36559999999997</v>
      </c>
    </row>
    <row r="930" spans="1:27" x14ac:dyDescent="0.3">
      <c r="A930" s="11" t="s">
        <v>890</v>
      </c>
      <c r="B930" s="11" t="str">
        <f>PROPER(VLOOKUP(A930,Customer!$A$2:$J$501,9,FALSE))</f>
        <v>Antonio Leon</v>
      </c>
      <c r="C930" s="11" t="str">
        <f>PROPER(VLOOKUP(A930,Customer!$A$2:$H$501,3,FALSE))</f>
        <v>48</v>
      </c>
      <c r="D930" s="11" t="str">
        <f>PROPER(VLOOKUP(A930,Customer!$A$2:$H$501,4,FALSE))</f>
        <v>Male</v>
      </c>
      <c r="E930" s="11" t="str">
        <f>PROPER(VLOOKUP(A930,Customer!$A$2:$H$501,5,FALSE))</f>
        <v>Morrisville</v>
      </c>
      <c r="F930" s="11" t="str">
        <f>PROPER(VLOOKUP(A930,Customer!$A$2:$H$501,6,FALSE))</f>
        <v>Hawaii</v>
      </c>
      <c r="G930" s="11" t="str">
        <f>VLOOKUP(A930,Customer!$A$2:$H$501,7,FALSE)</f>
        <v>USA</v>
      </c>
      <c r="H930" s="11" t="str">
        <f>PROPER(VLOOKUP(A930,Customer!$A$1:$J$501,10,FALSE))</f>
        <v>Bronze</v>
      </c>
      <c r="I930" s="11" t="s">
        <v>1668</v>
      </c>
      <c r="J930" s="11" t="str">
        <f>VLOOKUP(I930, Product!$A$2:$H$501, 2,FALSE)</f>
        <v>Luxury Perfume Spray</v>
      </c>
      <c r="K930" s="11" t="str">
        <f>VLOOKUP(I930,Product!$A$2:$H$501,3,FALSE)</f>
        <v>Beauty</v>
      </c>
      <c r="L930" s="11" t="str">
        <f>VLOOKUP(I930, Product!$A$2:$H$501, 4,FALSE)</f>
        <v>Fragrance</v>
      </c>
      <c r="M930" s="11" t="str">
        <f>VLOOKUP(I930, Product!$A$2:$H$501,5,FALSE)</f>
        <v>Gibson, Green and Lopez</v>
      </c>
      <c r="N930" s="12">
        <f>VLOOKUP(I930, Product!$A$2:$I$501,8,FALSE)</f>
        <v>482.75</v>
      </c>
      <c r="O930" s="12">
        <f>VLOOKUP(I930, Product!$A$2:$I$501,9,FALSE)</f>
        <v>444</v>
      </c>
      <c r="P930" s="11" t="s">
        <v>1792</v>
      </c>
      <c r="Q930" s="11" t="str">
        <f>VLOOKUP(P930,Store_Dim!$A$2:$E$21,2,FALSE)</f>
        <v>Aguirre-Keller</v>
      </c>
      <c r="R930" s="11" t="str">
        <f>VLOOKUP(P930,Store_Dim!$A$2:$E$21,3,FALSE)</f>
        <v>South</v>
      </c>
      <c r="S930" s="11" t="str">
        <f>VLOOKUP(P930,Store_Dim!$A$2:$E$21,4,FALSE)</f>
        <v>Lake Michael</v>
      </c>
      <c r="T930" s="11" t="str">
        <f>VLOOKUP(P930,Store_Dim!$A$2:$E$21,5,FALSE)</f>
        <v>Online</v>
      </c>
      <c r="U930" s="11" t="s">
        <v>3659</v>
      </c>
      <c r="V930" s="14">
        <f>VLOOKUP(Table1[[#This Row],[Sales_ID]],Sales!$A$2:$O$2001,2,FALSE)</f>
        <v>45721</v>
      </c>
      <c r="W930" s="15">
        <f>VLOOKUP(Table1[[#This Row],[Sales_ID]],Sales!$A$2:$O$2001,12,FALSE)</f>
        <v>4</v>
      </c>
      <c r="X930" s="16" t="str">
        <f>TEXT(VLOOKUP(Table1[[#This Row],[Sales_ID]],Sales!$A$2:$O$2001,13,FALSE),"₹#,##0")</f>
        <v>₹862</v>
      </c>
      <c r="Y930" s="51">
        <f>VLOOKUP(Table1[[#This Row],[Sales_ID]],Sales!$A$2:$O$2001,14,FALSE)</f>
        <v>0.12</v>
      </c>
      <c r="Z930" s="11" t="str">
        <f>VLOOKUP(Table1[[#This Row],[Sales_ID]],Sales!$A$2:$O$2001,10,FALSE)</f>
        <v>Credit Card</v>
      </c>
      <c r="AA930" s="50">
        <f>VLOOKUP(Table1[[#This Row],[Sales_ID]],Sales!$A$2:$O$2001,15,FALSE)</f>
        <v>3032.6559999999999</v>
      </c>
    </row>
    <row r="931" spans="1:27" x14ac:dyDescent="0.3">
      <c r="A931" s="11" t="s">
        <v>1127</v>
      </c>
      <c r="B931" s="11" t="str">
        <f>PROPER(VLOOKUP(A931,Customer!$A$2:$J$501,9,FALSE))</f>
        <v>Denise Tate</v>
      </c>
      <c r="C931" s="11" t="str">
        <f>PROPER(VLOOKUP(A931,Customer!$A$2:$H$501,3,FALSE))</f>
        <v>34</v>
      </c>
      <c r="D931" s="11" t="str">
        <f>PROPER(VLOOKUP(A931,Customer!$A$2:$H$501,4,FALSE))</f>
        <v>Male</v>
      </c>
      <c r="E931" s="11" t="str">
        <f>PROPER(VLOOKUP(A931,Customer!$A$2:$H$501,5,FALSE))</f>
        <v>Andersonside</v>
      </c>
      <c r="F931" s="11" t="str">
        <f>PROPER(VLOOKUP(A931,Customer!$A$2:$H$501,6,FALSE))</f>
        <v>Arkansas</v>
      </c>
      <c r="G931" s="11" t="str">
        <f>VLOOKUP(A931,Customer!$A$2:$H$501,7,FALSE)</f>
        <v>USA</v>
      </c>
      <c r="H931" s="11" t="str">
        <f>PROPER(VLOOKUP(A931,Customer!$A$1:$J$501,10,FALSE))</f>
        <v>Platinum</v>
      </c>
      <c r="I931" s="11" t="s">
        <v>1634</v>
      </c>
      <c r="J931" s="11" t="str">
        <f>VLOOKUP(I931, Product!$A$2:$H$501, 2,FALSE)</f>
        <v>USB External Hard Drive</v>
      </c>
      <c r="K931" s="11" t="str">
        <f>VLOOKUP(I931,Product!$A$2:$H$501,3,FALSE)</f>
        <v>Electronics</v>
      </c>
      <c r="L931" s="11" t="str">
        <f>VLOOKUP(I931, Product!$A$2:$H$501, 4,FALSE)</f>
        <v>Computer</v>
      </c>
      <c r="M931" s="11" t="str">
        <f>VLOOKUP(I931, Product!$A$2:$H$501,5,FALSE)</f>
        <v>Robinson Inc</v>
      </c>
      <c r="N931" s="12">
        <f>VLOOKUP(I931, Product!$A$2:$I$501,8,FALSE)</f>
        <v>253.33</v>
      </c>
      <c r="O931" s="12">
        <f>VLOOKUP(I931, Product!$A$2:$I$501,9,FALSE)</f>
        <v>266</v>
      </c>
      <c r="P931" s="11" t="s">
        <v>1773</v>
      </c>
      <c r="Q931" s="11" t="str">
        <f>VLOOKUP(P931,Store_Dim!$A$2:$E$21,2,FALSE)</f>
        <v>Gray Ltd</v>
      </c>
      <c r="R931" s="11" t="str">
        <f>VLOOKUP(P931,Store_Dim!$A$2:$E$21,3,FALSE)</f>
        <v>North</v>
      </c>
      <c r="S931" s="11" t="str">
        <f>VLOOKUP(P931,Store_Dim!$A$2:$E$21,4,FALSE)</f>
        <v>New Michaelchester</v>
      </c>
      <c r="T931" s="11" t="str">
        <f>VLOOKUP(P931,Store_Dim!$A$2:$E$21,5,FALSE)</f>
        <v>Outlet</v>
      </c>
      <c r="U931" s="11" t="s">
        <v>3660</v>
      </c>
      <c r="V931" s="14">
        <f>VLOOKUP(Table1[[#This Row],[Sales_ID]],Sales!$A$2:$O$2001,2,FALSE)</f>
        <v>45842</v>
      </c>
      <c r="W931" s="15">
        <f>VLOOKUP(Table1[[#This Row],[Sales_ID]],Sales!$A$2:$O$2001,12,FALSE)</f>
        <v>3</v>
      </c>
      <c r="X931" s="16" t="str">
        <f>TEXT(VLOOKUP(Table1[[#This Row],[Sales_ID]],Sales!$A$2:$O$2001,13,FALSE),"₹#,##0")</f>
        <v>₹56</v>
      </c>
      <c r="Y931" s="51">
        <f>VLOOKUP(Table1[[#This Row],[Sales_ID]],Sales!$A$2:$O$2001,14,FALSE)</f>
        <v>0.01</v>
      </c>
      <c r="Z931" s="11" t="str">
        <f>VLOOKUP(Table1[[#This Row],[Sales_ID]],Sales!$A$2:$O$2001,10,FALSE)</f>
        <v>COD</v>
      </c>
      <c r="AA931" s="50">
        <f>VLOOKUP(Table1[[#This Row],[Sales_ID]],Sales!$A$2:$O$2001,15,FALSE)</f>
        <v>166.82490000000001</v>
      </c>
    </row>
    <row r="932" spans="1:27" x14ac:dyDescent="0.3">
      <c r="A932" s="11" t="s">
        <v>849</v>
      </c>
      <c r="B932" s="11" t="str">
        <f>PROPER(VLOOKUP(A932,Customer!$A$2:$J$501,9,FALSE))</f>
        <v>Cynthia Payne</v>
      </c>
      <c r="C932" s="11" t="str">
        <f>PROPER(VLOOKUP(A932,Customer!$A$2:$H$501,3,FALSE))</f>
        <v>32</v>
      </c>
      <c r="D932" s="11" t="str">
        <f>PROPER(VLOOKUP(A932,Customer!$A$2:$H$501,4,FALSE))</f>
        <v>Female</v>
      </c>
      <c r="E932" s="11" t="str">
        <f>PROPER(VLOOKUP(A932,Customer!$A$2:$H$501,5,FALSE))</f>
        <v>South Gina</v>
      </c>
      <c r="F932" s="11" t="str">
        <f>PROPER(VLOOKUP(A932,Customer!$A$2:$H$501,6,FALSE))</f>
        <v>Kentucky</v>
      </c>
      <c r="G932" s="11" t="str">
        <f>VLOOKUP(A932,Customer!$A$2:$H$501,7,FALSE)</f>
        <v>USA</v>
      </c>
      <c r="H932" s="11" t="str">
        <f>PROPER(VLOOKUP(A932,Customer!$A$1:$J$501,10,FALSE))</f>
        <v>Bronze</v>
      </c>
      <c r="I932" s="11" t="s">
        <v>1578</v>
      </c>
      <c r="J932" s="11" t="str">
        <f>VLOOKUP(I932, Product!$A$2:$H$501, 2,FALSE)</f>
        <v>4K Home Projector</v>
      </c>
      <c r="K932" s="11" t="str">
        <f>VLOOKUP(I932,Product!$A$2:$H$501,3,FALSE)</f>
        <v>Electronics</v>
      </c>
      <c r="L932" s="11" t="str">
        <f>VLOOKUP(I932, Product!$A$2:$H$501, 4,FALSE)</f>
        <v>Appliances</v>
      </c>
      <c r="M932" s="11" t="str">
        <f>VLOOKUP(I932, Product!$A$2:$H$501,5,FALSE)</f>
        <v>Thomas LLC</v>
      </c>
      <c r="N932" s="12">
        <f>VLOOKUP(I932, Product!$A$2:$I$501,8,FALSE)</f>
        <v>465.34</v>
      </c>
      <c r="O932" s="12">
        <f>VLOOKUP(I932, Product!$A$2:$I$501,9,FALSE)</f>
        <v>301</v>
      </c>
      <c r="P932" s="11" t="s">
        <v>1813</v>
      </c>
      <c r="Q932" s="11" t="str">
        <f>VLOOKUP(P932,Store_Dim!$A$2:$E$21,2,FALSE)</f>
        <v>Mann-Austin</v>
      </c>
      <c r="R932" s="11" t="str">
        <f>VLOOKUP(P932,Store_Dim!$A$2:$E$21,3,FALSE)</f>
        <v>East</v>
      </c>
      <c r="S932" s="11" t="str">
        <f>VLOOKUP(P932,Store_Dim!$A$2:$E$21,4,FALSE)</f>
        <v>Vasquezborough</v>
      </c>
      <c r="T932" s="11" t="str">
        <f>VLOOKUP(P932,Store_Dim!$A$2:$E$21,5,FALSE)</f>
        <v>Online</v>
      </c>
      <c r="U932" s="11" t="s">
        <v>3661</v>
      </c>
      <c r="V932" s="14">
        <f>VLOOKUP(Table1[[#This Row],[Sales_ID]],Sales!$A$2:$O$2001,2,FALSE)</f>
        <v>45862</v>
      </c>
      <c r="W932" s="15">
        <f>VLOOKUP(Table1[[#This Row],[Sales_ID]],Sales!$A$2:$O$2001,12,FALSE)</f>
        <v>1</v>
      </c>
      <c r="X932" s="16" t="str">
        <f>TEXT(VLOOKUP(Table1[[#This Row],[Sales_ID]],Sales!$A$2:$O$2001,13,FALSE),"₹#,##0")</f>
        <v>₹582</v>
      </c>
      <c r="Y932" s="51">
        <f>VLOOKUP(Table1[[#This Row],[Sales_ID]],Sales!$A$2:$O$2001,14,FALSE)</f>
        <v>0.2</v>
      </c>
      <c r="Z932" s="11" t="str">
        <f>VLOOKUP(Table1[[#This Row],[Sales_ID]],Sales!$A$2:$O$2001,10,FALSE)</f>
        <v>Credit Card</v>
      </c>
      <c r="AA932" s="50">
        <f>VLOOKUP(Table1[[#This Row],[Sales_ID]],Sales!$A$2:$O$2001,15,FALSE)</f>
        <v>465.83199999999999</v>
      </c>
    </row>
    <row r="933" spans="1:27" x14ac:dyDescent="0.3">
      <c r="A933" s="11" t="s">
        <v>833</v>
      </c>
      <c r="B933" s="11" t="str">
        <f>PROPER(VLOOKUP(A933,Customer!$A$2:$J$501,9,FALSE))</f>
        <v>Carol Bishop</v>
      </c>
      <c r="C933" s="11" t="str">
        <f>PROPER(VLOOKUP(A933,Customer!$A$2:$H$501,3,FALSE))</f>
        <v>27</v>
      </c>
      <c r="D933" s="11" t="str">
        <f>PROPER(VLOOKUP(A933,Customer!$A$2:$H$501,4,FALSE))</f>
        <v>Female</v>
      </c>
      <c r="E933" s="11" t="str">
        <f>PROPER(VLOOKUP(A933,Customer!$A$2:$H$501,5,FALSE))</f>
        <v>Lake Saramouth</v>
      </c>
      <c r="F933" s="11" t="str">
        <f>PROPER(VLOOKUP(A933,Customer!$A$2:$H$501,6,FALSE))</f>
        <v>Oregon</v>
      </c>
      <c r="G933" s="11" t="str">
        <f>VLOOKUP(A933,Customer!$A$2:$H$501,7,FALSE)</f>
        <v>USA</v>
      </c>
      <c r="H933" s="11" t="str">
        <f>PROPER(VLOOKUP(A933,Customer!$A$1:$J$501,10,FALSE))</f>
        <v>Silver</v>
      </c>
      <c r="I933" s="11" t="s">
        <v>1714</v>
      </c>
      <c r="J933" s="11" t="str">
        <f>VLOOKUP(I933, Product!$A$2:$H$501, 2,FALSE)</f>
        <v>Hydrating Face Cleanser</v>
      </c>
      <c r="K933" s="11" t="str">
        <f>VLOOKUP(I933,Product!$A$2:$H$501,3,FALSE)</f>
        <v>Beauty</v>
      </c>
      <c r="L933" s="11" t="str">
        <f>VLOOKUP(I933, Product!$A$2:$H$501, 4,FALSE)</f>
        <v>Skincare</v>
      </c>
      <c r="M933" s="11" t="str">
        <f>VLOOKUP(I933, Product!$A$2:$H$501,5,FALSE)</f>
        <v>Butler Group</v>
      </c>
      <c r="N933" s="12">
        <f>VLOOKUP(I933, Product!$A$2:$I$501,8,FALSE)</f>
        <v>250.41615384615383</v>
      </c>
      <c r="O933" s="12">
        <f>VLOOKUP(I933, Product!$A$2:$I$501,9,FALSE)</f>
        <v>159</v>
      </c>
      <c r="P933" s="11" t="s">
        <v>1752</v>
      </c>
      <c r="Q933" s="11" t="str">
        <f>VLOOKUP(P933,Store_Dim!$A$2:$E$21,2,FALSE)</f>
        <v>Rivera-Warner</v>
      </c>
      <c r="R933" s="11" t="str">
        <f>VLOOKUP(P933,Store_Dim!$A$2:$E$21,3,FALSE)</f>
        <v>East</v>
      </c>
      <c r="S933" s="11" t="str">
        <f>VLOOKUP(P933,Store_Dim!$A$2:$E$21,4,FALSE)</f>
        <v>Washingtonfurt</v>
      </c>
      <c r="T933" s="11" t="str">
        <f>VLOOKUP(P933,Store_Dim!$A$2:$E$21,5,FALSE)</f>
        <v>Flagship</v>
      </c>
      <c r="U933" s="11" t="s">
        <v>3662</v>
      </c>
      <c r="V933" s="14">
        <f>VLOOKUP(Table1[[#This Row],[Sales_ID]],Sales!$A$2:$O$2001,2,FALSE)</f>
        <v>45681</v>
      </c>
      <c r="W933" s="15">
        <f>VLOOKUP(Table1[[#This Row],[Sales_ID]],Sales!$A$2:$O$2001,12,FALSE)</f>
        <v>3</v>
      </c>
      <c r="X933" s="16" t="str">
        <f>TEXT(VLOOKUP(Table1[[#This Row],[Sales_ID]],Sales!$A$2:$O$2001,13,FALSE),"₹#,##0")</f>
        <v>₹64</v>
      </c>
      <c r="Y933" s="51">
        <f>VLOOKUP(Table1[[#This Row],[Sales_ID]],Sales!$A$2:$O$2001,14,FALSE)</f>
        <v>0.02</v>
      </c>
      <c r="Z933" s="11" t="str">
        <f>VLOOKUP(Table1[[#This Row],[Sales_ID]],Sales!$A$2:$O$2001,10,FALSE)</f>
        <v>Credit Card</v>
      </c>
      <c r="AA933" s="50">
        <f>VLOOKUP(Table1[[#This Row],[Sales_ID]],Sales!$A$2:$O$2001,15,FALSE)</f>
        <v>188.04239999999999</v>
      </c>
    </row>
    <row r="934" spans="1:27" x14ac:dyDescent="0.3">
      <c r="A934" s="11" t="s">
        <v>241</v>
      </c>
      <c r="B934" s="11" t="str">
        <f>PROPER(VLOOKUP(A934,Customer!$A$2:$J$501,9,FALSE))</f>
        <v>Michael Thomas</v>
      </c>
      <c r="C934" s="11" t="str">
        <f>PROPER(VLOOKUP(A934,Customer!$A$2:$H$501,3,FALSE))</f>
        <v>21</v>
      </c>
      <c r="D934" s="11" t="str">
        <f>PROPER(VLOOKUP(A934,Customer!$A$2:$H$501,4,FALSE))</f>
        <v>Female</v>
      </c>
      <c r="E934" s="11" t="str">
        <f>PROPER(VLOOKUP(A934,Customer!$A$2:$H$501,5,FALSE))</f>
        <v>Woodmouth</v>
      </c>
      <c r="F934" s="11" t="str">
        <f>PROPER(VLOOKUP(A934,Customer!$A$2:$H$501,6,FALSE))</f>
        <v>Nevada</v>
      </c>
      <c r="G934" s="11" t="str">
        <f>VLOOKUP(A934,Customer!$A$2:$H$501,7,FALSE)</f>
        <v>USA</v>
      </c>
      <c r="H934" s="11" t="str">
        <f>PROPER(VLOOKUP(A934,Customer!$A$1:$J$501,10,FALSE))</f>
        <v>Silver</v>
      </c>
      <c r="I934" s="11" t="s">
        <v>1565</v>
      </c>
      <c r="J934" s="11" t="str">
        <f>VLOOKUP(I934, Product!$A$2:$H$501, 2,FALSE)</f>
        <v>Adjustable Dumbbell Set</v>
      </c>
      <c r="K934" s="11" t="str">
        <f>VLOOKUP(I934,Product!$A$2:$H$501,3,FALSE)</f>
        <v>Sports</v>
      </c>
      <c r="L934" s="11" t="str">
        <f>VLOOKUP(I934, Product!$A$2:$H$501, 4,FALSE)</f>
        <v>Fitness</v>
      </c>
      <c r="M934" s="11" t="str">
        <f>VLOOKUP(I934, Product!$A$2:$H$501,5,FALSE)</f>
        <v>Hill PLC</v>
      </c>
      <c r="N934" s="12">
        <f>VLOOKUP(I934, Product!$A$2:$I$501,8,FALSE)</f>
        <v>495.72</v>
      </c>
      <c r="O934" s="12">
        <f>VLOOKUP(I934, Product!$A$2:$I$501,9,FALSE)</f>
        <v>323</v>
      </c>
      <c r="P934" s="11" t="s">
        <v>1794</v>
      </c>
      <c r="Q934" s="11" t="str">
        <f>VLOOKUP(P934,Store_Dim!$A$2:$E$21,2,FALSE)</f>
        <v>Thomas, Bridges and Harris</v>
      </c>
      <c r="R934" s="11" t="str">
        <f>VLOOKUP(P934,Store_Dim!$A$2:$E$21,3,FALSE)</f>
        <v>North</v>
      </c>
      <c r="S934" s="11" t="str">
        <f>VLOOKUP(P934,Store_Dim!$A$2:$E$21,4,FALSE)</f>
        <v>Sabrinatown</v>
      </c>
      <c r="T934" s="11" t="str">
        <f>VLOOKUP(P934,Store_Dim!$A$2:$E$21,5,FALSE)</f>
        <v>Online</v>
      </c>
      <c r="U934" s="11" t="s">
        <v>3663</v>
      </c>
      <c r="V934" s="14">
        <f>VLOOKUP(Table1[[#This Row],[Sales_ID]],Sales!$A$2:$O$2001,2,FALSE)</f>
        <v>45392</v>
      </c>
      <c r="W934" s="15">
        <f>VLOOKUP(Table1[[#This Row],[Sales_ID]],Sales!$A$2:$O$2001,12,FALSE)</f>
        <v>1</v>
      </c>
      <c r="X934" s="16" t="str">
        <f>TEXT(VLOOKUP(Table1[[#This Row],[Sales_ID]],Sales!$A$2:$O$2001,13,FALSE),"₹#,##0")</f>
        <v>₹830</v>
      </c>
      <c r="Y934" s="51">
        <f>VLOOKUP(Table1[[#This Row],[Sales_ID]],Sales!$A$2:$O$2001,14,FALSE)</f>
        <v>0.26</v>
      </c>
      <c r="Z934" s="11" t="str">
        <f>VLOOKUP(Table1[[#This Row],[Sales_ID]],Sales!$A$2:$O$2001,10,FALSE)</f>
        <v>COD</v>
      </c>
      <c r="AA934" s="50">
        <f>VLOOKUP(Table1[[#This Row],[Sales_ID]],Sales!$A$2:$O$2001,15,FALSE)</f>
        <v>614.07420000000002</v>
      </c>
    </row>
    <row r="935" spans="1:27" x14ac:dyDescent="0.3">
      <c r="A935" s="11" t="s">
        <v>1157</v>
      </c>
      <c r="B935" s="11" t="str">
        <f>PROPER(VLOOKUP(A935,Customer!$A$2:$J$501,9,FALSE))</f>
        <v>James Holloway Jr.</v>
      </c>
      <c r="C935" s="11" t="str">
        <f>PROPER(VLOOKUP(A935,Customer!$A$2:$H$501,3,FALSE))</f>
        <v>45</v>
      </c>
      <c r="D935" s="11" t="str">
        <f>PROPER(VLOOKUP(A935,Customer!$A$2:$H$501,4,FALSE))</f>
        <v>Male</v>
      </c>
      <c r="E935" s="11" t="str">
        <f>PROPER(VLOOKUP(A935,Customer!$A$2:$H$501,5,FALSE))</f>
        <v>Millston</v>
      </c>
      <c r="F935" s="11" t="str">
        <f>PROPER(VLOOKUP(A935,Customer!$A$2:$H$501,6,FALSE))</f>
        <v>Indiana</v>
      </c>
      <c r="G935" s="11" t="str">
        <f>VLOOKUP(A935,Customer!$A$2:$H$501,7,FALSE)</f>
        <v>USA</v>
      </c>
      <c r="H935" s="11" t="str">
        <f>PROPER(VLOOKUP(A935,Customer!$A$1:$J$501,10,FALSE))</f>
        <v>Silver</v>
      </c>
      <c r="I935" s="11" t="s">
        <v>1616</v>
      </c>
      <c r="J935" s="11" t="str">
        <f>VLOOKUP(I935, Product!$A$2:$H$501, 2,FALSE)</f>
        <v>Gaming Mechanical Keyboard</v>
      </c>
      <c r="K935" s="11" t="str">
        <f>VLOOKUP(I935,Product!$A$2:$H$501,3,FALSE)</f>
        <v>Electronics</v>
      </c>
      <c r="L935" s="11" t="str">
        <f>VLOOKUP(I935, Product!$A$2:$H$501, 4,FALSE)</f>
        <v>Computer</v>
      </c>
      <c r="M935" s="11" t="str">
        <f>VLOOKUP(I935, Product!$A$2:$H$501,5,FALSE)</f>
        <v>Lucero LLC</v>
      </c>
      <c r="N935" s="12">
        <f>VLOOKUP(I935, Product!$A$2:$I$501,8,FALSE)</f>
        <v>419.28</v>
      </c>
      <c r="O935" s="12">
        <f>VLOOKUP(I935, Product!$A$2:$I$501,9,FALSE)</f>
        <v>86</v>
      </c>
      <c r="P935" s="11" t="s">
        <v>1804</v>
      </c>
      <c r="Q935" s="11" t="str">
        <f>VLOOKUP(P935,Store_Dim!$A$2:$E$21,2,FALSE)</f>
        <v>Frederick-Wright</v>
      </c>
      <c r="R935" s="11" t="str">
        <f>VLOOKUP(P935,Store_Dim!$A$2:$E$21,3,FALSE)</f>
        <v>West</v>
      </c>
      <c r="S935" s="11" t="str">
        <f>VLOOKUP(P935,Store_Dim!$A$2:$E$21,4,FALSE)</f>
        <v>New Jimmymouth</v>
      </c>
      <c r="T935" s="11" t="str">
        <f>VLOOKUP(P935,Store_Dim!$A$2:$E$21,5,FALSE)</f>
        <v>Flagship</v>
      </c>
      <c r="U935" s="11" t="s">
        <v>3664</v>
      </c>
      <c r="V935" s="14">
        <f>VLOOKUP(Table1[[#This Row],[Sales_ID]],Sales!$A$2:$O$2001,2,FALSE)</f>
        <v>45586</v>
      </c>
      <c r="W935" s="15">
        <f>VLOOKUP(Table1[[#This Row],[Sales_ID]],Sales!$A$2:$O$2001,12,FALSE)</f>
        <v>2</v>
      </c>
      <c r="X935" s="16" t="str">
        <f>TEXT(VLOOKUP(Table1[[#This Row],[Sales_ID]],Sales!$A$2:$O$2001,13,FALSE),"₹#,##0")</f>
        <v>₹858</v>
      </c>
      <c r="Y935" s="51">
        <f>VLOOKUP(Table1[[#This Row],[Sales_ID]],Sales!$A$2:$O$2001,14,FALSE)</f>
        <v>0.03</v>
      </c>
      <c r="Z935" s="11" t="str">
        <f>VLOOKUP(Table1[[#This Row],[Sales_ID]],Sales!$A$2:$O$2001,10,FALSE)</f>
        <v>Credit Card</v>
      </c>
      <c r="AA935" s="50">
        <f>VLOOKUP(Table1[[#This Row],[Sales_ID]],Sales!$A$2:$O$2001,15,FALSE)</f>
        <v>1664.8109999999999</v>
      </c>
    </row>
    <row r="936" spans="1:27" x14ac:dyDescent="0.3">
      <c r="A936" s="11" t="s">
        <v>1124</v>
      </c>
      <c r="B936" s="11" t="str">
        <f>PROPER(VLOOKUP(A936,Customer!$A$2:$J$501,9,FALSE))</f>
        <v>Melanie Lam</v>
      </c>
      <c r="C936" s="11" t="str">
        <f>PROPER(VLOOKUP(A936,Customer!$A$2:$H$501,3,FALSE))</f>
        <v>32</v>
      </c>
      <c r="D936" s="11" t="str">
        <f>PROPER(VLOOKUP(A936,Customer!$A$2:$H$501,4,FALSE))</f>
        <v>Male</v>
      </c>
      <c r="E936" s="11" t="str">
        <f>PROPER(VLOOKUP(A936,Customer!$A$2:$H$501,5,FALSE))</f>
        <v>East Michaelton</v>
      </c>
      <c r="F936" s="11" t="str">
        <f>PROPER(VLOOKUP(A936,Customer!$A$2:$H$501,6,FALSE))</f>
        <v>Kansas</v>
      </c>
      <c r="G936" s="11" t="str">
        <f>VLOOKUP(A936,Customer!$A$2:$H$501,7,FALSE)</f>
        <v>USA</v>
      </c>
      <c r="H936" s="11" t="str">
        <f>PROPER(VLOOKUP(A936,Customer!$A$1:$J$501,10,FALSE))</f>
        <v>Silver</v>
      </c>
      <c r="I936" s="11" t="s">
        <v>1694</v>
      </c>
      <c r="J936" s="11" t="str">
        <f>VLOOKUP(I936, Product!$A$2:$H$501, 2,FALSE)</f>
        <v>Shin Guards – Adult</v>
      </c>
      <c r="K936" s="11" t="str">
        <f>VLOOKUP(I936,Product!$A$2:$H$501,3,FALSE)</f>
        <v>Sports</v>
      </c>
      <c r="L936" s="11" t="str">
        <f>VLOOKUP(I936, Product!$A$2:$H$501, 4,FALSE)</f>
        <v>Team Sports</v>
      </c>
      <c r="M936" s="11" t="str">
        <f>VLOOKUP(I936, Product!$A$2:$H$501,5,FALSE)</f>
        <v>French Ltd</v>
      </c>
      <c r="N936" s="12">
        <f>VLOOKUP(I936, Product!$A$2:$I$501,8,FALSE)</f>
        <v>107.06</v>
      </c>
      <c r="O936" s="12">
        <f>VLOOKUP(I936, Product!$A$2:$I$501,9,FALSE)</f>
        <v>359</v>
      </c>
      <c r="P936" s="11" t="s">
        <v>1797</v>
      </c>
      <c r="Q936" s="11" t="str">
        <f>VLOOKUP(P936,Store_Dim!$A$2:$E$21,2,FALSE)</f>
        <v>Gardner, Humphrey and Contreras</v>
      </c>
      <c r="R936" s="11" t="str">
        <f>VLOOKUP(P936,Store_Dim!$A$2:$E$21,3,FALSE)</f>
        <v>East</v>
      </c>
      <c r="S936" s="11" t="str">
        <f>VLOOKUP(P936,Store_Dim!$A$2:$E$21,4,FALSE)</f>
        <v>Johnsonville</v>
      </c>
      <c r="T936" s="11" t="str">
        <f>VLOOKUP(P936,Store_Dim!$A$2:$E$21,5,FALSE)</f>
        <v>Flagship</v>
      </c>
      <c r="U936" s="11" t="s">
        <v>3665</v>
      </c>
      <c r="V936" s="14">
        <f>VLOOKUP(Table1[[#This Row],[Sales_ID]],Sales!$A$2:$O$2001,2,FALSE)</f>
        <v>45340</v>
      </c>
      <c r="W936" s="15">
        <f>VLOOKUP(Table1[[#This Row],[Sales_ID]],Sales!$A$2:$O$2001,12,FALSE)</f>
        <v>3</v>
      </c>
      <c r="X936" s="16" t="str">
        <f>TEXT(VLOOKUP(Table1[[#This Row],[Sales_ID]],Sales!$A$2:$O$2001,13,FALSE),"₹#,##0")</f>
        <v>₹717</v>
      </c>
      <c r="Y936" s="51">
        <f>VLOOKUP(Table1[[#This Row],[Sales_ID]],Sales!$A$2:$O$2001,14,FALSE)</f>
        <v>0.23</v>
      </c>
      <c r="Z936" s="11" t="str">
        <f>VLOOKUP(Table1[[#This Row],[Sales_ID]],Sales!$A$2:$O$2001,10,FALSE)</f>
        <v>COD</v>
      </c>
      <c r="AA936" s="50">
        <f>VLOOKUP(Table1[[#This Row],[Sales_ID]],Sales!$A$2:$O$2001,15,FALSE)</f>
        <v>1657.0092</v>
      </c>
    </row>
    <row r="937" spans="1:27" x14ac:dyDescent="0.3">
      <c r="A937" s="11" t="s">
        <v>1504</v>
      </c>
      <c r="B937" s="11" t="str">
        <f>PROPER(VLOOKUP(A937,Customer!$A$2:$J$501,9,FALSE))</f>
        <v>Melinda Thomas</v>
      </c>
      <c r="C937" s="11" t="str">
        <f>PROPER(VLOOKUP(A937,Customer!$A$2:$H$501,3,FALSE))</f>
        <v>42</v>
      </c>
      <c r="D937" s="11" t="str">
        <f>PROPER(VLOOKUP(A937,Customer!$A$2:$H$501,4,FALSE))</f>
        <v>Female</v>
      </c>
      <c r="E937" s="11" t="str">
        <f>PROPER(VLOOKUP(A937,Customer!$A$2:$H$501,5,FALSE))</f>
        <v>Lake Elizabethside</v>
      </c>
      <c r="F937" s="11" t="str">
        <f>PROPER(VLOOKUP(A937,Customer!$A$2:$H$501,6,FALSE))</f>
        <v>Indiana</v>
      </c>
      <c r="G937" s="11" t="str">
        <f>VLOOKUP(A937,Customer!$A$2:$H$501,7,FALSE)</f>
        <v>USA</v>
      </c>
      <c r="H937" s="11" t="str">
        <f>PROPER(VLOOKUP(A937,Customer!$A$1:$J$501,10,FALSE))</f>
        <v>Silver</v>
      </c>
      <c r="I937" s="11" t="s">
        <v>1726</v>
      </c>
      <c r="J937" s="11" t="str">
        <f>VLOOKUP(I937, Product!$A$2:$H$501, 2,FALSE)</f>
        <v>Face Foundation Kit</v>
      </c>
      <c r="K937" s="11" t="str">
        <f>VLOOKUP(I937,Product!$A$2:$H$501,3,FALSE)</f>
        <v>Beauty</v>
      </c>
      <c r="L937" s="11" t="str">
        <f>VLOOKUP(I937, Product!$A$2:$H$501, 4,FALSE)</f>
        <v>Makeup</v>
      </c>
      <c r="M937" s="11" t="str">
        <f>VLOOKUP(I937, Product!$A$2:$H$501,5,FALSE)</f>
        <v>Taylor-Elliott</v>
      </c>
      <c r="N937" s="12">
        <f>VLOOKUP(I937, Product!$A$2:$I$501,8,FALSE)</f>
        <v>183.04</v>
      </c>
      <c r="O937" s="12">
        <f>VLOOKUP(I937, Product!$A$2:$I$501,9,FALSE)</f>
        <v>457</v>
      </c>
      <c r="P937" s="11" t="s">
        <v>1766</v>
      </c>
      <c r="Q937" s="11" t="str">
        <f>VLOOKUP(P937,Store_Dim!$A$2:$E$21,2,FALSE)</f>
        <v>Johnson-Wright</v>
      </c>
      <c r="R937" s="11" t="str">
        <f>VLOOKUP(P937,Store_Dim!$A$2:$E$21,3,FALSE)</f>
        <v>North</v>
      </c>
      <c r="S937" s="11" t="str">
        <f>VLOOKUP(P937,Store_Dim!$A$2:$E$21,4,FALSE)</f>
        <v>Hoodberg</v>
      </c>
      <c r="T937" s="11" t="str">
        <f>VLOOKUP(P937,Store_Dim!$A$2:$E$21,5,FALSE)</f>
        <v>Outlet</v>
      </c>
      <c r="U937" s="11" t="s">
        <v>2010</v>
      </c>
      <c r="V937" s="14">
        <f>VLOOKUP(Table1[[#This Row],[Sales_ID]],Sales!$A$2:$O$2001,2,FALSE)</f>
        <v>45686</v>
      </c>
      <c r="W937" s="15">
        <f>VLOOKUP(Table1[[#This Row],[Sales_ID]],Sales!$A$2:$O$2001,12,FALSE)</f>
        <v>1</v>
      </c>
      <c r="X937" s="16" t="str">
        <f>TEXT(VLOOKUP(Table1[[#This Row],[Sales_ID]],Sales!$A$2:$O$2001,13,FALSE),"₹#,##0")</f>
        <v>₹789</v>
      </c>
      <c r="Y937" s="51">
        <f>VLOOKUP(Table1[[#This Row],[Sales_ID]],Sales!$A$2:$O$2001,14,FALSE)</f>
        <v>0.14000000000000001</v>
      </c>
      <c r="Z937" s="11" t="str">
        <f>VLOOKUP(Table1[[#This Row],[Sales_ID]],Sales!$A$2:$O$2001,10,FALSE)</f>
        <v>PayPal</v>
      </c>
      <c r="AA937" s="50">
        <f>VLOOKUP(Table1[[#This Row],[Sales_ID]],Sales!$A$2:$O$2001,15,FALSE)</f>
        <v>678.84100000000001</v>
      </c>
    </row>
    <row r="938" spans="1:27" x14ac:dyDescent="0.3">
      <c r="A938" s="11" t="s">
        <v>1328</v>
      </c>
      <c r="B938" s="11" t="str">
        <f>PROPER(VLOOKUP(A938,Customer!$A$2:$J$501,9,FALSE))</f>
        <v>Samuel Mullins</v>
      </c>
      <c r="C938" s="11" t="str">
        <f>PROPER(VLOOKUP(A938,Customer!$A$2:$H$501,3,FALSE))</f>
        <v>27</v>
      </c>
      <c r="D938" s="11" t="str">
        <f>PROPER(VLOOKUP(A938,Customer!$A$2:$H$501,4,FALSE))</f>
        <v>Female</v>
      </c>
      <c r="E938" s="11" t="str">
        <f>PROPER(VLOOKUP(A938,Customer!$A$2:$H$501,5,FALSE))</f>
        <v>Hartmouth</v>
      </c>
      <c r="F938" s="11" t="str">
        <f>PROPER(VLOOKUP(A938,Customer!$A$2:$H$501,6,FALSE))</f>
        <v>Louisiana</v>
      </c>
      <c r="G938" s="11" t="str">
        <f>VLOOKUP(A938,Customer!$A$2:$H$501,7,FALSE)</f>
        <v>USA</v>
      </c>
      <c r="H938" s="11" t="str">
        <f>PROPER(VLOOKUP(A938,Customer!$A$1:$J$501,10,FALSE))</f>
        <v>Bronze</v>
      </c>
      <c r="I938" s="11" t="s">
        <v>1714</v>
      </c>
      <c r="J938" s="11" t="str">
        <f>VLOOKUP(I938, Product!$A$2:$H$501, 2,FALSE)</f>
        <v>Hydrating Face Cleanser</v>
      </c>
      <c r="K938" s="11" t="str">
        <f>VLOOKUP(I938,Product!$A$2:$H$501,3,FALSE)</f>
        <v>Beauty</v>
      </c>
      <c r="L938" s="11" t="str">
        <f>VLOOKUP(I938, Product!$A$2:$H$501, 4,FALSE)</f>
        <v>Skincare</v>
      </c>
      <c r="M938" s="11" t="str">
        <f>VLOOKUP(I938, Product!$A$2:$H$501,5,FALSE)</f>
        <v>Butler Group</v>
      </c>
      <c r="N938" s="12">
        <f>VLOOKUP(I938, Product!$A$2:$I$501,8,FALSE)</f>
        <v>250.41615384615383</v>
      </c>
      <c r="O938" s="12">
        <f>VLOOKUP(I938, Product!$A$2:$I$501,9,FALSE)</f>
        <v>159</v>
      </c>
      <c r="P938" s="11" t="s">
        <v>1794</v>
      </c>
      <c r="Q938" s="11" t="str">
        <f>VLOOKUP(P938,Store_Dim!$A$2:$E$21,2,FALSE)</f>
        <v>Thomas, Bridges and Harris</v>
      </c>
      <c r="R938" s="11" t="str">
        <f>VLOOKUP(P938,Store_Dim!$A$2:$E$21,3,FALSE)</f>
        <v>North</v>
      </c>
      <c r="S938" s="11" t="str">
        <f>VLOOKUP(P938,Store_Dim!$A$2:$E$21,4,FALSE)</f>
        <v>Sabrinatown</v>
      </c>
      <c r="T938" s="11" t="str">
        <f>VLOOKUP(P938,Store_Dim!$A$2:$E$21,5,FALSE)</f>
        <v>Online</v>
      </c>
      <c r="U938" s="11" t="s">
        <v>3666</v>
      </c>
      <c r="V938" s="14">
        <f>VLOOKUP(Table1[[#This Row],[Sales_ID]],Sales!$A$2:$O$2001,2,FALSE)</f>
        <v>45853</v>
      </c>
      <c r="W938" s="15">
        <f>VLOOKUP(Table1[[#This Row],[Sales_ID]],Sales!$A$2:$O$2001,12,FALSE)</f>
        <v>1</v>
      </c>
      <c r="X938" s="16" t="str">
        <f>TEXT(VLOOKUP(Table1[[#This Row],[Sales_ID]],Sales!$A$2:$O$2001,13,FALSE),"₹#,##0")</f>
        <v>₹163</v>
      </c>
      <c r="Y938" s="51">
        <f>VLOOKUP(Table1[[#This Row],[Sales_ID]],Sales!$A$2:$O$2001,14,FALSE)</f>
        <v>0.22</v>
      </c>
      <c r="Z938" s="11" t="str">
        <f>VLOOKUP(Table1[[#This Row],[Sales_ID]],Sales!$A$2:$O$2001,10,FALSE)</f>
        <v>PayPal</v>
      </c>
      <c r="AA938" s="50">
        <f>VLOOKUP(Table1[[#This Row],[Sales_ID]],Sales!$A$2:$O$2001,15,FALSE)</f>
        <v>127.29600000000001</v>
      </c>
    </row>
    <row r="939" spans="1:27" x14ac:dyDescent="0.3">
      <c r="A939" s="11" t="s">
        <v>435</v>
      </c>
      <c r="B939" s="11" t="str">
        <f>PROPER(VLOOKUP(A939,Customer!$A$2:$J$501,9,FALSE))</f>
        <v>James Wolfe</v>
      </c>
      <c r="C939" s="11" t="str">
        <f>PROPER(VLOOKUP(A939,Customer!$A$2:$H$501,3,FALSE))</f>
        <v>62</v>
      </c>
      <c r="D939" s="11" t="str">
        <f>PROPER(VLOOKUP(A939,Customer!$A$2:$H$501,4,FALSE))</f>
        <v>Female</v>
      </c>
      <c r="E939" s="11" t="str">
        <f>PROPER(VLOOKUP(A939,Customer!$A$2:$H$501,5,FALSE))</f>
        <v>Benjaminton</v>
      </c>
      <c r="F939" s="11" t="str">
        <f>PROPER(VLOOKUP(A939,Customer!$A$2:$H$501,6,FALSE))</f>
        <v>Arizona</v>
      </c>
      <c r="G939" s="11" t="str">
        <f>VLOOKUP(A939,Customer!$A$2:$H$501,7,FALSE)</f>
        <v>USA</v>
      </c>
      <c r="H939" s="11" t="str">
        <f>PROPER(VLOOKUP(A939,Customer!$A$1:$J$501,10,FALSE))</f>
        <v>Gold</v>
      </c>
      <c r="I939" s="11" t="s">
        <v>1710</v>
      </c>
      <c r="J939" s="11" t="str">
        <f>VLOOKUP(I939, Product!$A$2:$H$501, 2,FALSE)</f>
        <v>Badminton Racket Set</v>
      </c>
      <c r="K939" s="11" t="str">
        <f>VLOOKUP(I939,Product!$A$2:$H$501,3,FALSE)</f>
        <v>Sports</v>
      </c>
      <c r="L939" s="11" t="str">
        <f>VLOOKUP(I939, Product!$A$2:$H$501, 4,FALSE)</f>
        <v>Equipment</v>
      </c>
      <c r="M939" s="11" t="str">
        <f>VLOOKUP(I939, Product!$A$2:$H$501,5,FALSE)</f>
        <v>Robinson-Brown</v>
      </c>
      <c r="N939" s="12">
        <f>VLOOKUP(I939, Product!$A$2:$I$501,8,FALSE)</f>
        <v>285.54000000000002</v>
      </c>
      <c r="O939" s="12">
        <f>VLOOKUP(I939, Product!$A$2:$I$501,9,FALSE)</f>
        <v>358</v>
      </c>
      <c r="P939" s="11" t="s">
        <v>1794</v>
      </c>
      <c r="Q939" s="11" t="str">
        <f>VLOOKUP(P939,Store_Dim!$A$2:$E$21,2,FALSE)</f>
        <v>Thomas, Bridges and Harris</v>
      </c>
      <c r="R939" s="11" t="str">
        <f>VLOOKUP(P939,Store_Dim!$A$2:$E$21,3,FALSE)</f>
        <v>North</v>
      </c>
      <c r="S939" s="11" t="str">
        <f>VLOOKUP(P939,Store_Dim!$A$2:$E$21,4,FALSE)</f>
        <v>Sabrinatown</v>
      </c>
      <c r="T939" s="11" t="str">
        <f>VLOOKUP(P939,Store_Dim!$A$2:$E$21,5,FALSE)</f>
        <v>Online</v>
      </c>
      <c r="U939" s="11" t="s">
        <v>3667</v>
      </c>
      <c r="V939" s="14">
        <f>VLOOKUP(Table1[[#This Row],[Sales_ID]],Sales!$A$2:$O$2001,2,FALSE)</f>
        <v>45489</v>
      </c>
      <c r="W939" s="15">
        <f>VLOOKUP(Table1[[#This Row],[Sales_ID]],Sales!$A$2:$O$2001,12,FALSE)</f>
        <v>2</v>
      </c>
      <c r="X939" s="16" t="str">
        <f>TEXT(VLOOKUP(Table1[[#This Row],[Sales_ID]],Sales!$A$2:$O$2001,13,FALSE),"₹#,##0")</f>
        <v>₹967</v>
      </c>
      <c r="Y939" s="51">
        <f>VLOOKUP(Table1[[#This Row],[Sales_ID]],Sales!$A$2:$O$2001,14,FALSE)</f>
        <v>0.11</v>
      </c>
      <c r="Z939" s="11" t="str">
        <f>VLOOKUP(Table1[[#This Row],[Sales_ID]],Sales!$A$2:$O$2001,10,FALSE)</f>
        <v>Credit Card</v>
      </c>
      <c r="AA939" s="50">
        <f>VLOOKUP(Table1[[#This Row],[Sales_ID]],Sales!$A$2:$O$2001,15,FALSE)</f>
        <v>1720.7438</v>
      </c>
    </row>
    <row r="940" spans="1:27" x14ac:dyDescent="0.3">
      <c r="A940" s="11" t="s">
        <v>1092</v>
      </c>
      <c r="B940" s="11" t="str">
        <f>PROPER(VLOOKUP(A940,Customer!$A$2:$J$501,9,FALSE))</f>
        <v>Sherry Cabrera</v>
      </c>
      <c r="C940" s="11" t="str">
        <f>PROPER(VLOOKUP(A940,Customer!$A$2:$H$501,3,FALSE))</f>
        <v>55</v>
      </c>
      <c r="D940" s="11" t="str">
        <f>PROPER(VLOOKUP(A940,Customer!$A$2:$H$501,4,FALSE))</f>
        <v>Male</v>
      </c>
      <c r="E940" s="11" t="str">
        <f>PROPER(VLOOKUP(A940,Customer!$A$2:$H$501,5,FALSE))</f>
        <v>Shannonview</v>
      </c>
      <c r="F940" s="11" t="str">
        <f>PROPER(VLOOKUP(A940,Customer!$A$2:$H$501,6,FALSE))</f>
        <v>Pennsylvania</v>
      </c>
      <c r="G940" s="11" t="str">
        <f>VLOOKUP(A940,Customer!$A$2:$H$501,7,FALSE)</f>
        <v>USA</v>
      </c>
      <c r="H940" s="11" t="str">
        <f>PROPER(VLOOKUP(A940,Customer!$A$1:$J$501,10,FALSE))</f>
        <v>Silver</v>
      </c>
      <c r="I940" s="11" t="s">
        <v>1618</v>
      </c>
      <c r="J940" s="11" t="str">
        <f>VLOOKUP(I940, Product!$A$2:$H$501, 2,FALSE)</f>
        <v>Bedroom Table Lamp</v>
      </c>
      <c r="K940" s="11" t="str">
        <f>VLOOKUP(I940,Product!$A$2:$H$501,3,FALSE)</f>
        <v>Home</v>
      </c>
      <c r="L940" s="11" t="str">
        <f>VLOOKUP(I940, Product!$A$2:$H$501, 4,FALSE)</f>
        <v>Lighting</v>
      </c>
      <c r="M940" s="11" t="str">
        <f>VLOOKUP(I940, Product!$A$2:$H$501,5,FALSE)</f>
        <v>Jones LLC</v>
      </c>
      <c r="N940" s="12">
        <f>VLOOKUP(I940, Product!$A$2:$I$501,8,FALSE)</f>
        <v>382.22</v>
      </c>
      <c r="O940" s="12">
        <f>VLOOKUP(I940, Product!$A$2:$I$501,9,FALSE)</f>
        <v>329</v>
      </c>
      <c r="P940" s="11" t="s">
        <v>1797</v>
      </c>
      <c r="Q940" s="11" t="str">
        <f>VLOOKUP(P940,Store_Dim!$A$2:$E$21,2,FALSE)</f>
        <v>Gardner, Humphrey and Contreras</v>
      </c>
      <c r="R940" s="11" t="str">
        <f>VLOOKUP(P940,Store_Dim!$A$2:$E$21,3,FALSE)</f>
        <v>East</v>
      </c>
      <c r="S940" s="11" t="str">
        <f>VLOOKUP(P940,Store_Dim!$A$2:$E$21,4,FALSE)</f>
        <v>Johnsonville</v>
      </c>
      <c r="T940" s="11" t="str">
        <f>VLOOKUP(P940,Store_Dim!$A$2:$E$21,5,FALSE)</f>
        <v>Flagship</v>
      </c>
      <c r="U940" s="11" t="s">
        <v>3668</v>
      </c>
      <c r="V940" s="14">
        <f>VLOOKUP(Table1[[#This Row],[Sales_ID]],Sales!$A$2:$O$2001,2,FALSE)</f>
        <v>45761</v>
      </c>
      <c r="W940" s="15">
        <f>VLOOKUP(Table1[[#This Row],[Sales_ID]],Sales!$A$2:$O$2001,12,FALSE)</f>
        <v>2</v>
      </c>
      <c r="X940" s="16" t="str">
        <f>TEXT(VLOOKUP(Table1[[#This Row],[Sales_ID]],Sales!$A$2:$O$2001,13,FALSE),"₹#,##0")</f>
        <v>₹874</v>
      </c>
      <c r="Y940" s="51">
        <f>VLOOKUP(Table1[[#This Row],[Sales_ID]],Sales!$A$2:$O$2001,14,FALSE)</f>
        <v>0.14000000000000001</v>
      </c>
      <c r="Z940" s="11" t="str">
        <f>VLOOKUP(Table1[[#This Row],[Sales_ID]],Sales!$A$2:$O$2001,10,FALSE)</f>
        <v>COD</v>
      </c>
      <c r="AA940" s="50">
        <f>VLOOKUP(Table1[[#This Row],[Sales_ID]],Sales!$A$2:$O$2001,15,FALSE)</f>
        <v>1503.1768</v>
      </c>
    </row>
    <row r="941" spans="1:27" x14ac:dyDescent="0.3">
      <c r="A941" s="11" t="s">
        <v>502</v>
      </c>
      <c r="B941" s="11" t="str">
        <f>PROPER(VLOOKUP(A941,Customer!$A$2:$J$501,9,FALSE))</f>
        <v>Denise Griffin</v>
      </c>
      <c r="C941" s="11" t="str">
        <f>PROPER(VLOOKUP(A941,Customer!$A$2:$H$501,3,FALSE))</f>
        <v>33</v>
      </c>
      <c r="D941" s="11" t="str">
        <f>PROPER(VLOOKUP(A941,Customer!$A$2:$H$501,4,FALSE))</f>
        <v>Male</v>
      </c>
      <c r="E941" s="11" t="str">
        <f>PROPER(VLOOKUP(A941,Customer!$A$2:$H$501,5,FALSE))</f>
        <v>West Markhaven</v>
      </c>
      <c r="F941" s="11" t="str">
        <f>PROPER(VLOOKUP(A941,Customer!$A$2:$H$501,6,FALSE))</f>
        <v>Florida</v>
      </c>
      <c r="G941" s="11" t="str">
        <f>VLOOKUP(A941,Customer!$A$2:$H$501,7,FALSE)</f>
        <v>USA</v>
      </c>
      <c r="H941" s="11" t="str">
        <f>PROPER(VLOOKUP(A941,Customer!$A$1:$J$501,10,FALSE))</f>
        <v>Platinum</v>
      </c>
      <c r="I941" s="11" t="s">
        <v>1543</v>
      </c>
      <c r="J941" s="11" t="str">
        <f>VLOOKUP(I941, Product!$A$2:$H$501, 2,FALSE)</f>
        <v>Brother Laser Printer</v>
      </c>
      <c r="K941" s="11" t="str">
        <f>VLOOKUP(I941,Product!$A$2:$H$501,3,FALSE)</f>
        <v>Electronics</v>
      </c>
      <c r="L941" s="11" t="str">
        <f>VLOOKUP(I941, Product!$A$2:$H$501, 4,FALSE)</f>
        <v>Computer</v>
      </c>
      <c r="M941" s="11" t="str">
        <f>VLOOKUP(I941, Product!$A$2:$H$501,5,FALSE)</f>
        <v>Hunt Inc</v>
      </c>
      <c r="N941" s="12">
        <f>VLOOKUP(I941, Product!$A$2:$I$501,8,FALSE)</f>
        <v>112.42</v>
      </c>
      <c r="O941" s="12">
        <f>VLOOKUP(I941, Product!$A$2:$I$501,9,FALSE)</f>
        <v>416</v>
      </c>
      <c r="P941" s="11" t="s">
        <v>1766</v>
      </c>
      <c r="Q941" s="11" t="str">
        <f>VLOOKUP(P941,Store_Dim!$A$2:$E$21,2,FALSE)</f>
        <v>Johnson-Wright</v>
      </c>
      <c r="R941" s="11" t="str">
        <f>VLOOKUP(P941,Store_Dim!$A$2:$E$21,3,FALSE)</f>
        <v>North</v>
      </c>
      <c r="S941" s="11" t="str">
        <f>VLOOKUP(P941,Store_Dim!$A$2:$E$21,4,FALSE)</f>
        <v>Hoodberg</v>
      </c>
      <c r="T941" s="11" t="str">
        <f>VLOOKUP(P941,Store_Dim!$A$2:$E$21,5,FALSE)</f>
        <v>Outlet</v>
      </c>
      <c r="U941" s="11" t="s">
        <v>3669</v>
      </c>
      <c r="V941" s="14">
        <f>VLOOKUP(Table1[[#This Row],[Sales_ID]],Sales!$A$2:$O$2001,2,FALSE)</f>
        <v>45379</v>
      </c>
      <c r="W941" s="15">
        <f>VLOOKUP(Table1[[#This Row],[Sales_ID]],Sales!$A$2:$O$2001,12,FALSE)</f>
        <v>1</v>
      </c>
      <c r="X941" s="16" t="str">
        <f>TEXT(VLOOKUP(Table1[[#This Row],[Sales_ID]],Sales!$A$2:$O$2001,13,FALSE),"₹#,##0")</f>
        <v>₹140</v>
      </c>
      <c r="Y941" s="51">
        <f>VLOOKUP(Table1[[#This Row],[Sales_ID]],Sales!$A$2:$O$2001,14,FALSE)</f>
        <v>0.27</v>
      </c>
      <c r="Z941" s="11" t="str">
        <f>VLOOKUP(Table1[[#This Row],[Sales_ID]],Sales!$A$2:$O$2001,10,FALSE)</f>
        <v>Credit Card</v>
      </c>
      <c r="AA941" s="50">
        <f>VLOOKUP(Table1[[#This Row],[Sales_ID]],Sales!$A$2:$O$2001,15,FALSE)</f>
        <v>102.37520000000001</v>
      </c>
    </row>
    <row r="942" spans="1:27" x14ac:dyDescent="0.3">
      <c r="A942" s="11" t="s">
        <v>657</v>
      </c>
      <c r="B942" s="11" t="str">
        <f>PROPER(VLOOKUP(A942,Customer!$A$2:$J$501,9,FALSE))</f>
        <v>Mary Boyd</v>
      </c>
      <c r="C942" s="11" t="str">
        <f>PROPER(VLOOKUP(A942,Customer!$A$2:$H$501,3,FALSE))</f>
        <v>25</v>
      </c>
      <c r="D942" s="11" t="str">
        <f>PROPER(VLOOKUP(A942,Customer!$A$2:$H$501,4,FALSE))</f>
        <v>Female</v>
      </c>
      <c r="E942" s="11" t="str">
        <f>PROPER(VLOOKUP(A942,Customer!$A$2:$H$501,5,FALSE))</f>
        <v>New Logan</v>
      </c>
      <c r="F942" s="11" t="str">
        <f>PROPER(VLOOKUP(A942,Customer!$A$2:$H$501,6,FALSE))</f>
        <v>Michigan</v>
      </c>
      <c r="G942" s="11" t="str">
        <f>VLOOKUP(A942,Customer!$A$2:$H$501,7,FALSE)</f>
        <v>USA</v>
      </c>
      <c r="H942" s="11" t="str">
        <f>PROPER(VLOOKUP(A942,Customer!$A$1:$J$501,10,FALSE))</f>
        <v>Bronze</v>
      </c>
      <c r="I942" s="11" t="s">
        <v>1634</v>
      </c>
      <c r="J942" s="11" t="str">
        <f>VLOOKUP(I942, Product!$A$2:$H$501, 2,FALSE)</f>
        <v>USB External Hard Drive</v>
      </c>
      <c r="K942" s="11" t="str">
        <f>VLOOKUP(I942,Product!$A$2:$H$501,3,FALSE)</f>
        <v>Electronics</v>
      </c>
      <c r="L942" s="11" t="str">
        <f>VLOOKUP(I942, Product!$A$2:$H$501, 4,FALSE)</f>
        <v>Computer</v>
      </c>
      <c r="M942" s="11" t="str">
        <f>VLOOKUP(I942, Product!$A$2:$H$501,5,FALSE)</f>
        <v>Robinson Inc</v>
      </c>
      <c r="N942" s="12">
        <f>VLOOKUP(I942, Product!$A$2:$I$501,8,FALSE)</f>
        <v>253.33</v>
      </c>
      <c r="O942" s="12">
        <f>VLOOKUP(I942, Product!$A$2:$I$501,9,FALSE)</f>
        <v>266</v>
      </c>
      <c r="P942" s="11" t="s">
        <v>1773</v>
      </c>
      <c r="Q942" s="11" t="str">
        <f>VLOOKUP(P942,Store_Dim!$A$2:$E$21,2,FALSE)</f>
        <v>Gray Ltd</v>
      </c>
      <c r="R942" s="11" t="str">
        <f>VLOOKUP(P942,Store_Dim!$A$2:$E$21,3,FALSE)</f>
        <v>North</v>
      </c>
      <c r="S942" s="11" t="str">
        <f>VLOOKUP(P942,Store_Dim!$A$2:$E$21,4,FALSE)</f>
        <v>New Michaelchester</v>
      </c>
      <c r="T942" s="11" t="str">
        <f>VLOOKUP(P942,Store_Dim!$A$2:$E$21,5,FALSE)</f>
        <v>Outlet</v>
      </c>
      <c r="U942" s="11" t="s">
        <v>3670</v>
      </c>
      <c r="V942" s="14">
        <f>VLOOKUP(Table1[[#This Row],[Sales_ID]],Sales!$A$2:$O$2001,2,FALSE)</f>
        <v>45716</v>
      </c>
      <c r="W942" s="15">
        <f>VLOOKUP(Table1[[#This Row],[Sales_ID]],Sales!$A$2:$O$2001,12,FALSE)</f>
        <v>2</v>
      </c>
      <c r="X942" s="16" t="str">
        <f>TEXT(VLOOKUP(Table1[[#This Row],[Sales_ID]],Sales!$A$2:$O$2001,13,FALSE),"₹#,##0")</f>
        <v>₹550</v>
      </c>
      <c r="Y942" s="51">
        <f>VLOOKUP(Table1[[#This Row],[Sales_ID]],Sales!$A$2:$O$2001,14,FALSE)</f>
        <v>0.28000000000000003</v>
      </c>
      <c r="Z942" s="11" t="str">
        <f>VLOOKUP(Table1[[#This Row],[Sales_ID]],Sales!$A$2:$O$2001,10,FALSE)</f>
        <v>Credit Card</v>
      </c>
      <c r="AA942" s="50">
        <f>VLOOKUP(Table1[[#This Row],[Sales_ID]],Sales!$A$2:$O$2001,15,FALSE)</f>
        <v>791.88479999999993</v>
      </c>
    </row>
    <row r="943" spans="1:27" x14ac:dyDescent="0.3">
      <c r="A943" s="11" t="s">
        <v>390</v>
      </c>
      <c r="B943" s="11" t="str">
        <f>PROPER(VLOOKUP(A943,Customer!$A$2:$J$501,9,FALSE))</f>
        <v>Julie Farmer</v>
      </c>
      <c r="C943" s="11" t="str">
        <f>PROPER(VLOOKUP(A943,Customer!$A$2:$H$501,3,FALSE))</f>
        <v>18</v>
      </c>
      <c r="D943" s="11" t="str">
        <f>PROPER(VLOOKUP(A943,Customer!$A$2:$H$501,4,FALSE))</f>
        <v>Female</v>
      </c>
      <c r="E943" s="11" t="str">
        <f>PROPER(VLOOKUP(A943,Customer!$A$2:$H$501,5,FALSE))</f>
        <v>Rodriguezmouth</v>
      </c>
      <c r="F943" s="11" t="str">
        <f>PROPER(VLOOKUP(A943,Customer!$A$2:$H$501,6,FALSE))</f>
        <v>Arizona</v>
      </c>
      <c r="G943" s="11" t="str">
        <f>VLOOKUP(A943,Customer!$A$2:$H$501,7,FALSE)</f>
        <v>USA</v>
      </c>
      <c r="H943" s="11" t="str">
        <f>PROPER(VLOOKUP(A943,Customer!$A$1:$J$501,10,FALSE))</f>
        <v>Platinum</v>
      </c>
      <c r="I943" s="11" t="s">
        <v>1582</v>
      </c>
      <c r="J943" s="11" t="str">
        <f>VLOOKUP(I943, Product!$A$2:$H$501, 2,FALSE)</f>
        <v>Soccer Training Cone Set</v>
      </c>
      <c r="K943" s="11" t="str">
        <f>VLOOKUP(I943,Product!$A$2:$H$501,3,FALSE)</f>
        <v>Sports</v>
      </c>
      <c r="L943" s="11" t="str">
        <f>VLOOKUP(I943, Product!$A$2:$H$501, 4,FALSE)</f>
        <v>Accessories</v>
      </c>
      <c r="M943" s="11" t="str">
        <f>VLOOKUP(I943, Product!$A$2:$H$501,5,FALSE)</f>
        <v>Ford, Murphy and Wilson</v>
      </c>
      <c r="N943" s="12">
        <f>VLOOKUP(I943, Product!$A$2:$I$501,8,FALSE)</f>
        <v>144.53</v>
      </c>
      <c r="O943" s="12">
        <f>VLOOKUP(I943, Product!$A$2:$I$501,9,FALSE)</f>
        <v>367</v>
      </c>
      <c r="P943" s="11" t="s">
        <v>1773</v>
      </c>
      <c r="Q943" s="11" t="str">
        <f>VLOOKUP(P943,Store_Dim!$A$2:$E$21,2,FALSE)</f>
        <v>Gray Ltd</v>
      </c>
      <c r="R943" s="11" t="str">
        <f>VLOOKUP(P943,Store_Dim!$A$2:$E$21,3,FALSE)</f>
        <v>North</v>
      </c>
      <c r="S943" s="11" t="str">
        <f>VLOOKUP(P943,Store_Dim!$A$2:$E$21,4,FALSE)</f>
        <v>New Michaelchester</v>
      </c>
      <c r="T943" s="11" t="str">
        <f>VLOOKUP(P943,Store_Dim!$A$2:$E$21,5,FALSE)</f>
        <v>Outlet</v>
      </c>
      <c r="U943" s="11" t="s">
        <v>3671</v>
      </c>
      <c r="V943" s="14">
        <f>VLOOKUP(Table1[[#This Row],[Sales_ID]],Sales!$A$2:$O$2001,2,FALSE)</f>
        <v>45364</v>
      </c>
      <c r="W943" s="15">
        <f>VLOOKUP(Table1[[#This Row],[Sales_ID]],Sales!$A$2:$O$2001,12,FALSE)</f>
        <v>4</v>
      </c>
      <c r="X943" s="16" t="str">
        <f>TEXT(VLOOKUP(Table1[[#This Row],[Sales_ID]],Sales!$A$2:$O$2001,13,FALSE),"₹#,##0")</f>
        <v>₹716</v>
      </c>
      <c r="Y943" s="51">
        <f>VLOOKUP(Table1[[#This Row],[Sales_ID]],Sales!$A$2:$O$2001,14,FALSE)</f>
        <v>0.19</v>
      </c>
      <c r="Z943" s="11" t="str">
        <f>VLOOKUP(Table1[[#This Row],[Sales_ID]],Sales!$A$2:$O$2001,10,FALSE)</f>
        <v>PayPal</v>
      </c>
      <c r="AA943" s="50">
        <f>VLOOKUP(Table1[[#This Row],[Sales_ID]],Sales!$A$2:$O$2001,15,FALSE)</f>
        <v>2319.4512</v>
      </c>
    </row>
    <row r="944" spans="1:27" x14ac:dyDescent="0.3">
      <c r="A944" s="11" t="s">
        <v>1160</v>
      </c>
      <c r="B944" s="11" t="str">
        <f>PROPER(VLOOKUP(A944,Customer!$A$2:$J$501,9,FALSE))</f>
        <v>Michael Garner</v>
      </c>
      <c r="C944" s="11" t="str">
        <f>PROPER(VLOOKUP(A944,Customer!$A$2:$H$501,3,FALSE))</f>
        <v>21</v>
      </c>
      <c r="D944" s="11" t="str">
        <f>PROPER(VLOOKUP(A944,Customer!$A$2:$H$501,4,FALSE))</f>
        <v>Female</v>
      </c>
      <c r="E944" s="11" t="str">
        <f>PROPER(VLOOKUP(A944,Customer!$A$2:$H$501,5,FALSE))</f>
        <v>Port Crystal</v>
      </c>
      <c r="F944" s="11" t="str">
        <f>PROPER(VLOOKUP(A944,Customer!$A$2:$H$501,6,FALSE))</f>
        <v>New Hampshire</v>
      </c>
      <c r="G944" s="11" t="str">
        <f>VLOOKUP(A944,Customer!$A$2:$H$501,7,FALSE)</f>
        <v>USA</v>
      </c>
      <c r="H944" s="11" t="str">
        <f>PROPER(VLOOKUP(A944,Customer!$A$1:$J$501,10,FALSE))</f>
        <v>Platinum</v>
      </c>
      <c r="I944" s="11" t="s">
        <v>1549</v>
      </c>
      <c r="J944" s="11" t="str">
        <f>VLOOKUP(I944, Product!$A$2:$H$501, 2,FALSE)</f>
        <v>Women's Casual Hoodie</v>
      </c>
      <c r="K944" s="11" t="str">
        <f>VLOOKUP(I944,Product!$A$2:$H$501,3,FALSE)</f>
        <v>Clothing</v>
      </c>
      <c r="L944" s="11" t="str">
        <f>VLOOKUP(I944, Product!$A$2:$H$501, 4,FALSE)</f>
        <v>Outerwear</v>
      </c>
      <c r="M944" s="11" t="str">
        <f>VLOOKUP(I944, Product!$A$2:$H$501,5,FALSE)</f>
        <v>Sims Inc</v>
      </c>
      <c r="N944" s="12">
        <f>VLOOKUP(I944, Product!$A$2:$I$501,8,FALSE)</f>
        <v>265.73266666666666</v>
      </c>
      <c r="O944" s="12">
        <f>VLOOKUP(I944, Product!$A$2:$I$501,9,FALSE)</f>
        <v>352</v>
      </c>
      <c r="P944" s="11" t="s">
        <v>1782</v>
      </c>
      <c r="Q944" s="11" t="str">
        <f>VLOOKUP(P944,Store_Dim!$A$2:$E$21,2,FALSE)</f>
        <v>Bean, Jones and Park</v>
      </c>
      <c r="R944" s="11" t="str">
        <f>VLOOKUP(P944,Store_Dim!$A$2:$E$21,3,FALSE)</f>
        <v>West</v>
      </c>
      <c r="S944" s="11" t="str">
        <f>VLOOKUP(P944,Store_Dim!$A$2:$E$21,4,FALSE)</f>
        <v>Thompsonborough</v>
      </c>
      <c r="T944" s="11" t="str">
        <f>VLOOKUP(P944,Store_Dim!$A$2:$E$21,5,FALSE)</f>
        <v>Online</v>
      </c>
      <c r="U944" s="11" t="s">
        <v>3672</v>
      </c>
      <c r="V944" s="14">
        <f>VLOOKUP(Table1[[#This Row],[Sales_ID]],Sales!$A$2:$O$2001,2,FALSE)</f>
        <v>45752</v>
      </c>
      <c r="W944" s="15">
        <f>VLOOKUP(Table1[[#This Row],[Sales_ID]],Sales!$A$2:$O$2001,12,FALSE)</f>
        <v>3</v>
      </c>
      <c r="X944" s="16" t="str">
        <f>TEXT(VLOOKUP(Table1[[#This Row],[Sales_ID]],Sales!$A$2:$O$2001,13,FALSE),"₹#,##0")</f>
        <v>₹592</v>
      </c>
      <c r="Y944" s="51">
        <f>VLOOKUP(Table1[[#This Row],[Sales_ID]],Sales!$A$2:$O$2001,14,FALSE)</f>
        <v>0.27</v>
      </c>
      <c r="Z944" s="11" t="str">
        <f>VLOOKUP(Table1[[#This Row],[Sales_ID]],Sales!$A$2:$O$2001,10,FALSE)</f>
        <v>Credit Card</v>
      </c>
      <c r="AA944" s="50">
        <f>VLOOKUP(Table1[[#This Row],[Sales_ID]],Sales!$A$2:$O$2001,15,FALSE)</f>
        <v>1296.261</v>
      </c>
    </row>
    <row r="945" spans="1:27" x14ac:dyDescent="0.3">
      <c r="A945" s="11" t="s">
        <v>1172</v>
      </c>
      <c r="B945" s="11" t="str">
        <f>PROPER(VLOOKUP(A945,Customer!$A$2:$J$501,9,FALSE))</f>
        <v>Joshua Bell</v>
      </c>
      <c r="C945" s="11" t="str">
        <f>PROPER(VLOOKUP(A945,Customer!$A$2:$H$501,3,FALSE))</f>
        <v>26</v>
      </c>
      <c r="D945" s="11" t="str">
        <f>PROPER(VLOOKUP(A945,Customer!$A$2:$H$501,4,FALSE))</f>
        <v>Male</v>
      </c>
      <c r="E945" s="11" t="str">
        <f>PROPER(VLOOKUP(A945,Customer!$A$2:$H$501,5,FALSE))</f>
        <v>Port Richardshire</v>
      </c>
      <c r="F945" s="11" t="str">
        <f>PROPER(VLOOKUP(A945,Customer!$A$2:$H$501,6,FALSE))</f>
        <v>Minnesota</v>
      </c>
      <c r="G945" s="11" t="str">
        <f>VLOOKUP(A945,Customer!$A$2:$H$501,7,FALSE)</f>
        <v>USA</v>
      </c>
      <c r="H945" s="11" t="str">
        <f>PROPER(VLOOKUP(A945,Customer!$A$1:$J$501,10,FALSE))</f>
        <v>Platinum</v>
      </c>
      <c r="I945" s="11" t="s">
        <v>1592</v>
      </c>
      <c r="J945" s="11" t="str">
        <f>VLOOKUP(I945, Product!$A$2:$H$501, 2,FALSE)</f>
        <v>Carbon Fiber Tennis Racket</v>
      </c>
      <c r="K945" s="11" t="str">
        <f>VLOOKUP(I945,Product!$A$2:$H$501,3,FALSE)</f>
        <v>Sports</v>
      </c>
      <c r="L945" s="11" t="str">
        <f>VLOOKUP(I945, Product!$A$2:$H$501, 4,FALSE)</f>
        <v>Equipment</v>
      </c>
      <c r="M945" s="11" t="str">
        <f>VLOOKUP(I945, Product!$A$2:$H$501,5,FALSE)</f>
        <v>Flores, Pineda and Rodriguez</v>
      </c>
      <c r="N945" s="12">
        <f>VLOOKUP(I945, Product!$A$2:$I$501,8,FALSE)</f>
        <v>484.62</v>
      </c>
      <c r="O945" s="12">
        <f>VLOOKUP(I945, Product!$A$2:$I$501,9,FALSE)</f>
        <v>432</v>
      </c>
      <c r="P945" s="11" t="s">
        <v>1789</v>
      </c>
      <c r="Q945" s="11" t="str">
        <f>VLOOKUP(P945,Store_Dim!$A$2:$E$21,2,FALSE)</f>
        <v>Hill, Wagner and Ballard</v>
      </c>
      <c r="R945" s="11" t="str">
        <f>VLOOKUP(P945,Store_Dim!$A$2:$E$21,3,FALSE)</f>
        <v>East</v>
      </c>
      <c r="S945" s="11" t="str">
        <f>VLOOKUP(P945,Store_Dim!$A$2:$E$21,4,FALSE)</f>
        <v>East Davidville</v>
      </c>
      <c r="T945" s="11" t="str">
        <f>VLOOKUP(P945,Store_Dim!$A$2:$E$21,5,FALSE)</f>
        <v>Online</v>
      </c>
      <c r="U945" s="11" t="s">
        <v>3673</v>
      </c>
      <c r="V945" s="14">
        <f>VLOOKUP(Table1[[#This Row],[Sales_ID]],Sales!$A$2:$O$2001,2,FALSE)</f>
        <v>45883</v>
      </c>
      <c r="W945" s="15">
        <f>VLOOKUP(Table1[[#This Row],[Sales_ID]],Sales!$A$2:$O$2001,12,FALSE)</f>
        <v>2</v>
      </c>
      <c r="X945" s="16" t="str">
        <f>TEXT(VLOOKUP(Table1[[#This Row],[Sales_ID]],Sales!$A$2:$O$2001,13,FALSE),"₹#,##0")</f>
        <v>₹523</v>
      </c>
      <c r="Y945" s="51">
        <f>VLOOKUP(Table1[[#This Row],[Sales_ID]],Sales!$A$2:$O$2001,14,FALSE)</f>
        <v>0.13</v>
      </c>
      <c r="Z945" s="11" t="str">
        <f>VLOOKUP(Table1[[#This Row],[Sales_ID]],Sales!$A$2:$O$2001,10,FALSE)</f>
        <v>PayPal</v>
      </c>
      <c r="AA945" s="50">
        <f>VLOOKUP(Table1[[#This Row],[Sales_ID]],Sales!$A$2:$O$2001,15,FALSE)</f>
        <v>910.2636</v>
      </c>
    </row>
    <row r="946" spans="1:27" x14ac:dyDescent="0.3">
      <c r="A946" s="11" t="s">
        <v>730</v>
      </c>
      <c r="B946" s="11" t="str">
        <f>PROPER(VLOOKUP(A946,Customer!$A$2:$J$501,9,FALSE))</f>
        <v>Alexis Castaneda</v>
      </c>
      <c r="C946" s="11" t="str">
        <f>PROPER(VLOOKUP(A946,Customer!$A$2:$H$501,3,FALSE))</f>
        <v>54</v>
      </c>
      <c r="D946" s="11" t="str">
        <f>PROPER(VLOOKUP(A946,Customer!$A$2:$H$501,4,FALSE))</f>
        <v>Male</v>
      </c>
      <c r="E946" s="11" t="str">
        <f>PROPER(VLOOKUP(A946,Customer!$A$2:$H$501,5,FALSE))</f>
        <v>Morrisbury</v>
      </c>
      <c r="F946" s="11" t="str">
        <f>PROPER(VLOOKUP(A946,Customer!$A$2:$H$501,6,FALSE))</f>
        <v>Alaska</v>
      </c>
      <c r="G946" s="11" t="str">
        <f>VLOOKUP(A946,Customer!$A$2:$H$501,7,FALSE)</f>
        <v>USA</v>
      </c>
      <c r="H946" s="11" t="str">
        <f>PROPER(VLOOKUP(A946,Customer!$A$1:$J$501,10,FALSE))</f>
        <v>Gold</v>
      </c>
      <c r="I946" s="11" t="s">
        <v>1686</v>
      </c>
      <c r="J946" s="11" t="str">
        <f>VLOOKUP(I946, Product!$A$2:$H$501, 2,FALSE)</f>
        <v>Men's Sports Shorts</v>
      </c>
      <c r="K946" s="11" t="str">
        <f>VLOOKUP(I946,Product!$A$2:$H$501,3,FALSE)</f>
        <v>Clothing</v>
      </c>
      <c r="L946" s="11" t="str">
        <f>VLOOKUP(I946, Product!$A$2:$H$501, 4,FALSE)</f>
        <v>Bottoms</v>
      </c>
      <c r="M946" s="11" t="str">
        <f>VLOOKUP(I946, Product!$A$2:$H$501,5,FALSE)</f>
        <v>Fitzpatrick Ltd</v>
      </c>
      <c r="N946" s="12">
        <f>VLOOKUP(I946, Product!$A$2:$I$501,8,FALSE)</f>
        <v>218.22</v>
      </c>
      <c r="O946" s="12">
        <f>VLOOKUP(I946, Product!$A$2:$I$501,9,FALSE)</f>
        <v>224</v>
      </c>
      <c r="P946" s="11" t="s">
        <v>1799</v>
      </c>
      <c r="Q946" s="11" t="str">
        <f>VLOOKUP(P946,Store_Dim!$A$2:$E$21,2,FALSE)</f>
        <v>Mcdonald Inc</v>
      </c>
      <c r="R946" s="11" t="str">
        <f>VLOOKUP(P946,Store_Dim!$A$2:$E$21,3,FALSE)</f>
        <v>South</v>
      </c>
      <c r="S946" s="11" t="str">
        <f>VLOOKUP(P946,Store_Dim!$A$2:$E$21,4,FALSE)</f>
        <v>Christopherland</v>
      </c>
      <c r="T946" s="11" t="str">
        <f>VLOOKUP(P946,Store_Dim!$A$2:$E$21,5,FALSE)</f>
        <v>Outlet</v>
      </c>
      <c r="U946" s="11" t="s">
        <v>3674</v>
      </c>
      <c r="V946" s="14">
        <f>VLOOKUP(Table1[[#This Row],[Sales_ID]],Sales!$A$2:$O$2001,2,FALSE)</f>
        <v>45477</v>
      </c>
      <c r="W946" s="15">
        <f>VLOOKUP(Table1[[#This Row],[Sales_ID]],Sales!$A$2:$O$2001,12,FALSE)</f>
        <v>2</v>
      </c>
      <c r="X946" s="16" t="str">
        <f>TEXT(VLOOKUP(Table1[[#This Row],[Sales_ID]],Sales!$A$2:$O$2001,13,FALSE),"₹#,##0")</f>
        <v>₹479</v>
      </c>
      <c r="Y946" s="51">
        <f>VLOOKUP(Table1[[#This Row],[Sales_ID]],Sales!$A$2:$O$2001,14,FALSE)</f>
        <v>0.17</v>
      </c>
      <c r="Z946" s="11" t="str">
        <f>VLOOKUP(Table1[[#This Row],[Sales_ID]],Sales!$A$2:$O$2001,10,FALSE)</f>
        <v>COD</v>
      </c>
      <c r="AA946" s="50">
        <f>VLOOKUP(Table1[[#This Row],[Sales_ID]],Sales!$A$2:$O$2001,15,FALSE)</f>
        <v>794.50919999999996</v>
      </c>
    </row>
    <row r="947" spans="1:27" x14ac:dyDescent="0.3">
      <c r="A947" s="11" t="s">
        <v>945</v>
      </c>
      <c r="B947" s="11" t="str">
        <f>PROPER(VLOOKUP(A947,Customer!$A$2:$J$501,9,FALSE))</f>
        <v>Stephanie Jacobs</v>
      </c>
      <c r="C947" s="11" t="str">
        <f>PROPER(VLOOKUP(A947,Customer!$A$2:$H$501,3,FALSE))</f>
        <v>48</v>
      </c>
      <c r="D947" s="11" t="str">
        <f>PROPER(VLOOKUP(A947,Customer!$A$2:$H$501,4,FALSE))</f>
        <v>Female</v>
      </c>
      <c r="E947" s="11" t="str">
        <f>PROPER(VLOOKUP(A947,Customer!$A$2:$H$501,5,FALSE))</f>
        <v>West Robinmouth</v>
      </c>
      <c r="F947" s="11" t="str">
        <f>PROPER(VLOOKUP(A947,Customer!$A$2:$H$501,6,FALSE))</f>
        <v>Louisiana</v>
      </c>
      <c r="G947" s="11" t="str">
        <f>VLOOKUP(A947,Customer!$A$2:$H$501,7,FALSE)</f>
        <v>USA</v>
      </c>
      <c r="H947" s="11" t="str">
        <f>PROPER(VLOOKUP(A947,Customer!$A$1:$J$501,10,FALSE))</f>
        <v>Platinum</v>
      </c>
      <c r="I947" s="11" t="s">
        <v>1712</v>
      </c>
      <c r="J947" s="11" t="str">
        <f>VLOOKUP(I947, Product!$A$2:$H$501, 2,FALSE)</f>
        <v>Fitness Resistance Bands</v>
      </c>
      <c r="K947" s="11" t="str">
        <f>VLOOKUP(I947,Product!$A$2:$H$501,3,FALSE)</f>
        <v>Sports</v>
      </c>
      <c r="L947" s="11" t="str">
        <f>VLOOKUP(I947, Product!$A$2:$H$501, 4,FALSE)</f>
        <v>Fitness</v>
      </c>
      <c r="M947" s="11" t="str">
        <f>VLOOKUP(I947, Product!$A$2:$H$501,5,FALSE)</f>
        <v>Reese-Watson</v>
      </c>
      <c r="N947" s="12">
        <f>VLOOKUP(I947, Product!$A$2:$I$501,8,FALSE)</f>
        <v>152.91999999999999</v>
      </c>
      <c r="O947" s="12">
        <f>VLOOKUP(I947, Product!$A$2:$I$501,9,FALSE)</f>
        <v>281</v>
      </c>
      <c r="P947" s="11" t="s">
        <v>1757</v>
      </c>
      <c r="Q947" s="11" t="str">
        <f>VLOOKUP(P947,Store_Dim!$A$2:$E$21,2,FALSE)</f>
        <v>Martinez, Adkins and Johnson</v>
      </c>
      <c r="R947" s="11" t="str">
        <f>VLOOKUP(P947,Store_Dim!$A$2:$E$21,3,FALSE)</f>
        <v>North</v>
      </c>
      <c r="S947" s="11" t="str">
        <f>VLOOKUP(P947,Store_Dim!$A$2:$E$21,4,FALSE)</f>
        <v>Danielmouth</v>
      </c>
      <c r="T947" s="11" t="str">
        <f>VLOOKUP(P947,Store_Dim!$A$2:$E$21,5,FALSE)</f>
        <v>Flagship</v>
      </c>
      <c r="U947" s="11" t="s">
        <v>3675</v>
      </c>
      <c r="V947" s="14">
        <f>VLOOKUP(Table1[[#This Row],[Sales_ID]],Sales!$A$2:$O$2001,2,FALSE)</f>
        <v>45556</v>
      </c>
      <c r="W947" s="15">
        <f>VLOOKUP(Table1[[#This Row],[Sales_ID]],Sales!$A$2:$O$2001,12,FALSE)</f>
        <v>4</v>
      </c>
      <c r="X947" s="16" t="str">
        <f>TEXT(VLOOKUP(Table1[[#This Row],[Sales_ID]],Sales!$A$2:$O$2001,13,FALSE),"₹#,##0")</f>
        <v>₹741</v>
      </c>
      <c r="Y947" s="51">
        <f>VLOOKUP(Table1[[#This Row],[Sales_ID]],Sales!$A$2:$O$2001,14,FALSE)</f>
        <v>0.17</v>
      </c>
      <c r="Z947" s="11" t="str">
        <f>VLOOKUP(Table1[[#This Row],[Sales_ID]],Sales!$A$2:$O$2001,10,FALSE)</f>
        <v>PayPal</v>
      </c>
      <c r="AA947" s="50">
        <f>VLOOKUP(Table1[[#This Row],[Sales_ID]],Sales!$A$2:$O$2001,15,FALSE)</f>
        <v>2458.46</v>
      </c>
    </row>
    <row r="948" spans="1:27" x14ac:dyDescent="0.3">
      <c r="A948" s="11" t="s">
        <v>1328</v>
      </c>
      <c r="B948" s="11" t="str">
        <f>PROPER(VLOOKUP(A948,Customer!$A$2:$J$501,9,FALSE))</f>
        <v>Samuel Mullins</v>
      </c>
      <c r="C948" s="11" t="str">
        <f>PROPER(VLOOKUP(A948,Customer!$A$2:$H$501,3,FALSE))</f>
        <v>27</v>
      </c>
      <c r="D948" s="11" t="str">
        <f>PROPER(VLOOKUP(A948,Customer!$A$2:$H$501,4,FALSE))</f>
        <v>Female</v>
      </c>
      <c r="E948" s="11" t="str">
        <f>PROPER(VLOOKUP(A948,Customer!$A$2:$H$501,5,FALSE))</f>
        <v>Hartmouth</v>
      </c>
      <c r="F948" s="11" t="str">
        <f>PROPER(VLOOKUP(A948,Customer!$A$2:$H$501,6,FALSE))</f>
        <v>Louisiana</v>
      </c>
      <c r="G948" s="11" t="str">
        <f>VLOOKUP(A948,Customer!$A$2:$H$501,7,FALSE)</f>
        <v>USA</v>
      </c>
      <c r="H948" s="11" t="str">
        <f>PROPER(VLOOKUP(A948,Customer!$A$1:$J$501,10,FALSE))</f>
        <v>Bronze</v>
      </c>
      <c r="I948" s="11" t="s">
        <v>1674</v>
      </c>
      <c r="J948" s="11" t="str">
        <f>VLOOKUP(I948, Product!$A$2:$H$501, 2,FALSE)</f>
        <v>Organic Sunscreen Lotion</v>
      </c>
      <c r="K948" s="11" t="str">
        <f>VLOOKUP(I948,Product!$A$2:$H$501,3,FALSE)</f>
        <v>Beauty</v>
      </c>
      <c r="L948" s="11" t="str">
        <f>VLOOKUP(I948, Product!$A$2:$H$501, 4,FALSE)</f>
        <v>Skincare</v>
      </c>
      <c r="M948" s="11" t="str">
        <f>VLOOKUP(I948, Product!$A$2:$H$501,5,FALSE)</f>
        <v>Anderson-Riley</v>
      </c>
      <c r="N948" s="12">
        <f>VLOOKUP(I948, Product!$A$2:$I$501,8,FALSE)</f>
        <v>266.86</v>
      </c>
      <c r="O948" s="12">
        <f>VLOOKUP(I948, Product!$A$2:$I$501,9,FALSE)</f>
        <v>458</v>
      </c>
      <c r="P948" s="11" t="s">
        <v>1766</v>
      </c>
      <c r="Q948" s="11" t="str">
        <f>VLOOKUP(P948,Store_Dim!$A$2:$E$21,2,FALSE)</f>
        <v>Johnson-Wright</v>
      </c>
      <c r="R948" s="11" t="str">
        <f>VLOOKUP(P948,Store_Dim!$A$2:$E$21,3,FALSE)</f>
        <v>North</v>
      </c>
      <c r="S948" s="11" t="str">
        <f>VLOOKUP(P948,Store_Dim!$A$2:$E$21,4,FALSE)</f>
        <v>Hoodberg</v>
      </c>
      <c r="T948" s="11" t="str">
        <f>VLOOKUP(P948,Store_Dim!$A$2:$E$21,5,FALSE)</f>
        <v>Outlet</v>
      </c>
      <c r="U948" s="11" t="s">
        <v>2011</v>
      </c>
      <c r="V948" s="14">
        <f>VLOOKUP(Table1[[#This Row],[Sales_ID]],Sales!$A$2:$O$2001,2,FALSE)</f>
        <v>45354</v>
      </c>
      <c r="W948" s="15">
        <f>VLOOKUP(Table1[[#This Row],[Sales_ID]],Sales!$A$2:$O$2001,12,FALSE)</f>
        <v>3</v>
      </c>
      <c r="X948" s="16" t="str">
        <f>TEXT(VLOOKUP(Table1[[#This Row],[Sales_ID]],Sales!$A$2:$O$2001,13,FALSE),"₹#,##0")</f>
        <v>₹477</v>
      </c>
      <c r="Y948" s="51">
        <f>VLOOKUP(Table1[[#This Row],[Sales_ID]],Sales!$A$2:$O$2001,14,FALSE)</f>
        <v>0.09</v>
      </c>
      <c r="Z948" s="11" t="str">
        <f>VLOOKUP(Table1[[#This Row],[Sales_ID]],Sales!$A$2:$O$2001,10,FALSE)</f>
        <v>COD</v>
      </c>
      <c r="AA948" s="50">
        <f>VLOOKUP(Table1[[#This Row],[Sales_ID]],Sales!$A$2:$O$2001,15,FALSE)</f>
        <v>1301.6094000000001</v>
      </c>
    </row>
    <row r="949" spans="1:27" x14ac:dyDescent="0.3">
      <c r="A949" s="11" t="s">
        <v>393</v>
      </c>
      <c r="B949" s="11" t="str">
        <f>PROPER(VLOOKUP(A949,Customer!$A$2:$J$501,9,FALSE))</f>
        <v>David Cole</v>
      </c>
      <c r="C949" s="11" t="str">
        <f>PROPER(VLOOKUP(A949,Customer!$A$2:$H$501,3,FALSE))</f>
        <v>27</v>
      </c>
      <c r="D949" s="11" t="str">
        <f>PROPER(VLOOKUP(A949,Customer!$A$2:$H$501,4,FALSE))</f>
        <v>Female</v>
      </c>
      <c r="E949" s="11" t="str">
        <f>PROPER(VLOOKUP(A949,Customer!$A$2:$H$501,5,FALSE))</f>
        <v>Lake Michael</v>
      </c>
      <c r="F949" s="11" t="str">
        <f>PROPER(VLOOKUP(A949,Customer!$A$2:$H$501,6,FALSE))</f>
        <v>Michigan</v>
      </c>
      <c r="G949" s="11" t="str">
        <f>VLOOKUP(A949,Customer!$A$2:$H$501,7,FALSE)</f>
        <v>USA</v>
      </c>
      <c r="H949" s="11" t="str">
        <f>PROPER(VLOOKUP(A949,Customer!$A$1:$J$501,10,FALSE))</f>
        <v>Silver</v>
      </c>
      <c r="I949" s="11" t="s">
        <v>1640</v>
      </c>
      <c r="J949" s="11" t="str">
        <f>VLOOKUP(I949, Product!$A$2:$H$501, 2,FALSE)</f>
        <v>Men's Winter Jacket</v>
      </c>
      <c r="K949" s="11" t="str">
        <f>VLOOKUP(I949,Product!$A$2:$H$501,3,FALSE)</f>
        <v>Clothing</v>
      </c>
      <c r="L949" s="11" t="str">
        <f>VLOOKUP(I949, Product!$A$2:$H$501, 4,FALSE)</f>
        <v>Outerwear</v>
      </c>
      <c r="M949" s="11" t="str">
        <f>VLOOKUP(I949, Product!$A$2:$H$501,5,FALSE)</f>
        <v>Kelly, Smith and Perez</v>
      </c>
      <c r="N949" s="12">
        <f>VLOOKUP(I949, Product!$A$2:$I$501,8,FALSE)</f>
        <v>167.34</v>
      </c>
      <c r="O949" s="12">
        <f>VLOOKUP(I949, Product!$A$2:$I$501,9,FALSE)</f>
        <v>296</v>
      </c>
      <c r="P949" s="11" t="s">
        <v>1761</v>
      </c>
      <c r="Q949" s="11" t="str">
        <f>VLOOKUP(P949,Store_Dim!$A$2:$E$21,2,FALSE)</f>
        <v>Black-Horn</v>
      </c>
      <c r="R949" s="11" t="str">
        <f>VLOOKUP(P949,Store_Dim!$A$2:$E$21,3,FALSE)</f>
        <v>South</v>
      </c>
      <c r="S949" s="11" t="str">
        <f>VLOOKUP(P949,Store_Dim!$A$2:$E$21,4,FALSE)</f>
        <v>North Nancyview</v>
      </c>
      <c r="T949" s="11" t="str">
        <f>VLOOKUP(P949,Store_Dim!$A$2:$E$21,5,FALSE)</f>
        <v>Outlet</v>
      </c>
      <c r="U949" s="11" t="s">
        <v>3676</v>
      </c>
      <c r="V949" s="14">
        <f>VLOOKUP(Table1[[#This Row],[Sales_ID]],Sales!$A$2:$O$2001,2,FALSE)</f>
        <v>45465</v>
      </c>
      <c r="W949" s="15">
        <f>VLOOKUP(Table1[[#This Row],[Sales_ID]],Sales!$A$2:$O$2001,12,FALSE)</f>
        <v>1</v>
      </c>
      <c r="X949" s="16" t="str">
        <f>TEXT(VLOOKUP(Table1[[#This Row],[Sales_ID]],Sales!$A$2:$O$2001,13,FALSE),"₹#,##0")</f>
        <v>₹780</v>
      </c>
      <c r="Y949" s="51">
        <f>VLOOKUP(Table1[[#This Row],[Sales_ID]],Sales!$A$2:$O$2001,14,FALSE)</f>
        <v>0.04</v>
      </c>
      <c r="Z949" s="11" t="str">
        <f>VLOOKUP(Table1[[#This Row],[Sales_ID]],Sales!$A$2:$O$2001,10,FALSE)</f>
        <v>COD</v>
      </c>
      <c r="AA949" s="50">
        <f>VLOOKUP(Table1[[#This Row],[Sales_ID]],Sales!$A$2:$O$2001,15,FALSE)</f>
        <v>749.03039999999999</v>
      </c>
    </row>
    <row r="950" spans="1:27" x14ac:dyDescent="0.3">
      <c r="A950" s="11" t="s">
        <v>378</v>
      </c>
      <c r="B950" s="11" t="str">
        <f>PROPER(VLOOKUP(A950,Customer!$A$2:$J$501,9,FALSE))</f>
        <v>Erica Carney</v>
      </c>
      <c r="C950" s="11" t="str">
        <f>PROPER(VLOOKUP(A950,Customer!$A$2:$H$501,3,FALSE))</f>
        <v>62</v>
      </c>
      <c r="D950" s="11" t="str">
        <f>PROPER(VLOOKUP(A950,Customer!$A$2:$H$501,4,FALSE))</f>
        <v>Female</v>
      </c>
      <c r="E950" s="11" t="str">
        <f>PROPER(VLOOKUP(A950,Customer!$A$2:$H$501,5,FALSE))</f>
        <v>North Justin</v>
      </c>
      <c r="F950" s="11" t="str">
        <f>PROPER(VLOOKUP(A950,Customer!$A$2:$H$501,6,FALSE))</f>
        <v>North Dakota</v>
      </c>
      <c r="G950" s="11" t="str">
        <f>VLOOKUP(A950,Customer!$A$2:$H$501,7,FALSE)</f>
        <v>USA</v>
      </c>
      <c r="H950" s="11" t="str">
        <f>PROPER(VLOOKUP(A950,Customer!$A$1:$J$501,10,FALSE))</f>
        <v>Platinum</v>
      </c>
      <c r="I950" s="11" t="s">
        <v>1688</v>
      </c>
      <c r="J950" s="11" t="str">
        <f>VLOOKUP(I950, Product!$A$2:$H$501, 2,FALSE)</f>
        <v>Kitchen Storage Rack</v>
      </c>
      <c r="K950" s="11" t="str">
        <f>VLOOKUP(I950,Product!$A$2:$H$501,3,FALSE)</f>
        <v>Home</v>
      </c>
      <c r="L950" s="11" t="str">
        <f>VLOOKUP(I950, Product!$A$2:$H$501, 4,FALSE)</f>
        <v>Storage</v>
      </c>
      <c r="M950" s="11" t="str">
        <f>VLOOKUP(I950, Product!$A$2:$H$501,5,FALSE)</f>
        <v>Duran Group</v>
      </c>
      <c r="N950" s="12">
        <f>VLOOKUP(I950, Product!$A$2:$I$501,8,FALSE)</f>
        <v>138.05000000000001</v>
      </c>
      <c r="O950" s="12">
        <f>VLOOKUP(I950, Product!$A$2:$I$501,9,FALSE)</f>
        <v>89</v>
      </c>
      <c r="P950" s="11" t="s">
        <v>1804</v>
      </c>
      <c r="Q950" s="11" t="str">
        <f>VLOOKUP(P950,Store_Dim!$A$2:$E$21,2,FALSE)</f>
        <v>Frederick-Wright</v>
      </c>
      <c r="R950" s="11" t="str">
        <f>VLOOKUP(P950,Store_Dim!$A$2:$E$21,3,FALSE)</f>
        <v>West</v>
      </c>
      <c r="S950" s="11" t="str">
        <f>VLOOKUP(P950,Store_Dim!$A$2:$E$21,4,FALSE)</f>
        <v>New Jimmymouth</v>
      </c>
      <c r="T950" s="11" t="str">
        <f>VLOOKUP(P950,Store_Dim!$A$2:$E$21,5,FALSE)</f>
        <v>Flagship</v>
      </c>
      <c r="U950" s="11" t="s">
        <v>3677</v>
      </c>
      <c r="V950" s="14">
        <f>VLOOKUP(Table1[[#This Row],[Sales_ID]],Sales!$A$2:$O$2001,2,FALSE)</f>
        <v>45552</v>
      </c>
      <c r="W950" s="15">
        <f>VLOOKUP(Table1[[#This Row],[Sales_ID]],Sales!$A$2:$O$2001,12,FALSE)</f>
        <v>4</v>
      </c>
      <c r="X950" s="16" t="str">
        <f>TEXT(VLOOKUP(Table1[[#This Row],[Sales_ID]],Sales!$A$2:$O$2001,13,FALSE),"₹#,##0")</f>
        <v>₹579</v>
      </c>
      <c r="Y950" s="51">
        <f>VLOOKUP(Table1[[#This Row],[Sales_ID]],Sales!$A$2:$O$2001,14,FALSE)</f>
        <v>0.04</v>
      </c>
      <c r="Z950" s="11" t="str">
        <f>VLOOKUP(Table1[[#This Row],[Sales_ID]],Sales!$A$2:$O$2001,10,FALSE)</f>
        <v>COD</v>
      </c>
      <c r="AA950" s="50">
        <f>VLOOKUP(Table1[[#This Row],[Sales_ID]],Sales!$A$2:$O$2001,15,FALSE)</f>
        <v>2224.2815999999998</v>
      </c>
    </row>
    <row r="951" spans="1:27" x14ac:dyDescent="0.3">
      <c r="A951" s="11" t="s">
        <v>1160</v>
      </c>
      <c r="B951" s="11" t="str">
        <f>PROPER(VLOOKUP(A951,Customer!$A$2:$J$501,9,FALSE))</f>
        <v>Michael Garner</v>
      </c>
      <c r="C951" s="11" t="str">
        <f>PROPER(VLOOKUP(A951,Customer!$A$2:$H$501,3,FALSE))</f>
        <v>21</v>
      </c>
      <c r="D951" s="11" t="str">
        <f>PROPER(VLOOKUP(A951,Customer!$A$2:$H$501,4,FALSE))</f>
        <v>Female</v>
      </c>
      <c r="E951" s="11" t="str">
        <f>PROPER(VLOOKUP(A951,Customer!$A$2:$H$501,5,FALSE))</f>
        <v>Port Crystal</v>
      </c>
      <c r="F951" s="11" t="str">
        <f>PROPER(VLOOKUP(A951,Customer!$A$2:$H$501,6,FALSE))</f>
        <v>New Hampshire</v>
      </c>
      <c r="G951" s="11" t="str">
        <f>VLOOKUP(A951,Customer!$A$2:$H$501,7,FALSE)</f>
        <v>USA</v>
      </c>
      <c r="H951" s="11" t="str">
        <f>PROPER(VLOOKUP(A951,Customer!$A$1:$J$501,10,FALSE))</f>
        <v>Platinum</v>
      </c>
      <c r="I951" s="11" t="s">
        <v>1546</v>
      </c>
      <c r="J951" s="11" t="str">
        <f>VLOOKUP(I951, Product!$A$2:$H$501, 2,FALSE)</f>
        <v>Men's Graphic T-Shirt</v>
      </c>
      <c r="K951" s="11" t="str">
        <f>VLOOKUP(I951,Product!$A$2:$H$501,3,FALSE)</f>
        <v>Clothing</v>
      </c>
      <c r="L951" s="11" t="str">
        <f>VLOOKUP(I951, Product!$A$2:$H$501, 4,FALSE)</f>
        <v>Tops</v>
      </c>
      <c r="M951" s="11" t="str">
        <f>VLOOKUP(I951, Product!$A$2:$H$501,5,FALSE)</f>
        <v>Terry-Moore</v>
      </c>
      <c r="N951" s="12">
        <f>VLOOKUP(I951, Product!$A$2:$I$501,8,FALSE)</f>
        <v>342.56</v>
      </c>
      <c r="O951" s="12">
        <f>VLOOKUP(I951, Product!$A$2:$I$501,9,FALSE)</f>
        <v>181</v>
      </c>
      <c r="P951" s="11" t="s">
        <v>1761</v>
      </c>
      <c r="Q951" s="11" t="str">
        <f>VLOOKUP(P951,Store_Dim!$A$2:$E$21,2,FALSE)</f>
        <v>Black-Horn</v>
      </c>
      <c r="R951" s="11" t="str">
        <f>VLOOKUP(P951,Store_Dim!$A$2:$E$21,3,FALSE)</f>
        <v>South</v>
      </c>
      <c r="S951" s="11" t="str">
        <f>VLOOKUP(P951,Store_Dim!$A$2:$E$21,4,FALSE)</f>
        <v>North Nancyview</v>
      </c>
      <c r="T951" s="11" t="str">
        <f>VLOOKUP(P951,Store_Dim!$A$2:$E$21,5,FALSE)</f>
        <v>Outlet</v>
      </c>
      <c r="U951" s="11" t="s">
        <v>3678</v>
      </c>
      <c r="V951" s="14">
        <f>VLOOKUP(Table1[[#This Row],[Sales_ID]],Sales!$A$2:$O$2001,2,FALSE)</f>
        <v>45635</v>
      </c>
      <c r="W951" s="15">
        <f>VLOOKUP(Table1[[#This Row],[Sales_ID]],Sales!$A$2:$O$2001,12,FALSE)</f>
        <v>3</v>
      </c>
      <c r="X951" s="16" t="str">
        <f>TEXT(VLOOKUP(Table1[[#This Row],[Sales_ID]],Sales!$A$2:$O$2001,13,FALSE),"₹#,##0")</f>
        <v>₹269</v>
      </c>
      <c r="Y951" s="51">
        <f>VLOOKUP(Table1[[#This Row],[Sales_ID]],Sales!$A$2:$O$2001,14,FALSE)</f>
        <v>0.04</v>
      </c>
      <c r="Z951" s="11" t="str">
        <f>VLOOKUP(Table1[[#This Row],[Sales_ID]],Sales!$A$2:$O$2001,10,FALSE)</f>
        <v>PayPal</v>
      </c>
      <c r="AA951" s="50">
        <f>VLOOKUP(Table1[[#This Row],[Sales_ID]],Sales!$A$2:$O$2001,15,FALSE)</f>
        <v>774.57599999999991</v>
      </c>
    </row>
    <row r="952" spans="1:27" x14ac:dyDescent="0.3">
      <c r="A952" s="11" t="s">
        <v>963</v>
      </c>
      <c r="B952" s="11" t="str">
        <f>PROPER(VLOOKUP(A952,Customer!$A$2:$J$501,9,FALSE))</f>
        <v>Roberta Green</v>
      </c>
      <c r="C952" s="11" t="str">
        <f>PROPER(VLOOKUP(A952,Customer!$A$2:$H$501,3,FALSE))</f>
        <v>64</v>
      </c>
      <c r="D952" s="11" t="str">
        <f>PROPER(VLOOKUP(A952,Customer!$A$2:$H$501,4,FALSE))</f>
        <v>Male</v>
      </c>
      <c r="E952" s="11" t="str">
        <f>PROPER(VLOOKUP(A952,Customer!$A$2:$H$501,5,FALSE))</f>
        <v>West Joseph</v>
      </c>
      <c r="F952" s="11" t="str">
        <f>PROPER(VLOOKUP(A952,Customer!$A$2:$H$501,6,FALSE))</f>
        <v>Washington</v>
      </c>
      <c r="G952" s="11" t="str">
        <f>VLOOKUP(A952,Customer!$A$2:$H$501,7,FALSE)</f>
        <v>USA</v>
      </c>
      <c r="H952" s="11" t="str">
        <f>PROPER(VLOOKUP(A952,Customer!$A$1:$J$501,10,FALSE))</f>
        <v>Platinum</v>
      </c>
      <c r="I952" s="11" t="s">
        <v>1555</v>
      </c>
      <c r="J952" s="11" t="str">
        <f>VLOOKUP(I952, Product!$A$2:$H$501, 2,FALSE)</f>
        <v>Men's Leather Belt</v>
      </c>
      <c r="K952" s="11" t="str">
        <f>VLOOKUP(I952,Product!$A$2:$H$501,3,FALSE)</f>
        <v>Clothing</v>
      </c>
      <c r="L952" s="11" t="str">
        <f>VLOOKUP(I952, Product!$A$2:$H$501, 4,FALSE)</f>
        <v>Accessories</v>
      </c>
      <c r="M952" s="11" t="str">
        <f>VLOOKUP(I952, Product!$A$2:$H$501,5,FALSE)</f>
        <v>Baldwin, Garza and Gonzalez</v>
      </c>
      <c r="N952" s="12">
        <f>VLOOKUP(I952, Product!$A$2:$I$501,8,FALSE)</f>
        <v>261</v>
      </c>
      <c r="O952" s="12">
        <f>VLOOKUP(I952, Product!$A$2:$I$501,9,FALSE)</f>
        <v>59</v>
      </c>
      <c r="P952" s="11" t="s">
        <v>1769</v>
      </c>
      <c r="Q952" s="11" t="str">
        <f>VLOOKUP(P952,Store_Dim!$A$2:$E$21,2,FALSE)</f>
        <v>Alexander Group</v>
      </c>
      <c r="R952" s="11" t="str">
        <f>VLOOKUP(P952,Store_Dim!$A$2:$E$21,3,FALSE)</f>
        <v>South</v>
      </c>
      <c r="S952" s="11" t="str">
        <f>VLOOKUP(P952,Store_Dim!$A$2:$E$21,4,FALSE)</f>
        <v>Port Sharon</v>
      </c>
      <c r="T952" s="11" t="str">
        <f>VLOOKUP(P952,Store_Dim!$A$2:$E$21,5,FALSE)</f>
        <v>Online</v>
      </c>
      <c r="U952" s="11" t="s">
        <v>3679</v>
      </c>
      <c r="V952" s="14">
        <f>VLOOKUP(Table1[[#This Row],[Sales_ID]],Sales!$A$2:$O$2001,2,FALSE)</f>
        <v>45740</v>
      </c>
      <c r="W952" s="15">
        <f>VLOOKUP(Table1[[#This Row],[Sales_ID]],Sales!$A$2:$O$2001,12,FALSE)</f>
        <v>1</v>
      </c>
      <c r="X952" s="16" t="str">
        <f>TEXT(VLOOKUP(Table1[[#This Row],[Sales_ID]],Sales!$A$2:$O$2001,13,FALSE),"₹#,##0")</f>
        <v>₹47</v>
      </c>
      <c r="Y952" s="51">
        <f>VLOOKUP(Table1[[#This Row],[Sales_ID]],Sales!$A$2:$O$2001,14,FALSE)</f>
        <v>0.28000000000000003</v>
      </c>
      <c r="Z952" s="11" t="str">
        <f>VLOOKUP(Table1[[#This Row],[Sales_ID]],Sales!$A$2:$O$2001,10,FALSE)</f>
        <v>Credit Card</v>
      </c>
      <c r="AA952" s="50">
        <f>VLOOKUP(Table1[[#This Row],[Sales_ID]],Sales!$A$2:$O$2001,15,FALSE)</f>
        <v>34.178400000000003</v>
      </c>
    </row>
    <row r="953" spans="1:27" x14ac:dyDescent="0.3">
      <c r="A953" s="11" t="s">
        <v>821</v>
      </c>
      <c r="B953" s="11" t="str">
        <f>PROPER(VLOOKUP(A953,Customer!$A$2:$J$501,9,FALSE))</f>
        <v>Christopher David</v>
      </c>
      <c r="C953" s="11" t="str">
        <f>PROPER(VLOOKUP(A953,Customer!$A$2:$H$501,3,FALSE))</f>
        <v>42</v>
      </c>
      <c r="D953" s="11" t="str">
        <f>PROPER(VLOOKUP(A953,Customer!$A$2:$H$501,4,FALSE))</f>
        <v>Male</v>
      </c>
      <c r="E953" s="11" t="str">
        <f>PROPER(VLOOKUP(A953,Customer!$A$2:$H$501,5,FALSE))</f>
        <v>Karenmouth</v>
      </c>
      <c r="F953" s="11" t="str">
        <f>PROPER(VLOOKUP(A953,Customer!$A$2:$H$501,6,FALSE))</f>
        <v>Massachusetts</v>
      </c>
      <c r="G953" s="11" t="str">
        <f>VLOOKUP(A953,Customer!$A$2:$H$501,7,FALSE)</f>
        <v>USA</v>
      </c>
      <c r="H953" s="11" t="str">
        <f>PROPER(VLOOKUP(A953,Customer!$A$1:$J$501,10,FALSE))</f>
        <v>Silver</v>
      </c>
      <c r="I953" s="11" t="s">
        <v>1614</v>
      </c>
      <c r="J953" s="11" t="str">
        <f>VLOOKUP(I953, Product!$A$2:$H$501, 2,FALSE)</f>
        <v>Modern Wall Clock</v>
      </c>
      <c r="K953" s="11" t="str">
        <f>VLOOKUP(I953,Product!$A$2:$H$501,3,FALSE)</f>
        <v>Home</v>
      </c>
      <c r="L953" s="11" t="str">
        <f>VLOOKUP(I953, Product!$A$2:$H$501, 4,FALSE)</f>
        <v>Decor</v>
      </c>
      <c r="M953" s="11" t="str">
        <f>VLOOKUP(I953, Product!$A$2:$H$501,5,FALSE)</f>
        <v>Weiss-Watson</v>
      </c>
      <c r="N953" s="12">
        <f>VLOOKUP(I953, Product!$A$2:$I$501,8,FALSE)</f>
        <v>179.77</v>
      </c>
      <c r="O953" s="12">
        <f>VLOOKUP(I953, Product!$A$2:$I$501,9,FALSE)</f>
        <v>305</v>
      </c>
      <c r="P953" s="11" t="s">
        <v>1807</v>
      </c>
      <c r="Q953" s="11" t="str">
        <f>VLOOKUP(P953,Store_Dim!$A$2:$E$21,2,FALSE)</f>
        <v>Holloway Ltd</v>
      </c>
      <c r="R953" s="11" t="str">
        <f>VLOOKUP(P953,Store_Dim!$A$2:$E$21,3,FALSE)</f>
        <v>North</v>
      </c>
      <c r="S953" s="11" t="str">
        <f>VLOOKUP(P953,Store_Dim!$A$2:$E$21,4,FALSE)</f>
        <v>Bensonhaven</v>
      </c>
      <c r="T953" s="11" t="str">
        <f>VLOOKUP(P953,Store_Dim!$A$2:$E$21,5,FALSE)</f>
        <v>Flagship</v>
      </c>
      <c r="U953" s="11" t="s">
        <v>3680</v>
      </c>
      <c r="V953" s="14">
        <f>VLOOKUP(Table1[[#This Row],[Sales_ID]],Sales!$A$2:$O$2001,2,FALSE)</f>
        <v>45796</v>
      </c>
      <c r="W953" s="15">
        <f>VLOOKUP(Table1[[#This Row],[Sales_ID]],Sales!$A$2:$O$2001,12,FALSE)</f>
        <v>3</v>
      </c>
      <c r="X953" s="16" t="str">
        <f>TEXT(VLOOKUP(Table1[[#This Row],[Sales_ID]],Sales!$A$2:$O$2001,13,FALSE),"₹#,##0")</f>
        <v>₹859</v>
      </c>
      <c r="Y953" s="51">
        <f>VLOOKUP(Table1[[#This Row],[Sales_ID]],Sales!$A$2:$O$2001,14,FALSE)</f>
        <v>7.0000000000000007E-2</v>
      </c>
      <c r="Z953" s="11" t="str">
        <f>VLOOKUP(Table1[[#This Row],[Sales_ID]],Sales!$A$2:$O$2001,10,FALSE)</f>
        <v>Credit Card</v>
      </c>
      <c r="AA953" s="50">
        <f>VLOOKUP(Table1[[#This Row],[Sales_ID]],Sales!$A$2:$O$2001,15,FALSE)</f>
        <v>2396.0799000000002</v>
      </c>
    </row>
    <row r="954" spans="1:27" x14ac:dyDescent="0.3">
      <c r="A954" s="11" t="s">
        <v>978</v>
      </c>
      <c r="B954" s="11" t="str">
        <f>PROPER(VLOOKUP(A954,Customer!$A$2:$J$501,9,FALSE))</f>
        <v>Kara Dodson</v>
      </c>
      <c r="C954" s="11" t="str">
        <f>PROPER(VLOOKUP(A954,Customer!$A$2:$H$501,3,FALSE))</f>
        <v>20</v>
      </c>
      <c r="D954" s="11" t="str">
        <f>PROPER(VLOOKUP(A954,Customer!$A$2:$H$501,4,FALSE))</f>
        <v>Male</v>
      </c>
      <c r="E954" s="11" t="str">
        <f>PROPER(VLOOKUP(A954,Customer!$A$2:$H$501,5,FALSE))</f>
        <v>Joelside</v>
      </c>
      <c r="F954" s="11" t="str">
        <f>PROPER(VLOOKUP(A954,Customer!$A$2:$H$501,6,FALSE))</f>
        <v>Vermont</v>
      </c>
      <c r="G954" s="11" t="str">
        <f>VLOOKUP(A954,Customer!$A$2:$H$501,7,FALSE)</f>
        <v>USA</v>
      </c>
      <c r="H954" s="11" t="str">
        <f>PROPER(VLOOKUP(A954,Customer!$A$1:$J$501,10,FALSE))</f>
        <v>Silver</v>
      </c>
      <c r="I954" s="11" t="s">
        <v>1586</v>
      </c>
      <c r="J954" s="11" t="str">
        <f>VLOOKUP(I954, Product!$A$2:$H$501, 2,FALSE)</f>
        <v>Knee Support Brace</v>
      </c>
      <c r="K954" s="11" t="str">
        <f>VLOOKUP(I954,Product!$A$2:$H$501,3,FALSE)</f>
        <v>Sports</v>
      </c>
      <c r="L954" s="11" t="str">
        <f>VLOOKUP(I954, Product!$A$2:$H$501, 4,FALSE)</f>
        <v>Equipment</v>
      </c>
      <c r="M954" s="11" t="str">
        <f>VLOOKUP(I954, Product!$A$2:$H$501,5,FALSE)</f>
        <v>May-Reese</v>
      </c>
      <c r="N954" s="12">
        <f>VLOOKUP(I954, Product!$A$2:$I$501,8,FALSE)</f>
        <v>21.34</v>
      </c>
      <c r="O954" s="12">
        <f>VLOOKUP(I954, Product!$A$2:$I$501,9,FALSE)</f>
        <v>65</v>
      </c>
      <c r="P954" s="11" t="s">
        <v>1789</v>
      </c>
      <c r="Q954" s="11" t="str">
        <f>VLOOKUP(P954,Store_Dim!$A$2:$E$21,2,FALSE)</f>
        <v>Hill, Wagner and Ballard</v>
      </c>
      <c r="R954" s="11" t="str">
        <f>VLOOKUP(P954,Store_Dim!$A$2:$E$21,3,FALSE)</f>
        <v>East</v>
      </c>
      <c r="S954" s="11" t="str">
        <f>VLOOKUP(P954,Store_Dim!$A$2:$E$21,4,FALSE)</f>
        <v>East Davidville</v>
      </c>
      <c r="T954" s="11" t="str">
        <f>VLOOKUP(P954,Store_Dim!$A$2:$E$21,5,FALSE)</f>
        <v>Online</v>
      </c>
      <c r="U954" s="11" t="s">
        <v>3681</v>
      </c>
      <c r="V954" s="14">
        <f>VLOOKUP(Table1[[#This Row],[Sales_ID]],Sales!$A$2:$O$2001,2,FALSE)</f>
        <v>45710</v>
      </c>
      <c r="W954" s="15">
        <f>VLOOKUP(Table1[[#This Row],[Sales_ID]],Sales!$A$2:$O$2001,12,FALSE)</f>
        <v>3</v>
      </c>
      <c r="X954" s="16" t="str">
        <f>TEXT(VLOOKUP(Table1[[#This Row],[Sales_ID]],Sales!$A$2:$O$2001,13,FALSE),"₹#,##0")</f>
        <v>₹570</v>
      </c>
      <c r="Y954" s="51">
        <f>VLOOKUP(Table1[[#This Row],[Sales_ID]],Sales!$A$2:$O$2001,14,FALSE)</f>
        <v>0.05</v>
      </c>
      <c r="Z954" s="11" t="str">
        <f>VLOOKUP(Table1[[#This Row],[Sales_ID]],Sales!$A$2:$O$2001,10,FALSE)</f>
        <v>Credit Card</v>
      </c>
      <c r="AA954" s="50">
        <f>VLOOKUP(Table1[[#This Row],[Sales_ID]],Sales!$A$2:$O$2001,15,FALSE)</f>
        <v>1624.443</v>
      </c>
    </row>
    <row r="955" spans="1:27" x14ac:dyDescent="0.3">
      <c r="A955" s="11" t="s">
        <v>1029</v>
      </c>
      <c r="B955" s="11" t="str">
        <f>PROPER(VLOOKUP(A955,Customer!$A$2:$J$501,9,FALSE))</f>
        <v>Reginald Willis</v>
      </c>
      <c r="C955" s="11" t="str">
        <f>PROPER(VLOOKUP(A955,Customer!$A$2:$H$501,3,FALSE))</f>
        <v>62</v>
      </c>
      <c r="D955" s="11" t="str">
        <f>PROPER(VLOOKUP(A955,Customer!$A$2:$H$501,4,FALSE))</f>
        <v>Female</v>
      </c>
      <c r="E955" s="11" t="str">
        <f>PROPER(VLOOKUP(A955,Customer!$A$2:$H$501,5,FALSE))</f>
        <v>Kellybury</v>
      </c>
      <c r="F955" s="11" t="str">
        <f>PROPER(VLOOKUP(A955,Customer!$A$2:$H$501,6,FALSE))</f>
        <v>New York</v>
      </c>
      <c r="G955" s="11" t="str">
        <f>VLOOKUP(A955,Customer!$A$2:$H$501,7,FALSE)</f>
        <v>USA</v>
      </c>
      <c r="H955" s="11" t="str">
        <f>PROPER(VLOOKUP(A955,Customer!$A$1:$J$501,10,FALSE))</f>
        <v>Bronze</v>
      </c>
      <c r="I955" s="11" t="s">
        <v>1696</v>
      </c>
      <c r="J955" s="11" t="str">
        <f>VLOOKUP(I955, Product!$A$2:$H$501, 2,FALSE)</f>
        <v>Bluetooth Car Audio System</v>
      </c>
      <c r="K955" s="11" t="str">
        <f>VLOOKUP(I955,Product!$A$2:$H$501,3,FALSE)</f>
        <v>Electronics</v>
      </c>
      <c r="L955" s="11" t="str">
        <f>VLOOKUP(I955, Product!$A$2:$H$501, 4,FALSE)</f>
        <v>Audio</v>
      </c>
      <c r="M955" s="11" t="str">
        <f>VLOOKUP(I955, Product!$A$2:$H$501,5,FALSE)</f>
        <v>Bruce-Bowen</v>
      </c>
      <c r="N955" s="12">
        <f>VLOOKUP(I955, Product!$A$2:$I$501,8,FALSE)</f>
        <v>403.71</v>
      </c>
      <c r="O955" s="12">
        <f>VLOOKUP(I955, Product!$A$2:$I$501,9,FALSE)</f>
        <v>159</v>
      </c>
      <c r="P955" s="11" t="s">
        <v>1794</v>
      </c>
      <c r="Q955" s="11" t="str">
        <f>VLOOKUP(P955,Store_Dim!$A$2:$E$21,2,FALSE)</f>
        <v>Thomas, Bridges and Harris</v>
      </c>
      <c r="R955" s="11" t="str">
        <f>VLOOKUP(P955,Store_Dim!$A$2:$E$21,3,FALSE)</f>
        <v>North</v>
      </c>
      <c r="S955" s="11" t="str">
        <f>VLOOKUP(P955,Store_Dim!$A$2:$E$21,4,FALSE)</f>
        <v>Sabrinatown</v>
      </c>
      <c r="T955" s="11" t="str">
        <f>VLOOKUP(P955,Store_Dim!$A$2:$E$21,5,FALSE)</f>
        <v>Online</v>
      </c>
      <c r="U955" s="11" t="s">
        <v>3682</v>
      </c>
      <c r="V955" s="14">
        <f>VLOOKUP(Table1[[#This Row],[Sales_ID]],Sales!$A$2:$O$2001,2,FALSE)</f>
        <v>45596</v>
      </c>
      <c r="W955" s="15">
        <f>VLOOKUP(Table1[[#This Row],[Sales_ID]],Sales!$A$2:$O$2001,12,FALSE)</f>
        <v>3</v>
      </c>
      <c r="X955" s="16" t="str">
        <f>TEXT(VLOOKUP(Table1[[#This Row],[Sales_ID]],Sales!$A$2:$O$2001,13,FALSE),"₹#,##0")</f>
        <v>₹307</v>
      </c>
      <c r="Y955" s="51">
        <f>VLOOKUP(Table1[[#This Row],[Sales_ID]],Sales!$A$2:$O$2001,14,FALSE)</f>
        <v>0.01</v>
      </c>
      <c r="Z955" s="11" t="str">
        <f>VLOOKUP(Table1[[#This Row],[Sales_ID]],Sales!$A$2:$O$2001,10,FALSE)</f>
        <v>COD</v>
      </c>
      <c r="AA955" s="50">
        <f>VLOOKUP(Table1[[#This Row],[Sales_ID]],Sales!$A$2:$O$2001,15,FALSE)</f>
        <v>910.36439999999993</v>
      </c>
    </row>
    <row r="956" spans="1:27" x14ac:dyDescent="0.3">
      <c r="A956" s="11" t="s">
        <v>238</v>
      </c>
      <c r="B956" s="11" t="str">
        <f>PROPER(VLOOKUP(A956,Customer!$A$2:$J$501,9,FALSE))</f>
        <v>Mr. Mason Butler</v>
      </c>
      <c r="C956" s="11" t="str">
        <f>PROPER(VLOOKUP(A956,Customer!$A$2:$H$501,3,FALSE))</f>
        <v>33</v>
      </c>
      <c r="D956" s="11" t="str">
        <f>PROPER(VLOOKUP(A956,Customer!$A$2:$H$501,4,FALSE))</f>
        <v>Male</v>
      </c>
      <c r="E956" s="11" t="str">
        <f>PROPER(VLOOKUP(A956,Customer!$A$2:$H$501,5,FALSE))</f>
        <v>Port Kathrynhaven</v>
      </c>
      <c r="F956" s="11" t="str">
        <f>PROPER(VLOOKUP(A956,Customer!$A$2:$H$501,6,FALSE))</f>
        <v>Arizona</v>
      </c>
      <c r="G956" s="11" t="str">
        <f>VLOOKUP(A956,Customer!$A$2:$H$501,7,FALSE)</f>
        <v>USA</v>
      </c>
      <c r="H956" s="11" t="str">
        <f>PROPER(VLOOKUP(A956,Customer!$A$1:$J$501,10,FALSE))</f>
        <v>Gold</v>
      </c>
      <c r="I956" s="11" t="s">
        <v>1660</v>
      </c>
      <c r="J956" s="11" t="str">
        <f>VLOOKUP(I956, Product!$A$2:$H$501, 2,FALSE)</f>
        <v>Premium Blanket Throw</v>
      </c>
      <c r="K956" s="11" t="str">
        <f>VLOOKUP(I956,Product!$A$2:$H$501,3,FALSE)</f>
        <v>Home</v>
      </c>
      <c r="L956" s="11" t="str">
        <f>VLOOKUP(I956, Product!$A$2:$H$501, 4,FALSE)</f>
        <v>Decor</v>
      </c>
      <c r="M956" s="11" t="str">
        <f>VLOOKUP(I956, Product!$A$2:$H$501,5,FALSE)</f>
        <v>Hernandez, Kennedy and Porter</v>
      </c>
      <c r="N956" s="12">
        <f>VLOOKUP(I956, Product!$A$2:$I$501,8,FALSE)</f>
        <v>461.47</v>
      </c>
      <c r="O956" s="12">
        <f>VLOOKUP(I956, Product!$A$2:$I$501,9,FALSE)</f>
        <v>190</v>
      </c>
      <c r="P956" s="11" t="s">
        <v>1797</v>
      </c>
      <c r="Q956" s="11" t="str">
        <f>VLOOKUP(P956,Store_Dim!$A$2:$E$21,2,FALSE)</f>
        <v>Gardner, Humphrey and Contreras</v>
      </c>
      <c r="R956" s="11" t="str">
        <f>VLOOKUP(P956,Store_Dim!$A$2:$E$21,3,FALSE)</f>
        <v>East</v>
      </c>
      <c r="S956" s="11" t="str">
        <f>VLOOKUP(P956,Store_Dim!$A$2:$E$21,4,FALSE)</f>
        <v>Johnsonville</v>
      </c>
      <c r="T956" s="11" t="str">
        <f>VLOOKUP(P956,Store_Dim!$A$2:$E$21,5,FALSE)</f>
        <v>Flagship</v>
      </c>
      <c r="U956" s="11" t="s">
        <v>3683</v>
      </c>
      <c r="V956" s="14">
        <f>VLOOKUP(Table1[[#This Row],[Sales_ID]],Sales!$A$2:$O$2001,2,FALSE)</f>
        <v>45354</v>
      </c>
      <c r="W956" s="15">
        <f>VLOOKUP(Table1[[#This Row],[Sales_ID]],Sales!$A$2:$O$2001,12,FALSE)</f>
        <v>3</v>
      </c>
      <c r="X956" s="16" t="str">
        <f>TEXT(VLOOKUP(Table1[[#This Row],[Sales_ID]],Sales!$A$2:$O$2001,13,FALSE),"₹#,##0")</f>
        <v>₹185</v>
      </c>
      <c r="Y956" s="51">
        <f>VLOOKUP(Table1[[#This Row],[Sales_ID]],Sales!$A$2:$O$2001,14,FALSE)</f>
        <v>0.03</v>
      </c>
      <c r="Z956" s="11" t="str">
        <f>VLOOKUP(Table1[[#This Row],[Sales_ID]],Sales!$A$2:$O$2001,10,FALSE)</f>
        <v>COD</v>
      </c>
      <c r="AA956" s="50">
        <f>VLOOKUP(Table1[[#This Row],[Sales_ID]],Sales!$A$2:$O$2001,15,FALSE)</f>
        <v>537.38969999999995</v>
      </c>
    </row>
    <row r="957" spans="1:27" x14ac:dyDescent="0.3">
      <c r="A957" s="11" t="s">
        <v>1484</v>
      </c>
      <c r="B957" s="11" t="str">
        <f>PROPER(VLOOKUP(A957,Customer!$A$2:$J$501,9,FALSE))</f>
        <v>Sheri Joyce</v>
      </c>
      <c r="C957" s="11" t="str">
        <f>PROPER(VLOOKUP(A957,Customer!$A$2:$H$501,3,FALSE))</f>
        <v>26</v>
      </c>
      <c r="D957" s="11" t="str">
        <f>PROPER(VLOOKUP(A957,Customer!$A$2:$H$501,4,FALSE))</f>
        <v>Male</v>
      </c>
      <c r="E957" s="11" t="str">
        <f>PROPER(VLOOKUP(A957,Customer!$A$2:$H$501,5,FALSE))</f>
        <v>West Tylerfort</v>
      </c>
      <c r="F957" s="11" t="str">
        <f>PROPER(VLOOKUP(A957,Customer!$A$2:$H$501,6,FALSE))</f>
        <v>Kentucky</v>
      </c>
      <c r="G957" s="11" t="str">
        <f>VLOOKUP(A957,Customer!$A$2:$H$501,7,FALSE)</f>
        <v>USA</v>
      </c>
      <c r="H957" s="11" t="str">
        <f>PROPER(VLOOKUP(A957,Customer!$A$1:$J$501,10,FALSE))</f>
        <v>Platinum</v>
      </c>
      <c r="I957" s="11" t="s">
        <v>1600</v>
      </c>
      <c r="J957" s="11" t="str">
        <f>VLOOKUP(I957, Product!$A$2:$H$501, 2,FALSE)</f>
        <v>Wireless Bluetooth Speaker</v>
      </c>
      <c r="K957" s="11" t="str">
        <f>VLOOKUP(I957,Product!$A$2:$H$501,3,FALSE)</f>
        <v>Electronics</v>
      </c>
      <c r="L957" s="11" t="str">
        <f>VLOOKUP(I957, Product!$A$2:$H$501, 4,FALSE)</f>
        <v>Audio</v>
      </c>
      <c r="M957" s="11" t="str">
        <f>VLOOKUP(I957, Product!$A$2:$H$501,5,FALSE)</f>
        <v>Reed-Schmidt</v>
      </c>
      <c r="N957" s="12">
        <f>VLOOKUP(I957, Product!$A$2:$I$501,8,FALSE)</f>
        <v>322.41000000000003</v>
      </c>
      <c r="O957" s="12">
        <f>VLOOKUP(I957, Product!$A$2:$I$501,9,FALSE)</f>
        <v>213</v>
      </c>
      <c r="P957" s="11" t="s">
        <v>1773</v>
      </c>
      <c r="Q957" s="11" t="str">
        <f>VLOOKUP(P957,Store_Dim!$A$2:$E$21,2,FALSE)</f>
        <v>Gray Ltd</v>
      </c>
      <c r="R957" s="11" t="str">
        <f>VLOOKUP(P957,Store_Dim!$A$2:$E$21,3,FALSE)</f>
        <v>North</v>
      </c>
      <c r="S957" s="11" t="str">
        <f>VLOOKUP(P957,Store_Dim!$A$2:$E$21,4,FALSE)</f>
        <v>New Michaelchester</v>
      </c>
      <c r="T957" s="11" t="str">
        <f>VLOOKUP(P957,Store_Dim!$A$2:$E$21,5,FALSE)</f>
        <v>Outlet</v>
      </c>
      <c r="U957" s="11" t="s">
        <v>3684</v>
      </c>
      <c r="V957" s="14">
        <f>VLOOKUP(Table1[[#This Row],[Sales_ID]],Sales!$A$2:$O$2001,2,FALSE)</f>
        <v>45428</v>
      </c>
      <c r="W957" s="15">
        <f>VLOOKUP(Table1[[#This Row],[Sales_ID]],Sales!$A$2:$O$2001,12,FALSE)</f>
        <v>4</v>
      </c>
      <c r="X957" s="16" t="str">
        <f>TEXT(VLOOKUP(Table1[[#This Row],[Sales_ID]],Sales!$A$2:$O$2001,13,FALSE),"₹#,##0")</f>
        <v>₹190</v>
      </c>
      <c r="Y957" s="51">
        <f>VLOOKUP(Table1[[#This Row],[Sales_ID]],Sales!$A$2:$O$2001,14,FALSE)</f>
        <v>0</v>
      </c>
      <c r="Z957" s="11" t="str">
        <f>VLOOKUP(Table1[[#This Row],[Sales_ID]],Sales!$A$2:$O$2001,10,FALSE)</f>
        <v>COD</v>
      </c>
      <c r="AA957" s="50">
        <f>VLOOKUP(Table1[[#This Row],[Sales_ID]],Sales!$A$2:$O$2001,15,FALSE)</f>
        <v>758.24</v>
      </c>
    </row>
    <row r="958" spans="1:27" x14ac:dyDescent="0.3">
      <c r="A958" s="11" t="s">
        <v>678</v>
      </c>
      <c r="B958" s="11" t="str">
        <f>PROPER(VLOOKUP(A958,Customer!$A$2:$J$501,9,FALSE))</f>
        <v>John Perez</v>
      </c>
      <c r="C958" s="11" t="str">
        <f>PROPER(VLOOKUP(A958,Customer!$A$2:$H$501,3,FALSE))</f>
        <v>54</v>
      </c>
      <c r="D958" s="11" t="str">
        <f>PROPER(VLOOKUP(A958,Customer!$A$2:$H$501,4,FALSE))</f>
        <v>Male</v>
      </c>
      <c r="E958" s="11" t="str">
        <f>PROPER(VLOOKUP(A958,Customer!$A$2:$H$501,5,FALSE))</f>
        <v>Kathrynview</v>
      </c>
      <c r="F958" s="11" t="str">
        <f>PROPER(VLOOKUP(A958,Customer!$A$2:$H$501,6,FALSE))</f>
        <v>Louisiana</v>
      </c>
      <c r="G958" s="11" t="str">
        <f>VLOOKUP(A958,Customer!$A$2:$H$501,7,FALSE)</f>
        <v>USA</v>
      </c>
      <c r="H958" s="11" t="str">
        <f>PROPER(VLOOKUP(A958,Customer!$A$1:$J$501,10,FALSE))</f>
        <v>Platinum</v>
      </c>
      <c r="I958" s="11" t="s">
        <v>1698</v>
      </c>
      <c r="J958" s="11" t="str">
        <f>VLOOKUP(I958, Product!$A$2:$H$501, 2,FALSE)</f>
        <v>Women's Ankle Boots</v>
      </c>
      <c r="K958" s="11" t="str">
        <f>VLOOKUP(I958,Product!$A$2:$H$501,3,FALSE)</f>
        <v>Clothing</v>
      </c>
      <c r="L958" s="11" t="str">
        <f>VLOOKUP(I958, Product!$A$2:$H$501, 4,FALSE)</f>
        <v>Footwear</v>
      </c>
      <c r="M958" s="11" t="str">
        <f>VLOOKUP(I958, Product!$A$2:$H$501,5,FALSE)</f>
        <v>Poole PLC</v>
      </c>
      <c r="N958" s="12">
        <f>VLOOKUP(I958, Product!$A$2:$I$501,8,FALSE)</f>
        <v>158.13999999999999</v>
      </c>
      <c r="O958" s="12">
        <f>VLOOKUP(I958, Product!$A$2:$I$501,9,FALSE)</f>
        <v>82</v>
      </c>
      <c r="P958" s="11" t="s">
        <v>1773</v>
      </c>
      <c r="Q958" s="11" t="str">
        <f>VLOOKUP(P958,Store_Dim!$A$2:$E$21,2,FALSE)</f>
        <v>Gray Ltd</v>
      </c>
      <c r="R958" s="11" t="str">
        <f>VLOOKUP(P958,Store_Dim!$A$2:$E$21,3,FALSE)</f>
        <v>North</v>
      </c>
      <c r="S958" s="11" t="str">
        <f>VLOOKUP(P958,Store_Dim!$A$2:$E$21,4,FALSE)</f>
        <v>New Michaelchester</v>
      </c>
      <c r="T958" s="11" t="str">
        <f>VLOOKUP(P958,Store_Dim!$A$2:$E$21,5,FALSE)</f>
        <v>Outlet</v>
      </c>
      <c r="U958" s="11" t="s">
        <v>3685</v>
      </c>
      <c r="V958" s="14">
        <f>VLOOKUP(Table1[[#This Row],[Sales_ID]],Sales!$A$2:$O$2001,2,FALSE)</f>
        <v>45511</v>
      </c>
      <c r="W958" s="15">
        <f>VLOOKUP(Table1[[#This Row],[Sales_ID]],Sales!$A$2:$O$2001,12,FALSE)</f>
        <v>1</v>
      </c>
      <c r="X958" s="16" t="str">
        <f>TEXT(VLOOKUP(Table1[[#This Row],[Sales_ID]],Sales!$A$2:$O$2001,13,FALSE),"₹#,##0")</f>
        <v>₹805</v>
      </c>
      <c r="Y958" s="51">
        <f>VLOOKUP(Table1[[#This Row],[Sales_ID]],Sales!$A$2:$O$2001,14,FALSE)</f>
        <v>0.04</v>
      </c>
      <c r="Z958" s="11" t="str">
        <f>VLOOKUP(Table1[[#This Row],[Sales_ID]],Sales!$A$2:$O$2001,10,FALSE)</f>
        <v>PayPal</v>
      </c>
      <c r="AA958" s="50">
        <f>VLOOKUP(Table1[[#This Row],[Sales_ID]],Sales!$A$2:$O$2001,15,FALSE)</f>
        <v>773.03039999999999</v>
      </c>
    </row>
    <row r="959" spans="1:27" x14ac:dyDescent="0.3">
      <c r="A959" s="11" t="s">
        <v>1400</v>
      </c>
      <c r="B959" s="11" t="str">
        <f>PROPER(VLOOKUP(A959,Customer!$A$2:$J$501,9,FALSE))</f>
        <v>April Phillips</v>
      </c>
      <c r="C959" s="11" t="str">
        <f>PROPER(VLOOKUP(A959,Customer!$A$2:$H$501,3,FALSE))</f>
        <v>62</v>
      </c>
      <c r="D959" s="11" t="str">
        <f>PROPER(VLOOKUP(A959,Customer!$A$2:$H$501,4,FALSE))</f>
        <v>Female</v>
      </c>
      <c r="E959" s="11" t="str">
        <f>PROPER(VLOOKUP(A959,Customer!$A$2:$H$501,5,FALSE))</f>
        <v>Lake Carolyn</v>
      </c>
      <c r="F959" s="11" t="str">
        <f>PROPER(VLOOKUP(A959,Customer!$A$2:$H$501,6,FALSE))</f>
        <v>Hawaii</v>
      </c>
      <c r="G959" s="11" t="str">
        <f>VLOOKUP(A959,Customer!$A$2:$H$501,7,FALSE)</f>
        <v>USA</v>
      </c>
      <c r="H959" s="11" t="str">
        <f>PROPER(VLOOKUP(A959,Customer!$A$1:$J$501,10,FALSE))</f>
        <v>Platinum</v>
      </c>
      <c r="I959" s="11" t="s">
        <v>1706</v>
      </c>
      <c r="J959" s="11" t="str">
        <f>VLOOKUP(I959, Product!$A$2:$H$501, 2,FALSE)</f>
        <v>Decorative Lamp Shade</v>
      </c>
      <c r="K959" s="11" t="str">
        <f>VLOOKUP(I959,Product!$A$2:$H$501,3,FALSE)</f>
        <v>Home</v>
      </c>
      <c r="L959" s="11" t="str">
        <f>VLOOKUP(I959, Product!$A$2:$H$501, 4,FALSE)</f>
        <v>Lighting</v>
      </c>
      <c r="M959" s="11" t="str">
        <f>VLOOKUP(I959, Product!$A$2:$H$501,5,FALSE)</f>
        <v>Ramirez-Hanson</v>
      </c>
      <c r="N959" s="12">
        <f>VLOOKUP(I959, Product!$A$2:$I$501,8,FALSE)</f>
        <v>228.53</v>
      </c>
      <c r="O959" s="12">
        <f>VLOOKUP(I959, Product!$A$2:$I$501,9,FALSE)</f>
        <v>469</v>
      </c>
      <c r="P959" s="11" t="s">
        <v>1810</v>
      </c>
      <c r="Q959" s="11" t="str">
        <f>VLOOKUP(P959,Store_Dim!$A$2:$E$21,2,FALSE)</f>
        <v>Guerrero-Schmitt</v>
      </c>
      <c r="R959" s="11" t="str">
        <f>VLOOKUP(P959,Store_Dim!$A$2:$E$21,3,FALSE)</f>
        <v>East</v>
      </c>
      <c r="S959" s="11" t="str">
        <f>VLOOKUP(P959,Store_Dim!$A$2:$E$21,4,FALSE)</f>
        <v>East Stevechester</v>
      </c>
      <c r="T959" s="11" t="str">
        <f>VLOOKUP(P959,Store_Dim!$A$2:$E$21,5,FALSE)</f>
        <v>Flagship</v>
      </c>
      <c r="U959" s="11" t="s">
        <v>2012</v>
      </c>
      <c r="V959" s="14">
        <f>VLOOKUP(Table1[[#This Row],[Sales_ID]],Sales!$A$2:$O$2001,2,FALSE)</f>
        <v>45600</v>
      </c>
      <c r="W959" s="15">
        <f>VLOOKUP(Table1[[#This Row],[Sales_ID]],Sales!$A$2:$O$2001,12,FALSE)</f>
        <v>2</v>
      </c>
      <c r="X959" s="16" t="str">
        <f>TEXT(VLOOKUP(Table1[[#This Row],[Sales_ID]],Sales!$A$2:$O$2001,13,FALSE),"₹#,##0")</f>
        <v>₹504</v>
      </c>
      <c r="Y959" s="51">
        <f>VLOOKUP(Table1[[#This Row],[Sales_ID]],Sales!$A$2:$O$2001,14,FALSE)</f>
        <v>0.04</v>
      </c>
      <c r="Z959" s="11" t="str">
        <f>VLOOKUP(Table1[[#This Row],[Sales_ID]],Sales!$A$2:$O$2001,10,FALSE)</f>
        <v>PayPal</v>
      </c>
      <c r="AA959" s="50">
        <f>VLOOKUP(Table1[[#This Row],[Sales_ID]],Sales!$A$2:$O$2001,15,FALSE)</f>
        <v>968.17919999999992</v>
      </c>
    </row>
    <row r="960" spans="1:27" x14ac:dyDescent="0.3">
      <c r="A960" s="11" t="s">
        <v>619</v>
      </c>
      <c r="B960" s="11" t="str">
        <f>PROPER(VLOOKUP(A960,Customer!$A$2:$J$501,9,FALSE))</f>
        <v>Kimberly Brooks</v>
      </c>
      <c r="C960" s="11" t="str">
        <f>PROPER(VLOOKUP(A960,Customer!$A$2:$H$501,3,FALSE))</f>
        <v>42</v>
      </c>
      <c r="D960" s="11" t="str">
        <f>PROPER(VLOOKUP(A960,Customer!$A$2:$H$501,4,FALSE))</f>
        <v>Male</v>
      </c>
      <c r="E960" s="11" t="str">
        <f>PROPER(VLOOKUP(A960,Customer!$A$2:$H$501,5,FALSE))</f>
        <v>Kingfort</v>
      </c>
      <c r="F960" s="11" t="str">
        <f>PROPER(VLOOKUP(A960,Customer!$A$2:$H$501,6,FALSE))</f>
        <v>New Mexico</v>
      </c>
      <c r="G960" s="11" t="str">
        <f>VLOOKUP(A960,Customer!$A$2:$H$501,7,FALSE)</f>
        <v>USA</v>
      </c>
      <c r="H960" s="11" t="str">
        <f>PROPER(VLOOKUP(A960,Customer!$A$1:$J$501,10,FALSE))</f>
        <v>Silver</v>
      </c>
      <c r="I960" s="11" t="s">
        <v>1656</v>
      </c>
      <c r="J960" s="11" t="str">
        <f>VLOOKUP(I960, Product!$A$2:$H$501, 2,FALSE)</f>
        <v>Sports Stopwatch Pro</v>
      </c>
      <c r="K960" s="11" t="str">
        <f>VLOOKUP(I960,Product!$A$2:$H$501,3,FALSE)</f>
        <v>Sports</v>
      </c>
      <c r="L960" s="11" t="str">
        <f>VLOOKUP(I960, Product!$A$2:$H$501, 4,FALSE)</f>
        <v>Accessories</v>
      </c>
      <c r="M960" s="11" t="str">
        <f>VLOOKUP(I960, Product!$A$2:$H$501,5,FALSE)</f>
        <v>Thompson-French</v>
      </c>
      <c r="N960" s="12">
        <f>VLOOKUP(I960, Product!$A$2:$I$501,8,FALSE)</f>
        <v>434.84</v>
      </c>
      <c r="O960" s="12">
        <f>VLOOKUP(I960, Product!$A$2:$I$501,9,FALSE)</f>
        <v>185</v>
      </c>
      <c r="P960" s="11" t="s">
        <v>1807</v>
      </c>
      <c r="Q960" s="11" t="str">
        <f>VLOOKUP(P960,Store_Dim!$A$2:$E$21,2,FALSE)</f>
        <v>Holloway Ltd</v>
      </c>
      <c r="R960" s="11" t="str">
        <f>VLOOKUP(P960,Store_Dim!$A$2:$E$21,3,FALSE)</f>
        <v>North</v>
      </c>
      <c r="S960" s="11" t="str">
        <f>VLOOKUP(P960,Store_Dim!$A$2:$E$21,4,FALSE)</f>
        <v>Bensonhaven</v>
      </c>
      <c r="T960" s="11" t="str">
        <f>VLOOKUP(P960,Store_Dim!$A$2:$E$21,5,FALSE)</f>
        <v>Flagship</v>
      </c>
      <c r="U960" s="11" t="s">
        <v>3686</v>
      </c>
      <c r="V960" s="14">
        <f>VLOOKUP(Table1[[#This Row],[Sales_ID]],Sales!$A$2:$O$2001,2,FALSE)</f>
        <v>45549</v>
      </c>
      <c r="W960" s="15">
        <f>VLOOKUP(Table1[[#This Row],[Sales_ID]],Sales!$A$2:$O$2001,12,FALSE)</f>
        <v>3</v>
      </c>
      <c r="X960" s="16" t="str">
        <f>TEXT(VLOOKUP(Table1[[#This Row],[Sales_ID]],Sales!$A$2:$O$2001,13,FALSE),"₹#,##0")</f>
        <v>₹684</v>
      </c>
      <c r="Y960" s="51">
        <f>VLOOKUP(Table1[[#This Row],[Sales_ID]],Sales!$A$2:$O$2001,14,FALSE)</f>
        <v>0.24</v>
      </c>
      <c r="Z960" s="11" t="str">
        <f>VLOOKUP(Table1[[#This Row],[Sales_ID]],Sales!$A$2:$O$2001,10,FALSE)</f>
        <v>Credit Card</v>
      </c>
      <c r="AA960" s="50">
        <f>VLOOKUP(Table1[[#This Row],[Sales_ID]],Sales!$A$2:$O$2001,15,FALSE)</f>
        <v>1558.9272000000001</v>
      </c>
    </row>
    <row r="961" spans="1:27" x14ac:dyDescent="0.3">
      <c r="A961" s="11" t="s">
        <v>684</v>
      </c>
      <c r="B961" s="11" t="str">
        <f>PROPER(VLOOKUP(A961,Customer!$A$2:$J$501,9,FALSE))</f>
        <v>Antonio Jones</v>
      </c>
      <c r="C961" s="11" t="str">
        <f>PROPER(VLOOKUP(A961,Customer!$A$2:$H$501,3,FALSE))</f>
        <v>48</v>
      </c>
      <c r="D961" s="11" t="str">
        <f>PROPER(VLOOKUP(A961,Customer!$A$2:$H$501,4,FALSE))</f>
        <v>Male</v>
      </c>
      <c r="E961" s="11" t="str">
        <f>PROPER(VLOOKUP(A961,Customer!$A$2:$H$501,5,FALSE))</f>
        <v>Matthewborough</v>
      </c>
      <c r="F961" s="11" t="str">
        <f>PROPER(VLOOKUP(A961,Customer!$A$2:$H$501,6,FALSE))</f>
        <v>Georgia</v>
      </c>
      <c r="G961" s="11" t="str">
        <f>VLOOKUP(A961,Customer!$A$2:$H$501,7,FALSE)</f>
        <v>USA</v>
      </c>
      <c r="H961" s="11" t="str">
        <f>PROPER(VLOOKUP(A961,Customer!$A$1:$J$501,10,FALSE))</f>
        <v>Silver</v>
      </c>
      <c r="I961" s="11" t="s">
        <v>1660</v>
      </c>
      <c r="J961" s="11" t="str">
        <f>VLOOKUP(I961, Product!$A$2:$H$501, 2,FALSE)</f>
        <v>Premium Blanket Throw</v>
      </c>
      <c r="K961" s="11" t="str">
        <f>VLOOKUP(I961,Product!$A$2:$H$501,3,FALSE)</f>
        <v>Home</v>
      </c>
      <c r="L961" s="11" t="str">
        <f>VLOOKUP(I961, Product!$A$2:$H$501, 4,FALSE)</f>
        <v>Decor</v>
      </c>
      <c r="M961" s="11" t="str">
        <f>VLOOKUP(I961, Product!$A$2:$H$501,5,FALSE)</f>
        <v>Hernandez, Kennedy and Porter</v>
      </c>
      <c r="N961" s="12">
        <f>VLOOKUP(I961, Product!$A$2:$I$501,8,FALSE)</f>
        <v>461.47</v>
      </c>
      <c r="O961" s="12">
        <f>VLOOKUP(I961, Product!$A$2:$I$501,9,FALSE)</f>
        <v>190</v>
      </c>
      <c r="P961" s="11" t="s">
        <v>1810</v>
      </c>
      <c r="Q961" s="11" t="str">
        <f>VLOOKUP(P961,Store_Dim!$A$2:$E$21,2,FALSE)</f>
        <v>Guerrero-Schmitt</v>
      </c>
      <c r="R961" s="11" t="str">
        <f>VLOOKUP(P961,Store_Dim!$A$2:$E$21,3,FALSE)</f>
        <v>East</v>
      </c>
      <c r="S961" s="11" t="str">
        <f>VLOOKUP(P961,Store_Dim!$A$2:$E$21,4,FALSE)</f>
        <v>East Stevechester</v>
      </c>
      <c r="T961" s="11" t="str">
        <f>VLOOKUP(P961,Store_Dim!$A$2:$E$21,5,FALSE)</f>
        <v>Flagship</v>
      </c>
      <c r="U961" s="11" t="s">
        <v>3687</v>
      </c>
      <c r="V961" s="14">
        <f>VLOOKUP(Table1[[#This Row],[Sales_ID]],Sales!$A$2:$O$2001,2,FALSE)</f>
        <v>45573</v>
      </c>
      <c r="W961" s="15">
        <f>VLOOKUP(Table1[[#This Row],[Sales_ID]],Sales!$A$2:$O$2001,12,FALSE)</f>
        <v>3</v>
      </c>
      <c r="X961" s="16" t="str">
        <f>TEXT(VLOOKUP(Table1[[#This Row],[Sales_ID]],Sales!$A$2:$O$2001,13,FALSE),"₹#,##0")</f>
        <v>₹439</v>
      </c>
      <c r="Y961" s="51">
        <f>VLOOKUP(Table1[[#This Row],[Sales_ID]],Sales!$A$2:$O$2001,14,FALSE)</f>
        <v>0.28000000000000003</v>
      </c>
      <c r="Z961" s="11" t="str">
        <f>VLOOKUP(Table1[[#This Row],[Sales_ID]],Sales!$A$2:$O$2001,10,FALSE)</f>
        <v>COD</v>
      </c>
      <c r="AA961" s="50">
        <f>VLOOKUP(Table1[[#This Row],[Sales_ID]],Sales!$A$2:$O$2001,15,FALSE)</f>
        <v>948.69359999999983</v>
      </c>
    </row>
    <row r="962" spans="1:27" x14ac:dyDescent="0.3">
      <c r="A962" s="11" t="s">
        <v>414</v>
      </c>
      <c r="B962" s="11" t="str">
        <f>PROPER(VLOOKUP(A962,Customer!$A$2:$J$501,9,FALSE))</f>
        <v>Michael Jones</v>
      </c>
      <c r="C962" s="11" t="str">
        <f>PROPER(VLOOKUP(A962,Customer!$A$2:$H$501,3,FALSE))</f>
        <v>40</v>
      </c>
      <c r="D962" s="11" t="str">
        <f>PROPER(VLOOKUP(A962,Customer!$A$2:$H$501,4,FALSE))</f>
        <v>Male</v>
      </c>
      <c r="E962" s="11" t="str">
        <f>PROPER(VLOOKUP(A962,Customer!$A$2:$H$501,5,FALSE))</f>
        <v>North Edwardton</v>
      </c>
      <c r="F962" s="11" t="str">
        <f>PROPER(VLOOKUP(A962,Customer!$A$2:$H$501,6,FALSE))</f>
        <v>Tennessee</v>
      </c>
      <c r="G962" s="11" t="str">
        <f>VLOOKUP(A962,Customer!$A$2:$H$501,7,FALSE)</f>
        <v>USA</v>
      </c>
      <c r="H962" s="11" t="str">
        <f>PROPER(VLOOKUP(A962,Customer!$A$1:$J$501,10,FALSE))</f>
        <v>Bronze</v>
      </c>
      <c r="I962" s="11" t="s">
        <v>1680</v>
      </c>
      <c r="J962" s="11" t="str">
        <f>VLOOKUP(I962, Product!$A$2:$H$501, 2,FALSE)</f>
        <v>Women's Hair Dryer Brush</v>
      </c>
      <c r="K962" s="11" t="str">
        <f>VLOOKUP(I962,Product!$A$2:$H$501,3,FALSE)</f>
        <v>Beauty</v>
      </c>
      <c r="L962" s="11" t="str">
        <f>VLOOKUP(I962, Product!$A$2:$H$501, 4,FALSE)</f>
        <v>Haircare</v>
      </c>
      <c r="M962" s="11" t="str">
        <f>VLOOKUP(I962, Product!$A$2:$H$501,5,FALSE)</f>
        <v>Torres, Spencer and Potter</v>
      </c>
      <c r="N962" s="12">
        <f>VLOOKUP(I962, Product!$A$2:$I$501,8,FALSE)</f>
        <v>340.39</v>
      </c>
      <c r="O962" s="12">
        <f>VLOOKUP(I962, Product!$A$2:$I$501,9,FALSE)</f>
        <v>177</v>
      </c>
      <c r="P962" s="11" t="s">
        <v>1776</v>
      </c>
      <c r="Q962" s="11" t="str">
        <f>VLOOKUP(P962,Store_Dim!$A$2:$E$21,2,FALSE)</f>
        <v>Benson-Elliott</v>
      </c>
      <c r="R962" s="11" t="str">
        <f>VLOOKUP(P962,Store_Dim!$A$2:$E$21,3,FALSE)</f>
        <v>East</v>
      </c>
      <c r="S962" s="11" t="str">
        <f>VLOOKUP(P962,Store_Dim!$A$2:$E$21,4,FALSE)</f>
        <v>Port Josephberg</v>
      </c>
      <c r="T962" s="11" t="str">
        <f>VLOOKUP(P962,Store_Dim!$A$2:$E$21,5,FALSE)</f>
        <v>Online</v>
      </c>
      <c r="U962" s="11" t="s">
        <v>3688</v>
      </c>
      <c r="V962" s="14">
        <f>VLOOKUP(Table1[[#This Row],[Sales_ID]],Sales!$A$2:$O$2001,2,FALSE)</f>
        <v>45904</v>
      </c>
      <c r="W962" s="15">
        <f>VLOOKUP(Table1[[#This Row],[Sales_ID]],Sales!$A$2:$O$2001,12,FALSE)</f>
        <v>1</v>
      </c>
      <c r="X962" s="16" t="str">
        <f>TEXT(VLOOKUP(Table1[[#This Row],[Sales_ID]],Sales!$A$2:$O$2001,13,FALSE),"₹#,##0")</f>
        <v>₹127</v>
      </c>
      <c r="Y962" s="51">
        <f>VLOOKUP(Table1[[#This Row],[Sales_ID]],Sales!$A$2:$O$2001,14,FALSE)</f>
        <v>0.24</v>
      </c>
      <c r="Z962" s="11" t="str">
        <f>VLOOKUP(Table1[[#This Row],[Sales_ID]],Sales!$A$2:$O$2001,10,FALSE)</f>
        <v>COD</v>
      </c>
      <c r="AA962" s="50">
        <f>VLOOKUP(Table1[[#This Row],[Sales_ID]],Sales!$A$2:$O$2001,15,FALSE)</f>
        <v>96.459199999999996</v>
      </c>
    </row>
    <row r="963" spans="1:27" x14ac:dyDescent="0.3">
      <c r="A963" s="11" t="s">
        <v>27</v>
      </c>
      <c r="B963" s="11" t="str">
        <f>PROPER(VLOOKUP(A963,Customer!$A$2:$J$501,9,FALSE))</f>
        <v>Caroline Collins</v>
      </c>
      <c r="C963" s="11" t="str">
        <f>PROPER(VLOOKUP(A963,Customer!$A$2:$H$501,3,FALSE))</f>
        <v>64</v>
      </c>
      <c r="D963" s="11" t="str">
        <f>PROPER(VLOOKUP(A963,Customer!$A$2:$H$501,4,FALSE))</f>
        <v>Female</v>
      </c>
      <c r="E963" s="11" t="str">
        <f>PROPER(VLOOKUP(A963,Customer!$A$2:$H$501,5,FALSE))</f>
        <v>Nicholasshire</v>
      </c>
      <c r="F963" s="11" t="str">
        <f>PROPER(VLOOKUP(A963,Customer!$A$2:$H$501,6,FALSE))</f>
        <v>California</v>
      </c>
      <c r="G963" s="11" t="str">
        <f>VLOOKUP(A963,Customer!$A$2:$H$501,7,FALSE)</f>
        <v>USA</v>
      </c>
      <c r="H963" s="11" t="str">
        <f>PROPER(VLOOKUP(A963,Customer!$A$1:$J$501,10,FALSE))</f>
        <v>Silver</v>
      </c>
      <c r="I963" s="11" t="s">
        <v>1694</v>
      </c>
      <c r="J963" s="11" t="str">
        <f>VLOOKUP(I963, Product!$A$2:$H$501, 2,FALSE)</f>
        <v>Shin Guards – Adult</v>
      </c>
      <c r="K963" s="11" t="str">
        <f>VLOOKUP(I963,Product!$A$2:$H$501,3,FALSE)</f>
        <v>Sports</v>
      </c>
      <c r="L963" s="11" t="str">
        <f>VLOOKUP(I963, Product!$A$2:$H$501, 4,FALSE)</f>
        <v>Team Sports</v>
      </c>
      <c r="M963" s="11" t="str">
        <f>VLOOKUP(I963, Product!$A$2:$H$501,5,FALSE)</f>
        <v>French Ltd</v>
      </c>
      <c r="N963" s="12">
        <f>VLOOKUP(I963, Product!$A$2:$I$501,8,FALSE)</f>
        <v>107.06</v>
      </c>
      <c r="O963" s="12">
        <f>VLOOKUP(I963, Product!$A$2:$I$501,9,FALSE)</f>
        <v>359</v>
      </c>
      <c r="P963" s="11" t="s">
        <v>1769</v>
      </c>
      <c r="Q963" s="11" t="str">
        <f>VLOOKUP(P963,Store_Dim!$A$2:$E$21,2,FALSE)</f>
        <v>Alexander Group</v>
      </c>
      <c r="R963" s="11" t="str">
        <f>VLOOKUP(P963,Store_Dim!$A$2:$E$21,3,FALSE)</f>
        <v>South</v>
      </c>
      <c r="S963" s="11" t="str">
        <f>VLOOKUP(P963,Store_Dim!$A$2:$E$21,4,FALSE)</f>
        <v>Port Sharon</v>
      </c>
      <c r="T963" s="11" t="str">
        <f>VLOOKUP(P963,Store_Dim!$A$2:$E$21,5,FALSE)</f>
        <v>Online</v>
      </c>
      <c r="U963" s="11" t="s">
        <v>3689</v>
      </c>
      <c r="V963" s="14">
        <f>VLOOKUP(Table1[[#This Row],[Sales_ID]],Sales!$A$2:$O$2001,2,FALSE)</f>
        <v>45489</v>
      </c>
      <c r="W963" s="15">
        <f>VLOOKUP(Table1[[#This Row],[Sales_ID]],Sales!$A$2:$O$2001,12,FALSE)</f>
        <v>4</v>
      </c>
      <c r="X963" s="16" t="str">
        <f>TEXT(VLOOKUP(Table1[[#This Row],[Sales_ID]],Sales!$A$2:$O$2001,13,FALSE),"₹#,##0")</f>
        <v>₹835</v>
      </c>
      <c r="Y963" s="51">
        <f>VLOOKUP(Table1[[#This Row],[Sales_ID]],Sales!$A$2:$O$2001,14,FALSE)</f>
        <v>0.14000000000000001</v>
      </c>
      <c r="Z963" s="11" t="str">
        <f>VLOOKUP(Table1[[#This Row],[Sales_ID]],Sales!$A$2:$O$2001,10,FALSE)</f>
        <v>Credit Card</v>
      </c>
      <c r="AA963" s="50">
        <f>VLOOKUP(Table1[[#This Row],[Sales_ID]],Sales!$A$2:$O$2001,15,FALSE)</f>
        <v>2871.3679999999999</v>
      </c>
    </row>
    <row r="964" spans="1:27" x14ac:dyDescent="0.3">
      <c r="A964" s="11" t="s">
        <v>1071</v>
      </c>
      <c r="B964" s="11" t="str">
        <f>PROPER(VLOOKUP(A964,Customer!$A$2:$J$501,9,FALSE))</f>
        <v>Angela Williams</v>
      </c>
      <c r="C964" s="11" t="str">
        <f>PROPER(VLOOKUP(A964,Customer!$A$2:$H$501,3,FALSE))</f>
        <v>56</v>
      </c>
      <c r="D964" s="11" t="str">
        <f>PROPER(VLOOKUP(A964,Customer!$A$2:$H$501,4,FALSE))</f>
        <v>Female</v>
      </c>
      <c r="E964" s="11" t="str">
        <f>PROPER(VLOOKUP(A964,Customer!$A$2:$H$501,5,FALSE))</f>
        <v>Lake Alyssaburgh</v>
      </c>
      <c r="F964" s="11" t="str">
        <f>PROPER(VLOOKUP(A964,Customer!$A$2:$H$501,6,FALSE))</f>
        <v>Illinois</v>
      </c>
      <c r="G964" s="11" t="str">
        <f>VLOOKUP(A964,Customer!$A$2:$H$501,7,FALSE)</f>
        <v>USA</v>
      </c>
      <c r="H964" s="11" t="str">
        <f>PROPER(VLOOKUP(A964,Customer!$A$1:$J$501,10,FALSE))</f>
        <v>Bronze</v>
      </c>
      <c r="I964" s="11" t="s">
        <v>1632</v>
      </c>
      <c r="J964" s="11" t="str">
        <f>VLOOKUP(I964, Product!$A$2:$H$501, 2,FALSE)</f>
        <v>Smart Home WiFi Camera</v>
      </c>
      <c r="K964" s="11" t="str">
        <f>VLOOKUP(I964,Product!$A$2:$H$501,3,FALSE)</f>
        <v>Electronics</v>
      </c>
      <c r="L964" s="11" t="str">
        <f>VLOOKUP(I964, Product!$A$2:$H$501, 4,FALSE)</f>
        <v>Accessories</v>
      </c>
      <c r="M964" s="11" t="str">
        <f>VLOOKUP(I964, Product!$A$2:$H$501,5,FALSE)</f>
        <v>Holmes LLC</v>
      </c>
      <c r="N964" s="12">
        <f>VLOOKUP(I964, Product!$A$2:$I$501,8,FALSE)</f>
        <v>450.71</v>
      </c>
      <c r="O964" s="12">
        <f>VLOOKUP(I964, Product!$A$2:$I$501,9,FALSE)</f>
        <v>389</v>
      </c>
      <c r="P964" s="11" t="s">
        <v>1792</v>
      </c>
      <c r="Q964" s="11" t="str">
        <f>VLOOKUP(P964,Store_Dim!$A$2:$E$21,2,FALSE)</f>
        <v>Aguirre-Keller</v>
      </c>
      <c r="R964" s="11" t="str">
        <f>VLOOKUP(P964,Store_Dim!$A$2:$E$21,3,FALSE)</f>
        <v>South</v>
      </c>
      <c r="S964" s="11" t="str">
        <f>VLOOKUP(P964,Store_Dim!$A$2:$E$21,4,FALSE)</f>
        <v>Lake Michael</v>
      </c>
      <c r="T964" s="11" t="str">
        <f>VLOOKUP(P964,Store_Dim!$A$2:$E$21,5,FALSE)</f>
        <v>Online</v>
      </c>
      <c r="U964" s="11" t="s">
        <v>3690</v>
      </c>
      <c r="V964" s="14">
        <f>VLOOKUP(Table1[[#This Row],[Sales_ID]],Sales!$A$2:$O$2001,2,FALSE)</f>
        <v>45909</v>
      </c>
      <c r="W964" s="15">
        <f>VLOOKUP(Table1[[#This Row],[Sales_ID]],Sales!$A$2:$O$2001,12,FALSE)</f>
        <v>2</v>
      </c>
      <c r="X964" s="16" t="str">
        <f>TEXT(VLOOKUP(Table1[[#This Row],[Sales_ID]],Sales!$A$2:$O$2001,13,FALSE),"₹#,##0")</f>
        <v>₹272</v>
      </c>
      <c r="Y964" s="51">
        <f>VLOOKUP(Table1[[#This Row],[Sales_ID]],Sales!$A$2:$O$2001,14,FALSE)</f>
        <v>0.11</v>
      </c>
      <c r="Z964" s="11" t="str">
        <f>VLOOKUP(Table1[[#This Row],[Sales_ID]],Sales!$A$2:$O$2001,10,FALSE)</f>
        <v>COD</v>
      </c>
      <c r="AA964" s="50">
        <f>VLOOKUP(Table1[[#This Row],[Sales_ID]],Sales!$A$2:$O$2001,15,FALSE)</f>
        <v>483.94639999999998</v>
      </c>
    </row>
    <row r="965" spans="1:27" x14ac:dyDescent="0.3">
      <c r="A965" s="11" t="s">
        <v>1478</v>
      </c>
      <c r="B965" s="11" t="str">
        <f>PROPER(VLOOKUP(A965,Customer!$A$2:$J$501,9,FALSE))</f>
        <v>Jordan Medina</v>
      </c>
      <c r="C965" s="11" t="str">
        <f>PROPER(VLOOKUP(A965,Customer!$A$2:$H$501,3,FALSE))</f>
        <v>33</v>
      </c>
      <c r="D965" s="11" t="str">
        <f>PROPER(VLOOKUP(A965,Customer!$A$2:$H$501,4,FALSE))</f>
        <v>Male</v>
      </c>
      <c r="E965" s="11" t="str">
        <f>PROPER(VLOOKUP(A965,Customer!$A$2:$H$501,5,FALSE))</f>
        <v>Robinchester</v>
      </c>
      <c r="F965" s="11" t="str">
        <f>PROPER(VLOOKUP(A965,Customer!$A$2:$H$501,6,FALSE))</f>
        <v>Florida</v>
      </c>
      <c r="G965" s="11" t="str">
        <f>VLOOKUP(A965,Customer!$A$2:$H$501,7,FALSE)</f>
        <v>USA</v>
      </c>
      <c r="H965" s="11" t="str">
        <f>PROPER(VLOOKUP(A965,Customer!$A$1:$J$501,10,FALSE))</f>
        <v>Bronze</v>
      </c>
      <c r="I965" s="11" t="s">
        <v>1570</v>
      </c>
      <c r="J965" s="11" t="str">
        <f>VLOOKUP(I965, Product!$A$2:$H$501, 2,FALSE)</f>
        <v>HD Smart TV Stick</v>
      </c>
      <c r="K965" s="11" t="str">
        <f>VLOOKUP(I965,Product!$A$2:$H$501,3,FALSE)</f>
        <v>Electronics</v>
      </c>
      <c r="L965" s="11" t="str">
        <f>VLOOKUP(I965, Product!$A$2:$H$501, 4,FALSE)</f>
        <v>Accessories</v>
      </c>
      <c r="M965" s="11" t="str">
        <f>VLOOKUP(I965, Product!$A$2:$H$501,5,FALSE)</f>
        <v>Gibson, Hobbs and Weaver</v>
      </c>
      <c r="N965" s="12">
        <f>VLOOKUP(I965, Product!$A$2:$I$501,8,FALSE)</f>
        <v>449.4</v>
      </c>
      <c r="O965" s="12">
        <f>VLOOKUP(I965, Product!$A$2:$I$501,9,FALSE)</f>
        <v>274.7</v>
      </c>
      <c r="P965" s="11" t="s">
        <v>1757</v>
      </c>
      <c r="Q965" s="11" t="str">
        <f>VLOOKUP(P965,Store_Dim!$A$2:$E$21,2,FALSE)</f>
        <v>Martinez, Adkins and Johnson</v>
      </c>
      <c r="R965" s="11" t="str">
        <f>VLOOKUP(P965,Store_Dim!$A$2:$E$21,3,FALSE)</f>
        <v>North</v>
      </c>
      <c r="S965" s="11" t="str">
        <f>VLOOKUP(P965,Store_Dim!$A$2:$E$21,4,FALSE)</f>
        <v>Danielmouth</v>
      </c>
      <c r="T965" s="11" t="str">
        <f>VLOOKUP(P965,Store_Dim!$A$2:$E$21,5,FALSE)</f>
        <v>Flagship</v>
      </c>
      <c r="U965" s="11" t="s">
        <v>3691</v>
      </c>
      <c r="V965" s="14">
        <f>VLOOKUP(Table1[[#This Row],[Sales_ID]],Sales!$A$2:$O$2001,2,FALSE)</f>
        <v>45720</v>
      </c>
      <c r="W965" s="15">
        <f>VLOOKUP(Table1[[#This Row],[Sales_ID]],Sales!$A$2:$O$2001,12,FALSE)</f>
        <v>4</v>
      </c>
      <c r="X965" s="16" t="str">
        <f>TEXT(VLOOKUP(Table1[[#This Row],[Sales_ID]],Sales!$A$2:$O$2001,13,FALSE),"₹#,##0")</f>
        <v>₹972</v>
      </c>
      <c r="Y965" s="51">
        <f>VLOOKUP(Table1[[#This Row],[Sales_ID]],Sales!$A$2:$O$2001,14,FALSE)</f>
        <v>0.25</v>
      </c>
      <c r="Z965" s="11" t="str">
        <f>VLOOKUP(Table1[[#This Row],[Sales_ID]],Sales!$A$2:$O$2001,10,FALSE)</f>
        <v>Credit Card</v>
      </c>
      <c r="AA965" s="50">
        <f>VLOOKUP(Table1[[#This Row],[Sales_ID]],Sales!$A$2:$O$2001,15,FALSE)</f>
        <v>2916.42</v>
      </c>
    </row>
    <row r="966" spans="1:27" x14ac:dyDescent="0.3">
      <c r="A966" s="11" t="s">
        <v>335</v>
      </c>
      <c r="B966" s="11" t="str">
        <f>PROPER(VLOOKUP(A966,Customer!$A$2:$J$501,9,FALSE))</f>
        <v>Christy Vasquez</v>
      </c>
      <c r="C966" s="11" t="str">
        <f>PROPER(VLOOKUP(A966,Customer!$A$2:$H$501,3,FALSE))</f>
        <v>28</v>
      </c>
      <c r="D966" s="11" t="str">
        <f>PROPER(VLOOKUP(A966,Customer!$A$2:$H$501,4,FALSE))</f>
        <v>Female</v>
      </c>
      <c r="E966" s="11" t="str">
        <f>PROPER(VLOOKUP(A966,Customer!$A$2:$H$501,5,FALSE))</f>
        <v>Port Travisstad</v>
      </c>
      <c r="F966" s="11" t="str">
        <f>PROPER(VLOOKUP(A966,Customer!$A$2:$H$501,6,FALSE))</f>
        <v>South Carolina</v>
      </c>
      <c r="G966" s="11" t="str">
        <f>VLOOKUP(A966,Customer!$A$2:$H$501,7,FALSE)</f>
        <v>USA</v>
      </c>
      <c r="H966" s="11" t="str">
        <f>PROPER(VLOOKUP(A966,Customer!$A$1:$J$501,10,FALSE))</f>
        <v>Gold</v>
      </c>
      <c r="I966" s="11" t="s">
        <v>1634</v>
      </c>
      <c r="J966" s="11" t="str">
        <f>VLOOKUP(I966, Product!$A$2:$H$501, 2,FALSE)</f>
        <v>USB External Hard Drive</v>
      </c>
      <c r="K966" s="11" t="str">
        <f>VLOOKUP(I966,Product!$A$2:$H$501,3,FALSE)</f>
        <v>Electronics</v>
      </c>
      <c r="L966" s="11" t="str">
        <f>VLOOKUP(I966, Product!$A$2:$H$501, 4,FALSE)</f>
        <v>Computer</v>
      </c>
      <c r="M966" s="11" t="str">
        <f>VLOOKUP(I966, Product!$A$2:$H$501,5,FALSE)</f>
        <v>Robinson Inc</v>
      </c>
      <c r="N966" s="12">
        <f>VLOOKUP(I966, Product!$A$2:$I$501,8,FALSE)</f>
        <v>253.33</v>
      </c>
      <c r="O966" s="12">
        <f>VLOOKUP(I966, Product!$A$2:$I$501,9,FALSE)</f>
        <v>266</v>
      </c>
      <c r="P966" s="11" t="s">
        <v>1769</v>
      </c>
      <c r="Q966" s="11" t="str">
        <f>VLOOKUP(P966,Store_Dim!$A$2:$E$21,2,FALSE)</f>
        <v>Alexander Group</v>
      </c>
      <c r="R966" s="11" t="str">
        <f>VLOOKUP(P966,Store_Dim!$A$2:$E$21,3,FALSE)</f>
        <v>South</v>
      </c>
      <c r="S966" s="11" t="str">
        <f>VLOOKUP(P966,Store_Dim!$A$2:$E$21,4,FALSE)</f>
        <v>Port Sharon</v>
      </c>
      <c r="T966" s="11" t="str">
        <f>VLOOKUP(P966,Store_Dim!$A$2:$E$21,5,FALSE)</f>
        <v>Online</v>
      </c>
      <c r="U966" s="11" t="s">
        <v>3692</v>
      </c>
      <c r="V966" s="14">
        <f>VLOOKUP(Table1[[#This Row],[Sales_ID]],Sales!$A$2:$O$2001,2,FALSE)</f>
        <v>45831</v>
      </c>
      <c r="W966" s="15">
        <f>VLOOKUP(Table1[[#This Row],[Sales_ID]],Sales!$A$2:$O$2001,12,FALSE)</f>
        <v>3</v>
      </c>
      <c r="X966" s="16" t="str">
        <f>TEXT(VLOOKUP(Table1[[#This Row],[Sales_ID]],Sales!$A$2:$O$2001,13,FALSE),"₹#,##0")</f>
        <v>₹524</v>
      </c>
      <c r="Y966" s="51">
        <f>VLOOKUP(Table1[[#This Row],[Sales_ID]],Sales!$A$2:$O$2001,14,FALSE)</f>
        <v>0.27</v>
      </c>
      <c r="Z966" s="11" t="str">
        <f>VLOOKUP(Table1[[#This Row],[Sales_ID]],Sales!$A$2:$O$2001,10,FALSE)</f>
        <v>PayPal</v>
      </c>
      <c r="AA966" s="50">
        <f>VLOOKUP(Table1[[#This Row],[Sales_ID]],Sales!$A$2:$O$2001,15,FALSE)</f>
        <v>1146.8154</v>
      </c>
    </row>
    <row r="967" spans="1:27" x14ac:dyDescent="0.3">
      <c r="A967" s="11" t="s">
        <v>499</v>
      </c>
      <c r="B967" s="11" t="str">
        <f>PROPER(VLOOKUP(A967,Customer!$A$2:$J$501,9,FALSE))</f>
        <v>Theresa Campbell</v>
      </c>
      <c r="C967" s="11" t="str">
        <f>PROPER(VLOOKUP(A967,Customer!$A$2:$H$501,3,FALSE))</f>
        <v>42</v>
      </c>
      <c r="D967" s="11" t="str">
        <f>PROPER(VLOOKUP(A967,Customer!$A$2:$H$501,4,FALSE))</f>
        <v>Female</v>
      </c>
      <c r="E967" s="11" t="str">
        <f>PROPER(VLOOKUP(A967,Customer!$A$2:$H$501,5,FALSE))</f>
        <v>New Brian</v>
      </c>
      <c r="F967" s="11" t="str">
        <f>PROPER(VLOOKUP(A967,Customer!$A$2:$H$501,6,FALSE))</f>
        <v>Wisconsin</v>
      </c>
      <c r="G967" s="11" t="str">
        <f>VLOOKUP(A967,Customer!$A$2:$H$501,7,FALSE)</f>
        <v>USA</v>
      </c>
      <c r="H967" s="11" t="str">
        <f>PROPER(VLOOKUP(A967,Customer!$A$1:$J$501,10,FALSE))</f>
        <v>Bronze</v>
      </c>
      <c r="I967" s="11" t="s">
        <v>1676</v>
      </c>
      <c r="J967" s="11" t="str">
        <f>VLOOKUP(I967, Product!$A$2:$H$501, 2,FALSE)</f>
        <v>Matte Lipstick Set</v>
      </c>
      <c r="K967" s="11" t="str">
        <f>VLOOKUP(I967,Product!$A$2:$H$501,3,FALSE)</f>
        <v>Beauty</v>
      </c>
      <c r="L967" s="11" t="str">
        <f>VLOOKUP(I967, Product!$A$2:$H$501, 4,FALSE)</f>
        <v>Makeup</v>
      </c>
      <c r="M967" s="11" t="str">
        <f>VLOOKUP(I967, Product!$A$2:$H$501,5,FALSE)</f>
        <v>Zhang Inc</v>
      </c>
      <c r="N967" s="12">
        <f>VLOOKUP(I967, Product!$A$2:$I$501,8,FALSE)</f>
        <v>299.11</v>
      </c>
      <c r="O967" s="12">
        <f>VLOOKUP(I967, Product!$A$2:$I$501,9,FALSE)</f>
        <v>118</v>
      </c>
      <c r="P967" s="11" t="s">
        <v>1761</v>
      </c>
      <c r="Q967" s="11" t="str">
        <f>VLOOKUP(P967,Store_Dim!$A$2:$E$21,2,FALSE)</f>
        <v>Black-Horn</v>
      </c>
      <c r="R967" s="11" t="str">
        <f>VLOOKUP(P967,Store_Dim!$A$2:$E$21,3,FALSE)</f>
        <v>South</v>
      </c>
      <c r="S967" s="11" t="str">
        <f>VLOOKUP(P967,Store_Dim!$A$2:$E$21,4,FALSE)</f>
        <v>North Nancyview</v>
      </c>
      <c r="T967" s="11" t="str">
        <f>VLOOKUP(P967,Store_Dim!$A$2:$E$21,5,FALSE)</f>
        <v>Outlet</v>
      </c>
      <c r="U967" s="11" t="s">
        <v>3693</v>
      </c>
      <c r="V967" s="14">
        <f>VLOOKUP(Table1[[#This Row],[Sales_ID]],Sales!$A$2:$O$2001,2,FALSE)</f>
        <v>45602</v>
      </c>
      <c r="W967" s="15">
        <f>VLOOKUP(Table1[[#This Row],[Sales_ID]],Sales!$A$2:$O$2001,12,FALSE)</f>
        <v>4</v>
      </c>
      <c r="X967" s="16" t="str">
        <f>TEXT(VLOOKUP(Table1[[#This Row],[Sales_ID]],Sales!$A$2:$O$2001,13,FALSE),"₹#,##0")</f>
        <v>₹839</v>
      </c>
      <c r="Y967" s="51">
        <f>VLOOKUP(Table1[[#This Row],[Sales_ID]],Sales!$A$2:$O$2001,14,FALSE)</f>
        <v>0.16</v>
      </c>
      <c r="Z967" s="11" t="str">
        <f>VLOOKUP(Table1[[#This Row],[Sales_ID]],Sales!$A$2:$O$2001,10,FALSE)</f>
        <v>Credit Card</v>
      </c>
      <c r="AA967" s="50">
        <f>VLOOKUP(Table1[[#This Row],[Sales_ID]],Sales!$A$2:$O$2001,15,FALSE)</f>
        <v>2819.0064000000002</v>
      </c>
    </row>
    <row r="968" spans="1:27" x14ac:dyDescent="0.3">
      <c r="A968" s="11" t="s">
        <v>461</v>
      </c>
      <c r="B968" s="11" t="str">
        <f>PROPER(VLOOKUP(A968,Customer!$A$2:$J$501,9,FALSE))</f>
        <v>Matthew Hanna</v>
      </c>
      <c r="C968" s="11" t="str">
        <f>PROPER(VLOOKUP(A968,Customer!$A$2:$H$501,3,FALSE))</f>
        <v>33</v>
      </c>
      <c r="D968" s="11" t="str">
        <f>PROPER(VLOOKUP(A968,Customer!$A$2:$H$501,4,FALSE))</f>
        <v>Female</v>
      </c>
      <c r="E968" s="11" t="str">
        <f>PROPER(VLOOKUP(A968,Customer!$A$2:$H$501,5,FALSE))</f>
        <v>Gonzalezbury</v>
      </c>
      <c r="F968" s="11" t="str">
        <f>PROPER(VLOOKUP(A968,Customer!$A$2:$H$501,6,FALSE))</f>
        <v>Michigan</v>
      </c>
      <c r="G968" s="11" t="str">
        <f>VLOOKUP(A968,Customer!$A$2:$H$501,7,FALSE)</f>
        <v>USA</v>
      </c>
      <c r="H968" s="11" t="str">
        <f>PROPER(VLOOKUP(A968,Customer!$A$1:$J$501,10,FALSE))</f>
        <v>Platinum</v>
      </c>
      <c r="I968" s="11" t="s">
        <v>1570</v>
      </c>
      <c r="J968" s="11" t="str">
        <f>VLOOKUP(I968, Product!$A$2:$H$501, 2,FALSE)</f>
        <v>HD Smart TV Stick</v>
      </c>
      <c r="K968" s="11" t="str">
        <f>VLOOKUP(I968,Product!$A$2:$H$501,3,FALSE)</f>
        <v>Electronics</v>
      </c>
      <c r="L968" s="11" t="str">
        <f>VLOOKUP(I968, Product!$A$2:$H$501, 4,FALSE)</f>
        <v>Accessories</v>
      </c>
      <c r="M968" s="11" t="str">
        <f>VLOOKUP(I968, Product!$A$2:$H$501,5,FALSE)</f>
        <v>Gibson, Hobbs and Weaver</v>
      </c>
      <c r="N968" s="12">
        <f>VLOOKUP(I968, Product!$A$2:$I$501,8,FALSE)</f>
        <v>449.4</v>
      </c>
      <c r="O968" s="12">
        <f>VLOOKUP(I968, Product!$A$2:$I$501,9,FALSE)</f>
        <v>274.7</v>
      </c>
      <c r="P968" s="11" t="s">
        <v>1807</v>
      </c>
      <c r="Q968" s="11" t="str">
        <f>VLOOKUP(P968,Store_Dim!$A$2:$E$21,2,FALSE)</f>
        <v>Holloway Ltd</v>
      </c>
      <c r="R968" s="11" t="str">
        <f>VLOOKUP(P968,Store_Dim!$A$2:$E$21,3,FALSE)</f>
        <v>North</v>
      </c>
      <c r="S968" s="11" t="str">
        <f>VLOOKUP(P968,Store_Dim!$A$2:$E$21,4,FALSE)</f>
        <v>Bensonhaven</v>
      </c>
      <c r="T968" s="11" t="str">
        <f>VLOOKUP(P968,Store_Dim!$A$2:$E$21,5,FALSE)</f>
        <v>Flagship</v>
      </c>
      <c r="U968" s="11" t="s">
        <v>3694</v>
      </c>
      <c r="V968" s="14">
        <f>VLOOKUP(Table1[[#This Row],[Sales_ID]],Sales!$A$2:$O$2001,2,FALSE)</f>
        <v>45722</v>
      </c>
      <c r="W968" s="15">
        <f>VLOOKUP(Table1[[#This Row],[Sales_ID]],Sales!$A$2:$O$2001,12,FALSE)</f>
        <v>4</v>
      </c>
      <c r="X968" s="16" t="str">
        <f>TEXT(VLOOKUP(Table1[[#This Row],[Sales_ID]],Sales!$A$2:$O$2001,13,FALSE),"₹#,##0")</f>
        <v>₹839</v>
      </c>
      <c r="Y968" s="51">
        <f>VLOOKUP(Table1[[#This Row],[Sales_ID]],Sales!$A$2:$O$2001,14,FALSE)</f>
        <v>0.21</v>
      </c>
      <c r="Z968" s="11" t="str">
        <f>VLOOKUP(Table1[[#This Row],[Sales_ID]],Sales!$A$2:$O$2001,10,FALSE)</f>
        <v>COD</v>
      </c>
      <c r="AA968" s="50">
        <f>VLOOKUP(Table1[[#This Row],[Sales_ID]],Sales!$A$2:$O$2001,15,FALSE)</f>
        <v>2650.2919999999999</v>
      </c>
    </row>
    <row r="969" spans="1:27" x14ac:dyDescent="0.3">
      <c r="A969" s="11" t="s">
        <v>1304</v>
      </c>
      <c r="B969" s="11" t="str">
        <f>PROPER(VLOOKUP(A969,Customer!$A$2:$J$501,9,FALSE))</f>
        <v>Dr. Tamara White Md</v>
      </c>
      <c r="C969" s="11" t="str">
        <f>PROPER(VLOOKUP(A969,Customer!$A$2:$H$501,3,FALSE))</f>
        <v>60</v>
      </c>
      <c r="D969" s="11" t="str">
        <f>PROPER(VLOOKUP(A969,Customer!$A$2:$H$501,4,FALSE))</f>
        <v>Male</v>
      </c>
      <c r="E969" s="11" t="str">
        <f>PROPER(VLOOKUP(A969,Customer!$A$2:$H$501,5,FALSE))</f>
        <v>New Benjamin</v>
      </c>
      <c r="F969" s="11" t="str">
        <f>PROPER(VLOOKUP(A969,Customer!$A$2:$H$501,6,FALSE))</f>
        <v>North Carolina</v>
      </c>
      <c r="G969" s="11" t="str">
        <f>VLOOKUP(A969,Customer!$A$2:$H$501,7,FALSE)</f>
        <v>USA</v>
      </c>
      <c r="H969" s="11" t="str">
        <f>PROPER(VLOOKUP(A969,Customer!$A$1:$J$501,10,FALSE))</f>
        <v>Bronze</v>
      </c>
      <c r="I969" s="11" t="s">
        <v>1696</v>
      </c>
      <c r="J969" s="11" t="str">
        <f>VLOOKUP(I969, Product!$A$2:$H$501, 2,FALSE)</f>
        <v>Bluetooth Car Audio System</v>
      </c>
      <c r="K969" s="11" t="str">
        <f>VLOOKUP(I969,Product!$A$2:$H$501,3,FALSE)</f>
        <v>Electronics</v>
      </c>
      <c r="L969" s="11" t="str">
        <f>VLOOKUP(I969, Product!$A$2:$H$501, 4,FALSE)</f>
        <v>Audio</v>
      </c>
      <c r="M969" s="11" t="str">
        <f>VLOOKUP(I969, Product!$A$2:$H$501,5,FALSE)</f>
        <v>Bruce-Bowen</v>
      </c>
      <c r="N969" s="12">
        <f>VLOOKUP(I969, Product!$A$2:$I$501,8,FALSE)</f>
        <v>403.71</v>
      </c>
      <c r="O969" s="12">
        <f>VLOOKUP(I969, Product!$A$2:$I$501,9,FALSE)</f>
        <v>159</v>
      </c>
      <c r="P969" s="11" t="s">
        <v>1782</v>
      </c>
      <c r="Q969" s="11" t="str">
        <f>VLOOKUP(P969,Store_Dim!$A$2:$E$21,2,FALSE)</f>
        <v>Bean, Jones and Park</v>
      </c>
      <c r="R969" s="11" t="str">
        <f>VLOOKUP(P969,Store_Dim!$A$2:$E$21,3,FALSE)</f>
        <v>West</v>
      </c>
      <c r="S969" s="11" t="str">
        <f>VLOOKUP(P969,Store_Dim!$A$2:$E$21,4,FALSE)</f>
        <v>Thompsonborough</v>
      </c>
      <c r="T969" s="11" t="str">
        <f>VLOOKUP(P969,Store_Dim!$A$2:$E$21,5,FALSE)</f>
        <v>Online</v>
      </c>
      <c r="U969" s="11" t="s">
        <v>3695</v>
      </c>
      <c r="V969" s="14">
        <f>VLOOKUP(Table1[[#This Row],[Sales_ID]],Sales!$A$2:$O$2001,2,FALSE)</f>
        <v>45794</v>
      </c>
      <c r="W969" s="15">
        <f>VLOOKUP(Table1[[#This Row],[Sales_ID]],Sales!$A$2:$O$2001,12,FALSE)</f>
        <v>3</v>
      </c>
      <c r="X969" s="16" t="str">
        <f>TEXT(VLOOKUP(Table1[[#This Row],[Sales_ID]],Sales!$A$2:$O$2001,13,FALSE),"₹#,##0")</f>
        <v>₹943</v>
      </c>
      <c r="Y969" s="51">
        <f>VLOOKUP(Table1[[#This Row],[Sales_ID]],Sales!$A$2:$O$2001,14,FALSE)</f>
        <v>0.21</v>
      </c>
      <c r="Z969" s="11" t="str">
        <f>VLOOKUP(Table1[[#This Row],[Sales_ID]],Sales!$A$2:$O$2001,10,FALSE)</f>
        <v>Credit Card</v>
      </c>
      <c r="AA969" s="50">
        <f>VLOOKUP(Table1[[#This Row],[Sales_ID]],Sales!$A$2:$O$2001,15,FALSE)</f>
        <v>2235.4787999999999</v>
      </c>
    </row>
    <row r="970" spans="1:27" x14ac:dyDescent="0.3">
      <c r="A970" s="11" t="s">
        <v>866</v>
      </c>
      <c r="B970" s="11" t="str">
        <f>PROPER(VLOOKUP(A970,Customer!$A$2:$J$501,9,FALSE))</f>
        <v>Adam Rowland</v>
      </c>
      <c r="C970" s="11" t="str">
        <f>PROPER(VLOOKUP(A970,Customer!$A$2:$H$501,3,FALSE))</f>
        <v>48</v>
      </c>
      <c r="D970" s="11" t="str">
        <f>PROPER(VLOOKUP(A970,Customer!$A$2:$H$501,4,FALSE))</f>
        <v>Female</v>
      </c>
      <c r="E970" s="11" t="str">
        <f>PROPER(VLOOKUP(A970,Customer!$A$2:$H$501,5,FALSE))</f>
        <v>Welchview</v>
      </c>
      <c r="F970" s="11" t="str">
        <f>PROPER(VLOOKUP(A970,Customer!$A$2:$H$501,6,FALSE))</f>
        <v>California</v>
      </c>
      <c r="G970" s="11" t="str">
        <f>VLOOKUP(A970,Customer!$A$2:$H$501,7,FALSE)</f>
        <v>USA</v>
      </c>
      <c r="H970" s="11" t="str">
        <f>PROPER(VLOOKUP(A970,Customer!$A$1:$J$501,10,FALSE))</f>
        <v>Gold</v>
      </c>
      <c r="I970" s="11" t="s">
        <v>1710</v>
      </c>
      <c r="J970" s="11" t="str">
        <f>VLOOKUP(I970, Product!$A$2:$H$501, 2,FALSE)</f>
        <v>Badminton Racket Set</v>
      </c>
      <c r="K970" s="11" t="str">
        <f>VLOOKUP(I970,Product!$A$2:$H$501,3,FALSE)</f>
        <v>Sports</v>
      </c>
      <c r="L970" s="11" t="str">
        <f>VLOOKUP(I970, Product!$A$2:$H$501, 4,FALSE)</f>
        <v>Equipment</v>
      </c>
      <c r="M970" s="11" t="str">
        <f>VLOOKUP(I970, Product!$A$2:$H$501,5,FALSE)</f>
        <v>Robinson-Brown</v>
      </c>
      <c r="N970" s="12">
        <f>VLOOKUP(I970, Product!$A$2:$I$501,8,FALSE)</f>
        <v>285.54000000000002</v>
      </c>
      <c r="O970" s="12">
        <f>VLOOKUP(I970, Product!$A$2:$I$501,9,FALSE)</f>
        <v>358</v>
      </c>
      <c r="P970" s="11" t="s">
        <v>1776</v>
      </c>
      <c r="Q970" s="11" t="str">
        <f>VLOOKUP(P970,Store_Dim!$A$2:$E$21,2,FALSE)</f>
        <v>Benson-Elliott</v>
      </c>
      <c r="R970" s="11" t="str">
        <f>VLOOKUP(P970,Store_Dim!$A$2:$E$21,3,FALSE)</f>
        <v>East</v>
      </c>
      <c r="S970" s="11" t="str">
        <f>VLOOKUP(P970,Store_Dim!$A$2:$E$21,4,FALSE)</f>
        <v>Port Josephberg</v>
      </c>
      <c r="T970" s="11" t="str">
        <f>VLOOKUP(P970,Store_Dim!$A$2:$E$21,5,FALSE)</f>
        <v>Online</v>
      </c>
      <c r="U970" s="11" t="s">
        <v>2013</v>
      </c>
      <c r="V970" s="14">
        <f>VLOOKUP(Table1[[#This Row],[Sales_ID]],Sales!$A$2:$O$2001,2,FALSE)</f>
        <v>45538</v>
      </c>
      <c r="W970" s="15">
        <f>VLOOKUP(Table1[[#This Row],[Sales_ID]],Sales!$A$2:$O$2001,12,FALSE)</f>
        <v>2</v>
      </c>
      <c r="X970" s="16" t="str">
        <f>TEXT(VLOOKUP(Table1[[#This Row],[Sales_ID]],Sales!$A$2:$O$2001,13,FALSE),"₹#,##0")</f>
        <v>₹549</v>
      </c>
      <c r="Y970" s="51">
        <f>VLOOKUP(Table1[[#This Row],[Sales_ID]],Sales!$A$2:$O$2001,14,FALSE)</f>
        <v>0.01</v>
      </c>
      <c r="Z970" s="11" t="str">
        <f>VLOOKUP(Table1[[#This Row],[Sales_ID]],Sales!$A$2:$O$2001,10,FALSE)</f>
        <v>COD</v>
      </c>
      <c r="AA970" s="50">
        <f>VLOOKUP(Table1[[#This Row],[Sales_ID]],Sales!$A$2:$O$2001,15,FALSE)</f>
        <v>1087.6733999999999</v>
      </c>
    </row>
    <row r="971" spans="1:27" x14ac:dyDescent="0.3">
      <c r="A971" s="11" t="s">
        <v>945</v>
      </c>
      <c r="B971" s="11" t="str">
        <f>PROPER(VLOOKUP(A971,Customer!$A$2:$J$501,9,FALSE))</f>
        <v>Stephanie Jacobs</v>
      </c>
      <c r="C971" s="11" t="str">
        <f>PROPER(VLOOKUP(A971,Customer!$A$2:$H$501,3,FALSE))</f>
        <v>48</v>
      </c>
      <c r="D971" s="11" t="str">
        <f>PROPER(VLOOKUP(A971,Customer!$A$2:$H$501,4,FALSE))</f>
        <v>Female</v>
      </c>
      <c r="E971" s="11" t="str">
        <f>PROPER(VLOOKUP(A971,Customer!$A$2:$H$501,5,FALSE))</f>
        <v>West Robinmouth</v>
      </c>
      <c r="F971" s="11" t="str">
        <f>PROPER(VLOOKUP(A971,Customer!$A$2:$H$501,6,FALSE))</f>
        <v>Louisiana</v>
      </c>
      <c r="G971" s="11" t="str">
        <f>VLOOKUP(A971,Customer!$A$2:$H$501,7,FALSE)</f>
        <v>USA</v>
      </c>
      <c r="H971" s="11" t="str">
        <f>PROPER(VLOOKUP(A971,Customer!$A$1:$J$501,10,FALSE))</f>
        <v>Platinum</v>
      </c>
      <c r="I971" s="11" t="s">
        <v>1543</v>
      </c>
      <c r="J971" s="11" t="str">
        <f>VLOOKUP(I971, Product!$A$2:$H$501, 2,FALSE)</f>
        <v>Brother Laser Printer</v>
      </c>
      <c r="K971" s="11" t="str">
        <f>VLOOKUP(I971,Product!$A$2:$H$501,3,FALSE)</f>
        <v>Electronics</v>
      </c>
      <c r="L971" s="11" t="str">
        <f>VLOOKUP(I971, Product!$A$2:$H$501, 4,FALSE)</f>
        <v>Computer</v>
      </c>
      <c r="M971" s="11" t="str">
        <f>VLOOKUP(I971, Product!$A$2:$H$501,5,FALSE)</f>
        <v>Hunt Inc</v>
      </c>
      <c r="N971" s="12">
        <f>VLOOKUP(I971, Product!$A$2:$I$501,8,FALSE)</f>
        <v>112.42</v>
      </c>
      <c r="O971" s="12">
        <f>VLOOKUP(I971, Product!$A$2:$I$501,9,FALSE)</f>
        <v>416</v>
      </c>
      <c r="P971" s="11" t="s">
        <v>1807</v>
      </c>
      <c r="Q971" s="11" t="str">
        <f>VLOOKUP(P971,Store_Dim!$A$2:$E$21,2,FALSE)</f>
        <v>Holloway Ltd</v>
      </c>
      <c r="R971" s="11" t="str">
        <f>VLOOKUP(P971,Store_Dim!$A$2:$E$21,3,FALSE)</f>
        <v>North</v>
      </c>
      <c r="S971" s="11" t="str">
        <f>VLOOKUP(P971,Store_Dim!$A$2:$E$21,4,FALSE)</f>
        <v>Bensonhaven</v>
      </c>
      <c r="T971" s="11" t="str">
        <f>VLOOKUP(P971,Store_Dim!$A$2:$E$21,5,FALSE)</f>
        <v>Flagship</v>
      </c>
      <c r="U971" s="11" t="s">
        <v>3696</v>
      </c>
      <c r="V971" s="14">
        <f>VLOOKUP(Table1[[#This Row],[Sales_ID]],Sales!$A$2:$O$2001,2,FALSE)</f>
        <v>45659</v>
      </c>
      <c r="W971" s="15">
        <f>VLOOKUP(Table1[[#This Row],[Sales_ID]],Sales!$A$2:$O$2001,12,FALSE)</f>
        <v>2</v>
      </c>
      <c r="X971" s="16" t="str">
        <f>TEXT(VLOOKUP(Table1[[#This Row],[Sales_ID]],Sales!$A$2:$O$2001,13,FALSE),"₹#,##0")</f>
        <v>₹310</v>
      </c>
      <c r="Y971" s="51">
        <f>VLOOKUP(Table1[[#This Row],[Sales_ID]],Sales!$A$2:$O$2001,14,FALSE)</f>
        <v>0.26</v>
      </c>
      <c r="Z971" s="11" t="str">
        <f>VLOOKUP(Table1[[#This Row],[Sales_ID]],Sales!$A$2:$O$2001,10,FALSE)</f>
        <v>Credit Card</v>
      </c>
      <c r="AA971" s="50">
        <f>VLOOKUP(Table1[[#This Row],[Sales_ID]],Sales!$A$2:$O$2001,15,FALSE)</f>
        <v>459.28840000000002</v>
      </c>
    </row>
    <row r="972" spans="1:27" x14ac:dyDescent="0.3">
      <c r="A972" s="11" t="s">
        <v>1086</v>
      </c>
      <c r="B972" s="11" t="str">
        <f>PROPER(VLOOKUP(A972,Customer!$A$2:$J$501,9,FALSE))</f>
        <v>John Jordan</v>
      </c>
      <c r="C972" s="11" t="str">
        <f>PROPER(VLOOKUP(A972,Customer!$A$2:$H$501,3,FALSE))</f>
        <v>58</v>
      </c>
      <c r="D972" s="11" t="str">
        <f>PROPER(VLOOKUP(A972,Customer!$A$2:$H$501,4,FALSE))</f>
        <v>Female</v>
      </c>
      <c r="E972" s="11" t="str">
        <f>PROPER(VLOOKUP(A972,Customer!$A$2:$H$501,5,FALSE))</f>
        <v>Port Crystalberg</v>
      </c>
      <c r="F972" s="11" t="str">
        <f>PROPER(VLOOKUP(A972,Customer!$A$2:$H$501,6,FALSE))</f>
        <v>Tennessee</v>
      </c>
      <c r="G972" s="11" t="str">
        <f>VLOOKUP(A972,Customer!$A$2:$H$501,7,FALSE)</f>
        <v>USA</v>
      </c>
      <c r="H972" s="11" t="str">
        <f>PROPER(VLOOKUP(A972,Customer!$A$1:$J$501,10,FALSE))</f>
        <v>Platinum</v>
      </c>
      <c r="I972" s="11" t="s">
        <v>1638</v>
      </c>
      <c r="J972" s="11" t="str">
        <f>VLOOKUP(I972, Product!$A$2:$H$501, 2,FALSE)</f>
        <v>High-Grip Football</v>
      </c>
      <c r="K972" s="11" t="str">
        <f>VLOOKUP(I972,Product!$A$2:$H$501,3,FALSE)</f>
        <v>Sports</v>
      </c>
      <c r="L972" s="11" t="str">
        <f>VLOOKUP(I972, Product!$A$2:$H$501, 4,FALSE)</f>
        <v>Team Sports</v>
      </c>
      <c r="M972" s="11" t="str">
        <f>VLOOKUP(I972, Product!$A$2:$H$501,5,FALSE)</f>
        <v>Bridges, Banks and Cummings</v>
      </c>
      <c r="N972" s="12">
        <f>VLOOKUP(I972, Product!$A$2:$I$501,8,FALSE)</f>
        <v>318.91000000000003</v>
      </c>
      <c r="O972" s="12">
        <f>VLOOKUP(I972, Product!$A$2:$I$501,9,FALSE)</f>
        <v>114</v>
      </c>
      <c r="P972" s="11" t="s">
        <v>1752</v>
      </c>
      <c r="Q972" s="11" t="str">
        <f>VLOOKUP(P972,Store_Dim!$A$2:$E$21,2,FALSE)</f>
        <v>Rivera-Warner</v>
      </c>
      <c r="R972" s="11" t="str">
        <f>VLOOKUP(P972,Store_Dim!$A$2:$E$21,3,FALSE)</f>
        <v>East</v>
      </c>
      <c r="S972" s="11" t="str">
        <f>VLOOKUP(P972,Store_Dim!$A$2:$E$21,4,FALSE)</f>
        <v>Washingtonfurt</v>
      </c>
      <c r="T972" s="11" t="str">
        <f>VLOOKUP(P972,Store_Dim!$A$2:$E$21,5,FALSE)</f>
        <v>Flagship</v>
      </c>
      <c r="U972" s="11" t="s">
        <v>3697</v>
      </c>
      <c r="V972" s="14">
        <f>VLOOKUP(Table1[[#This Row],[Sales_ID]],Sales!$A$2:$O$2001,2,FALSE)</f>
        <v>45501</v>
      </c>
      <c r="W972" s="15">
        <f>VLOOKUP(Table1[[#This Row],[Sales_ID]],Sales!$A$2:$O$2001,12,FALSE)</f>
        <v>3</v>
      </c>
      <c r="X972" s="16" t="str">
        <f>TEXT(VLOOKUP(Table1[[#This Row],[Sales_ID]],Sales!$A$2:$O$2001,13,FALSE),"₹#,##0")</f>
        <v>₹201</v>
      </c>
      <c r="Y972" s="51">
        <f>VLOOKUP(Table1[[#This Row],[Sales_ID]],Sales!$A$2:$O$2001,14,FALSE)</f>
        <v>0.23</v>
      </c>
      <c r="Z972" s="11" t="str">
        <f>VLOOKUP(Table1[[#This Row],[Sales_ID]],Sales!$A$2:$O$2001,10,FALSE)</f>
        <v>PayPal</v>
      </c>
      <c r="AA972" s="50">
        <f>VLOOKUP(Table1[[#This Row],[Sales_ID]],Sales!$A$2:$O$2001,15,FALSE)</f>
        <v>464.42550000000011</v>
      </c>
    </row>
    <row r="973" spans="1:27" x14ac:dyDescent="0.3">
      <c r="A973" s="11" t="s">
        <v>806</v>
      </c>
      <c r="B973" s="11" t="str">
        <f>PROPER(VLOOKUP(A973,Customer!$A$2:$J$501,9,FALSE))</f>
        <v>John Mccoy</v>
      </c>
      <c r="C973" s="11" t="str">
        <f>PROPER(VLOOKUP(A973,Customer!$A$2:$H$501,3,FALSE))</f>
        <v>26</v>
      </c>
      <c r="D973" s="11" t="str">
        <f>PROPER(VLOOKUP(A973,Customer!$A$2:$H$501,4,FALSE))</f>
        <v>Male</v>
      </c>
      <c r="E973" s="11" t="str">
        <f>PROPER(VLOOKUP(A973,Customer!$A$2:$H$501,5,FALSE))</f>
        <v>Robinborough</v>
      </c>
      <c r="F973" s="11" t="str">
        <f>PROPER(VLOOKUP(A973,Customer!$A$2:$H$501,6,FALSE))</f>
        <v>South Dakota</v>
      </c>
      <c r="G973" s="11" t="str">
        <f>VLOOKUP(A973,Customer!$A$2:$H$501,7,FALSE)</f>
        <v>USA</v>
      </c>
      <c r="H973" s="11" t="str">
        <f>PROPER(VLOOKUP(A973,Customer!$A$1:$J$501,10,FALSE))</f>
        <v>Silver</v>
      </c>
      <c r="I973" s="11" t="s">
        <v>1664</v>
      </c>
      <c r="J973" s="11" t="str">
        <f>VLOOKUP(I973, Product!$A$2:$H$501, 2,FALSE)</f>
        <v>Womens Cotton Scarf</v>
      </c>
      <c r="K973" s="11" t="str">
        <f>VLOOKUP(I973,Product!$A$2:$H$501,3,FALSE)</f>
        <v>Clothing</v>
      </c>
      <c r="L973" s="11" t="str">
        <f>VLOOKUP(I973, Product!$A$2:$H$501, 4,FALSE)</f>
        <v>Accessories</v>
      </c>
      <c r="M973" s="11" t="str">
        <f>VLOOKUP(I973, Product!$A$2:$H$501,5,FALSE)</f>
        <v>Shepherd-Gould</v>
      </c>
      <c r="N973" s="12">
        <f>VLOOKUP(I973, Product!$A$2:$I$501,8,FALSE)</f>
        <v>113.83</v>
      </c>
      <c r="O973" s="12">
        <f>VLOOKUP(I973, Product!$A$2:$I$501,9,FALSE)</f>
        <v>485</v>
      </c>
      <c r="P973" s="11" t="s">
        <v>1807</v>
      </c>
      <c r="Q973" s="11" t="str">
        <f>VLOOKUP(P973,Store_Dim!$A$2:$E$21,2,FALSE)</f>
        <v>Holloway Ltd</v>
      </c>
      <c r="R973" s="11" t="str">
        <f>VLOOKUP(P973,Store_Dim!$A$2:$E$21,3,FALSE)</f>
        <v>North</v>
      </c>
      <c r="S973" s="11" t="str">
        <f>VLOOKUP(P973,Store_Dim!$A$2:$E$21,4,FALSE)</f>
        <v>Bensonhaven</v>
      </c>
      <c r="T973" s="11" t="str">
        <f>VLOOKUP(P973,Store_Dim!$A$2:$E$21,5,FALSE)</f>
        <v>Flagship</v>
      </c>
      <c r="U973" s="11" t="s">
        <v>3698</v>
      </c>
      <c r="V973" s="14">
        <f>VLOOKUP(Table1[[#This Row],[Sales_ID]],Sales!$A$2:$O$2001,2,FALSE)</f>
        <v>45408</v>
      </c>
      <c r="W973" s="15">
        <f>VLOOKUP(Table1[[#This Row],[Sales_ID]],Sales!$A$2:$O$2001,12,FALSE)</f>
        <v>1</v>
      </c>
      <c r="X973" s="16" t="str">
        <f>TEXT(VLOOKUP(Table1[[#This Row],[Sales_ID]],Sales!$A$2:$O$2001,13,FALSE),"₹#,##0")</f>
        <v>₹803</v>
      </c>
      <c r="Y973" s="51">
        <f>VLOOKUP(Table1[[#This Row],[Sales_ID]],Sales!$A$2:$O$2001,14,FALSE)</f>
        <v>0.3</v>
      </c>
      <c r="Z973" s="11" t="str">
        <f>VLOOKUP(Table1[[#This Row],[Sales_ID]],Sales!$A$2:$O$2001,10,FALSE)</f>
        <v>PayPal</v>
      </c>
      <c r="AA973" s="50">
        <f>VLOOKUP(Table1[[#This Row],[Sales_ID]],Sales!$A$2:$O$2001,15,FALSE)</f>
        <v>562.35899999999992</v>
      </c>
    </row>
    <row r="974" spans="1:27" x14ac:dyDescent="0.3">
      <c r="A974" s="11" t="s">
        <v>144</v>
      </c>
      <c r="B974" s="11" t="str">
        <f>PROPER(VLOOKUP(A974,Customer!$A$2:$J$501,9,FALSE))</f>
        <v>Thomas Phillips</v>
      </c>
      <c r="C974" s="11" t="str">
        <f>PROPER(VLOOKUP(A974,Customer!$A$2:$H$501,3,FALSE))</f>
        <v>20</v>
      </c>
      <c r="D974" s="11" t="str">
        <f>PROPER(VLOOKUP(A974,Customer!$A$2:$H$501,4,FALSE))</f>
        <v>Female</v>
      </c>
      <c r="E974" s="11" t="str">
        <f>PROPER(VLOOKUP(A974,Customer!$A$2:$H$501,5,FALSE))</f>
        <v>Luisfurt</v>
      </c>
      <c r="F974" s="11" t="str">
        <f>PROPER(VLOOKUP(A974,Customer!$A$2:$H$501,6,FALSE))</f>
        <v>Georgia</v>
      </c>
      <c r="G974" s="11" t="str">
        <f>VLOOKUP(A974,Customer!$A$2:$H$501,7,FALSE)</f>
        <v>USA</v>
      </c>
      <c r="H974" s="11" t="str">
        <f>PROPER(VLOOKUP(A974,Customer!$A$1:$J$501,10,FALSE))</f>
        <v>Gold</v>
      </c>
      <c r="I974" s="11" t="s">
        <v>1670</v>
      </c>
      <c r="J974" s="11" t="str">
        <f>VLOOKUP(I974, Product!$A$2:$H$501, 2,FALSE)</f>
        <v>Tennis Ball 3-Pack</v>
      </c>
      <c r="K974" s="11" t="str">
        <f>VLOOKUP(I974,Product!$A$2:$H$501,3,FALSE)</f>
        <v>Sports</v>
      </c>
      <c r="L974" s="11" t="str">
        <f>VLOOKUP(I974, Product!$A$2:$H$501, 4,FALSE)</f>
        <v>Equipment</v>
      </c>
      <c r="M974" s="11" t="str">
        <f>VLOOKUP(I974, Product!$A$2:$H$501,5,FALSE)</f>
        <v>Lopez LLC</v>
      </c>
      <c r="N974" s="12">
        <f>VLOOKUP(I974, Product!$A$2:$I$501,8,FALSE)</f>
        <v>103.45</v>
      </c>
      <c r="O974" s="12">
        <f>VLOOKUP(I974, Product!$A$2:$I$501,9,FALSE)</f>
        <v>465</v>
      </c>
      <c r="P974" s="11" t="s">
        <v>1801</v>
      </c>
      <c r="Q974" s="11" t="str">
        <f>VLOOKUP(P974,Store_Dim!$A$2:$E$21,2,FALSE)</f>
        <v>Shelton PLC</v>
      </c>
      <c r="R974" s="11" t="str">
        <f>VLOOKUP(P974,Store_Dim!$A$2:$E$21,3,FALSE)</f>
        <v>North</v>
      </c>
      <c r="S974" s="11" t="str">
        <f>VLOOKUP(P974,Store_Dim!$A$2:$E$21,4,FALSE)</f>
        <v>East Jenniferstad</v>
      </c>
      <c r="T974" s="11" t="str">
        <f>VLOOKUP(P974,Store_Dim!$A$2:$E$21,5,FALSE)</f>
        <v>Flagship</v>
      </c>
      <c r="U974" s="11" t="s">
        <v>3699</v>
      </c>
      <c r="V974" s="14">
        <f>VLOOKUP(Table1[[#This Row],[Sales_ID]],Sales!$A$2:$O$2001,2,FALSE)</f>
        <v>45886</v>
      </c>
      <c r="W974" s="15">
        <f>VLOOKUP(Table1[[#This Row],[Sales_ID]],Sales!$A$2:$O$2001,12,FALSE)</f>
        <v>3</v>
      </c>
      <c r="X974" s="16" t="str">
        <f>TEXT(VLOOKUP(Table1[[#This Row],[Sales_ID]],Sales!$A$2:$O$2001,13,FALSE),"₹#,##0")</f>
        <v>₹260</v>
      </c>
      <c r="Y974" s="51">
        <f>VLOOKUP(Table1[[#This Row],[Sales_ID]],Sales!$A$2:$O$2001,14,FALSE)</f>
        <v>7.0000000000000007E-2</v>
      </c>
      <c r="Z974" s="11" t="str">
        <f>VLOOKUP(Table1[[#This Row],[Sales_ID]],Sales!$A$2:$O$2001,10,FALSE)</f>
        <v>COD</v>
      </c>
      <c r="AA974" s="50">
        <f>VLOOKUP(Table1[[#This Row],[Sales_ID]],Sales!$A$2:$O$2001,15,FALSE)</f>
        <v>725.3442</v>
      </c>
    </row>
    <row r="975" spans="1:27" x14ac:dyDescent="0.3">
      <c r="A975" s="11" t="s">
        <v>428</v>
      </c>
      <c r="B975" s="11" t="str">
        <f>PROPER(VLOOKUP(A975,Customer!$A$2:$J$501,9,FALSE))</f>
        <v>Donald Lee</v>
      </c>
      <c r="C975" s="11" t="str">
        <f>PROPER(VLOOKUP(A975,Customer!$A$2:$H$501,3,FALSE))</f>
        <v>26</v>
      </c>
      <c r="D975" s="11" t="str">
        <f>PROPER(VLOOKUP(A975,Customer!$A$2:$H$501,4,FALSE))</f>
        <v>Male</v>
      </c>
      <c r="E975" s="11" t="str">
        <f>PROPER(VLOOKUP(A975,Customer!$A$2:$H$501,5,FALSE))</f>
        <v>Wongberg</v>
      </c>
      <c r="F975" s="11" t="str">
        <f>PROPER(VLOOKUP(A975,Customer!$A$2:$H$501,6,FALSE))</f>
        <v>Illinois</v>
      </c>
      <c r="G975" s="11" t="str">
        <f>VLOOKUP(A975,Customer!$A$2:$H$501,7,FALSE)</f>
        <v>USA</v>
      </c>
      <c r="H975" s="11" t="str">
        <f>PROPER(VLOOKUP(A975,Customer!$A$1:$J$501,10,FALSE))</f>
        <v>Bronze</v>
      </c>
      <c r="I975" s="11" t="s">
        <v>1549</v>
      </c>
      <c r="J975" s="11" t="str">
        <f>VLOOKUP(I975, Product!$A$2:$H$501, 2,FALSE)</f>
        <v>Women's Casual Hoodie</v>
      </c>
      <c r="K975" s="11" t="str">
        <f>VLOOKUP(I975,Product!$A$2:$H$501,3,FALSE)</f>
        <v>Clothing</v>
      </c>
      <c r="L975" s="11" t="str">
        <f>VLOOKUP(I975, Product!$A$2:$H$501, 4,FALSE)</f>
        <v>Outerwear</v>
      </c>
      <c r="M975" s="11" t="str">
        <f>VLOOKUP(I975, Product!$A$2:$H$501,5,FALSE)</f>
        <v>Sims Inc</v>
      </c>
      <c r="N975" s="12">
        <f>VLOOKUP(I975, Product!$A$2:$I$501,8,FALSE)</f>
        <v>265.73266666666666</v>
      </c>
      <c r="O975" s="12">
        <f>VLOOKUP(I975, Product!$A$2:$I$501,9,FALSE)</f>
        <v>352</v>
      </c>
      <c r="P975" s="11" t="s">
        <v>1766</v>
      </c>
      <c r="Q975" s="11" t="str">
        <f>VLOOKUP(P975,Store_Dim!$A$2:$E$21,2,FALSE)</f>
        <v>Johnson-Wright</v>
      </c>
      <c r="R975" s="11" t="str">
        <f>VLOOKUP(P975,Store_Dim!$A$2:$E$21,3,FALSE)</f>
        <v>North</v>
      </c>
      <c r="S975" s="11" t="str">
        <f>VLOOKUP(P975,Store_Dim!$A$2:$E$21,4,FALSE)</f>
        <v>Hoodberg</v>
      </c>
      <c r="T975" s="11" t="str">
        <f>VLOOKUP(P975,Store_Dim!$A$2:$E$21,5,FALSE)</f>
        <v>Outlet</v>
      </c>
      <c r="U975" s="11" t="s">
        <v>3700</v>
      </c>
      <c r="V975" s="14">
        <f>VLOOKUP(Table1[[#This Row],[Sales_ID]],Sales!$A$2:$O$2001,2,FALSE)</f>
        <v>45426</v>
      </c>
      <c r="W975" s="15">
        <f>VLOOKUP(Table1[[#This Row],[Sales_ID]],Sales!$A$2:$O$2001,12,FALSE)</f>
        <v>4</v>
      </c>
      <c r="X975" s="16" t="str">
        <f>TEXT(VLOOKUP(Table1[[#This Row],[Sales_ID]],Sales!$A$2:$O$2001,13,FALSE),"₹#,##0")</f>
        <v>₹592</v>
      </c>
      <c r="Y975" s="51">
        <f>VLOOKUP(Table1[[#This Row],[Sales_ID]],Sales!$A$2:$O$2001,14,FALSE)</f>
        <v>0.2</v>
      </c>
      <c r="Z975" s="11" t="str">
        <f>VLOOKUP(Table1[[#This Row],[Sales_ID]],Sales!$A$2:$O$2001,10,FALSE)</f>
        <v>PayPal</v>
      </c>
      <c r="AA975" s="50">
        <f>VLOOKUP(Table1[[#This Row],[Sales_ID]],Sales!$A$2:$O$2001,15,FALSE)</f>
        <v>1894.08</v>
      </c>
    </row>
    <row r="976" spans="1:27" x14ac:dyDescent="0.3">
      <c r="A976" s="11" t="s">
        <v>127</v>
      </c>
      <c r="B976" s="11" t="str">
        <f>PROPER(VLOOKUP(A976,Customer!$A$2:$J$501,9,FALSE))</f>
        <v>Sarah Vance</v>
      </c>
      <c r="C976" s="11" t="str">
        <f>PROPER(VLOOKUP(A976,Customer!$A$2:$H$501,3,FALSE))</f>
        <v>41</v>
      </c>
      <c r="D976" s="11" t="str">
        <f>PROPER(VLOOKUP(A976,Customer!$A$2:$H$501,4,FALSE))</f>
        <v>Male</v>
      </c>
      <c r="E976" s="11" t="str">
        <f>PROPER(VLOOKUP(A976,Customer!$A$2:$H$501,5,FALSE))</f>
        <v>Johnsonville</v>
      </c>
      <c r="F976" s="11" t="str">
        <f>PROPER(VLOOKUP(A976,Customer!$A$2:$H$501,6,FALSE))</f>
        <v>Oregon</v>
      </c>
      <c r="G976" s="11" t="str">
        <f>VLOOKUP(A976,Customer!$A$2:$H$501,7,FALSE)</f>
        <v>USA</v>
      </c>
      <c r="H976" s="11" t="str">
        <f>PROPER(VLOOKUP(A976,Customer!$A$1:$J$501,10,FALSE))</f>
        <v>Silver</v>
      </c>
      <c r="I976" s="11" t="s">
        <v>1668</v>
      </c>
      <c r="J976" s="11" t="str">
        <f>VLOOKUP(I976, Product!$A$2:$H$501, 2,FALSE)</f>
        <v>Luxury Perfume Spray</v>
      </c>
      <c r="K976" s="11" t="str">
        <f>VLOOKUP(I976,Product!$A$2:$H$501,3,FALSE)</f>
        <v>Beauty</v>
      </c>
      <c r="L976" s="11" t="str">
        <f>VLOOKUP(I976, Product!$A$2:$H$501, 4,FALSE)</f>
        <v>Fragrance</v>
      </c>
      <c r="M976" s="11" t="str">
        <f>VLOOKUP(I976, Product!$A$2:$H$501,5,FALSE)</f>
        <v>Gibson, Green and Lopez</v>
      </c>
      <c r="N976" s="12">
        <f>VLOOKUP(I976, Product!$A$2:$I$501,8,FALSE)</f>
        <v>482.75</v>
      </c>
      <c r="O976" s="12">
        <f>VLOOKUP(I976, Product!$A$2:$I$501,9,FALSE)</f>
        <v>444</v>
      </c>
      <c r="P976" s="11" t="s">
        <v>1794</v>
      </c>
      <c r="Q976" s="11" t="str">
        <f>VLOOKUP(P976,Store_Dim!$A$2:$E$21,2,FALSE)</f>
        <v>Thomas, Bridges and Harris</v>
      </c>
      <c r="R976" s="11" t="str">
        <f>VLOOKUP(P976,Store_Dim!$A$2:$E$21,3,FALSE)</f>
        <v>North</v>
      </c>
      <c r="S976" s="11" t="str">
        <f>VLOOKUP(P976,Store_Dim!$A$2:$E$21,4,FALSE)</f>
        <v>Sabrinatown</v>
      </c>
      <c r="T976" s="11" t="str">
        <f>VLOOKUP(P976,Store_Dim!$A$2:$E$21,5,FALSE)</f>
        <v>Online</v>
      </c>
      <c r="U976" s="11" t="s">
        <v>3701</v>
      </c>
      <c r="V976" s="14">
        <f>VLOOKUP(Table1[[#This Row],[Sales_ID]],Sales!$A$2:$O$2001,2,FALSE)</f>
        <v>45730</v>
      </c>
      <c r="W976" s="15">
        <f>VLOOKUP(Table1[[#This Row],[Sales_ID]],Sales!$A$2:$O$2001,12,FALSE)</f>
        <v>2</v>
      </c>
      <c r="X976" s="16" t="str">
        <f>TEXT(VLOOKUP(Table1[[#This Row],[Sales_ID]],Sales!$A$2:$O$2001,13,FALSE),"₹#,##0")</f>
        <v>₹397</v>
      </c>
      <c r="Y976" s="51">
        <f>VLOOKUP(Table1[[#This Row],[Sales_ID]],Sales!$A$2:$O$2001,14,FALSE)</f>
        <v>0.18</v>
      </c>
      <c r="Z976" s="11" t="str">
        <f>VLOOKUP(Table1[[#This Row],[Sales_ID]],Sales!$A$2:$O$2001,10,FALSE)</f>
        <v>PayPal</v>
      </c>
      <c r="AA976" s="50">
        <f>VLOOKUP(Table1[[#This Row],[Sales_ID]],Sales!$A$2:$O$2001,15,FALSE)</f>
        <v>650.91600000000005</v>
      </c>
    </row>
    <row r="977" spans="1:27" x14ac:dyDescent="0.3">
      <c r="A977" s="11" t="s">
        <v>1400</v>
      </c>
      <c r="B977" s="11" t="str">
        <f>PROPER(VLOOKUP(A977,Customer!$A$2:$J$501,9,FALSE))</f>
        <v>April Phillips</v>
      </c>
      <c r="C977" s="11" t="str">
        <f>PROPER(VLOOKUP(A977,Customer!$A$2:$H$501,3,FALSE))</f>
        <v>62</v>
      </c>
      <c r="D977" s="11" t="str">
        <f>PROPER(VLOOKUP(A977,Customer!$A$2:$H$501,4,FALSE))</f>
        <v>Female</v>
      </c>
      <c r="E977" s="11" t="str">
        <f>PROPER(VLOOKUP(A977,Customer!$A$2:$H$501,5,FALSE))</f>
        <v>Lake Carolyn</v>
      </c>
      <c r="F977" s="11" t="str">
        <f>PROPER(VLOOKUP(A977,Customer!$A$2:$H$501,6,FALSE))</f>
        <v>Hawaii</v>
      </c>
      <c r="G977" s="11" t="str">
        <f>VLOOKUP(A977,Customer!$A$2:$H$501,7,FALSE)</f>
        <v>USA</v>
      </c>
      <c r="H977" s="11" t="str">
        <f>PROPER(VLOOKUP(A977,Customer!$A$1:$J$501,10,FALSE))</f>
        <v>Platinum</v>
      </c>
      <c r="I977" s="11" t="s">
        <v>1744</v>
      </c>
      <c r="J977" s="11" t="str">
        <f>VLOOKUP(I977, Product!$A$2:$H$501, 2,FALSE)</f>
        <v>Portable Bluetooth Speaker</v>
      </c>
      <c r="K977" s="11" t="str">
        <f>VLOOKUP(I977,Product!$A$2:$H$501,3,FALSE)</f>
        <v>Electronics</v>
      </c>
      <c r="L977" s="11" t="str">
        <f>VLOOKUP(I977, Product!$A$2:$H$501, 4,FALSE)</f>
        <v>Audio</v>
      </c>
      <c r="M977" s="11" t="str">
        <f>VLOOKUP(I977, Product!$A$2:$H$501,5,FALSE)</f>
        <v>Flores-King</v>
      </c>
      <c r="N977" s="12">
        <f>VLOOKUP(I977, Product!$A$2:$I$501,8,FALSE)</f>
        <v>431.67</v>
      </c>
      <c r="O977" s="12">
        <f>VLOOKUP(I977, Product!$A$2:$I$501,9,FALSE)</f>
        <v>73</v>
      </c>
      <c r="P977" s="11" t="s">
        <v>1761</v>
      </c>
      <c r="Q977" s="11" t="str">
        <f>VLOOKUP(P977,Store_Dim!$A$2:$E$21,2,FALSE)</f>
        <v>Black-Horn</v>
      </c>
      <c r="R977" s="11" t="str">
        <f>VLOOKUP(P977,Store_Dim!$A$2:$E$21,3,FALSE)</f>
        <v>South</v>
      </c>
      <c r="S977" s="11" t="str">
        <f>VLOOKUP(P977,Store_Dim!$A$2:$E$21,4,FALSE)</f>
        <v>North Nancyview</v>
      </c>
      <c r="T977" s="11" t="str">
        <f>VLOOKUP(P977,Store_Dim!$A$2:$E$21,5,FALSE)</f>
        <v>Outlet</v>
      </c>
      <c r="U977" s="11" t="s">
        <v>3702</v>
      </c>
      <c r="V977" s="14">
        <f>VLOOKUP(Table1[[#This Row],[Sales_ID]],Sales!$A$2:$O$2001,2,FALSE)</f>
        <v>45731</v>
      </c>
      <c r="W977" s="15">
        <f>VLOOKUP(Table1[[#This Row],[Sales_ID]],Sales!$A$2:$O$2001,12,FALSE)</f>
        <v>1</v>
      </c>
      <c r="X977" s="16" t="str">
        <f>TEXT(VLOOKUP(Table1[[#This Row],[Sales_ID]],Sales!$A$2:$O$2001,13,FALSE),"₹#,##0")</f>
        <v>₹177</v>
      </c>
      <c r="Y977" s="51">
        <f>VLOOKUP(Table1[[#This Row],[Sales_ID]],Sales!$A$2:$O$2001,14,FALSE)</f>
        <v>0.19</v>
      </c>
      <c r="Z977" s="11" t="str">
        <f>VLOOKUP(Table1[[#This Row],[Sales_ID]],Sales!$A$2:$O$2001,10,FALSE)</f>
        <v>Credit Card</v>
      </c>
      <c r="AA977" s="50">
        <f>VLOOKUP(Table1[[#This Row],[Sales_ID]],Sales!$A$2:$O$2001,15,FALSE)</f>
        <v>143.24039999999999</v>
      </c>
    </row>
    <row r="978" spans="1:27" x14ac:dyDescent="0.3">
      <c r="A978" s="11" t="s">
        <v>812</v>
      </c>
      <c r="B978" s="11" t="str">
        <f>PROPER(VLOOKUP(A978,Customer!$A$2:$J$501,9,FALSE))</f>
        <v>Linda Kline</v>
      </c>
      <c r="C978" s="11" t="str">
        <f>PROPER(VLOOKUP(A978,Customer!$A$2:$H$501,3,FALSE))</f>
        <v>34</v>
      </c>
      <c r="D978" s="11" t="str">
        <f>PROPER(VLOOKUP(A978,Customer!$A$2:$H$501,4,FALSE))</f>
        <v>Male</v>
      </c>
      <c r="E978" s="11" t="str">
        <f>PROPER(VLOOKUP(A978,Customer!$A$2:$H$501,5,FALSE))</f>
        <v>Masseyland</v>
      </c>
      <c r="F978" s="11" t="str">
        <f>PROPER(VLOOKUP(A978,Customer!$A$2:$H$501,6,FALSE))</f>
        <v>Alaska</v>
      </c>
      <c r="G978" s="11" t="str">
        <f>VLOOKUP(A978,Customer!$A$2:$H$501,7,FALSE)</f>
        <v>USA</v>
      </c>
      <c r="H978" s="11" t="str">
        <f>PROPER(VLOOKUP(A978,Customer!$A$1:$J$501,10,FALSE))</f>
        <v>Silver</v>
      </c>
      <c r="I978" s="11" t="s">
        <v>1600</v>
      </c>
      <c r="J978" s="11" t="str">
        <f>VLOOKUP(I978, Product!$A$2:$H$501, 2,FALSE)</f>
        <v>Wireless Bluetooth Speaker</v>
      </c>
      <c r="K978" s="11" t="str">
        <f>VLOOKUP(I978,Product!$A$2:$H$501,3,FALSE)</f>
        <v>Electronics</v>
      </c>
      <c r="L978" s="11" t="str">
        <f>VLOOKUP(I978, Product!$A$2:$H$501, 4,FALSE)</f>
        <v>Audio</v>
      </c>
      <c r="M978" s="11" t="str">
        <f>VLOOKUP(I978, Product!$A$2:$H$501,5,FALSE)</f>
        <v>Reed-Schmidt</v>
      </c>
      <c r="N978" s="12">
        <f>VLOOKUP(I978, Product!$A$2:$I$501,8,FALSE)</f>
        <v>322.41000000000003</v>
      </c>
      <c r="O978" s="12">
        <f>VLOOKUP(I978, Product!$A$2:$I$501,9,FALSE)</f>
        <v>213</v>
      </c>
      <c r="P978" s="11" t="s">
        <v>1752</v>
      </c>
      <c r="Q978" s="11" t="str">
        <f>VLOOKUP(P978,Store_Dim!$A$2:$E$21,2,FALSE)</f>
        <v>Rivera-Warner</v>
      </c>
      <c r="R978" s="11" t="str">
        <f>VLOOKUP(P978,Store_Dim!$A$2:$E$21,3,FALSE)</f>
        <v>East</v>
      </c>
      <c r="S978" s="11" t="str">
        <f>VLOOKUP(P978,Store_Dim!$A$2:$E$21,4,FALSE)</f>
        <v>Washingtonfurt</v>
      </c>
      <c r="T978" s="11" t="str">
        <f>VLOOKUP(P978,Store_Dim!$A$2:$E$21,5,FALSE)</f>
        <v>Flagship</v>
      </c>
      <c r="U978" s="11" t="s">
        <v>3703</v>
      </c>
      <c r="V978" s="14">
        <f>VLOOKUP(Table1[[#This Row],[Sales_ID]],Sales!$A$2:$O$2001,2,FALSE)</f>
        <v>45272</v>
      </c>
      <c r="W978" s="15">
        <f>VLOOKUP(Table1[[#This Row],[Sales_ID]],Sales!$A$2:$O$2001,12,FALSE)</f>
        <v>2</v>
      </c>
      <c r="X978" s="16" t="str">
        <f>TEXT(VLOOKUP(Table1[[#This Row],[Sales_ID]],Sales!$A$2:$O$2001,13,FALSE),"₹#,##0")</f>
        <v>₹614</v>
      </c>
      <c r="Y978" s="51">
        <f>VLOOKUP(Table1[[#This Row],[Sales_ID]],Sales!$A$2:$O$2001,14,FALSE)</f>
        <v>0.11</v>
      </c>
      <c r="Z978" s="11" t="str">
        <f>VLOOKUP(Table1[[#This Row],[Sales_ID]],Sales!$A$2:$O$2001,10,FALSE)</f>
        <v>PayPal</v>
      </c>
      <c r="AA978" s="50">
        <f>VLOOKUP(Table1[[#This Row],[Sales_ID]],Sales!$A$2:$O$2001,15,FALSE)</f>
        <v>1093.2937999999999</v>
      </c>
    </row>
    <row r="979" spans="1:27" x14ac:dyDescent="0.3">
      <c r="A979" s="11" t="s">
        <v>381</v>
      </c>
      <c r="B979" s="11" t="str">
        <f>PROPER(VLOOKUP(A979,Customer!$A$2:$J$501,9,FALSE))</f>
        <v>Travis Holland</v>
      </c>
      <c r="C979" s="11" t="str">
        <f>PROPER(VLOOKUP(A979,Customer!$A$2:$H$501,3,FALSE))</f>
        <v>38</v>
      </c>
      <c r="D979" s="11" t="str">
        <f>PROPER(VLOOKUP(A979,Customer!$A$2:$H$501,4,FALSE))</f>
        <v>Male</v>
      </c>
      <c r="E979" s="11" t="str">
        <f>PROPER(VLOOKUP(A979,Customer!$A$2:$H$501,5,FALSE))</f>
        <v>Webstermouth</v>
      </c>
      <c r="F979" s="11" t="str">
        <f>PROPER(VLOOKUP(A979,Customer!$A$2:$H$501,6,FALSE))</f>
        <v>New Hampshire</v>
      </c>
      <c r="G979" s="11" t="str">
        <f>VLOOKUP(A979,Customer!$A$2:$H$501,7,FALSE)</f>
        <v>USA</v>
      </c>
      <c r="H979" s="11" t="str">
        <f>PROPER(VLOOKUP(A979,Customer!$A$1:$J$501,10,FALSE))</f>
        <v>Bronze</v>
      </c>
      <c r="I979" s="11" t="s">
        <v>1551</v>
      </c>
      <c r="J979" s="11" t="str">
        <f>VLOOKUP(I979, Product!$A$2:$H$501, 2,FALSE)</f>
        <v>Men's Running Jacket</v>
      </c>
      <c r="K979" s="11" t="str">
        <f>VLOOKUP(I979,Product!$A$2:$H$501,3,FALSE)</f>
        <v>Clothing</v>
      </c>
      <c r="L979" s="11" t="str">
        <f>VLOOKUP(I979, Product!$A$2:$H$501, 4,FALSE)</f>
        <v>Outerwear</v>
      </c>
      <c r="M979" s="11" t="str">
        <f>VLOOKUP(I979, Product!$A$2:$H$501,5,FALSE)</f>
        <v>Pineda Ltd</v>
      </c>
      <c r="N979" s="12">
        <f>VLOOKUP(I979, Product!$A$2:$I$501,8,FALSE)</f>
        <v>364.67</v>
      </c>
      <c r="O979" s="12">
        <f>VLOOKUP(I979, Product!$A$2:$I$501,9,FALSE)</f>
        <v>452</v>
      </c>
      <c r="P979" s="11" t="s">
        <v>1779</v>
      </c>
      <c r="Q979" s="11" t="str">
        <f>VLOOKUP(P979,Store_Dim!$A$2:$E$21,2,FALSE)</f>
        <v>Martinez-Mullins</v>
      </c>
      <c r="R979" s="11" t="str">
        <f>VLOOKUP(P979,Store_Dim!$A$2:$E$21,3,FALSE)</f>
        <v>South</v>
      </c>
      <c r="S979" s="11" t="str">
        <f>VLOOKUP(P979,Store_Dim!$A$2:$E$21,4,FALSE)</f>
        <v>Williamsfurt</v>
      </c>
      <c r="T979" s="11" t="str">
        <f>VLOOKUP(P979,Store_Dim!$A$2:$E$21,5,FALSE)</f>
        <v>Online</v>
      </c>
      <c r="U979" s="11" t="s">
        <v>3704</v>
      </c>
      <c r="V979" s="14">
        <f>VLOOKUP(Table1[[#This Row],[Sales_ID]],Sales!$A$2:$O$2001,2,FALSE)</f>
        <v>45584</v>
      </c>
      <c r="W979" s="15">
        <f>VLOOKUP(Table1[[#This Row],[Sales_ID]],Sales!$A$2:$O$2001,12,FALSE)</f>
        <v>3</v>
      </c>
      <c r="X979" s="16" t="str">
        <f>TEXT(VLOOKUP(Table1[[#This Row],[Sales_ID]],Sales!$A$2:$O$2001,13,FALSE),"₹#,##0")</f>
        <v>₹605</v>
      </c>
      <c r="Y979" s="51">
        <f>VLOOKUP(Table1[[#This Row],[Sales_ID]],Sales!$A$2:$O$2001,14,FALSE)</f>
        <v>0.18</v>
      </c>
      <c r="Z979" s="11" t="str">
        <f>VLOOKUP(Table1[[#This Row],[Sales_ID]],Sales!$A$2:$O$2001,10,FALSE)</f>
        <v>COD</v>
      </c>
      <c r="AA979" s="50">
        <f>VLOOKUP(Table1[[#This Row],[Sales_ID]],Sales!$A$2:$O$2001,15,FALSE)</f>
        <v>1487.4636</v>
      </c>
    </row>
    <row r="980" spans="1:27" x14ac:dyDescent="0.3">
      <c r="A980" s="11" t="s">
        <v>1530</v>
      </c>
      <c r="B980" s="11" t="str">
        <f>PROPER(VLOOKUP(A980,Customer!$A$2:$J$501,9,FALSE))</f>
        <v>Traci Gonzalez</v>
      </c>
      <c r="C980" s="11" t="str">
        <f>PROPER(VLOOKUP(A980,Customer!$A$2:$H$501,3,FALSE))</f>
        <v>35</v>
      </c>
      <c r="D980" s="11" t="str">
        <f>PROPER(VLOOKUP(A980,Customer!$A$2:$H$501,4,FALSE))</f>
        <v>Male</v>
      </c>
      <c r="E980" s="11" t="str">
        <f>PROPER(VLOOKUP(A980,Customer!$A$2:$H$501,5,FALSE))</f>
        <v>Snyderfurt</v>
      </c>
      <c r="F980" s="11" t="str">
        <f>PROPER(VLOOKUP(A980,Customer!$A$2:$H$501,6,FALSE))</f>
        <v>New Mexico</v>
      </c>
      <c r="G980" s="11" t="str">
        <f>VLOOKUP(A980,Customer!$A$2:$H$501,7,FALSE)</f>
        <v>USA</v>
      </c>
      <c r="H980" s="11" t="str">
        <f>PROPER(VLOOKUP(A980,Customer!$A$1:$J$501,10,FALSE))</f>
        <v>Silver</v>
      </c>
      <c r="I980" s="11" t="s">
        <v>1549</v>
      </c>
      <c r="J980" s="11" t="str">
        <f>VLOOKUP(I980, Product!$A$2:$H$501, 2,FALSE)</f>
        <v>Women's Casual Hoodie</v>
      </c>
      <c r="K980" s="11" t="str">
        <f>VLOOKUP(I980,Product!$A$2:$H$501,3,FALSE)</f>
        <v>Clothing</v>
      </c>
      <c r="L980" s="11" t="str">
        <f>VLOOKUP(I980, Product!$A$2:$H$501, 4,FALSE)</f>
        <v>Outerwear</v>
      </c>
      <c r="M980" s="11" t="str">
        <f>VLOOKUP(I980, Product!$A$2:$H$501,5,FALSE)</f>
        <v>Sims Inc</v>
      </c>
      <c r="N980" s="12">
        <f>VLOOKUP(I980, Product!$A$2:$I$501,8,FALSE)</f>
        <v>265.73266666666666</v>
      </c>
      <c r="O980" s="12">
        <f>VLOOKUP(I980, Product!$A$2:$I$501,9,FALSE)</f>
        <v>352</v>
      </c>
      <c r="P980" s="11" t="s">
        <v>1794</v>
      </c>
      <c r="Q980" s="11" t="str">
        <f>VLOOKUP(P980,Store_Dim!$A$2:$E$21,2,FALSE)</f>
        <v>Thomas, Bridges and Harris</v>
      </c>
      <c r="R980" s="11" t="str">
        <f>VLOOKUP(P980,Store_Dim!$A$2:$E$21,3,FALSE)</f>
        <v>North</v>
      </c>
      <c r="S980" s="11" t="str">
        <f>VLOOKUP(P980,Store_Dim!$A$2:$E$21,4,FALSE)</f>
        <v>Sabrinatown</v>
      </c>
      <c r="T980" s="11" t="str">
        <f>VLOOKUP(P980,Store_Dim!$A$2:$E$21,5,FALSE)</f>
        <v>Online</v>
      </c>
      <c r="U980" s="11" t="s">
        <v>3705</v>
      </c>
      <c r="V980" s="14">
        <f>VLOOKUP(Table1[[#This Row],[Sales_ID]],Sales!$A$2:$O$2001,2,FALSE)</f>
        <v>45534</v>
      </c>
      <c r="W980" s="15">
        <f>VLOOKUP(Table1[[#This Row],[Sales_ID]],Sales!$A$2:$O$2001,12,FALSE)</f>
        <v>3</v>
      </c>
      <c r="X980" s="16" t="str">
        <f>TEXT(VLOOKUP(Table1[[#This Row],[Sales_ID]],Sales!$A$2:$O$2001,13,FALSE),"₹#,##0")</f>
        <v>₹24</v>
      </c>
      <c r="Y980" s="51">
        <f>VLOOKUP(Table1[[#This Row],[Sales_ID]],Sales!$A$2:$O$2001,14,FALSE)</f>
        <v>0.12</v>
      </c>
      <c r="Z980" s="11" t="str">
        <f>VLOOKUP(Table1[[#This Row],[Sales_ID]],Sales!$A$2:$O$2001,10,FALSE)</f>
        <v>PayPal</v>
      </c>
      <c r="AA980" s="50">
        <f>VLOOKUP(Table1[[#This Row],[Sales_ID]],Sales!$A$2:$O$2001,15,FALSE)</f>
        <v>64.125600000000006</v>
      </c>
    </row>
    <row r="981" spans="1:27" x14ac:dyDescent="0.3">
      <c r="A981" s="11" t="s">
        <v>1193</v>
      </c>
      <c r="B981" s="11" t="str">
        <f>PROPER(VLOOKUP(A981,Customer!$A$2:$J$501,9,FALSE))</f>
        <v>Martha Brown</v>
      </c>
      <c r="C981" s="11" t="str">
        <f>PROPER(VLOOKUP(A981,Customer!$A$2:$H$501,3,FALSE))</f>
        <v>20</v>
      </c>
      <c r="D981" s="11" t="str">
        <f>PROPER(VLOOKUP(A981,Customer!$A$2:$H$501,4,FALSE))</f>
        <v>Female</v>
      </c>
      <c r="E981" s="11" t="str">
        <f>PROPER(VLOOKUP(A981,Customer!$A$2:$H$501,5,FALSE))</f>
        <v>Novakstad</v>
      </c>
      <c r="F981" s="11" t="str">
        <f>PROPER(VLOOKUP(A981,Customer!$A$2:$H$501,6,FALSE))</f>
        <v>California</v>
      </c>
      <c r="G981" s="11" t="str">
        <f>VLOOKUP(A981,Customer!$A$2:$H$501,7,FALSE)</f>
        <v>USA</v>
      </c>
      <c r="H981" s="11" t="str">
        <f>PROPER(VLOOKUP(A981,Customer!$A$1:$J$501,10,FALSE))</f>
        <v>Gold</v>
      </c>
      <c r="I981" s="11" t="s">
        <v>1553</v>
      </c>
      <c r="J981" s="11" t="str">
        <f>VLOOKUP(I981, Product!$A$2:$H$501, 2,FALSE)</f>
        <v>Women's Yoga Pants</v>
      </c>
      <c r="K981" s="11" t="str">
        <f>VLOOKUP(I981,Product!$A$2:$H$501,3,FALSE)</f>
        <v>Clothing</v>
      </c>
      <c r="L981" s="11" t="str">
        <f>VLOOKUP(I981, Product!$A$2:$H$501, 4,FALSE)</f>
        <v>Bottoms</v>
      </c>
      <c r="M981" s="11" t="str">
        <f>VLOOKUP(I981, Product!$A$2:$H$501,5,FALSE)</f>
        <v>Gonzales-Davis</v>
      </c>
      <c r="N981" s="12">
        <f>VLOOKUP(I981, Product!$A$2:$I$501,8,FALSE)</f>
        <v>306.45999999999998</v>
      </c>
      <c r="O981" s="12">
        <f>VLOOKUP(I981, Product!$A$2:$I$501,9,FALSE)</f>
        <v>487</v>
      </c>
      <c r="P981" s="11" t="s">
        <v>1766</v>
      </c>
      <c r="Q981" s="11" t="str">
        <f>VLOOKUP(P981,Store_Dim!$A$2:$E$21,2,FALSE)</f>
        <v>Johnson-Wright</v>
      </c>
      <c r="R981" s="11" t="str">
        <f>VLOOKUP(P981,Store_Dim!$A$2:$E$21,3,FALSE)</f>
        <v>North</v>
      </c>
      <c r="S981" s="11" t="str">
        <f>VLOOKUP(P981,Store_Dim!$A$2:$E$21,4,FALSE)</f>
        <v>Hoodberg</v>
      </c>
      <c r="T981" s="11" t="str">
        <f>VLOOKUP(P981,Store_Dim!$A$2:$E$21,5,FALSE)</f>
        <v>Outlet</v>
      </c>
      <c r="U981" s="11" t="s">
        <v>2014</v>
      </c>
      <c r="V981" s="14">
        <f>VLOOKUP(Table1[[#This Row],[Sales_ID]],Sales!$A$2:$O$2001,2,FALSE)</f>
        <v>45411</v>
      </c>
      <c r="W981" s="15">
        <f>VLOOKUP(Table1[[#This Row],[Sales_ID]],Sales!$A$2:$O$2001,12,FALSE)</f>
        <v>3</v>
      </c>
      <c r="X981" s="16" t="str">
        <f>TEXT(VLOOKUP(Table1[[#This Row],[Sales_ID]],Sales!$A$2:$O$2001,13,FALSE),"₹#,##0")</f>
        <v>₹620</v>
      </c>
      <c r="Y981" s="51">
        <f>VLOOKUP(Table1[[#This Row],[Sales_ID]],Sales!$A$2:$O$2001,14,FALSE)</f>
        <v>0.04</v>
      </c>
      <c r="Z981" s="11" t="str">
        <f>VLOOKUP(Table1[[#This Row],[Sales_ID]],Sales!$A$2:$O$2001,10,FALSE)</f>
        <v>Credit Card</v>
      </c>
      <c r="AA981" s="50">
        <f>VLOOKUP(Table1[[#This Row],[Sales_ID]],Sales!$A$2:$O$2001,15,FALSE)</f>
        <v>1786.2336</v>
      </c>
    </row>
    <row r="982" spans="1:27" x14ac:dyDescent="0.3">
      <c r="A982" s="11" t="s">
        <v>419</v>
      </c>
      <c r="B982" s="11" t="str">
        <f>PROPER(VLOOKUP(A982,Customer!$A$2:$J$501,9,FALSE))</f>
        <v>Joel Robinson</v>
      </c>
      <c r="C982" s="11" t="str">
        <f>PROPER(VLOOKUP(A982,Customer!$A$2:$H$501,3,FALSE))</f>
        <v>62</v>
      </c>
      <c r="D982" s="11" t="str">
        <f>PROPER(VLOOKUP(A982,Customer!$A$2:$H$501,4,FALSE))</f>
        <v>Male</v>
      </c>
      <c r="E982" s="11" t="str">
        <f>PROPER(VLOOKUP(A982,Customer!$A$2:$H$501,5,FALSE))</f>
        <v>Lake Danielport</v>
      </c>
      <c r="F982" s="11" t="str">
        <f>PROPER(VLOOKUP(A982,Customer!$A$2:$H$501,6,FALSE))</f>
        <v>Hawaii</v>
      </c>
      <c r="G982" s="11" t="str">
        <f>VLOOKUP(A982,Customer!$A$2:$H$501,7,FALSE)</f>
        <v>USA</v>
      </c>
      <c r="H982" s="11" t="str">
        <f>PROPER(VLOOKUP(A982,Customer!$A$1:$J$501,10,FALSE))</f>
        <v>Platinum</v>
      </c>
      <c r="I982" s="11" t="s">
        <v>1674</v>
      </c>
      <c r="J982" s="11" t="str">
        <f>VLOOKUP(I982, Product!$A$2:$H$501, 2,FALSE)</f>
        <v>Organic Sunscreen Lotion</v>
      </c>
      <c r="K982" s="11" t="str">
        <f>VLOOKUP(I982,Product!$A$2:$H$501,3,FALSE)</f>
        <v>Beauty</v>
      </c>
      <c r="L982" s="11" t="str">
        <f>VLOOKUP(I982, Product!$A$2:$H$501, 4,FALSE)</f>
        <v>Skincare</v>
      </c>
      <c r="M982" s="11" t="str">
        <f>VLOOKUP(I982, Product!$A$2:$H$501,5,FALSE)</f>
        <v>Anderson-Riley</v>
      </c>
      <c r="N982" s="12">
        <f>VLOOKUP(I982, Product!$A$2:$I$501,8,FALSE)</f>
        <v>266.86</v>
      </c>
      <c r="O982" s="12">
        <f>VLOOKUP(I982, Product!$A$2:$I$501,9,FALSE)</f>
        <v>458</v>
      </c>
      <c r="P982" s="11" t="s">
        <v>1792</v>
      </c>
      <c r="Q982" s="11" t="str">
        <f>VLOOKUP(P982,Store_Dim!$A$2:$E$21,2,FALSE)</f>
        <v>Aguirre-Keller</v>
      </c>
      <c r="R982" s="11" t="str">
        <f>VLOOKUP(P982,Store_Dim!$A$2:$E$21,3,FALSE)</f>
        <v>South</v>
      </c>
      <c r="S982" s="11" t="str">
        <f>VLOOKUP(P982,Store_Dim!$A$2:$E$21,4,FALSE)</f>
        <v>Lake Michael</v>
      </c>
      <c r="T982" s="11" t="str">
        <f>VLOOKUP(P982,Store_Dim!$A$2:$E$21,5,FALSE)</f>
        <v>Online</v>
      </c>
      <c r="U982" s="11" t="s">
        <v>3706</v>
      </c>
      <c r="V982" s="14">
        <f>VLOOKUP(Table1[[#This Row],[Sales_ID]],Sales!$A$2:$O$2001,2,FALSE)</f>
        <v>45482</v>
      </c>
      <c r="W982" s="15">
        <f>VLOOKUP(Table1[[#This Row],[Sales_ID]],Sales!$A$2:$O$2001,12,FALSE)</f>
        <v>1</v>
      </c>
      <c r="X982" s="16" t="str">
        <f>TEXT(VLOOKUP(Table1[[#This Row],[Sales_ID]],Sales!$A$2:$O$2001,13,FALSE),"₹#,##0")</f>
        <v>₹504</v>
      </c>
      <c r="Y982" s="51">
        <f>VLOOKUP(Table1[[#This Row],[Sales_ID]],Sales!$A$2:$O$2001,14,FALSE)</f>
        <v>0.24</v>
      </c>
      <c r="Z982" s="11" t="str">
        <f>VLOOKUP(Table1[[#This Row],[Sales_ID]],Sales!$A$2:$O$2001,10,FALSE)</f>
        <v>PayPal</v>
      </c>
      <c r="AA982" s="50">
        <f>VLOOKUP(Table1[[#This Row],[Sales_ID]],Sales!$A$2:$O$2001,15,FALSE)</f>
        <v>383.00200000000001</v>
      </c>
    </row>
    <row r="983" spans="1:27" x14ac:dyDescent="0.3">
      <c r="A983" s="11" t="s">
        <v>1005</v>
      </c>
      <c r="B983" s="11" t="str">
        <f>PROPER(VLOOKUP(A983,Customer!$A$2:$J$501,9,FALSE))</f>
        <v>Casey Simpson</v>
      </c>
      <c r="C983" s="11" t="str">
        <f>PROPER(VLOOKUP(A983,Customer!$A$2:$H$501,3,FALSE))</f>
        <v>54</v>
      </c>
      <c r="D983" s="11" t="str">
        <f>PROPER(VLOOKUP(A983,Customer!$A$2:$H$501,4,FALSE))</f>
        <v>Male</v>
      </c>
      <c r="E983" s="11" t="str">
        <f>PROPER(VLOOKUP(A983,Customer!$A$2:$H$501,5,FALSE))</f>
        <v>West Mathewside</v>
      </c>
      <c r="F983" s="11" t="str">
        <f>PROPER(VLOOKUP(A983,Customer!$A$2:$H$501,6,FALSE))</f>
        <v>Mississippi</v>
      </c>
      <c r="G983" s="11" t="str">
        <f>VLOOKUP(A983,Customer!$A$2:$H$501,7,FALSE)</f>
        <v>USA</v>
      </c>
      <c r="H983" s="11" t="str">
        <f>PROPER(VLOOKUP(A983,Customer!$A$1:$J$501,10,FALSE))</f>
        <v>Platinum</v>
      </c>
      <c r="I983" s="11" t="s">
        <v>1650</v>
      </c>
      <c r="J983" s="11" t="str">
        <f>VLOOKUP(I983, Product!$A$2:$H$501, 2,FALSE)</f>
        <v>HDMI Cable – 2m</v>
      </c>
      <c r="K983" s="11" t="str">
        <f>VLOOKUP(I983,Product!$A$2:$H$501,3,FALSE)</f>
        <v>Electronics</v>
      </c>
      <c r="L983" s="11" t="str">
        <f>VLOOKUP(I983, Product!$A$2:$H$501, 4,FALSE)</f>
        <v>Accessories</v>
      </c>
      <c r="M983" s="11" t="str">
        <f>VLOOKUP(I983, Product!$A$2:$H$501,5,FALSE)</f>
        <v>Bautista, Green and Hale</v>
      </c>
      <c r="N983" s="12">
        <f>VLOOKUP(I983, Product!$A$2:$I$501,8,FALSE)</f>
        <v>88.49</v>
      </c>
      <c r="O983" s="12">
        <f>VLOOKUP(I983, Product!$A$2:$I$501,9,FALSE)</f>
        <v>246</v>
      </c>
      <c r="P983" s="11" t="s">
        <v>1799</v>
      </c>
      <c r="Q983" s="11" t="str">
        <f>VLOOKUP(P983,Store_Dim!$A$2:$E$21,2,FALSE)</f>
        <v>Mcdonald Inc</v>
      </c>
      <c r="R983" s="11" t="str">
        <f>VLOOKUP(P983,Store_Dim!$A$2:$E$21,3,FALSE)</f>
        <v>South</v>
      </c>
      <c r="S983" s="11" t="str">
        <f>VLOOKUP(P983,Store_Dim!$A$2:$E$21,4,FALSE)</f>
        <v>Christopherland</v>
      </c>
      <c r="T983" s="11" t="str">
        <f>VLOOKUP(P983,Store_Dim!$A$2:$E$21,5,FALSE)</f>
        <v>Outlet</v>
      </c>
      <c r="U983" s="11" t="s">
        <v>3707</v>
      </c>
      <c r="V983" s="14">
        <f>VLOOKUP(Table1[[#This Row],[Sales_ID]],Sales!$A$2:$O$2001,2,FALSE)</f>
        <v>45475</v>
      </c>
      <c r="W983" s="15">
        <f>VLOOKUP(Table1[[#This Row],[Sales_ID]],Sales!$A$2:$O$2001,12,FALSE)</f>
        <v>4</v>
      </c>
      <c r="X983" s="16" t="str">
        <f>TEXT(VLOOKUP(Table1[[#This Row],[Sales_ID]],Sales!$A$2:$O$2001,13,FALSE),"₹#,##0")</f>
        <v>₹861</v>
      </c>
      <c r="Y983" s="51">
        <f>VLOOKUP(Table1[[#This Row],[Sales_ID]],Sales!$A$2:$O$2001,14,FALSE)</f>
        <v>0.03</v>
      </c>
      <c r="Z983" s="11" t="str">
        <f>VLOOKUP(Table1[[#This Row],[Sales_ID]],Sales!$A$2:$O$2001,10,FALSE)</f>
        <v>Credit Card</v>
      </c>
      <c r="AA983" s="50">
        <f>VLOOKUP(Table1[[#This Row],[Sales_ID]],Sales!$A$2:$O$2001,15,FALSE)</f>
        <v>3339.8263999999999</v>
      </c>
    </row>
    <row r="984" spans="1:27" x14ac:dyDescent="0.3">
      <c r="A984" s="11" t="s">
        <v>646</v>
      </c>
      <c r="B984" s="11" t="str">
        <f>PROPER(VLOOKUP(A984,Customer!$A$2:$J$501,9,FALSE))</f>
        <v>Andrea Jacobs</v>
      </c>
      <c r="C984" s="11" t="str">
        <f>PROPER(VLOOKUP(A984,Customer!$A$2:$H$501,3,FALSE))</f>
        <v>45</v>
      </c>
      <c r="D984" s="11" t="str">
        <f>PROPER(VLOOKUP(A984,Customer!$A$2:$H$501,4,FALSE))</f>
        <v>Female</v>
      </c>
      <c r="E984" s="11" t="str">
        <f>PROPER(VLOOKUP(A984,Customer!$A$2:$H$501,5,FALSE))</f>
        <v>Christopherland</v>
      </c>
      <c r="F984" s="11" t="str">
        <f>PROPER(VLOOKUP(A984,Customer!$A$2:$H$501,6,FALSE))</f>
        <v>Minnesota</v>
      </c>
      <c r="G984" s="11" t="str">
        <f>VLOOKUP(A984,Customer!$A$2:$H$501,7,FALSE)</f>
        <v>USA</v>
      </c>
      <c r="H984" s="11" t="str">
        <f>PROPER(VLOOKUP(A984,Customer!$A$1:$J$501,10,FALSE))</f>
        <v>Platinum</v>
      </c>
      <c r="I984" s="11" t="s">
        <v>1632</v>
      </c>
      <c r="J984" s="11" t="str">
        <f>VLOOKUP(I984, Product!$A$2:$H$501, 2,FALSE)</f>
        <v>Smart Home WiFi Camera</v>
      </c>
      <c r="K984" s="11" t="str">
        <f>VLOOKUP(I984,Product!$A$2:$H$501,3,FALSE)</f>
        <v>Electronics</v>
      </c>
      <c r="L984" s="11" t="str">
        <f>VLOOKUP(I984, Product!$A$2:$H$501, 4,FALSE)</f>
        <v>Accessories</v>
      </c>
      <c r="M984" s="11" t="str">
        <f>VLOOKUP(I984, Product!$A$2:$H$501,5,FALSE)</f>
        <v>Holmes LLC</v>
      </c>
      <c r="N984" s="12">
        <f>VLOOKUP(I984, Product!$A$2:$I$501,8,FALSE)</f>
        <v>450.71</v>
      </c>
      <c r="O984" s="12">
        <f>VLOOKUP(I984, Product!$A$2:$I$501,9,FALSE)</f>
        <v>389</v>
      </c>
      <c r="P984" s="11" t="s">
        <v>1766</v>
      </c>
      <c r="Q984" s="11" t="str">
        <f>VLOOKUP(P984,Store_Dim!$A$2:$E$21,2,FALSE)</f>
        <v>Johnson-Wright</v>
      </c>
      <c r="R984" s="11" t="str">
        <f>VLOOKUP(P984,Store_Dim!$A$2:$E$21,3,FALSE)</f>
        <v>North</v>
      </c>
      <c r="S984" s="11" t="str">
        <f>VLOOKUP(P984,Store_Dim!$A$2:$E$21,4,FALSE)</f>
        <v>Hoodberg</v>
      </c>
      <c r="T984" s="11" t="str">
        <f>VLOOKUP(P984,Store_Dim!$A$2:$E$21,5,FALSE)</f>
        <v>Outlet</v>
      </c>
      <c r="U984" s="11" t="s">
        <v>3708</v>
      </c>
      <c r="V984" s="14">
        <f>VLOOKUP(Table1[[#This Row],[Sales_ID]],Sales!$A$2:$O$2001,2,FALSE)</f>
        <v>45234</v>
      </c>
      <c r="W984" s="15">
        <f>VLOOKUP(Table1[[#This Row],[Sales_ID]],Sales!$A$2:$O$2001,12,FALSE)</f>
        <v>3</v>
      </c>
      <c r="X984" s="16" t="str">
        <f>TEXT(VLOOKUP(Table1[[#This Row],[Sales_ID]],Sales!$A$2:$O$2001,13,FALSE),"₹#,##0")</f>
        <v>₹42</v>
      </c>
      <c r="Y984" s="51">
        <f>VLOOKUP(Table1[[#This Row],[Sales_ID]],Sales!$A$2:$O$2001,14,FALSE)</f>
        <v>0.03</v>
      </c>
      <c r="Z984" s="11" t="str">
        <f>VLOOKUP(Table1[[#This Row],[Sales_ID]],Sales!$A$2:$O$2001,10,FALSE)</f>
        <v>COD</v>
      </c>
      <c r="AA984" s="50">
        <f>VLOOKUP(Table1[[#This Row],[Sales_ID]],Sales!$A$2:$O$2001,15,FALSE)</f>
        <v>122.1327</v>
      </c>
    </row>
    <row r="985" spans="1:27" x14ac:dyDescent="0.3">
      <c r="A985" s="11" t="s">
        <v>134</v>
      </c>
      <c r="B985" s="11" t="str">
        <f>PROPER(VLOOKUP(A985,Customer!$A$2:$J$501,9,FALSE))</f>
        <v>Robert Jones Dds</v>
      </c>
      <c r="C985" s="11" t="str">
        <f>PROPER(VLOOKUP(A985,Customer!$A$2:$H$501,3,FALSE))</f>
        <v>25</v>
      </c>
      <c r="D985" s="11" t="str">
        <f>PROPER(VLOOKUP(A985,Customer!$A$2:$H$501,4,FALSE))</f>
        <v>Male</v>
      </c>
      <c r="E985" s="11" t="str">
        <f>PROPER(VLOOKUP(A985,Customer!$A$2:$H$501,5,FALSE))</f>
        <v>Tristanton</v>
      </c>
      <c r="F985" s="11" t="str">
        <f>PROPER(VLOOKUP(A985,Customer!$A$2:$H$501,6,FALSE))</f>
        <v>Oklahoma</v>
      </c>
      <c r="G985" s="11" t="str">
        <f>VLOOKUP(A985,Customer!$A$2:$H$501,7,FALSE)</f>
        <v>USA</v>
      </c>
      <c r="H985" s="11" t="str">
        <f>PROPER(VLOOKUP(A985,Customer!$A$1:$J$501,10,FALSE))</f>
        <v>Platinum</v>
      </c>
      <c r="I985" s="11" t="s">
        <v>1578</v>
      </c>
      <c r="J985" s="11" t="str">
        <f>VLOOKUP(I985, Product!$A$2:$H$501, 2,FALSE)</f>
        <v>4K Home Projector</v>
      </c>
      <c r="K985" s="11" t="str">
        <f>VLOOKUP(I985,Product!$A$2:$H$501,3,FALSE)</f>
        <v>Electronics</v>
      </c>
      <c r="L985" s="11" t="str">
        <f>VLOOKUP(I985, Product!$A$2:$H$501, 4,FALSE)</f>
        <v>Appliances</v>
      </c>
      <c r="M985" s="11" t="str">
        <f>VLOOKUP(I985, Product!$A$2:$H$501,5,FALSE)</f>
        <v>Thomas LLC</v>
      </c>
      <c r="N985" s="12">
        <f>VLOOKUP(I985, Product!$A$2:$I$501,8,FALSE)</f>
        <v>465.34</v>
      </c>
      <c r="O985" s="12">
        <f>VLOOKUP(I985, Product!$A$2:$I$501,9,FALSE)</f>
        <v>301</v>
      </c>
      <c r="P985" s="11" t="s">
        <v>1773</v>
      </c>
      <c r="Q985" s="11" t="str">
        <f>VLOOKUP(P985,Store_Dim!$A$2:$E$21,2,FALSE)</f>
        <v>Gray Ltd</v>
      </c>
      <c r="R985" s="11" t="str">
        <f>VLOOKUP(P985,Store_Dim!$A$2:$E$21,3,FALSE)</f>
        <v>North</v>
      </c>
      <c r="S985" s="11" t="str">
        <f>VLOOKUP(P985,Store_Dim!$A$2:$E$21,4,FALSE)</f>
        <v>New Michaelchester</v>
      </c>
      <c r="T985" s="11" t="str">
        <f>VLOOKUP(P985,Store_Dim!$A$2:$E$21,5,FALSE)</f>
        <v>Outlet</v>
      </c>
      <c r="U985" s="11" t="s">
        <v>3709</v>
      </c>
      <c r="V985" s="14">
        <f>VLOOKUP(Table1[[#This Row],[Sales_ID]],Sales!$A$2:$O$2001,2,FALSE)</f>
        <v>45397</v>
      </c>
      <c r="W985" s="15">
        <f>VLOOKUP(Table1[[#This Row],[Sales_ID]],Sales!$A$2:$O$2001,12,FALSE)</f>
        <v>1</v>
      </c>
      <c r="X985" s="16" t="str">
        <f>TEXT(VLOOKUP(Table1[[#This Row],[Sales_ID]],Sales!$A$2:$O$2001,13,FALSE),"₹#,##0")</f>
        <v>₹650</v>
      </c>
      <c r="Y985" s="51">
        <f>VLOOKUP(Table1[[#This Row],[Sales_ID]],Sales!$A$2:$O$2001,14,FALSE)</f>
        <v>0.12</v>
      </c>
      <c r="Z985" s="11" t="str">
        <f>VLOOKUP(Table1[[#This Row],[Sales_ID]],Sales!$A$2:$O$2001,10,FALSE)</f>
        <v>COD</v>
      </c>
      <c r="AA985" s="50">
        <f>VLOOKUP(Table1[[#This Row],[Sales_ID]],Sales!$A$2:$O$2001,15,FALSE)</f>
        <v>571.63920000000007</v>
      </c>
    </row>
    <row r="986" spans="1:27" x14ac:dyDescent="0.3">
      <c r="A986" s="11" t="s">
        <v>202</v>
      </c>
      <c r="B986" s="11" t="str">
        <f>PROPER(VLOOKUP(A986,Customer!$A$2:$J$501,9,FALSE))</f>
        <v>Sharon Brown</v>
      </c>
      <c r="C986" s="11" t="str">
        <f>PROPER(VLOOKUP(A986,Customer!$A$2:$H$501,3,FALSE))</f>
        <v>37</v>
      </c>
      <c r="D986" s="11" t="str">
        <f>PROPER(VLOOKUP(A986,Customer!$A$2:$H$501,4,FALSE))</f>
        <v>Female</v>
      </c>
      <c r="E986" s="11" t="str">
        <f>PROPER(VLOOKUP(A986,Customer!$A$2:$H$501,5,FALSE))</f>
        <v>East Andrea</v>
      </c>
      <c r="F986" s="11" t="str">
        <f>PROPER(VLOOKUP(A986,Customer!$A$2:$H$501,6,FALSE))</f>
        <v>Michigan</v>
      </c>
      <c r="G986" s="11" t="str">
        <f>VLOOKUP(A986,Customer!$A$2:$H$501,7,FALSE)</f>
        <v>USA</v>
      </c>
      <c r="H986" s="11" t="str">
        <f>PROPER(VLOOKUP(A986,Customer!$A$1:$J$501,10,FALSE))</f>
        <v>Gold</v>
      </c>
      <c r="I986" s="11" t="s">
        <v>1674</v>
      </c>
      <c r="J986" s="11" t="str">
        <f>VLOOKUP(I986, Product!$A$2:$H$501, 2,FALSE)</f>
        <v>Organic Sunscreen Lotion</v>
      </c>
      <c r="K986" s="11" t="str">
        <f>VLOOKUP(I986,Product!$A$2:$H$501,3,FALSE)</f>
        <v>Beauty</v>
      </c>
      <c r="L986" s="11" t="str">
        <f>VLOOKUP(I986, Product!$A$2:$H$501, 4,FALSE)</f>
        <v>Skincare</v>
      </c>
      <c r="M986" s="11" t="str">
        <f>VLOOKUP(I986, Product!$A$2:$H$501,5,FALSE)</f>
        <v>Anderson-Riley</v>
      </c>
      <c r="N986" s="12">
        <f>VLOOKUP(I986, Product!$A$2:$I$501,8,FALSE)</f>
        <v>266.86</v>
      </c>
      <c r="O986" s="12">
        <f>VLOOKUP(I986, Product!$A$2:$I$501,9,FALSE)</f>
        <v>458</v>
      </c>
      <c r="P986" s="11" t="s">
        <v>1786</v>
      </c>
      <c r="Q986" s="11" t="str">
        <f>VLOOKUP(P986,Store_Dim!$A$2:$E$21,2,FALSE)</f>
        <v>Moore, Padilla and Butler</v>
      </c>
      <c r="R986" s="11" t="str">
        <f>VLOOKUP(P986,Store_Dim!$A$2:$E$21,3,FALSE)</f>
        <v>South</v>
      </c>
      <c r="S986" s="11" t="str">
        <f>VLOOKUP(P986,Store_Dim!$A$2:$E$21,4,FALSE)</f>
        <v>East Johnstad</v>
      </c>
      <c r="T986" s="11" t="str">
        <f>VLOOKUP(P986,Store_Dim!$A$2:$E$21,5,FALSE)</f>
        <v>Flagship</v>
      </c>
      <c r="U986" s="11" t="s">
        <v>3710</v>
      </c>
      <c r="V986" s="14">
        <f>VLOOKUP(Table1[[#This Row],[Sales_ID]],Sales!$A$2:$O$2001,2,FALSE)</f>
        <v>45502</v>
      </c>
      <c r="W986" s="15">
        <f>VLOOKUP(Table1[[#This Row],[Sales_ID]],Sales!$A$2:$O$2001,12,FALSE)</f>
        <v>2</v>
      </c>
      <c r="X986" s="16" t="str">
        <f>TEXT(VLOOKUP(Table1[[#This Row],[Sales_ID]],Sales!$A$2:$O$2001,13,FALSE),"₹#,##0")</f>
        <v>₹386</v>
      </c>
      <c r="Y986" s="51">
        <f>VLOOKUP(Table1[[#This Row],[Sales_ID]],Sales!$A$2:$O$2001,14,FALSE)</f>
        <v>0.19</v>
      </c>
      <c r="Z986" s="11" t="str">
        <f>VLOOKUP(Table1[[#This Row],[Sales_ID]],Sales!$A$2:$O$2001,10,FALSE)</f>
        <v>PayPal</v>
      </c>
      <c r="AA986" s="50">
        <f>VLOOKUP(Table1[[#This Row],[Sales_ID]],Sales!$A$2:$O$2001,15,FALSE)</f>
        <v>625.46579999999994</v>
      </c>
    </row>
    <row r="987" spans="1:27" x14ac:dyDescent="0.3">
      <c r="A987" s="11" t="s">
        <v>353</v>
      </c>
      <c r="B987" s="11" t="str">
        <f>PROPER(VLOOKUP(A987,Customer!$A$2:$J$501,9,FALSE))</f>
        <v>Sheila Wilson</v>
      </c>
      <c r="C987" s="11" t="str">
        <f>PROPER(VLOOKUP(A987,Customer!$A$2:$H$501,3,FALSE))</f>
        <v>35</v>
      </c>
      <c r="D987" s="11" t="str">
        <f>PROPER(VLOOKUP(A987,Customer!$A$2:$H$501,4,FALSE))</f>
        <v>Male</v>
      </c>
      <c r="E987" s="11" t="str">
        <f>PROPER(VLOOKUP(A987,Customer!$A$2:$H$501,5,FALSE))</f>
        <v>South Dustin</v>
      </c>
      <c r="F987" s="11" t="str">
        <f>PROPER(VLOOKUP(A987,Customer!$A$2:$H$501,6,FALSE))</f>
        <v>Tennessee</v>
      </c>
      <c r="G987" s="11" t="str">
        <f>VLOOKUP(A987,Customer!$A$2:$H$501,7,FALSE)</f>
        <v>USA</v>
      </c>
      <c r="H987" s="11" t="str">
        <f>PROPER(VLOOKUP(A987,Customer!$A$1:$J$501,10,FALSE))</f>
        <v>Silver</v>
      </c>
      <c r="I987" s="11" t="s">
        <v>1650</v>
      </c>
      <c r="J987" s="11" t="str">
        <f>VLOOKUP(I987, Product!$A$2:$H$501, 2,FALSE)</f>
        <v>HDMI Cable – 2m</v>
      </c>
      <c r="K987" s="11" t="str">
        <f>VLOOKUP(I987,Product!$A$2:$H$501,3,FALSE)</f>
        <v>Electronics</v>
      </c>
      <c r="L987" s="11" t="str">
        <f>VLOOKUP(I987, Product!$A$2:$H$501, 4,FALSE)</f>
        <v>Accessories</v>
      </c>
      <c r="M987" s="11" t="str">
        <f>VLOOKUP(I987, Product!$A$2:$H$501,5,FALSE)</f>
        <v>Bautista, Green and Hale</v>
      </c>
      <c r="N987" s="12">
        <f>VLOOKUP(I987, Product!$A$2:$I$501,8,FALSE)</f>
        <v>88.49</v>
      </c>
      <c r="O987" s="12">
        <f>VLOOKUP(I987, Product!$A$2:$I$501,9,FALSE)</f>
        <v>246</v>
      </c>
      <c r="P987" s="11" t="s">
        <v>1794</v>
      </c>
      <c r="Q987" s="11" t="str">
        <f>VLOOKUP(P987,Store_Dim!$A$2:$E$21,2,FALSE)</f>
        <v>Thomas, Bridges and Harris</v>
      </c>
      <c r="R987" s="11" t="str">
        <f>VLOOKUP(P987,Store_Dim!$A$2:$E$21,3,FALSE)</f>
        <v>North</v>
      </c>
      <c r="S987" s="11" t="str">
        <f>VLOOKUP(P987,Store_Dim!$A$2:$E$21,4,FALSE)</f>
        <v>Sabrinatown</v>
      </c>
      <c r="T987" s="11" t="str">
        <f>VLOOKUP(P987,Store_Dim!$A$2:$E$21,5,FALSE)</f>
        <v>Online</v>
      </c>
      <c r="U987" s="11" t="s">
        <v>3711</v>
      </c>
      <c r="V987" s="14">
        <f>VLOOKUP(Table1[[#This Row],[Sales_ID]],Sales!$A$2:$O$2001,2,FALSE)</f>
        <v>45644</v>
      </c>
      <c r="W987" s="15">
        <f>VLOOKUP(Table1[[#This Row],[Sales_ID]],Sales!$A$2:$O$2001,12,FALSE)</f>
        <v>1</v>
      </c>
      <c r="X987" s="16" t="str">
        <f>TEXT(VLOOKUP(Table1[[#This Row],[Sales_ID]],Sales!$A$2:$O$2001,13,FALSE),"₹#,##0")</f>
        <v>₹892</v>
      </c>
      <c r="Y987" s="51">
        <f>VLOOKUP(Table1[[#This Row],[Sales_ID]],Sales!$A$2:$O$2001,14,FALSE)</f>
        <v>0.06</v>
      </c>
      <c r="Z987" s="11" t="str">
        <f>VLOOKUP(Table1[[#This Row],[Sales_ID]],Sales!$A$2:$O$2001,10,FALSE)</f>
        <v>PayPal</v>
      </c>
      <c r="AA987" s="50">
        <f>VLOOKUP(Table1[[#This Row],[Sales_ID]],Sales!$A$2:$O$2001,15,FALSE)</f>
        <v>838.12279999999998</v>
      </c>
    </row>
    <row r="988" spans="1:27" x14ac:dyDescent="0.3">
      <c r="A988" s="11" t="s">
        <v>1190</v>
      </c>
      <c r="B988" s="11" t="str">
        <f>PROPER(VLOOKUP(A988,Customer!$A$2:$J$501,9,FALSE))</f>
        <v>Erika Padilla</v>
      </c>
      <c r="C988" s="11" t="str">
        <f>PROPER(VLOOKUP(A988,Customer!$A$2:$H$501,3,FALSE))</f>
        <v>50</v>
      </c>
      <c r="D988" s="11" t="str">
        <f>PROPER(VLOOKUP(A988,Customer!$A$2:$H$501,4,FALSE))</f>
        <v>Male</v>
      </c>
      <c r="E988" s="11" t="str">
        <f>PROPER(VLOOKUP(A988,Customer!$A$2:$H$501,5,FALSE))</f>
        <v>Andrewsland</v>
      </c>
      <c r="F988" s="11" t="str">
        <f>PROPER(VLOOKUP(A988,Customer!$A$2:$H$501,6,FALSE))</f>
        <v>Alabama</v>
      </c>
      <c r="G988" s="11" t="str">
        <f>VLOOKUP(A988,Customer!$A$2:$H$501,7,FALSE)</f>
        <v>USA</v>
      </c>
      <c r="H988" s="11" t="str">
        <f>PROPER(VLOOKUP(A988,Customer!$A$1:$J$501,10,FALSE))</f>
        <v>Silver</v>
      </c>
      <c r="I988" s="11" t="s">
        <v>1676</v>
      </c>
      <c r="J988" s="11" t="str">
        <f>VLOOKUP(I988, Product!$A$2:$H$501, 2,FALSE)</f>
        <v>Matte Lipstick Set</v>
      </c>
      <c r="K988" s="11" t="str">
        <f>VLOOKUP(I988,Product!$A$2:$H$501,3,FALSE)</f>
        <v>Beauty</v>
      </c>
      <c r="L988" s="11" t="str">
        <f>VLOOKUP(I988, Product!$A$2:$H$501, 4,FALSE)</f>
        <v>Makeup</v>
      </c>
      <c r="M988" s="11" t="str">
        <f>VLOOKUP(I988, Product!$A$2:$H$501,5,FALSE)</f>
        <v>Zhang Inc</v>
      </c>
      <c r="N988" s="12">
        <f>VLOOKUP(I988, Product!$A$2:$I$501,8,FALSE)</f>
        <v>299.11</v>
      </c>
      <c r="O988" s="12">
        <f>VLOOKUP(I988, Product!$A$2:$I$501,9,FALSE)</f>
        <v>118</v>
      </c>
      <c r="P988" s="11" t="s">
        <v>1801</v>
      </c>
      <c r="Q988" s="11" t="str">
        <f>VLOOKUP(P988,Store_Dim!$A$2:$E$21,2,FALSE)</f>
        <v>Shelton PLC</v>
      </c>
      <c r="R988" s="11" t="str">
        <f>VLOOKUP(P988,Store_Dim!$A$2:$E$21,3,FALSE)</f>
        <v>North</v>
      </c>
      <c r="S988" s="11" t="str">
        <f>VLOOKUP(P988,Store_Dim!$A$2:$E$21,4,FALSE)</f>
        <v>East Jenniferstad</v>
      </c>
      <c r="T988" s="11" t="str">
        <f>VLOOKUP(P988,Store_Dim!$A$2:$E$21,5,FALSE)</f>
        <v>Flagship</v>
      </c>
      <c r="U988" s="11" t="s">
        <v>3712</v>
      </c>
      <c r="V988" s="14">
        <f>VLOOKUP(Table1[[#This Row],[Sales_ID]],Sales!$A$2:$O$2001,2,FALSE)</f>
        <v>45617</v>
      </c>
      <c r="W988" s="15">
        <f>VLOOKUP(Table1[[#This Row],[Sales_ID]],Sales!$A$2:$O$2001,12,FALSE)</f>
        <v>2</v>
      </c>
      <c r="X988" s="16" t="str">
        <f>TEXT(VLOOKUP(Table1[[#This Row],[Sales_ID]],Sales!$A$2:$O$2001,13,FALSE),"₹#,##0")</f>
        <v>₹559</v>
      </c>
      <c r="Y988" s="51">
        <f>VLOOKUP(Table1[[#This Row],[Sales_ID]],Sales!$A$2:$O$2001,14,FALSE)</f>
        <v>0.05</v>
      </c>
      <c r="Z988" s="11" t="str">
        <f>VLOOKUP(Table1[[#This Row],[Sales_ID]],Sales!$A$2:$O$2001,10,FALSE)</f>
        <v>COD</v>
      </c>
      <c r="AA988" s="50">
        <f>VLOOKUP(Table1[[#This Row],[Sales_ID]],Sales!$A$2:$O$2001,15,FALSE)</f>
        <v>1061.9100000000001</v>
      </c>
    </row>
    <row r="989" spans="1:27" x14ac:dyDescent="0.3">
      <c r="A989" s="11" t="s">
        <v>1104</v>
      </c>
      <c r="B989" s="11" t="str">
        <f>PROPER(VLOOKUP(A989,Customer!$A$2:$J$501,9,FALSE))</f>
        <v>Michael Greene</v>
      </c>
      <c r="C989" s="11" t="str">
        <f>PROPER(VLOOKUP(A989,Customer!$A$2:$H$501,3,FALSE))</f>
        <v>52</v>
      </c>
      <c r="D989" s="11" t="str">
        <f>PROPER(VLOOKUP(A989,Customer!$A$2:$H$501,4,FALSE))</f>
        <v>Female</v>
      </c>
      <c r="E989" s="11" t="str">
        <f>PROPER(VLOOKUP(A989,Customer!$A$2:$H$501,5,FALSE))</f>
        <v>Port Saramouth</v>
      </c>
      <c r="F989" s="11" t="str">
        <f>PROPER(VLOOKUP(A989,Customer!$A$2:$H$501,6,FALSE))</f>
        <v>Wisconsin</v>
      </c>
      <c r="G989" s="11" t="str">
        <f>VLOOKUP(A989,Customer!$A$2:$H$501,7,FALSE)</f>
        <v>USA</v>
      </c>
      <c r="H989" s="11" t="str">
        <f>PROPER(VLOOKUP(A989,Customer!$A$1:$J$501,10,FALSE))</f>
        <v>Silver</v>
      </c>
      <c r="I989" s="11" t="s">
        <v>1546</v>
      </c>
      <c r="J989" s="11" t="str">
        <f>VLOOKUP(I989, Product!$A$2:$H$501, 2,FALSE)</f>
        <v>Men's Graphic T-Shirt</v>
      </c>
      <c r="K989" s="11" t="str">
        <f>VLOOKUP(I989,Product!$A$2:$H$501,3,FALSE)</f>
        <v>Clothing</v>
      </c>
      <c r="L989" s="11" t="str">
        <f>VLOOKUP(I989, Product!$A$2:$H$501, 4,FALSE)</f>
        <v>Tops</v>
      </c>
      <c r="M989" s="11" t="str">
        <f>VLOOKUP(I989, Product!$A$2:$H$501,5,FALSE)</f>
        <v>Terry-Moore</v>
      </c>
      <c r="N989" s="12">
        <f>VLOOKUP(I989, Product!$A$2:$I$501,8,FALSE)</f>
        <v>342.56</v>
      </c>
      <c r="O989" s="12">
        <f>VLOOKUP(I989, Product!$A$2:$I$501,9,FALSE)</f>
        <v>181</v>
      </c>
      <c r="P989" s="11" t="s">
        <v>1766</v>
      </c>
      <c r="Q989" s="11" t="str">
        <f>VLOOKUP(P989,Store_Dim!$A$2:$E$21,2,FALSE)</f>
        <v>Johnson-Wright</v>
      </c>
      <c r="R989" s="11" t="str">
        <f>VLOOKUP(P989,Store_Dim!$A$2:$E$21,3,FALSE)</f>
        <v>North</v>
      </c>
      <c r="S989" s="11" t="str">
        <f>VLOOKUP(P989,Store_Dim!$A$2:$E$21,4,FALSE)</f>
        <v>Hoodberg</v>
      </c>
      <c r="T989" s="11" t="str">
        <f>VLOOKUP(P989,Store_Dim!$A$2:$E$21,5,FALSE)</f>
        <v>Outlet</v>
      </c>
      <c r="U989" s="11" t="s">
        <v>3713</v>
      </c>
      <c r="V989" s="14">
        <f>VLOOKUP(Table1[[#This Row],[Sales_ID]],Sales!$A$2:$O$2001,2,FALSE)</f>
        <v>45797</v>
      </c>
      <c r="W989" s="15">
        <f>VLOOKUP(Table1[[#This Row],[Sales_ID]],Sales!$A$2:$O$2001,12,FALSE)</f>
        <v>2</v>
      </c>
      <c r="X989" s="16" t="str">
        <f>TEXT(VLOOKUP(Table1[[#This Row],[Sales_ID]],Sales!$A$2:$O$2001,13,FALSE),"₹#,##0")</f>
        <v>₹99</v>
      </c>
      <c r="Y989" s="51">
        <f>VLOOKUP(Table1[[#This Row],[Sales_ID]],Sales!$A$2:$O$2001,14,FALSE)</f>
        <v>0.26</v>
      </c>
      <c r="Z989" s="11" t="str">
        <f>VLOOKUP(Table1[[#This Row],[Sales_ID]],Sales!$A$2:$O$2001,10,FALSE)</f>
        <v>COD</v>
      </c>
      <c r="AA989" s="50">
        <f>VLOOKUP(Table1[[#This Row],[Sales_ID]],Sales!$A$2:$O$2001,15,FALSE)</f>
        <v>146.57919999999999</v>
      </c>
    </row>
    <row r="990" spans="1:27" x14ac:dyDescent="0.3">
      <c r="A990" s="11" t="s">
        <v>923</v>
      </c>
      <c r="B990" s="11" t="str">
        <f>PROPER(VLOOKUP(A990,Customer!$A$2:$J$501,9,FALSE))</f>
        <v>James Powell</v>
      </c>
      <c r="C990" s="11" t="str">
        <f>PROPER(VLOOKUP(A990,Customer!$A$2:$H$501,3,FALSE))</f>
        <v>40</v>
      </c>
      <c r="D990" s="11" t="str">
        <f>PROPER(VLOOKUP(A990,Customer!$A$2:$H$501,4,FALSE))</f>
        <v>Female</v>
      </c>
      <c r="E990" s="11" t="str">
        <f>PROPER(VLOOKUP(A990,Customer!$A$2:$H$501,5,FALSE))</f>
        <v>West Beverlymouth</v>
      </c>
      <c r="F990" s="11" t="str">
        <f>PROPER(VLOOKUP(A990,Customer!$A$2:$H$501,6,FALSE))</f>
        <v>Missouri</v>
      </c>
      <c r="G990" s="11" t="str">
        <f>VLOOKUP(A990,Customer!$A$2:$H$501,7,FALSE)</f>
        <v>USA</v>
      </c>
      <c r="H990" s="11" t="str">
        <f>PROPER(VLOOKUP(A990,Customer!$A$1:$J$501,10,FALSE))</f>
        <v>Bronze</v>
      </c>
      <c r="I990" s="11" t="s">
        <v>1551</v>
      </c>
      <c r="J990" s="11" t="str">
        <f>VLOOKUP(I990, Product!$A$2:$H$501, 2,FALSE)</f>
        <v>Men's Running Jacket</v>
      </c>
      <c r="K990" s="11" t="str">
        <f>VLOOKUP(I990,Product!$A$2:$H$501,3,FALSE)</f>
        <v>Clothing</v>
      </c>
      <c r="L990" s="11" t="str">
        <f>VLOOKUP(I990, Product!$A$2:$H$501, 4,FALSE)</f>
        <v>Outerwear</v>
      </c>
      <c r="M990" s="11" t="str">
        <f>VLOOKUP(I990, Product!$A$2:$H$501,5,FALSE)</f>
        <v>Pineda Ltd</v>
      </c>
      <c r="N990" s="12">
        <f>VLOOKUP(I990, Product!$A$2:$I$501,8,FALSE)</f>
        <v>364.67</v>
      </c>
      <c r="O990" s="12">
        <f>VLOOKUP(I990, Product!$A$2:$I$501,9,FALSE)</f>
        <v>452</v>
      </c>
      <c r="P990" s="11" t="s">
        <v>1782</v>
      </c>
      <c r="Q990" s="11" t="str">
        <f>VLOOKUP(P990,Store_Dim!$A$2:$E$21,2,FALSE)</f>
        <v>Bean, Jones and Park</v>
      </c>
      <c r="R990" s="11" t="str">
        <f>VLOOKUP(P990,Store_Dim!$A$2:$E$21,3,FALSE)</f>
        <v>West</v>
      </c>
      <c r="S990" s="11" t="str">
        <f>VLOOKUP(P990,Store_Dim!$A$2:$E$21,4,FALSE)</f>
        <v>Thompsonborough</v>
      </c>
      <c r="T990" s="11" t="str">
        <f>VLOOKUP(P990,Store_Dim!$A$2:$E$21,5,FALSE)</f>
        <v>Online</v>
      </c>
      <c r="U990" s="11" t="s">
        <v>3714</v>
      </c>
      <c r="V990" s="14">
        <f>VLOOKUP(Table1[[#This Row],[Sales_ID]],Sales!$A$2:$O$2001,2,FALSE)</f>
        <v>45740</v>
      </c>
      <c r="W990" s="15">
        <f>VLOOKUP(Table1[[#This Row],[Sales_ID]],Sales!$A$2:$O$2001,12,FALSE)</f>
        <v>4</v>
      </c>
      <c r="X990" s="16" t="str">
        <f>TEXT(VLOOKUP(Table1[[#This Row],[Sales_ID]],Sales!$A$2:$O$2001,13,FALSE),"₹#,##0")</f>
        <v>₹625</v>
      </c>
      <c r="Y990" s="51">
        <f>VLOOKUP(Table1[[#This Row],[Sales_ID]],Sales!$A$2:$O$2001,14,FALSE)</f>
        <v>0.06</v>
      </c>
      <c r="Z990" s="11" t="str">
        <f>VLOOKUP(Table1[[#This Row],[Sales_ID]],Sales!$A$2:$O$2001,10,FALSE)</f>
        <v>Credit Card</v>
      </c>
      <c r="AA990" s="50">
        <f>VLOOKUP(Table1[[#This Row],[Sales_ID]],Sales!$A$2:$O$2001,15,FALSE)</f>
        <v>2350.4888000000001</v>
      </c>
    </row>
    <row r="991" spans="1:27" x14ac:dyDescent="0.3">
      <c r="A991" s="11" t="s">
        <v>144</v>
      </c>
      <c r="B991" s="11" t="str">
        <f>PROPER(VLOOKUP(A991,Customer!$A$2:$J$501,9,FALSE))</f>
        <v>Thomas Phillips</v>
      </c>
      <c r="C991" s="11" t="str">
        <f>PROPER(VLOOKUP(A991,Customer!$A$2:$H$501,3,FALSE))</f>
        <v>20</v>
      </c>
      <c r="D991" s="11" t="str">
        <f>PROPER(VLOOKUP(A991,Customer!$A$2:$H$501,4,FALSE))</f>
        <v>Female</v>
      </c>
      <c r="E991" s="11" t="str">
        <f>PROPER(VLOOKUP(A991,Customer!$A$2:$H$501,5,FALSE))</f>
        <v>Luisfurt</v>
      </c>
      <c r="F991" s="11" t="str">
        <f>PROPER(VLOOKUP(A991,Customer!$A$2:$H$501,6,FALSE))</f>
        <v>Georgia</v>
      </c>
      <c r="G991" s="11" t="str">
        <f>VLOOKUP(A991,Customer!$A$2:$H$501,7,FALSE)</f>
        <v>USA</v>
      </c>
      <c r="H991" s="11" t="str">
        <f>PROPER(VLOOKUP(A991,Customer!$A$1:$J$501,10,FALSE))</f>
        <v>Gold</v>
      </c>
      <c r="I991" s="11" t="s">
        <v>1628</v>
      </c>
      <c r="J991" s="11" t="str">
        <f>VLOOKUP(I991, Product!$A$2:$H$501, 2,FALSE)</f>
        <v>Noise-Canceling Headphones</v>
      </c>
      <c r="K991" s="11" t="str">
        <f>VLOOKUP(I991,Product!$A$2:$H$501,3,FALSE)</f>
        <v>Electronics</v>
      </c>
      <c r="L991" s="11" t="str">
        <f>VLOOKUP(I991, Product!$A$2:$H$501, 4,FALSE)</f>
        <v>Audio</v>
      </c>
      <c r="M991" s="11" t="str">
        <f>VLOOKUP(I991, Product!$A$2:$H$501,5,FALSE)</f>
        <v>Taylor-Hart</v>
      </c>
      <c r="N991" s="12">
        <f>VLOOKUP(I991, Product!$A$2:$I$501,8,FALSE)</f>
        <v>38.520000000000003</v>
      </c>
      <c r="O991" s="12">
        <f>VLOOKUP(I991, Product!$A$2:$I$501,9,FALSE)</f>
        <v>378</v>
      </c>
      <c r="P991" s="11" t="s">
        <v>1810</v>
      </c>
      <c r="Q991" s="11" t="str">
        <f>VLOOKUP(P991,Store_Dim!$A$2:$E$21,2,FALSE)</f>
        <v>Guerrero-Schmitt</v>
      </c>
      <c r="R991" s="11" t="str">
        <f>VLOOKUP(P991,Store_Dim!$A$2:$E$21,3,FALSE)</f>
        <v>East</v>
      </c>
      <c r="S991" s="11" t="str">
        <f>VLOOKUP(P991,Store_Dim!$A$2:$E$21,4,FALSE)</f>
        <v>East Stevechester</v>
      </c>
      <c r="T991" s="11" t="str">
        <f>VLOOKUP(P991,Store_Dim!$A$2:$E$21,5,FALSE)</f>
        <v>Flagship</v>
      </c>
      <c r="U991" s="11" t="s">
        <v>3715</v>
      </c>
      <c r="V991" s="14">
        <f>VLOOKUP(Table1[[#This Row],[Sales_ID]],Sales!$A$2:$O$2001,2,FALSE)</f>
        <v>45824</v>
      </c>
      <c r="W991" s="15">
        <f>VLOOKUP(Table1[[#This Row],[Sales_ID]],Sales!$A$2:$O$2001,12,FALSE)</f>
        <v>4</v>
      </c>
      <c r="X991" s="16" t="str">
        <f>TEXT(VLOOKUP(Table1[[#This Row],[Sales_ID]],Sales!$A$2:$O$2001,13,FALSE),"₹#,##0")</f>
        <v>₹38</v>
      </c>
      <c r="Y991" s="51">
        <f>VLOOKUP(Table1[[#This Row],[Sales_ID]],Sales!$A$2:$O$2001,14,FALSE)</f>
        <v>0.16</v>
      </c>
      <c r="Z991" s="11" t="str">
        <f>VLOOKUP(Table1[[#This Row],[Sales_ID]],Sales!$A$2:$O$2001,10,FALSE)</f>
        <v>COD</v>
      </c>
      <c r="AA991" s="50">
        <f>VLOOKUP(Table1[[#This Row],[Sales_ID]],Sales!$A$2:$O$2001,15,FALSE)</f>
        <v>128.95679999999999</v>
      </c>
    </row>
    <row r="992" spans="1:27" x14ac:dyDescent="0.3">
      <c r="A992" s="11" t="s">
        <v>329</v>
      </c>
      <c r="B992" s="11" t="str">
        <f>PROPER(VLOOKUP(A992,Customer!$A$2:$J$501,9,FALSE))</f>
        <v>Donna Gregory</v>
      </c>
      <c r="C992" s="11" t="str">
        <f>PROPER(VLOOKUP(A992,Customer!$A$2:$H$501,3,FALSE))</f>
        <v>29</v>
      </c>
      <c r="D992" s="11" t="str">
        <f>PROPER(VLOOKUP(A992,Customer!$A$2:$H$501,4,FALSE))</f>
        <v>Female</v>
      </c>
      <c r="E992" s="11" t="str">
        <f>PROPER(VLOOKUP(A992,Customer!$A$2:$H$501,5,FALSE))</f>
        <v>South Amandahaven</v>
      </c>
      <c r="F992" s="11" t="str">
        <f>PROPER(VLOOKUP(A992,Customer!$A$2:$H$501,6,FALSE))</f>
        <v>Arizona</v>
      </c>
      <c r="G992" s="11" t="str">
        <f>VLOOKUP(A992,Customer!$A$2:$H$501,7,FALSE)</f>
        <v>USA</v>
      </c>
      <c r="H992" s="11" t="str">
        <f>PROPER(VLOOKUP(A992,Customer!$A$1:$J$501,10,FALSE))</f>
        <v>Silver</v>
      </c>
      <c r="I992" s="11" t="s">
        <v>1640</v>
      </c>
      <c r="J992" s="11" t="str">
        <f>VLOOKUP(I992, Product!$A$2:$H$501, 2,FALSE)</f>
        <v>Men's Winter Jacket</v>
      </c>
      <c r="K992" s="11" t="str">
        <f>VLOOKUP(I992,Product!$A$2:$H$501,3,FALSE)</f>
        <v>Clothing</v>
      </c>
      <c r="L992" s="11" t="str">
        <f>VLOOKUP(I992, Product!$A$2:$H$501, 4,FALSE)</f>
        <v>Outerwear</v>
      </c>
      <c r="M992" s="11" t="str">
        <f>VLOOKUP(I992, Product!$A$2:$H$501,5,FALSE)</f>
        <v>Kelly, Smith and Perez</v>
      </c>
      <c r="N992" s="12">
        <f>VLOOKUP(I992, Product!$A$2:$I$501,8,FALSE)</f>
        <v>167.34</v>
      </c>
      <c r="O992" s="12">
        <f>VLOOKUP(I992, Product!$A$2:$I$501,9,FALSE)</f>
        <v>296</v>
      </c>
      <c r="P992" s="11" t="s">
        <v>1766</v>
      </c>
      <c r="Q992" s="11" t="str">
        <f>VLOOKUP(P992,Store_Dim!$A$2:$E$21,2,FALSE)</f>
        <v>Johnson-Wright</v>
      </c>
      <c r="R992" s="11" t="str">
        <f>VLOOKUP(P992,Store_Dim!$A$2:$E$21,3,FALSE)</f>
        <v>North</v>
      </c>
      <c r="S992" s="11" t="str">
        <f>VLOOKUP(P992,Store_Dim!$A$2:$E$21,4,FALSE)</f>
        <v>Hoodberg</v>
      </c>
      <c r="T992" s="11" t="str">
        <f>VLOOKUP(P992,Store_Dim!$A$2:$E$21,5,FALSE)</f>
        <v>Outlet</v>
      </c>
      <c r="U992" s="11" t="s">
        <v>2015</v>
      </c>
      <c r="V992" s="14">
        <f>VLOOKUP(Table1[[#This Row],[Sales_ID]],Sales!$A$2:$O$2001,2,FALSE)</f>
        <v>45411</v>
      </c>
      <c r="W992" s="15">
        <f>VLOOKUP(Table1[[#This Row],[Sales_ID]],Sales!$A$2:$O$2001,12,FALSE)</f>
        <v>1</v>
      </c>
      <c r="X992" s="16" t="str">
        <f>TEXT(VLOOKUP(Table1[[#This Row],[Sales_ID]],Sales!$A$2:$O$2001,13,FALSE),"₹#,##0")</f>
        <v>₹581</v>
      </c>
      <c r="Y992" s="51">
        <f>VLOOKUP(Table1[[#This Row],[Sales_ID]],Sales!$A$2:$O$2001,14,FALSE)</f>
        <v>0.1</v>
      </c>
      <c r="Z992" s="11" t="str">
        <f>VLOOKUP(Table1[[#This Row],[Sales_ID]],Sales!$A$2:$O$2001,10,FALSE)</f>
        <v>COD</v>
      </c>
      <c r="AA992" s="50">
        <f>VLOOKUP(Table1[[#This Row],[Sales_ID]],Sales!$A$2:$O$2001,15,FALSE)</f>
        <v>522.68399999999997</v>
      </c>
    </row>
    <row r="993" spans="1:27" x14ac:dyDescent="0.3">
      <c r="A993" s="11" t="s">
        <v>1513</v>
      </c>
      <c r="B993" s="11" t="str">
        <f>PROPER(VLOOKUP(A993,Customer!$A$2:$J$501,9,FALSE))</f>
        <v>Darrell Miller</v>
      </c>
      <c r="C993" s="11" t="str">
        <f>PROPER(VLOOKUP(A993,Customer!$A$2:$H$501,3,FALSE))</f>
        <v>59</v>
      </c>
      <c r="D993" s="11" t="str">
        <f>PROPER(VLOOKUP(A993,Customer!$A$2:$H$501,4,FALSE))</f>
        <v>Female</v>
      </c>
      <c r="E993" s="11" t="str">
        <f>PROPER(VLOOKUP(A993,Customer!$A$2:$H$501,5,FALSE))</f>
        <v>Port Carol</v>
      </c>
      <c r="F993" s="11" t="str">
        <f>PROPER(VLOOKUP(A993,Customer!$A$2:$H$501,6,FALSE))</f>
        <v>Florida</v>
      </c>
      <c r="G993" s="11" t="str">
        <f>VLOOKUP(A993,Customer!$A$2:$H$501,7,FALSE)</f>
        <v>USA</v>
      </c>
      <c r="H993" s="11" t="str">
        <f>PROPER(VLOOKUP(A993,Customer!$A$1:$J$501,10,FALSE))</f>
        <v>Platinum</v>
      </c>
      <c r="I993" s="11" t="s">
        <v>1736</v>
      </c>
      <c r="J993" s="11" t="str">
        <f>VLOOKUP(I993, Product!$A$2:$H$501, 2,FALSE)</f>
        <v>Vitamin E Body Lotion</v>
      </c>
      <c r="K993" s="11" t="str">
        <f>VLOOKUP(I993,Product!$A$2:$H$501,3,FALSE)</f>
        <v>Beauty</v>
      </c>
      <c r="L993" s="11" t="str">
        <f>VLOOKUP(I993, Product!$A$2:$H$501, 4,FALSE)</f>
        <v>Skincare</v>
      </c>
      <c r="M993" s="11" t="str">
        <f>VLOOKUP(I993, Product!$A$2:$H$501,5,FALSE)</f>
        <v>Hoffman-Williams</v>
      </c>
      <c r="N993" s="12">
        <f>VLOOKUP(I993, Product!$A$2:$I$501,8,FALSE)</f>
        <v>358.47</v>
      </c>
      <c r="O993" s="12">
        <f>VLOOKUP(I993, Product!$A$2:$I$501,9,FALSE)</f>
        <v>213</v>
      </c>
      <c r="P993" s="11" t="s">
        <v>1789</v>
      </c>
      <c r="Q993" s="11" t="str">
        <f>VLOOKUP(P993,Store_Dim!$A$2:$E$21,2,FALSE)</f>
        <v>Hill, Wagner and Ballard</v>
      </c>
      <c r="R993" s="11" t="str">
        <f>VLOOKUP(P993,Store_Dim!$A$2:$E$21,3,FALSE)</f>
        <v>East</v>
      </c>
      <c r="S993" s="11" t="str">
        <f>VLOOKUP(P993,Store_Dim!$A$2:$E$21,4,FALSE)</f>
        <v>East Davidville</v>
      </c>
      <c r="T993" s="11" t="str">
        <f>VLOOKUP(P993,Store_Dim!$A$2:$E$21,5,FALSE)</f>
        <v>Online</v>
      </c>
      <c r="U993" s="11" t="s">
        <v>3716</v>
      </c>
      <c r="V993" s="14">
        <f>VLOOKUP(Table1[[#This Row],[Sales_ID]],Sales!$A$2:$O$2001,2,FALSE)</f>
        <v>45404</v>
      </c>
      <c r="W993" s="15">
        <f>VLOOKUP(Table1[[#This Row],[Sales_ID]],Sales!$A$2:$O$2001,12,FALSE)</f>
        <v>4</v>
      </c>
      <c r="X993" s="16" t="str">
        <f>TEXT(VLOOKUP(Table1[[#This Row],[Sales_ID]],Sales!$A$2:$O$2001,13,FALSE),"₹#,##0")</f>
        <v>₹732</v>
      </c>
      <c r="Y993" s="51">
        <f>VLOOKUP(Table1[[#This Row],[Sales_ID]],Sales!$A$2:$O$2001,14,FALSE)</f>
        <v>0.22</v>
      </c>
      <c r="Z993" s="11" t="str">
        <f>VLOOKUP(Table1[[#This Row],[Sales_ID]],Sales!$A$2:$O$2001,10,FALSE)</f>
        <v>COD</v>
      </c>
      <c r="AA993" s="50">
        <f>VLOOKUP(Table1[[#This Row],[Sales_ID]],Sales!$A$2:$O$2001,15,FALSE)</f>
        <v>2282.9663999999998</v>
      </c>
    </row>
    <row r="994" spans="1:27" x14ac:dyDescent="0.3">
      <c r="A994" s="11" t="s">
        <v>1411</v>
      </c>
      <c r="B994" s="11" t="str">
        <f>PROPER(VLOOKUP(A994,Customer!$A$2:$J$501,9,FALSE))</f>
        <v>Christina Robertson</v>
      </c>
      <c r="C994" s="11" t="str">
        <f>PROPER(VLOOKUP(A994,Customer!$A$2:$H$501,3,FALSE))</f>
        <v>59</v>
      </c>
      <c r="D994" s="11" t="str">
        <f>PROPER(VLOOKUP(A994,Customer!$A$2:$H$501,4,FALSE))</f>
        <v>Male</v>
      </c>
      <c r="E994" s="11" t="str">
        <f>PROPER(VLOOKUP(A994,Customer!$A$2:$H$501,5,FALSE))</f>
        <v>Hubbardborough</v>
      </c>
      <c r="F994" s="11" t="str">
        <f>PROPER(VLOOKUP(A994,Customer!$A$2:$H$501,6,FALSE))</f>
        <v>Kentucky</v>
      </c>
      <c r="G994" s="11" t="str">
        <f>VLOOKUP(A994,Customer!$A$2:$H$501,7,FALSE)</f>
        <v>USA</v>
      </c>
      <c r="H994" s="11" t="str">
        <f>PROPER(VLOOKUP(A994,Customer!$A$1:$J$501,10,FALSE))</f>
        <v>Platinum</v>
      </c>
      <c r="I994" s="11" t="s">
        <v>1710</v>
      </c>
      <c r="J994" s="11" t="str">
        <f>VLOOKUP(I994, Product!$A$2:$H$501, 2,FALSE)</f>
        <v>Badminton Racket Set</v>
      </c>
      <c r="K994" s="11" t="str">
        <f>VLOOKUP(I994,Product!$A$2:$H$501,3,FALSE)</f>
        <v>Sports</v>
      </c>
      <c r="L994" s="11" t="str">
        <f>VLOOKUP(I994, Product!$A$2:$H$501, 4,FALSE)</f>
        <v>Equipment</v>
      </c>
      <c r="M994" s="11" t="str">
        <f>VLOOKUP(I994, Product!$A$2:$H$501,5,FALSE)</f>
        <v>Robinson-Brown</v>
      </c>
      <c r="N994" s="12">
        <f>VLOOKUP(I994, Product!$A$2:$I$501,8,FALSE)</f>
        <v>285.54000000000002</v>
      </c>
      <c r="O994" s="12">
        <f>VLOOKUP(I994, Product!$A$2:$I$501,9,FALSE)</f>
        <v>358</v>
      </c>
      <c r="P994" s="11" t="s">
        <v>1813</v>
      </c>
      <c r="Q994" s="11" t="str">
        <f>VLOOKUP(P994,Store_Dim!$A$2:$E$21,2,FALSE)</f>
        <v>Mann-Austin</v>
      </c>
      <c r="R994" s="11" t="str">
        <f>VLOOKUP(P994,Store_Dim!$A$2:$E$21,3,FALSE)</f>
        <v>East</v>
      </c>
      <c r="S994" s="11" t="str">
        <f>VLOOKUP(P994,Store_Dim!$A$2:$E$21,4,FALSE)</f>
        <v>Vasquezborough</v>
      </c>
      <c r="T994" s="11" t="str">
        <f>VLOOKUP(P994,Store_Dim!$A$2:$E$21,5,FALSE)</f>
        <v>Online</v>
      </c>
      <c r="U994" s="11" t="s">
        <v>3717</v>
      </c>
      <c r="V994" s="14">
        <f>VLOOKUP(Table1[[#This Row],[Sales_ID]],Sales!$A$2:$O$2001,2,FALSE)</f>
        <v>45916</v>
      </c>
      <c r="W994" s="15">
        <f>VLOOKUP(Table1[[#This Row],[Sales_ID]],Sales!$A$2:$O$2001,12,FALSE)</f>
        <v>3</v>
      </c>
      <c r="X994" s="16" t="str">
        <f>TEXT(VLOOKUP(Table1[[#This Row],[Sales_ID]],Sales!$A$2:$O$2001,13,FALSE),"₹#,##0")</f>
        <v>₹825</v>
      </c>
      <c r="Y994" s="51">
        <f>VLOOKUP(Table1[[#This Row],[Sales_ID]],Sales!$A$2:$O$2001,14,FALSE)</f>
        <v>0.21</v>
      </c>
      <c r="Z994" s="11" t="str">
        <f>VLOOKUP(Table1[[#This Row],[Sales_ID]],Sales!$A$2:$O$2001,10,FALSE)</f>
        <v>Credit Card</v>
      </c>
      <c r="AA994" s="50">
        <f>VLOOKUP(Table1[[#This Row],[Sales_ID]],Sales!$A$2:$O$2001,15,FALSE)</f>
        <v>1956.0320999999999</v>
      </c>
    </row>
    <row r="995" spans="1:27" x14ac:dyDescent="0.3">
      <c r="A995" s="11" t="s">
        <v>221</v>
      </c>
      <c r="B995" s="11" t="str">
        <f>PROPER(VLOOKUP(A995,Customer!$A$2:$J$501,9,FALSE))</f>
        <v>Alyssa Vargas</v>
      </c>
      <c r="C995" s="11" t="str">
        <f>PROPER(VLOOKUP(A995,Customer!$A$2:$H$501,3,FALSE))</f>
        <v>53</v>
      </c>
      <c r="D995" s="11" t="str">
        <f>PROPER(VLOOKUP(A995,Customer!$A$2:$H$501,4,FALSE))</f>
        <v>Male</v>
      </c>
      <c r="E995" s="11" t="str">
        <f>PROPER(VLOOKUP(A995,Customer!$A$2:$H$501,5,FALSE))</f>
        <v>New Kathrynland</v>
      </c>
      <c r="F995" s="11" t="str">
        <f>PROPER(VLOOKUP(A995,Customer!$A$2:$H$501,6,FALSE))</f>
        <v>Montana</v>
      </c>
      <c r="G995" s="11" t="str">
        <f>VLOOKUP(A995,Customer!$A$2:$H$501,7,FALSE)</f>
        <v>USA</v>
      </c>
      <c r="H995" s="11" t="str">
        <f>PROPER(VLOOKUP(A995,Customer!$A$1:$J$501,10,FALSE))</f>
        <v>Platinum</v>
      </c>
      <c r="I995" s="11" t="s">
        <v>1688</v>
      </c>
      <c r="J995" s="11" t="str">
        <f>VLOOKUP(I995, Product!$A$2:$H$501, 2,FALSE)</f>
        <v>Kitchen Storage Rack</v>
      </c>
      <c r="K995" s="11" t="str">
        <f>VLOOKUP(I995,Product!$A$2:$H$501,3,FALSE)</f>
        <v>Home</v>
      </c>
      <c r="L995" s="11" t="str">
        <f>VLOOKUP(I995, Product!$A$2:$H$501, 4,FALSE)</f>
        <v>Storage</v>
      </c>
      <c r="M995" s="11" t="str">
        <f>VLOOKUP(I995, Product!$A$2:$H$501,5,FALSE)</f>
        <v>Duran Group</v>
      </c>
      <c r="N995" s="12">
        <f>VLOOKUP(I995, Product!$A$2:$I$501,8,FALSE)</f>
        <v>138.05000000000001</v>
      </c>
      <c r="O995" s="12">
        <f>VLOOKUP(I995, Product!$A$2:$I$501,9,FALSE)</f>
        <v>89</v>
      </c>
      <c r="P995" s="11" t="s">
        <v>1799</v>
      </c>
      <c r="Q995" s="11" t="str">
        <f>VLOOKUP(P995,Store_Dim!$A$2:$E$21,2,FALSE)</f>
        <v>Mcdonald Inc</v>
      </c>
      <c r="R995" s="11" t="str">
        <f>VLOOKUP(P995,Store_Dim!$A$2:$E$21,3,FALSE)</f>
        <v>South</v>
      </c>
      <c r="S995" s="11" t="str">
        <f>VLOOKUP(P995,Store_Dim!$A$2:$E$21,4,FALSE)</f>
        <v>Christopherland</v>
      </c>
      <c r="T995" s="11" t="str">
        <f>VLOOKUP(P995,Store_Dim!$A$2:$E$21,5,FALSE)</f>
        <v>Outlet</v>
      </c>
      <c r="U995" s="11" t="s">
        <v>3718</v>
      </c>
      <c r="V995" s="14">
        <f>VLOOKUP(Table1[[#This Row],[Sales_ID]],Sales!$A$2:$O$2001,2,FALSE)</f>
        <v>45269</v>
      </c>
      <c r="W995" s="15">
        <f>VLOOKUP(Table1[[#This Row],[Sales_ID]],Sales!$A$2:$O$2001,12,FALSE)</f>
        <v>2</v>
      </c>
      <c r="X995" s="16" t="str">
        <f>TEXT(VLOOKUP(Table1[[#This Row],[Sales_ID]],Sales!$A$2:$O$2001,13,FALSE),"₹#,##0")</f>
        <v>₹47</v>
      </c>
      <c r="Y995" s="51">
        <f>VLOOKUP(Table1[[#This Row],[Sales_ID]],Sales!$A$2:$O$2001,14,FALSE)</f>
        <v>0.01</v>
      </c>
      <c r="Z995" s="11" t="str">
        <f>VLOOKUP(Table1[[#This Row],[Sales_ID]],Sales!$A$2:$O$2001,10,FALSE)</f>
        <v>PayPal</v>
      </c>
      <c r="AA995" s="50">
        <f>VLOOKUP(Table1[[#This Row],[Sales_ID]],Sales!$A$2:$O$2001,15,FALSE)</f>
        <v>93.653999999999996</v>
      </c>
    </row>
    <row r="996" spans="1:27" x14ac:dyDescent="0.3">
      <c r="A996" s="11" t="s">
        <v>568</v>
      </c>
      <c r="B996" s="11" t="str">
        <f>PROPER(VLOOKUP(A996,Customer!$A$2:$J$501,9,FALSE))</f>
        <v>Amy Wilson</v>
      </c>
      <c r="C996" s="11" t="str">
        <f>PROPER(VLOOKUP(A996,Customer!$A$2:$H$501,3,FALSE))</f>
        <v>44</v>
      </c>
      <c r="D996" s="11" t="str">
        <f>PROPER(VLOOKUP(A996,Customer!$A$2:$H$501,4,FALSE))</f>
        <v>Female</v>
      </c>
      <c r="E996" s="11" t="str">
        <f>PROPER(VLOOKUP(A996,Customer!$A$2:$H$501,5,FALSE))</f>
        <v>Morrisburgh</v>
      </c>
      <c r="F996" s="11" t="str">
        <f>PROPER(VLOOKUP(A996,Customer!$A$2:$H$501,6,FALSE))</f>
        <v>Indiana</v>
      </c>
      <c r="G996" s="11" t="str">
        <f>VLOOKUP(A996,Customer!$A$2:$H$501,7,FALSE)</f>
        <v>USA</v>
      </c>
      <c r="H996" s="11" t="str">
        <f>PROPER(VLOOKUP(A996,Customer!$A$1:$J$501,10,FALSE))</f>
        <v>Platinum</v>
      </c>
      <c r="I996" s="11" t="s">
        <v>1692</v>
      </c>
      <c r="J996" s="11" t="str">
        <f>VLOOKUP(I996, Product!$A$2:$H$501, 2,FALSE)</f>
        <v>Professional Jump Rope</v>
      </c>
      <c r="K996" s="11" t="str">
        <f>VLOOKUP(I996,Product!$A$2:$H$501,3,FALSE)</f>
        <v>Sports</v>
      </c>
      <c r="L996" s="11" t="str">
        <f>VLOOKUP(I996, Product!$A$2:$H$501, 4,FALSE)</f>
        <v>Fitness</v>
      </c>
      <c r="M996" s="11" t="str">
        <f>VLOOKUP(I996, Product!$A$2:$H$501,5,FALSE)</f>
        <v>Davis PLC</v>
      </c>
      <c r="N996" s="12">
        <f>VLOOKUP(I996, Product!$A$2:$I$501,8,FALSE)</f>
        <v>477.61</v>
      </c>
      <c r="O996" s="12">
        <f>VLOOKUP(I996, Product!$A$2:$I$501,9,FALSE)</f>
        <v>300</v>
      </c>
      <c r="P996" s="11" t="s">
        <v>1807</v>
      </c>
      <c r="Q996" s="11" t="str">
        <f>VLOOKUP(P996,Store_Dim!$A$2:$E$21,2,FALSE)</f>
        <v>Holloway Ltd</v>
      </c>
      <c r="R996" s="11" t="str">
        <f>VLOOKUP(P996,Store_Dim!$A$2:$E$21,3,FALSE)</f>
        <v>North</v>
      </c>
      <c r="S996" s="11" t="str">
        <f>VLOOKUP(P996,Store_Dim!$A$2:$E$21,4,FALSE)</f>
        <v>Bensonhaven</v>
      </c>
      <c r="T996" s="11" t="str">
        <f>VLOOKUP(P996,Store_Dim!$A$2:$E$21,5,FALSE)</f>
        <v>Flagship</v>
      </c>
      <c r="U996" s="11" t="s">
        <v>3719</v>
      </c>
      <c r="V996" s="14">
        <f>VLOOKUP(Table1[[#This Row],[Sales_ID]],Sales!$A$2:$O$2001,2,FALSE)</f>
        <v>45493</v>
      </c>
      <c r="W996" s="15">
        <f>VLOOKUP(Table1[[#This Row],[Sales_ID]],Sales!$A$2:$O$2001,12,FALSE)</f>
        <v>1</v>
      </c>
      <c r="X996" s="16" t="str">
        <f>TEXT(VLOOKUP(Table1[[#This Row],[Sales_ID]],Sales!$A$2:$O$2001,13,FALSE),"₹#,##0")</f>
        <v>₹389</v>
      </c>
      <c r="Y996" s="51">
        <f>VLOOKUP(Table1[[#This Row],[Sales_ID]],Sales!$A$2:$O$2001,14,FALSE)</f>
        <v>0.18</v>
      </c>
      <c r="Z996" s="11" t="str">
        <f>VLOOKUP(Table1[[#This Row],[Sales_ID]],Sales!$A$2:$O$2001,10,FALSE)</f>
        <v>PayPal</v>
      </c>
      <c r="AA996" s="50">
        <f>VLOOKUP(Table1[[#This Row],[Sales_ID]],Sales!$A$2:$O$2001,15,FALSE)</f>
        <v>319.07839999999999</v>
      </c>
    </row>
    <row r="997" spans="1:27" x14ac:dyDescent="0.3">
      <c r="A997" s="11" t="s">
        <v>1414</v>
      </c>
      <c r="B997" s="11" t="str">
        <f>PROPER(VLOOKUP(A997,Customer!$A$2:$J$501,9,FALSE))</f>
        <v>Kelly Garrett</v>
      </c>
      <c r="C997" s="11" t="str">
        <f>PROPER(VLOOKUP(A997,Customer!$A$2:$H$501,3,FALSE))</f>
        <v>62</v>
      </c>
      <c r="D997" s="11" t="str">
        <f>PROPER(VLOOKUP(A997,Customer!$A$2:$H$501,4,FALSE))</f>
        <v>Female</v>
      </c>
      <c r="E997" s="11" t="str">
        <f>PROPER(VLOOKUP(A997,Customer!$A$2:$H$501,5,FALSE))</f>
        <v>Port Taylorberg</v>
      </c>
      <c r="F997" s="11" t="str">
        <f>PROPER(VLOOKUP(A997,Customer!$A$2:$H$501,6,FALSE))</f>
        <v>Pennsylvania</v>
      </c>
      <c r="G997" s="11" t="str">
        <f>VLOOKUP(A997,Customer!$A$2:$H$501,7,FALSE)</f>
        <v>USA</v>
      </c>
      <c r="H997" s="11" t="str">
        <f>PROPER(VLOOKUP(A997,Customer!$A$1:$J$501,10,FALSE))</f>
        <v>Silver</v>
      </c>
      <c r="I997" s="11" t="s">
        <v>1712</v>
      </c>
      <c r="J997" s="11" t="str">
        <f>VLOOKUP(I997, Product!$A$2:$H$501, 2,FALSE)</f>
        <v>Fitness Resistance Bands</v>
      </c>
      <c r="K997" s="11" t="str">
        <f>VLOOKUP(I997,Product!$A$2:$H$501,3,FALSE)</f>
        <v>Sports</v>
      </c>
      <c r="L997" s="11" t="str">
        <f>VLOOKUP(I997, Product!$A$2:$H$501, 4,FALSE)</f>
        <v>Fitness</v>
      </c>
      <c r="M997" s="11" t="str">
        <f>VLOOKUP(I997, Product!$A$2:$H$501,5,FALSE)</f>
        <v>Reese-Watson</v>
      </c>
      <c r="N997" s="12">
        <f>VLOOKUP(I997, Product!$A$2:$I$501,8,FALSE)</f>
        <v>152.91999999999999</v>
      </c>
      <c r="O997" s="12">
        <f>VLOOKUP(I997, Product!$A$2:$I$501,9,FALSE)</f>
        <v>281</v>
      </c>
      <c r="P997" s="11" t="s">
        <v>1810</v>
      </c>
      <c r="Q997" s="11" t="str">
        <f>VLOOKUP(P997,Store_Dim!$A$2:$E$21,2,FALSE)</f>
        <v>Guerrero-Schmitt</v>
      </c>
      <c r="R997" s="11" t="str">
        <f>VLOOKUP(P997,Store_Dim!$A$2:$E$21,3,FALSE)</f>
        <v>East</v>
      </c>
      <c r="S997" s="11" t="str">
        <f>VLOOKUP(P997,Store_Dim!$A$2:$E$21,4,FALSE)</f>
        <v>East Stevechester</v>
      </c>
      <c r="T997" s="11" t="str">
        <f>VLOOKUP(P997,Store_Dim!$A$2:$E$21,5,FALSE)</f>
        <v>Flagship</v>
      </c>
      <c r="U997" s="11" t="s">
        <v>3720</v>
      </c>
      <c r="V997" s="14">
        <f>VLOOKUP(Table1[[#This Row],[Sales_ID]],Sales!$A$2:$O$2001,2,FALSE)</f>
        <v>45558</v>
      </c>
      <c r="W997" s="15">
        <f>VLOOKUP(Table1[[#This Row],[Sales_ID]],Sales!$A$2:$O$2001,12,FALSE)</f>
        <v>3</v>
      </c>
      <c r="X997" s="16" t="str">
        <f>TEXT(VLOOKUP(Table1[[#This Row],[Sales_ID]],Sales!$A$2:$O$2001,13,FALSE),"₹#,##0")</f>
        <v>₹544</v>
      </c>
      <c r="Y997" s="51">
        <f>VLOOKUP(Table1[[#This Row],[Sales_ID]],Sales!$A$2:$O$2001,14,FALSE)</f>
        <v>0.05</v>
      </c>
      <c r="Z997" s="11" t="str">
        <f>VLOOKUP(Table1[[#This Row],[Sales_ID]],Sales!$A$2:$O$2001,10,FALSE)</f>
        <v>Credit Card</v>
      </c>
      <c r="AA997" s="50">
        <f>VLOOKUP(Table1[[#This Row],[Sales_ID]],Sales!$A$2:$O$2001,15,FALSE)</f>
        <v>1549.9155000000001</v>
      </c>
    </row>
    <row r="998" spans="1:27" x14ac:dyDescent="0.3">
      <c r="A998" s="11" t="s">
        <v>103</v>
      </c>
      <c r="B998" s="11" t="str">
        <f>PROPER(VLOOKUP(A998,Customer!$A$2:$J$501,9,FALSE))</f>
        <v>Heather Collins</v>
      </c>
      <c r="C998" s="11" t="str">
        <f>PROPER(VLOOKUP(A998,Customer!$A$2:$H$501,3,FALSE))</f>
        <v>40</v>
      </c>
      <c r="D998" s="11" t="str">
        <f>PROPER(VLOOKUP(A998,Customer!$A$2:$H$501,4,FALSE))</f>
        <v>Male</v>
      </c>
      <c r="E998" s="11" t="str">
        <f>PROPER(VLOOKUP(A998,Customer!$A$2:$H$501,5,FALSE))</f>
        <v>Rogerschester</v>
      </c>
      <c r="F998" s="11" t="str">
        <f>PROPER(VLOOKUP(A998,Customer!$A$2:$H$501,6,FALSE))</f>
        <v>Idaho</v>
      </c>
      <c r="G998" s="11" t="str">
        <f>VLOOKUP(A998,Customer!$A$2:$H$501,7,FALSE)</f>
        <v>USA</v>
      </c>
      <c r="H998" s="11" t="str">
        <f>PROPER(VLOOKUP(A998,Customer!$A$1:$J$501,10,FALSE))</f>
        <v>Platinum</v>
      </c>
      <c r="I998" s="11" t="s">
        <v>1576</v>
      </c>
      <c r="J998" s="11" t="str">
        <f>VLOOKUP(I998, Product!$A$2:$H$501, 2,FALSE)</f>
        <v>Decorative Wall Mirror</v>
      </c>
      <c r="K998" s="11" t="str">
        <f>VLOOKUP(I998,Product!$A$2:$H$501,3,FALSE)</f>
        <v>Home</v>
      </c>
      <c r="L998" s="11" t="str">
        <f>VLOOKUP(I998, Product!$A$2:$H$501, 4,FALSE)</f>
        <v>Decor</v>
      </c>
      <c r="M998" s="11" t="str">
        <f>VLOOKUP(I998, Product!$A$2:$H$501,5,FALSE)</f>
        <v>Luna, Anderson and Bowman</v>
      </c>
      <c r="N998" s="12">
        <f>VLOOKUP(I998, Product!$A$2:$I$501,8,FALSE)</f>
        <v>48.01</v>
      </c>
      <c r="O998" s="12">
        <f>VLOOKUP(I998, Product!$A$2:$I$501,9,FALSE)</f>
        <v>439</v>
      </c>
      <c r="P998" s="11" t="s">
        <v>1757</v>
      </c>
      <c r="Q998" s="11" t="str">
        <f>VLOOKUP(P998,Store_Dim!$A$2:$E$21,2,FALSE)</f>
        <v>Martinez, Adkins and Johnson</v>
      </c>
      <c r="R998" s="11" t="str">
        <f>VLOOKUP(P998,Store_Dim!$A$2:$E$21,3,FALSE)</f>
        <v>North</v>
      </c>
      <c r="S998" s="11" t="str">
        <f>VLOOKUP(P998,Store_Dim!$A$2:$E$21,4,FALSE)</f>
        <v>Danielmouth</v>
      </c>
      <c r="T998" s="11" t="str">
        <f>VLOOKUP(P998,Store_Dim!$A$2:$E$21,5,FALSE)</f>
        <v>Flagship</v>
      </c>
      <c r="U998" s="11" t="s">
        <v>3721</v>
      </c>
      <c r="V998" s="14">
        <f>VLOOKUP(Table1[[#This Row],[Sales_ID]],Sales!$A$2:$O$2001,2,FALSE)</f>
        <v>45423</v>
      </c>
      <c r="W998" s="15">
        <f>VLOOKUP(Table1[[#This Row],[Sales_ID]],Sales!$A$2:$O$2001,12,FALSE)</f>
        <v>2</v>
      </c>
      <c r="X998" s="16" t="str">
        <f>TEXT(VLOOKUP(Table1[[#This Row],[Sales_ID]],Sales!$A$2:$O$2001,13,FALSE),"₹#,##0")</f>
        <v>₹660</v>
      </c>
      <c r="Y998" s="51">
        <f>VLOOKUP(Table1[[#This Row],[Sales_ID]],Sales!$A$2:$O$2001,14,FALSE)</f>
        <v>0.01</v>
      </c>
      <c r="Z998" s="11" t="str">
        <f>VLOOKUP(Table1[[#This Row],[Sales_ID]],Sales!$A$2:$O$2001,10,FALSE)</f>
        <v>PayPal</v>
      </c>
      <c r="AA998" s="50">
        <f>VLOOKUP(Table1[[#This Row],[Sales_ID]],Sales!$A$2:$O$2001,15,FALSE)</f>
        <v>1307.3345999999999</v>
      </c>
    </row>
    <row r="999" spans="1:27" x14ac:dyDescent="0.3">
      <c r="A999" s="11" t="s">
        <v>1346</v>
      </c>
      <c r="B999" s="11" t="str">
        <f>PROPER(VLOOKUP(A999,Customer!$A$2:$J$501,9,FALSE))</f>
        <v>Monique Castro</v>
      </c>
      <c r="C999" s="11" t="str">
        <f>PROPER(VLOOKUP(A999,Customer!$A$2:$H$501,3,FALSE))</f>
        <v>48</v>
      </c>
      <c r="D999" s="11" t="str">
        <f>PROPER(VLOOKUP(A999,Customer!$A$2:$H$501,4,FALSE))</f>
        <v>Female</v>
      </c>
      <c r="E999" s="11" t="str">
        <f>PROPER(VLOOKUP(A999,Customer!$A$2:$H$501,5,FALSE))</f>
        <v>New Sarah</v>
      </c>
      <c r="F999" s="11" t="str">
        <f>PROPER(VLOOKUP(A999,Customer!$A$2:$H$501,6,FALSE))</f>
        <v>Indiana</v>
      </c>
      <c r="G999" s="11" t="str">
        <f>VLOOKUP(A999,Customer!$A$2:$H$501,7,FALSE)</f>
        <v>USA</v>
      </c>
      <c r="H999" s="11" t="str">
        <f>PROPER(VLOOKUP(A999,Customer!$A$1:$J$501,10,FALSE))</f>
        <v>Gold</v>
      </c>
      <c r="I999" s="11" t="s">
        <v>1574</v>
      </c>
      <c r="J999" s="11" t="str">
        <f>VLOOKUP(I999, Product!$A$2:$H$501, 2,FALSE)</f>
        <v>USB-C Fast Charger</v>
      </c>
      <c r="K999" s="11" t="str">
        <f>VLOOKUP(I999,Product!$A$2:$H$501,3,FALSE)</f>
        <v>Electronics</v>
      </c>
      <c r="L999" s="11" t="str">
        <f>VLOOKUP(I999, Product!$A$2:$H$501, 4,FALSE)</f>
        <v>Accessories</v>
      </c>
      <c r="M999" s="11" t="str">
        <f>VLOOKUP(I999, Product!$A$2:$H$501,5,FALSE)</f>
        <v>Dawson-Perkins</v>
      </c>
      <c r="N999" s="12">
        <f>VLOOKUP(I999, Product!$A$2:$I$501,8,FALSE)</f>
        <v>242.23</v>
      </c>
      <c r="O999" s="12">
        <f>VLOOKUP(I999, Product!$A$2:$I$501,9,FALSE)</f>
        <v>453</v>
      </c>
      <c r="P999" s="11" t="s">
        <v>1782</v>
      </c>
      <c r="Q999" s="11" t="str">
        <f>VLOOKUP(P999,Store_Dim!$A$2:$E$21,2,FALSE)</f>
        <v>Bean, Jones and Park</v>
      </c>
      <c r="R999" s="11" t="str">
        <f>VLOOKUP(P999,Store_Dim!$A$2:$E$21,3,FALSE)</f>
        <v>West</v>
      </c>
      <c r="S999" s="11" t="str">
        <f>VLOOKUP(P999,Store_Dim!$A$2:$E$21,4,FALSE)</f>
        <v>Thompsonborough</v>
      </c>
      <c r="T999" s="11" t="str">
        <f>VLOOKUP(P999,Store_Dim!$A$2:$E$21,5,FALSE)</f>
        <v>Online</v>
      </c>
      <c r="U999" s="11" t="s">
        <v>3722</v>
      </c>
      <c r="V999" s="14">
        <f>VLOOKUP(Table1[[#This Row],[Sales_ID]],Sales!$A$2:$O$2001,2,FALSE)</f>
        <v>45780</v>
      </c>
      <c r="W999" s="15">
        <f>VLOOKUP(Table1[[#This Row],[Sales_ID]],Sales!$A$2:$O$2001,12,FALSE)</f>
        <v>4</v>
      </c>
      <c r="X999" s="16" t="str">
        <f>TEXT(VLOOKUP(Table1[[#This Row],[Sales_ID]],Sales!$A$2:$O$2001,13,FALSE),"₹#,##0")</f>
        <v>₹729</v>
      </c>
      <c r="Y999" s="51">
        <f>VLOOKUP(Table1[[#This Row],[Sales_ID]],Sales!$A$2:$O$2001,14,FALSE)</f>
        <v>0.03</v>
      </c>
      <c r="Z999" s="11" t="str">
        <f>VLOOKUP(Table1[[#This Row],[Sales_ID]],Sales!$A$2:$O$2001,10,FALSE)</f>
        <v>Credit Card</v>
      </c>
      <c r="AA999" s="50">
        <f>VLOOKUP(Table1[[#This Row],[Sales_ID]],Sales!$A$2:$O$2001,15,FALSE)</f>
        <v>2829.7228</v>
      </c>
    </row>
    <row r="1000" spans="1:27" x14ac:dyDescent="0.3">
      <c r="A1000" s="11" t="s">
        <v>1307</v>
      </c>
      <c r="B1000" s="11" t="str">
        <f>PROPER(VLOOKUP(A1000,Customer!$A$2:$J$501,9,FALSE))</f>
        <v>Holly Robinson</v>
      </c>
      <c r="C1000" s="11" t="str">
        <f>PROPER(VLOOKUP(A1000,Customer!$A$2:$H$501,3,FALSE))</f>
        <v>45</v>
      </c>
      <c r="D1000" s="11" t="str">
        <f>PROPER(VLOOKUP(A1000,Customer!$A$2:$H$501,4,FALSE))</f>
        <v>Female</v>
      </c>
      <c r="E1000" s="11" t="str">
        <f>PROPER(VLOOKUP(A1000,Customer!$A$2:$H$501,5,FALSE))</f>
        <v>East Amy</v>
      </c>
      <c r="F1000" s="11" t="str">
        <f>PROPER(VLOOKUP(A1000,Customer!$A$2:$H$501,6,FALSE))</f>
        <v>Washington</v>
      </c>
      <c r="G1000" s="11" t="str">
        <f>VLOOKUP(A1000,Customer!$A$2:$H$501,7,FALSE)</f>
        <v>USA</v>
      </c>
      <c r="H1000" s="11" t="str">
        <f>PROPER(VLOOKUP(A1000,Customer!$A$1:$J$501,10,FALSE))</f>
        <v>Platinum</v>
      </c>
      <c r="I1000" s="11" t="s">
        <v>1722</v>
      </c>
      <c r="J1000" s="11" t="str">
        <f>VLOOKUP(I1000, Product!$A$2:$H$501, 2,FALSE)</f>
        <v>LED Bedside Lamp</v>
      </c>
      <c r="K1000" s="11" t="str">
        <f>VLOOKUP(I1000,Product!$A$2:$H$501,3,FALSE)</f>
        <v>Home</v>
      </c>
      <c r="L1000" s="11" t="str">
        <f>VLOOKUP(I1000, Product!$A$2:$H$501, 4,FALSE)</f>
        <v>Lighting</v>
      </c>
      <c r="M1000" s="11" t="str">
        <f>VLOOKUP(I1000, Product!$A$2:$H$501,5,FALSE)</f>
        <v>Aguilar, Horton and Lewis</v>
      </c>
      <c r="N1000" s="12">
        <f>VLOOKUP(I1000, Product!$A$2:$I$501,8,FALSE)</f>
        <v>371.38</v>
      </c>
      <c r="O1000" s="12">
        <f>VLOOKUP(I1000, Product!$A$2:$I$501,9,FALSE)</f>
        <v>220</v>
      </c>
      <c r="P1000" s="11" t="s">
        <v>1776</v>
      </c>
      <c r="Q1000" s="11" t="str">
        <f>VLOOKUP(P1000,Store_Dim!$A$2:$E$21,2,FALSE)</f>
        <v>Benson-Elliott</v>
      </c>
      <c r="R1000" s="11" t="str">
        <f>VLOOKUP(P1000,Store_Dim!$A$2:$E$21,3,FALSE)</f>
        <v>East</v>
      </c>
      <c r="S1000" s="11" t="str">
        <f>VLOOKUP(P1000,Store_Dim!$A$2:$E$21,4,FALSE)</f>
        <v>Port Josephberg</v>
      </c>
      <c r="T1000" s="11" t="str">
        <f>VLOOKUP(P1000,Store_Dim!$A$2:$E$21,5,FALSE)</f>
        <v>Online</v>
      </c>
      <c r="U1000" s="11" t="s">
        <v>3723</v>
      </c>
      <c r="V1000" s="14">
        <f>VLOOKUP(Table1[[#This Row],[Sales_ID]],Sales!$A$2:$O$2001,2,FALSE)</f>
        <v>45345</v>
      </c>
      <c r="W1000" s="15">
        <f>VLOOKUP(Table1[[#This Row],[Sales_ID]],Sales!$A$2:$O$2001,12,FALSE)</f>
        <v>2</v>
      </c>
      <c r="X1000" s="16" t="str">
        <f>TEXT(VLOOKUP(Table1[[#This Row],[Sales_ID]],Sales!$A$2:$O$2001,13,FALSE),"₹#,##0")</f>
        <v>₹153</v>
      </c>
      <c r="Y1000" s="51">
        <f>VLOOKUP(Table1[[#This Row],[Sales_ID]],Sales!$A$2:$O$2001,14,FALSE)</f>
        <v>0.24</v>
      </c>
      <c r="Z1000" s="11" t="str">
        <f>VLOOKUP(Table1[[#This Row],[Sales_ID]],Sales!$A$2:$O$2001,10,FALSE)</f>
        <v>PayPal</v>
      </c>
      <c r="AA1000" s="50">
        <f>VLOOKUP(Table1[[#This Row],[Sales_ID]],Sales!$A$2:$O$2001,15,FALSE)</f>
        <v>232.42320000000001</v>
      </c>
    </row>
    <row r="1001" spans="1:27" x14ac:dyDescent="0.3">
      <c r="A1001" s="11" t="s">
        <v>1422</v>
      </c>
      <c r="B1001" s="11" t="str">
        <f>PROPER(VLOOKUP(A1001,Customer!$A$2:$J$501,9,FALSE))</f>
        <v>Paul Cox</v>
      </c>
      <c r="C1001" s="11" t="str">
        <f>PROPER(VLOOKUP(A1001,Customer!$A$2:$H$501,3,FALSE))</f>
        <v>60</v>
      </c>
      <c r="D1001" s="11" t="str">
        <f>PROPER(VLOOKUP(A1001,Customer!$A$2:$H$501,4,FALSE))</f>
        <v>Female</v>
      </c>
      <c r="E1001" s="11" t="str">
        <f>PROPER(VLOOKUP(A1001,Customer!$A$2:$H$501,5,FALSE))</f>
        <v>East Julie</v>
      </c>
      <c r="F1001" s="11" t="str">
        <f>PROPER(VLOOKUP(A1001,Customer!$A$2:$H$501,6,FALSE))</f>
        <v>Kansas</v>
      </c>
      <c r="G1001" s="11" t="str">
        <f>VLOOKUP(A1001,Customer!$A$2:$H$501,7,FALSE)</f>
        <v>USA</v>
      </c>
      <c r="H1001" s="11" t="str">
        <f>PROPER(VLOOKUP(A1001,Customer!$A$1:$J$501,10,FALSE))</f>
        <v>Silver</v>
      </c>
      <c r="I1001" s="11" t="s">
        <v>1696</v>
      </c>
      <c r="J1001" s="11" t="str">
        <f>VLOOKUP(I1001, Product!$A$2:$H$501, 2,FALSE)</f>
        <v>Bluetooth Car Audio System</v>
      </c>
      <c r="K1001" s="11" t="str">
        <f>VLOOKUP(I1001,Product!$A$2:$H$501,3,FALSE)</f>
        <v>Electronics</v>
      </c>
      <c r="L1001" s="11" t="str">
        <f>VLOOKUP(I1001, Product!$A$2:$H$501, 4,FALSE)</f>
        <v>Audio</v>
      </c>
      <c r="M1001" s="11" t="str">
        <f>VLOOKUP(I1001, Product!$A$2:$H$501,5,FALSE)</f>
        <v>Bruce-Bowen</v>
      </c>
      <c r="N1001" s="12">
        <f>VLOOKUP(I1001, Product!$A$2:$I$501,8,FALSE)</f>
        <v>403.71</v>
      </c>
      <c r="O1001" s="12">
        <f>VLOOKUP(I1001, Product!$A$2:$I$501,9,FALSE)</f>
        <v>159</v>
      </c>
      <c r="P1001" s="11" t="s">
        <v>1801</v>
      </c>
      <c r="Q1001" s="11" t="str">
        <f>VLOOKUP(P1001,Store_Dim!$A$2:$E$21,2,FALSE)</f>
        <v>Shelton PLC</v>
      </c>
      <c r="R1001" s="11" t="str">
        <f>VLOOKUP(P1001,Store_Dim!$A$2:$E$21,3,FALSE)</f>
        <v>North</v>
      </c>
      <c r="S1001" s="11" t="str">
        <f>VLOOKUP(P1001,Store_Dim!$A$2:$E$21,4,FALSE)</f>
        <v>East Jenniferstad</v>
      </c>
      <c r="T1001" s="11" t="str">
        <f>VLOOKUP(P1001,Store_Dim!$A$2:$E$21,5,FALSE)</f>
        <v>Flagship</v>
      </c>
      <c r="U1001" s="11" t="s">
        <v>3724</v>
      </c>
      <c r="V1001" s="14">
        <f>VLOOKUP(Table1[[#This Row],[Sales_ID]],Sales!$A$2:$O$2001,2,FALSE)</f>
        <v>45344</v>
      </c>
      <c r="W1001" s="15">
        <f>VLOOKUP(Table1[[#This Row],[Sales_ID]],Sales!$A$2:$O$2001,12,FALSE)</f>
        <v>4</v>
      </c>
      <c r="X1001" s="16" t="str">
        <f>TEXT(VLOOKUP(Table1[[#This Row],[Sales_ID]],Sales!$A$2:$O$2001,13,FALSE),"₹#,##0")</f>
        <v>₹592</v>
      </c>
      <c r="Y1001" s="51">
        <f>VLOOKUP(Table1[[#This Row],[Sales_ID]],Sales!$A$2:$O$2001,14,FALSE)</f>
        <v>0.12</v>
      </c>
      <c r="Z1001" s="11" t="str">
        <f>VLOOKUP(Table1[[#This Row],[Sales_ID]],Sales!$A$2:$O$2001,10,FALSE)</f>
        <v>COD</v>
      </c>
      <c r="AA1001" s="50">
        <f>VLOOKUP(Table1[[#This Row],[Sales_ID]],Sales!$A$2:$O$2001,15,FALSE)</f>
        <v>2084.3328000000001</v>
      </c>
    </row>
    <row r="1002" spans="1:27" x14ac:dyDescent="0.3">
      <c r="A1002" s="11" t="s">
        <v>230</v>
      </c>
      <c r="B1002" s="11" t="str">
        <f>PROPER(VLOOKUP(A1002,Customer!$A$2:$J$501,9,FALSE))</f>
        <v>James Bean</v>
      </c>
      <c r="C1002" s="11" t="str">
        <f>PROPER(VLOOKUP(A1002,Customer!$A$2:$H$501,3,FALSE))</f>
        <v>50</v>
      </c>
      <c r="D1002" s="11" t="str">
        <f>PROPER(VLOOKUP(A1002,Customer!$A$2:$H$501,4,FALSE))</f>
        <v>Male</v>
      </c>
      <c r="E1002" s="11" t="str">
        <f>PROPER(VLOOKUP(A1002,Customer!$A$2:$H$501,5,FALSE))</f>
        <v>Stevensonton</v>
      </c>
      <c r="F1002" s="11" t="str">
        <f>PROPER(VLOOKUP(A1002,Customer!$A$2:$H$501,6,FALSE))</f>
        <v>New Mexico</v>
      </c>
      <c r="G1002" s="11" t="str">
        <f>VLOOKUP(A1002,Customer!$A$2:$H$501,7,FALSE)</f>
        <v>USA</v>
      </c>
      <c r="H1002" s="11" t="str">
        <f>PROPER(VLOOKUP(A1002,Customer!$A$1:$J$501,10,FALSE))</f>
        <v>Bronze</v>
      </c>
      <c r="I1002" s="11" t="s">
        <v>1704</v>
      </c>
      <c r="J1002" s="11" t="str">
        <f>VLOOKUP(I1002, Product!$A$2:$H$501, 2,FALSE)</f>
        <v>Essential Oil Diffuser</v>
      </c>
      <c r="K1002" s="11" t="str">
        <f>VLOOKUP(I1002,Product!$A$2:$H$501,3,FALSE)</f>
        <v>Home</v>
      </c>
      <c r="L1002" s="11" t="str">
        <f>VLOOKUP(I1002, Product!$A$2:$H$501, 4,FALSE)</f>
        <v>Decor</v>
      </c>
      <c r="M1002" s="11" t="str">
        <f>VLOOKUP(I1002, Product!$A$2:$H$501,5,FALSE)</f>
        <v>Hernandez Inc</v>
      </c>
      <c r="N1002" s="12">
        <f>VLOOKUP(I1002, Product!$A$2:$I$501,8,FALSE)</f>
        <v>325.26</v>
      </c>
      <c r="O1002" s="12">
        <f>VLOOKUP(I1002, Product!$A$2:$I$501,9,FALSE)</f>
        <v>400</v>
      </c>
      <c r="P1002" s="11" t="s">
        <v>1794</v>
      </c>
      <c r="Q1002" s="11" t="str">
        <f>VLOOKUP(P1002,Store_Dim!$A$2:$E$21,2,FALSE)</f>
        <v>Thomas, Bridges and Harris</v>
      </c>
      <c r="R1002" s="11" t="str">
        <f>VLOOKUP(P1002,Store_Dim!$A$2:$E$21,3,FALSE)</f>
        <v>North</v>
      </c>
      <c r="S1002" s="11" t="str">
        <f>VLOOKUP(P1002,Store_Dim!$A$2:$E$21,4,FALSE)</f>
        <v>Sabrinatown</v>
      </c>
      <c r="T1002" s="11" t="str">
        <f>VLOOKUP(P1002,Store_Dim!$A$2:$E$21,5,FALSE)</f>
        <v>Online</v>
      </c>
      <c r="U1002" s="11" t="s">
        <v>3725</v>
      </c>
      <c r="V1002" s="14">
        <f>VLOOKUP(Table1[[#This Row],[Sales_ID]],Sales!$A$2:$O$2001,2,FALSE)</f>
        <v>45525</v>
      </c>
      <c r="W1002" s="15">
        <f>VLOOKUP(Table1[[#This Row],[Sales_ID]],Sales!$A$2:$O$2001,12,FALSE)</f>
        <v>1</v>
      </c>
      <c r="X1002" s="16" t="str">
        <f>TEXT(VLOOKUP(Table1[[#This Row],[Sales_ID]],Sales!$A$2:$O$2001,13,FALSE),"₹#,##0")</f>
        <v>₹984</v>
      </c>
      <c r="Y1002" s="51">
        <f>VLOOKUP(Table1[[#This Row],[Sales_ID]],Sales!$A$2:$O$2001,14,FALSE)</f>
        <v>0</v>
      </c>
      <c r="Z1002" s="11" t="str">
        <f>VLOOKUP(Table1[[#This Row],[Sales_ID]],Sales!$A$2:$O$2001,10,FALSE)</f>
        <v>PayPal</v>
      </c>
      <c r="AA1002" s="50">
        <f>VLOOKUP(Table1[[#This Row],[Sales_ID]],Sales!$A$2:$O$2001,15,FALSE)</f>
        <v>984.37</v>
      </c>
    </row>
    <row r="1003" spans="1:27" x14ac:dyDescent="0.3">
      <c r="A1003" s="11" t="s">
        <v>767</v>
      </c>
      <c r="B1003" s="11" t="str">
        <f>PROPER(VLOOKUP(A1003,Customer!$A$2:$J$501,9,FALSE))</f>
        <v>Maria Hill</v>
      </c>
      <c r="C1003" s="11" t="str">
        <f>PROPER(VLOOKUP(A1003,Customer!$A$2:$H$501,3,FALSE))</f>
        <v>58</v>
      </c>
      <c r="D1003" s="11" t="str">
        <f>PROPER(VLOOKUP(A1003,Customer!$A$2:$H$501,4,FALSE))</f>
        <v>Female</v>
      </c>
      <c r="E1003" s="11" t="str">
        <f>PROPER(VLOOKUP(A1003,Customer!$A$2:$H$501,5,FALSE))</f>
        <v>Zamoraborough</v>
      </c>
      <c r="F1003" s="11" t="str">
        <f>PROPER(VLOOKUP(A1003,Customer!$A$2:$H$501,6,FALSE))</f>
        <v>Nevada</v>
      </c>
      <c r="G1003" s="11" t="str">
        <f>VLOOKUP(A1003,Customer!$A$2:$H$501,7,FALSE)</f>
        <v>USA</v>
      </c>
      <c r="H1003" s="11" t="str">
        <f>PROPER(VLOOKUP(A1003,Customer!$A$1:$J$501,10,FALSE))</f>
        <v>Platinum</v>
      </c>
      <c r="I1003" s="11" t="s">
        <v>1668</v>
      </c>
      <c r="J1003" s="11" t="str">
        <f>VLOOKUP(I1003, Product!$A$2:$H$501, 2,FALSE)</f>
        <v>Luxury Perfume Spray</v>
      </c>
      <c r="K1003" s="11" t="str">
        <f>VLOOKUP(I1003,Product!$A$2:$H$501,3,FALSE)</f>
        <v>Beauty</v>
      </c>
      <c r="L1003" s="11" t="str">
        <f>VLOOKUP(I1003, Product!$A$2:$H$501, 4,FALSE)</f>
        <v>Fragrance</v>
      </c>
      <c r="M1003" s="11" t="str">
        <f>VLOOKUP(I1003, Product!$A$2:$H$501,5,FALSE)</f>
        <v>Gibson, Green and Lopez</v>
      </c>
      <c r="N1003" s="12">
        <f>VLOOKUP(I1003, Product!$A$2:$I$501,8,FALSE)</f>
        <v>482.75</v>
      </c>
      <c r="O1003" s="12">
        <f>VLOOKUP(I1003, Product!$A$2:$I$501,9,FALSE)</f>
        <v>444</v>
      </c>
      <c r="P1003" s="11" t="s">
        <v>1797</v>
      </c>
      <c r="Q1003" s="11" t="str">
        <f>VLOOKUP(P1003,Store_Dim!$A$2:$E$21,2,FALSE)</f>
        <v>Gardner, Humphrey and Contreras</v>
      </c>
      <c r="R1003" s="11" t="str">
        <f>VLOOKUP(P1003,Store_Dim!$A$2:$E$21,3,FALSE)</f>
        <v>East</v>
      </c>
      <c r="S1003" s="11" t="str">
        <f>VLOOKUP(P1003,Store_Dim!$A$2:$E$21,4,FALSE)</f>
        <v>Johnsonville</v>
      </c>
      <c r="T1003" s="11" t="str">
        <f>VLOOKUP(P1003,Store_Dim!$A$2:$E$21,5,FALSE)</f>
        <v>Flagship</v>
      </c>
      <c r="U1003" s="11" t="s">
        <v>1845</v>
      </c>
      <c r="V1003" s="14">
        <f>VLOOKUP(Table1[[#This Row],[Sales_ID]],Sales!$A$2:$O$2001,2,FALSE)</f>
        <v>45369</v>
      </c>
      <c r="W1003" s="15">
        <f>VLOOKUP(Table1[[#This Row],[Sales_ID]],Sales!$A$2:$O$2001,12,FALSE)</f>
        <v>4</v>
      </c>
      <c r="X1003" s="16" t="str">
        <f>TEXT(VLOOKUP(Table1[[#This Row],[Sales_ID]],Sales!$A$2:$O$2001,13,FALSE),"₹#,##0")</f>
        <v>₹444</v>
      </c>
      <c r="Y1003" s="51">
        <f>VLOOKUP(Table1[[#This Row],[Sales_ID]],Sales!$A$2:$O$2001,14,FALSE)</f>
        <v>0.04</v>
      </c>
      <c r="Z1003" s="11" t="str">
        <f>VLOOKUP(Table1[[#This Row],[Sales_ID]],Sales!$A$2:$O$2001,10,FALSE)</f>
        <v>COD</v>
      </c>
      <c r="AA1003" s="50">
        <f>VLOOKUP(Table1[[#This Row],[Sales_ID]],Sales!$A$2:$O$2001,15,FALSE)</f>
        <v>1782.4512</v>
      </c>
    </row>
    <row r="1004" spans="1:27" x14ac:dyDescent="0.3">
      <c r="A1004" s="11" t="s">
        <v>1050</v>
      </c>
      <c r="B1004" s="11" t="str">
        <f>PROPER(VLOOKUP(A1004,Customer!$A$2:$J$501,9,FALSE))</f>
        <v>Mr. Christopher Sims</v>
      </c>
      <c r="C1004" s="11" t="str">
        <f>PROPER(VLOOKUP(A1004,Customer!$A$2:$H$501,3,FALSE))</f>
        <v>50</v>
      </c>
      <c r="D1004" s="11" t="str">
        <f>PROPER(VLOOKUP(A1004,Customer!$A$2:$H$501,4,FALSE))</f>
        <v>Female</v>
      </c>
      <c r="E1004" s="11" t="str">
        <f>PROPER(VLOOKUP(A1004,Customer!$A$2:$H$501,5,FALSE))</f>
        <v>Donaldsontown</v>
      </c>
      <c r="F1004" s="11" t="str">
        <f>PROPER(VLOOKUP(A1004,Customer!$A$2:$H$501,6,FALSE))</f>
        <v>Connecticut</v>
      </c>
      <c r="G1004" s="11" t="str">
        <f>VLOOKUP(A1004,Customer!$A$2:$H$501,7,FALSE)</f>
        <v>USA</v>
      </c>
      <c r="H1004" s="11" t="str">
        <f>PROPER(VLOOKUP(A1004,Customer!$A$1:$J$501,10,FALSE))</f>
        <v>Silver</v>
      </c>
      <c r="I1004" s="11" t="s">
        <v>1690</v>
      </c>
      <c r="J1004" s="11" t="str">
        <f>VLOOKUP(I1004, Product!$A$2:$H$501, 2,FALSE)</f>
        <v>Hair Repair Oil Treatment</v>
      </c>
      <c r="K1004" s="11" t="str">
        <f>VLOOKUP(I1004,Product!$A$2:$H$501,3,FALSE)</f>
        <v>Beauty</v>
      </c>
      <c r="L1004" s="11" t="str">
        <f>VLOOKUP(I1004, Product!$A$2:$H$501, 4,FALSE)</f>
        <v>Haircare</v>
      </c>
      <c r="M1004" s="11" t="str">
        <f>VLOOKUP(I1004, Product!$A$2:$H$501,5,FALSE)</f>
        <v>Hopkins Ltd</v>
      </c>
      <c r="N1004" s="12">
        <f>VLOOKUP(I1004, Product!$A$2:$I$501,8,FALSE)</f>
        <v>214.32</v>
      </c>
      <c r="O1004" s="12">
        <f>VLOOKUP(I1004, Product!$A$2:$I$501,9,FALSE)</f>
        <v>383</v>
      </c>
      <c r="P1004" s="11" t="s">
        <v>1786</v>
      </c>
      <c r="Q1004" s="11" t="str">
        <f>VLOOKUP(P1004,Store_Dim!$A$2:$E$21,2,FALSE)</f>
        <v>Moore, Padilla and Butler</v>
      </c>
      <c r="R1004" s="11" t="str">
        <f>VLOOKUP(P1004,Store_Dim!$A$2:$E$21,3,FALSE)</f>
        <v>South</v>
      </c>
      <c r="S1004" s="11" t="str">
        <f>VLOOKUP(P1004,Store_Dim!$A$2:$E$21,4,FALSE)</f>
        <v>East Johnstad</v>
      </c>
      <c r="T1004" s="11" t="str">
        <f>VLOOKUP(P1004,Store_Dim!$A$2:$E$21,5,FALSE)</f>
        <v>Flagship</v>
      </c>
      <c r="U1004" s="11" t="s">
        <v>2016</v>
      </c>
      <c r="V1004" s="14">
        <f>VLOOKUP(Table1[[#This Row],[Sales_ID]],Sales!$A$2:$O$2001,2,FALSE)</f>
        <v>45775</v>
      </c>
      <c r="W1004" s="15">
        <f>VLOOKUP(Table1[[#This Row],[Sales_ID]],Sales!$A$2:$O$2001,12,FALSE)</f>
        <v>3</v>
      </c>
      <c r="X1004" s="16" t="str">
        <f>TEXT(VLOOKUP(Table1[[#This Row],[Sales_ID]],Sales!$A$2:$O$2001,13,FALSE),"₹#,##0")</f>
        <v>₹445</v>
      </c>
      <c r="Y1004" s="51">
        <f>VLOOKUP(Table1[[#This Row],[Sales_ID]],Sales!$A$2:$O$2001,14,FALSE)</f>
        <v>0.14000000000000001</v>
      </c>
      <c r="Z1004" s="11" t="str">
        <f>VLOOKUP(Table1[[#This Row],[Sales_ID]],Sales!$A$2:$O$2001,10,FALSE)</f>
        <v>PayPal</v>
      </c>
      <c r="AA1004" s="50">
        <f>VLOOKUP(Table1[[#This Row],[Sales_ID]],Sales!$A$2:$O$2001,15,FALSE)</f>
        <v>1146.9390000000001</v>
      </c>
    </row>
    <row r="1005" spans="1:27" x14ac:dyDescent="0.3">
      <c r="A1005" s="11" t="s">
        <v>926</v>
      </c>
      <c r="B1005" s="11" t="str">
        <f>PROPER(VLOOKUP(A1005,Customer!$A$2:$J$501,9,FALSE))</f>
        <v>Ricardo Jones</v>
      </c>
      <c r="C1005" s="11" t="str">
        <f>PROPER(VLOOKUP(A1005,Customer!$A$2:$H$501,3,FALSE))</f>
        <v>30</v>
      </c>
      <c r="D1005" s="11" t="str">
        <f>PROPER(VLOOKUP(A1005,Customer!$A$2:$H$501,4,FALSE))</f>
        <v>Male</v>
      </c>
      <c r="E1005" s="11" t="str">
        <f>PROPER(VLOOKUP(A1005,Customer!$A$2:$H$501,5,FALSE))</f>
        <v>Danielland</v>
      </c>
      <c r="F1005" s="11" t="str">
        <f>PROPER(VLOOKUP(A1005,Customer!$A$2:$H$501,6,FALSE))</f>
        <v>Minnesota</v>
      </c>
      <c r="G1005" s="11" t="str">
        <f>VLOOKUP(A1005,Customer!$A$2:$H$501,7,FALSE)</f>
        <v>USA</v>
      </c>
      <c r="H1005" s="11" t="str">
        <f>PROPER(VLOOKUP(A1005,Customer!$A$1:$J$501,10,FALSE))</f>
        <v>Silver</v>
      </c>
      <c r="I1005" s="11" t="s">
        <v>1546</v>
      </c>
      <c r="J1005" s="11" t="str">
        <f>VLOOKUP(I1005, Product!$A$2:$H$501, 2,FALSE)</f>
        <v>Men's Graphic T-Shirt</v>
      </c>
      <c r="K1005" s="11" t="str">
        <f>VLOOKUP(I1005,Product!$A$2:$H$501,3,FALSE)</f>
        <v>Clothing</v>
      </c>
      <c r="L1005" s="11" t="str">
        <f>VLOOKUP(I1005, Product!$A$2:$H$501, 4,FALSE)</f>
        <v>Tops</v>
      </c>
      <c r="M1005" s="11" t="str">
        <f>VLOOKUP(I1005, Product!$A$2:$H$501,5,FALSE)</f>
        <v>Terry-Moore</v>
      </c>
      <c r="N1005" s="12">
        <f>VLOOKUP(I1005, Product!$A$2:$I$501,8,FALSE)</f>
        <v>342.56</v>
      </c>
      <c r="O1005" s="12">
        <f>VLOOKUP(I1005, Product!$A$2:$I$501,9,FALSE)</f>
        <v>181</v>
      </c>
      <c r="P1005" s="11" t="s">
        <v>1794</v>
      </c>
      <c r="Q1005" s="11" t="str">
        <f>VLOOKUP(P1005,Store_Dim!$A$2:$E$21,2,FALSE)</f>
        <v>Thomas, Bridges and Harris</v>
      </c>
      <c r="R1005" s="11" t="str">
        <f>VLOOKUP(P1005,Store_Dim!$A$2:$E$21,3,FALSE)</f>
        <v>North</v>
      </c>
      <c r="S1005" s="11" t="str">
        <f>VLOOKUP(P1005,Store_Dim!$A$2:$E$21,4,FALSE)</f>
        <v>Sabrinatown</v>
      </c>
      <c r="T1005" s="11" t="str">
        <f>VLOOKUP(P1005,Store_Dim!$A$2:$E$21,5,FALSE)</f>
        <v>Online</v>
      </c>
      <c r="U1005" s="11" t="s">
        <v>3726</v>
      </c>
      <c r="V1005" s="14">
        <f>VLOOKUP(Table1[[#This Row],[Sales_ID]],Sales!$A$2:$O$2001,2,FALSE)</f>
        <v>45329</v>
      </c>
      <c r="W1005" s="15">
        <f>VLOOKUP(Table1[[#This Row],[Sales_ID]],Sales!$A$2:$O$2001,12,FALSE)</f>
        <v>2</v>
      </c>
      <c r="X1005" s="16" t="str">
        <f>TEXT(VLOOKUP(Table1[[#This Row],[Sales_ID]],Sales!$A$2:$O$2001,13,FALSE),"₹#,##0")</f>
        <v>₹238</v>
      </c>
      <c r="Y1005" s="51">
        <f>VLOOKUP(Table1[[#This Row],[Sales_ID]],Sales!$A$2:$O$2001,14,FALSE)</f>
        <v>0.12</v>
      </c>
      <c r="Z1005" s="11" t="str">
        <f>VLOOKUP(Table1[[#This Row],[Sales_ID]],Sales!$A$2:$O$2001,10,FALSE)</f>
        <v>Credit Card</v>
      </c>
      <c r="AA1005" s="50">
        <f>VLOOKUP(Table1[[#This Row],[Sales_ID]],Sales!$A$2:$O$2001,15,FALSE)</f>
        <v>418.15839999999997</v>
      </c>
    </row>
    <row r="1006" spans="1:27" x14ac:dyDescent="0.3">
      <c r="A1006" s="11" t="s">
        <v>1337</v>
      </c>
      <c r="B1006" s="11" t="str">
        <f>PROPER(VLOOKUP(A1006,Customer!$A$2:$J$501,9,FALSE))</f>
        <v>John Smith</v>
      </c>
      <c r="C1006" s="11" t="str">
        <f>PROPER(VLOOKUP(A1006,Customer!$A$2:$H$501,3,FALSE))</f>
        <v>27</v>
      </c>
      <c r="D1006" s="11" t="str">
        <f>PROPER(VLOOKUP(A1006,Customer!$A$2:$H$501,4,FALSE))</f>
        <v>Male</v>
      </c>
      <c r="E1006" s="11" t="str">
        <f>PROPER(VLOOKUP(A1006,Customer!$A$2:$H$501,5,FALSE))</f>
        <v>South Andrewport</v>
      </c>
      <c r="F1006" s="11" t="str">
        <f>PROPER(VLOOKUP(A1006,Customer!$A$2:$H$501,6,FALSE))</f>
        <v>California</v>
      </c>
      <c r="G1006" s="11" t="str">
        <f>VLOOKUP(A1006,Customer!$A$2:$H$501,7,FALSE)</f>
        <v>USA</v>
      </c>
      <c r="H1006" s="11" t="str">
        <f>PROPER(VLOOKUP(A1006,Customer!$A$1:$J$501,10,FALSE))</f>
        <v>Platinum</v>
      </c>
      <c r="I1006" s="11" t="s">
        <v>1598</v>
      </c>
      <c r="J1006" s="11" t="str">
        <f>VLOOKUP(I1006, Product!$A$2:$H$501, 2,FALSE)</f>
        <v>Women's Scarf Set</v>
      </c>
      <c r="K1006" s="11" t="str">
        <f>VLOOKUP(I1006,Product!$A$2:$H$501,3,FALSE)</f>
        <v>Clothing</v>
      </c>
      <c r="L1006" s="11" t="str">
        <f>VLOOKUP(I1006, Product!$A$2:$H$501, 4,FALSE)</f>
        <v>Accessories</v>
      </c>
      <c r="M1006" s="11" t="str">
        <f>VLOOKUP(I1006, Product!$A$2:$H$501,5,FALSE)</f>
        <v>Brown and Sons</v>
      </c>
      <c r="N1006" s="12">
        <f>VLOOKUP(I1006, Product!$A$2:$I$501,8,FALSE)</f>
        <v>174.02</v>
      </c>
      <c r="O1006" s="12">
        <f>VLOOKUP(I1006, Product!$A$2:$I$501,9,FALSE)</f>
        <v>268</v>
      </c>
      <c r="P1006" s="11" t="s">
        <v>1782</v>
      </c>
      <c r="Q1006" s="11" t="str">
        <f>VLOOKUP(P1006,Store_Dim!$A$2:$E$21,2,FALSE)</f>
        <v>Bean, Jones and Park</v>
      </c>
      <c r="R1006" s="11" t="str">
        <f>VLOOKUP(P1006,Store_Dim!$A$2:$E$21,3,FALSE)</f>
        <v>West</v>
      </c>
      <c r="S1006" s="11" t="str">
        <f>VLOOKUP(P1006,Store_Dim!$A$2:$E$21,4,FALSE)</f>
        <v>Thompsonborough</v>
      </c>
      <c r="T1006" s="11" t="str">
        <f>VLOOKUP(P1006,Store_Dim!$A$2:$E$21,5,FALSE)</f>
        <v>Online</v>
      </c>
      <c r="U1006" s="11" t="s">
        <v>3727</v>
      </c>
      <c r="V1006" s="14">
        <f>VLOOKUP(Table1[[#This Row],[Sales_ID]],Sales!$A$2:$O$2001,2,FALSE)</f>
        <v>45250</v>
      </c>
      <c r="W1006" s="15">
        <f>VLOOKUP(Table1[[#This Row],[Sales_ID]],Sales!$A$2:$O$2001,12,FALSE)</f>
        <v>1</v>
      </c>
      <c r="X1006" s="16" t="str">
        <f>TEXT(VLOOKUP(Table1[[#This Row],[Sales_ID]],Sales!$A$2:$O$2001,13,FALSE),"₹#,##0")</f>
        <v>₹52</v>
      </c>
      <c r="Y1006" s="51">
        <f>VLOOKUP(Table1[[#This Row],[Sales_ID]],Sales!$A$2:$O$2001,14,FALSE)</f>
        <v>0.27</v>
      </c>
      <c r="Z1006" s="11" t="str">
        <f>VLOOKUP(Table1[[#This Row],[Sales_ID]],Sales!$A$2:$O$2001,10,FALSE)</f>
        <v>COD</v>
      </c>
      <c r="AA1006" s="50">
        <f>VLOOKUP(Table1[[#This Row],[Sales_ID]],Sales!$A$2:$O$2001,15,FALSE)</f>
        <v>38.003799999999998</v>
      </c>
    </row>
    <row r="1007" spans="1:27" x14ac:dyDescent="0.3">
      <c r="A1007" s="11" t="s">
        <v>1405</v>
      </c>
      <c r="B1007" s="11" t="str">
        <f>PROPER(VLOOKUP(A1007,Customer!$A$2:$J$501,9,FALSE))</f>
        <v>Tyler Weber</v>
      </c>
      <c r="C1007" s="11" t="str">
        <f>PROPER(VLOOKUP(A1007,Customer!$A$2:$H$501,3,FALSE))</f>
        <v>54</v>
      </c>
      <c r="D1007" s="11" t="str">
        <f>PROPER(VLOOKUP(A1007,Customer!$A$2:$H$501,4,FALSE))</f>
        <v>Male</v>
      </c>
      <c r="E1007" s="11" t="str">
        <f>PROPER(VLOOKUP(A1007,Customer!$A$2:$H$501,5,FALSE))</f>
        <v>East Yvette</v>
      </c>
      <c r="F1007" s="11" t="str">
        <f>PROPER(VLOOKUP(A1007,Customer!$A$2:$H$501,6,FALSE))</f>
        <v>Illinois</v>
      </c>
      <c r="G1007" s="11" t="str">
        <f>VLOOKUP(A1007,Customer!$A$2:$H$501,7,FALSE)</f>
        <v>USA</v>
      </c>
      <c r="H1007" s="11" t="str">
        <f>PROPER(VLOOKUP(A1007,Customer!$A$1:$J$501,10,FALSE))</f>
        <v>Gold</v>
      </c>
      <c r="I1007" s="11" t="s">
        <v>1551</v>
      </c>
      <c r="J1007" s="11" t="str">
        <f>VLOOKUP(I1007, Product!$A$2:$H$501, 2,FALSE)</f>
        <v>Men's Running Jacket</v>
      </c>
      <c r="K1007" s="11" t="str">
        <f>VLOOKUP(I1007,Product!$A$2:$H$501,3,FALSE)</f>
        <v>Clothing</v>
      </c>
      <c r="L1007" s="11" t="str">
        <f>VLOOKUP(I1007, Product!$A$2:$H$501, 4,FALSE)</f>
        <v>Outerwear</v>
      </c>
      <c r="M1007" s="11" t="str">
        <f>VLOOKUP(I1007, Product!$A$2:$H$501,5,FALSE)</f>
        <v>Pineda Ltd</v>
      </c>
      <c r="N1007" s="12">
        <f>VLOOKUP(I1007, Product!$A$2:$I$501,8,FALSE)</f>
        <v>364.67</v>
      </c>
      <c r="O1007" s="12">
        <f>VLOOKUP(I1007, Product!$A$2:$I$501,9,FALSE)</f>
        <v>452</v>
      </c>
      <c r="P1007" s="11" t="s">
        <v>1757</v>
      </c>
      <c r="Q1007" s="11" t="str">
        <f>VLOOKUP(P1007,Store_Dim!$A$2:$E$21,2,FALSE)</f>
        <v>Martinez, Adkins and Johnson</v>
      </c>
      <c r="R1007" s="11" t="str">
        <f>VLOOKUP(P1007,Store_Dim!$A$2:$E$21,3,FALSE)</f>
        <v>North</v>
      </c>
      <c r="S1007" s="11" t="str">
        <f>VLOOKUP(P1007,Store_Dim!$A$2:$E$21,4,FALSE)</f>
        <v>Danielmouth</v>
      </c>
      <c r="T1007" s="11" t="str">
        <f>VLOOKUP(P1007,Store_Dim!$A$2:$E$21,5,FALSE)</f>
        <v>Flagship</v>
      </c>
      <c r="U1007" s="11" t="s">
        <v>3728</v>
      </c>
      <c r="V1007" s="14">
        <f>VLOOKUP(Table1[[#This Row],[Sales_ID]],Sales!$A$2:$O$2001,2,FALSE)</f>
        <v>45691</v>
      </c>
      <c r="W1007" s="15">
        <f>VLOOKUP(Table1[[#This Row],[Sales_ID]],Sales!$A$2:$O$2001,12,FALSE)</f>
        <v>2</v>
      </c>
      <c r="X1007" s="16" t="str">
        <f>TEXT(VLOOKUP(Table1[[#This Row],[Sales_ID]],Sales!$A$2:$O$2001,13,FALSE),"₹#,##0")</f>
        <v>₹595</v>
      </c>
      <c r="Y1007" s="51">
        <f>VLOOKUP(Table1[[#This Row],[Sales_ID]],Sales!$A$2:$O$2001,14,FALSE)</f>
        <v>0.12</v>
      </c>
      <c r="Z1007" s="11" t="str">
        <f>VLOOKUP(Table1[[#This Row],[Sales_ID]],Sales!$A$2:$O$2001,10,FALSE)</f>
        <v>Credit Card</v>
      </c>
      <c r="AA1007" s="50">
        <f>VLOOKUP(Table1[[#This Row],[Sales_ID]],Sales!$A$2:$O$2001,15,FALSE)</f>
        <v>1046.5488</v>
      </c>
    </row>
    <row r="1008" spans="1:27" x14ac:dyDescent="0.3">
      <c r="A1008" s="11" t="s">
        <v>556</v>
      </c>
      <c r="B1008" s="11" t="str">
        <f>PROPER(VLOOKUP(A1008,Customer!$A$2:$J$501,9,FALSE))</f>
        <v>Antonio Wade</v>
      </c>
      <c r="C1008" s="11" t="str">
        <f>PROPER(VLOOKUP(A1008,Customer!$A$2:$H$501,3,FALSE))</f>
        <v>36</v>
      </c>
      <c r="D1008" s="11" t="str">
        <f>PROPER(VLOOKUP(A1008,Customer!$A$2:$H$501,4,FALSE))</f>
        <v>Female</v>
      </c>
      <c r="E1008" s="11" t="str">
        <f>PROPER(VLOOKUP(A1008,Customer!$A$2:$H$501,5,FALSE))</f>
        <v>New Jasonmouth</v>
      </c>
      <c r="F1008" s="11" t="str">
        <f>PROPER(VLOOKUP(A1008,Customer!$A$2:$H$501,6,FALSE))</f>
        <v>Tennessee</v>
      </c>
      <c r="G1008" s="11" t="str">
        <f>VLOOKUP(A1008,Customer!$A$2:$H$501,7,FALSE)</f>
        <v>USA</v>
      </c>
      <c r="H1008" s="11" t="str">
        <f>PROPER(VLOOKUP(A1008,Customer!$A$1:$J$501,10,FALSE))</f>
        <v>Gold</v>
      </c>
      <c r="I1008" s="11" t="s">
        <v>1551</v>
      </c>
      <c r="J1008" s="11" t="str">
        <f>VLOOKUP(I1008, Product!$A$2:$H$501, 2,FALSE)</f>
        <v>Men's Running Jacket</v>
      </c>
      <c r="K1008" s="11" t="str">
        <f>VLOOKUP(I1008,Product!$A$2:$H$501,3,FALSE)</f>
        <v>Clothing</v>
      </c>
      <c r="L1008" s="11" t="str">
        <f>VLOOKUP(I1008, Product!$A$2:$H$501, 4,FALSE)</f>
        <v>Outerwear</v>
      </c>
      <c r="M1008" s="11" t="str">
        <f>VLOOKUP(I1008, Product!$A$2:$H$501,5,FALSE)</f>
        <v>Pineda Ltd</v>
      </c>
      <c r="N1008" s="12">
        <f>VLOOKUP(I1008, Product!$A$2:$I$501,8,FALSE)</f>
        <v>364.67</v>
      </c>
      <c r="O1008" s="12">
        <f>VLOOKUP(I1008, Product!$A$2:$I$501,9,FALSE)</f>
        <v>452</v>
      </c>
      <c r="P1008" s="11" t="s">
        <v>1752</v>
      </c>
      <c r="Q1008" s="11" t="str">
        <f>VLOOKUP(P1008,Store_Dim!$A$2:$E$21,2,FALSE)</f>
        <v>Rivera-Warner</v>
      </c>
      <c r="R1008" s="11" t="str">
        <f>VLOOKUP(P1008,Store_Dim!$A$2:$E$21,3,FALSE)</f>
        <v>East</v>
      </c>
      <c r="S1008" s="11" t="str">
        <f>VLOOKUP(P1008,Store_Dim!$A$2:$E$21,4,FALSE)</f>
        <v>Washingtonfurt</v>
      </c>
      <c r="T1008" s="11" t="str">
        <f>VLOOKUP(P1008,Store_Dim!$A$2:$E$21,5,FALSE)</f>
        <v>Flagship</v>
      </c>
      <c r="U1008" s="11" t="s">
        <v>3729</v>
      </c>
      <c r="V1008" s="14">
        <f>VLOOKUP(Table1[[#This Row],[Sales_ID]],Sales!$A$2:$O$2001,2,FALSE)</f>
        <v>45644</v>
      </c>
      <c r="W1008" s="15">
        <f>VLOOKUP(Table1[[#This Row],[Sales_ID]],Sales!$A$2:$O$2001,12,FALSE)</f>
        <v>3</v>
      </c>
      <c r="X1008" s="16" t="str">
        <f>TEXT(VLOOKUP(Table1[[#This Row],[Sales_ID]],Sales!$A$2:$O$2001,13,FALSE),"₹#,##0")</f>
        <v>₹476</v>
      </c>
      <c r="Y1008" s="51">
        <f>VLOOKUP(Table1[[#This Row],[Sales_ID]],Sales!$A$2:$O$2001,14,FALSE)</f>
        <v>0.05</v>
      </c>
      <c r="Z1008" s="11" t="str">
        <f>VLOOKUP(Table1[[#This Row],[Sales_ID]],Sales!$A$2:$O$2001,10,FALSE)</f>
        <v>COD</v>
      </c>
      <c r="AA1008" s="50">
        <f>VLOOKUP(Table1[[#This Row],[Sales_ID]],Sales!$A$2:$O$2001,15,FALSE)</f>
        <v>1356.885</v>
      </c>
    </row>
    <row r="1009" spans="1:27" x14ac:dyDescent="0.3">
      <c r="A1009" s="11" t="s">
        <v>227</v>
      </c>
      <c r="B1009" s="11" t="str">
        <f>PROPER(VLOOKUP(A1009,Customer!$A$2:$J$501,9,FALSE))</f>
        <v>Kristin Stein</v>
      </c>
      <c r="C1009" s="11" t="str">
        <f>PROPER(VLOOKUP(A1009,Customer!$A$2:$H$501,3,FALSE))</f>
        <v>23</v>
      </c>
      <c r="D1009" s="11" t="str">
        <f>PROPER(VLOOKUP(A1009,Customer!$A$2:$H$501,4,FALSE))</f>
        <v>Male</v>
      </c>
      <c r="E1009" s="11" t="str">
        <f>PROPER(VLOOKUP(A1009,Customer!$A$2:$H$501,5,FALSE))</f>
        <v>Jennifermouth</v>
      </c>
      <c r="F1009" s="11" t="str">
        <f>PROPER(VLOOKUP(A1009,Customer!$A$2:$H$501,6,FALSE))</f>
        <v>Missouri</v>
      </c>
      <c r="G1009" s="11" t="str">
        <f>VLOOKUP(A1009,Customer!$A$2:$H$501,7,FALSE)</f>
        <v>USA</v>
      </c>
      <c r="H1009" s="11" t="str">
        <f>PROPER(VLOOKUP(A1009,Customer!$A$1:$J$501,10,FALSE))</f>
        <v>Silver</v>
      </c>
      <c r="I1009" s="11" t="s">
        <v>1670</v>
      </c>
      <c r="J1009" s="11" t="str">
        <f>VLOOKUP(I1009, Product!$A$2:$H$501, 2,FALSE)</f>
        <v>Tennis Ball 3-Pack</v>
      </c>
      <c r="K1009" s="11" t="str">
        <f>VLOOKUP(I1009,Product!$A$2:$H$501,3,FALSE)</f>
        <v>Sports</v>
      </c>
      <c r="L1009" s="11" t="str">
        <f>VLOOKUP(I1009, Product!$A$2:$H$501, 4,FALSE)</f>
        <v>Equipment</v>
      </c>
      <c r="M1009" s="11" t="str">
        <f>VLOOKUP(I1009, Product!$A$2:$H$501,5,FALSE)</f>
        <v>Lopez LLC</v>
      </c>
      <c r="N1009" s="12">
        <f>VLOOKUP(I1009, Product!$A$2:$I$501,8,FALSE)</f>
        <v>103.45</v>
      </c>
      <c r="O1009" s="12">
        <f>VLOOKUP(I1009, Product!$A$2:$I$501,9,FALSE)</f>
        <v>465</v>
      </c>
      <c r="P1009" s="11" t="s">
        <v>1776</v>
      </c>
      <c r="Q1009" s="11" t="str">
        <f>VLOOKUP(P1009,Store_Dim!$A$2:$E$21,2,FALSE)</f>
        <v>Benson-Elliott</v>
      </c>
      <c r="R1009" s="11" t="str">
        <f>VLOOKUP(P1009,Store_Dim!$A$2:$E$21,3,FALSE)</f>
        <v>East</v>
      </c>
      <c r="S1009" s="11" t="str">
        <f>VLOOKUP(P1009,Store_Dim!$A$2:$E$21,4,FALSE)</f>
        <v>Port Josephberg</v>
      </c>
      <c r="T1009" s="11" t="str">
        <f>VLOOKUP(P1009,Store_Dim!$A$2:$E$21,5,FALSE)</f>
        <v>Online</v>
      </c>
      <c r="U1009" s="11" t="s">
        <v>3730</v>
      </c>
      <c r="V1009" s="14">
        <f>VLOOKUP(Table1[[#This Row],[Sales_ID]],Sales!$A$2:$O$2001,2,FALSE)</f>
        <v>45514</v>
      </c>
      <c r="W1009" s="15">
        <f>VLOOKUP(Table1[[#This Row],[Sales_ID]],Sales!$A$2:$O$2001,12,FALSE)</f>
        <v>1</v>
      </c>
      <c r="X1009" s="16" t="str">
        <f>TEXT(VLOOKUP(Table1[[#This Row],[Sales_ID]],Sales!$A$2:$O$2001,13,FALSE),"₹#,##0")</f>
        <v>₹546</v>
      </c>
      <c r="Y1009" s="51">
        <f>VLOOKUP(Table1[[#This Row],[Sales_ID]],Sales!$A$2:$O$2001,14,FALSE)</f>
        <v>0.08</v>
      </c>
      <c r="Z1009" s="11" t="str">
        <f>VLOOKUP(Table1[[#This Row],[Sales_ID]],Sales!$A$2:$O$2001,10,FALSE)</f>
        <v>COD</v>
      </c>
      <c r="AA1009" s="50">
        <f>VLOOKUP(Table1[[#This Row],[Sales_ID]],Sales!$A$2:$O$2001,15,FALSE)</f>
        <v>502.75240000000002</v>
      </c>
    </row>
    <row r="1010" spans="1:27" x14ac:dyDescent="0.3">
      <c r="A1010" s="11" t="s">
        <v>582</v>
      </c>
      <c r="B1010" s="11" t="str">
        <f>PROPER(VLOOKUP(A1010,Customer!$A$2:$J$501,9,FALSE))</f>
        <v>John Bradford</v>
      </c>
      <c r="C1010" s="11" t="str">
        <f>PROPER(VLOOKUP(A1010,Customer!$A$2:$H$501,3,FALSE))</f>
        <v>48</v>
      </c>
      <c r="D1010" s="11" t="str">
        <f>PROPER(VLOOKUP(A1010,Customer!$A$2:$H$501,4,FALSE))</f>
        <v>Male</v>
      </c>
      <c r="E1010" s="11" t="str">
        <f>PROPER(VLOOKUP(A1010,Customer!$A$2:$H$501,5,FALSE))</f>
        <v>Anabury</v>
      </c>
      <c r="F1010" s="11" t="str">
        <f>PROPER(VLOOKUP(A1010,Customer!$A$2:$H$501,6,FALSE))</f>
        <v>Vermont</v>
      </c>
      <c r="G1010" s="11" t="str">
        <f>VLOOKUP(A1010,Customer!$A$2:$H$501,7,FALSE)</f>
        <v>USA</v>
      </c>
      <c r="H1010" s="11" t="str">
        <f>PROPER(VLOOKUP(A1010,Customer!$A$1:$J$501,10,FALSE))</f>
        <v>Silver</v>
      </c>
      <c r="I1010" s="11" t="s">
        <v>1698</v>
      </c>
      <c r="J1010" s="11" t="str">
        <f>VLOOKUP(I1010, Product!$A$2:$H$501, 2,FALSE)</f>
        <v>Women's Ankle Boots</v>
      </c>
      <c r="K1010" s="11" t="str">
        <f>VLOOKUP(I1010,Product!$A$2:$H$501,3,FALSE)</f>
        <v>Clothing</v>
      </c>
      <c r="L1010" s="11" t="str">
        <f>VLOOKUP(I1010, Product!$A$2:$H$501, 4,FALSE)</f>
        <v>Footwear</v>
      </c>
      <c r="M1010" s="11" t="str">
        <f>VLOOKUP(I1010, Product!$A$2:$H$501,5,FALSE)</f>
        <v>Poole PLC</v>
      </c>
      <c r="N1010" s="12">
        <f>VLOOKUP(I1010, Product!$A$2:$I$501,8,FALSE)</f>
        <v>158.13999999999999</v>
      </c>
      <c r="O1010" s="12">
        <f>VLOOKUP(I1010, Product!$A$2:$I$501,9,FALSE)</f>
        <v>82</v>
      </c>
      <c r="P1010" s="11" t="s">
        <v>1794</v>
      </c>
      <c r="Q1010" s="11" t="str">
        <f>VLOOKUP(P1010,Store_Dim!$A$2:$E$21,2,FALSE)</f>
        <v>Thomas, Bridges and Harris</v>
      </c>
      <c r="R1010" s="11" t="str">
        <f>VLOOKUP(P1010,Store_Dim!$A$2:$E$21,3,FALSE)</f>
        <v>North</v>
      </c>
      <c r="S1010" s="11" t="str">
        <f>VLOOKUP(P1010,Store_Dim!$A$2:$E$21,4,FALSE)</f>
        <v>Sabrinatown</v>
      </c>
      <c r="T1010" s="11" t="str">
        <f>VLOOKUP(P1010,Store_Dim!$A$2:$E$21,5,FALSE)</f>
        <v>Online</v>
      </c>
      <c r="U1010" s="11" t="s">
        <v>3731</v>
      </c>
      <c r="V1010" s="14">
        <f>VLOOKUP(Table1[[#This Row],[Sales_ID]],Sales!$A$2:$O$2001,2,FALSE)</f>
        <v>45760</v>
      </c>
      <c r="W1010" s="15">
        <f>VLOOKUP(Table1[[#This Row],[Sales_ID]],Sales!$A$2:$O$2001,12,FALSE)</f>
        <v>1</v>
      </c>
      <c r="X1010" s="16" t="str">
        <f>TEXT(VLOOKUP(Table1[[#This Row],[Sales_ID]],Sales!$A$2:$O$2001,13,FALSE),"₹#,##0")</f>
        <v>₹979</v>
      </c>
      <c r="Y1010" s="51">
        <f>VLOOKUP(Table1[[#This Row],[Sales_ID]],Sales!$A$2:$O$2001,14,FALSE)</f>
        <v>0.19</v>
      </c>
      <c r="Z1010" s="11" t="str">
        <f>VLOOKUP(Table1[[#This Row],[Sales_ID]],Sales!$A$2:$O$2001,10,FALSE)</f>
        <v>COD</v>
      </c>
      <c r="AA1010" s="50">
        <f>VLOOKUP(Table1[[#This Row],[Sales_ID]],Sales!$A$2:$O$2001,15,FALSE)</f>
        <v>793.38690000000008</v>
      </c>
    </row>
    <row r="1011" spans="1:27" x14ac:dyDescent="0.3">
      <c r="A1011" s="11" t="s">
        <v>634</v>
      </c>
      <c r="B1011" s="11" t="str">
        <f>PROPER(VLOOKUP(A1011,Customer!$A$2:$J$501,9,FALSE))</f>
        <v>David Roberts</v>
      </c>
      <c r="C1011" s="11" t="str">
        <f>PROPER(VLOOKUP(A1011,Customer!$A$2:$H$501,3,FALSE))</f>
        <v>38</v>
      </c>
      <c r="D1011" s="11" t="str">
        <f>PROPER(VLOOKUP(A1011,Customer!$A$2:$H$501,4,FALSE))</f>
        <v>Male</v>
      </c>
      <c r="E1011" s="11" t="str">
        <f>PROPER(VLOOKUP(A1011,Customer!$A$2:$H$501,5,FALSE))</f>
        <v>Port Amanda</v>
      </c>
      <c r="F1011" s="11" t="str">
        <f>PROPER(VLOOKUP(A1011,Customer!$A$2:$H$501,6,FALSE))</f>
        <v>Georgia</v>
      </c>
      <c r="G1011" s="11" t="str">
        <f>VLOOKUP(A1011,Customer!$A$2:$H$501,7,FALSE)</f>
        <v>USA</v>
      </c>
      <c r="H1011" s="11" t="str">
        <f>PROPER(VLOOKUP(A1011,Customer!$A$1:$J$501,10,FALSE))</f>
        <v>Gold</v>
      </c>
      <c r="I1011" s="11" t="s">
        <v>1582</v>
      </c>
      <c r="J1011" s="11" t="str">
        <f>VLOOKUP(I1011, Product!$A$2:$H$501, 2,FALSE)</f>
        <v>Soccer Training Cone Set</v>
      </c>
      <c r="K1011" s="11" t="str">
        <f>VLOOKUP(I1011,Product!$A$2:$H$501,3,FALSE)</f>
        <v>Sports</v>
      </c>
      <c r="L1011" s="11" t="str">
        <f>VLOOKUP(I1011, Product!$A$2:$H$501, 4,FALSE)</f>
        <v>Accessories</v>
      </c>
      <c r="M1011" s="11" t="str">
        <f>VLOOKUP(I1011, Product!$A$2:$H$501,5,FALSE)</f>
        <v>Ford, Murphy and Wilson</v>
      </c>
      <c r="N1011" s="12">
        <f>VLOOKUP(I1011, Product!$A$2:$I$501,8,FALSE)</f>
        <v>144.53</v>
      </c>
      <c r="O1011" s="12">
        <f>VLOOKUP(I1011, Product!$A$2:$I$501,9,FALSE)</f>
        <v>367</v>
      </c>
      <c r="P1011" s="11" t="s">
        <v>1761</v>
      </c>
      <c r="Q1011" s="11" t="str">
        <f>VLOOKUP(P1011,Store_Dim!$A$2:$E$21,2,FALSE)</f>
        <v>Black-Horn</v>
      </c>
      <c r="R1011" s="11" t="str">
        <f>VLOOKUP(P1011,Store_Dim!$A$2:$E$21,3,FALSE)</f>
        <v>South</v>
      </c>
      <c r="S1011" s="11" t="str">
        <f>VLOOKUP(P1011,Store_Dim!$A$2:$E$21,4,FALSE)</f>
        <v>North Nancyview</v>
      </c>
      <c r="T1011" s="11" t="str">
        <f>VLOOKUP(P1011,Store_Dim!$A$2:$E$21,5,FALSE)</f>
        <v>Outlet</v>
      </c>
      <c r="U1011" s="11" t="s">
        <v>3732</v>
      </c>
      <c r="V1011" s="14">
        <f>VLOOKUP(Table1[[#This Row],[Sales_ID]],Sales!$A$2:$O$2001,2,FALSE)</f>
        <v>45289</v>
      </c>
      <c r="W1011" s="15">
        <f>VLOOKUP(Table1[[#This Row],[Sales_ID]],Sales!$A$2:$O$2001,12,FALSE)</f>
        <v>3</v>
      </c>
      <c r="X1011" s="16" t="str">
        <f>TEXT(VLOOKUP(Table1[[#This Row],[Sales_ID]],Sales!$A$2:$O$2001,13,FALSE),"₹#,##0")</f>
        <v>₹989</v>
      </c>
      <c r="Y1011" s="51">
        <f>VLOOKUP(Table1[[#This Row],[Sales_ID]],Sales!$A$2:$O$2001,14,FALSE)</f>
        <v>0.3</v>
      </c>
      <c r="Z1011" s="11" t="str">
        <f>VLOOKUP(Table1[[#This Row],[Sales_ID]],Sales!$A$2:$O$2001,10,FALSE)</f>
        <v>COD</v>
      </c>
      <c r="AA1011" s="50">
        <f>VLOOKUP(Table1[[#This Row],[Sales_ID]],Sales!$A$2:$O$2001,15,FALSE)</f>
        <v>2075.913</v>
      </c>
    </row>
    <row r="1012" spans="1:27" x14ac:dyDescent="0.3">
      <c r="A1012" s="11" t="s">
        <v>815</v>
      </c>
      <c r="B1012" s="11" t="str">
        <f>PROPER(VLOOKUP(A1012,Customer!$A$2:$J$501,9,FALSE))</f>
        <v>Damon Perez</v>
      </c>
      <c r="C1012" s="11" t="str">
        <f>PROPER(VLOOKUP(A1012,Customer!$A$2:$H$501,3,FALSE))</f>
        <v>21</v>
      </c>
      <c r="D1012" s="11" t="str">
        <f>PROPER(VLOOKUP(A1012,Customer!$A$2:$H$501,4,FALSE))</f>
        <v>Male</v>
      </c>
      <c r="E1012" s="11" t="str">
        <f>PROPER(VLOOKUP(A1012,Customer!$A$2:$H$501,5,FALSE))</f>
        <v>Jasonton</v>
      </c>
      <c r="F1012" s="11" t="str">
        <f>PROPER(VLOOKUP(A1012,Customer!$A$2:$H$501,6,FALSE))</f>
        <v>Ohio</v>
      </c>
      <c r="G1012" s="11" t="str">
        <f>VLOOKUP(A1012,Customer!$A$2:$H$501,7,FALSE)</f>
        <v>USA</v>
      </c>
      <c r="H1012" s="11" t="str">
        <f>PROPER(VLOOKUP(A1012,Customer!$A$1:$J$501,10,FALSE))</f>
        <v>Gold</v>
      </c>
      <c r="I1012" s="11" t="s">
        <v>1700</v>
      </c>
      <c r="J1012" s="11" t="str">
        <f>VLOOKUP(I1012, Product!$A$2:$H$501, 2,FALSE)</f>
        <v>Wireless Mouse</v>
      </c>
      <c r="K1012" s="11" t="str">
        <f>VLOOKUP(I1012,Product!$A$2:$H$501,3,FALSE)</f>
        <v>Electronics</v>
      </c>
      <c r="L1012" s="11" t="str">
        <f>VLOOKUP(I1012, Product!$A$2:$H$501, 4,FALSE)</f>
        <v>Computer</v>
      </c>
      <c r="M1012" s="11" t="str">
        <f>VLOOKUP(I1012, Product!$A$2:$H$501,5,FALSE)</f>
        <v>Larson Ltd</v>
      </c>
      <c r="N1012" s="12">
        <f>VLOOKUP(I1012, Product!$A$2:$I$501,8,FALSE)</f>
        <v>392.89</v>
      </c>
      <c r="O1012" s="12">
        <f>VLOOKUP(I1012, Product!$A$2:$I$501,9,FALSE)</f>
        <v>320</v>
      </c>
      <c r="P1012" s="11" t="s">
        <v>1766</v>
      </c>
      <c r="Q1012" s="11" t="str">
        <f>VLOOKUP(P1012,Store_Dim!$A$2:$E$21,2,FALSE)</f>
        <v>Johnson-Wright</v>
      </c>
      <c r="R1012" s="11" t="str">
        <f>VLOOKUP(P1012,Store_Dim!$A$2:$E$21,3,FALSE)</f>
        <v>North</v>
      </c>
      <c r="S1012" s="11" t="str">
        <f>VLOOKUP(P1012,Store_Dim!$A$2:$E$21,4,FALSE)</f>
        <v>Hoodberg</v>
      </c>
      <c r="T1012" s="11" t="str">
        <f>VLOOKUP(P1012,Store_Dim!$A$2:$E$21,5,FALSE)</f>
        <v>Outlet</v>
      </c>
      <c r="U1012" s="11" t="s">
        <v>3733</v>
      </c>
      <c r="V1012" s="14">
        <f>VLOOKUP(Table1[[#This Row],[Sales_ID]],Sales!$A$2:$O$2001,2,FALSE)</f>
        <v>45704</v>
      </c>
      <c r="W1012" s="15">
        <f>VLOOKUP(Table1[[#This Row],[Sales_ID]],Sales!$A$2:$O$2001,12,FALSE)</f>
        <v>4</v>
      </c>
      <c r="X1012" s="16" t="str">
        <f>TEXT(VLOOKUP(Table1[[#This Row],[Sales_ID]],Sales!$A$2:$O$2001,13,FALSE),"₹#,##0")</f>
        <v>₹849</v>
      </c>
      <c r="Y1012" s="51">
        <f>VLOOKUP(Table1[[#This Row],[Sales_ID]],Sales!$A$2:$O$2001,14,FALSE)</f>
        <v>0.26</v>
      </c>
      <c r="Z1012" s="11" t="str">
        <f>VLOOKUP(Table1[[#This Row],[Sales_ID]],Sales!$A$2:$O$2001,10,FALSE)</f>
        <v>Credit Card</v>
      </c>
      <c r="AA1012" s="50">
        <f>VLOOKUP(Table1[[#This Row],[Sales_ID]],Sales!$A$2:$O$2001,15,FALSE)</f>
        <v>2513.8984</v>
      </c>
    </row>
    <row r="1013" spans="1:27" x14ac:dyDescent="0.3">
      <c r="A1013" s="11" t="s">
        <v>1077</v>
      </c>
      <c r="B1013" s="11" t="str">
        <f>PROPER(VLOOKUP(A1013,Customer!$A$2:$J$501,9,FALSE))</f>
        <v>Ryan Moore</v>
      </c>
      <c r="C1013" s="11" t="str">
        <f>PROPER(VLOOKUP(A1013,Customer!$A$2:$H$501,3,FALSE))</f>
        <v>38</v>
      </c>
      <c r="D1013" s="11" t="str">
        <f>PROPER(VLOOKUP(A1013,Customer!$A$2:$H$501,4,FALSE))</f>
        <v>Male</v>
      </c>
      <c r="E1013" s="11" t="str">
        <f>PROPER(VLOOKUP(A1013,Customer!$A$2:$H$501,5,FALSE))</f>
        <v>Cartershire</v>
      </c>
      <c r="F1013" s="11" t="str">
        <f>PROPER(VLOOKUP(A1013,Customer!$A$2:$H$501,6,FALSE))</f>
        <v>Virginia</v>
      </c>
      <c r="G1013" s="11" t="str">
        <f>VLOOKUP(A1013,Customer!$A$2:$H$501,7,FALSE)</f>
        <v>USA</v>
      </c>
      <c r="H1013" s="11" t="str">
        <f>PROPER(VLOOKUP(A1013,Customer!$A$1:$J$501,10,FALSE))</f>
        <v>Bronze</v>
      </c>
      <c r="I1013" s="11" t="s">
        <v>1738</v>
      </c>
      <c r="J1013" s="11" t="str">
        <f>VLOOKUP(I1013, Product!$A$2:$H$501, 2,FALSE)</f>
        <v>Sports Stopwatch Basic</v>
      </c>
      <c r="K1013" s="11" t="str">
        <f>VLOOKUP(I1013,Product!$A$2:$H$501,3,FALSE)</f>
        <v>Sports</v>
      </c>
      <c r="L1013" s="11" t="str">
        <f>VLOOKUP(I1013, Product!$A$2:$H$501, 4,FALSE)</f>
        <v>Accessories</v>
      </c>
      <c r="M1013" s="11" t="str">
        <f>VLOOKUP(I1013, Product!$A$2:$H$501,5,FALSE)</f>
        <v>Wilson Group</v>
      </c>
      <c r="N1013" s="12">
        <f>VLOOKUP(I1013, Product!$A$2:$I$501,8,FALSE)</f>
        <v>60.65</v>
      </c>
      <c r="O1013" s="12">
        <f>VLOOKUP(I1013, Product!$A$2:$I$501,9,FALSE)</f>
        <v>75</v>
      </c>
      <c r="P1013" s="11" t="s">
        <v>1799</v>
      </c>
      <c r="Q1013" s="11" t="str">
        <f>VLOOKUP(P1013,Store_Dim!$A$2:$E$21,2,FALSE)</f>
        <v>Mcdonald Inc</v>
      </c>
      <c r="R1013" s="11" t="str">
        <f>VLOOKUP(P1013,Store_Dim!$A$2:$E$21,3,FALSE)</f>
        <v>South</v>
      </c>
      <c r="S1013" s="11" t="str">
        <f>VLOOKUP(P1013,Store_Dim!$A$2:$E$21,4,FALSE)</f>
        <v>Christopherland</v>
      </c>
      <c r="T1013" s="11" t="str">
        <f>VLOOKUP(P1013,Store_Dim!$A$2:$E$21,5,FALSE)</f>
        <v>Outlet</v>
      </c>
      <c r="U1013" s="11" t="s">
        <v>3734</v>
      </c>
      <c r="V1013" s="14">
        <f>VLOOKUP(Table1[[#This Row],[Sales_ID]],Sales!$A$2:$O$2001,2,FALSE)</f>
        <v>45318</v>
      </c>
      <c r="W1013" s="15">
        <f>VLOOKUP(Table1[[#This Row],[Sales_ID]],Sales!$A$2:$O$2001,12,FALSE)</f>
        <v>2</v>
      </c>
      <c r="X1013" s="16" t="str">
        <f>TEXT(VLOOKUP(Table1[[#This Row],[Sales_ID]],Sales!$A$2:$O$2001,13,FALSE),"₹#,##0")</f>
        <v>₹452</v>
      </c>
      <c r="Y1013" s="51">
        <f>VLOOKUP(Table1[[#This Row],[Sales_ID]],Sales!$A$2:$O$2001,14,FALSE)</f>
        <v>0.01</v>
      </c>
      <c r="Z1013" s="11" t="str">
        <f>VLOOKUP(Table1[[#This Row],[Sales_ID]],Sales!$A$2:$O$2001,10,FALSE)</f>
        <v>COD</v>
      </c>
      <c r="AA1013" s="50">
        <f>VLOOKUP(Table1[[#This Row],[Sales_ID]],Sales!$A$2:$O$2001,15,FALSE)</f>
        <v>895.53420000000006</v>
      </c>
    </row>
    <row r="1014" spans="1:27" x14ac:dyDescent="0.3">
      <c r="A1014" s="11" t="s">
        <v>1377</v>
      </c>
      <c r="B1014" s="11" t="str">
        <f>PROPER(VLOOKUP(A1014,Customer!$A$2:$J$501,9,FALSE))</f>
        <v>Gene Lee</v>
      </c>
      <c r="C1014" s="11" t="str">
        <f>PROPER(VLOOKUP(A1014,Customer!$A$2:$H$501,3,FALSE))</f>
        <v>41</v>
      </c>
      <c r="D1014" s="11" t="str">
        <f>PROPER(VLOOKUP(A1014,Customer!$A$2:$H$501,4,FALSE))</f>
        <v>Female</v>
      </c>
      <c r="E1014" s="11" t="str">
        <f>PROPER(VLOOKUP(A1014,Customer!$A$2:$H$501,5,FALSE))</f>
        <v>Mcfarlandmouth</v>
      </c>
      <c r="F1014" s="11" t="str">
        <f>PROPER(VLOOKUP(A1014,Customer!$A$2:$H$501,6,FALSE))</f>
        <v>Virginia</v>
      </c>
      <c r="G1014" s="11" t="str">
        <f>VLOOKUP(A1014,Customer!$A$2:$H$501,7,FALSE)</f>
        <v>USA</v>
      </c>
      <c r="H1014" s="11" t="str">
        <f>PROPER(VLOOKUP(A1014,Customer!$A$1:$J$501,10,FALSE))</f>
        <v>Platinum</v>
      </c>
      <c r="I1014" s="11" t="s">
        <v>1656</v>
      </c>
      <c r="J1014" s="11" t="str">
        <f>VLOOKUP(I1014, Product!$A$2:$H$501, 2,FALSE)</f>
        <v>Sports Stopwatch Pro</v>
      </c>
      <c r="K1014" s="11" t="str">
        <f>VLOOKUP(I1014,Product!$A$2:$H$501,3,FALSE)</f>
        <v>Sports</v>
      </c>
      <c r="L1014" s="11" t="str">
        <f>VLOOKUP(I1014, Product!$A$2:$H$501, 4,FALSE)</f>
        <v>Accessories</v>
      </c>
      <c r="M1014" s="11" t="str">
        <f>VLOOKUP(I1014, Product!$A$2:$H$501,5,FALSE)</f>
        <v>Thompson-French</v>
      </c>
      <c r="N1014" s="12">
        <f>VLOOKUP(I1014, Product!$A$2:$I$501,8,FALSE)</f>
        <v>434.84</v>
      </c>
      <c r="O1014" s="12">
        <f>VLOOKUP(I1014, Product!$A$2:$I$501,9,FALSE)</f>
        <v>185</v>
      </c>
      <c r="P1014" s="11" t="s">
        <v>1810</v>
      </c>
      <c r="Q1014" s="11" t="str">
        <f>VLOOKUP(P1014,Store_Dim!$A$2:$E$21,2,FALSE)</f>
        <v>Guerrero-Schmitt</v>
      </c>
      <c r="R1014" s="11" t="str">
        <f>VLOOKUP(P1014,Store_Dim!$A$2:$E$21,3,FALSE)</f>
        <v>East</v>
      </c>
      <c r="S1014" s="11" t="str">
        <f>VLOOKUP(P1014,Store_Dim!$A$2:$E$21,4,FALSE)</f>
        <v>East Stevechester</v>
      </c>
      <c r="T1014" s="11" t="str">
        <f>VLOOKUP(P1014,Store_Dim!$A$2:$E$21,5,FALSE)</f>
        <v>Flagship</v>
      </c>
      <c r="U1014" s="11" t="s">
        <v>3735</v>
      </c>
      <c r="V1014" s="14">
        <f>VLOOKUP(Table1[[#This Row],[Sales_ID]],Sales!$A$2:$O$2001,2,FALSE)</f>
        <v>45495</v>
      </c>
      <c r="W1014" s="15">
        <f>VLOOKUP(Table1[[#This Row],[Sales_ID]],Sales!$A$2:$O$2001,12,FALSE)</f>
        <v>2</v>
      </c>
      <c r="X1014" s="16" t="str">
        <f>TEXT(VLOOKUP(Table1[[#This Row],[Sales_ID]],Sales!$A$2:$O$2001,13,FALSE),"₹#,##0")</f>
        <v>₹811</v>
      </c>
      <c r="Y1014" s="51">
        <f>VLOOKUP(Table1[[#This Row],[Sales_ID]],Sales!$A$2:$O$2001,14,FALSE)</f>
        <v>0.11</v>
      </c>
      <c r="Z1014" s="11" t="str">
        <f>VLOOKUP(Table1[[#This Row],[Sales_ID]],Sales!$A$2:$O$2001,10,FALSE)</f>
        <v>COD</v>
      </c>
      <c r="AA1014" s="50">
        <f>VLOOKUP(Table1[[#This Row],[Sales_ID]],Sales!$A$2:$O$2001,15,FALSE)</f>
        <v>1443.2418</v>
      </c>
    </row>
    <row r="1015" spans="1:27" x14ac:dyDescent="0.3">
      <c r="A1015" s="11" t="s">
        <v>470</v>
      </c>
      <c r="B1015" s="11" t="str">
        <f>PROPER(VLOOKUP(A1015,Customer!$A$2:$J$501,9,FALSE))</f>
        <v>Sean Roth</v>
      </c>
      <c r="C1015" s="11" t="str">
        <f>PROPER(VLOOKUP(A1015,Customer!$A$2:$H$501,3,FALSE))</f>
        <v>43</v>
      </c>
      <c r="D1015" s="11" t="str">
        <f>PROPER(VLOOKUP(A1015,Customer!$A$2:$H$501,4,FALSE))</f>
        <v>Male</v>
      </c>
      <c r="E1015" s="11" t="str">
        <f>PROPER(VLOOKUP(A1015,Customer!$A$2:$H$501,5,FALSE))</f>
        <v>Lake Michael</v>
      </c>
      <c r="F1015" s="11" t="str">
        <f>PROPER(VLOOKUP(A1015,Customer!$A$2:$H$501,6,FALSE))</f>
        <v>Virginia</v>
      </c>
      <c r="G1015" s="11" t="str">
        <f>VLOOKUP(A1015,Customer!$A$2:$H$501,7,FALSE)</f>
        <v>USA</v>
      </c>
      <c r="H1015" s="11" t="str">
        <f>PROPER(VLOOKUP(A1015,Customer!$A$1:$J$501,10,FALSE))</f>
        <v>Gold</v>
      </c>
      <c r="I1015" s="11" t="s">
        <v>1640</v>
      </c>
      <c r="J1015" s="11" t="str">
        <f>VLOOKUP(I1015, Product!$A$2:$H$501, 2,FALSE)</f>
        <v>Men's Winter Jacket</v>
      </c>
      <c r="K1015" s="11" t="str">
        <f>VLOOKUP(I1015,Product!$A$2:$H$501,3,FALSE)</f>
        <v>Clothing</v>
      </c>
      <c r="L1015" s="11" t="str">
        <f>VLOOKUP(I1015, Product!$A$2:$H$501, 4,FALSE)</f>
        <v>Outerwear</v>
      </c>
      <c r="M1015" s="11" t="str">
        <f>VLOOKUP(I1015, Product!$A$2:$H$501,5,FALSE)</f>
        <v>Kelly, Smith and Perez</v>
      </c>
      <c r="N1015" s="12">
        <f>VLOOKUP(I1015, Product!$A$2:$I$501,8,FALSE)</f>
        <v>167.34</v>
      </c>
      <c r="O1015" s="12">
        <f>VLOOKUP(I1015, Product!$A$2:$I$501,9,FALSE)</f>
        <v>296</v>
      </c>
      <c r="P1015" s="11" t="s">
        <v>1810</v>
      </c>
      <c r="Q1015" s="11" t="str">
        <f>VLOOKUP(P1015,Store_Dim!$A$2:$E$21,2,FALSE)</f>
        <v>Guerrero-Schmitt</v>
      </c>
      <c r="R1015" s="11" t="str">
        <f>VLOOKUP(P1015,Store_Dim!$A$2:$E$21,3,FALSE)</f>
        <v>East</v>
      </c>
      <c r="S1015" s="11" t="str">
        <f>VLOOKUP(P1015,Store_Dim!$A$2:$E$21,4,FALSE)</f>
        <v>East Stevechester</v>
      </c>
      <c r="T1015" s="11" t="str">
        <f>VLOOKUP(P1015,Store_Dim!$A$2:$E$21,5,FALSE)</f>
        <v>Flagship</v>
      </c>
      <c r="U1015" s="11" t="s">
        <v>2017</v>
      </c>
      <c r="V1015" s="14">
        <f>VLOOKUP(Table1[[#This Row],[Sales_ID]],Sales!$A$2:$O$2001,2,FALSE)</f>
        <v>45459</v>
      </c>
      <c r="W1015" s="15">
        <f>VLOOKUP(Table1[[#This Row],[Sales_ID]],Sales!$A$2:$O$2001,12,FALSE)</f>
        <v>1</v>
      </c>
      <c r="X1015" s="16" t="str">
        <f>TEXT(VLOOKUP(Table1[[#This Row],[Sales_ID]],Sales!$A$2:$O$2001,13,FALSE),"₹#,##0")</f>
        <v>₹805</v>
      </c>
      <c r="Y1015" s="51">
        <f>VLOOKUP(Table1[[#This Row],[Sales_ID]],Sales!$A$2:$O$2001,14,FALSE)</f>
        <v>0.03</v>
      </c>
      <c r="Z1015" s="11" t="str">
        <f>VLOOKUP(Table1[[#This Row],[Sales_ID]],Sales!$A$2:$O$2001,10,FALSE)</f>
        <v>PayPal</v>
      </c>
      <c r="AA1015" s="50">
        <f>VLOOKUP(Table1[[#This Row],[Sales_ID]],Sales!$A$2:$O$2001,15,FALSE)</f>
        <v>780.75299999999993</v>
      </c>
    </row>
    <row r="1016" spans="1:27" x14ac:dyDescent="0.3">
      <c r="A1016" s="11" t="s">
        <v>127</v>
      </c>
      <c r="B1016" s="11" t="str">
        <f>PROPER(VLOOKUP(A1016,Customer!$A$2:$J$501,9,FALSE))</f>
        <v>Sarah Vance</v>
      </c>
      <c r="C1016" s="11" t="str">
        <f>PROPER(VLOOKUP(A1016,Customer!$A$2:$H$501,3,FALSE))</f>
        <v>41</v>
      </c>
      <c r="D1016" s="11" t="str">
        <f>PROPER(VLOOKUP(A1016,Customer!$A$2:$H$501,4,FALSE))</f>
        <v>Male</v>
      </c>
      <c r="E1016" s="11" t="str">
        <f>PROPER(VLOOKUP(A1016,Customer!$A$2:$H$501,5,FALSE))</f>
        <v>Johnsonville</v>
      </c>
      <c r="F1016" s="11" t="str">
        <f>PROPER(VLOOKUP(A1016,Customer!$A$2:$H$501,6,FALSE))</f>
        <v>Oregon</v>
      </c>
      <c r="G1016" s="11" t="str">
        <f>VLOOKUP(A1016,Customer!$A$2:$H$501,7,FALSE)</f>
        <v>USA</v>
      </c>
      <c r="H1016" s="11" t="str">
        <f>PROPER(VLOOKUP(A1016,Customer!$A$1:$J$501,10,FALSE))</f>
        <v>Silver</v>
      </c>
      <c r="I1016" s="11" t="s">
        <v>1670</v>
      </c>
      <c r="J1016" s="11" t="str">
        <f>VLOOKUP(I1016, Product!$A$2:$H$501, 2,FALSE)</f>
        <v>Tennis Ball 3-Pack</v>
      </c>
      <c r="K1016" s="11" t="str">
        <f>VLOOKUP(I1016,Product!$A$2:$H$501,3,FALSE)</f>
        <v>Sports</v>
      </c>
      <c r="L1016" s="11" t="str">
        <f>VLOOKUP(I1016, Product!$A$2:$H$501, 4,FALSE)</f>
        <v>Equipment</v>
      </c>
      <c r="M1016" s="11" t="str">
        <f>VLOOKUP(I1016, Product!$A$2:$H$501,5,FALSE)</f>
        <v>Lopez LLC</v>
      </c>
      <c r="N1016" s="12">
        <f>VLOOKUP(I1016, Product!$A$2:$I$501,8,FALSE)</f>
        <v>103.45</v>
      </c>
      <c r="O1016" s="12">
        <f>VLOOKUP(I1016, Product!$A$2:$I$501,9,FALSE)</f>
        <v>465</v>
      </c>
      <c r="P1016" s="11" t="s">
        <v>1782</v>
      </c>
      <c r="Q1016" s="11" t="str">
        <f>VLOOKUP(P1016,Store_Dim!$A$2:$E$21,2,FALSE)</f>
        <v>Bean, Jones and Park</v>
      </c>
      <c r="R1016" s="11" t="str">
        <f>VLOOKUP(P1016,Store_Dim!$A$2:$E$21,3,FALSE)</f>
        <v>West</v>
      </c>
      <c r="S1016" s="11" t="str">
        <f>VLOOKUP(P1016,Store_Dim!$A$2:$E$21,4,FALSE)</f>
        <v>Thompsonborough</v>
      </c>
      <c r="T1016" s="11" t="str">
        <f>VLOOKUP(P1016,Store_Dim!$A$2:$E$21,5,FALSE)</f>
        <v>Online</v>
      </c>
      <c r="U1016" s="11" t="s">
        <v>3736</v>
      </c>
      <c r="V1016" s="14">
        <f>VLOOKUP(Table1[[#This Row],[Sales_ID]],Sales!$A$2:$O$2001,2,FALSE)</f>
        <v>45560</v>
      </c>
      <c r="W1016" s="15">
        <f>VLOOKUP(Table1[[#This Row],[Sales_ID]],Sales!$A$2:$O$2001,12,FALSE)</f>
        <v>1</v>
      </c>
      <c r="X1016" s="16" t="str">
        <f>TEXT(VLOOKUP(Table1[[#This Row],[Sales_ID]],Sales!$A$2:$O$2001,13,FALSE),"₹#,##0")</f>
        <v>₹847</v>
      </c>
      <c r="Y1016" s="51">
        <f>VLOOKUP(Table1[[#This Row],[Sales_ID]],Sales!$A$2:$O$2001,14,FALSE)</f>
        <v>0.1</v>
      </c>
      <c r="Z1016" s="11" t="str">
        <f>VLOOKUP(Table1[[#This Row],[Sales_ID]],Sales!$A$2:$O$2001,10,FALSE)</f>
        <v>COD</v>
      </c>
      <c r="AA1016" s="50">
        <f>VLOOKUP(Table1[[#This Row],[Sales_ID]],Sales!$A$2:$O$2001,15,FALSE)</f>
        <v>762.00299999999993</v>
      </c>
    </row>
    <row r="1017" spans="1:27" x14ac:dyDescent="0.3">
      <c r="A1017" s="11" t="s">
        <v>78</v>
      </c>
      <c r="B1017" s="11" t="str">
        <f>PROPER(VLOOKUP(A1017,Customer!$A$2:$J$501,9,FALSE))</f>
        <v>Adam Cruz</v>
      </c>
      <c r="C1017" s="11" t="str">
        <f>PROPER(VLOOKUP(A1017,Customer!$A$2:$H$501,3,FALSE))</f>
        <v>60</v>
      </c>
      <c r="D1017" s="11" t="str">
        <f>PROPER(VLOOKUP(A1017,Customer!$A$2:$H$501,4,FALSE))</f>
        <v>Female</v>
      </c>
      <c r="E1017" s="11" t="str">
        <f>PROPER(VLOOKUP(A1017,Customer!$A$2:$H$501,5,FALSE))</f>
        <v>Brandonville</v>
      </c>
      <c r="F1017" s="11" t="str">
        <f>PROPER(VLOOKUP(A1017,Customer!$A$2:$H$501,6,FALSE))</f>
        <v>Georgia</v>
      </c>
      <c r="G1017" s="11" t="str">
        <f>VLOOKUP(A1017,Customer!$A$2:$H$501,7,FALSE)</f>
        <v>USA</v>
      </c>
      <c r="H1017" s="11" t="str">
        <f>PROPER(VLOOKUP(A1017,Customer!$A$1:$J$501,10,FALSE))</f>
        <v>Platinum</v>
      </c>
      <c r="I1017" s="11" t="s">
        <v>1596</v>
      </c>
      <c r="J1017" s="11" t="str">
        <f>VLOOKUP(I1017, Product!$A$2:$H$501, 2,FALSE)</f>
        <v>Foldable Camping Chair</v>
      </c>
      <c r="K1017" s="11" t="str">
        <f>VLOOKUP(I1017,Product!$A$2:$H$501,3,FALSE)</f>
        <v>Sports</v>
      </c>
      <c r="L1017" s="11" t="str">
        <f>VLOOKUP(I1017, Product!$A$2:$H$501, 4,FALSE)</f>
        <v>Outdoor</v>
      </c>
      <c r="M1017" s="11" t="str">
        <f>VLOOKUP(I1017, Product!$A$2:$H$501,5,FALSE)</f>
        <v>Cook Ltd</v>
      </c>
      <c r="N1017" s="12">
        <f>VLOOKUP(I1017, Product!$A$2:$I$501,8,FALSE)</f>
        <v>166.06</v>
      </c>
      <c r="O1017" s="12">
        <f>VLOOKUP(I1017, Product!$A$2:$I$501,9,FALSE)</f>
        <v>340</v>
      </c>
      <c r="P1017" s="11" t="s">
        <v>1776</v>
      </c>
      <c r="Q1017" s="11" t="str">
        <f>VLOOKUP(P1017,Store_Dim!$A$2:$E$21,2,FALSE)</f>
        <v>Benson-Elliott</v>
      </c>
      <c r="R1017" s="11" t="str">
        <f>VLOOKUP(P1017,Store_Dim!$A$2:$E$21,3,FALSE)</f>
        <v>East</v>
      </c>
      <c r="S1017" s="11" t="str">
        <f>VLOOKUP(P1017,Store_Dim!$A$2:$E$21,4,FALSE)</f>
        <v>Port Josephberg</v>
      </c>
      <c r="T1017" s="11" t="str">
        <f>VLOOKUP(P1017,Store_Dim!$A$2:$E$21,5,FALSE)</f>
        <v>Online</v>
      </c>
      <c r="U1017" s="11" t="s">
        <v>3737</v>
      </c>
      <c r="V1017" s="14">
        <f>VLOOKUP(Table1[[#This Row],[Sales_ID]],Sales!$A$2:$O$2001,2,FALSE)</f>
        <v>45367</v>
      </c>
      <c r="W1017" s="15">
        <f>VLOOKUP(Table1[[#This Row],[Sales_ID]],Sales!$A$2:$O$2001,12,FALSE)</f>
        <v>4</v>
      </c>
      <c r="X1017" s="16" t="str">
        <f>TEXT(VLOOKUP(Table1[[#This Row],[Sales_ID]],Sales!$A$2:$O$2001,13,FALSE),"₹#,##0")</f>
        <v>₹74</v>
      </c>
      <c r="Y1017" s="51">
        <f>VLOOKUP(Table1[[#This Row],[Sales_ID]],Sales!$A$2:$O$2001,14,FALSE)</f>
        <v>0.24</v>
      </c>
      <c r="Z1017" s="11" t="str">
        <f>VLOOKUP(Table1[[#This Row],[Sales_ID]],Sales!$A$2:$O$2001,10,FALSE)</f>
        <v>COD</v>
      </c>
      <c r="AA1017" s="50">
        <f>VLOOKUP(Table1[[#This Row],[Sales_ID]],Sales!$A$2:$O$2001,15,FALSE)</f>
        <v>223.59200000000001</v>
      </c>
    </row>
    <row r="1018" spans="1:27" x14ac:dyDescent="0.3">
      <c r="A1018" s="11" t="s">
        <v>884</v>
      </c>
      <c r="B1018" s="11" t="str">
        <f>PROPER(VLOOKUP(A1018,Customer!$A$2:$J$501,9,FALSE))</f>
        <v>Stephen Fowler</v>
      </c>
      <c r="C1018" s="11" t="str">
        <f>PROPER(VLOOKUP(A1018,Customer!$A$2:$H$501,3,FALSE))</f>
        <v>42</v>
      </c>
      <c r="D1018" s="11" t="str">
        <f>PROPER(VLOOKUP(A1018,Customer!$A$2:$H$501,4,FALSE))</f>
        <v>Female</v>
      </c>
      <c r="E1018" s="11" t="str">
        <f>PROPER(VLOOKUP(A1018,Customer!$A$2:$H$501,5,FALSE))</f>
        <v>Port Mariastad</v>
      </c>
      <c r="F1018" s="11" t="str">
        <f>PROPER(VLOOKUP(A1018,Customer!$A$2:$H$501,6,FALSE))</f>
        <v>Rhode Island</v>
      </c>
      <c r="G1018" s="11" t="str">
        <f>VLOOKUP(A1018,Customer!$A$2:$H$501,7,FALSE)</f>
        <v>USA</v>
      </c>
      <c r="H1018" s="11" t="str">
        <f>PROPER(VLOOKUP(A1018,Customer!$A$1:$J$501,10,FALSE))</f>
        <v>Platinum</v>
      </c>
      <c r="I1018" s="11" t="s">
        <v>1732</v>
      </c>
      <c r="J1018" s="11" t="str">
        <f>VLOOKUP(I1018, Product!$A$2:$H$501, 2,FALSE)</f>
        <v>Microwave Oven</v>
      </c>
      <c r="K1018" s="11" t="str">
        <f>VLOOKUP(I1018,Product!$A$2:$H$501,3,FALSE)</f>
        <v>Home</v>
      </c>
      <c r="L1018" s="11" t="str">
        <f>VLOOKUP(I1018, Product!$A$2:$H$501, 4,FALSE)</f>
        <v>Appliances</v>
      </c>
      <c r="M1018" s="11" t="str">
        <f>VLOOKUP(I1018, Product!$A$2:$H$501,5,FALSE)</f>
        <v>Green, Powell and Palmer</v>
      </c>
      <c r="N1018" s="12">
        <f>VLOOKUP(I1018, Product!$A$2:$I$501,8,FALSE)</f>
        <v>447.43</v>
      </c>
      <c r="O1018" s="12">
        <f>VLOOKUP(I1018, Product!$A$2:$I$501,9,FALSE)</f>
        <v>191</v>
      </c>
      <c r="P1018" s="11" t="s">
        <v>1776</v>
      </c>
      <c r="Q1018" s="11" t="str">
        <f>VLOOKUP(P1018,Store_Dim!$A$2:$E$21,2,FALSE)</f>
        <v>Benson-Elliott</v>
      </c>
      <c r="R1018" s="11" t="str">
        <f>VLOOKUP(P1018,Store_Dim!$A$2:$E$21,3,FALSE)</f>
        <v>East</v>
      </c>
      <c r="S1018" s="11" t="str">
        <f>VLOOKUP(P1018,Store_Dim!$A$2:$E$21,4,FALSE)</f>
        <v>Port Josephberg</v>
      </c>
      <c r="T1018" s="11" t="str">
        <f>VLOOKUP(P1018,Store_Dim!$A$2:$E$21,5,FALSE)</f>
        <v>Online</v>
      </c>
      <c r="U1018" s="11" t="s">
        <v>3738</v>
      </c>
      <c r="V1018" s="14">
        <f>VLOOKUP(Table1[[#This Row],[Sales_ID]],Sales!$A$2:$O$2001,2,FALSE)</f>
        <v>45861</v>
      </c>
      <c r="W1018" s="15">
        <f>VLOOKUP(Table1[[#This Row],[Sales_ID]],Sales!$A$2:$O$2001,12,FALSE)</f>
        <v>1</v>
      </c>
      <c r="X1018" s="16" t="str">
        <f>TEXT(VLOOKUP(Table1[[#This Row],[Sales_ID]],Sales!$A$2:$O$2001,13,FALSE),"₹#,##0")</f>
        <v>₹882</v>
      </c>
      <c r="Y1018" s="51">
        <f>VLOOKUP(Table1[[#This Row],[Sales_ID]],Sales!$A$2:$O$2001,14,FALSE)</f>
        <v>0.04</v>
      </c>
      <c r="Z1018" s="11" t="str">
        <f>VLOOKUP(Table1[[#This Row],[Sales_ID]],Sales!$A$2:$O$2001,10,FALSE)</f>
        <v>COD</v>
      </c>
      <c r="AA1018" s="50">
        <f>VLOOKUP(Table1[[#This Row],[Sales_ID]],Sales!$A$2:$O$2001,15,FALSE)</f>
        <v>846.74879999999996</v>
      </c>
    </row>
    <row r="1019" spans="1:27" x14ac:dyDescent="0.3">
      <c r="A1019" s="11" t="s">
        <v>44</v>
      </c>
      <c r="B1019" s="11" t="str">
        <f>PROPER(VLOOKUP(A1019,Customer!$A$2:$J$501,9,FALSE))</f>
        <v>Melissa Howard</v>
      </c>
      <c r="C1019" s="11" t="str">
        <f>PROPER(VLOOKUP(A1019,Customer!$A$2:$H$501,3,FALSE))</f>
        <v>53</v>
      </c>
      <c r="D1019" s="11" t="str">
        <f>PROPER(VLOOKUP(A1019,Customer!$A$2:$H$501,4,FALSE))</f>
        <v>Female</v>
      </c>
      <c r="E1019" s="11" t="str">
        <f>PROPER(VLOOKUP(A1019,Customer!$A$2:$H$501,5,FALSE))</f>
        <v>Maynardton</v>
      </c>
      <c r="F1019" s="11" t="str">
        <f>PROPER(VLOOKUP(A1019,Customer!$A$2:$H$501,6,FALSE))</f>
        <v>New Hampshire</v>
      </c>
      <c r="G1019" s="11" t="str">
        <f>VLOOKUP(A1019,Customer!$A$2:$H$501,7,FALSE)</f>
        <v>USA</v>
      </c>
      <c r="H1019" s="11" t="str">
        <f>PROPER(VLOOKUP(A1019,Customer!$A$1:$J$501,10,FALSE))</f>
        <v>Gold</v>
      </c>
      <c r="I1019" s="11" t="s">
        <v>1592</v>
      </c>
      <c r="J1019" s="11" t="str">
        <f>VLOOKUP(I1019, Product!$A$2:$H$501, 2,FALSE)</f>
        <v>Carbon Fiber Tennis Racket</v>
      </c>
      <c r="K1019" s="11" t="str">
        <f>VLOOKUP(I1019,Product!$A$2:$H$501,3,FALSE)</f>
        <v>Sports</v>
      </c>
      <c r="L1019" s="11" t="str">
        <f>VLOOKUP(I1019, Product!$A$2:$H$501, 4,FALSE)</f>
        <v>Equipment</v>
      </c>
      <c r="M1019" s="11" t="str">
        <f>VLOOKUP(I1019, Product!$A$2:$H$501,5,FALSE)</f>
        <v>Flores, Pineda and Rodriguez</v>
      </c>
      <c r="N1019" s="12">
        <f>VLOOKUP(I1019, Product!$A$2:$I$501,8,FALSE)</f>
        <v>484.62</v>
      </c>
      <c r="O1019" s="12">
        <f>VLOOKUP(I1019, Product!$A$2:$I$501,9,FALSE)</f>
        <v>432</v>
      </c>
      <c r="P1019" s="11" t="s">
        <v>1799</v>
      </c>
      <c r="Q1019" s="11" t="str">
        <f>VLOOKUP(P1019,Store_Dim!$A$2:$E$21,2,FALSE)</f>
        <v>Mcdonald Inc</v>
      </c>
      <c r="R1019" s="11" t="str">
        <f>VLOOKUP(P1019,Store_Dim!$A$2:$E$21,3,FALSE)</f>
        <v>South</v>
      </c>
      <c r="S1019" s="11" t="str">
        <f>VLOOKUP(P1019,Store_Dim!$A$2:$E$21,4,FALSE)</f>
        <v>Christopherland</v>
      </c>
      <c r="T1019" s="11" t="str">
        <f>VLOOKUP(P1019,Store_Dim!$A$2:$E$21,5,FALSE)</f>
        <v>Outlet</v>
      </c>
      <c r="U1019" s="11" t="s">
        <v>3739</v>
      </c>
      <c r="V1019" s="14">
        <f>VLOOKUP(Table1[[#This Row],[Sales_ID]],Sales!$A$2:$O$2001,2,FALSE)</f>
        <v>45589</v>
      </c>
      <c r="W1019" s="15">
        <f>VLOOKUP(Table1[[#This Row],[Sales_ID]],Sales!$A$2:$O$2001,12,FALSE)</f>
        <v>1</v>
      </c>
      <c r="X1019" s="16" t="str">
        <f>TEXT(VLOOKUP(Table1[[#This Row],[Sales_ID]],Sales!$A$2:$O$2001,13,FALSE),"₹#,##0")</f>
        <v>₹958</v>
      </c>
      <c r="Y1019" s="51">
        <f>VLOOKUP(Table1[[#This Row],[Sales_ID]],Sales!$A$2:$O$2001,14,FALSE)</f>
        <v>0.21</v>
      </c>
      <c r="Z1019" s="11" t="str">
        <f>VLOOKUP(Table1[[#This Row],[Sales_ID]],Sales!$A$2:$O$2001,10,FALSE)</f>
        <v>Credit Card</v>
      </c>
      <c r="AA1019" s="50">
        <f>VLOOKUP(Table1[[#This Row],[Sales_ID]],Sales!$A$2:$O$2001,15,FALSE)</f>
        <v>757.16760000000011</v>
      </c>
    </row>
    <row r="1020" spans="1:27" x14ac:dyDescent="0.3">
      <c r="A1020" s="11" t="s">
        <v>44</v>
      </c>
      <c r="B1020" s="11" t="str">
        <f>PROPER(VLOOKUP(A1020,Customer!$A$2:$J$501,9,FALSE))</f>
        <v>Melissa Howard</v>
      </c>
      <c r="C1020" s="11" t="str">
        <f>PROPER(VLOOKUP(A1020,Customer!$A$2:$H$501,3,FALSE))</f>
        <v>53</v>
      </c>
      <c r="D1020" s="11" t="str">
        <f>PROPER(VLOOKUP(A1020,Customer!$A$2:$H$501,4,FALSE))</f>
        <v>Female</v>
      </c>
      <c r="E1020" s="11" t="str">
        <f>PROPER(VLOOKUP(A1020,Customer!$A$2:$H$501,5,FALSE))</f>
        <v>Maynardton</v>
      </c>
      <c r="F1020" s="11" t="str">
        <f>PROPER(VLOOKUP(A1020,Customer!$A$2:$H$501,6,FALSE))</f>
        <v>New Hampshire</v>
      </c>
      <c r="G1020" s="11" t="str">
        <f>VLOOKUP(A1020,Customer!$A$2:$H$501,7,FALSE)</f>
        <v>USA</v>
      </c>
      <c r="H1020" s="11" t="str">
        <f>PROPER(VLOOKUP(A1020,Customer!$A$1:$J$501,10,FALSE))</f>
        <v>Gold</v>
      </c>
      <c r="I1020" s="11" t="s">
        <v>1746</v>
      </c>
      <c r="J1020" s="11" t="str">
        <f>VLOOKUP(I1020, Product!$A$2:$H$501, 2,FALSE)</f>
        <v>Stainless Steel Cookware Set</v>
      </c>
      <c r="K1020" s="11" t="str">
        <f>VLOOKUP(I1020,Product!$A$2:$H$501,3,FALSE)</f>
        <v>Home</v>
      </c>
      <c r="L1020" s="11" t="str">
        <f>VLOOKUP(I1020, Product!$A$2:$H$501, 4,FALSE)</f>
        <v>Kitchen</v>
      </c>
      <c r="M1020" s="11" t="str">
        <f>VLOOKUP(I1020, Product!$A$2:$H$501,5,FALSE)</f>
        <v>Campbell Ltd</v>
      </c>
      <c r="N1020" s="12">
        <f>VLOOKUP(I1020, Product!$A$2:$I$501,8,FALSE)</f>
        <v>201.41</v>
      </c>
      <c r="O1020" s="12">
        <f>VLOOKUP(I1020, Product!$A$2:$I$501,9,FALSE)</f>
        <v>146</v>
      </c>
      <c r="P1020" s="11" t="s">
        <v>1761</v>
      </c>
      <c r="Q1020" s="11" t="str">
        <f>VLOOKUP(P1020,Store_Dim!$A$2:$E$21,2,FALSE)</f>
        <v>Black-Horn</v>
      </c>
      <c r="R1020" s="11" t="str">
        <f>VLOOKUP(P1020,Store_Dim!$A$2:$E$21,3,FALSE)</f>
        <v>South</v>
      </c>
      <c r="S1020" s="11" t="str">
        <f>VLOOKUP(P1020,Store_Dim!$A$2:$E$21,4,FALSE)</f>
        <v>North Nancyview</v>
      </c>
      <c r="T1020" s="11" t="str">
        <f>VLOOKUP(P1020,Store_Dim!$A$2:$E$21,5,FALSE)</f>
        <v>Outlet</v>
      </c>
      <c r="U1020" s="11" t="s">
        <v>3740</v>
      </c>
      <c r="V1020" s="14">
        <f>VLOOKUP(Table1[[#This Row],[Sales_ID]],Sales!$A$2:$O$2001,2,FALSE)</f>
        <v>45560</v>
      </c>
      <c r="W1020" s="15">
        <f>VLOOKUP(Table1[[#This Row],[Sales_ID]],Sales!$A$2:$O$2001,12,FALSE)</f>
        <v>1</v>
      </c>
      <c r="X1020" s="16" t="str">
        <f>TEXT(VLOOKUP(Table1[[#This Row],[Sales_ID]],Sales!$A$2:$O$2001,13,FALSE),"₹#,##0")</f>
        <v>₹716</v>
      </c>
      <c r="Y1020" s="51">
        <f>VLOOKUP(Table1[[#This Row],[Sales_ID]],Sales!$A$2:$O$2001,14,FALSE)</f>
        <v>0.01</v>
      </c>
      <c r="Z1020" s="11" t="str">
        <f>VLOOKUP(Table1[[#This Row],[Sales_ID]],Sales!$A$2:$O$2001,10,FALSE)</f>
        <v>PayPal</v>
      </c>
      <c r="AA1020" s="50">
        <f>VLOOKUP(Table1[[#This Row],[Sales_ID]],Sales!$A$2:$O$2001,15,FALSE)</f>
        <v>709.12709999999993</v>
      </c>
    </row>
    <row r="1021" spans="1:27" x14ac:dyDescent="0.3">
      <c r="A1021" s="11" t="s">
        <v>1017</v>
      </c>
      <c r="B1021" s="11" t="str">
        <f>PROPER(VLOOKUP(A1021,Customer!$A$2:$J$501,9,FALSE))</f>
        <v>Kristy Dunlap</v>
      </c>
      <c r="C1021" s="11" t="str">
        <f>PROPER(VLOOKUP(A1021,Customer!$A$2:$H$501,3,FALSE))</f>
        <v>64</v>
      </c>
      <c r="D1021" s="11" t="str">
        <f>PROPER(VLOOKUP(A1021,Customer!$A$2:$H$501,4,FALSE))</f>
        <v>Female</v>
      </c>
      <c r="E1021" s="11" t="str">
        <f>PROPER(VLOOKUP(A1021,Customer!$A$2:$H$501,5,FALSE))</f>
        <v>Whiteport</v>
      </c>
      <c r="F1021" s="11" t="str">
        <f>PROPER(VLOOKUP(A1021,Customer!$A$2:$H$501,6,FALSE))</f>
        <v>North Carolina</v>
      </c>
      <c r="G1021" s="11" t="str">
        <f>VLOOKUP(A1021,Customer!$A$2:$H$501,7,FALSE)</f>
        <v>USA</v>
      </c>
      <c r="H1021" s="11" t="str">
        <f>PROPER(VLOOKUP(A1021,Customer!$A$1:$J$501,10,FALSE))</f>
        <v>Platinum</v>
      </c>
      <c r="I1021" s="11" t="s">
        <v>1565</v>
      </c>
      <c r="J1021" s="11" t="str">
        <f>VLOOKUP(I1021, Product!$A$2:$H$501, 2,FALSE)</f>
        <v>Adjustable Dumbbell Set</v>
      </c>
      <c r="K1021" s="11" t="str">
        <f>VLOOKUP(I1021,Product!$A$2:$H$501,3,FALSE)</f>
        <v>Sports</v>
      </c>
      <c r="L1021" s="11" t="str">
        <f>VLOOKUP(I1021, Product!$A$2:$H$501, 4,FALSE)</f>
        <v>Fitness</v>
      </c>
      <c r="M1021" s="11" t="str">
        <f>VLOOKUP(I1021, Product!$A$2:$H$501,5,FALSE)</f>
        <v>Hill PLC</v>
      </c>
      <c r="N1021" s="12">
        <f>VLOOKUP(I1021, Product!$A$2:$I$501,8,FALSE)</f>
        <v>495.72</v>
      </c>
      <c r="O1021" s="12">
        <f>VLOOKUP(I1021, Product!$A$2:$I$501,9,FALSE)</f>
        <v>323</v>
      </c>
      <c r="P1021" s="11" t="s">
        <v>1804</v>
      </c>
      <c r="Q1021" s="11" t="str">
        <f>VLOOKUP(P1021,Store_Dim!$A$2:$E$21,2,FALSE)</f>
        <v>Frederick-Wright</v>
      </c>
      <c r="R1021" s="11" t="str">
        <f>VLOOKUP(P1021,Store_Dim!$A$2:$E$21,3,FALSE)</f>
        <v>West</v>
      </c>
      <c r="S1021" s="11" t="str">
        <f>VLOOKUP(P1021,Store_Dim!$A$2:$E$21,4,FALSE)</f>
        <v>New Jimmymouth</v>
      </c>
      <c r="T1021" s="11" t="str">
        <f>VLOOKUP(P1021,Store_Dim!$A$2:$E$21,5,FALSE)</f>
        <v>Flagship</v>
      </c>
      <c r="U1021" s="11" t="s">
        <v>3741</v>
      </c>
      <c r="V1021" s="14">
        <f>VLOOKUP(Table1[[#This Row],[Sales_ID]],Sales!$A$2:$O$2001,2,FALSE)</f>
        <v>45408</v>
      </c>
      <c r="W1021" s="15">
        <f>VLOOKUP(Table1[[#This Row],[Sales_ID]],Sales!$A$2:$O$2001,12,FALSE)</f>
        <v>2</v>
      </c>
      <c r="X1021" s="16" t="str">
        <f>TEXT(VLOOKUP(Table1[[#This Row],[Sales_ID]],Sales!$A$2:$O$2001,13,FALSE),"₹#,##0")</f>
        <v>₹409</v>
      </c>
      <c r="Y1021" s="51">
        <f>VLOOKUP(Table1[[#This Row],[Sales_ID]],Sales!$A$2:$O$2001,14,FALSE)</f>
        <v>0.01</v>
      </c>
      <c r="Z1021" s="11" t="str">
        <f>VLOOKUP(Table1[[#This Row],[Sales_ID]],Sales!$A$2:$O$2001,10,FALSE)</f>
        <v>PayPal</v>
      </c>
      <c r="AA1021" s="50">
        <f>VLOOKUP(Table1[[#This Row],[Sales_ID]],Sales!$A$2:$O$2001,15,FALSE)</f>
        <v>810.09719999999993</v>
      </c>
    </row>
    <row r="1022" spans="1:27" x14ac:dyDescent="0.3">
      <c r="A1022" s="11" t="s">
        <v>304</v>
      </c>
      <c r="B1022" s="11" t="str">
        <f>PROPER(VLOOKUP(A1022,Customer!$A$2:$J$501,9,FALSE))</f>
        <v>Christy Hoffman</v>
      </c>
      <c r="C1022" s="11" t="str">
        <f>PROPER(VLOOKUP(A1022,Customer!$A$2:$H$501,3,FALSE))</f>
        <v>26</v>
      </c>
      <c r="D1022" s="11" t="str">
        <f>PROPER(VLOOKUP(A1022,Customer!$A$2:$H$501,4,FALSE))</f>
        <v>Female</v>
      </c>
      <c r="E1022" s="11" t="str">
        <f>PROPER(VLOOKUP(A1022,Customer!$A$2:$H$501,5,FALSE))</f>
        <v>Garyberg</v>
      </c>
      <c r="F1022" s="11" t="str">
        <f>PROPER(VLOOKUP(A1022,Customer!$A$2:$H$501,6,FALSE))</f>
        <v>Indiana</v>
      </c>
      <c r="G1022" s="11" t="str">
        <f>VLOOKUP(A1022,Customer!$A$2:$H$501,7,FALSE)</f>
        <v>USA</v>
      </c>
      <c r="H1022" s="11" t="str">
        <f>PROPER(VLOOKUP(A1022,Customer!$A$1:$J$501,10,FALSE))</f>
        <v>Platinum</v>
      </c>
      <c r="I1022" s="11" t="s">
        <v>1746</v>
      </c>
      <c r="J1022" s="11" t="str">
        <f>VLOOKUP(I1022, Product!$A$2:$H$501, 2,FALSE)</f>
        <v>Stainless Steel Cookware Set</v>
      </c>
      <c r="K1022" s="11" t="str">
        <f>VLOOKUP(I1022,Product!$A$2:$H$501,3,FALSE)</f>
        <v>Home</v>
      </c>
      <c r="L1022" s="11" t="str">
        <f>VLOOKUP(I1022, Product!$A$2:$H$501, 4,FALSE)</f>
        <v>Kitchen</v>
      </c>
      <c r="M1022" s="11" t="str">
        <f>VLOOKUP(I1022, Product!$A$2:$H$501,5,FALSE)</f>
        <v>Campbell Ltd</v>
      </c>
      <c r="N1022" s="12">
        <f>VLOOKUP(I1022, Product!$A$2:$I$501,8,FALSE)</f>
        <v>201.41</v>
      </c>
      <c r="O1022" s="12">
        <f>VLOOKUP(I1022, Product!$A$2:$I$501,9,FALSE)</f>
        <v>146</v>
      </c>
      <c r="P1022" s="11" t="s">
        <v>1786</v>
      </c>
      <c r="Q1022" s="11" t="str">
        <f>VLOOKUP(P1022,Store_Dim!$A$2:$E$21,2,FALSE)</f>
        <v>Moore, Padilla and Butler</v>
      </c>
      <c r="R1022" s="11" t="str">
        <f>VLOOKUP(P1022,Store_Dim!$A$2:$E$21,3,FALSE)</f>
        <v>South</v>
      </c>
      <c r="S1022" s="11" t="str">
        <f>VLOOKUP(P1022,Store_Dim!$A$2:$E$21,4,FALSE)</f>
        <v>East Johnstad</v>
      </c>
      <c r="T1022" s="11" t="str">
        <f>VLOOKUP(P1022,Store_Dim!$A$2:$E$21,5,FALSE)</f>
        <v>Flagship</v>
      </c>
      <c r="U1022" s="11" t="s">
        <v>3742</v>
      </c>
      <c r="V1022" s="14">
        <f>VLOOKUP(Table1[[#This Row],[Sales_ID]],Sales!$A$2:$O$2001,2,FALSE)</f>
        <v>45714</v>
      </c>
      <c r="W1022" s="15">
        <f>VLOOKUP(Table1[[#This Row],[Sales_ID]],Sales!$A$2:$O$2001,12,FALSE)</f>
        <v>4</v>
      </c>
      <c r="X1022" s="16" t="str">
        <f>TEXT(VLOOKUP(Table1[[#This Row],[Sales_ID]],Sales!$A$2:$O$2001,13,FALSE),"₹#,##0")</f>
        <v>₹262</v>
      </c>
      <c r="Y1022" s="51">
        <f>VLOOKUP(Table1[[#This Row],[Sales_ID]],Sales!$A$2:$O$2001,14,FALSE)</f>
        <v>0.1</v>
      </c>
      <c r="Z1022" s="11" t="str">
        <f>VLOOKUP(Table1[[#This Row],[Sales_ID]],Sales!$A$2:$O$2001,10,FALSE)</f>
        <v>PayPal</v>
      </c>
      <c r="AA1022" s="50">
        <f>VLOOKUP(Table1[[#This Row],[Sales_ID]],Sales!$A$2:$O$2001,15,FALSE)</f>
        <v>942.22800000000007</v>
      </c>
    </row>
    <row r="1023" spans="1:27" x14ac:dyDescent="0.3">
      <c r="A1023" s="11" t="s">
        <v>1437</v>
      </c>
      <c r="B1023" s="11" t="str">
        <f>PROPER(VLOOKUP(A1023,Customer!$A$2:$J$501,9,FALSE))</f>
        <v>Cynthia Parrish</v>
      </c>
      <c r="C1023" s="11" t="str">
        <f>PROPER(VLOOKUP(A1023,Customer!$A$2:$H$501,3,FALSE))</f>
        <v>18</v>
      </c>
      <c r="D1023" s="11" t="str">
        <f>PROPER(VLOOKUP(A1023,Customer!$A$2:$H$501,4,FALSE))</f>
        <v>Male</v>
      </c>
      <c r="E1023" s="11" t="str">
        <f>PROPER(VLOOKUP(A1023,Customer!$A$2:$H$501,5,FALSE))</f>
        <v>Espinozaberg</v>
      </c>
      <c r="F1023" s="11" t="str">
        <f>PROPER(VLOOKUP(A1023,Customer!$A$2:$H$501,6,FALSE))</f>
        <v>Minnesota</v>
      </c>
      <c r="G1023" s="11" t="str">
        <f>VLOOKUP(A1023,Customer!$A$2:$H$501,7,FALSE)</f>
        <v>USA</v>
      </c>
      <c r="H1023" s="11" t="str">
        <f>PROPER(VLOOKUP(A1023,Customer!$A$1:$J$501,10,FALSE))</f>
        <v>Silver</v>
      </c>
      <c r="I1023" s="11" t="s">
        <v>1572</v>
      </c>
      <c r="J1023" s="11" t="str">
        <f>VLOOKUP(I1023, Product!$A$2:$H$501, 2,FALSE)</f>
        <v>Hair Strengthening Shampoo</v>
      </c>
      <c r="K1023" s="11" t="str">
        <f>VLOOKUP(I1023,Product!$A$2:$H$501,3,FALSE)</f>
        <v>Beauty</v>
      </c>
      <c r="L1023" s="11" t="str">
        <f>VLOOKUP(I1023, Product!$A$2:$H$501, 4,FALSE)</f>
        <v>Haircare</v>
      </c>
      <c r="M1023" s="11" t="str">
        <f>VLOOKUP(I1023, Product!$A$2:$H$501,5,FALSE)</f>
        <v>Rice LLC</v>
      </c>
      <c r="N1023" s="12">
        <f>VLOOKUP(I1023, Product!$A$2:$I$501,8,FALSE)</f>
        <v>115.82</v>
      </c>
      <c r="O1023" s="12">
        <f>VLOOKUP(I1023, Product!$A$2:$I$501,9,FALSE)</f>
        <v>460</v>
      </c>
      <c r="P1023" s="11" t="s">
        <v>1752</v>
      </c>
      <c r="Q1023" s="11" t="str">
        <f>VLOOKUP(P1023,Store_Dim!$A$2:$E$21,2,FALSE)</f>
        <v>Rivera-Warner</v>
      </c>
      <c r="R1023" s="11" t="str">
        <f>VLOOKUP(P1023,Store_Dim!$A$2:$E$21,3,FALSE)</f>
        <v>East</v>
      </c>
      <c r="S1023" s="11" t="str">
        <f>VLOOKUP(P1023,Store_Dim!$A$2:$E$21,4,FALSE)</f>
        <v>Washingtonfurt</v>
      </c>
      <c r="T1023" s="11" t="str">
        <f>VLOOKUP(P1023,Store_Dim!$A$2:$E$21,5,FALSE)</f>
        <v>Flagship</v>
      </c>
      <c r="U1023" s="11" t="s">
        <v>3743</v>
      </c>
      <c r="V1023" s="14">
        <f>VLOOKUP(Table1[[#This Row],[Sales_ID]],Sales!$A$2:$O$2001,2,FALSE)</f>
        <v>45661</v>
      </c>
      <c r="W1023" s="15">
        <f>VLOOKUP(Table1[[#This Row],[Sales_ID]],Sales!$A$2:$O$2001,12,FALSE)</f>
        <v>2</v>
      </c>
      <c r="X1023" s="16" t="str">
        <f>TEXT(VLOOKUP(Table1[[#This Row],[Sales_ID]],Sales!$A$2:$O$2001,13,FALSE),"₹#,##0")</f>
        <v>₹687</v>
      </c>
      <c r="Y1023" s="51">
        <f>VLOOKUP(Table1[[#This Row],[Sales_ID]],Sales!$A$2:$O$2001,14,FALSE)</f>
        <v>0.2</v>
      </c>
      <c r="Z1023" s="11" t="str">
        <f>VLOOKUP(Table1[[#This Row],[Sales_ID]],Sales!$A$2:$O$2001,10,FALSE)</f>
        <v>COD</v>
      </c>
      <c r="AA1023" s="50">
        <f>VLOOKUP(Table1[[#This Row],[Sales_ID]],Sales!$A$2:$O$2001,15,FALSE)</f>
        <v>1099.76</v>
      </c>
    </row>
    <row r="1024" spans="1:27" x14ac:dyDescent="0.3">
      <c r="A1024" s="11" t="s">
        <v>675</v>
      </c>
      <c r="B1024" s="11" t="str">
        <f>PROPER(VLOOKUP(A1024,Customer!$A$2:$J$501,9,FALSE))</f>
        <v>Jacqueline Pacheco</v>
      </c>
      <c r="C1024" s="11" t="str">
        <f>PROPER(VLOOKUP(A1024,Customer!$A$2:$H$501,3,FALSE))</f>
        <v>28</v>
      </c>
      <c r="D1024" s="11" t="str">
        <f>PROPER(VLOOKUP(A1024,Customer!$A$2:$H$501,4,FALSE))</f>
        <v>Female</v>
      </c>
      <c r="E1024" s="11" t="str">
        <f>PROPER(VLOOKUP(A1024,Customer!$A$2:$H$501,5,FALSE))</f>
        <v>South Emily</v>
      </c>
      <c r="F1024" s="11" t="str">
        <f>PROPER(VLOOKUP(A1024,Customer!$A$2:$H$501,6,FALSE))</f>
        <v>New Jersey</v>
      </c>
      <c r="G1024" s="11" t="str">
        <f>VLOOKUP(A1024,Customer!$A$2:$H$501,7,FALSE)</f>
        <v>USA</v>
      </c>
      <c r="H1024" s="11" t="str">
        <f>PROPER(VLOOKUP(A1024,Customer!$A$1:$J$501,10,FALSE))</f>
        <v>Bronze</v>
      </c>
      <c r="I1024" s="11" t="s">
        <v>1716</v>
      </c>
      <c r="J1024" s="11" t="str">
        <f>VLOOKUP(I1024, Product!$A$2:$H$501, 2,FALSE)</f>
        <v>Wooden Bookshelf</v>
      </c>
      <c r="K1024" s="11" t="str">
        <f>VLOOKUP(I1024,Product!$A$2:$H$501,3,FALSE)</f>
        <v>Home</v>
      </c>
      <c r="L1024" s="11" t="str">
        <f>VLOOKUP(I1024, Product!$A$2:$H$501, 4,FALSE)</f>
        <v>Furniture</v>
      </c>
      <c r="M1024" s="11" t="str">
        <f>VLOOKUP(I1024, Product!$A$2:$H$501,5,FALSE)</f>
        <v>Collins-Stephenson</v>
      </c>
      <c r="N1024" s="12">
        <f>VLOOKUP(I1024, Product!$A$2:$I$501,8,FALSE)</f>
        <v>388.46</v>
      </c>
      <c r="O1024" s="12">
        <f>VLOOKUP(I1024, Product!$A$2:$I$501,9,FALSE)</f>
        <v>208</v>
      </c>
      <c r="P1024" s="11" t="s">
        <v>1782</v>
      </c>
      <c r="Q1024" s="11" t="str">
        <f>VLOOKUP(P1024,Store_Dim!$A$2:$E$21,2,FALSE)</f>
        <v>Bean, Jones and Park</v>
      </c>
      <c r="R1024" s="11" t="str">
        <f>VLOOKUP(P1024,Store_Dim!$A$2:$E$21,3,FALSE)</f>
        <v>West</v>
      </c>
      <c r="S1024" s="11" t="str">
        <f>VLOOKUP(P1024,Store_Dim!$A$2:$E$21,4,FALSE)</f>
        <v>Thompsonborough</v>
      </c>
      <c r="T1024" s="11" t="str">
        <f>VLOOKUP(P1024,Store_Dim!$A$2:$E$21,5,FALSE)</f>
        <v>Online</v>
      </c>
      <c r="U1024" s="11" t="s">
        <v>3744</v>
      </c>
      <c r="V1024" s="14">
        <f>VLOOKUP(Table1[[#This Row],[Sales_ID]],Sales!$A$2:$O$2001,2,FALSE)</f>
        <v>45921</v>
      </c>
      <c r="W1024" s="15">
        <f>VLOOKUP(Table1[[#This Row],[Sales_ID]],Sales!$A$2:$O$2001,12,FALSE)</f>
        <v>2</v>
      </c>
      <c r="X1024" s="16" t="str">
        <f>TEXT(VLOOKUP(Table1[[#This Row],[Sales_ID]],Sales!$A$2:$O$2001,13,FALSE),"₹#,##0")</f>
        <v>₹30</v>
      </c>
      <c r="Y1024" s="51">
        <f>VLOOKUP(Table1[[#This Row],[Sales_ID]],Sales!$A$2:$O$2001,14,FALSE)</f>
        <v>0.21</v>
      </c>
      <c r="Z1024" s="11" t="str">
        <f>VLOOKUP(Table1[[#This Row],[Sales_ID]],Sales!$A$2:$O$2001,10,FALSE)</f>
        <v>Credit Card</v>
      </c>
      <c r="AA1024" s="50">
        <f>VLOOKUP(Table1[[#This Row],[Sales_ID]],Sales!$A$2:$O$2001,15,FALSE)</f>
        <v>47.621200000000002</v>
      </c>
    </row>
    <row r="1025" spans="1:27" x14ac:dyDescent="0.3">
      <c r="A1025" s="11" t="s">
        <v>353</v>
      </c>
      <c r="B1025" s="11" t="str">
        <f>PROPER(VLOOKUP(A1025,Customer!$A$2:$J$501,9,FALSE))</f>
        <v>Sheila Wilson</v>
      </c>
      <c r="C1025" s="11" t="str">
        <f>PROPER(VLOOKUP(A1025,Customer!$A$2:$H$501,3,FALSE))</f>
        <v>35</v>
      </c>
      <c r="D1025" s="11" t="str">
        <f>PROPER(VLOOKUP(A1025,Customer!$A$2:$H$501,4,FALSE))</f>
        <v>Male</v>
      </c>
      <c r="E1025" s="11" t="str">
        <f>PROPER(VLOOKUP(A1025,Customer!$A$2:$H$501,5,FALSE))</f>
        <v>South Dustin</v>
      </c>
      <c r="F1025" s="11" t="str">
        <f>PROPER(VLOOKUP(A1025,Customer!$A$2:$H$501,6,FALSE))</f>
        <v>Tennessee</v>
      </c>
      <c r="G1025" s="11" t="str">
        <f>VLOOKUP(A1025,Customer!$A$2:$H$501,7,FALSE)</f>
        <v>USA</v>
      </c>
      <c r="H1025" s="11" t="str">
        <f>PROPER(VLOOKUP(A1025,Customer!$A$1:$J$501,10,FALSE))</f>
        <v>Silver</v>
      </c>
      <c r="I1025" s="11" t="s">
        <v>1616</v>
      </c>
      <c r="J1025" s="11" t="str">
        <f>VLOOKUP(I1025, Product!$A$2:$H$501, 2,FALSE)</f>
        <v>Gaming Mechanical Keyboard</v>
      </c>
      <c r="K1025" s="11" t="str">
        <f>VLOOKUP(I1025,Product!$A$2:$H$501,3,FALSE)</f>
        <v>Electronics</v>
      </c>
      <c r="L1025" s="11" t="str">
        <f>VLOOKUP(I1025, Product!$A$2:$H$501, 4,FALSE)</f>
        <v>Computer</v>
      </c>
      <c r="M1025" s="11" t="str">
        <f>VLOOKUP(I1025, Product!$A$2:$H$501,5,FALSE)</f>
        <v>Lucero LLC</v>
      </c>
      <c r="N1025" s="12">
        <f>VLOOKUP(I1025, Product!$A$2:$I$501,8,FALSE)</f>
        <v>419.28</v>
      </c>
      <c r="O1025" s="12">
        <f>VLOOKUP(I1025, Product!$A$2:$I$501,9,FALSE)</f>
        <v>86</v>
      </c>
      <c r="P1025" s="11" t="s">
        <v>1782</v>
      </c>
      <c r="Q1025" s="11" t="str">
        <f>VLOOKUP(P1025,Store_Dim!$A$2:$E$21,2,FALSE)</f>
        <v>Bean, Jones and Park</v>
      </c>
      <c r="R1025" s="11" t="str">
        <f>VLOOKUP(P1025,Store_Dim!$A$2:$E$21,3,FALSE)</f>
        <v>West</v>
      </c>
      <c r="S1025" s="11" t="str">
        <f>VLOOKUP(P1025,Store_Dim!$A$2:$E$21,4,FALSE)</f>
        <v>Thompsonborough</v>
      </c>
      <c r="T1025" s="11" t="str">
        <f>VLOOKUP(P1025,Store_Dim!$A$2:$E$21,5,FALSE)</f>
        <v>Online</v>
      </c>
      <c r="U1025" s="11" t="s">
        <v>3745</v>
      </c>
      <c r="V1025" s="14">
        <f>VLOOKUP(Table1[[#This Row],[Sales_ID]],Sales!$A$2:$O$2001,2,FALSE)</f>
        <v>45651</v>
      </c>
      <c r="W1025" s="15">
        <f>VLOOKUP(Table1[[#This Row],[Sales_ID]],Sales!$A$2:$O$2001,12,FALSE)</f>
        <v>3</v>
      </c>
      <c r="X1025" s="16" t="str">
        <f>TEXT(VLOOKUP(Table1[[#This Row],[Sales_ID]],Sales!$A$2:$O$2001,13,FALSE),"₹#,##0")</f>
        <v>₹570</v>
      </c>
      <c r="Y1025" s="51">
        <f>VLOOKUP(Table1[[#This Row],[Sales_ID]],Sales!$A$2:$O$2001,14,FALSE)</f>
        <v>0.12</v>
      </c>
      <c r="Z1025" s="11" t="str">
        <f>VLOOKUP(Table1[[#This Row],[Sales_ID]],Sales!$A$2:$O$2001,10,FALSE)</f>
        <v>PayPal</v>
      </c>
      <c r="AA1025" s="50">
        <f>VLOOKUP(Table1[[#This Row],[Sales_ID]],Sales!$A$2:$O$2001,15,FALSE)</f>
        <v>1505.1168</v>
      </c>
    </row>
    <row r="1026" spans="1:27" x14ac:dyDescent="0.3">
      <c r="A1026" s="11" t="s">
        <v>1316</v>
      </c>
      <c r="B1026" s="11" t="str">
        <f>PROPER(VLOOKUP(A1026,Customer!$A$2:$J$501,9,FALSE))</f>
        <v>Edwin Barnes</v>
      </c>
      <c r="C1026" s="11" t="str">
        <f>PROPER(VLOOKUP(A1026,Customer!$A$2:$H$501,3,FALSE))</f>
        <v>53</v>
      </c>
      <c r="D1026" s="11" t="str">
        <f>PROPER(VLOOKUP(A1026,Customer!$A$2:$H$501,4,FALSE))</f>
        <v>Male</v>
      </c>
      <c r="E1026" s="11" t="str">
        <f>PROPER(VLOOKUP(A1026,Customer!$A$2:$H$501,5,FALSE))</f>
        <v>Lake Alexandra</v>
      </c>
      <c r="F1026" s="11" t="str">
        <f>PROPER(VLOOKUP(A1026,Customer!$A$2:$H$501,6,FALSE))</f>
        <v>North Carolina</v>
      </c>
      <c r="G1026" s="11" t="str">
        <f>VLOOKUP(A1026,Customer!$A$2:$H$501,7,FALSE)</f>
        <v>USA</v>
      </c>
      <c r="H1026" s="11" t="str">
        <f>PROPER(VLOOKUP(A1026,Customer!$A$1:$J$501,10,FALSE))</f>
        <v>Bronze</v>
      </c>
      <c r="I1026" s="11" t="s">
        <v>1732</v>
      </c>
      <c r="J1026" s="11" t="str">
        <f>VLOOKUP(I1026, Product!$A$2:$H$501, 2,FALSE)</f>
        <v>Microwave Oven</v>
      </c>
      <c r="K1026" s="11" t="str">
        <f>VLOOKUP(I1026,Product!$A$2:$H$501,3,FALSE)</f>
        <v>Home</v>
      </c>
      <c r="L1026" s="11" t="str">
        <f>VLOOKUP(I1026, Product!$A$2:$H$501, 4,FALSE)</f>
        <v>Appliances</v>
      </c>
      <c r="M1026" s="11" t="str">
        <f>VLOOKUP(I1026, Product!$A$2:$H$501,5,FALSE)</f>
        <v>Green, Powell and Palmer</v>
      </c>
      <c r="N1026" s="12">
        <f>VLOOKUP(I1026, Product!$A$2:$I$501,8,FALSE)</f>
        <v>447.43</v>
      </c>
      <c r="O1026" s="12">
        <f>VLOOKUP(I1026, Product!$A$2:$I$501,9,FALSE)</f>
        <v>191</v>
      </c>
      <c r="P1026" s="11" t="s">
        <v>1799</v>
      </c>
      <c r="Q1026" s="11" t="str">
        <f>VLOOKUP(P1026,Store_Dim!$A$2:$E$21,2,FALSE)</f>
        <v>Mcdonald Inc</v>
      </c>
      <c r="R1026" s="11" t="str">
        <f>VLOOKUP(P1026,Store_Dim!$A$2:$E$21,3,FALSE)</f>
        <v>South</v>
      </c>
      <c r="S1026" s="11" t="str">
        <f>VLOOKUP(P1026,Store_Dim!$A$2:$E$21,4,FALSE)</f>
        <v>Christopherland</v>
      </c>
      <c r="T1026" s="11" t="str">
        <f>VLOOKUP(P1026,Store_Dim!$A$2:$E$21,5,FALSE)</f>
        <v>Outlet</v>
      </c>
      <c r="U1026" s="11" t="s">
        <v>2018</v>
      </c>
      <c r="V1026" s="14">
        <f>VLOOKUP(Table1[[#This Row],[Sales_ID]],Sales!$A$2:$O$2001,2,FALSE)</f>
        <v>45617</v>
      </c>
      <c r="W1026" s="15">
        <f>VLOOKUP(Table1[[#This Row],[Sales_ID]],Sales!$A$2:$O$2001,12,FALSE)</f>
        <v>3</v>
      </c>
      <c r="X1026" s="16" t="str">
        <f>TEXT(VLOOKUP(Table1[[#This Row],[Sales_ID]],Sales!$A$2:$O$2001,13,FALSE),"₹#,##0")</f>
        <v>₹362</v>
      </c>
      <c r="Y1026" s="51">
        <f>VLOOKUP(Table1[[#This Row],[Sales_ID]],Sales!$A$2:$O$2001,14,FALSE)</f>
        <v>0.15</v>
      </c>
      <c r="Z1026" s="11" t="str">
        <f>VLOOKUP(Table1[[#This Row],[Sales_ID]],Sales!$A$2:$O$2001,10,FALSE)</f>
        <v>COD</v>
      </c>
      <c r="AA1026" s="50">
        <f>VLOOKUP(Table1[[#This Row],[Sales_ID]],Sales!$A$2:$O$2001,15,FALSE)</f>
        <v>922.20749999999987</v>
      </c>
    </row>
    <row r="1027" spans="1:27" x14ac:dyDescent="0.3">
      <c r="A1027" s="11" t="s">
        <v>893</v>
      </c>
      <c r="B1027" s="11" t="str">
        <f>PROPER(VLOOKUP(A1027,Customer!$A$2:$J$501,9,FALSE))</f>
        <v>Brittany Watson</v>
      </c>
      <c r="C1027" s="11" t="str">
        <f>PROPER(VLOOKUP(A1027,Customer!$A$2:$H$501,3,FALSE))</f>
        <v>59</v>
      </c>
      <c r="D1027" s="11" t="str">
        <f>PROPER(VLOOKUP(A1027,Customer!$A$2:$H$501,4,FALSE))</f>
        <v>Male</v>
      </c>
      <c r="E1027" s="11" t="str">
        <f>PROPER(VLOOKUP(A1027,Customer!$A$2:$H$501,5,FALSE))</f>
        <v>North Joshualand</v>
      </c>
      <c r="F1027" s="11" t="str">
        <f>PROPER(VLOOKUP(A1027,Customer!$A$2:$H$501,6,FALSE))</f>
        <v>Connecticut</v>
      </c>
      <c r="G1027" s="11" t="str">
        <f>VLOOKUP(A1027,Customer!$A$2:$H$501,7,FALSE)</f>
        <v>USA</v>
      </c>
      <c r="H1027" s="11" t="str">
        <f>PROPER(VLOOKUP(A1027,Customer!$A$1:$J$501,10,FALSE))</f>
        <v>Platinum</v>
      </c>
      <c r="I1027" s="11" t="s">
        <v>1702</v>
      </c>
      <c r="J1027" s="11" t="str">
        <f>VLOOKUP(I1027, Product!$A$2:$H$501, 2,FALSE)</f>
        <v>WiFi Mesh Router</v>
      </c>
      <c r="K1027" s="11" t="str">
        <f>VLOOKUP(I1027,Product!$A$2:$H$501,3,FALSE)</f>
        <v>Electronics</v>
      </c>
      <c r="L1027" s="11" t="str">
        <f>VLOOKUP(I1027, Product!$A$2:$H$501, 4,FALSE)</f>
        <v>Appliances</v>
      </c>
      <c r="M1027" s="11" t="str">
        <f>VLOOKUP(I1027, Product!$A$2:$H$501,5,FALSE)</f>
        <v>White, Reeves and Woods</v>
      </c>
      <c r="N1027" s="12">
        <f>VLOOKUP(I1027, Product!$A$2:$I$501,8,FALSE)</f>
        <v>480.9</v>
      </c>
      <c r="O1027" s="12">
        <f>VLOOKUP(I1027, Product!$A$2:$I$501,9,FALSE)</f>
        <v>104</v>
      </c>
      <c r="P1027" s="11" t="s">
        <v>1813</v>
      </c>
      <c r="Q1027" s="11" t="str">
        <f>VLOOKUP(P1027,Store_Dim!$A$2:$E$21,2,FALSE)</f>
        <v>Mann-Austin</v>
      </c>
      <c r="R1027" s="11" t="str">
        <f>VLOOKUP(P1027,Store_Dim!$A$2:$E$21,3,FALSE)</f>
        <v>East</v>
      </c>
      <c r="S1027" s="11" t="str">
        <f>VLOOKUP(P1027,Store_Dim!$A$2:$E$21,4,FALSE)</f>
        <v>Vasquezborough</v>
      </c>
      <c r="T1027" s="11" t="str">
        <f>VLOOKUP(P1027,Store_Dim!$A$2:$E$21,5,FALSE)</f>
        <v>Online</v>
      </c>
      <c r="U1027" s="11" t="s">
        <v>3746</v>
      </c>
      <c r="V1027" s="14">
        <f>VLOOKUP(Table1[[#This Row],[Sales_ID]],Sales!$A$2:$O$2001,2,FALSE)</f>
        <v>45883</v>
      </c>
      <c r="W1027" s="15">
        <f>VLOOKUP(Table1[[#This Row],[Sales_ID]],Sales!$A$2:$O$2001,12,FALSE)</f>
        <v>3</v>
      </c>
      <c r="X1027" s="16" t="str">
        <f>TEXT(VLOOKUP(Table1[[#This Row],[Sales_ID]],Sales!$A$2:$O$2001,13,FALSE),"₹#,##0")</f>
        <v>₹402</v>
      </c>
      <c r="Y1027" s="51">
        <f>VLOOKUP(Table1[[#This Row],[Sales_ID]],Sales!$A$2:$O$2001,14,FALSE)</f>
        <v>0.28999999999999998</v>
      </c>
      <c r="Z1027" s="11" t="str">
        <f>VLOOKUP(Table1[[#This Row],[Sales_ID]],Sales!$A$2:$O$2001,10,FALSE)</f>
        <v>COD</v>
      </c>
      <c r="AA1027" s="50">
        <f>VLOOKUP(Table1[[#This Row],[Sales_ID]],Sales!$A$2:$O$2001,15,FALSE)</f>
        <v>855.98310000000004</v>
      </c>
    </row>
    <row r="1028" spans="1:27" x14ac:dyDescent="0.3">
      <c r="A1028" s="11" t="s">
        <v>1524</v>
      </c>
      <c r="B1028" s="11" t="str">
        <f>PROPER(VLOOKUP(A1028,Customer!$A$2:$J$501,9,FALSE))</f>
        <v>Christopher Ford</v>
      </c>
      <c r="C1028" s="11" t="str">
        <f>PROPER(VLOOKUP(A1028,Customer!$A$2:$H$501,3,FALSE))</f>
        <v>56</v>
      </c>
      <c r="D1028" s="11" t="str">
        <f>PROPER(VLOOKUP(A1028,Customer!$A$2:$H$501,4,FALSE))</f>
        <v>Male</v>
      </c>
      <c r="E1028" s="11" t="str">
        <f>PROPER(VLOOKUP(A1028,Customer!$A$2:$H$501,5,FALSE))</f>
        <v>North Seanfurt</v>
      </c>
      <c r="F1028" s="11" t="str">
        <f>PROPER(VLOOKUP(A1028,Customer!$A$2:$H$501,6,FALSE))</f>
        <v>Ohio</v>
      </c>
      <c r="G1028" s="11" t="str">
        <f>VLOOKUP(A1028,Customer!$A$2:$H$501,7,FALSE)</f>
        <v>USA</v>
      </c>
      <c r="H1028" s="11" t="str">
        <f>PROPER(VLOOKUP(A1028,Customer!$A$1:$J$501,10,FALSE))</f>
        <v>Bronze</v>
      </c>
      <c r="I1028" s="11" t="s">
        <v>1706</v>
      </c>
      <c r="J1028" s="11" t="str">
        <f>VLOOKUP(I1028, Product!$A$2:$H$501, 2,FALSE)</f>
        <v>Decorative Lamp Shade</v>
      </c>
      <c r="K1028" s="11" t="str">
        <f>VLOOKUP(I1028,Product!$A$2:$H$501,3,FALSE)</f>
        <v>Home</v>
      </c>
      <c r="L1028" s="11" t="str">
        <f>VLOOKUP(I1028, Product!$A$2:$H$501, 4,FALSE)</f>
        <v>Lighting</v>
      </c>
      <c r="M1028" s="11" t="str">
        <f>VLOOKUP(I1028, Product!$A$2:$H$501,5,FALSE)</f>
        <v>Ramirez-Hanson</v>
      </c>
      <c r="N1028" s="12">
        <f>VLOOKUP(I1028, Product!$A$2:$I$501,8,FALSE)</f>
        <v>228.53</v>
      </c>
      <c r="O1028" s="12">
        <f>VLOOKUP(I1028, Product!$A$2:$I$501,9,FALSE)</f>
        <v>469</v>
      </c>
      <c r="P1028" s="11" t="s">
        <v>1794</v>
      </c>
      <c r="Q1028" s="11" t="str">
        <f>VLOOKUP(P1028,Store_Dim!$A$2:$E$21,2,FALSE)</f>
        <v>Thomas, Bridges and Harris</v>
      </c>
      <c r="R1028" s="11" t="str">
        <f>VLOOKUP(P1028,Store_Dim!$A$2:$E$21,3,FALSE)</f>
        <v>North</v>
      </c>
      <c r="S1028" s="11" t="str">
        <f>VLOOKUP(P1028,Store_Dim!$A$2:$E$21,4,FALSE)</f>
        <v>Sabrinatown</v>
      </c>
      <c r="T1028" s="11" t="str">
        <f>VLOOKUP(P1028,Store_Dim!$A$2:$E$21,5,FALSE)</f>
        <v>Online</v>
      </c>
      <c r="U1028" s="11" t="s">
        <v>3747</v>
      </c>
      <c r="V1028" s="14">
        <f>VLOOKUP(Table1[[#This Row],[Sales_ID]],Sales!$A$2:$O$2001,2,FALSE)</f>
        <v>45624</v>
      </c>
      <c r="W1028" s="15">
        <f>VLOOKUP(Table1[[#This Row],[Sales_ID]],Sales!$A$2:$O$2001,12,FALSE)</f>
        <v>4</v>
      </c>
      <c r="X1028" s="16" t="str">
        <f>TEXT(VLOOKUP(Table1[[#This Row],[Sales_ID]],Sales!$A$2:$O$2001,13,FALSE),"₹#,##0")</f>
        <v>₹619</v>
      </c>
      <c r="Y1028" s="51">
        <f>VLOOKUP(Table1[[#This Row],[Sales_ID]],Sales!$A$2:$O$2001,14,FALSE)</f>
        <v>0.3</v>
      </c>
      <c r="Z1028" s="11" t="str">
        <f>VLOOKUP(Table1[[#This Row],[Sales_ID]],Sales!$A$2:$O$2001,10,FALSE)</f>
        <v>Credit Card</v>
      </c>
      <c r="AA1028" s="50">
        <f>VLOOKUP(Table1[[#This Row],[Sales_ID]],Sales!$A$2:$O$2001,15,FALSE)</f>
        <v>1734.18</v>
      </c>
    </row>
    <row r="1029" spans="1:27" x14ac:dyDescent="0.3">
      <c r="A1029" s="11" t="s">
        <v>791</v>
      </c>
      <c r="B1029" s="11" t="str">
        <f>PROPER(VLOOKUP(A1029,Customer!$A$2:$J$501,9,FALSE))</f>
        <v>Douglas Rhodes</v>
      </c>
      <c r="C1029" s="11" t="str">
        <f>PROPER(VLOOKUP(A1029,Customer!$A$2:$H$501,3,FALSE))</f>
        <v>32</v>
      </c>
      <c r="D1029" s="11" t="str">
        <f>PROPER(VLOOKUP(A1029,Customer!$A$2:$H$501,4,FALSE))</f>
        <v>Male</v>
      </c>
      <c r="E1029" s="11" t="str">
        <f>PROPER(VLOOKUP(A1029,Customer!$A$2:$H$501,5,FALSE))</f>
        <v>Mikehaven</v>
      </c>
      <c r="F1029" s="11" t="str">
        <f>PROPER(VLOOKUP(A1029,Customer!$A$2:$H$501,6,FALSE))</f>
        <v>New Hampshire</v>
      </c>
      <c r="G1029" s="11" t="str">
        <f>VLOOKUP(A1029,Customer!$A$2:$H$501,7,FALSE)</f>
        <v>USA</v>
      </c>
      <c r="H1029" s="11" t="str">
        <f>PROPER(VLOOKUP(A1029,Customer!$A$1:$J$501,10,FALSE))</f>
        <v>Platinum</v>
      </c>
      <c r="I1029" s="11" t="s">
        <v>1640</v>
      </c>
      <c r="J1029" s="11" t="str">
        <f>VLOOKUP(I1029, Product!$A$2:$H$501, 2,FALSE)</f>
        <v>Men's Winter Jacket</v>
      </c>
      <c r="K1029" s="11" t="str">
        <f>VLOOKUP(I1029,Product!$A$2:$H$501,3,FALSE)</f>
        <v>Clothing</v>
      </c>
      <c r="L1029" s="11" t="str">
        <f>VLOOKUP(I1029, Product!$A$2:$H$501, 4,FALSE)</f>
        <v>Outerwear</v>
      </c>
      <c r="M1029" s="11" t="str">
        <f>VLOOKUP(I1029, Product!$A$2:$H$501,5,FALSE)</f>
        <v>Kelly, Smith and Perez</v>
      </c>
      <c r="N1029" s="12">
        <f>VLOOKUP(I1029, Product!$A$2:$I$501,8,FALSE)</f>
        <v>167.34</v>
      </c>
      <c r="O1029" s="12">
        <f>VLOOKUP(I1029, Product!$A$2:$I$501,9,FALSE)</f>
        <v>296</v>
      </c>
      <c r="P1029" s="11" t="s">
        <v>1807</v>
      </c>
      <c r="Q1029" s="11" t="str">
        <f>VLOOKUP(P1029,Store_Dim!$A$2:$E$21,2,FALSE)</f>
        <v>Holloway Ltd</v>
      </c>
      <c r="R1029" s="11" t="str">
        <f>VLOOKUP(P1029,Store_Dim!$A$2:$E$21,3,FALSE)</f>
        <v>North</v>
      </c>
      <c r="S1029" s="11" t="str">
        <f>VLOOKUP(P1029,Store_Dim!$A$2:$E$21,4,FALSE)</f>
        <v>Bensonhaven</v>
      </c>
      <c r="T1029" s="11" t="str">
        <f>VLOOKUP(P1029,Store_Dim!$A$2:$E$21,5,FALSE)</f>
        <v>Flagship</v>
      </c>
      <c r="U1029" s="11" t="s">
        <v>3748</v>
      </c>
      <c r="V1029" s="14">
        <f>VLOOKUP(Table1[[#This Row],[Sales_ID]],Sales!$A$2:$O$2001,2,FALSE)</f>
        <v>45276</v>
      </c>
      <c r="W1029" s="15">
        <f>VLOOKUP(Table1[[#This Row],[Sales_ID]],Sales!$A$2:$O$2001,12,FALSE)</f>
        <v>4</v>
      </c>
      <c r="X1029" s="16" t="str">
        <f>TEXT(VLOOKUP(Table1[[#This Row],[Sales_ID]],Sales!$A$2:$O$2001,13,FALSE),"₹#,##0")</f>
        <v>₹569</v>
      </c>
      <c r="Y1029" s="51">
        <f>VLOOKUP(Table1[[#This Row],[Sales_ID]],Sales!$A$2:$O$2001,14,FALSE)</f>
        <v>0.27</v>
      </c>
      <c r="Z1029" s="11" t="str">
        <f>VLOOKUP(Table1[[#This Row],[Sales_ID]],Sales!$A$2:$O$2001,10,FALSE)</f>
        <v>PayPal</v>
      </c>
      <c r="AA1029" s="50">
        <f>VLOOKUP(Table1[[#This Row],[Sales_ID]],Sales!$A$2:$O$2001,15,FALSE)</f>
        <v>1662.5311999999999</v>
      </c>
    </row>
    <row r="1030" spans="1:27" x14ac:dyDescent="0.3">
      <c r="A1030" s="11" t="s">
        <v>1466</v>
      </c>
      <c r="B1030" s="11" t="str">
        <f>PROPER(VLOOKUP(A1030,Customer!$A$2:$J$501,9,FALSE))</f>
        <v>Elizabeth Foster</v>
      </c>
      <c r="C1030" s="11" t="str">
        <f>PROPER(VLOOKUP(A1030,Customer!$A$2:$H$501,3,FALSE))</f>
        <v>33</v>
      </c>
      <c r="D1030" s="11" t="str">
        <f>PROPER(VLOOKUP(A1030,Customer!$A$2:$H$501,4,FALSE))</f>
        <v>Female</v>
      </c>
      <c r="E1030" s="11" t="str">
        <f>PROPER(VLOOKUP(A1030,Customer!$A$2:$H$501,5,FALSE))</f>
        <v>Anthonymouth</v>
      </c>
      <c r="F1030" s="11" t="str">
        <f>PROPER(VLOOKUP(A1030,Customer!$A$2:$H$501,6,FALSE))</f>
        <v>Oklahoma</v>
      </c>
      <c r="G1030" s="11" t="str">
        <f>VLOOKUP(A1030,Customer!$A$2:$H$501,7,FALSE)</f>
        <v>USA</v>
      </c>
      <c r="H1030" s="11" t="str">
        <f>PROPER(VLOOKUP(A1030,Customer!$A$1:$J$501,10,FALSE))</f>
        <v>Gold</v>
      </c>
      <c r="I1030" s="11" t="s">
        <v>1602</v>
      </c>
      <c r="J1030" s="11" t="str">
        <f>VLOOKUP(I1030, Product!$A$2:$H$501, 2,FALSE)</f>
        <v>Decorative Floor Vase</v>
      </c>
      <c r="K1030" s="11" t="str">
        <f>VLOOKUP(I1030,Product!$A$2:$H$501,3,FALSE)</f>
        <v>Home</v>
      </c>
      <c r="L1030" s="11" t="str">
        <f>VLOOKUP(I1030, Product!$A$2:$H$501, 4,FALSE)</f>
        <v>Decor</v>
      </c>
      <c r="M1030" s="11" t="str">
        <f>VLOOKUP(I1030, Product!$A$2:$H$501,5,FALSE)</f>
        <v>Khan, Jones and Paul</v>
      </c>
      <c r="N1030" s="12">
        <f>VLOOKUP(I1030, Product!$A$2:$I$501,8,FALSE)</f>
        <v>234.80599999999998</v>
      </c>
      <c r="O1030" s="12">
        <f>VLOOKUP(I1030, Product!$A$2:$I$501,9,FALSE)</f>
        <v>378</v>
      </c>
      <c r="P1030" s="11" t="s">
        <v>1769</v>
      </c>
      <c r="Q1030" s="11" t="str">
        <f>VLOOKUP(P1030,Store_Dim!$A$2:$E$21,2,FALSE)</f>
        <v>Alexander Group</v>
      </c>
      <c r="R1030" s="11" t="str">
        <f>VLOOKUP(P1030,Store_Dim!$A$2:$E$21,3,FALSE)</f>
        <v>South</v>
      </c>
      <c r="S1030" s="11" t="str">
        <f>VLOOKUP(P1030,Store_Dim!$A$2:$E$21,4,FALSE)</f>
        <v>Port Sharon</v>
      </c>
      <c r="T1030" s="11" t="str">
        <f>VLOOKUP(P1030,Store_Dim!$A$2:$E$21,5,FALSE)</f>
        <v>Online</v>
      </c>
      <c r="U1030" s="11" t="s">
        <v>3749</v>
      </c>
      <c r="V1030" s="14">
        <f>VLOOKUP(Table1[[#This Row],[Sales_ID]],Sales!$A$2:$O$2001,2,FALSE)</f>
        <v>45344</v>
      </c>
      <c r="W1030" s="15">
        <f>VLOOKUP(Table1[[#This Row],[Sales_ID]],Sales!$A$2:$O$2001,12,FALSE)</f>
        <v>2</v>
      </c>
      <c r="X1030" s="16" t="str">
        <f>TEXT(VLOOKUP(Table1[[#This Row],[Sales_ID]],Sales!$A$2:$O$2001,13,FALSE),"₹#,##0")</f>
        <v>₹846</v>
      </c>
      <c r="Y1030" s="51">
        <f>VLOOKUP(Table1[[#This Row],[Sales_ID]],Sales!$A$2:$O$2001,14,FALSE)</f>
        <v>0.3</v>
      </c>
      <c r="Z1030" s="11" t="str">
        <f>VLOOKUP(Table1[[#This Row],[Sales_ID]],Sales!$A$2:$O$2001,10,FALSE)</f>
        <v>COD</v>
      </c>
      <c r="AA1030" s="50">
        <f>VLOOKUP(Table1[[#This Row],[Sales_ID]],Sales!$A$2:$O$2001,15,FALSE)</f>
        <v>1184.8900000000001</v>
      </c>
    </row>
    <row r="1031" spans="1:27" x14ac:dyDescent="0.3">
      <c r="A1031" s="11" t="s">
        <v>1346</v>
      </c>
      <c r="B1031" s="11" t="str">
        <f>PROPER(VLOOKUP(A1031,Customer!$A$2:$J$501,9,FALSE))</f>
        <v>Monique Castro</v>
      </c>
      <c r="C1031" s="11" t="str">
        <f>PROPER(VLOOKUP(A1031,Customer!$A$2:$H$501,3,FALSE))</f>
        <v>48</v>
      </c>
      <c r="D1031" s="11" t="str">
        <f>PROPER(VLOOKUP(A1031,Customer!$A$2:$H$501,4,FALSE))</f>
        <v>Female</v>
      </c>
      <c r="E1031" s="11" t="str">
        <f>PROPER(VLOOKUP(A1031,Customer!$A$2:$H$501,5,FALSE))</f>
        <v>New Sarah</v>
      </c>
      <c r="F1031" s="11" t="str">
        <f>PROPER(VLOOKUP(A1031,Customer!$A$2:$H$501,6,FALSE))</f>
        <v>Indiana</v>
      </c>
      <c r="G1031" s="11" t="str">
        <f>VLOOKUP(A1031,Customer!$A$2:$H$501,7,FALSE)</f>
        <v>USA</v>
      </c>
      <c r="H1031" s="11" t="str">
        <f>PROPER(VLOOKUP(A1031,Customer!$A$1:$J$501,10,FALSE))</f>
        <v>Gold</v>
      </c>
      <c r="I1031" s="11" t="s">
        <v>1608</v>
      </c>
      <c r="J1031" s="11" t="str">
        <f>VLOOKUP(I1031, Product!$A$2:$H$501, 2,FALSE)</f>
        <v>Stainless Steel Cutlery Set</v>
      </c>
      <c r="K1031" s="11" t="str">
        <f>VLOOKUP(I1031,Product!$A$2:$H$501,3,FALSE)</f>
        <v>Home</v>
      </c>
      <c r="L1031" s="11" t="str">
        <f>VLOOKUP(I1031, Product!$A$2:$H$501, 4,FALSE)</f>
        <v>Kitchen</v>
      </c>
      <c r="M1031" s="11" t="str">
        <f>VLOOKUP(I1031, Product!$A$2:$H$501,5,FALSE)</f>
        <v>Stevens, Fernandez and Martin</v>
      </c>
      <c r="N1031" s="12">
        <f>VLOOKUP(I1031, Product!$A$2:$I$501,8,FALSE)</f>
        <v>19.52</v>
      </c>
      <c r="O1031" s="12">
        <f>VLOOKUP(I1031, Product!$A$2:$I$501,9,FALSE)</f>
        <v>57</v>
      </c>
      <c r="P1031" s="11" t="s">
        <v>1761</v>
      </c>
      <c r="Q1031" s="11" t="str">
        <f>VLOOKUP(P1031,Store_Dim!$A$2:$E$21,2,FALSE)</f>
        <v>Black-Horn</v>
      </c>
      <c r="R1031" s="11" t="str">
        <f>VLOOKUP(P1031,Store_Dim!$A$2:$E$21,3,FALSE)</f>
        <v>South</v>
      </c>
      <c r="S1031" s="11" t="str">
        <f>VLOOKUP(P1031,Store_Dim!$A$2:$E$21,4,FALSE)</f>
        <v>North Nancyview</v>
      </c>
      <c r="T1031" s="11" t="str">
        <f>VLOOKUP(P1031,Store_Dim!$A$2:$E$21,5,FALSE)</f>
        <v>Outlet</v>
      </c>
      <c r="U1031" s="11" t="s">
        <v>3750</v>
      </c>
      <c r="V1031" s="14">
        <f>VLOOKUP(Table1[[#This Row],[Sales_ID]],Sales!$A$2:$O$2001,2,FALSE)</f>
        <v>45849</v>
      </c>
      <c r="W1031" s="15">
        <f>VLOOKUP(Table1[[#This Row],[Sales_ID]],Sales!$A$2:$O$2001,12,FALSE)</f>
        <v>1</v>
      </c>
      <c r="X1031" s="16" t="str">
        <f>TEXT(VLOOKUP(Table1[[#This Row],[Sales_ID]],Sales!$A$2:$O$2001,13,FALSE),"₹#,##0")</f>
        <v>₹788</v>
      </c>
      <c r="Y1031" s="51">
        <f>VLOOKUP(Table1[[#This Row],[Sales_ID]],Sales!$A$2:$O$2001,14,FALSE)</f>
        <v>0.28999999999999998</v>
      </c>
      <c r="Z1031" s="11" t="str">
        <f>VLOOKUP(Table1[[#This Row],[Sales_ID]],Sales!$A$2:$O$2001,10,FALSE)</f>
        <v>PayPal</v>
      </c>
      <c r="AA1031" s="50">
        <f>VLOOKUP(Table1[[#This Row],[Sales_ID]],Sales!$A$2:$O$2001,15,FALSE)</f>
        <v>559.79949999999997</v>
      </c>
    </row>
    <row r="1032" spans="1:27" x14ac:dyDescent="0.3">
      <c r="A1032" s="11" t="s">
        <v>1127</v>
      </c>
      <c r="B1032" s="11" t="str">
        <f>PROPER(VLOOKUP(A1032,Customer!$A$2:$J$501,9,FALSE))</f>
        <v>Denise Tate</v>
      </c>
      <c r="C1032" s="11" t="str">
        <f>PROPER(VLOOKUP(A1032,Customer!$A$2:$H$501,3,FALSE))</f>
        <v>34</v>
      </c>
      <c r="D1032" s="11" t="str">
        <f>PROPER(VLOOKUP(A1032,Customer!$A$2:$H$501,4,FALSE))</f>
        <v>Male</v>
      </c>
      <c r="E1032" s="11" t="str">
        <f>PROPER(VLOOKUP(A1032,Customer!$A$2:$H$501,5,FALSE))</f>
        <v>Andersonside</v>
      </c>
      <c r="F1032" s="11" t="str">
        <f>PROPER(VLOOKUP(A1032,Customer!$A$2:$H$501,6,FALSE))</f>
        <v>Arkansas</v>
      </c>
      <c r="G1032" s="11" t="str">
        <f>VLOOKUP(A1032,Customer!$A$2:$H$501,7,FALSE)</f>
        <v>USA</v>
      </c>
      <c r="H1032" s="11" t="str">
        <f>PROPER(VLOOKUP(A1032,Customer!$A$1:$J$501,10,FALSE))</f>
        <v>Platinum</v>
      </c>
      <c r="I1032" s="11" t="s">
        <v>1618</v>
      </c>
      <c r="J1032" s="11" t="str">
        <f>VLOOKUP(I1032, Product!$A$2:$H$501, 2,FALSE)</f>
        <v>Bedroom Table Lamp</v>
      </c>
      <c r="K1032" s="11" t="str">
        <f>VLOOKUP(I1032,Product!$A$2:$H$501,3,FALSE)</f>
        <v>Home</v>
      </c>
      <c r="L1032" s="11" t="str">
        <f>VLOOKUP(I1032, Product!$A$2:$H$501, 4,FALSE)</f>
        <v>Lighting</v>
      </c>
      <c r="M1032" s="11" t="str">
        <f>VLOOKUP(I1032, Product!$A$2:$H$501,5,FALSE)</f>
        <v>Jones LLC</v>
      </c>
      <c r="N1032" s="12">
        <f>VLOOKUP(I1032, Product!$A$2:$I$501,8,FALSE)</f>
        <v>382.22</v>
      </c>
      <c r="O1032" s="12">
        <f>VLOOKUP(I1032, Product!$A$2:$I$501,9,FALSE)</f>
        <v>329</v>
      </c>
      <c r="P1032" s="11" t="s">
        <v>1794</v>
      </c>
      <c r="Q1032" s="11" t="str">
        <f>VLOOKUP(P1032,Store_Dim!$A$2:$E$21,2,FALSE)</f>
        <v>Thomas, Bridges and Harris</v>
      </c>
      <c r="R1032" s="11" t="str">
        <f>VLOOKUP(P1032,Store_Dim!$A$2:$E$21,3,FALSE)</f>
        <v>North</v>
      </c>
      <c r="S1032" s="11" t="str">
        <f>VLOOKUP(P1032,Store_Dim!$A$2:$E$21,4,FALSE)</f>
        <v>Sabrinatown</v>
      </c>
      <c r="T1032" s="11" t="str">
        <f>VLOOKUP(P1032,Store_Dim!$A$2:$E$21,5,FALSE)</f>
        <v>Online</v>
      </c>
      <c r="U1032" s="11" t="s">
        <v>3751</v>
      </c>
      <c r="V1032" s="14">
        <f>VLOOKUP(Table1[[#This Row],[Sales_ID]],Sales!$A$2:$O$2001,2,FALSE)</f>
        <v>45880</v>
      </c>
      <c r="W1032" s="15">
        <f>VLOOKUP(Table1[[#This Row],[Sales_ID]],Sales!$A$2:$O$2001,12,FALSE)</f>
        <v>2</v>
      </c>
      <c r="X1032" s="16" t="str">
        <f>TEXT(VLOOKUP(Table1[[#This Row],[Sales_ID]],Sales!$A$2:$O$2001,13,FALSE),"₹#,##0")</f>
        <v>₹339</v>
      </c>
      <c r="Y1032" s="51">
        <f>VLOOKUP(Table1[[#This Row],[Sales_ID]],Sales!$A$2:$O$2001,14,FALSE)</f>
        <v>7.0000000000000007E-2</v>
      </c>
      <c r="Z1032" s="11" t="str">
        <f>VLOOKUP(Table1[[#This Row],[Sales_ID]],Sales!$A$2:$O$2001,10,FALSE)</f>
        <v>COD</v>
      </c>
      <c r="AA1032" s="50">
        <f>VLOOKUP(Table1[[#This Row],[Sales_ID]],Sales!$A$2:$O$2001,15,FALSE)</f>
        <v>630.1866</v>
      </c>
    </row>
    <row r="1033" spans="1:27" x14ac:dyDescent="0.3">
      <c r="A1033" s="11" t="s">
        <v>110</v>
      </c>
      <c r="B1033" s="11" t="str">
        <f>PROPER(VLOOKUP(A1033,Customer!$A$2:$J$501,9,FALSE))</f>
        <v>Amber Carlson</v>
      </c>
      <c r="C1033" s="11" t="str">
        <f>PROPER(VLOOKUP(A1033,Customer!$A$2:$H$501,3,FALSE))</f>
        <v>18</v>
      </c>
      <c r="D1033" s="11" t="str">
        <f>PROPER(VLOOKUP(A1033,Customer!$A$2:$H$501,4,FALSE))</f>
        <v>Female</v>
      </c>
      <c r="E1033" s="11" t="str">
        <f>PROPER(VLOOKUP(A1033,Customer!$A$2:$H$501,5,FALSE))</f>
        <v>East Michellemouth</v>
      </c>
      <c r="F1033" s="11" t="str">
        <f>PROPER(VLOOKUP(A1033,Customer!$A$2:$H$501,6,FALSE))</f>
        <v>Missouri</v>
      </c>
      <c r="G1033" s="11" t="str">
        <f>VLOOKUP(A1033,Customer!$A$2:$H$501,7,FALSE)</f>
        <v>USA</v>
      </c>
      <c r="H1033" s="11" t="str">
        <f>PROPER(VLOOKUP(A1033,Customer!$A$1:$J$501,10,FALSE))</f>
        <v>Gold</v>
      </c>
      <c r="I1033" s="11" t="s">
        <v>1576</v>
      </c>
      <c r="J1033" s="11" t="str">
        <f>VLOOKUP(I1033, Product!$A$2:$H$501, 2,FALSE)</f>
        <v>Decorative Wall Mirror</v>
      </c>
      <c r="K1033" s="11" t="str">
        <f>VLOOKUP(I1033,Product!$A$2:$H$501,3,FALSE)</f>
        <v>Home</v>
      </c>
      <c r="L1033" s="11" t="str">
        <f>VLOOKUP(I1033, Product!$A$2:$H$501, 4,FALSE)</f>
        <v>Decor</v>
      </c>
      <c r="M1033" s="11" t="str">
        <f>VLOOKUP(I1033, Product!$A$2:$H$501,5,FALSE)</f>
        <v>Luna, Anderson and Bowman</v>
      </c>
      <c r="N1033" s="12">
        <f>VLOOKUP(I1033, Product!$A$2:$I$501,8,FALSE)</f>
        <v>48.01</v>
      </c>
      <c r="O1033" s="12">
        <f>VLOOKUP(I1033, Product!$A$2:$I$501,9,FALSE)</f>
        <v>439</v>
      </c>
      <c r="P1033" s="11" t="s">
        <v>1773</v>
      </c>
      <c r="Q1033" s="11" t="str">
        <f>VLOOKUP(P1033,Store_Dim!$A$2:$E$21,2,FALSE)</f>
        <v>Gray Ltd</v>
      </c>
      <c r="R1033" s="11" t="str">
        <f>VLOOKUP(P1033,Store_Dim!$A$2:$E$21,3,FALSE)</f>
        <v>North</v>
      </c>
      <c r="S1033" s="11" t="str">
        <f>VLOOKUP(P1033,Store_Dim!$A$2:$E$21,4,FALSE)</f>
        <v>New Michaelchester</v>
      </c>
      <c r="T1033" s="11" t="str">
        <f>VLOOKUP(P1033,Store_Dim!$A$2:$E$21,5,FALSE)</f>
        <v>Outlet</v>
      </c>
      <c r="U1033" s="11" t="s">
        <v>3752</v>
      </c>
      <c r="V1033" s="14">
        <f>VLOOKUP(Table1[[#This Row],[Sales_ID]],Sales!$A$2:$O$2001,2,FALSE)</f>
        <v>45907</v>
      </c>
      <c r="W1033" s="15">
        <f>VLOOKUP(Table1[[#This Row],[Sales_ID]],Sales!$A$2:$O$2001,12,FALSE)</f>
        <v>4</v>
      </c>
      <c r="X1033" s="16" t="str">
        <f>TEXT(VLOOKUP(Table1[[#This Row],[Sales_ID]],Sales!$A$2:$O$2001,13,FALSE),"₹#,##0")</f>
        <v>₹94</v>
      </c>
      <c r="Y1033" s="51">
        <f>VLOOKUP(Table1[[#This Row],[Sales_ID]],Sales!$A$2:$O$2001,14,FALSE)</f>
        <v>0.06</v>
      </c>
      <c r="Z1033" s="11" t="str">
        <f>VLOOKUP(Table1[[#This Row],[Sales_ID]],Sales!$A$2:$O$2001,10,FALSE)</f>
        <v>COD</v>
      </c>
      <c r="AA1033" s="50">
        <f>VLOOKUP(Table1[[#This Row],[Sales_ID]],Sales!$A$2:$O$2001,15,FALSE)</f>
        <v>355.2448</v>
      </c>
    </row>
    <row r="1034" spans="1:27" x14ac:dyDescent="0.3">
      <c r="A1034" s="11" t="s">
        <v>1469</v>
      </c>
      <c r="B1034" s="11" t="str">
        <f>PROPER(VLOOKUP(A1034,Customer!$A$2:$J$501,9,FALSE))</f>
        <v>Andrea Harris</v>
      </c>
      <c r="C1034" s="11" t="str">
        <f>PROPER(VLOOKUP(A1034,Customer!$A$2:$H$501,3,FALSE))</f>
        <v>41</v>
      </c>
      <c r="D1034" s="11" t="str">
        <f>PROPER(VLOOKUP(A1034,Customer!$A$2:$H$501,4,FALSE))</f>
        <v>Female</v>
      </c>
      <c r="E1034" s="11" t="str">
        <f>PROPER(VLOOKUP(A1034,Customer!$A$2:$H$501,5,FALSE))</f>
        <v>West Kelseyberg</v>
      </c>
      <c r="F1034" s="11" t="str">
        <f>PROPER(VLOOKUP(A1034,Customer!$A$2:$H$501,6,FALSE))</f>
        <v>Kansas</v>
      </c>
      <c r="G1034" s="11" t="str">
        <f>VLOOKUP(A1034,Customer!$A$2:$H$501,7,FALSE)</f>
        <v>USA</v>
      </c>
      <c r="H1034" s="11" t="str">
        <f>PROPER(VLOOKUP(A1034,Customer!$A$1:$J$501,10,FALSE))</f>
        <v>Platinum</v>
      </c>
      <c r="I1034" s="11" t="s">
        <v>1586</v>
      </c>
      <c r="J1034" s="11" t="str">
        <f>VLOOKUP(I1034, Product!$A$2:$H$501, 2,FALSE)</f>
        <v>Knee Support Brace</v>
      </c>
      <c r="K1034" s="11" t="str">
        <f>VLOOKUP(I1034,Product!$A$2:$H$501,3,FALSE)</f>
        <v>Sports</v>
      </c>
      <c r="L1034" s="11" t="str">
        <f>VLOOKUP(I1034, Product!$A$2:$H$501, 4,FALSE)</f>
        <v>Equipment</v>
      </c>
      <c r="M1034" s="11" t="str">
        <f>VLOOKUP(I1034, Product!$A$2:$H$501,5,FALSE)</f>
        <v>May-Reese</v>
      </c>
      <c r="N1034" s="12">
        <f>VLOOKUP(I1034, Product!$A$2:$I$501,8,FALSE)</f>
        <v>21.34</v>
      </c>
      <c r="O1034" s="12">
        <f>VLOOKUP(I1034, Product!$A$2:$I$501,9,FALSE)</f>
        <v>65</v>
      </c>
      <c r="P1034" s="11" t="s">
        <v>1797</v>
      </c>
      <c r="Q1034" s="11" t="str">
        <f>VLOOKUP(P1034,Store_Dim!$A$2:$E$21,2,FALSE)</f>
        <v>Gardner, Humphrey and Contreras</v>
      </c>
      <c r="R1034" s="11" t="str">
        <f>VLOOKUP(P1034,Store_Dim!$A$2:$E$21,3,FALSE)</f>
        <v>East</v>
      </c>
      <c r="S1034" s="11" t="str">
        <f>VLOOKUP(P1034,Store_Dim!$A$2:$E$21,4,FALSE)</f>
        <v>Johnsonville</v>
      </c>
      <c r="T1034" s="11" t="str">
        <f>VLOOKUP(P1034,Store_Dim!$A$2:$E$21,5,FALSE)</f>
        <v>Flagship</v>
      </c>
      <c r="U1034" s="11" t="s">
        <v>3753</v>
      </c>
      <c r="V1034" s="14">
        <f>VLOOKUP(Table1[[#This Row],[Sales_ID]],Sales!$A$2:$O$2001,2,FALSE)</f>
        <v>45545</v>
      </c>
      <c r="W1034" s="15">
        <f>VLOOKUP(Table1[[#This Row],[Sales_ID]],Sales!$A$2:$O$2001,12,FALSE)</f>
        <v>3</v>
      </c>
      <c r="X1034" s="16" t="str">
        <f>TEXT(VLOOKUP(Table1[[#This Row],[Sales_ID]],Sales!$A$2:$O$2001,13,FALSE),"₹#,##0")</f>
        <v>₹942</v>
      </c>
      <c r="Y1034" s="51">
        <f>VLOOKUP(Table1[[#This Row],[Sales_ID]],Sales!$A$2:$O$2001,14,FALSE)</f>
        <v>0.16</v>
      </c>
      <c r="Z1034" s="11" t="str">
        <f>VLOOKUP(Table1[[#This Row],[Sales_ID]],Sales!$A$2:$O$2001,10,FALSE)</f>
        <v>PayPal</v>
      </c>
      <c r="AA1034" s="50">
        <f>VLOOKUP(Table1[[#This Row],[Sales_ID]],Sales!$A$2:$O$2001,15,FALSE)</f>
        <v>2373.462</v>
      </c>
    </row>
    <row r="1035" spans="1:27" x14ac:dyDescent="0.3">
      <c r="A1035" s="11" t="s">
        <v>538</v>
      </c>
      <c r="B1035" s="11" t="str">
        <f>PROPER(VLOOKUP(A1035,Customer!$A$2:$J$501,9,FALSE))</f>
        <v>Cynthia Morris</v>
      </c>
      <c r="C1035" s="11" t="str">
        <f>PROPER(VLOOKUP(A1035,Customer!$A$2:$H$501,3,FALSE))</f>
        <v>18</v>
      </c>
      <c r="D1035" s="11" t="str">
        <f>PROPER(VLOOKUP(A1035,Customer!$A$2:$H$501,4,FALSE))</f>
        <v>Female</v>
      </c>
      <c r="E1035" s="11" t="str">
        <f>PROPER(VLOOKUP(A1035,Customer!$A$2:$H$501,5,FALSE))</f>
        <v>Hessmouth</v>
      </c>
      <c r="F1035" s="11" t="str">
        <f>PROPER(VLOOKUP(A1035,Customer!$A$2:$H$501,6,FALSE))</f>
        <v>Arizona</v>
      </c>
      <c r="G1035" s="11" t="str">
        <f>VLOOKUP(A1035,Customer!$A$2:$H$501,7,FALSE)</f>
        <v>USA</v>
      </c>
      <c r="H1035" s="11" t="str">
        <f>PROPER(VLOOKUP(A1035,Customer!$A$1:$J$501,10,FALSE))</f>
        <v>Silver</v>
      </c>
      <c r="I1035" s="11" t="s">
        <v>1638</v>
      </c>
      <c r="J1035" s="11" t="str">
        <f>VLOOKUP(I1035, Product!$A$2:$H$501, 2,FALSE)</f>
        <v>High-Grip Football</v>
      </c>
      <c r="K1035" s="11" t="str">
        <f>VLOOKUP(I1035,Product!$A$2:$H$501,3,FALSE)</f>
        <v>Sports</v>
      </c>
      <c r="L1035" s="11" t="str">
        <f>VLOOKUP(I1035, Product!$A$2:$H$501, 4,FALSE)</f>
        <v>Team Sports</v>
      </c>
      <c r="M1035" s="11" t="str">
        <f>VLOOKUP(I1035, Product!$A$2:$H$501,5,FALSE)</f>
        <v>Bridges, Banks and Cummings</v>
      </c>
      <c r="N1035" s="12">
        <f>VLOOKUP(I1035, Product!$A$2:$I$501,8,FALSE)</f>
        <v>318.91000000000003</v>
      </c>
      <c r="O1035" s="12">
        <f>VLOOKUP(I1035, Product!$A$2:$I$501,9,FALSE)</f>
        <v>114</v>
      </c>
      <c r="P1035" s="11" t="s">
        <v>1773</v>
      </c>
      <c r="Q1035" s="11" t="str">
        <f>VLOOKUP(P1035,Store_Dim!$A$2:$E$21,2,FALSE)</f>
        <v>Gray Ltd</v>
      </c>
      <c r="R1035" s="11" t="str">
        <f>VLOOKUP(P1035,Store_Dim!$A$2:$E$21,3,FALSE)</f>
        <v>North</v>
      </c>
      <c r="S1035" s="11" t="str">
        <f>VLOOKUP(P1035,Store_Dim!$A$2:$E$21,4,FALSE)</f>
        <v>New Michaelchester</v>
      </c>
      <c r="T1035" s="11" t="str">
        <f>VLOOKUP(P1035,Store_Dim!$A$2:$E$21,5,FALSE)</f>
        <v>Outlet</v>
      </c>
      <c r="U1035" s="11" t="s">
        <v>3754</v>
      </c>
      <c r="V1035" s="14">
        <f>VLOOKUP(Table1[[#This Row],[Sales_ID]],Sales!$A$2:$O$2001,2,FALSE)</f>
        <v>45257</v>
      </c>
      <c r="W1035" s="15">
        <f>VLOOKUP(Table1[[#This Row],[Sales_ID]],Sales!$A$2:$O$2001,12,FALSE)</f>
        <v>2</v>
      </c>
      <c r="X1035" s="16" t="str">
        <f>TEXT(VLOOKUP(Table1[[#This Row],[Sales_ID]],Sales!$A$2:$O$2001,13,FALSE),"₹#,##0")</f>
        <v>₹337</v>
      </c>
      <c r="Y1035" s="51">
        <f>VLOOKUP(Table1[[#This Row],[Sales_ID]],Sales!$A$2:$O$2001,14,FALSE)</f>
        <v>0.14000000000000001</v>
      </c>
      <c r="Z1035" s="11" t="str">
        <f>VLOOKUP(Table1[[#This Row],[Sales_ID]],Sales!$A$2:$O$2001,10,FALSE)</f>
        <v>PayPal</v>
      </c>
      <c r="AA1035" s="50">
        <f>VLOOKUP(Table1[[#This Row],[Sales_ID]],Sales!$A$2:$O$2001,15,FALSE)</f>
        <v>579.58840000000009</v>
      </c>
    </row>
    <row r="1036" spans="1:27" x14ac:dyDescent="0.3">
      <c r="A1036" s="11" t="s">
        <v>978</v>
      </c>
      <c r="B1036" s="11" t="str">
        <f>PROPER(VLOOKUP(A1036,Customer!$A$2:$J$501,9,FALSE))</f>
        <v>Kara Dodson</v>
      </c>
      <c r="C1036" s="11" t="str">
        <f>PROPER(VLOOKUP(A1036,Customer!$A$2:$H$501,3,FALSE))</f>
        <v>20</v>
      </c>
      <c r="D1036" s="11" t="str">
        <f>PROPER(VLOOKUP(A1036,Customer!$A$2:$H$501,4,FALSE))</f>
        <v>Male</v>
      </c>
      <c r="E1036" s="11" t="str">
        <f>PROPER(VLOOKUP(A1036,Customer!$A$2:$H$501,5,FALSE))</f>
        <v>Joelside</v>
      </c>
      <c r="F1036" s="11" t="str">
        <f>PROPER(VLOOKUP(A1036,Customer!$A$2:$H$501,6,FALSE))</f>
        <v>Vermont</v>
      </c>
      <c r="G1036" s="11" t="str">
        <f>VLOOKUP(A1036,Customer!$A$2:$H$501,7,FALSE)</f>
        <v>USA</v>
      </c>
      <c r="H1036" s="11" t="str">
        <f>PROPER(VLOOKUP(A1036,Customer!$A$1:$J$501,10,FALSE))</f>
        <v>Silver</v>
      </c>
      <c r="I1036" s="11" t="s">
        <v>1555</v>
      </c>
      <c r="J1036" s="11" t="str">
        <f>VLOOKUP(I1036, Product!$A$2:$H$501, 2,FALSE)</f>
        <v>Men's Leather Belt</v>
      </c>
      <c r="K1036" s="11" t="str">
        <f>VLOOKUP(I1036,Product!$A$2:$H$501,3,FALSE)</f>
        <v>Clothing</v>
      </c>
      <c r="L1036" s="11" t="str">
        <f>VLOOKUP(I1036, Product!$A$2:$H$501, 4,FALSE)</f>
        <v>Accessories</v>
      </c>
      <c r="M1036" s="11" t="str">
        <f>VLOOKUP(I1036, Product!$A$2:$H$501,5,FALSE)</f>
        <v>Baldwin, Garza and Gonzalez</v>
      </c>
      <c r="N1036" s="12">
        <f>VLOOKUP(I1036, Product!$A$2:$I$501,8,FALSE)</f>
        <v>261</v>
      </c>
      <c r="O1036" s="12">
        <f>VLOOKUP(I1036, Product!$A$2:$I$501,9,FALSE)</f>
        <v>59</v>
      </c>
      <c r="P1036" s="11" t="s">
        <v>1773</v>
      </c>
      <c r="Q1036" s="11" t="str">
        <f>VLOOKUP(P1036,Store_Dim!$A$2:$E$21,2,FALSE)</f>
        <v>Gray Ltd</v>
      </c>
      <c r="R1036" s="11" t="str">
        <f>VLOOKUP(P1036,Store_Dim!$A$2:$E$21,3,FALSE)</f>
        <v>North</v>
      </c>
      <c r="S1036" s="11" t="str">
        <f>VLOOKUP(P1036,Store_Dim!$A$2:$E$21,4,FALSE)</f>
        <v>New Michaelchester</v>
      </c>
      <c r="T1036" s="11" t="str">
        <f>VLOOKUP(P1036,Store_Dim!$A$2:$E$21,5,FALSE)</f>
        <v>Outlet</v>
      </c>
      <c r="U1036" s="11" t="s">
        <v>3755</v>
      </c>
      <c r="V1036" s="14">
        <f>VLOOKUP(Table1[[#This Row],[Sales_ID]],Sales!$A$2:$O$2001,2,FALSE)</f>
        <v>45466</v>
      </c>
      <c r="W1036" s="15">
        <f>VLOOKUP(Table1[[#This Row],[Sales_ID]],Sales!$A$2:$O$2001,12,FALSE)</f>
        <v>2</v>
      </c>
      <c r="X1036" s="16" t="str">
        <f>TEXT(VLOOKUP(Table1[[#This Row],[Sales_ID]],Sales!$A$2:$O$2001,13,FALSE),"₹#,##0")</f>
        <v>₹344</v>
      </c>
      <c r="Y1036" s="51">
        <f>VLOOKUP(Table1[[#This Row],[Sales_ID]],Sales!$A$2:$O$2001,14,FALSE)</f>
        <v>0.09</v>
      </c>
      <c r="Z1036" s="11" t="str">
        <f>VLOOKUP(Table1[[#This Row],[Sales_ID]],Sales!$A$2:$O$2001,10,FALSE)</f>
        <v>PayPal</v>
      </c>
      <c r="AA1036" s="50">
        <f>VLOOKUP(Table1[[#This Row],[Sales_ID]],Sales!$A$2:$O$2001,15,FALSE)</f>
        <v>626.37120000000004</v>
      </c>
    </row>
    <row r="1037" spans="1:27" x14ac:dyDescent="0.3">
      <c r="A1037" s="11" t="s">
        <v>541</v>
      </c>
      <c r="B1037" s="11" t="str">
        <f>PROPER(VLOOKUP(A1037,Customer!$A$2:$J$501,9,FALSE))</f>
        <v>Mariah Brown</v>
      </c>
      <c r="C1037" s="11" t="str">
        <f>PROPER(VLOOKUP(A1037,Customer!$A$2:$H$501,3,FALSE))</f>
        <v>37</v>
      </c>
      <c r="D1037" s="11" t="str">
        <f>PROPER(VLOOKUP(A1037,Customer!$A$2:$H$501,4,FALSE))</f>
        <v>Male</v>
      </c>
      <c r="E1037" s="11" t="str">
        <f>PROPER(VLOOKUP(A1037,Customer!$A$2:$H$501,5,FALSE))</f>
        <v>Palmerbury</v>
      </c>
      <c r="F1037" s="11" t="str">
        <f>PROPER(VLOOKUP(A1037,Customer!$A$2:$H$501,6,FALSE))</f>
        <v>Tennessee</v>
      </c>
      <c r="G1037" s="11" t="str">
        <f>VLOOKUP(A1037,Customer!$A$2:$H$501,7,FALSE)</f>
        <v>USA</v>
      </c>
      <c r="H1037" s="11" t="str">
        <f>PROPER(VLOOKUP(A1037,Customer!$A$1:$J$501,10,FALSE))</f>
        <v>Silver</v>
      </c>
      <c r="I1037" s="11" t="s">
        <v>1560</v>
      </c>
      <c r="J1037" s="11" t="str">
        <f>VLOOKUP(I1037, Product!$A$2:$H$501, 2,FALSE)</f>
        <v>LED Table Lamp</v>
      </c>
      <c r="K1037" s="11" t="str">
        <f>VLOOKUP(I1037,Product!$A$2:$H$501,3,FALSE)</f>
        <v>Home</v>
      </c>
      <c r="L1037" s="11" t="str">
        <f>VLOOKUP(I1037, Product!$A$2:$H$501, 4,FALSE)</f>
        <v>Lighting</v>
      </c>
      <c r="M1037" s="11" t="str">
        <f>VLOOKUP(I1037, Product!$A$2:$H$501,5,FALSE)</f>
        <v>Harrell LLC</v>
      </c>
      <c r="N1037" s="12">
        <f>VLOOKUP(I1037, Product!$A$2:$I$501,8,FALSE)</f>
        <v>218.86</v>
      </c>
      <c r="O1037" s="12">
        <f>VLOOKUP(I1037, Product!$A$2:$I$501,9,FALSE)</f>
        <v>170</v>
      </c>
      <c r="P1037" s="11" t="s">
        <v>1769</v>
      </c>
      <c r="Q1037" s="11" t="str">
        <f>VLOOKUP(P1037,Store_Dim!$A$2:$E$21,2,FALSE)</f>
        <v>Alexander Group</v>
      </c>
      <c r="R1037" s="11" t="str">
        <f>VLOOKUP(P1037,Store_Dim!$A$2:$E$21,3,FALSE)</f>
        <v>South</v>
      </c>
      <c r="S1037" s="11" t="str">
        <f>VLOOKUP(P1037,Store_Dim!$A$2:$E$21,4,FALSE)</f>
        <v>Port Sharon</v>
      </c>
      <c r="T1037" s="11" t="str">
        <f>VLOOKUP(P1037,Store_Dim!$A$2:$E$21,5,FALSE)</f>
        <v>Online</v>
      </c>
      <c r="U1037" s="11" t="s">
        <v>2019</v>
      </c>
      <c r="V1037" s="14">
        <f>VLOOKUP(Table1[[#This Row],[Sales_ID]],Sales!$A$2:$O$2001,2,FALSE)</f>
        <v>45763</v>
      </c>
      <c r="W1037" s="15">
        <f>VLOOKUP(Table1[[#This Row],[Sales_ID]],Sales!$A$2:$O$2001,12,FALSE)</f>
        <v>1</v>
      </c>
      <c r="X1037" s="16" t="str">
        <f>TEXT(VLOOKUP(Table1[[#This Row],[Sales_ID]],Sales!$A$2:$O$2001,13,FALSE),"₹#,##0")</f>
        <v>₹272</v>
      </c>
      <c r="Y1037" s="51">
        <f>VLOOKUP(Table1[[#This Row],[Sales_ID]],Sales!$A$2:$O$2001,14,FALSE)</f>
        <v>0.03</v>
      </c>
      <c r="Z1037" s="11" t="str">
        <f>VLOOKUP(Table1[[#This Row],[Sales_ID]],Sales!$A$2:$O$2001,10,FALSE)</f>
        <v>Credit Card</v>
      </c>
      <c r="AA1037" s="50">
        <f>VLOOKUP(Table1[[#This Row],[Sales_ID]],Sales!$A$2:$O$2001,15,FALSE)</f>
        <v>263.60719999999998</v>
      </c>
    </row>
    <row r="1038" spans="1:27" x14ac:dyDescent="0.3">
      <c r="A1038" s="11" t="s">
        <v>948</v>
      </c>
      <c r="B1038" s="11" t="str">
        <f>PROPER(VLOOKUP(A1038,Customer!$A$2:$J$501,9,FALSE))</f>
        <v>Matthew Avery</v>
      </c>
      <c r="C1038" s="11" t="str">
        <f>PROPER(VLOOKUP(A1038,Customer!$A$2:$H$501,3,FALSE))</f>
        <v>29</v>
      </c>
      <c r="D1038" s="11" t="str">
        <f>PROPER(VLOOKUP(A1038,Customer!$A$2:$H$501,4,FALSE))</f>
        <v>Male</v>
      </c>
      <c r="E1038" s="11" t="str">
        <f>PROPER(VLOOKUP(A1038,Customer!$A$2:$H$501,5,FALSE))</f>
        <v>Lake Melissashire</v>
      </c>
      <c r="F1038" s="11" t="str">
        <f>PROPER(VLOOKUP(A1038,Customer!$A$2:$H$501,6,FALSE))</f>
        <v>Oregon</v>
      </c>
      <c r="G1038" s="11" t="str">
        <f>VLOOKUP(A1038,Customer!$A$2:$H$501,7,FALSE)</f>
        <v>USA</v>
      </c>
      <c r="H1038" s="11" t="str">
        <f>PROPER(VLOOKUP(A1038,Customer!$A$1:$J$501,10,FALSE))</f>
        <v>Silver</v>
      </c>
      <c r="I1038" s="11" t="s">
        <v>1644</v>
      </c>
      <c r="J1038" s="11" t="str">
        <f>VLOOKUP(I1038, Product!$A$2:$H$501, 2,FALSE)</f>
        <v>Car Dashboard Phone Holder</v>
      </c>
      <c r="K1038" s="11" t="str">
        <f>VLOOKUP(I1038,Product!$A$2:$H$501,3,FALSE)</f>
        <v>Electronics</v>
      </c>
      <c r="L1038" s="11" t="str">
        <f>VLOOKUP(I1038, Product!$A$2:$H$501, 4,FALSE)</f>
        <v>Accessories</v>
      </c>
      <c r="M1038" s="11" t="str">
        <f>VLOOKUP(I1038, Product!$A$2:$H$501,5,FALSE)</f>
        <v>Byrd, Stewart and Valdez</v>
      </c>
      <c r="N1038" s="12">
        <f>VLOOKUP(I1038, Product!$A$2:$I$501,8,FALSE)</f>
        <v>177.98</v>
      </c>
      <c r="O1038" s="12">
        <f>VLOOKUP(I1038, Product!$A$2:$I$501,9,FALSE)</f>
        <v>103</v>
      </c>
      <c r="P1038" s="11" t="s">
        <v>1786</v>
      </c>
      <c r="Q1038" s="11" t="str">
        <f>VLOOKUP(P1038,Store_Dim!$A$2:$E$21,2,FALSE)</f>
        <v>Moore, Padilla and Butler</v>
      </c>
      <c r="R1038" s="11" t="str">
        <f>VLOOKUP(P1038,Store_Dim!$A$2:$E$21,3,FALSE)</f>
        <v>South</v>
      </c>
      <c r="S1038" s="11" t="str">
        <f>VLOOKUP(P1038,Store_Dim!$A$2:$E$21,4,FALSE)</f>
        <v>East Johnstad</v>
      </c>
      <c r="T1038" s="11" t="str">
        <f>VLOOKUP(P1038,Store_Dim!$A$2:$E$21,5,FALSE)</f>
        <v>Flagship</v>
      </c>
      <c r="U1038" s="11" t="s">
        <v>3756</v>
      </c>
      <c r="V1038" s="14">
        <f>VLOOKUP(Table1[[#This Row],[Sales_ID]],Sales!$A$2:$O$2001,2,FALSE)</f>
        <v>45847</v>
      </c>
      <c r="W1038" s="15">
        <f>VLOOKUP(Table1[[#This Row],[Sales_ID]],Sales!$A$2:$O$2001,12,FALSE)</f>
        <v>1</v>
      </c>
      <c r="X1038" s="16" t="str">
        <f>TEXT(VLOOKUP(Table1[[#This Row],[Sales_ID]],Sales!$A$2:$O$2001,13,FALSE),"₹#,##0")</f>
        <v>₹842</v>
      </c>
      <c r="Y1038" s="51">
        <f>VLOOKUP(Table1[[#This Row],[Sales_ID]],Sales!$A$2:$O$2001,14,FALSE)</f>
        <v>0.15</v>
      </c>
      <c r="Z1038" s="11" t="str">
        <f>VLOOKUP(Table1[[#This Row],[Sales_ID]],Sales!$A$2:$O$2001,10,FALSE)</f>
        <v>Credit Card</v>
      </c>
      <c r="AA1038" s="50">
        <f>VLOOKUP(Table1[[#This Row],[Sales_ID]],Sales!$A$2:$O$2001,15,FALSE)</f>
        <v>715.30049999999994</v>
      </c>
    </row>
    <row r="1039" spans="1:27" x14ac:dyDescent="0.3">
      <c r="A1039" s="11" t="s">
        <v>1316</v>
      </c>
      <c r="B1039" s="11" t="str">
        <f>PROPER(VLOOKUP(A1039,Customer!$A$2:$J$501,9,FALSE))</f>
        <v>Edwin Barnes</v>
      </c>
      <c r="C1039" s="11" t="str">
        <f>PROPER(VLOOKUP(A1039,Customer!$A$2:$H$501,3,FALSE))</f>
        <v>53</v>
      </c>
      <c r="D1039" s="11" t="str">
        <f>PROPER(VLOOKUP(A1039,Customer!$A$2:$H$501,4,FALSE))</f>
        <v>Male</v>
      </c>
      <c r="E1039" s="11" t="str">
        <f>PROPER(VLOOKUP(A1039,Customer!$A$2:$H$501,5,FALSE))</f>
        <v>Lake Alexandra</v>
      </c>
      <c r="F1039" s="11" t="str">
        <f>PROPER(VLOOKUP(A1039,Customer!$A$2:$H$501,6,FALSE))</f>
        <v>North Carolina</v>
      </c>
      <c r="G1039" s="11" t="str">
        <f>VLOOKUP(A1039,Customer!$A$2:$H$501,7,FALSE)</f>
        <v>USA</v>
      </c>
      <c r="H1039" s="11" t="str">
        <f>PROPER(VLOOKUP(A1039,Customer!$A$1:$J$501,10,FALSE))</f>
        <v>Bronze</v>
      </c>
      <c r="I1039" s="11" t="s">
        <v>1714</v>
      </c>
      <c r="J1039" s="11" t="str">
        <f>VLOOKUP(I1039, Product!$A$2:$H$501, 2,FALSE)</f>
        <v>Hydrating Face Cleanser</v>
      </c>
      <c r="K1039" s="11" t="str">
        <f>VLOOKUP(I1039,Product!$A$2:$H$501,3,FALSE)</f>
        <v>Beauty</v>
      </c>
      <c r="L1039" s="11" t="str">
        <f>VLOOKUP(I1039, Product!$A$2:$H$501, 4,FALSE)</f>
        <v>Skincare</v>
      </c>
      <c r="M1039" s="11" t="str">
        <f>VLOOKUP(I1039, Product!$A$2:$H$501,5,FALSE)</f>
        <v>Butler Group</v>
      </c>
      <c r="N1039" s="12">
        <f>VLOOKUP(I1039, Product!$A$2:$I$501,8,FALSE)</f>
        <v>250.41615384615383</v>
      </c>
      <c r="O1039" s="12">
        <f>VLOOKUP(I1039, Product!$A$2:$I$501,9,FALSE)</f>
        <v>159</v>
      </c>
      <c r="P1039" s="11" t="s">
        <v>1807</v>
      </c>
      <c r="Q1039" s="11" t="str">
        <f>VLOOKUP(P1039,Store_Dim!$A$2:$E$21,2,FALSE)</f>
        <v>Holloway Ltd</v>
      </c>
      <c r="R1039" s="11" t="str">
        <f>VLOOKUP(P1039,Store_Dim!$A$2:$E$21,3,FALSE)</f>
        <v>North</v>
      </c>
      <c r="S1039" s="11" t="str">
        <f>VLOOKUP(P1039,Store_Dim!$A$2:$E$21,4,FALSE)</f>
        <v>Bensonhaven</v>
      </c>
      <c r="T1039" s="11" t="str">
        <f>VLOOKUP(P1039,Store_Dim!$A$2:$E$21,5,FALSE)</f>
        <v>Flagship</v>
      </c>
      <c r="U1039" s="11" t="s">
        <v>3757</v>
      </c>
      <c r="V1039" s="14">
        <f>VLOOKUP(Table1[[#This Row],[Sales_ID]],Sales!$A$2:$O$2001,2,FALSE)</f>
        <v>45825</v>
      </c>
      <c r="W1039" s="15">
        <f>VLOOKUP(Table1[[#This Row],[Sales_ID]],Sales!$A$2:$O$2001,12,FALSE)</f>
        <v>3</v>
      </c>
      <c r="X1039" s="16" t="str">
        <f>TEXT(VLOOKUP(Table1[[#This Row],[Sales_ID]],Sales!$A$2:$O$2001,13,FALSE),"₹#,##0")</f>
        <v>₹63</v>
      </c>
      <c r="Y1039" s="51">
        <f>VLOOKUP(Table1[[#This Row],[Sales_ID]],Sales!$A$2:$O$2001,14,FALSE)</f>
        <v>0.28999999999999998</v>
      </c>
      <c r="Z1039" s="11" t="str">
        <f>VLOOKUP(Table1[[#This Row],[Sales_ID]],Sales!$A$2:$O$2001,10,FALSE)</f>
        <v>COD</v>
      </c>
      <c r="AA1039" s="50">
        <f>VLOOKUP(Table1[[#This Row],[Sales_ID]],Sales!$A$2:$O$2001,15,FALSE)</f>
        <v>134.95679999999999</v>
      </c>
    </row>
    <row r="1040" spans="1:27" x14ac:dyDescent="0.3">
      <c r="A1040" s="11" t="s">
        <v>1524</v>
      </c>
      <c r="B1040" s="11" t="str">
        <f>PROPER(VLOOKUP(A1040,Customer!$A$2:$J$501,9,FALSE))</f>
        <v>Christopher Ford</v>
      </c>
      <c r="C1040" s="11" t="str">
        <f>PROPER(VLOOKUP(A1040,Customer!$A$2:$H$501,3,FALSE))</f>
        <v>56</v>
      </c>
      <c r="D1040" s="11" t="str">
        <f>PROPER(VLOOKUP(A1040,Customer!$A$2:$H$501,4,FALSE))</f>
        <v>Male</v>
      </c>
      <c r="E1040" s="11" t="str">
        <f>PROPER(VLOOKUP(A1040,Customer!$A$2:$H$501,5,FALSE))</f>
        <v>North Seanfurt</v>
      </c>
      <c r="F1040" s="11" t="str">
        <f>PROPER(VLOOKUP(A1040,Customer!$A$2:$H$501,6,FALSE))</f>
        <v>Ohio</v>
      </c>
      <c r="G1040" s="11" t="str">
        <f>VLOOKUP(A1040,Customer!$A$2:$H$501,7,FALSE)</f>
        <v>USA</v>
      </c>
      <c r="H1040" s="11" t="str">
        <f>PROPER(VLOOKUP(A1040,Customer!$A$1:$J$501,10,FALSE))</f>
        <v>Bronze</v>
      </c>
      <c r="I1040" s="11" t="s">
        <v>1704</v>
      </c>
      <c r="J1040" s="11" t="str">
        <f>VLOOKUP(I1040, Product!$A$2:$H$501, 2,FALSE)</f>
        <v>Essential Oil Diffuser</v>
      </c>
      <c r="K1040" s="11" t="str">
        <f>VLOOKUP(I1040,Product!$A$2:$H$501,3,FALSE)</f>
        <v>Home</v>
      </c>
      <c r="L1040" s="11" t="str">
        <f>VLOOKUP(I1040, Product!$A$2:$H$501, 4,FALSE)</f>
        <v>Decor</v>
      </c>
      <c r="M1040" s="11" t="str">
        <f>VLOOKUP(I1040, Product!$A$2:$H$501,5,FALSE)</f>
        <v>Hernandez Inc</v>
      </c>
      <c r="N1040" s="12">
        <f>VLOOKUP(I1040, Product!$A$2:$I$501,8,FALSE)</f>
        <v>325.26</v>
      </c>
      <c r="O1040" s="12">
        <f>VLOOKUP(I1040, Product!$A$2:$I$501,9,FALSE)</f>
        <v>400</v>
      </c>
      <c r="P1040" s="11" t="s">
        <v>1782</v>
      </c>
      <c r="Q1040" s="11" t="str">
        <f>VLOOKUP(P1040,Store_Dim!$A$2:$E$21,2,FALSE)</f>
        <v>Bean, Jones and Park</v>
      </c>
      <c r="R1040" s="11" t="str">
        <f>VLOOKUP(P1040,Store_Dim!$A$2:$E$21,3,FALSE)</f>
        <v>West</v>
      </c>
      <c r="S1040" s="11" t="str">
        <f>VLOOKUP(P1040,Store_Dim!$A$2:$E$21,4,FALSE)</f>
        <v>Thompsonborough</v>
      </c>
      <c r="T1040" s="11" t="str">
        <f>VLOOKUP(P1040,Store_Dim!$A$2:$E$21,5,FALSE)</f>
        <v>Online</v>
      </c>
      <c r="U1040" s="11" t="s">
        <v>3758</v>
      </c>
      <c r="V1040" s="14">
        <f>VLOOKUP(Table1[[#This Row],[Sales_ID]],Sales!$A$2:$O$2001,2,FALSE)</f>
        <v>45839</v>
      </c>
      <c r="W1040" s="15">
        <f>VLOOKUP(Table1[[#This Row],[Sales_ID]],Sales!$A$2:$O$2001,12,FALSE)</f>
        <v>2</v>
      </c>
      <c r="X1040" s="16" t="str">
        <f>TEXT(VLOOKUP(Table1[[#This Row],[Sales_ID]],Sales!$A$2:$O$2001,13,FALSE),"₹#,##0")</f>
        <v>₹552</v>
      </c>
      <c r="Y1040" s="51">
        <f>VLOOKUP(Table1[[#This Row],[Sales_ID]],Sales!$A$2:$O$2001,14,FALSE)</f>
        <v>0.1</v>
      </c>
      <c r="Z1040" s="11" t="str">
        <f>VLOOKUP(Table1[[#This Row],[Sales_ID]],Sales!$A$2:$O$2001,10,FALSE)</f>
        <v>Credit Card</v>
      </c>
      <c r="AA1040" s="50">
        <f>VLOOKUP(Table1[[#This Row],[Sales_ID]],Sales!$A$2:$O$2001,15,FALSE)</f>
        <v>994.48200000000008</v>
      </c>
    </row>
    <row r="1041" spans="1:27" x14ac:dyDescent="0.3">
      <c r="A1041" s="11" t="s">
        <v>758</v>
      </c>
      <c r="B1041" s="11" t="str">
        <f>PROPER(VLOOKUP(A1041,Customer!$A$2:$J$501,9,FALSE))</f>
        <v>Joshua Wilson</v>
      </c>
      <c r="C1041" s="11" t="str">
        <f>PROPER(VLOOKUP(A1041,Customer!$A$2:$H$501,3,FALSE))</f>
        <v>42</v>
      </c>
      <c r="D1041" s="11" t="str">
        <f>PROPER(VLOOKUP(A1041,Customer!$A$2:$H$501,4,FALSE))</f>
        <v>Female</v>
      </c>
      <c r="E1041" s="11" t="str">
        <f>PROPER(VLOOKUP(A1041,Customer!$A$2:$H$501,5,FALSE))</f>
        <v>North Larryport</v>
      </c>
      <c r="F1041" s="11" t="str">
        <f>PROPER(VLOOKUP(A1041,Customer!$A$2:$H$501,6,FALSE))</f>
        <v>Virginia</v>
      </c>
      <c r="G1041" s="11" t="str">
        <f>VLOOKUP(A1041,Customer!$A$2:$H$501,7,FALSE)</f>
        <v>USA</v>
      </c>
      <c r="H1041" s="11" t="str">
        <f>PROPER(VLOOKUP(A1041,Customer!$A$1:$J$501,10,FALSE))</f>
        <v>Bronze</v>
      </c>
      <c r="I1041" s="11" t="s">
        <v>1596</v>
      </c>
      <c r="J1041" s="11" t="str">
        <f>VLOOKUP(I1041, Product!$A$2:$H$501, 2,FALSE)</f>
        <v>Foldable Camping Chair</v>
      </c>
      <c r="K1041" s="11" t="str">
        <f>VLOOKUP(I1041,Product!$A$2:$H$501,3,FALSE)</f>
        <v>Sports</v>
      </c>
      <c r="L1041" s="11" t="str">
        <f>VLOOKUP(I1041, Product!$A$2:$H$501, 4,FALSE)</f>
        <v>Outdoor</v>
      </c>
      <c r="M1041" s="11" t="str">
        <f>VLOOKUP(I1041, Product!$A$2:$H$501,5,FALSE)</f>
        <v>Cook Ltd</v>
      </c>
      <c r="N1041" s="12">
        <f>VLOOKUP(I1041, Product!$A$2:$I$501,8,FALSE)</f>
        <v>166.06</v>
      </c>
      <c r="O1041" s="12">
        <f>VLOOKUP(I1041, Product!$A$2:$I$501,9,FALSE)</f>
        <v>340</v>
      </c>
      <c r="P1041" s="11" t="s">
        <v>1776</v>
      </c>
      <c r="Q1041" s="11" t="str">
        <f>VLOOKUP(P1041,Store_Dim!$A$2:$E$21,2,FALSE)</f>
        <v>Benson-Elliott</v>
      </c>
      <c r="R1041" s="11" t="str">
        <f>VLOOKUP(P1041,Store_Dim!$A$2:$E$21,3,FALSE)</f>
        <v>East</v>
      </c>
      <c r="S1041" s="11" t="str">
        <f>VLOOKUP(P1041,Store_Dim!$A$2:$E$21,4,FALSE)</f>
        <v>Port Josephberg</v>
      </c>
      <c r="T1041" s="11" t="str">
        <f>VLOOKUP(P1041,Store_Dim!$A$2:$E$21,5,FALSE)</f>
        <v>Online</v>
      </c>
      <c r="U1041" s="11" t="s">
        <v>3759</v>
      </c>
      <c r="V1041" s="14">
        <f>VLOOKUP(Table1[[#This Row],[Sales_ID]],Sales!$A$2:$O$2001,2,FALSE)</f>
        <v>45720</v>
      </c>
      <c r="W1041" s="15">
        <f>VLOOKUP(Table1[[#This Row],[Sales_ID]],Sales!$A$2:$O$2001,12,FALSE)</f>
        <v>3</v>
      </c>
      <c r="X1041" s="16" t="str">
        <f>TEXT(VLOOKUP(Table1[[#This Row],[Sales_ID]],Sales!$A$2:$O$2001,13,FALSE),"₹#,##0")</f>
        <v>₹447</v>
      </c>
      <c r="Y1041" s="51">
        <f>VLOOKUP(Table1[[#This Row],[Sales_ID]],Sales!$A$2:$O$2001,14,FALSE)</f>
        <v>0.03</v>
      </c>
      <c r="Z1041" s="11" t="str">
        <f>VLOOKUP(Table1[[#This Row],[Sales_ID]],Sales!$A$2:$O$2001,10,FALSE)</f>
        <v>Credit Card</v>
      </c>
      <c r="AA1041" s="50">
        <f>VLOOKUP(Table1[[#This Row],[Sales_ID]],Sales!$A$2:$O$2001,15,FALSE)</f>
        <v>1301.8758</v>
      </c>
    </row>
    <row r="1042" spans="1:27" x14ac:dyDescent="0.3">
      <c r="A1042" s="11" t="s">
        <v>1392</v>
      </c>
      <c r="B1042" s="11" t="str">
        <f>PROPER(VLOOKUP(A1042,Customer!$A$2:$J$501,9,FALSE))</f>
        <v>Shane Mills</v>
      </c>
      <c r="C1042" s="11" t="str">
        <f>PROPER(VLOOKUP(A1042,Customer!$A$2:$H$501,3,FALSE))</f>
        <v>59</v>
      </c>
      <c r="D1042" s="11" t="str">
        <f>PROPER(VLOOKUP(A1042,Customer!$A$2:$H$501,4,FALSE))</f>
        <v>Male</v>
      </c>
      <c r="E1042" s="11" t="str">
        <f>PROPER(VLOOKUP(A1042,Customer!$A$2:$H$501,5,FALSE))</f>
        <v>Lake Meganstad</v>
      </c>
      <c r="F1042" s="11" t="str">
        <f>PROPER(VLOOKUP(A1042,Customer!$A$2:$H$501,6,FALSE))</f>
        <v>Nebraska</v>
      </c>
      <c r="G1042" s="11" t="str">
        <f>VLOOKUP(A1042,Customer!$A$2:$H$501,7,FALSE)</f>
        <v>USA</v>
      </c>
      <c r="H1042" s="11" t="str">
        <f>PROPER(VLOOKUP(A1042,Customer!$A$1:$J$501,10,FALSE))</f>
        <v>Bronze</v>
      </c>
      <c r="I1042" s="11" t="s">
        <v>1694</v>
      </c>
      <c r="J1042" s="11" t="str">
        <f>VLOOKUP(I1042, Product!$A$2:$H$501, 2,FALSE)</f>
        <v>Shin Guards – Adult</v>
      </c>
      <c r="K1042" s="11" t="str">
        <f>VLOOKUP(I1042,Product!$A$2:$H$501,3,FALSE)</f>
        <v>Sports</v>
      </c>
      <c r="L1042" s="11" t="str">
        <f>VLOOKUP(I1042, Product!$A$2:$H$501, 4,FALSE)</f>
        <v>Team Sports</v>
      </c>
      <c r="M1042" s="11" t="str">
        <f>VLOOKUP(I1042, Product!$A$2:$H$501,5,FALSE)</f>
        <v>French Ltd</v>
      </c>
      <c r="N1042" s="12">
        <f>VLOOKUP(I1042, Product!$A$2:$I$501,8,FALSE)</f>
        <v>107.06</v>
      </c>
      <c r="O1042" s="12">
        <f>VLOOKUP(I1042, Product!$A$2:$I$501,9,FALSE)</f>
        <v>359</v>
      </c>
      <c r="P1042" s="11" t="s">
        <v>1813</v>
      </c>
      <c r="Q1042" s="11" t="str">
        <f>VLOOKUP(P1042,Store_Dim!$A$2:$E$21,2,FALSE)</f>
        <v>Mann-Austin</v>
      </c>
      <c r="R1042" s="11" t="str">
        <f>VLOOKUP(P1042,Store_Dim!$A$2:$E$21,3,FALSE)</f>
        <v>East</v>
      </c>
      <c r="S1042" s="11" t="str">
        <f>VLOOKUP(P1042,Store_Dim!$A$2:$E$21,4,FALSE)</f>
        <v>Vasquezborough</v>
      </c>
      <c r="T1042" s="11" t="str">
        <f>VLOOKUP(P1042,Store_Dim!$A$2:$E$21,5,FALSE)</f>
        <v>Online</v>
      </c>
      <c r="U1042" s="11" t="s">
        <v>3760</v>
      </c>
      <c r="V1042" s="14">
        <f>VLOOKUP(Table1[[#This Row],[Sales_ID]],Sales!$A$2:$O$2001,2,FALSE)</f>
        <v>45250</v>
      </c>
      <c r="W1042" s="15">
        <f>VLOOKUP(Table1[[#This Row],[Sales_ID]],Sales!$A$2:$O$2001,12,FALSE)</f>
        <v>1</v>
      </c>
      <c r="X1042" s="16" t="str">
        <f>TEXT(VLOOKUP(Table1[[#This Row],[Sales_ID]],Sales!$A$2:$O$2001,13,FALSE),"₹#,##0")</f>
        <v>₹728</v>
      </c>
      <c r="Y1042" s="51">
        <f>VLOOKUP(Table1[[#This Row],[Sales_ID]],Sales!$A$2:$O$2001,14,FALSE)</f>
        <v>0.21</v>
      </c>
      <c r="Z1042" s="11" t="str">
        <f>VLOOKUP(Table1[[#This Row],[Sales_ID]],Sales!$A$2:$O$2001,10,FALSE)</f>
        <v>COD</v>
      </c>
      <c r="AA1042" s="50">
        <f>VLOOKUP(Table1[[#This Row],[Sales_ID]],Sales!$A$2:$O$2001,15,FALSE)</f>
        <v>574.88300000000004</v>
      </c>
    </row>
    <row r="1043" spans="1:27" x14ac:dyDescent="0.3">
      <c r="A1043" s="11" t="s">
        <v>1352</v>
      </c>
      <c r="B1043" s="11" t="str">
        <f>PROPER(VLOOKUP(A1043,Customer!$A$2:$J$501,9,FALSE))</f>
        <v>Sharon Simpson</v>
      </c>
      <c r="C1043" s="11" t="str">
        <f>PROPER(VLOOKUP(A1043,Customer!$A$2:$H$501,3,FALSE))</f>
        <v>61</v>
      </c>
      <c r="D1043" s="11" t="str">
        <f>PROPER(VLOOKUP(A1043,Customer!$A$2:$H$501,4,FALSE))</f>
        <v>Male</v>
      </c>
      <c r="E1043" s="11" t="str">
        <f>PROPER(VLOOKUP(A1043,Customer!$A$2:$H$501,5,FALSE))</f>
        <v>South Michellebury</v>
      </c>
      <c r="F1043" s="11" t="str">
        <f>PROPER(VLOOKUP(A1043,Customer!$A$2:$H$501,6,FALSE))</f>
        <v>South Dakota</v>
      </c>
      <c r="G1043" s="11" t="str">
        <f>VLOOKUP(A1043,Customer!$A$2:$H$501,7,FALSE)</f>
        <v>USA</v>
      </c>
      <c r="H1043" s="11" t="str">
        <f>PROPER(VLOOKUP(A1043,Customer!$A$1:$J$501,10,FALSE))</f>
        <v>Gold</v>
      </c>
      <c r="I1043" s="11" t="s">
        <v>1650</v>
      </c>
      <c r="J1043" s="11" t="str">
        <f>VLOOKUP(I1043, Product!$A$2:$H$501, 2,FALSE)</f>
        <v>HDMI Cable – 2m</v>
      </c>
      <c r="K1043" s="11" t="str">
        <f>VLOOKUP(I1043,Product!$A$2:$H$501,3,FALSE)</f>
        <v>Electronics</v>
      </c>
      <c r="L1043" s="11" t="str">
        <f>VLOOKUP(I1043, Product!$A$2:$H$501, 4,FALSE)</f>
        <v>Accessories</v>
      </c>
      <c r="M1043" s="11" t="str">
        <f>VLOOKUP(I1043, Product!$A$2:$H$501,5,FALSE)</f>
        <v>Bautista, Green and Hale</v>
      </c>
      <c r="N1043" s="12">
        <f>VLOOKUP(I1043, Product!$A$2:$I$501,8,FALSE)</f>
        <v>88.49</v>
      </c>
      <c r="O1043" s="12">
        <f>VLOOKUP(I1043, Product!$A$2:$I$501,9,FALSE)</f>
        <v>246</v>
      </c>
      <c r="P1043" s="11" t="s">
        <v>1779</v>
      </c>
      <c r="Q1043" s="11" t="str">
        <f>VLOOKUP(P1043,Store_Dim!$A$2:$E$21,2,FALSE)</f>
        <v>Martinez-Mullins</v>
      </c>
      <c r="R1043" s="11" t="str">
        <f>VLOOKUP(P1043,Store_Dim!$A$2:$E$21,3,FALSE)</f>
        <v>South</v>
      </c>
      <c r="S1043" s="11" t="str">
        <f>VLOOKUP(P1043,Store_Dim!$A$2:$E$21,4,FALSE)</f>
        <v>Williamsfurt</v>
      </c>
      <c r="T1043" s="11" t="str">
        <f>VLOOKUP(P1043,Store_Dim!$A$2:$E$21,5,FALSE)</f>
        <v>Online</v>
      </c>
      <c r="U1043" s="11" t="s">
        <v>3761</v>
      </c>
      <c r="V1043" s="14">
        <f>VLOOKUP(Table1[[#This Row],[Sales_ID]],Sales!$A$2:$O$2001,2,FALSE)</f>
        <v>45258</v>
      </c>
      <c r="W1043" s="15">
        <f>VLOOKUP(Table1[[#This Row],[Sales_ID]],Sales!$A$2:$O$2001,12,FALSE)</f>
        <v>4</v>
      </c>
      <c r="X1043" s="16" t="str">
        <f>TEXT(VLOOKUP(Table1[[#This Row],[Sales_ID]],Sales!$A$2:$O$2001,13,FALSE),"₹#,##0")</f>
        <v>₹581</v>
      </c>
      <c r="Y1043" s="51">
        <f>VLOOKUP(Table1[[#This Row],[Sales_ID]],Sales!$A$2:$O$2001,14,FALSE)</f>
        <v>0.08</v>
      </c>
      <c r="Z1043" s="11" t="str">
        <f>VLOOKUP(Table1[[#This Row],[Sales_ID]],Sales!$A$2:$O$2001,10,FALSE)</f>
        <v>Credit Card</v>
      </c>
      <c r="AA1043" s="50">
        <f>VLOOKUP(Table1[[#This Row],[Sales_ID]],Sales!$A$2:$O$2001,15,FALSE)</f>
        <v>2139.3312000000001</v>
      </c>
    </row>
    <row r="1044" spans="1:27" x14ac:dyDescent="0.3">
      <c r="A1044" s="11" t="s">
        <v>344</v>
      </c>
      <c r="B1044" s="11" t="str">
        <f>PROPER(VLOOKUP(A1044,Customer!$A$2:$J$501,9,FALSE))</f>
        <v>Samantha Walker</v>
      </c>
      <c r="C1044" s="11" t="str">
        <f>PROPER(VLOOKUP(A1044,Customer!$A$2:$H$501,3,FALSE))</f>
        <v>30</v>
      </c>
      <c r="D1044" s="11" t="str">
        <f>PROPER(VLOOKUP(A1044,Customer!$A$2:$H$501,4,FALSE))</f>
        <v>Female</v>
      </c>
      <c r="E1044" s="11" t="str">
        <f>PROPER(VLOOKUP(A1044,Customer!$A$2:$H$501,5,FALSE))</f>
        <v>Timothyburgh</v>
      </c>
      <c r="F1044" s="11" t="str">
        <f>PROPER(VLOOKUP(A1044,Customer!$A$2:$H$501,6,FALSE))</f>
        <v>Louisiana</v>
      </c>
      <c r="G1044" s="11" t="str">
        <f>VLOOKUP(A1044,Customer!$A$2:$H$501,7,FALSE)</f>
        <v>USA</v>
      </c>
      <c r="H1044" s="11" t="str">
        <f>PROPER(VLOOKUP(A1044,Customer!$A$1:$J$501,10,FALSE))</f>
        <v>Platinum</v>
      </c>
      <c r="I1044" s="11" t="s">
        <v>1680</v>
      </c>
      <c r="J1044" s="11" t="str">
        <f>VLOOKUP(I1044, Product!$A$2:$H$501, 2,FALSE)</f>
        <v>Women's Hair Dryer Brush</v>
      </c>
      <c r="K1044" s="11" t="str">
        <f>VLOOKUP(I1044,Product!$A$2:$H$501,3,FALSE)</f>
        <v>Beauty</v>
      </c>
      <c r="L1044" s="11" t="str">
        <f>VLOOKUP(I1044, Product!$A$2:$H$501, 4,FALSE)</f>
        <v>Haircare</v>
      </c>
      <c r="M1044" s="11" t="str">
        <f>VLOOKUP(I1044, Product!$A$2:$H$501,5,FALSE)</f>
        <v>Torres, Spencer and Potter</v>
      </c>
      <c r="N1044" s="12">
        <f>VLOOKUP(I1044, Product!$A$2:$I$501,8,FALSE)</f>
        <v>340.39</v>
      </c>
      <c r="O1044" s="12">
        <f>VLOOKUP(I1044, Product!$A$2:$I$501,9,FALSE)</f>
        <v>177</v>
      </c>
      <c r="P1044" s="11" t="s">
        <v>1757</v>
      </c>
      <c r="Q1044" s="11" t="str">
        <f>VLOOKUP(P1044,Store_Dim!$A$2:$E$21,2,FALSE)</f>
        <v>Martinez, Adkins and Johnson</v>
      </c>
      <c r="R1044" s="11" t="str">
        <f>VLOOKUP(P1044,Store_Dim!$A$2:$E$21,3,FALSE)</f>
        <v>North</v>
      </c>
      <c r="S1044" s="11" t="str">
        <f>VLOOKUP(P1044,Store_Dim!$A$2:$E$21,4,FALSE)</f>
        <v>Danielmouth</v>
      </c>
      <c r="T1044" s="11" t="str">
        <f>VLOOKUP(P1044,Store_Dim!$A$2:$E$21,5,FALSE)</f>
        <v>Flagship</v>
      </c>
      <c r="U1044" s="11" t="s">
        <v>3762</v>
      </c>
      <c r="V1044" s="14">
        <f>VLOOKUP(Table1[[#This Row],[Sales_ID]],Sales!$A$2:$O$2001,2,FALSE)</f>
        <v>45793</v>
      </c>
      <c r="W1044" s="15">
        <f>VLOOKUP(Table1[[#This Row],[Sales_ID]],Sales!$A$2:$O$2001,12,FALSE)</f>
        <v>1</v>
      </c>
      <c r="X1044" s="16" t="str">
        <f>TEXT(VLOOKUP(Table1[[#This Row],[Sales_ID]],Sales!$A$2:$O$2001,13,FALSE),"₹#,##0")</f>
        <v>₹339</v>
      </c>
      <c r="Y1044" s="51">
        <f>VLOOKUP(Table1[[#This Row],[Sales_ID]],Sales!$A$2:$O$2001,14,FALSE)</f>
        <v>0.19</v>
      </c>
      <c r="Z1044" s="11" t="str">
        <f>VLOOKUP(Table1[[#This Row],[Sales_ID]],Sales!$A$2:$O$2001,10,FALSE)</f>
        <v>PayPal</v>
      </c>
      <c r="AA1044" s="50">
        <f>VLOOKUP(Table1[[#This Row],[Sales_ID]],Sales!$A$2:$O$2001,15,FALSE)</f>
        <v>274.45229999999998</v>
      </c>
    </row>
    <row r="1045" spans="1:27" x14ac:dyDescent="0.3">
      <c r="A1045" s="11" t="s">
        <v>905</v>
      </c>
      <c r="B1045" s="11" t="str">
        <f>PROPER(VLOOKUP(A1045,Customer!$A$2:$J$501,9,FALSE))</f>
        <v>Donna Guerra</v>
      </c>
      <c r="C1045" s="11" t="str">
        <f>PROPER(VLOOKUP(A1045,Customer!$A$2:$H$501,3,FALSE))</f>
        <v>46</v>
      </c>
      <c r="D1045" s="11" t="str">
        <f>PROPER(VLOOKUP(A1045,Customer!$A$2:$H$501,4,FALSE))</f>
        <v>Female</v>
      </c>
      <c r="E1045" s="11" t="str">
        <f>PROPER(VLOOKUP(A1045,Customer!$A$2:$H$501,5,FALSE))</f>
        <v>North Robert</v>
      </c>
      <c r="F1045" s="11" t="str">
        <f>PROPER(VLOOKUP(A1045,Customer!$A$2:$H$501,6,FALSE))</f>
        <v>Massachusetts</v>
      </c>
      <c r="G1045" s="11" t="str">
        <f>VLOOKUP(A1045,Customer!$A$2:$H$501,7,FALSE)</f>
        <v>USA</v>
      </c>
      <c r="H1045" s="11" t="str">
        <f>PROPER(VLOOKUP(A1045,Customer!$A$1:$J$501,10,FALSE))</f>
        <v>Silver</v>
      </c>
      <c r="I1045" s="11" t="s">
        <v>1646</v>
      </c>
      <c r="J1045" s="11" t="str">
        <f>VLOOKUP(I1045, Product!$A$2:$H$501, 2,FALSE)</f>
        <v>Men's Roll-On Perfume</v>
      </c>
      <c r="K1045" s="11" t="str">
        <f>VLOOKUP(I1045,Product!$A$2:$H$501,3,FALSE)</f>
        <v>Beauty</v>
      </c>
      <c r="L1045" s="11" t="str">
        <f>VLOOKUP(I1045, Product!$A$2:$H$501, 4,FALSE)</f>
        <v>Fragrance</v>
      </c>
      <c r="M1045" s="11" t="str">
        <f>VLOOKUP(I1045, Product!$A$2:$H$501,5,FALSE)</f>
        <v>Sullivan and Sons</v>
      </c>
      <c r="N1045" s="12">
        <f>VLOOKUP(I1045, Product!$A$2:$I$501,8,FALSE)</f>
        <v>43.29</v>
      </c>
      <c r="O1045" s="12">
        <f>VLOOKUP(I1045, Product!$A$2:$I$501,9,FALSE)</f>
        <v>267</v>
      </c>
      <c r="P1045" s="11" t="s">
        <v>1797</v>
      </c>
      <c r="Q1045" s="11" t="str">
        <f>VLOOKUP(P1045,Store_Dim!$A$2:$E$21,2,FALSE)</f>
        <v>Gardner, Humphrey and Contreras</v>
      </c>
      <c r="R1045" s="11" t="str">
        <f>VLOOKUP(P1045,Store_Dim!$A$2:$E$21,3,FALSE)</f>
        <v>East</v>
      </c>
      <c r="S1045" s="11" t="str">
        <f>VLOOKUP(P1045,Store_Dim!$A$2:$E$21,4,FALSE)</f>
        <v>Johnsonville</v>
      </c>
      <c r="T1045" s="11" t="str">
        <f>VLOOKUP(P1045,Store_Dim!$A$2:$E$21,5,FALSE)</f>
        <v>Flagship</v>
      </c>
      <c r="U1045" s="11" t="s">
        <v>3763</v>
      </c>
      <c r="V1045" s="14">
        <f>VLOOKUP(Table1[[#This Row],[Sales_ID]],Sales!$A$2:$O$2001,2,FALSE)</f>
        <v>45265</v>
      </c>
      <c r="W1045" s="15">
        <f>VLOOKUP(Table1[[#This Row],[Sales_ID]],Sales!$A$2:$O$2001,12,FALSE)</f>
        <v>4</v>
      </c>
      <c r="X1045" s="16" t="str">
        <f>TEXT(VLOOKUP(Table1[[#This Row],[Sales_ID]],Sales!$A$2:$O$2001,13,FALSE),"₹#,##0")</f>
        <v>₹569</v>
      </c>
      <c r="Y1045" s="51">
        <f>VLOOKUP(Table1[[#This Row],[Sales_ID]],Sales!$A$2:$O$2001,14,FALSE)</f>
        <v>0.25</v>
      </c>
      <c r="Z1045" s="11" t="str">
        <f>VLOOKUP(Table1[[#This Row],[Sales_ID]],Sales!$A$2:$O$2001,10,FALSE)</f>
        <v>Credit Card</v>
      </c>
      <c r="AA1045" s="50">
        <f>VLOOKUP(Table1[[#This Row],[Sales_ID]],Sales!$A$2:$O$2001,15,FALSE)</f>
        <v>1706.43</v>
      </c>
    </row>
    <row r="1046" spans="1:27" x14ac:dyDescent="0.3">
      <c r="A1046" s="11" t="s">
        <v>1172</v>
      </c>
      <c r="B1046" s="11" t="str">
        <f>PROPER(VLOOKUP(A1046,Customer!$A$2:$J$501,9,FALSE))</f>
        <v>Joshua Bell</v>
      </c>
      <c r="C1046" s="11" t="str">
        <f>PROPER(VLOOKUP(A1046,Customer!$A$2:$H$501,3,FALSE))</f>
        <v>26</v>
      </c>
      <c r="D1046" s="11" t="str">
        <f>PROPER(VLOOKUP(A1046,Customer!$A$2:$H$501,4,FALSE))</f>
        <v>Male</v>
      </c>
      <c r="E1046" s="11" t="str">
        <f>PROPER(VLOOKUP(A1046,Customer!$A$2:$H$501,5,FALSE))</f>
        <v>Port Richardshire</v>
      </c>
      <c r="F1046" s="11" t="str">
        <f>PROPER(VLOOKUP(A1046,Customer!$A$2:$H$501,6,FALSE))</f>
        <v>Minnesota</v>
      </c>
      <c r="G1046" s="11" t="str">
        <f>VLOOKUP(A1046,Customer!$A$2:$H$501,7,FALSE)</f>
        <v>USA</v>
      </c>
      <c r="H1046" s="11" t="str">
        <f>PROPER(VLOOKUP(A1046,Customer!$A$1:$J$501,10,FALSE))</f>
        <v>Platinum</v>
      </c>
      <c r="I1046" s="11" t="s">
        <v>1670</v>
      </c>
      <c r="J1046" s="11" t="str">
        <f>VLOOKUP(I1046, Product!$A$2:$H$501, 2,FALSE)</f>
        <v>Tennis Ball 3-Pack</v>
      </c>
      <c r="K1046" s="11" t="str">
        <f>VLOOKUP(I1046,Product!$A$2:$H$501,3,FALSE)</f>
        <v>Sports</v>
      </c>
      <c r="L1046" s="11" t="str">
        <f>VLOOKUP(I1046, Product!$A$2:$H$501, 4,FALSE)</f>
        <v>Equipment</v>
      </c>
      <c r="M1046" s="11" t="str">
        <f>VLOOKUP(I1046, Product!$A$2:$H$501,5,FALSE)</f>
        <v>Lopez LLC</v>
      </c>
      <c r="N1046" s="12">
        <f>VLOOKUP(I1046, Product!$A$2:$I$501,8,FALSE)</f>
        <v>103.45</v>
      </c>
      <c r="O1046" s="12">
        <f>VLOOKUP(I1046, Product!$A$2:$I$501,9,FALSE)</f>
        <v>465</v>
      </c>
      <c r="P1046" s="11" t="s">
        <v>1807</v>
      </c>
      <c r="Q1046" s="11" t="str">
        <f>VLOOKUP(P1046,Store_Dim!$A$2:$E$21,2,FALSE)</f>
        <v>Holloway Ltd</v>
      </c>
      <c r="R1046" s="11" t="str">
        <f>VLOOKUP(P1046,Store_Dim!$A$2:$E$21,3,FALSE)</f>
        <v>North</v>
      </c>
      <c r="S1046" s="11" t="str">
        <f>VLOOKUP(P1046,Store_Dim!$A$2:$E$21,4,FALSE)</f>
        <v>Bensonhaven</v>
      </c>
      <c r="T1046" s="11" t="str">
        <f>VLOOKUP(P1046,Store_Dim!$A$2:$E$21,5,FALSE)</f>
        <v>Flagship</v>
      </c>
      <c r="U1046" s="11" t="s">
        <v>3764</v>
      </c>
      <c r="V1046" s="14">
        <f>VLOOKUP(Table1[[#This Row],[Sales_ID]],Sales!$A$2:$O$2001,2,FALSE)</f>
        <v>45607</v>
      </c>
      <c r="W1046" s="15">
        <f>VLOOKUP(Table1[[#This Row],[Sales_ID]],Sales!$A$2:$O$2001,12,FALSE)</f>
        <v>2</v>
      </c>
      <c r="X1046" s="16" t="str">
        <f>TEXT(VLOOKUP(Table1[[#This Row],[Sales_ID]],Sales!$A$2:$O$2001,13,FALSE),"₹#,##0")</f>
        <v>₹353</v>
      </c>
      <c r="Y1046" s="51">
        <f>VLOOKUP(Table1[[#This Row],[Sales_ID]],Sales!$A$2:$O$2001,14,FALSE)</f>
        <v>0.15</v>
      </c>
      <c r="Z1046" s="11" t="str">
        <f>VLOOKUP(Table1[[#This Row],[Sales_ID]],Sales!$A$2:$O$2001,10,FALSE)</f>
        <v>PayPal</v>
      </c>
      <c r="AA1046" s="50">
        <f>VLOOKUP(Table1[[#This Row],[Sales_ID]],Sales!$A$2:$O$2001,15,FALSE)</f>
        <v>599.471</v>
      </c>
    </row>
    <row r="1047" spans="1:27" x14ac:dyDescent="0.3">
      <c r="A1047" s="11" t="s">
        <v>523</v>
      </c>
      <c r="B1047" s="11" t="str">
        <f>PROPER(VLOOKUP(A1047,Customer!$A$2:$J$501,9,FALSE))</f>
        <v>Maria Sanchez</v>
      </c>
      <c r="C1047" s="11" t="str">
        <f>PROPER(VLOOKUP(A1047,Customer!$A$2:$H$501,3,FALSE))</f>
        <v>46</v>
      </c>
      <c r="D1047" s="11" t="str">
        <f>PROPER(VLOOKUP(A1047,Customer!$A$2:$H$501,4,FALSE))</f>
        <v>Male</v>
      </c>
      <c r="E1047" s="11" t="str">
        <f>PROPER(VLOOKUP(A1047,Customer!$A$2:$H$501,5,FALSE))</f>
        <v>East Peterbury</v>
      </c>
      <c r="F1047" s="11" t="str">
        <f>PROPER(VLOOKUP(A1047,Customer!$A$2:$H$501,6,FALSE))</f>
        <v>North Dakota</v>
      </c>
      <c r="G1047" s="11" t="str">
        <f>VLOOKUP(A1047,Customer!$A$2:$H$501,7,FALSE)</f>
        <v>USA</v>
      </c>
      <c r="H1047" s="11" t="str">
        <f>PROPER(VLOOKUP(A1047,Customer!$A$1:$J$501,10,FALSE))</f>
        <v>Bronze</v>
      </c>
      <c r="I1047" s="11" t="s">
        <v>1740</v>
      </c>
      <c r="J1047" s="11" t="str">
        <f>VLOOKUP(I1047, Product!$A$2:$H$501, 2,FALSE)</f>
        <v>Women's Formal Blazer</v>
      </c>
      <c r="K1047" s="11" t="str">
        <f>VLOOKUP(I1047,Product!$A$2:$H$501,3,FALSE)</f>
        <v>Clothing</v>
      </c>
      <c r="L1047" s="11" t="str">
        <f>VLOOKUP(I1047, Product!$A$2:$H$501, 4,FALSE)</f>
        <v>Outerwear</v>
      </c>
      <c r="M1047" s="11" t="str">
        <f>VLOOKUP(I1047, Product!$A$2:$H$501,5,FALSE)</f>
        <v>Phillips and Sons</v>
      </c>
      <c r="N1047" s="12">
        <f>VLOOKUP(I1047, Product!$A$2:$I$501,8,FALSE)</f>
        <v>358.47</v>
      </c>
      <c r="O1047" s="12">
        <f>VLOOKUP(I1047, Product!$A$2:$I$501,9,FALSE)</f>
        <v>143</v>
      </c>
      <c r="P1047" s="11" t="s">
        <v>1797</v>
      </c>
      <c r="Q1047" s="11" t="str">
        <f>VLOOKUP(P1047,Store_Dim!$A$2:$E$21,2,FALSE)</f>
        <v>Gardner, Humphrey and Contreras</v>
      </c>
      <c r="R1047" s="11" t="str">
        <f>VLOOKUP(P1047,Store_Dim!$A$2:$E$21,3,FALSE)</f>
        <v>East</v>
      </c>
      <c r="S1047" s="11" t="str">
        <f>VLOOKUP(P1047,Store_Dim!$A$2:$E$21,4,FALSE)</f>
        <v>Johnsonville</v>
      </c>
      <c r="T1047" s="11" t="str">
        <f>VLOOKUP(P1047,Store_Dim!$A$2:$E$21,5,FALSE)</f>
        <v>Flagship</v>
      </c>
      <c r="U1047" s="11" t="s">
        <v>3765</v>
      </c>
      <c r="V1047" s="14">
        <f>VLOOKUP(Table1[[#This Row],[Sales_ID]],Sales!$A$2:$O$2001,2,FALSE)</f>
        <v>45382</v>
      </c>
      <c r="W1047" s="15">
        <f>VLOOKUP(Table1[[#This Row],[Sales_ID]],Sales!$A$2:$O$2001,12,FALSE)</f>
        <v>2</v>
      </c>
      <c r="X1047" s="16" t="str">
        <f>TEXT(VLOOKUP(Table1[[#This Row],[Sales_ID]],Sales!$A$2:$O$2001,13,FALSE),"₹#,##0")</f>
        <v>₹630</v>
      </c>
      <c r="Y1047" s="51">
        <f>VLOOKUP(Table1[[#This Row],[Sales_ID]],Sales!$A$2:$O$2001,14,FALSE)</f>
        <v>0.15</v>
      </c>
      <c r="Z1047" s="11" t="str">
        <f>VLOOKUP(Table1[[#This Row],[Sales_ID]],Sales!$A$2:$O$2001,10,FALSE)</f>
        <v>PayPal</v>
      </c>
      <c r="AA1047" s="50">
        <f>VLOOKUP(Table1[[#This Row],[Sales_ID]],Sales!$A$2:$O$2001,15,FALSE)</f>
        <v>1070.7619999999999</v>
      </c>
    </row>
    <row r="1048" spans="1:27" x14ac:dyDescent="0.3">
      <c r="A1048" s="11" t="s">
        <v>1017</v>
      </c>
      <c r="B1048" s="11" t="str">
        <f>PROPER(VLOOKUP(A1048,Customer!$A$2:$J$501,9,FALSE))</f>
        <v>Kristy Dunlap</v>
      </c>
      <c r="C1048" s="11" t="str">
        <f>PROPER(VLOOKUP(A1048,Customer!$A$2:$H$501,3,FALSE))</f>
        <v>64</v>
      </c>
      <c r="D1048" s="11" t="str">
        <f>PROPER(VLOOKUP(A1048,Customer!$A$2:$H$501,4,FALSE))</f>
        <v>Female</v>
      </c>
      <c r="E1048" s="11" t="str">
        <f>PROPER(VLOOKUP(A1048,Customer!$A$2:$H$501,5,FALSE))</f>
        <v>Whiteport</v>
      </c>
      <c r="F1048" s="11" t="str">
        <f>PROPER(VLOOKUP(A1048,Customer!$A$2:$H$501,6,FALSE))</f>
        <v>North Carolina</v>
      </c>
      <c r="G1048" s="11" t="str">
        <f>VLOOKUP(A1048,Customer!$A$2:$H$501,7,FALSE)</f>
        <v>USA</v>
      </c>
      <c r="H1048" s="11" t="str">
        <f>PROPER(VLOOKUP(A1048,Customer!$A$1:$J$501,10,FALSE))</f>
        <v>Platinum</v>
      </c>
      <c r="I1048" s="11" t="s">
        <v>1646</v>
      </c>
      <c r="J1048" s="11" t="str">
        <f>VLOOKUP(I1048, Product!$A$2:$H$501, 2,FALSE)</f>
        <v>Men's Roll-On Perfume</v>
      </c>
      <c r="K1048" s="11" t="str">
        <f>VLOOKUP(I1048,Product!$A$2:$H$501,3,FALSE)</f>
        <v>Beauty</v>
      </c>
      <c r="L1048" s="11" t="str">
        <f>VLOOKUP(I1048, Product!$A$2:$H$501, 4,FALSE)</f>
        <v>Fragrance</v>
      </c>
      <c r="M1048" s="11" t="str">
        <f>VLOOKUP(I1048, Product!$A$2:$H$501,5,FALSE)</f>
        <v>Sullivan and Sons</v>
      </c>
      <c r="N1048" s="12">
        <f>VLOOKUP(I1048, Product!$A$2:$I$501,8,FALSE)</f>
        <v>43.29</v>
      </c>
      <c r="O1048" s="12">
        <f>VLOOKUP(I1048, Product!$A$2:$I$501,9,FALSE)</f>
        <v>267</v>
      </c>
      <c r="P1048" s="11" t="s">
        <v>1789</v>
      </c>
      <c r="Q1048" s="11" t="str">
        <f>VLOOKUP(P1048,Store_Dim!$A$2:$E$21,2,FALSE)</f>
        <v>Hill, Wagner and Ballard</v>
      </c>
      <c r="R1048" s="11" t="str">
        <f>VLOOKUP(P1048,Store_Dim!$A$2:$E$21,3,FALSE)</f>
        <v>East</v>
      </c>
      <c r="S1048" s="11" t="str">
        <f>VLOOKUP(P1048,Store_Dim!$A$2:$E$21,4,FALSE)</f>
        <v>East Davidville</v>
      </c>
      <c r="T1048" s="11" t="str">
        <f>VLOOKUP(P1048,Store_Dim!$A$2:$E$21,5,FALSE)</f>
        <v>Online</v>
      </c>
      <c r="U1048" s="11" t="s">
        <v>2020</v>
      </c>
      <c r="V1048" s="14">
        <f>VLOOKUP(Table1[[#This Row],[Sales_ID]],Sales!$A$2:$O$2001,2,FALSE)</f>
        <v>45618</v>
      </c>
      <c r="W1048" s="15">
        <f>VLOOKUP(Table1[[#This Row],[Sales_ID]],Sales!$A$2:$O$2001,12,FALSE)</f>
        <v>3</v>
      </c>
      <c r="X1048" s="16" t="str">
        <f>TEXT(VLOOKUP(Table1[[#This Row],[Sales_ID]],Sales!$A$2:$O$2001,13,FALSE),"₹#,##0")</f>
        <v>₹958</v>
      </c>
      <c r="Y1048" s="51">
        <f>VLOOKUP(Table1[[#This Row],[Sales_ID]],Sales!$A$2:$O$2001,14,FALSE)</f>
        <v>0.24</v>
      </c>
      <c r="Z1048" s="11" t="str">
        <f>VLOOKUP(Table1[[#This Row],[Sales_ID]],Sales!$A$2:$O$2001,10,FALSE)</f>
        <v>COD</v>
      </c>
      <c r="AA1048" s="50">
        <f>VLOOKUP(Table1[[#This Row],[Sales_ID]],Sales!$A$2:$O$2001,15,FALSE)</f>
        <v>2184.5819999999999</v>
      </c>
    </row>
    <row r="1049" spans="1:27" x14ac:dyDescent="0.3">
      <c r="A1049" s="11" t="s">
        <v>1516</v>
      </c>
      <c r="B1049" s="11" t="str">
        <f>PROPER(VLOOKUP(A1049,Customer!$A$2:$J$501,9,FALSE))</f>
        <v>Amanda Powell</v>
      </c>
      <c r="C1049" s="11" t="str">
        <f>PROPER(VLOOKUP(A1049,Customer!$A$2:$H$501,3,FALSE))</f>
        <v>28</v>
      </c>
      <c r="D1049" s="11" t="str">
        <f>PROPER(VLOOKUP(A1049,Customer!$A$2:$H$501,4,FALSE))</f>
        <v>Male</v>
      </c>
      <c r="E1049" s="11" t="str">
        <f>PROPER(VLOOKUP(A1049,Customer!$A$2:$H$501,5,FALSE))</f>
        <v>South William</v>
      </c>
      <c r="F1049" s="11" t="str">
        <f>PROPER(VLOOKUP(A1049,Customer!$A$2:$H$501,6,FALSE))</f>
        <v>Alabama</v>
      </c>
      <c r="G1049" s="11" t="str">
        <f>VLOOKUP(A1049,Customer!$A$2:$H$501,7,FALSE)</f>
        <v>USA</v>
      </c>
      <c r="H1049" s="11" t="str">
        <f>PROPER(VLOOKUP(A1049,Customer!$A$1:$J$501,10,FALSE))</f>
        <v>Silver</v>
      </c>
      <c r="I1049" s="11" t="s">
        <v>1744</v>
      </c>
      <c r="J1049" s="11" t="str">
        <f>VLOOKUP(I1049, Product!$A$2:$H$501, 2,FALSE)</f>
        <v>Portable Bluetooth Speaker</v>
      </c>
      <c r="K1049" s="11" t="str">
        <f>VLOOKUP(I1049,Product!$A$2:$H$501,3,FALSE)</f>
        <v>Electronics</v>
      </c>
      <c r="L1049" s="11" t="str">
        <f>VLOOKUP(I1049, Product!$A$2:$H$501, 4,FALSE)</f>
        <v>Audio</v>
      </c>
      <c r="M1049" s="11" t="str">
        <f>VLOOKUP(I1049, Product!$A$2:$H$501,5,FALSE)</f>
        <v>Flores-King</v>
      </c>
      <c r="N1049" s="12">
        <f>VLOOKUP(I1049, Product!$A$2:$I$501,8,FALSE)</f>
        <v>431.67</v>
      </c>
      <c r="O1049" s="12">
        <f>VLOOKUP(I1049, Product!$A$2:$I$501,9,FALSE)</f>
        <v>73</v>
      </c>
      <c r="P1049" s="11" t="s">
        <v>1766</v>
      </c>
      <c r="Q1049" s="11" t="str">
        <f>VLOOKUP(P1049,Store_Dim!$A$2:$E$21,2,FALSE)</f>
        <v>Johnson-Wright</v>
      </c>
      <c r="R1049" s="11" t="str">
        <f>VLOOKUP(P1049,Store_Dim!$A$2:$E$21,3,FALSE)</f>
        <v>North</v>
      </c>
      <c r="S1049" s="11" t="str">
        <f>VLOOKUP(P1049,Store_Dim!$A$2:$E$21,4,FALSE)</f>
        <v>Hoodberg</v>
      </c>
      <c r="T1049" s="11" t="str">
        <f>VLOOKUP(P1049,Store_Dim!$A$2:$E$21,5,FALSE)</f>
        <v>Outlet</v>
      </c>
      <c r="U1049" s="11" t="s">
        <v>3766</v>
      </c>
      <c r="V1049" s="14">
        <f>VLOOKUP(Table1[[#This Row],[Sales_ID]],Sales!$A$2:$O$2001,2,FALSE)</f>
        <v>45793</v>
      </c>
      <c r="W1049" s="15">
        <f>VLOOKUP(Table1[[#This Row],[Sales_ID]],Sales!$A$2:$O$2001,12,FALSE)</f>
        <v>3</v>
      </c>
      <c r="X1049" s="16" t="str">
        <f>TEXT(VLOOKUP(Table1[[#This Row],[Sales_ID]],Sales!$A$2:$O$2001,13,FALSE),"₹#,##0")</f>
        <v>₹212</v>
      </c>
      <c r="Y1049" s="51">
        <f>VLOOKUP(Table1[[#This Row],[Sales_ID]],Sales!$A$2:$O$2001,14,FALSE)</f>
        <v>7.0000000000000007E-2</v>
      </c>
      <c r="Z1049" s="11" t="str">
        <f>VLOOKUP(Table1[[#This Row],[Sales_ID]],Sales!$A$2:$O$2001,10,FALSE)</f>
        <v>Credit Card</v>
      </c>
      <c r="AA1049" s="50">
        <f>VLOOKUP(Table1[[#This Row],[Sales_ID]],Sales!$A$2:$O$2001,15,FALSE)</f>
        <v>591.70319999999992</v>
      </c>
    </row>
    <row r="1050" spans="1:27" x14ac:dyDescent="0.3">
      <c r="A1050" s="11" t="s">
        <v>538</v>
      </c>
      <c r="B1050" s="11" t="str">
        <f>PROPER(VLOOKUP(A1050,Customer!$A$2:$J$501,9,FALSE))</f>
        <v>Cynthia Morris</v>
      </c>
      <c r="C1050" s="11" t="str">
        <f>PROPER(VLOOKUP(A1050,Customer!$A$2:$H$501,3,FALSE))</f>
        <v>18</v>
      </c>
      <c r="D1050" s="11" t="str">
        <f>PROPER(VLOOKUP(A1050,Customer!$A$2:$H$501,4,FALSE))</f>
        <v>Female</v>
      </c>
      <c r="E1050" s="11" t="str">
        <f>PROPER(VLOOKUP(A1050,Customer!$A$2:$H$501,5,FALSE))</f>
        <v>Hessmouth</v>
      </c>
      <c r="F1050" s="11" t="str">
        <f>PROPER(VLOOKUP(A1050,Customer!$A$2:$H$501,6,FALSE))</f>
        <v>Arizona</v>
      </c>
      <c r="G1050" s="11" t="str">
        <f>VLOOKUP(A1050,Customer!$A$2:$H$501,7,FALSE)</f>
        <v>USA</v>
      </c>
      <c r="H1050" s="11" t="str">
        <f>PROPER(VLOOKUP(A1050,Customer!$A$1:$J$501,10,FALSE))</f>
        <v>Silver</v>
      </c>
      <c r="I1050" s="11" t="s">
        <v>1662</v>
      </c>
      <c r="J1050" s="11" t="str">
        <f>VLOOKUP(I1050, Product!$A$2:$H$501, 2,FALSE)</f>
        <v>Foam Roller</v>
      </c>
      <c r="K1050" s="11" t="str">
        <f>VLOOKUP(I1050,Product!$A$2:$H$501,3,FALSE)</f>
        <v>Sports</v>
      </c>
      <c r="L1050" s="11" t="str">
        <f>VLOOKUP(I1050, Product!$A$2:$H$501, 4,FALSE)</f>
        <v>Fitness</v>
      </c>
      <c r="M1050" s="11" t="str">
        <f>VLOOKUP(I1050, Product!$A$2:$H$501,5,FALSE)</f>
        <v>Atkinson, Camacho and Oliver</v>
      </c>
      <c r="N1050" s="12">
        <f>VLOOKUP(I1050, Product!$A$2:$I$501,8,FALSE)</f>
        <v>30.62</v>
      </c>
      <c r="O1050" s="12">
        <f>VLOOKUP(I1050, Product!$A$2:$I$501,9,FALSE)</f>
        <v>138</v>
      </c>
      <c r="P1050" s="11" t="s">
        <v>1761</v>
      </c>
      <c r="Q1050" s="11" t="str">
        <f>VLOOKUP(P1050,Store_Dim!$A$2:$E$21,2,FALSE)</f>
        <v>Black-Horn</v>
      </c>
      <c r="R1050" s="11" t="str">
        <f>VLOOKUP(P1050,Store_Dim!$A$2:$E$21,3,FALSE)</f>
        <v>South</v>
      </c>
      <c r="S1050" s="11" t="str">
        <f>VLOOKUP(P1050,Store_Dim!$A$2:$E$21,4,FALSE)</f>
        <v>North Nancyview</v>
      </c>
      <c r="T1050" s="11" t="str">
        <f>VLOOKUP(P1050,Store_Dim!$A$2:$E$21,5,FALSE)</f>
        <v>Outlet</v>
      </c>
      <c r="U1050" s="11" t="s">
        <v>3767</v>
      </c>
      <c r="V1050" s="14">
        <f>VLOOKUP(Table1[[#This Row],[Sales_ID]],Sales!$A$2:$O$2001,2,FALSE)</f>
        <v>45590</v>
      </c>
      <c r="W1050" s="15">
        <f>VLOOKUP(Table1[[#This Row],[Sales_ID]],Sales!$A$2:$O$2001,12,FALSE)</f>
        <v>3</v>
      </c>
      <c r="X1050" s="16" t="str">
        <f>TEXT(VLOOKUP(Table1[[#This Row],[Sales_ID]],Sales!$A$2:$O$2001,13,FALSE),"₹#,##0")</f>
        <v>₹879</v>
      </c>
      <c r="Y1050" s="51">
        <f>VLOOKUP(Table1[[#This Row],[Sales_ID]],Sales!$A$2:$O$2001,14,FALSE)</f>
        <v>0.05</v>
      </c>
      <c r="Z1050" s="11" t="str">
        <f>VLOOKUP(Table1[[#This Row],[Sales_ID]],Sales!$A$2:$O$2001,10,FALSE)</f>
        <v>PayPal</v>
      </c>
      <c r="AA1050" s="50">
        <f>VLOOKUP(Table1[[#This Row],[Sales_ID]],Sales!$A$2:$O$2001,15,FALSE)</f>
        <v>2504.067</v>
      </c>
    </row>
    <row r="1051" spans="1:27" x14ac:dyDescent="0.3">
      <c r="A1051" s="11" t="s">
        <v>833</v>
      </c>
      <c r="B1051" s="11" t="str">
        <f>PROPER(VLOOKUP(A1051,Customer!$A$2:$J$501,9,FALSE))</f>
        <v>Carol Bishop</v>
      </c>
      <c r="C1051" s="11" t="str">
        <f>PROPER(VLOOKUP(A1051,Customer!$A$2:$H$501,3,FALSE))</f>
        <v>27</v>
      </c>
      <c r="D1051" s="11" t="str">
        <f>PROPER(VLOOKUP(A1051,Customer!$A$2:$H$501,4,FALSE))</f>
        <v>Female</v>
      </c>
      <c r="E1051" s="11" t="str">
        <f>PROPER(VLOOKUP(A1051,Customer!$A$2:$H$501,5,FALSE))</f>
        <v>Lake Saramouth</v>
      </c>
      <c r="F1051" s="11" t="str">
        <f>PROPER(VLOOKUP(A1051,Customer!$A$2:$H$501,6,FALSE))</f>
        <v>Oregon</v>
      </c>
      <c r="G1051" s="11" t="str">
        <f>VLOOKUP(A1051,Customer!$A$2:$H$501,7,FALSE)</f>
        <v>USA</v>
      </c>
      <c r="H1051" s="11" t="str">
        <f>PROPER(VLOOKUP(A1051,Customer!$A$1:$J$501,10,FALSE))</f>
        <v>Silver</v>
      </c>
      <c r="I1051" s="11" t="s">
        <v>1708</v>
      </c>
      <c r="J1051" s="11" t="str">
        <f>VLOOKUP(I1051, Product!$A$2:$H$501, 2,FALSE)</f>
        <v>Wall-Mounted Spice Rack</v>
      </c>
      <c r="K1051" s="11" t="str">
        <f>VLOOKUP(I1051,Product!$A$2:$H$501,3,FALSE)</f>
        <v>Home</v>
      </c>
      <c r="L1051" s="11" t="str">
        <f>VLOOKUP(I1051, Product!$A$2:$H$501, 4,FALSE)</f>
        <v>Kitchen</v>
      </c>
      <c r="M1051" s="11" t="str">
        <f>VLOOKUP(I1051, Product!$A$2:$H$501,5,FALSE)</f>
        <v>Allison Ltd</v>
      </c>
      <c r="N1051" s="12">
        <f>VLOOKUP(I1051, Product!$A$2:$I$501,8,FALSE)</f>
        <v>143.43</v>
      </c>
      <c r="O1051" s="12">
        <f>VLOOKUP(I1051, Product!$A$2:$I$501,9,FALSE)</f>
        <v>58</v>
      </c>
      <c r="P1051" s="11" t="s">
        <v>1789</v>
      </c>
      <c r="Q1051" s="11" t="str">
        <f>VLOOKUP(P1051,Store_Dim!$A$2:$E$21,2,FALSE)</f>
        <v>Hill, Wagner and Ballard</v>
      </c>
      <c r="R1051" s="11" t="str">
        <f>VLOOKUP(P1051,Store_Dim!$A$2:$E$21,3,FALSE)</f>
        <v>East</v>
      </c>
      <c r="S1051" s="11" t="str">
        <f>VLOOKUP(P1051,Store_Dim!$A$2:$E$21,4,FALSE)</f>
        <v>East Davidville</v>
      </c>
      <c r="T1051" s="11" t="str">
        <f>VLOOKUP(P1051,Store_Dim!$A$2:$E$21,5,FALSE)</f>
        <v>Online</v>
      </c>
      <c r="U1051" s="11" t="s">
        <v>3768</v>
      </c>
      <c r="V1051" s="14">
        <f>VLOOKUP(Table1[[#This Row],[Sales_ID]],Sales!$A$2:$O$2001,2,FALSE)</f>
        <v>45679</v>
      </c>
      <c r="W1051" s="15">
        <f>VLOOKUP(Table1[[#This Row],[Sales_ID]],Sales!$A$2:$O$2001,12,FALSE)</f>
        <v>4</v>
      </c>
      <c r="X1051" s="16" t="str">
        <f>TEXT(VLOOKUP(Table1[[#This Row],[Sales_ID]],Sales!$A$2:$O$2001,13,FALSE),"₹#,##0")</f>
        <v>₹88</v>
      </c>
      <c r="Y1051" s="51">
        <f>VLOOKUP(Table1[[#This Row],[Sales_ID]],Sales!$A$2:$O$2001,14,FALSE)</f>
        <v>0.23</v>
      </c>
      <c r="Z1051" s="11" t="str">
        <f>VLOOKUP(Table1[[#This Row],[Sales_ID]],Sales!$A$2:$O$2001,10,FALSE)</f>
        <v>PayPal</v>
      </c>
      <c r="AA1051" s="50">
        <f>VLOOKUP(Table1[[#This Row],[Sales_ID]],Sales!$A$2:$O$2001,15,FALSE)</f>
        <v>270.51639999999998</v>
      </c>
    </row>
    <row r="1052" spans="1:27" x14ac:dyDescent="0.3">
      <c r="A1052" s="11" t="s">
        <v>875</v>
      </c>
      <c r="B1052" s="11" t="str">
        <f>PROPER(VLOOKUP(A1052,Customer!$A$2:$J$501,9,FALSE))</f>
        <v>Shannon Miller</v>
      </c>
      <c r="C1052" s="11" t="str">
        <f>PROPER(VLOOKUP(A1052,Customer!$A$2:$H$501,3,FALSE))</f>
        <v>22</v>
      </c>
      <c r="D1052" s="11" t="str">
        <f>PROPER(VLOOKUP(A1052,Customer!$A$2:$H$501,4,FALSE))</f>
        <v>Male</v>
      </c>
      <c r="E1052" s="11" t="str">
        <f>PROPER(VLOOKUP(A1052,Customer!$A$2:$H$501,5,FALSE))</f>
        <v>North Austinport</v>
      </c>
      <c r="F1052" s="11" t="str">
        <f>PROPER(VLOOKUP(A1052,Customer!$A$2:$H$501,6,FALSE))</f>
        <v>Kentucky</v>
      </c>
      <c r="G1052" s="11" t="str">
        <f>VLOOKUP(A1052,Customer!$A$2:$H$501,7,FALSE)</f>
        <v>USA</v>
      </c>
      <c r="H1052" s="11" t="str">
        <f>PROPER(VLOOKUP(A1052,Customer!$A$1:$J$501,10,FALSE))</f>
        <v>Gold</v>
      </c>
      <c r="I1052" s="11" t="s">
        <v>1660</v>
      </c>
      <c r="J1052" s="11" t="str">
        <f>VLOOKUP(I1052, Product!$A$2:$H$501, 2,FALSE)</f>
        <v>Premium Blanket Throw</v>
      </c>
      <c r="K1052" s="11" t="str">
        <f>VLOOKUP(I1052,Product!$A$2:$H$501,3,FALSE)</f>
        <v>Home</v>
      </c>
      <c r="L1052" s="11" t="str">
        <f>VLOOKUP(I1052, Product!$A$2:$H$501, 4,FALSE)</f>
        <v>Decor</v>
      </c>
      <c r="M1052" s="11" t="str">
        <f>VLOOKUP(I1052, Product!$A$2:$H$501,5,FALSE)</f>
        <v>Hernandez, Kennedy and Porter</v>
      </c>
      <c r="N1052" s="12">
        <f>VLOOKUP(I1052, Product!$A$2:$I$501,8,FALSE)</f>
        <v>461.47</v>
      </c>
      <c r="O1052" s="12">
        <f>VLOOKUP(I1052, Product!$A$2:$I$501,9,FALSE)</f>
        <v>190</v>
      </c>
      <c r="P1052" s="11" t="s">
        <v>1786</v>
      </c>
      <c r="Q1052" s="11" t="str">
        <f>VLOOKUP(P1052,Store_Dim!$A$2:$E$21,2,FALSE)</f>
        <v>Moore, Padilla and Butler</v>
      </c>
      <c r="R1052" s="11" t="str">
        <f>VLOOKUP(P1052,Store_Dim!$A$2:$E$21,3,FALSE)</f>
        <v>South</v>
      </c>
      <c r="S1052" s="11" t="str">
        <f>VLOOKUP(P1052,Store_Dim!$A$2:$E$21,4,FALSE)</f>
        <v>East Johnstad</v>
      </c>
      <c r="T1052" s="11" t="str">
        <f>VLOOKUP(P1052,Store_Dim!$A$2:$E$21,5,FALSE)</f>
        <v>Flagship</v>
      </c>
      <c r="U1052" s="11" t="s">
        <v>3769</v>
      </c>
      <c r="V1052" s="14">
        <f>VLOOKUP(Table1[[#This Row],[Sales_ID]],Sales!$A$2:$O$2001,2,FALSE)</f>
        <v>45814</v>
      </c>
      <c r="W1052" s="15">
        <f>VLOOKUP(Table1[[#This Row],[Sales_ID]],Sales!$A$2:$O$2001,12,FALSE)</f>
        <v>3</v>
      </c>
      <c r="X1052" s="16" t="str">
        <f>TEXT(VLOOKUP(Table1[[#This Row],[Sales_ID]],Sales!$A$2:$O$2001,13,FALSE),"₹#,##0")</f>
        <v>₹443</v>
      </c>
      <c r="Y1052" s="51">
        <f>VLOOKUP(Table1[[#This Row],[Sales_ID]],Sales!$A$2:$O$2001,14,FALSE)</f>
        <v>0.15</v>
      </c>
      <c r="Z1052" s="11" t="str">
        <f>VLOOKUP(Table1[[#This Row],[Sales_ID]],Sales!$A$2:$O$2001,10,FALSE)</f>
        <v>COD</v>
      </c>
      <c r="AA1052" s="50">
        <f>VLOOKUP(Table1[[#This Row],[Sales_ID]],Sales!$A$2:$O$2001,15,FALSE)</f>
        <v>1128.732</v>
      </c>
    </row>
    <row r="1053" spans="1:27" x14ac:dyDescent="0.3">
      <c r="A1053" s="11" t="s">
        <v>335</v>
      </c>
      <c r="B1053" s="11" t="str">
        <f>PROPER(VLOOKUP(A1053,Customer!$A$2:$J$501,9,FALSE))</f>
        <v>Christy Vasquez</v>
      </c>
      <c r="C1053" s="11" t="str">
        <f>PROPER(VLOOKUP(A1053,Customer!$A$2:$H$501,3,FALSE))</f>
        <v>28</v>
      </c>
      <c r="D1053" s="11" t="str">
        <f>PROPER(VLOOKUP(A1053,Customer!$A$2:$H$501,4,FALSE))</f>
        <v>Female</v>
      </c>
      <c r="E1053" s="11" t="str">
        <f>PROPER(VLOOKUP(A1053,Customer!$A$2:$H$501,5,FALSE))</f>
        <v>Port Travisstad</v>
      </c>
      <c r="F1053" s="11" t="str">
        <f>PROPER(VLOOKUP(A1053,Customer!$A$2:$H$501,6,FALSE))</f>
        <v>South Carolina</v>
      </c>
      <c r="G1053" s="11" t="str">
        <f>VLOOKUP(A1053,Customer!$A$2:$H$501,7,FALSE)</f>
        <v>USA</v>
      </c>
      <c r="H1053" s="11" t="str">
        <f>PROPER(VLOOKUP(A1053,Customer!$A$1:$J$501,10,FALSE))</f>
        <v>Gold</v>
      </c>
      <c r="I1053" s="11" t="s">
        <v>1624</v>
      </c>
      <c r="J1053" s="11" t="str">
        <f>VLOOKUP(I1053, Product!$A$2:$H$501, 2,FALSE)</f>
        <v>Sports Water Hydration Pack</v>
      </c>
      <c r="K1053" s="11" t="str">
        <f>VLOOKUP(I1053,Product!$A$2:$H$501,3,FALSE)</f>
        <v>Sports</v>
      </c>
      <c r="L1053" s="11" t="str">
        <f>VLOOKUP(I1053, Product!$A$2:$H$501, 4,FALSE)</f>
        <v>Outdoor</v>
      </c>
      <c r="M1053" s="11" t="str">
        <f>VLOOKUP(I1053, Product!$A$2:$H$501,5,FALSE)</f>
        <v>Sims-Smith</v>
      </c>
      <c r="N1053" s="12">
        <f>VLOOKUP(I1053, Product!$A$2:$I$501,8,FALSE)</f>
        <v>135.61000000000001</v>
      </c>
      <c r="O1053" s="12">
        <f>VLOOKUP(I1053, Product!$A$2:$I$501,9,FALSE)</f>
        <v>394</v>
      </c>
      <c r="P1053" s="11" t="s">
        <v>1761</v>
      </c>
      <c r="Q1053" s="11" t="str">
        <f>VLOOKUP(P1053,Store_Dim!$A$2:$E$21,2,FALSE)</f>
        <v>Black-Horn</v>
      </c>
      <c r="R1053" s="11" t="str">
        <f>VLOOKUP(P1053,Store_Dim!$A$2:$E$21,3,FALSE)</f>
        <v>South</v>
      </c>
      <c r="S1053" s="11" t="str">
        <f>VLOOKUP(P1053,Store_Dim!$A$2:$E$21,4,FALSE)</f>
        <v>North Nancyview</v>
      </c>
      <c r="T1053" s="11" t="str">
        <f>VLOOKUP(P1053,Store_Dim!$A$2:$E$21,5,FALSE)</f>
        <v>Outlet</v>
      </c>
      <c r="U1053" s="11" t="s">
        <v>3770</v>
      </c>
      <c r="V1053" s="14">
        <f>VLOOKUP(Table1[[#This Row],[Sales_ID]],Sales!$A$2:$O$2001,2,FALSE)</f>
        <v>45795</v>
      </c>
      <c r="W1053" s="15">
        <f>VLOOKUP(Table1[[#This Row],[Sales_ID]],Sales!$A$2:$O$2001,12,FALSE)</f>
        <v>3</v>
      </c>
      <c r="X1053" s="16" t="str">
        <f>TEXT(VLOOKUP(Table1[[#This Row],[Sales_ID]],Sales!$A$2:$O$2001,13,FALSE),"₹#,##0")</f>
        <v>₹410</v>
      </c>
      <c r="Y1053" s="51">
        <f>VLOOKUP(Table1[[#This Row],[Sales_ID]],Sales!$A$2:$O$2001,14,FALSE)</f>
        <v>0.09</v>
      </c>
      <c r="Z1053" s="11" t="str">
        <f>VLOOKUP(Table1[[#This Row],[Sales_ID]],Sales!$A$2:$O$2001,10,FALSE)</f>
        <v>COD</v>
      </c>
      <c r="AA1053" s="50">
        <f>VLOOKUP(Table1[[#This Row],[Sales_ID]],Sales!$A$2:$O$2001,15,FALSE)</f>
        <v>1119.4092000000001</v>
      </c>
    </row>
    <row r="1054" spans="1:27" x14ac:dyDescent="0.3">
      <c r="A1054" s="11" t="s">
        <v>455</v>
      </c>
      <c r="B1054" s="11" t="str">
        <f>PROPER(VLOOKUP(A1054,Customer!$A$2:$J$501,9,FALSE))</f>
        <v>Hayley Pope</v>
      </c>
      <c r="C1054" s="11" t="str">
        <f>PROPER(VLOOKUP(A1054,Customer!$A$2:$H$501,3,FALSE))</f>
        <v>62</v>
      </c>
      <c r="D1054" s="11" t="str">
        <f>PROPER(VLOOKUP(A1054,Customer!$A$2:$H$501,4,FALSE))</f>
        <v>Female</v>
      </c>
      <c r="E1054" s="11" t="str">
        <f>PROPER(VLOOKUP(A1054,Customer!$A$2:$H$501,5,FALSE))</f>
        <v>West Stephenville</v>
      </c>
      <c r="F1054" s="11" t="str">
        <f>PROPER(VLOOKUP(A1054,Customer!$A$2:$H$501,6,FALSE))</f>
        <v>Florida</v>
      </c>
      <c r="G1054" s="11" t="str">
        <f>VLOOKUP(A1054,Customer!$A$2:$H$501,7,FALSE)</f>
        <v>USA</v>
      </c>
      <c r="H1054" s="11" t="str">
        <f>PROPER(VLOOKUP(A1054,Customer!$A$1:$J$501,10,FALSE))</f>
        <v>Bronze</v>
      </c>
      <c r="I1054" s="11" t="s">
        <v>1736</v>
      </c>
      <c r="J1054" s="11" t="str">
        <f>VLOOKUP(I1054, Product!$A$2:$H$501, 2,FALSE)</f>
        <v>Vitamin E Body Lotion</v>
      </c>
      <c r="K1054" s="11" t="str">
        <f>VLOOKUP(I1054,Product!$A$2:$H$501,3,FALSE)</f>
        <v>Beauty</v>
      </c>
      <c r="L1054" s="11" t="str">
        <f>VLOOKUP(I1054, Product!$A$2:$H$501, 4,FALSE)</f>
        <v>Skincare</v>
      </c>
      <c r="M1054" s="11" t="str">
        <f>VLOOKUP(I1054, Product!$A$2:$H$501,5,FALSE)</f>
        <v>Hoffman-Williams</v>
      </c>
      <c r="N1054" s="12">
        <f>VLOOKUP(I1054, Product!$A$2:$I$501,8,FALSE)</f>
        <v>358.47</v>
      </c>
      <c r="O1054" s="12">
        <f>VLOOKUP(I1054, Product!$A$2:$I$501,9,FALSE)</f>
        <v>213</v>
      </c>
      <c r="P1054" s="11" t="s">
        <v>1807</v>
      </c>
      <c r="Q1054" s="11" t="str">
        <f>VLOOKUP(P1054,Store_Dim!$A$2:$E$21,2,FALSE)</f>
        <v>Holloway Ltd</v>
      </c>
      <c r="R1054" s="11" t="str">
        <f>VLOOKUP(P1054,Store_Dim!$A$2:$E$21,3,FALSE)</f>
        <v>North</v>
      </c>
      <c r="S1054" s="11" t="str">
        <f>VLOOKUP(P1054,Store_Dim!$A$2:$E$21,4,FALSE)</f>
        <v>Bensonhaven</v>
      </c>
      <c r="T1054" s="11" t="str">
        <f>VLOOKUP(P1054,Store_Dim!$A$2:$E$21,5,FALSE)</f>
        <v>Flagship</v>
      </c>
      <c r="U1054" s="11" t="s">
        <v>3771</v>
      </c>
      <c r="V1054" s="14">
        <f>VLOOKUP(Table1[[#This Row],[Sales_ID]],Sales!$A$2:$O$2001,2,FALSE)</f>
        <v>45797</v>
      </c>
      <c r="W1054" s="15">
        <f>VLOOKUP(Table1[[#This Row],[Sales_ID]],Sales!$A$2:$O$2001,12,FALSE)</f>
        <v>1</v>
      </c>
      <c r="X1054" s="16" t="str">
        <f>TEXT(VLOOKUP(Table1[[#This Row],[Sales_ID]],Sales!$A$2:$O$2001,13,FALSE),"₹#,##0")</f>
        <v>₹355</v>
      </c>
      <c r="Y1054" s="51">
        <f>VLOOKUP(Table1[[#This Row],[Sales_ID]],Sales!$A$2:$O$2001,14,FALSE)</f>
        <v>0.27</v>
      </c>
      <c r="Z1054" s="11" t="str">
        <f>VLOOKUP(Table1[[#This Row],[Sales_ID]],Sales!$A$2:$O$2001,10,FALSE)</f>
        <v>Credit Card</v>
      </c>
      <c r="AA1054" s="50">
        <f>VLOOKUP(Table1[[#This Row],[Sales_ID]],Sales!$A$2:$O$2001,15,FALSE)</f>
        <v>259.37630000000001</v>
      </c>
    </row>
    <row r="1055" spans="1:27" x14ac:dyDescent="0.3">
      <c r="A1055" s="11" t="s">
        <v>1175</v>
      </c>
      <c r="B1055" s="11" t="str">
        <f>PROPER(VLOOKUP(A1055,Customer!$A$2:$J$501,9,FALSE))</f>
        <v>Michele Burke</v>
      </c>
      <c r="C1055" s="11" t="str">
        <f>PROPER(VLOOKUP(A1055,Customer!$A$2:$H$501,3,FALSE))</f>
        <v>30</v>
      </c>
      <c r="D1055" s="11" t="str">
        <f>PROPER(VLOOKUP(A1055,Customer!$A$2:$H$501,4,FALSE))</f>
        <v>Male</v>
      </c>
      <c r="E1055" s="11" t="str">
        <f>PROPER(VLOOKUP(A1055,Customer!$A$2:$H$501,5,FALSE))</f>
        <v>Chambersberg</v>
      </c>
      <c r="F1055" s="11" t="str">
        <f>PROPER(VLOOKUP(A1055,Customer!$A$2:$H$501,6,FALSE))</f>
        <v>Connecticut</v>
      </c>
      <c r="G1055" s="11" t="str">
        <f>VLOOKUP(A1055,Customer!$A$2:$H$501,7,FALSE)</f>
        <v>USA</v>
      </c>
      <c r="H1055" s="11" t="str">
        <f>PROPER(VLOOKUP(A1055,Customer!$A$1:$J$501,10,FALSE))</f>
        <v>Bronze</v>
      </c>
      <c r="I1055" s="11" t="s">
        <v>1565</v>
      </c>
      <c r="J1055" s="11" t="str">
        <f>VLOOKUP(I1055, Product!$A$2:$H$501, 2,FALSE)</f>
        <v>Adjustable Dumbbell Set</v>
      </c>
      <c r="K1055" s="11" t="str">
        <f>VLOOKUP(I1055,Product!$A$2:$H$501,3,FALSE)</f>
        <v>Sports</v>
      </c>
      <c r="L1055" s="11" t="str">
        <f>VLOOKUP(I1055, Product!$A$2:$H$501, 4,FALSE)</f>
        <v>Fitness</v>
      </c>
      <c r="M1055" s="11" t="str">
        <f>VLOOKUP(I1055, Product!$A$2:$H$501,5,FALSE)</f>
        <v>Hill PLC</v>
      </c>
      <c r="N1055" s="12">
        <f>VLOOKUP(I1055, Product!$A$2:$I$501,8,FALSE)</f>
        <v>495.72</v>
      </c>
      <c r="O1055" s="12">
        <f>VLOOKUP(I1055, Product!$A$2:$I$501,9,FALSE)</f>
        <v>323</v>
      </c>
      <c r="P1055" s="11" t="s">
        <v>1797</v>
      </c>
      <c r="Q1055" s="11" t="str">
        <f>VLOOKUP(P1055,Store_Dim!$A$2:$E$21,2,FALSE)</f>
        <v>Gardner, Humphrey and Contreras</v>
      </c>
      <c r="R1055" s="11" t="str">
        <f>VLOOKUP(P1055,Store_Dim!$A$2:$E$21,3,FALSE)</f>
        <v>East</v>
      </c>
      <c r="S1055" s="11" t="str">
        <f>VLOOKUP(P1055,Store_Dim!$A$2:$E$21,4,FALSE)</f>
        <v>Johnsonville</v>
      </c>
      <c r="T1055" s="11" t="str">
        <f>VLOOKUP(P1055,Store_Dim!$A$2:$E$21,5,FALSE)</f>
        <v>Flagship</v>
      </c>
      <c r="U1055" s="11" t="s">
        <v>3772</v>
      </c>
      <c r="V1055" s="14">
        <f>VLOOKUP(Table1[[#This Row],[Sales_ID]],Sales!$A$2:$O$2001,2,FALSE)</f>
        <v>45607</v>
      </c>
      <c r="W1055" s="15">
        <f>VLOOKUP(Table1[[#This Row],[Sales_ID]],Sales!$A$2:$O$2001,12,FALSE)</f>
        <v>4</v>
      </c>
      <c r="X1055" s="16" t="str">
        <f>TEXT(VLOOKUP(Table1[[#This Row],[Sales_ID]],Sales!$A$2:$O$2001,13,FALSE),"₹#,##0")</f>
        <v>₹243</v>
      </c>
      <c r="Y1055" s="51">
        <f>VLOOKUP(Table1[[#This Row],[Sales_ID]],Sales!$A$2:$O$2001,14,FALSE)</f>
        <v>0.25</v>
      </c>
      <c r="Z1055" s="11" t="str">
        <f>VLOOKUP(Table1[[#This Row],[Sales_ID]],Sales!$A$2:$O$2001,10,FALSE)</f>
        <v>COD</v>
      </c>
      <c r="AA1055" s="50">
        <f>VLOOKUP(Table1[[#This Row],[Sales_ID]],Sales!$A$2:$O$2001,15,FALSE)</f>
        <v>729.39</v>
      </c>
    </row>
    <row r="1056" spans="1:27" x14ac:dyDescent="0.3">
      <c r="A1056" s="11" t="s">
        <v>737</v>
      </c>
      <c r="B1056" s="11" t="str">
        <f>PROPER(VLOOKUP(A1056,Customer!$A$2:$J$501,9,FALSE))</f>
        <v>Tanner Thompson</v>
      </c>
      <c r="C1056" s="11" t="str">
        <f>PROPER(VLOOKUP(A1056,Customer!$A$2:$H$501,3,FALSE))</f>
        <v>32</v>
      </c>
      <c r="D1056" s="11" t="str">
        <f>PROPER(VLOOKUP(A1056,Customer!$A$2:$H$501,4,FALSE))</f>
        <v>Female</v>
      </c>
      <c r="E1056" s="11" t="str">
        <f>PROPER(VLOOKUP(A1056,Customer!$A$2:$H$501,5,FALSE))</f>
        <v>Port Lisashire</v>
      </c>
      <c r="F1056" s="11" t="str">
        <f>PROPER(VLOOKUP(A1056,Customer!$A$2:$H$501,6,FALSE))</f>
        <v>Maryland</v>
      </c>
      <c r="G1056" s="11" t="str">
        <f>VLOOKUP(A1056,Customer!$A$2:$H$501,7,FALSE)</f>
        <v>USA</v>
      </c>
      <c r="H1056" s="11" t="str">
        <f>PROPER(VLOOKUP(A1056,Customer!$A$1:$J$501,10,FALSE))</f>
        <v>Bronze</v>
      </c>
      <c r="I1056" s="11" t="s">
        <v>1666</v>
      </c>
      <c r="J1056" s="11" t="str">
        <f>VLOOKUP(I1056, Product!$A$2:$H$501, 2,FALSE)</f>
        <v>Men's Hair Styling Gel</v>
      </c>
      <c r="K1056" s="11" t="str">
        <f>VLOOKUP(I1056,Product!$A$2:$H$501,3,FALSE)</f>
        <v>Beauty</v>
      </c>
      <c r="L1056" s="11" t="str">
        <f>VLOOKUP(I1056, Product!$A$2:$H$501, 4,FALSE)</f>
        <v>Haircare</v>
      </c>
      <c r="M1056" s="11" t="str">
        <f>VLOOKUP(I1056, Product!$A$2:$H$501,5,FALSE)</f>
        <v>Cline-Mccarthy</v>
      </c>
      <c r="N1056" s="12">
        <f>VLOOKUP(I1056, Product!$A$2:$I$501,8,FALSE)</f>
        <v>17.309999999999999</v>
      </c>
      <c r="O1056" s="12">
        <f>VLOOKUP(I1056, Product!$A$2:$I$501,9,FALSE)</f>
        <v>399</v>
      </c>
      <c r="P1056" s="11" t="s">
        <v>1792</v>
      </c>
      <c r="Q1056" s="11" t="str">
        <f>VLOOKUP(P1056,Store_Dim!$A$2:$E$21,2,FALSE)</f>
        <v>Aguirre-Keller</v>
      </c>
      <c r="R1056" s="11" t="str">
        <f>VLOOKUP(P1056,Store_Dim!$A$2:$E$21,3,FALSE)</f>
        <v>South</v>
      </c>
      <c r="S1056" s="11" t="str">
        <f>VLOOKUP(P1056,Store_Dim!$A$2:$E$21,4,FALSE)</f>
        <v>Lake Michael</v>
      </c>
      <c r="T1056" s="11" t="str">
        <f>VLOOKUP(P1056,Store_Dim!$A$2:$E$21,5,FALSE)</f>
        <v>Online</v>
      </c>
      <c r="U1056" s="11" t="s">
        <v>3773</v>
      </c>
      <c r="V1056" s="14">
        <f>VLOOKUP(Table1[[#This Row],[Sales_ID]],Sales!$A$2:$O$2001,2,FALSE)</f>
        <v>45614</v>
      </c>
      <c r="W1056" s="15">
        <f>VLOOKUP(Table1[[#This Row],[Sales_ID]],Sales!$A$2:$O$2001,12,FALSE)</f>
        <v>2</v>
      </c>
      <c r="X1056" s="16" t="str">
        <f>TEXT(VLOOKUP(Table1[[#This Row],[Sales_ID]],Sales!$A$2:$O$2001,13,FALSE),"₹#,##0")</f>
        <v>₹411</v>
      </c>
      <c r="Y1056" s="51">
        <f>VLOOKUP(Table1[[#This Row],[Sales_ID]],Sales!$A$2:$O$2001,14,FALSE)</f>
        <v>0.28000000000000003</v>
      </c>
      <c r="Z1056" s="11" t="str">
        <f>VLOOKUP(Table1[[#This Row],[Sales_ID]],Sales!$A$2:$O$2001,10,FALSE)</f>
        <v>COD</v>
      </c>
      <c r="AA1056" s="50">
        <f>VLOOKUP(Table1[[#This Row],[Sales_ID]],Sales!$A$2:$O$2001,15,FALSE)</f>
        <v>591.30719999999997</v>
      </c>
    </row>
    <row r="1057" spans="1:27" x14ac:dyDescent="0.3">
      <c r="A1057" s="11" t="s">
        <v>1319</v>
      </c>
      <c r="B1057" s="11" t="str">
        <f>PROPER(VLOOKUP(A1057,Customer!$A$2:$J$501,9,FALSE))</f>
        <v>Bryce Hawkins</v>
      </c>
      <c r="C1057" s="11" t="str">
        <f>PROPER(VLOOKUP(A1057,Customer!$A$2:$H$501,3,FALSE))</f>
        <v>40</v>
      </c>
      <c r="D1057" s="11" t="str">
        <f>PROPER(VLOOKUP(A1057,Customer!$A$2:$H$501,4,FALSE))</f>
        <v>Male</v>
      </c>
      <c r="E1057" s="11" t="str">
        <f>PROPER(VLOOKUP(A1057,Customer!$A$2:$H$501,5,FALSE))</f>
        <v>Lake Monique</v>
      </c>
      <c r="F1057" s="11" t="str">
        <f>PROPER(VLOOKUP(A1057,Customer!$A$2:$H$501,6,FALSE))</f>
        <v>Utah</v>
      </c>
      <c r="G1057" s="11" t="str">
        <f>VLOOKUP(A1057,Customer!$A$2:$H$501,7,FALSE)</f>
        <v>USA</v>
      </c>
      <c r="H1057" s="11" t="str">
        <f>PROPER(VLOOKUP(A1057,Customer!$A$1:$J$501,10,FALSE))</f>
        <v>Bronze</v>
      </c>
      <c r="I1057" s="11" t="s">
        <v>1736</v>
      </c>
      <c r="J1057" s="11" t="str">
        <f>VLOOKUP(I1057, Product!$A$2:$H$501, 2,FALSE)</f>
        <v>Vitamin E Body Lotion</v>
      </c>
      <c r="K1057" s="11" t="str">
        <f>VLOOKUP(I1057,Product!$A$2:$H$501,3,FALSE)</f>
        <v>Beauty</v>
      </c>
      <c r="L1057" s="11" t="str">
        <f>VLOOKUP(I1057, Product!$A$2:$H$501, 4,FALSE)</f>
        <v>Skincare</v>
      </c>
      <c r="M1057" s="11" t="str">
        <f>VLOOKUP(I1057, Product!$A$2:$H$501,5,FALSE)</f>
        <v>Hoffman-Williams</v>
      </c>
      <c r="N1057" s="12">
        <f>VLOOKUP(I1057, Product!$A$2:$I$501,8,FALSE)</f>
        <v>358.47</v>
      </c>
      <c r="O1057" s="12">
        <f>VLOOKUP(I1057, Product!$A$2:$I$501,9,FALSE)</f>
        <v>213</v>
      </c>
      <c r="P1057" s="11" t="s">
        <v>1789</v>
      </c>
      <c r="Q1057" s="11" t="str">
        <f>VLOOKUP(P1057,Store_Dim!$A$2:$E$21,2,FALSE)</f>
        <v>Hill, Wagner and Ballard</v>
      </c>
      <c r="R1057" s="11" t="str">
        <f>VLOOKUP(P1057,Store_Dim!$A$2:$E$21,3,FALSE)</f>
        <v>East</v>
      </c>
      <c r="S1057" s="11" t="str">
        <f>VLOOKUP(P1057,Store_Dim!$A$2:$E$21,4,FALSE)</f>
        <v>East Davidville</v>
      </c>
      <c r="T1057" s="11" t="str">
        <f>VLOOKUP(P1057,Store_Dim!$A$2:$E$21,5,FALSE)</f>
        <v>Online</v>
      </c>
      <c r="U1057" s="11" t="s">
        <v>3774</v>
      </c>
      <c r="V1057" s="14">
        <f>VLOOKUP(Table1[[#This Row],[Sales_ID]],Sales!$A$2:$O$2001,2,FALSE)</f>
        <v>45293</v>
      </c>
      <c r="W1057" s="15">
        <f>VLOOKUP(Table1[[#This Row],[Sales_ID]],Sales!$A$2:$O$2001,12,FALSE)</f>
        <v>4</v>
      </c>
      <c r="X1057" s="16" t="str">
        <f>TEXT(VLOOKUP(Table1[[#This Row],[Sales_ID]],Sales!$A$2:$O$2001,13,FALSE),"₹#,##0")</f>
        <v>₹101</v>
      </c>
      <c r="Y1057" s="51">
        <f>VLOOKUP(Table1[[#This Row],[Sales_ID]],Sales!$A$2:$O$2001,14,FALSE)</f>
        <v>0.16</v>
      </c>
      <c r="Z1057" s="11" t="str">
        <f>VLOOKUP(Table1[[#This Row],[Sales_ID]],Sales!$A$2:$O$2001,10,FALSE)</f>
        <v>PayPal</v>
      </c>
      <c r="AA1057" s="50">
        <f>VLOOKUP(Table1[[#This Row],[Sales_ID]],Sales!$A$2:$O$2001,15,FALSE)</f>
        <v>340.2</v>
      </c>
    </row>
    <row r="1058" spans="1:27" x14ac:dyDescent="0.3">
      <c r="A1058" s="11" t="s">
        <v>730</v>
      </c>
      <c r="B1058" s="11" t="str">
        <f>PROPER(VLOOKUP(A1058,Customer!$A$2:$J$501,9,FALSE))</f>
        <v>Alexis Castaneda</v>
      </c>
      <c r="C1058" s="11" t="str">
        <f>PROPER(VLOOKUP(A1058,Customer!$A$2:$H$501,3,FALSE))</f>
        <v>54</v>
      </c>
      <c r="D1058" s="11" t="str">
        <f>PROPER(VLOOKUP(A1058,Customer!$A$2:$H$501,4,FALSE))</f>
        <v>Male</v>
      </c>
      <c r="E1058" s="11" t="str">
        <f>PROPER(VLOOKUP(A1058,Customer!$A$2:$H$501,5,FALSE))</f>
        <v>Morrisbury</v>
      </c>
      <c r="F1058" s="11" t="str">
        <f>PROPER(VLOOKUP(A1058,Customer!$A$2:$H$501,6,FALSE))</f>
        <v>Alaska</v>
      </c>
      <c r="G1058" s="11" t="str">
        <f>VLOOKUP(A1058,Customer!$A$2:$H$501,7,FALSE)</f>
        <v>USA</v>
      </c>
      <c r="H1058" s="11" t="str">
        <f>PROPER(VLOOKUP(A1058,Customer!$A$1:$J$501,10,FALSE))</f>
        <v>Gold</v>
      </c>
      <c r="I1058" s="11" t="s">
        <v>1560</v>
      </c>
      <c r="J1058" s="11" t="str">
        <f>VLOOKUP(I1058, Product!$A$2:$H$501, 2,FALSE)</f>
        <v>LED Table Lamp</v>
      </c>
      <c r="K1058" s="11" t="str">
        <f>VLOOKUP(I1058,Product!$A$2:$H$501,3,FALSE)</f>
        <v>Home</v>
      </c>
      <c r="L1058" s="11" t="str">
        <f>VLOOKUP(I1058, Product!$A$2:$H$501, 4,FALSE)</f>
        <v>Lighting</v>
      </c>
      <c r="M1058" s="11" t="str">
        <f>VLOOKUP(I1058, Product!$A$2:$H$501,5,FALSE)</f>
        <v>Harrell LLC</v>
      </c>
      <c r="N1058" s="12">
        <f>VLOOKUP(I1058, Product!$A$2:$I$501,8,FALSE)</f>
        <v>218.86</v>
      </c>
      <c r="O1058" s="12">
        <f>VLOOKUP(I1058, Product!$A$2:$I$501,9,FALSE)</f>
        <v>170</v>
      </c>
      <c r="P1058" s="11" t="s">
        <v>1807</v>
      </c>
      <c r="Q1058" s="11" t="str">
        <f>VLOOKUP(P1058,Store_Dim!$A$2:$E$21,2,FALSE)</f>
        <v>Holloway Ltd</v>
      </c>
      <c r="R1058" s="11" t="str">
        <f>VLOOKUP(P1058,Store_Dim!$A$2:$E$21,3,FALSE)</f>
        <v>North</v>
      </c>
      <c r="S1058" s="11" t="str">
        <f>VLOOKUP(P1058,Store_Dim!$A$2:$E$21,4,FALSE)</f>
        <v>Bensonhaven</v>
      </c>
      <c r="T1058" s="11" t="str">
        <f>VLOOKUP(P1058,Store_Dim!$A$2:$E$21,5,FALSE)</f>
        <v>Flagship</v>
      </c>
      <c r="U1058" s="11" t="s">
        <v>3775</v>
      </c>
      <c r="V1058" s="14">
        <f>VLOOKUP(Table1[[#This Row],[Sales_ID]],Sales!$A$2:$O$2001,2,FALSE)</f>
        <v>45301</v>
      </c>
      <c r="W1058" s="15">
        <f>VLOOKUP(Table1[[#This Row],[Sales_ID]],Sales!$A$2:$O$2001,12,FALSE)</f>
        <v>4</v>
      </c>
      <c r="X1058" s="16" t="str">
        <f>TEXT(VLOOKUP(Table1[[#This Row],[Sales_ID]],Sales!$A$2:$O$2001,13,FALSE),"₹#,##0")</f>
        <v>₹716</v>
      </c>
      <c r="Y1058" s="51">
        <f>VLOOKUP(Table1[[#This Row],[Sales_ID]],Sales!$A$2:$O$2001,14,FALSE)</f>
        <v>0.03</v>
      </c>
      <c r="Z1058" s="11" t="str">
        <f>VLOOKUP(Table1[[#This Row],[Sales_ID]],Sales!$A$2:$O$2001,10,FALSE)</f>
        <v>PayPal</v>
      </c>
      <c r="AA1058" s="50">
        <f>VLOOKUP(Table1[[#This Row],[Sales_ID]],Sales!$A$2:$O$2001,15,FALSE)</f>
        <v>2779.5931999999998</v>
      </c>
    </row>
    <row r="1059" spans="1:27" x14ac:dyDescent="0.3">
      <c r="A1059" s="11" t="s">
        <v>1325</v>
      </c>
      <c r="B1059" s="11" t="str">
        <f>PROPER(VLOOKUP(A1059,Customer!$A$2:$J$501,9,FALSE))</f>
        <v>Jose Stewart</v>
      </c>
      <c r="C1059" s="11" t="str">
        <f>PROPER(VLOOKUP(A1059,Customer!$A$2:$H$501,3,FALSE))</f>
        <v>18</v>
      </c>
      <c r="D1059" s="11" t="str">
        <f>PROPER(VLOOKUP(A1059,Customer!$A$2:$H$501,4,FALSE))</f>
        <v>Female</v>
      </c>
      <c r="E1059" s="11" t="str">
        <f>PROPER(VLOOKUP(A1059,Customer!$A$2:$H$501,5,FALSE))</f>
        <v>South Robert</v>
      </c>
      <c r="F1059" s="11" t="str">
        <f>PROPER(VLOOKUP(A1059,Customer!$A$2:$H$501,6,FALSE))</f>
        <v>Maine</v>
      </c>
      <c r="G1059" s="11" t="str">
        <f>VLOOKUP(A1059,Customer!$A$2:$H$501,7,FALSE)</f>
        <v>USA</v>
      </c>
      <c r="H1059" s="11" t="str">
        <f>PROPER(VLOOKUP(A1059,Customer!$A$1:$J$501,10,FALSE))</f>
        <v>Gold</v>
      </c>
      <c r="I1059" s="11" t="s">
        <v>1668</v>
      </c>
      <c r="J1059" s="11" t="str">
        <f>VLOOKUP(I1059, Product!$A$2:$H$501, 2,FALSE)</f>
        <v>Luxury Perfume Spray</v>
      </c>
      <c r="K1059" s="11" t="str">
        <f>VLOOKUP(I1059,Product!$A$2:$H$501,3,FALSE)</f>
        <v>Beauty</v>
      </c>
      <c r="L1059" s="11" t="str">
        <f>VLOOKUP(I1059, Product!$A$2:$H$501, 4,FALSE)</f>
        <v>Fragrance</v>
      </c>
      <c r="M1059" s="11" t="str">
        <f>VLOOKUP(I1059, Product!$A$2:$H$501,5,FALSE)</f>
        <v>Gibson, Green and Lopez</v>
      </c>
      <c r="N1059" s="12">
        <f>VLOOKUP(I1059, Product!$A$2:$I$501,8,FALSE)</f>
        <v>482.75</v>
      </c>
      <c r="O1059" s="12">
        <f>VLOOKUP(I1059, Product!$A$2:$I$501,9,FALSE)</f>
        <v>444</v>
      </c>
      <c r="P1059" s="11" t="s">
        <v>1807</v>
      </c>
      <c r="Q1059" s="11" t="str">
        <f>VLOOKUP(P1059,Store_Dim!$A$2:$E$21,2,FALSE)</f>
        <v>Holloway Ltd</v>
      </c>
      <c r="R1059" s="11" t="str">
        <f>VLOOKUP(P1059,Store_Dim!$A$2:$E$21,3,FALSE)</f>
        <v>North</v>
      </c>
      <c r="S1059" s="11" t="str">
        <f>VLOOKUP(P1059,Store_Dim!$A$2:$E$21,4,FALSE)</f>
        <v>Bensonhaven</v>
      </c>
      <c r="T1059" s="11" t="str">
        <f>VLOOKUP(P1059,Store_Dim!$A$2:$E$21,5,FALSE)</f>
        <v>Flagship</v>
      </c>
      <c r="U1059" s="11" t="s">
        <v>2021</v>
      </c>
      <c r="V1059" s="14">
        <f>VLOOKUP(Table1[[#This Row],[Sales_ID]],Sales!$A$2:$O$2001,2,FALSE)</f>
        <v>45290</v>
      </c>
      <c r="W1059" s="15">
        <f>VLOOKUP(Table1[[#This Row],[Sales_ID]],Sales!$A$2:$O$2001,12,FALSE)</f>
        <v>1</v>
      </c>
      <c r="X1059" s="16" t="str">
        <f>TEXT(VLOOKUP(Table1[[#This Row],[Sales_ID]],Sales!$A$2:$O$2001,13,FALSE),"₹#,##0")</f>
        <v>₹889</v>
      </c>
      <c r="Y1059" s="51">
        <f>VLOOKUP(Table1[[#This Row],[Sales_ID]],Sales!$A$2:$O$2001,14,FALSE)</f>
        <v>0.03</v>
      </c>
      <c r="Z1059" s="11" t="str">
        <f>VLOOKUP(Table1[[#This Row],[Sales_ID]],Sales!$A$2:$O$2001,10,FALSE)</f>
        <v>Credit Card</v>
      </c>
      <c r="AA1059" s="50">
        <f>VLOOKUP(Table1[[#This Row],[Sales_ID]],Sales!$A$2:$O$2001,15,FALSE)</f>
        <v>862.51430000000005</v>
      </c>
    </row>
    <row r="1060" spans="1:27" x14ac:dyDescent="0.3">
      <c r="A1060" s="11" t="s">
        <v>338</v>
      </c>
      <c r="B1060" s="11" t="str">
        <f>PROPER(VLOOKUP(A1060,Customer!$A$2:$J$501,9,FALSE))</f>
        <v>David Patterson</v>
      </c>
      <c r="C1060" s="11" t="str">
        <f>PROPER(VLOOKUP(A1060,Customer!$A$2:$H$501,3,FALSE))</f>
        <v>43</v>
      </c>
      <c r="D1060" s="11" t="str">
        <f>PROPER(VLOOKUP(A1060,Customer!$A$2:$H$501,4,FALSE))</f>
        <v>Female</v>
      </c>
      <c r="E1060" s="11" t="str">
        <f>PROPER(VLOOKUP(A1060,Customer!$A$2:$H$501,5,FALSE))</f>
        <v>New Amyport</v>
      </c>
      <c r="F1060" s="11" t="str">
        <f>PROPER(VLOOKUP(A1060,Customer!$A$2:$H$501,6,FALSE))</f>
        <v>Nevada</v>
      </c>
      <c r="G1060" s="11" t="str">
        <f>VLOOKUP(A1060,Customer!$A$2:$H$501,7,FALSE)</f>
        <v>USA</v>
      </c>
      <c r="H1060" s="11" t="str">
        <f>PROPER(VLOOKUP(A1060,Customer!$A$1:$J$501,10,FALSE))</f>
        <v>Gold</v>
      </c>
      <c r="I1060" s="11" t="s">
        <v>1694</v>
      </c>
      <c r="J1060" s="11" t="str">
        <f>VLOOKUP(I1060, Product!$A$2:$H$501, 2,FALSE)</f>
        <v>Shin Guards – Adult</v>
      </c>
      <c r="K1060" s="11" t="str">
        <f>VLOOKUP(I1060,Product!$A$2:$H$501,3,FALSE)</f>
        <v>Sports</v>
      </c>
      <c r="L1060" s="11" t="str">
        <f>VLOOKUP(I1060, Product!$A$2:$H$501, 4,FALSE)</f>
        <v>Team Sports</v>
      </c>
      <c r="M1060" s="11" t="str">
        <f>VLOOKUP(I1060, Product!$A$2:$H$501,5,FALSE)</f>
        <v>French Ltd</v>
      </c>
      <c r="N1060" s="12">
        <f>VLOOKUP(I1060, Product!$A$2:$I$501,8,FALSE)</f>
        <v>107.06</v>
      </c>
      <c r="O1060" s="12">
        <f>VLOOKUP(I1060, Product!$A$2:$I$501,9,FALSE)</f>
        <v>359</v>
      </c>
      <c r="P1060" s="11" t="s">
        <v>1757</v>
      </c>
      <c r="Q1060" s="11" t="str">
        <f>VLOOKUP(P1060,Store_Dim!$A$2:$E$21,2,FALSE)</f>
        <v>Martinez, Adkins and Johnson</v>
      </c>
      <c r="R1060" s="11" t="str">
        <f>VLOOKUP(P1060,Store_Dim!$A$2:$E$21,3,FALSE)</f>
        <v>North</v>
      </c>
      <c r="S1060" s="11" t="str">
        <f>VLOOKUP(P1060,Store_Dim!$A$2:$E$21,4,FALSE)</f>
        <v>Danielmouth</v>
      </c>
      <c r="T1060" s="11" t="str">
        <f>VLOOKUP(P1060,Store_Dim!$A$2:$E$21,5,FALSE)</f>
        <v>Flagship</v>
      </c>
      <c r="U1060" s="11" t="s">
        <v>3776</v>
      </c>
      <c r="V1060" s="14">
        <f>VLOOKUP(Table1[[#This Row],[Sales_ID]],Sales!$A$2:$O$2001,2,FALSE)</f>
        <v>45311</v>
      </c>
      <c r="W1060" s="15">
        <f>VLOOKUP(Table1[[#This Row],[Sales_ID]],Sales!$A$2:$O$2001,12,FALSE)</f>
        <v>1</v>
      </c>
      <c r="X1060" s="16" t="str">
        <f>TEXT(VLOOKUP(Table1[[#This Row],[Sales_ID]],Sales!$A$2:$O$2001,13,FALSE),"₹#,##0")</f>
        <v>₹722</v>
      </c>
      <c r="Y1060" s="51">
        <f>VLOOKUP(Table1[[#This Row],[Sales_ID]],Sales!$A$2:$O$2001,14,FALSE)</f>
        <v>0.24</v>
      </c>
      <c r="Z1060" s="11" t="str">
        <f>VLOOKUP(Table1[[#This Row],[Sales_ID]],Sales!$A$2:$O$2001,10,FALSE)</f>
        <v>PayPal</v>
      </c>
      <c r="AA1060" s="50">
        <f>VLOOKUP(Table1[[#This Row],[Sales_ID]],Sales!$A$2:$O$2001,15,FALSE)</f>
        <v>548.52240000000006</v>
      </c>
    </row>
    <row r="1061" spans="1:27" x14ac:dyDescent="0.3">
      <c r="A1061" s="11" t="s">
        <v>205</v>
      </c>
      <c r="B1061" s="11" t="str">
        <f>PROPER(VLOOKUP(A1061,Customer!$A$2:$J$501,9,FALSE))</f>
        <v>Katherine Dorsey</v>
      </c>
      <c r="C1061" s="11" t="str">
        <f>PROPER(VLOOKUP(A1061,Customer!$A$2:$H$501,3,FALSE))</f>
        <v>24</v>
      </c>
      <c r="D1061" s="11" t="str">
        <f>PROPER(VLOOKUP(A1061,Customer!$A$2:$H$501,4,FALSE))</f>
        <v>Male</v>
      </c>
      <c r="E1061" s="11" t="str">
        <f>PROPER(VLOOKUP(A1061,Customer!$A$2:$H$501,5,FALSE))</f>
        <v>Christopherland</v>
      </c>
      <c r="F1061" s="11" t="str">
        <f>PROPER(VLOOKUP(A1061,Customer!$A$2:$H$501,6,FALSE))</f>
        <v>Oklahoma</v>
      </c>
      <c r="G1061" s="11" t="str">
        <f>VLOOKUP(A1061,Customer!$A$2:$H$501,7,FALSE)</f>
        <v>USA</v>
      </c>
      <c r="H1061" s="11" t="str">
        <f>PROPER(VLOOKUP(A1061,Customer!$A$1:$J$501,10,FALSE))</f>
        <v>Platinum</v>
      </c>
      <c r="I1061" s="11" t="s">
        <v>1672</v>
      </c>
      <c r="J1061" s="11" t="str">
        <f>VLOOKUP(I1061, Product!$A$2:$H$501, 2,FALSE)</f>
        <v>Laptop Cooling Pad</v>
      </c>
      <c r="K1061" s="11" t="str">
        <f>VLOOKUP(I1061,Product!$A$2:$H$501,3,FALSE)</f>
        <v>Electronics</v>
      </c>
      <c r="L1061" s="11" t="str">
        <f>VLOOKUP(I1061, Product!$A$2:$H$501, 4,FALSE)</f>
        <v>Computer</v>
      </c>
      <c r="M1061" s="11" t="str">
        <f>VLOOKUP(I1061, Product!$A$2:$H$501,5,FALSE)</f>
        <v>Murray, Gould and Ware</v>
      </c>
      <c r="N1061" s="12">
        <f>VLOOKUP(I1061, Product!$A$2:$I$501,8,FALSE)</f>
        <v>86.42</v>
      </c>
      <c r="O1061" s="12">
        <f>VLOOKUP(I1061, Product!$A$2:$I$501,9,FALSE)</f>
        <v>222</v>
      </c>
      <c r="P1061" s="11" t="s">
        <v>1792</v>
      </c>
      <c r="Q1061" s="11" t="str">
        <f>VLOOKUP(P1061,Store_Dim!$A$2:$E$21,2,FALSE)</f>
        <v>Aguirre-Keller</v>
      </c>
      <c r="R1061" s="11" t="str">
        <f>VLOOKUP(P1061,Store_Dim!$A$2:$E$21,3,FALSE)</f>
        <v>South</v>
      </c>
      <c r="S1061" s="11" t="str">
        <f>VLOOKUP(P1061,Store_Dim!$A$2:$E$21,4,FALSE)</f>
        <v>Lake Michael</v>
      </c>
      <c r="T1061" s="11" t="str">
        <f>VLOOKUP(P1061,Store_Dim!$A$2:$E$21,5,FALSE)</f>
        <v>Online</v>
      </c>
      <c r="U1061" s="11" t="s">
        <v>3777</v>
      </c>
      <c r="V1061" s="14">
        <f>VLOOKUP(Table1[[#This Row],[Sales_ID]],Sales!$A$2:$O$2001,2,FALSE)</f>
        <v>45702</v>
      </c>
      <c r="W1061" s="15">
        <f>VLOOKUP(Table1[[#This Row],[Sales_ID]],Sales!$A$2:$O$2001,12,FALSE)</f>
        <v>2</v>
      </c>
      <c r="X1061" s="16" t="str">
        <f>TEXT(VLOOKUP(Table1[[#This Row],[Sales_ID]],Sales!$A$2:$O$2001,13,FALSE),"₹#,##0")</f>
        <v>₹528</v>
      </c>
      <c r="Y1061" s="51">
        <f>VLOOKUP(Table1[[#This Row],[Sales_ID]],Sales!$A$2:$O$2001,14,FALSE)</f>
        <v>0.02</v>
      </c>
      <c r="Z1061" s="11" t="str">
        <f>VLOOKUP(Table1[[#This Row],[Sales_ID]],Sales!$A$2:$O$2001,10,FALSE)</f>
        <v>Credit Card</v>
      </c>
      <c r="AA1061" s="50">
        <f>VLOOKUP(Table1[[#This Row],[Sales_ID]],Sales!$A$2:$O$2001,15,FALSE)</f>
        <v>1034.7036000000001</v>
      </c>
    </row>
    <row r="1062" spans="1:27" x14ac:dyDescent="0.3">
      <c r="A1062" s="11" t="s">
        <v>1005</v>
      </c>
      <c r="B1062" s="11" t="str">
        <f>PROPER(VLOOKUP(A1062,Customer!$A$2:$J$501,9,FALSE))</f>
        <v>Casey Simpson</v>
      </c>
      <c r="C1062" s="11" t="str">
        <f>PROPER(VLOOKUP(A1062,Customer!$A$2:$H$501,3,FALSE))</f>
        <v>54</v>
      </c>
      <c r="D1062" s="11" t="str">
        <f>PROPER(VLOOKUP(A1062,Customer!$A$2:$H$501,4,FALSE))</f>
        <v>Male</v>
      </c>
      <c r="E1062" s="11" t="str">
        <f>PROPER(VLOOKUP(A1062,Customer!$A$2:$H$501,5,FALSE))</f>
        <v>West Mathewside</v>
      </c>
      <c r="F1062" s="11" t="str">
        <f>PROPER(VLOOKUP(A1062,Customer!$A$2:$H$501,6,FALSE))</f>
        <v>Mississippi</v>
      </c>
      <c r="G1062" s="11" t="str">
        <f>VLOOKUP(A1062,Customer!$A$2:$H$501,7,FALSE)</f>
        <v>USA</v>
      </c>
      <c r="H1062" s="11" t="str">
        <f>PROPER(VLOOKUP(A1062,Customer!$A$1:$J$501,10,FALSE))</f>
        <v>Platinum</v>
      </c>
      <c r="I1062" s="11" t="s">
        <v>1652</v>
      </c>
      <c r="J1062" s="11" t="str">
        <f>VLOOKUP(I1062, Product!$A$2:$H$501, 2,FALSE)</f>
        <v>Rugby Ball</v>
      </c>
      <c r="K1062" s="11" t="str">
        <f>VLOOKUP(I1062,Product!$A$2:$H$501,3,FALSE)</f>
        <v>Sports</v>
      </c>
      <c r="L1062" s="11" t="str">
        <f>VLOOKUP(I1062, Product!$A$2:$H$501, 4,FALSE)</f>
        <v>Team Sports</v>
      </c>
      <c r="M1062" s="11" t="str">
        <f>VLOOKUP(I1062, Product!$A$2:$H$501,5,FALSE)</f>
        <v>Harris Inc</v>
      </c>
      <c r="N1062" s="12">
        <f>VLOOKUP(I1062, Product!$A$2:$I$501,8,FALSE)</f>
        <v>212.26</v>
      </c>
      <c r="O1062" s="12">
        <f>VLOOKUP(I1062, Product!$A$2:$I$501,9,FALSE)</f>
        <v>82</v>
      </c>
      <c r="P1062" s="11" t="s">
        <v>1797</v>
      </c>
      <c r="Q1062" s="11" t="str">
        <f>VLOOKUP(P1062,Store_Dim!$A$2:$E$21,2,FALSE)</f>
        <v>Gardner, Humphrey and Contreras</v>
      </c>
      <c r="R1062" s="11" t="str">
        <f>VLOOKUP(P1062,Store_Dim!$A$2:$E$21,3,FALSE)</f>
        <v>East</v>
      </c>
      <c r="S1062" s="11" t="str">
        <f>VLOOKUP(P1062,Store_Dim!$A$2:$E$21,4,FALSE)</f>
        <v>Johnsonville</v>
      </c>
      <c r="T1062" s="11" t="str">
        <f>VLOOKUP(P1062,Store_Dim!$A$2:$E$21,5,FALSE)</f>
        <v>Flagship</v>
      </c>
      <c r="U1062" s="11" t="s">
        <v>3778</v>
      </c>
      <c r="V1062" s="14">
        <f>VLOOKUP(Table1[[#This Row],[Sales_ID]],Sales!$A$2:$O$2001,2,FALSE)</f>
        <v>45525</v>
      </c>
      <c r="W1062" s="15">
        <f>VLOOKUP(Table1[[#This Row],[Sales_ID]],Sales!$A$2:$O$2001,12,FALSE)</f>
        <v>2</v>
      </c>
      <c r="X1062" s="16" t="str">
        <f>TEXT(VLOOKUP(Table1[[#This Row],[Sales_ID]],Sales!$A$2:$O$2001,13,FALSE),"₹#,##0")</f>
        <v>₹946</v>
      </c>
      <c r="Y1062" s="51">
        <f>VLOOKUP(Table1[[#This Row],[Sales_ID]],Sales!$A$2:$O$2001,14,FALSE)</f>
        <v>0.19</v>
      </c>
      <c r="Z1062" s="11" t="str">
        <f>VLOOKUP(Table1[[#This Row],[Sales_ID]],Sales!$A$2:$O$2001,10,FALSE)</f>
        <v>COD</v>
      </c>
      <c r="AA1062" s="50">
        <f>VLOOKUP(Table1[[#This Row],[Sales_ID]],Sales!$A$2:$O$2001,15,FALSE)</f>
        <v>1532.3904</v>
      </c>
    </row>
    <row r="1063" spans="1:27" x14ac:dyDescent="0.3">
      <c r="A1063" s="11" t="s">
        <v>295</v>
      </c>
      <c r="B1063" s="11" t="str">
        <f>PROPER(VLOOKUP(A1063,Customer!$A$2:$J$501,9,FALSE))</f>
        <v>Krystal Ford</v>
      </c>
      <c r="C1063" s="11" t="str">
        <f>PROPER(VLOOKUP(A1063,Customer!$A$2:$H$501,3,FALSE))</f>
        <v>34</v>
      </c>
      <c r="D1063" s="11" t="str">
        <f>PROPER(VLOOKUP(A1063,Customer!$A$2:$H$501,4,FALSE))</f>
        <v>Female</v>
      </c>
      <c r="E1063" s="11" t="str">
        <f>PROPER(VLOOKUP(A1063,Customer!$A$2:$H$501,5,FALSE))</f>
        <v>South David</v>
      </c>
      <c r="F1063" s="11" t="str">
        <f>PROPER(VLOOKUP(A1063,Customer!$A$2:$H$501,6,FALSE))</f>
        <v>Arizona</v>
      </c>
      <c r="G1063" s="11" t="str">
        <f>VLOOKUP(A1063,Customer!$A$2:$H$501,7,FALSE)</f>
        <v>USA</v>
      </c>
      <c r="H1063" s="11" t="str">
        <f>PROPER(VLOOKUP(A1063,Customer!$A$1:$J$501,10,FALSE))</f>
        <v>Platinum</v>
      </c>
      <c r="I1063" s="11" t="s">
        <v>1660</v>
      </c>
      <c r="J1063" s="11" t="str">
        <f>VLOOKUP(I1063, Product!$A$2:$H$501, 2,FALSE)</f>
        <v>Premium Blanket Throw</v>
      </c>
      <c r="K1063" s="11" t="str">
        <f>VLOOKUP(I1063,Product!$A$2:$H$501,3,FALSE)</f>
        <v>Home</v>
      </c>
      <c r="L1063" s="11" t="str">
        <f>VLOOKUP(I1063, Product!$A$2:$H$501, 4,FALSE)</f>
        <v>Decor</v>
      </c>
      <c r="M1063" s="11" t="str">
        <f>VLOOKUP(I1063, Product!$A$2:$H$501,5,FALSE)</f>
        <v>Hernandez, Kennedy and Porter</v>
      </c>
      <c r="N1063" s="12">
        <f>VLOOKUP(I1063, Product!$A$2:$I$501,8,FALSE)</f>
        <v>461.47</v>
      </c>
      <c r="O1063" s="12">
        <f>VLOOKUP(I1063, Product!$A$2:$I$501,9,FALSE)</f>
        <v>190</v>
      </c>
      <c r="P1063" s="11" t="s">
        <v>1807</v>
      </c>
      <c r="Q1063" s="11" t="str">
        <f>VLOOKUP(P1063,Store_Dim!$A$2:$E$21,2,FALSE)</f>
        <v>Holloway Ltd</v>
      </c>
      <c r="R1063" s="11" t="str">
        <f>VLOOKUP(P1063,Store_Dim!$A$2:$E$21,3,FALSE)</f>
        <v>North</v>
      </c>
      <c r="S1063" s="11" t="str">
        <f>VLOOKUP(P1063,Store_Dim!$A$2:$E$21,4,FALSE)</f>
        <v>Bensonhaven</v>
      </c>
      <c r="T1063" s="11" t="str">
        <f>VLOOKUP(P1063,Store_Dim!$A$2:$E$21,5,FALSE)</f>
        <v>Flagship</v>
      </c>
      <c r="U1063" s="11" t="s">
        <v>3779</v>
      </c>
      <c r="V1063" s="14">
        <f>VLOOKUP(Table1[[#This Row],[Sales_ID]],Sales!$A$2:$O$2001,2,FALSE)</f>
        <v>45780</v>
      </c>
      <c r="W1063" s="15">
        <f>VLOOKUP(Table1[[#This Row],[Sales_ID]],Sales!$A$2:$O$2001,12,FALSE)</f>
        <v>2</v>
      </c>
      <c r="X1063" s="16" t="str">
        <f>TEXT(VLOOKUP(Table1[[#This Row],[Sales_ID]],Sales!$A$2:$O$2001,13,FALSE),"₹#,##0")</f>
        <v>₹981</v>
      </c>
      <c r="Y1063" s="51">
        <f>VLOOKUP(Table1[[#This Row],[Sales_ID]],Sales!$A$2:$O$2001,14,FALSE)</f>
        <v>0.16</v>
      </c>
      <c r="Z1063" s="11" t="str">
        <f>VLOOKUP(Table1[[#This Row],[Sales_ID]],Sales!$A$2:$O$2001,10,FALSE)</f>
        <v>PayPal</v>
      </c>
      <c r="AA1063" s="50">
        <f>VLOOKUP(Table1[[#This Row],[Sales_ID]],Sales!$A$2:$O$2001,15,FALSE)</f>
        <v>1648.6679999999999</v>
      </c>
    </row>
    <row r="1064" spans="1:27" x14ac:dyDescent="0.3">
      <c r="A1064" s="11" t="s">
        <v>722</v>
      </c>
      <c r="B1064" s="11" t="str">
        <f>PROPER(VLOOKUP(A1064,Customer!$A$2:$J$501,9,FALSE))</f>
        <v>Robert Harris</v>
      </c>
      <c r="C1064" s="11" t="str">
        <f>PROPER(VLOOKUP(A1064,Customer!$A$2:$H$501,3,FALSE))</f>
        <v>50</v>
      </c>
      <c r="D1064" s="11" t="str">
        <f>PROPER(VLOOKUP(A1064,Customer!$A$2:$H$501,4,FALSE))</f>
        <v>Male</v>
      </c>
      <c r="E1064" s="11" t="str">
        <f>PROPER(VLOOKUP(A1064,Customer!$A$2:$H$501,5,FALSE))</f>
        <v>East Jeremy</v>
      </c>
      <c r="F1064" s="11" t="str">
        <f>PROPER(VLOOKUP(A1064,Customer!$A$2:$H$501,6,FALSE))</f>
        <v>Iowa</v>
      </c>
      <c r="G1064" s="11" t="str">
        <f>VLOOKUP(A1064,Customer!$A$2:$H$501,7,FALSE)</f>
        <v>USA</v>
      </c>
      <c r="H1064" s="11" t="str">
        <f>PROPER(VLOOKUP(A1064,Customer!$A$1:$J$501,10,FALSE))</f>
        <v>Platinum</v>
      </c>
      <c r="I1064" s="11" t="s">
        <v>1666</v>
      </c>
      <c r="J1064" s="11" t="str">
        <f>VLOOKUP(I1064, Product!$A$2:$H$501, 2,FALSE)</f>
        <v>Men's Hair Styling Gel</v>
      </c>
      <c r="K1064" s="11" t="str">
        <f>VLOOKUP(I1064,Product!$A$2:$H$501,3,FALSE)</f>
        <v>Beauty</v>
      </c>
      <c r="L1064" s="11" t="str">
        <f>VLOOKUP(I1064, Product!$A$2:$H$501, 4,FALSE)</f>
        <v>Haircare</v>
      </c>
      <c r="M1064" s="11" t="str">
        <f>VLOOKUP(I1064, Product!$A$2:$H$501,5,FALSE)</f>
        <v>Cline-Mccarthy</v>
      </c>
      <c r="N1064" s="12">
        <f>VLOOKUP(I1064, Product!$A$2:$I$501,8,FALSE)</f>
        <v>17.309999999999999</v>
      </c>
      <c r="O1064" s="12">
        <f>VLOOKUP(I1064, Product!$A$2:$I$501,9,FALSE)</f>
        <v>399</v>
      </c>
      <c r="P1064" s="11" t="s">
        <v>1766</v>
      </c>
      <c r="Q1064" s="11" t="str">
        <f>VLOOKUP(P1064,Store_Dim!$A$2:$E$21,2,FALSE)</f>
        <v>Johnson-Wright</v>
      </c>
      <c r="R1064" s="11" t="str">
        <f>VLOOKUP(P1064,Store_Dim!$A$2:$E$21,3,FALSE)</f>
        <v>North</v>
      </c>
      <c r="S1064" s="11" t="str">
        <f>VLOOKUP(P1064,Store_Dim!$A$2:$E$21,4,FALSE)</f>
        <v>Hoodberg</v>
      </c>
      <c r="T1064" s="11" t="str">
        <f>VLOOKUP(P1064,Store_Dim!$A$2:$E$21,5,FALSE)</f>
        <v>Outlet</v>
      </c>
      <c r="U1064" s="11" t="s">
        <v>3780</v>
      </c>
      <c r="V1064" s="14">
        <f>VLOOKUP(Table1[[#This Row],[Sales_ID]],Sales!$A$2:$O$2001,2,FALSE)</f>
        <v>45819</v>
      </c>
      <c r="W1064" s="15">
        <f>VLOOKUP(Table1[[#This Row],[Sales_ID]],Sales!$A$2:$O$2001,12,FALSE)</f>
        <v>1</v>
      </c>
      <c r="X1064" s="16" t="str">
        <f>TEXT(VLOOKUP(Table1[[#This Row],[Sales_ID]],Sales!$A$2:$O$2001,13,FALSE),"₹#,##0")</f>
        <v>₹914</v>
      </c>
      <c r="Y1064" s="51">
        <f>VLOOKUP(Table1[[#This Row],[Sales_ID]],Sales!$A$2:$O$2001,14,FALSE)</f>
        <v>0.14000000000000001</v>
      </c>
      <c r="Z1064" s="11" t="str">
        <f>VLOOKUP(Table1[[#This Row],[Sales_ID]],Sales!$A$2:$O$2001,10,FALSE)</f>
        <v>Credit Card</v>
      </c>
      <c r="AA1064" s="50">
        <f>VLOOKUP(Table1[[#This Row],[Sales_ID]],Sales!$A$2:$O$2001,15,FALSE)</f>
        <v>786.03139999999996</v>
      </c>
    </row>
    <row r="1065" spans="1:27" x14ac:dyDescent="0.3">
      <c r="A1065" s="11" t="s">
        <v>55</v>
      </c>
      <c r="B1065" s="11" t="str">
        <f>PROPER(VLOOKUP(A1065,Customer!$A$2:$J$501,9,FALSE))</f>
        <v>Brian Lopez</v>
      </c>
      <c r="C1065" s="11" t="str">
        <f>PROPER(VLOOKUP(A1065,Customer!$A$2:$H$501,3,FALSE))</f>
        <v>28</v>
      </c>
      <c r="D1065" s="11" t="str">
        <f>PROPER(VLOOKUP(A1065,Customer!$A$2:$H$501,4,FALSE))</f>
        <v>Female</v>
      </c>
      <c r="E1065" s="11" t="str">
        <f>PROPER(VLOOKUP(A1065,Customer!$A$2:$H$501,5,FALSE))</f>
        <v>East Krista</v>
      </c>
      <c r="F1065" s="11" t="str">
        <f>PROPER(VLOOKUP(A1065,Customer!$A$2:$H$501,6,FALSE))</f>
        <v>New York</v>
      </c>
      <c r="G1065" s="11" t="str">
        <f>VLOOKUP(A1065,Customer!$A$2:$H$501,7,FALSE)</f>
        <v>USA</v>
      </c>
      <c r="H1065" s="11" t="str">
        <f>PROPER(VLOOKUP(A1065,Customer!$A$1:$J$501,10,FALSE))</f>
        <v>Gold</v>
      </c>
      <c r="I1065" s="11" t="s">
        <v>1680</v>
      </c>
      <c r="J1065" s="11" t="str">
        <f>VLOOKUP(I1065, Product!$A$2:$H$501, 2,FALSE)</f>
        <v>Women's Hair Dryer Brush</v>
      </c>
      <c r="K1065" s="11" t="str">
        <f>VLOOKUP(I1065,Product!$A$2:$H$501,3,FALSE)</f>
        <v>Beauty</v>
      </c>
      <c r="L1065" s="11" t="str">
        <f>VLOOKUP(I1065, Product!$A$2:$H$501, 4,FALSE)</f>
        <v>Haircare</v>
      </c>
      <c r="M1065" s="11" t="str">
        <f>VLOOKUP(I1065, Product!$A$2:$H$501,5,FALSE)</f>
        <v>Torres, Spencer and Potter</v>
      </c>
      <c r="N1065" s="12">
        <f>VLOOKUP(I1065, Product!$A$2:$I$501,8,FALSE)</f>
        <v>340.39</v>
      </c>
      <c r="O1065" s="12">
        <f>VLOOKUP(I1065, Product!$A$2:$I$501,9,FALSE)</f>
        <v>177</v>
      </c>
      <c r="P1065" s="11" t="s">
        <v>1782</v>
      </c>
      <c r="Q1065" s="11" t="str">
        <f>VLOOKUP(P1065,Store_Dim!$A$2:$E$21,2,FALSE)</f>
        <v>Bean, Jones and Park</v>
      </c>
      <c r="R1065" s="11" t="str">
        <f>VLOOKUP(P1065,Store_Dim!$A$2:$E$21,3,FALSE)</f>
        <v>West</v>
      </c>
      <c r="S1065" s="11" t="str">
        <f>VLOOKUP(P1065,Store_Dim!$A$2:$E$21,4,FALSE)</f>
        <v>Thompsonborough</v>
      </c>
      <c r="T1065" s="11" t="str">
        <f>VLOOKUP(P1065,Store_Dim!$A$2:$E$21,5,FALSE)</f>
        <v>Online</v>
      </c>
      <c r="U1065" s="11" t="s">
        <v>3781</v>
      </c>
      <c r="V1065" s="14">
        <f>VLOOKUP(Table1[[#This Row],[Sales_ID]],Sales!$A$2:$O$2001,2,FALSE)</f>
        <v>45863</v>
      </c>
      <c r="W1065" s="15">
        <f>VLOOKUP(Table1[[#This Row],[Sales_ID]],Sales!$A$2:$O$2001,12,FALSE)</f>
        <v>4</v>
      </c>
      <c r="X1065" s="16" t="str">
        <f>TEXT(VLOOKUP(Table1[[#This Row],[Sales_ID]],Sales!$A$2:$O$2001,13,FALSE),"₹#,##0")</f>
        <v>₹271</v>
      </c>
      <c r="Y1065" s="51">
        <f>VLOOKUP(Table1[[#This Row],[Sales_ID]],Sales!$A$2:$O$2001,14,FALSE)</f>
        <v>0.18</v>
      </c>
      <c r="Z1065" s="11" t="str">
        <f>VLOOKUP(Table1[[#This Row],[Sales_ID]],Sales!$A$2:$O$2001,10,FALSE)</f>
        <v>PayPal</v>
      </c>
      <c r="AA1065" s="50">
        <f>VLOOKUP(Table1[[#This Row],[Sales_ID]],Sales!$A$2:$O$2001,15,FALSE)</f>
        <v>887.86320000000001</v>
      </c>
    </row>
    <row r="1066" spans="1:27" x14ac:dyDescent="0.3">
      <c r="A1066" s="11" t="s">
        <v>538</v>
      </c>
      <c r="B1066" s="11" t="str">
        <f>PROPER(VLOOKUP(A1066,Customer!$A$2:$J$501,9,FALSE))</f>
        <v>Cynthia Morris</v>
      </c>
      <c r="C1066" s="11" t="str">
        <f>PROPER(VLOOKUP(A1066,Customer!$A$2:$H$501,3,FALSE))</f>
        <v>18</v>
      </c>
      <c r="D1066" s="11" t="str">
        <f>PROPER(VLOOKUP(A1066,Customer!$A$2:$H$501,4,FALSE))</f>
        <v>Female</v>
      </c>
      <c r="E1066" s="11" t="str">
        <f>PROPER(VLOOKUP(A1066,Customer!$A$2:$H$501,5,FALSE))</f>
        <v>Hessmouth</v>
      </c>
      <c r="F1066" s="11" t="str">
        <f>PROPER(VLOOKUP(A1066,Customer!$A$2:$H$501,6,FALSE))</f>
        <v>Arizona</v>
      </c>
      <c r="G1066" s="11" t="str">
        <f>VLOOKUP(A1066,Customer!$A$2:$H$501,7,FALSE)</f>
        <v>USA</v>
      </c>
      <c r="H1066" s="11" t="str">
        <f>PROPER(VLOOKUP(A1066,Customer!$A$1:$J$501,10,FALSE))</f>
        <v>Silver</v>
      </c>
      <c r="I1066" s="11" t="s">
        <v>1702</v>
      </c>
      <c r="J1066" s="11" t="str">
        <f>VLOOKUP(I1066, Product!$A$2:$H$501, 2,FALSE)</f>
        <v>WiFi Mesh Router</v>
      </c>
      <c r="K1066" s="11" t="str">
        <f>VLOOKUP(I1066,Product!$A$2:$H$501,3,FALSE)</f>
        <v>Electronics</v>
      </c>
      <c r="L1066" s="11" t="str">
        <f>VLOOKUP(I1066, Product!$A$2:$H$501, 4,FALSE)</f>
        <v>Appliances</v>
      </c>
      <c r="M1066" s="11" t="str">
        <f>VLOOKUP(I1066, Product!$A$2:$H$501,5,FALSE)</f>
        <v>White, Reeves and Woods</v>
      </c>
      <c r="N1066" s="12">
        <f>VLOOKUP(I1066, Product!$A$2:$I$501,8,FALSE)</f>
        <v>480.9</v>
      </c>
      <c r="O1066" s="12">
        <f>VLOOKUP(I1066, Product!$A$2:$I$501,9,FALSE)</f>
        <v>104</v>
      </c>
      <c r="P1066" s="11" t="s">
        <v>1776</v>
      </c>
      <c r="Q1066" s="11" t="str">
        <f>VLOOKUP(P1066,Store_Dim!$A$2:$E$21,2,FALSE)</f>
        <v>Benson-Elliott</v>
      </c>
      <c r="R1066" s="11" t="str">
        <f>VLOOKUP(P1066,Store_Dim!$A$2:$E$21,3,FALSE)</f>
        <v>East</v>
      </c>
      <c r="S1066" s="11" t="str">
        <f>VLOOKUP(P1066,Store_Dim!$A$2:$E$21,4,FALSE)</f>
        <v>Port Josephberg</v>
      </c>
      <c r="T1066" s="11" t="str">
        <f>VLOOKUP(P1066,Store_Dim!$A$2:$E$21,5,FALSE)</f>
        <v>Online</v>
      </c>
      <c r="U1066" s="11" t="s">
        <v>3782</v>
      </c>
      <c r="V1066" s="14">
        <f>VLOOKUP(Table1[[#This Row],[Sales_ID]],Sales!$A$2:$O$2001,2,FALSE)</f>
        <v>45687</v>
      </c>
      <c r="W1066" s="15">
        <f>VLOOKUP(Table1[[#This Row],[Sales_ID]],Sales!$A$2:$O$2001,12,FALSE)</f>
        <v>3</v>
      </c>
      <c r="X1066" s="16" t="str">
        <f>TEXT(VLOOKUP(Table1[[#This Row],[Sales_ID]],Sales!$A$2:$O$2001,13,FALSE),"₹#,##0")</f>
        <v>₹999</v>
      </c>
      <c r="Y1066" s="51">
        <f>VLOOKUP(Table1[[#This Row],[Sales_ID]],Sales!$A$2:$O$2001,14,FALSE)</f>
        <v>0.02</v>
      </c>
      <c r="Z1066" s="11" t="str">
        <f>VLOOKUP(Table1[[#This Row],[Sales_ID]],Sales!$A$2:$O$2001,10,FALSE)</f>
        <v>Credit Card</v>
      </c>
      <c r="AA1066" s="50">
        <f>VLOOKUP(Table1[[#This Row],[Sales_ID]],Sales!$A$2:$O$2001,15,FALSE)</f>
        <v>2935.8252000000002</v>
      </c>
    </row>
    <row r="1067" spans="1:27" x14ac:dyDescent="0.3">
      <c r="A1067" s="11" t="s">
        <v>1408</v>
      </c>
      <c r="B1067" s="11" t="str">
        <f>PROPER(VLOOKUP(A1067,Customer!$A$2:$J$501,9,FALSE))</f>
        <v>Julie Powell</v>
      </c>
      <c r="C1067" s="11" t="str">
        <f>PROPER(VLOOKUP(A1067,Customer!$A$2:$H$501,3,FALSE))</f>
        <v>59</v>
      </c>
      <c r="D1067" s="11" t="str">
        <f>PROPER(VLOOKUP(A1067,Customer!$A$2:$H$501,4,FALSE))</f>
        <v>Female</v>
      </c>
      <c r="E1067" s="11" t="str">
        <f>PROPER(VLOOKUP(A1067,Customer!$A$2:$H$501,5,FALSE))</f>
        <v>South Barbara</v>
      </c>
      <c r="F1067" s="11" t="str">
        <f>PROPER(VLOOKUP(A1067,Customer!$A$2:$H$501,6,FALSE))</f>
        <v>Arkansas</v>
      </c>
      <c r="G1067" s="11" t="str">
        <f>VLOOKUP(A1067,Customer!$A$2:$H$501,7,FALSE)</f>
        <v>USA</v>
      </c>
      <c r="H1067" s="11" t="str">
        <f>PROPER(VLOOKUP(A1067,Customer!$A$1:$J$501,10,FALSE))</f>
        <v>Gold</v>
      </c>
      <c r="I1067" s="11" t="s">
        <v>1622</v>
      </c>
      <c r="J1067" s="11" t="str">
        <f>VLOOKUP(I1067, Product!$A$2:$H$501, 2,FALSE)</f>
        <v>Men's Casual Sneakers</v>
      </c>
      <c r="K1067" s="11" t="str">
        <f>VLOOKUP(I1067,Product!$A$2:$H$501,3,FALSE)</f>
        <v>Clothing</v>
      </c>
      <c r="L1067" s="11" t="str">
        <f>VLOOKUP(I1067, Product!$A$2:$H$501, 4,FALSE)</f>
        <v>Footwear</v>
      </c>
      <c r="M1067" s="11" t="str">
        <f>VLOOKUP(I1067, Product!$A$2:$H$501,5,FALSE)</f>
        <v>Hogan-Lee</v>
      </c>
      <c r="N1067" s="12">
        <f>VLOOKUP(I1067, Product!$A$2:$I$501,8,FALSE)</f>
        <v>353.47</v>
      </c>
      <c r="O1067" s="12">
        <f>VLOOKUP(I1067, Product!$A$2:$I$501,9,FALSE)</f>
        <v>214</v>
      </c>
      <c r="P1067" s="11" t="s">
        <v>1786</v>
      </c>
      <c r="Q1067" s="11" t="str">
        <f>VLOOKUP(P1067,Store_Dim!$A$2:$E$21,2,FALSE)</f>
        <v>Moore, Padilla and Butler</v>
      </c>
      <c r="R1067" s="11" t="str">
        <f>VLOOKUP(P1067,Store_Dim!$A$2:$E$21,3,FALSE)</f>
        <v>South</v>
      </c>
      <c r="S1067" s="11" t="str">
        <f>VLOOKUP(P1067,Store_Dim!$A$2:$E$21,4,FALSE)</f>
        <v>East Johnstad</v>
      </c>
      <c r="T1067" s="11" t="str">
        <f>VLOOKUP(P1067,Store_Dim!$A$2:$E$21,5,FALSE)</f>
        <v>Flagship</v>
      </c>
      <c r="U1067" s="11" t="s">
        <v>3783</v>
      </c>
      <c r="V1067" s="14">
        <f>VLOOKUP(Table1[[#This Row],[Sales_ID]],Sales!$A$2:$O$2001,2,FALSE)</f>
        <v>45806</v>
      </c>
      <c r="W1067" s="15">
        <f>VLOOKUP(Table1[[#This Row],[Sales_ID]],Sales!$A$2:$O$2001,12,FALSE)</f>
        <v>3</v>
      </c>
      <c r="X1067" s="16" t="str">
        <f>TEXT(VLOOKUP(Table1[[#This Row],[Sales_ID]],Sales!$A$2:$O$2001,13,FALSE),"₹#,##0")</f>
        <v>₹765</v>
      </c>
      <c r="Y1067" s="51">
        <f>VLOOKUP(Table1[[#This Row],[Sales_ID]],Sales!$A$2:$O$2001,14,FALSE)</f>
        <v>0.18</v>
      </c>
      <c r="Z1067" s="11" t="str">
        <f>VLOOKUP(Table1[[#This Row],[Sales_ID]],Sales!$A$2:$O$2001,10,FALSE)</f>
        <v>Credit Card</v>
      </c>
      <c r="AA1067" s="50">
        <f>VLOOKUP(Table1[[#This Row],[Sales_ID]],Sales!$A$2:$O$2001,15,FALSE)</f>
        <v>1882.1952000000001</v>
      </c>
    </row>
    <row r="1068" spans="1:27" x14ac:dyDescent="0.3">
      <c r="A1068" s="11" t="s">
        <v>264</v>
      </c>
      <c r="B1068" s="11" t="str">
        <f>PROPER(VLOOKUP(A1068,Customer!$A$2:$J$501,9,FALSE))</f>
        <v>Tonya Burch</v>
      </c>
      <c r="C1068" s="11" t="str">
        <f>PROPER(VLOOKUP(A1068,Customer!$A$2:$H$501,3,FALSE))</f>
        <v>39</v>
      </c>
      <c r="D1068" s="11" t="str">
        <f>PROPER(VLOOKUP(A1068,Customer!$A$2:$H$501,4,FALSE))</f>
        <v>Female</v>
      </c>
      <c r="E1068" s="11" t="str">
        <f>PROPER(VLOOKUP(A1068,Customer!$A$2:$H$501,5,FALSE))</f>
        <v>Olsonhaven</v>
      </c>
      <c r="F1068" s="11" t="str">
        <f>PROPER(VLOOKUP(A1068,Customer!$A$2:$H$501,6,FALSE))</f>
        <v>Iowa</v>
      </c>
      <c r="G1068" s="11" t="str">
        <f>VLOOKUP(A1068,Customer!$A$2:$H$501,7,FALSE)</f>
        <v>USA</v>
      </c>
      <c r="H1068" s="11" t="str">
        <f>PROPER(VLOOKUP(A1068,Customer!$A$1:$J$501,10,FALSE))</f>
        <v>Gold</v>
      </c>
      <c r="I1068" s="11" t="s">
        <v>1676</v>
      </c>
      <c r="J1068" s="11" t="str">
        <f>VLOOKUP(I1068, Product!$A$2:$H$501, 2,FALSE)</f>
        <v>Matte Lipstick Set</v>
      </c>
      <c r="K1068" s="11" t="str">
        <f>VLOOKUP(I1068,Product!$A$2:$H$501,3,FALSE)</f>
        <v>Beauty</v>
      </c>
      <c r="L1068" s="11" t="str">
        <f>VLOOKUP(I1068, Product!$A$2:$H$501, 4,FALSE)</f>
        <v>Makeup</v>
      </c>
      <c r="M1068" s="11" t="str">
        <f>VLOOKUP(I1068, Product!$A$2:$H$501,5,FALSE)</f>
        <v>Zhang Inc</v>
      </c>
      <c r="N1068" s="12">
        <f>VLOOKUP(I1068, Product!$A$2:$I$501,8,FALSE)</f>
        <v>299.11</v>
      </c>
      <c r="O1068" s="12">
        <f>VLOOKUP(I1068, Product!$A$2:$I$501,9,FALSE)</f>
        <v>118</v>
      </c>
      <c r="P1068" s="11" t="s">
        <v>1813</v>
      </c>
      <c r="Q1068" s="11" t="str">
        <f>VLOOKUP(P1068,Store_Dim!$A$2:$E$21,2,FALSE)</f>
        <v>Mann-Austin</v>
      </c>
      <c r="R1068" s="11" t="str">
        <f>VLOOKUP(P1068,Store_Dim!$A$2:$E$21,3,FALSE)</f>
        <v>East</v>
      </c>
      <c r="S1068" s="11" t="str">
        <f>VLOOKUP(P1068,Store_Dim!$A$2:$E$21,4,FALSE)</f>
        <v>Vasquezborough</v>
      </c>
      <c r="T1068" s="11" t="str">
        <f>VLOOKUP(P1068,Store_Dim!$A$2:$E$21,5,FALSE)</f>
        <v>Online</v>
      </c>
      <c r="U1068" s="11" t="s">
        <v>3784</v>
      </c>
      <c r="V1068" s="14">
        <f>VLOOKUP(Table1[[#This Row],[Sales_ID]],Sales!$A$2:$O$2001,2,FALSE)</f>
        <v>45216</v>
      </c>
      <c r="W1068" s="15">
        <f>VLOOKUP(Table1[[#This Row],[Sales_ID]],Sales!$A$2:$O$2001,12,FALSE)</f>
        <v>3</v>
      </c>
      <c r="X1068" s="16" t="str">
        <f>TEXT(VLOOKUP(Table1[[#This Row],[Sales_ID]],Sales!$A$2:$O$2001,13,FALSE),"₹#,##0")</f>
        <v>₹450</v>
      </c>
      <c r="Y1068" s="51">
        <f>VLOOKUP(Table1[[#This Row],[Sales_ID]],Sales!$A$2:$O$2001,14,FALSE)</f>
        <v>0.17</v>
      </c>
      <c r="Z1068" s="11" t="str">
        <f>VLOOKUP(Table1[[#This Row],[Sales_ID]],Sales!$A$2:$O$2001,10,FALSE)</f>
        <v>COD</v>
      </c>
      <c r="AA1068" s="50">
        <f>VLOOKUP(Table1[[#This Row],[Sales_ID]],Sales!$A$2:$O$2001,15,FALSE)</f>
        <v>1120.4751000000001</v>
      </c>
    </row>
    <row r="1069" spans="1:27" x14ac:dyDescent="0.3">
      <c r="A1069" s="11" t="s">
        <v>806</v>
      </c>
      <c r="B1069" s="11" t="str">
        <f>PROPER(VLOOKUP(A1069,Customer!$A$2:$J$501,9,FALSE))</f>
        <v>John Mccoy</v>
      </c>
      <c r="C1069" s="11" t="str">
        <f>PROPER(VLOOKUP(A1069,Customer!$A$2:$H$501,3,FALSE))</f>
        <v>26</v>
      </c>
      <c r="D1069" s="11" t="str">
        <f>PROPER(VLOOKUP(A1069,Customer!$A$2:$H$501,4,FALSE))</f>
        <v>Male</v>
      </c>
      <c r="E1069" s="11" t="str">
        <f>PROPER(VLOOKUP(A1069,Customer!$A$2:$H$501,5,FALSE))</f>
        <v>Robinborough</v>
      </c>
      <c r="F1069" s="11" t="str">
        <f>PROPER(VLOOKUP(A1069,Customer!$A$2:$H$501,6,FALSE))</f>
        <v>South Dakota</v>
      </c>
      <c r="G1069" s="11" t="str">
        <f>VLOOKUP(A1069,Customer!$A$2:$H$501,7,FALSE)</f>
        <v>USA</v>
      </c>
      <c r="H1069" s="11" t="str">
        <f>PROPER(VLOOKUP(A1069,Customer!$A$1:$J$501,10,FALSE))</f>
        <v>Silver</v>
      </c>
      <c r="I1069" s="11" t="s">
        <v>1634</v>
      </c>
      <c r="J1069" s="11" t="str">
        <f>VLOOKUP(I1069, Product!$A$2:$H$501, 2,FALSE)</f>
        <v>USB External Hard Drive</v>
      </c>
      <c r="K1069" s="11" t="str">
        <f>VLOOKUP(I1069,Product!$A$2:$H$501,3,FALSE)</f>
        <v>Electronics</v>
      </c>
      <c r="L1069" s="11" t="str">
        <f>VLOOKUP(I1069, Product!$A$2:$H$501, 4,FALSE)</f>
        <v>Computer</v>
      </c>
      <c r="M1069" s="11" t="str">
        <f>VLOOKUP(I1069, Product!$A$2:$H$501,5,FALSE)</f>
        <v>Robinson Inc</v>
      </c>
      <c r="N1069" s="12">
        <f>VLOOKUP(I1069, Product!$A$2:$I$501,8,FALSE)</f>
        <v>253.33</v>
      </c>
      <c r="O1069" s="12">
        <f>VLOOKUP(I1069, Product!$A$2:$I$501,9,FALSE)</f>
        <v>266</v>
      </c>
      <c r="P1069" s="11" t="s">
        <v>1792</v>
      </c>
      <c r="Q1069" s="11" t="str">
        <f>VLOOKUP(P1069,Store_Dim!$A$2:$E$21,2,FALSE)</f>
        <v>Aguirre-Keller</v>
      </c>
      <c r="R1069" s="11" t="str">
        <f>VLOOKUP(P1069,Store_Dim!$A$2:$E$21,3,FALSE)</f>
        <v>South</v>
      </c>
      <c r="S1069" s="11" t="str">
        <f>VLOOKUP(P1069,Store_Dim!$A$2:$E$21,4,FALSE)</f>
        <v>Lake Michael</v>
      </c>
      <c r="T1069" s="11" t="str">
        <f>VLOOKUP(P1069,Store_Dim!$A$2:$E$21,5,FALSE)</f>
        <v>Online</v>
      </c>
      <c r="U1069" s="11" t="s">
        <v>3785</v>
      </c>
      <c r="V1069" s="14">
        <f>VLOOKUP(Table1[[#This Row],[Sales_ID]],Sales!$A$2:$O$2001,2,FALSE)</f>
        <v>45639</v>
      </c>
      <c r="W1069" s="15">
        <f>VLOOKUP(Table1[[#This Row],[Sales_ID]],Sales!$A$2:$O$2001,12,FALSE)</f>
        <v>2</v>
      </c>
      <c r="X1069" s="16" t="str">
        <f>TEXT(VLOOKUP(Table1[[#This Row],[Sales_ID]],Sales!$A$2:$O$2001,13,FALSE),"₹#,##0")</f>
        <v>₹249</v>
      </c>
      <c r="Y1069" s="51">
        <f>VLOOKUP(Table1[[#This Row],[Sales_ID]],Sales!$A$2:$O$2001,14,FALSE)</f>
        <v>0.01</v>
      </c>
      <c r="Z1069" s="11" t="str">
        <f>VLOOKUP(Table1[[#This Row],[Sales_ID]],Sales!$A$2:$O$2001,10,FALSE)</f>
        <v>COD</v>
      </c>
      <c r="AA1069" s="50">
        <f>VLOOKUP(Table1[[#This Row],[Sales_ID]],Sales!$A$2:$O$2001,15,FALSE)</f>
        <v>493.05959999999999</v>
      </c>
    </row>
    <row r="1070" spans="1:27" x14ac:dyDescent="0.3">
      <c r="A1070" s="11" t="s">
        <v>1431</v>
      </c>
      <c r="B1070" s="11" t="str">
        <f>PROPER(VLOOKUP(A1070,Customer!$A$2:$J$501,9,FALSE))</f>
        <v>David Pierce</v>
      </c>
      <c r="C1070" s="11" t="str">
        <f>PROPER(VLOOKUP(A1070,Customer!$A$2:$H$501,3,FALSE))</f>
        <v>45</v>
      </c>
      <c r="D1070" s="11" t="str">
        <f>PROPER(VLOOKUP(A1070,Customer!$A$2:$H$501,4,FALSE))</f>
        <v>Female</v>
      </c>
      <c r="E1070" s="11" t="str">
        <f>PROPER(VLOOKUP(A1070,Customer!$A$2:$H$501,5,FALSE))</f>
        <v>Grayland</v>
      </c>
      <c r="F1070" s="11" t="str">
        <f>PROPER(VLOOKUP(A1070,Customer!$A$2:$H$501,6,FALSE))</f>
        <v>Washington</v>
      </c>
      <c r="G1070" s="11" t="str">
        <f>VLOOKUP(A1070,Customer!$A$2:$H$501,7,FALSE)</f>
        <v>USA</v>
      </c>
      <c r="H1070" s="11" t="str">
        <f>PROPER(VLOOKUP(A1070,Customer!$A$1:$J$501,10,FALSE))</f>
        <v>Platinum</v>
      </c>
      <c r="I1070" s="11" t="s">
        <v>1662</v>
      </c>
      <c r="J1070" s="11" t="str">
        <f>VLOOKUP(I1070, Product!$A$2:$H$501, 2,FALSE)</f>
        <v>Foam Roller</v>
      </c>
      <c r="K1070" s="11" t="str">
        <f>VLOOKUP(I1070,Product!$A$2:$H$501,3,FALSE)</f>
        <v>Sports</v>
      </c>
      <c r="L1070" s="11" t="str">
        <f>VLOOKUP(I1070, Product!$A$2:$H$501, 4,FALSE)</f>
        <v>Fitness</v>
      </c>
      <c r="M1070" s="11" t="str">
        <f>VLOOKUP(I1070, Product!$A$2:$H$501,5,FALSE)</f>
        <v>Atkinson, Camacho and Oliver</v>
      </c>
      <c r="N1070" s="12">
        <f>VLOOKUP(I1070, Product!$A$2:$I$501,8,FALSE)</f>
        <v>30.62</v>
      </c>
      <c r="O1070" s="12">
        <f>VLOOKUP(I1070, Product!$A$2:$I$501,9,FALSE)</f>
        <v>138</v>
      </c>
      <c r="P1070" s="11" t="s">
        <v>1804</v>
      </c>
      <c r="Q1070" s="11" t="str">
        <f>VLOOKUP(P1070,Store_Dim!$A$2:$E$21,2,FALSE)</f>
        <v>Frederick-Wright</v>
      </c>
      <c r="R1070" s="11" t="str">
        <f>VLOOKUP(P1070,Store_Dim!$A$2:$E$21,3,FALSE)</f>
        <v>West</v>
      </c>
      <c r="S1070" s="11" t="str">
        <f>VLOOKUP(P1070,Store_Dim!$A$2:$E$21,4,FALSE)</f>
        <v>New Jimmymouth</v>
      </c>
      <c r="T1070" s="11" t="str">
        <f>VLOOKUP(P1070,Store_Dim!$A$2:$E$21,5,FALSE)</f>
        <v>Flagship</v>
      </c>
      <c r="U1070" s="11" t="s">
        <v>2022</v>
      </c>
      <c r="V1070" s="14">
        <f>VLOOKUP(Table1[[#This Row],[Sales_ID]],Sales!$A$2:$O$2001,2,FALSE)</f>
        <v>45904</v>
      </c>
      <c r="W1070" s="15">
        <f>VLOOKUP(Table1[[#This Row],[Sales_ID]],Sales!$A$2:$O$2001,12,FALSE)</f>
        <v>4</v>
      </c>
      <c r="X1070" s="16" t="str">
        <f>TEXT(VLOOKUP(Table1[[#This Row],[Sales_ID]],Sales!$A$2:$O$2001,13,FALSE),"₹#,##0")</f>
        <v>₹690</v>
      </c>
      <c r="Y1070" s="51">
        <f>VLOOKUP(Table1[[#This Row],[Sales_ID]],Sales!$A$2:$O$2001,14,FALSE)</f>
        <v>0.05</v>
      </c>
      <c r="Z1070" s="11" t="str">
        <f>VLOOKUP(Table1[[#This Row],[Sales_ID]],Sales!$A$2:$O$2001,10,FALSE)</f>
        <v>COD</v>
      </c>
      <c r="AA1070" s="50">
        <f>VLOOKUP(Table1[[#This Row],[Sales_ID]],Sales!$A$2:$O$2001,15,FALSE)</f>
        <v>2620.7460000000001</v>
      </c>
    </row>
    <row r="1071" spans="1:27" x14ac:dyDescent="0.3">
      <c r="A1071" s="11" t="s">
        <v>467</v>
      </c>
      <c r="B1071" s="11" t="str">
        <f>PROPER(VLOOKUP(A1071,Customer!$A$2:$J$501,9,FALSE))</f>
        <v>Rick Dominguez</v>
      </c>
      <c r="C1071" s="11" t="str">
        <f>PROPER(VLOOKUP(A1071,Customer!$A$2:$H$501,3,FALSE))</f>
        <v>55</v>
      </c>
      <c r="D1071" s="11" t="str">
        <f>PROPER(VLOOKUP(A1071,Customer!$A$2:$H$501,4,FALSE))</f>
        <v>Female</v>
      </c>
      <c r="E1071" s="11" t="str">
        <f>PROPER(VLOOKUP(A1071,Customer!$A$2:$H$501,5,FALSE))</f>
        <v>North Johnbury</v>
      </c>
      <c r="F1071" s="11" t="str">
        <f>PROPER(VLOOKUP(A1071,Customer!$A$2:$H$501,6,FALSE))</f>
        <v>Ohio</v>
      </c>
      <c r="G1071" s="11" t="str">
        <f>VLOOKUP(A1071,Customer!$A$2:$H$501,7,FALSE)</f>
        <v>USA</v>
      </c>
      <c r="H1071" s="11" t="str">
        <f>PROPER(VLOOKUP(A1071,Customer!$A$1:$J$501,10,FALSE))</f>
        <v>Platinum</v>
      </c>
      <c r="I1071" s="11" t="s">
        <v>1662</v>
      </c>
      <c r="J1071" s="11" t="str">
        <f>VLOOKUP(I1071, Product!$A$2:$H$501, 2,FALSE)</f>
        <v>Foam Roller</v>
      </c>
      <c r="K1071" s="11" t="str">
        <f>VLOOKUP(I1071,Product!$A$2:$H$501,3,FALSE)</f>
        <v>Sports</v>
      </c>
      <c r="L1071" s="11" t="str">
        <f>VLOOKUP(I1071, Product!$A$2:$H$501, 4,FALSE)</f>
        <v>Fitness</v>
      </c>
      <c r="M1071" s="11" t="str">
        <f>VLOOKUP(I1071, Product!$A$2:$H$501,5,FALSE)</f>
        <v>Atkinson, Camacho and Oliver</v>
      </c>
      <c r="N1071" s="12">
        <f>VLOOKUP(I1071, Product!$A$2:$I$501,8,FALSE)</f>
        <v>30.62</v>
      </c>
      <c r="O1071" s="12">
        <f>VLOOKUP(I1071, Product!$A$2:$I$501,9,FALSE)</f>
        <v>138</v>
      </c>
      <c r="P1071" s="11" t="s">
        <v>1813</v>
      </c>
      <c r="Q1071" s="11" t="str">
        <f>VLOOKUP(P1071,Store_Dim!$A$2:$E$21,2,FALSE)</f>
        <v>Mann-Austin</v>
      </c>
      <c r="R1071" s="11" t="str">
        <f>VLOOKUP(P1071,Store_Dim!$A$2:$E$21,3,FALSE)</f>
        <v>East</v>
      </c>
      <c r="S1071" s="11" t="str">
        <f>VLOOKUP(P1071,Store_Dim!$A$2:$E$21,4,FALSE)</f>
        <v>Vasquezborough</v>
      </c>
      <c r="T1071" s="11" t="str">
        <f>VLOOKUP(P1071,Store_Dim!$A$2:$E$21,5,FALSE)</f>
        <v>Online</v>
      </c>
      <c r="U1071" s="11" t="s">
        <v>3786</v>
      </c>
      <c r="V1071" s="14">
        <f>VLOOKUP(Table1[[#This Row],[Sales_ID]],Sales!$A$2:$O$2001,2,FALSE)</f>
        <v>45454</v>
      </c>
      <c r="W1071" s="15">
        <f>VLOOKUP(Table1[[#This Row],[Sales_ID]],Sales!$A$2:$O$2001,12,FALSE)</f>
        <v>3</v>
      </c>
      <c r="X1071" s="16" t="str">
        <f>TEXT(VLOOKUP(Table1[[#This Row],[Sales_ID]],Sales!$A$2:$O$2001,13,FALSE),"₹#,##0")</f>
        <v>₹224</v>
      </c>
      <c r="Y1071" s="51">
        <f>VLOOKUP(Table1[[#This Row],[Sales_ID]],Sales!$A$2:$O$2001,14,FALSE)</f>
        <v>0.05</v>
      </c>
      <c r="Z1071" s="11" t="str">
        <f>VLOOKUP(Table1[[#This Row],[Sales_ID]],Sales!$A$2:$O$2001,10,FALSE)</f>
        <v>Credit Card</v>
      </c>
      <c r="AA1071" s="50">
        <f>VLOOKUP(Table1[[#This Row],[Sales_ID]],Sales!$A$2:$O$2001,15,FALSE)</f>
        <v>637.37399999999991</v>
      </c>
    </row>
    <row r="1072" spans="1:27" x14ac:dyDescent="0.3">
      <c r="A1072" s="11" t="s">
        <v>375</v>
      </c>
      <c r="B1072" s="11" t="str">
        <f>PROPER(VLOOKUP(A1072,Customer!$A$2:$J$501,9,FALSE))</f>
        <v>Howard Summers</v>
      </c>
      <c r="C1072" s="11" t="str">
        <f>PROPER(VLOOKUP(A1072,Customer!$A$2:$H$501,3,FALSE))</f>
        <v>53</v>
      </c>
      <c r="D1072" s="11" t="str">
        <f>PROPER(VLOOKUP(A1072,Customer!$A$2:$H$501,4,FALSE))</f>
        <v>Female</v>
      </c>
      <c r="E1072" s="11" t="str">
        <f>PROPER(VLOOKUP(A1072,Customer!$A$2:$H$501,5,FALSE))</f>
        <v>East Linda</v>
      </c>
      <c r="F1072" s="11" t="str">
        <f>PROPER(VLOOKUP(A1072,Customer!$A$2:$H$501,6,FALSE))</f>
        <v>Rhode Island</v>
      </c>
      <c r="G1072" s="11" t="str">
        <f>VLOOKUP(A1072,Customer!$A$2:$H$501,7,FALSE)</f>
        <v>USA</v>
      </c>
      <c r="H1072" s="11" t="str">
        <f>PROPER(VLOOKUP(A1072,Customer!$A$1:$J$501,10,FALSE))</f>
        <v>Bronze</v>
      </c>
      <c r="I1072" s="11" t="s">
        <v>1596</v>
      </c>
      <c r="J1072" s="11" t="str">
        <f>VLOOKUP(I1072, Product!$A$2:$H$501, 2,FALSE)</f>
        <v>Foldable Camping Chair</v>
      </c>
      <c r="K1072" s="11" t="str">
        <f>VLOOKUP(I1072,Product!$A$2:$H$501,3,FALSE)</f>
        <v>Sports</v>
      </c>
      <c r="L1072" s="11" t="str">
        <f>VLOOKUP(I1072, Product!$A$2:$H$501, 4,FALSE)</f>
        <v>Outdoor</v>
      </c>
      <c r="M1072" s="11" t="str">
        <f>VLOOKUP(I1072, Product!$A$2:$H$501,5,FALSE)</f>
        <v>Cook Ltd</v>
      </c>
      <c r="N1072" s="12">
        <f>VLOOKUP(I1072, Product!$A$2:$I$501,8,FALSE)</f>
        <v>166.06</v>
      </c>
      <c r="O1072" s="12">
        <f>VLOOKUP(I1072, Product!$A$2:$I$501,9,FALSE)</f>
        <v>340</v>
      </c>
      <c r="P1072" s="11" t="s">
        <v>1769</v>
      </c>
      <c r="Q1072" s="11" t="str">
        <f>VLOOKUP(P1072,Store_Dim!$A$2:$E$21,2,FALSE)</f>
        <v>Alexander Group</v>
      </c>
      <c r="R1072" s="11" t="str">
        <f>VLOOKUP(P1072,Store_Dim!$A$2:$E$21,3,FALSE)</f>
        <v>South</v>
      </c>
      <c r="S1072" s="11" t="str">
        <f>VLOOKUP(P1072,Store_Dim!$A$2:$E$21,4,FALSE)</f>
        <v>Port Sharon</v>
      </c>
      <c r="T1072" s="11" t="str">
        <f>VLOOKUP(P1072,Store_Dim!$A$2:$E$21,5,FALSE)</f>
        <v>Online</v>
      </c>
      <c r="U1072" s="11" t="s">
        <v>3787</v>
      </c>
      <c r="V1072" s="14">
        <f>VLOOKUP(Table1[[#This Row],[Sales_ID]],Sales!$A$2:$O$2001,2,FALSE)</f>
        <v>45934</v>
      </c>
      <c r="W1072" s="15">
        <f>VLOOKUP(Table1[[#This Row],[Sales_ID]],Sales!$A$2:$O$2001,12,FALSE)</f>
        <v>2</v>
      </c>
      <c r="X1072" s="16" t="str">
        <f>TEXT(VLOOKUP(Table1[[#This Row],[Sales_ID]],Sales!$A$2:$O$2001,13,FALSE),"₹#,##0")</f>
        <v>₹93</v>
      </c>
      <c r="Y1072" s="51">
        <f>VLOOKUP(Table1[[#This Row],[Sales_ID]],Sales!$A$2:$O$2001,14,FALSE)</f>
        <v>0.12</v>
      </c>
      <c r="Z1072" s="11" t="str">
        <f>VLOOKUP(Table1[[#This Row],[Sales_ID]],Sales!$A$2:$O$2001,10,FALSE)</f>
        <v>Credit Card</v>
      </c>
      <c r="AA1072" s="50">
        <f>VLOOKUP(Table1[[#This Row],[Sales_ID]],Sales!$A$2:$O$2001,15,FALSE)</f>
        <v>163.5744</v>
      </c>
    </row>
    <row r="1073" spans="1:27" x14ac:dyDescent="0.3">
      <c r="A1073" s="11" t="s">
        <v>1130</v>
      </c>
      <c r="B1073" s="11" t="str">
        <f>PROPER(VLOOKUP(A1073,Customer!$A$2:$J$501,9,FALSE))</f>
        <v>Natalie Johnson</v>
      </c>
      <c r="C1073" s="11" t="str">
        <f>PROPER(VLOOKUP(A1073,Customer!$A$2:$H$501,3,FALSE))</f>
        <v>64</v>
      </c>
      <c r="D1073" s="11" t="str">
        <f>PROPER(VLOOKUP(A1073,Customer!$A$2:$H$501,4,FALSE))</f>
        <v>Male</v>
      </c>
      <c r="E1073" s="11" t="str">
        <f>PROPER(VLOOKUP(A1073,Customer!$A$2:$H$501,5,FALSE))</f>
        <v>New Jessechester</v>
      </c>
      <c r="F1073" s="11" t="str">
        <f>PROPER(VLOOKUP(A1073,Customer!$A$2:$H$501,6,FALSE))</f>
        <v>Indiana</v>
      </c>
      <c r="G1073" s="11" t="str">
        <f>VLOOKUP(A1073,Customer!$A$2:$H$501,7,FALSE)</f>
        <v>USA</v>
      </c>
      <c r="H1073" s="11" t="str">
        <f>PROPER(VLOOKUP(A1073,Customer!$A$1:$J$501,10,FALSE))</f>
        <v>Platinum</v>
      </c>
      <c r="I1073" s="11" t="s">
        <v>1580</v>
      </c>
      <c r="J1073" s="11" t="str">
        <f>VLOOKUP(I1073, Product!$A$2:$H$501, 2,FALSE)</f>
        <v>Beard Grooming Kit</v>
      </c>
      <c r="K1073" s="11" t="str">
        <f>VLOOKUP(I1073,Product!$A$2:$H$501,3,FALSE)</f>
        <v>Beauty</v>
      </c>
      <c r="L1073" s="11" t="str">
        <f>VLOOKUP(I1073, Product!$A$2:$H$501, 4,FALSE)</f>
        <v>Grooming</v>
      </c>
      <c r="M1073" s="11" t="str">
        <f>VLOOKUP(I1073, Product!$A$2:$H$501,5,FALSE)</f>
        <v>Erickson-Green</v>
      </c>
      <c r="N1073" s="12">
        <f>VLOOKUP(I1073, Product!$A$2:$I$501,8,FALSE)</f>
        <v>337.42</v>
      </c>
      <c r="O1073" s="12">
        <f>VLOOKUP(I1073, Product!$A$2:$I$501,9,FALSE)</f>
        <v>256</v>
      </c>
      <c r="P1073" s="11" t="s">
        <v>1761</v>
      </c>
      <c r="Q1073" s="11" t="str">
        <f>VLOOKUP(P1073,Store_Dim!$A$2:$E$21,2,FALSE)</f>
        <v>Black-Horn</v>
      </c>
      <c r="R1073" s="11" t="str">
        <f>VLOOKUP(P1073,Store_Dim!$A$2:$E$21,3,FALSE)</f>
        <v>South</v>
      </c>
      <c r="S1073" s="11" t="str">
        <f>VLOOKUP(P1073,Store_Dim!$A$2:$E$21,4,FALSE)</f>
        <v>North Nancyview</v>
      </c>
      <c r="T1073" s="11" t="str">
        <f>VLOOKUP(P1073,Store_Dim!$A$2:$E$21,5,FALSE)</f>
        <v>Outlet</v>
      </c>
      <c r="U1073" s="11" t="s">
        <v>3788</v>
      </c>
      <c r="V1073" s="14">
        <f>VLOOKUP(Table1[[#This Row],[Sales_ID]],Sales!$A$2:$O$2001,2,FALSE)</f>
        <v>45401</v>
      </c>
      <c r="W1073" s="15">
        <f>VLOOKUP(Table1[[#This Row],[Sales_ID]],Sales!$A$2:$O$2001,12,FALSE)</f>
        <v>4</v>
      </c>
      <c r="X1073" s="16" t="str">
        <f>TEXT(VLOOKUP(Table1[[#This Row],[Sales_ID]],Sales!$A$2:$O$2001,13,FALSE),"₹#,##0")</f>
        <v>₹268</v>
      </c>
      <c r="Y1073" s="51">
        <f>VLOOKUP(Table1[[#This Row],[Sales_ID]],Sales!$A$2:$O$2001,14,FALSE)</f>
        <v>0.02</v>
      </c>
      <c r="Z1073" s="11" t="str">
        <f>VLOOKUP(Table1[[#This Row],[Sales_ID]],Sales!$A$2:$O$2001,10,FALSE)</f>
        <v>COD</v>
      </c>
      <c r="AA1073" s="50">
        <f>VLOOKUP(Table1[[#This Row],[Sales_ID]],Sales!$A$2:$O$2001,15,FALSE)</f>
        <v>1051.7360000000001</v>
      </c>
    </row>
    <row r="1074" spans="1:27" x14ac:dyDescent="0.3">
      <c r="A1074" s="11" t="s">
        <v>1368</v>
      </c>
      <c r="B1074" s="11" t="str">
        <f>PROPER(VLOOKUP(A1074,Customer!$A$2:$J$501,9,FALSE))</f>
        <v>Kelli Smith</v>
      </c>
      <c r="C1074" s="11" t="str">
        <f>PROPER(VLOOKUP(A1074,Customer!$A$2:$H$501,3,FALSE))</f>
        <v>42</v>
      </c>
      <c r="D1074" s="11" t="str">
        <f>PROPER(VLOOKUP(A1074,Customer!$A$2:$H$501,4,FALSE))</f>
        <v>Female</v>
      </c>
      <c r="E1074" s="11" t="str">
        <f>PROPER(VLOOKUP(A1074,Customer!$A$2:$H$501,5,FALSE))</f>
        <v>North Maryfort</v>
      </c>
      <c r="F1074" s="11" t="str">
        <f>PROPER(VLOOKUP(A1074,Customer!$A$2:$H$501,6,FALSE))</f>
        <v>Oregon</v>
      </c>
      <c r="G1074" s="11" t="str">
        <f>VLOOKUP(A1074,Customer!$A$2:$H$501,7,FALSE)</f>
        <v>USA</v>
      </c>
      <c r="H1074" s="11" t="str">
        <f>PROPER(VLOOKUP(A1074,Customer!$A$1:$J$501,10,FALSE))</f>
        <v>Bronze</v>
      </c>
      <c r="I1074" s="11" t="s">
        <v>1666</v>
      </c>
      <c r="J1074" s="11" t="str">
        <f>VLOOKUP(I1074, Product!$A$2:$H$501, 2,FALSE)</f>
        <v>Men's Hair Styling Gel</v>
      </c>
      <c r="K1074" s="11" t="str">
        <f>VLOOKUP(I1074,Product!$A$2:$H$501,3,FALSE)</f>
        <v>Beauty</v>
      </c>
      <c r="L1074" s="11" t="str">
        <f>VLOOKUP(I1074, Product!$A$2:$H$501, 4,FALSE)</f>
        <v>Haircare</v>
      </c>
      <c r="M1074" s="11" t="str">
        <f>VLOOKUP(I1074, Product!$A$2:$H$501,5,FALSE)</f>
        <v>Cline-Mccarthy</v>
      </c>
      <c r="N1074" s="12">
        <f>VLOOKUP(I1074, Product!$A$2:$I$501,8,FALSE)</f>
        <v>17.309999999999999</v>
      </c>
      <c r="O1074" s="12">
        <f>VLOOKUP(I1074, Product!$A$2:$I$501,9,FALSE)</f>
        <v>399</v>
      </c>
      <c r="P1074" s="11" t="s">
        <v>1813</v>
      </c>
      <c r="Q1074" s="11" t="str">
        <f>VLOOKUP(P1074,Store_Dim!$A$2:$E$21,2,FALSE)</f>
        <v>Mann-Austin</v>
      </c>
      <c r="R1074" s="11" t="str">
        <f>VLOOKUP(P1074,Store_Dim!$A$2:$E$21,3,FALSE)</f>
        <v>East</v>
      </c>
      <c r="S1074" s="11" t="str">
        <f>VLOOKUP(P1074,Store_Dim!$A$2:$E$21,4,FALSE)</f>
        <v>Vasquezborough</v>
      </c>
      <c r="T1074" s="11" t="str">
        <f>VLOOKUP(P1074,Store_Dim!$A$2:$E$21,5,FALSE)</f>
        <v>Online</v>
      </c>
      <c r="U1074" s="11" t="s">
        <v>3789</v>
      </c>
      <c r="V1074" s="14">
        <f>VLOOKUP(Table1[[#This Row],[Sales_ID]],Sales!$A$2:$O$2001,2,FALSE)</f>
        <v>45770</v>
      </c>
      <c r="W1074" s="15">
        <f>VLOOKUP(Table1[[#This Row],[Sales_ID]],Sales!$A$2:$O$2001,12,FALSE)</f>
        <v>4</v>
      </c>
      <c r="X1074" s="16" t="str">
        <f>TEXT(VLOOKUP(Table1[[#This Row],[Sales_ID]],Sales!$A$2:$O$2001,13,FALSE),"₹#,##0")</f>
        <v>₹836</v>
      </c>
      <c r="Y1074" s="51">
        <f>VLOOKUP(Table1[[#This Row],[Sales_ID]],Sales!$A$2:$O$2001,14,FALSE)</f>
        <v>0.03</v>
      </c>
      <c r="Z1074" s="11" t="str">
        <f>VLOOKUP(Table1[[#This Row],[Sales_ID]],Sales!$A$2:$O$2001,10,FALSE)</f>
        <v>Credit Card</v>
      </c>
      <c r="AA1074" s="50">
        <f>VLOOKUP(Table1[[#This Row],[Sales_ID]],Sales!$A$2:$O$2001,15,FALSE)</f>
        <v>3242.1668</v>
      </c>
    </row>
    <row r="1075" spans="1:27" x14ac:dyDescent="0.3">
      <c r="A1075" s="11" t="s">
        <v>1193</v>
      </c>
      <c r="B1075" s="11" t="str">
        <f>PROPER(VLOOKUP(A1075,Customer!$A$2:$J$501,9,FALSE))</f>
        <v>Martha Brown</v>
      </c>
      <c r="C1075" s="11" t="str">
        <f>PROPER(VLOOKUP(A1075,Customer!$A$2:$H$501,3,FALSE))</f>
        <v>20</v>
      </c>
      <c r="D1075" s="11" t="str">
        <f>PROPER(VLOOKUP(A1075,Customer!$A$2:$H$501,4,FALSE))</f>
        <v>Female</v>
      </c>
      <c r="E1075" s="11" t="str">
        <f>PROPER(VLOOKUP(A1075,Customer!$A$2:$H$501,5,FALSE))</f>
        <v>Novakstad</v>
      </c>
      <c r="F1075" s="11" t="str">
        <f>PROPER(VLOOKUP(A1075,Customer!$A$2:$H$501,6,FALSE))</f>
        <v>California</v>
      </c>
      <c r="G1075" s="11" t="str">
        <f>VLOOKUP(A1075,Customer!$A$2:$H$501,7,FALSE)</f>
        <v>USA</v>
      </c>
      <c r="H1075" s="11" t="str">
        <f>PROPER(VLOOKUP(A1075,Customer!$A$1:$J$501,10,FALSE))</f>
        <v>Gold</v>
      </c>
      <c r="I1075" s="11" t="s">
        <v>1684</v>
      </c>
      <c r="J1075" s="11" t="str">
        <f>VLOOKUP(I1075, Product!$A$2:$H$501, 2,FALSE)</f>
        <v>Wooden Nightstand</v>
      </c>
      <c r="K1075" s="11" t="str">
        <f>VLOOKUP(I1075,Product!$A$2:$H$501,3,FALSE)</f>
        <v>Home</v>
      </c>
      <c r="L1075" s="11" t="str">
        <f>VLOOKUP(I1075, Product!$A$2:$H$501, 4,FALSE)</f>
        <v>Furniture</v>
      </c>
      <c r="M1075" s="11" t="str">
        <f>VLOOKUP(I1075, Product!$A$2:$H$501,5,FALSE)</f>
        <v>Wolfe, Ross and Hester</v>
      </c>
      <c r="N1075" s="12">
        <f>VLOOKUP(I1075, Product!$A$2:$I$501,8,FALSE)</f>
        <v>243.7</v>
      </c>
      <c r="O1075" s="12">
        <f>VLOOKUP(I1075, Product!$A$2:$I$501,9,FALSE)</f>
        <v>130</v>
      </c>
      <c r="P1075" s="11" t="s">
        <v>1773</v>
      </c>
      <c r="Q1075" s="11" t="str">
        <f>VLOOKUP(P1075,Store_Dim!$A$2:$E$21,2,FALSE)</f>
        <v>Gray Ltd</v>
      </c>
      <c r="R1075" s="11" t="str">
        <f>VLOOKUP(P1075,Store_Dim!$A$2:$E$21,3,FALSE)</f>
        <v>North</v>
      </c>
      <c r="S1075" s="11" t="str">
        <f>VLOOKUP(P1075,Store_Dim!$A$2:$E$21,4,FALSE)</f>
        <v>New Michaelchester</v>
      </c>
      <c r="T1075" s="11" t="str">
        <f>VLOOKUP(P1075,Store_Dim!$A$2:$E$21,5,FALSE)</f>
        <v>Outlet</v>
      </c>
      <c r="U1075" s="11" t="s">
        <v>3790</v>
      </c>
      <c r="V1075" s="14">
        <f>VLOOKUP(Table1[[#This Row],[Sales_ID]],Sales!$A$2:$O$2001,2,FALSE)</f>
        <v>45405</v>
      </c>
      <c r="W1075" s="15">
        <f>VLOOKUP(Table1[[#This Row],[Sales_ID]],Sales!$A$2:$O$2001,12,FALSE)</f>
        <v>3</v>
      </c>
      <c r="X1075" s="16" t="str">
        <f>TEXT(VLOOKUP(Table1[[#This Row],[Sales_ID]],Sales!$A$2:$O$2001,13,FALSE),"₹#,##0")</f>
        <v>₹121</v>
      </c>
      <c r="Y1075" s="51">
        <f>VLOOKUP(Table1[[#This Row],[Sales_ID]],Sales!$A$2:$O$2001,14,FALSE)</f>
        <v>0.11</v>
      </c>
      <c r="Z1075" s="11" t="str">
        <f>VLOOKUP(Table1[[#This Row],[Sales_ID]],Sales!$A$2:$O$2001,10,FALSE)</f>
        <v>Credit Card</v>
      </c>
      <c r="AA1075" s="50">
        <f>VLOOKUP(Table1[[#This Row],[Sales_ID]],Sales!$A$2:$O$2001,15,FALSE)</f>
        <v>322.98989999999998</v>
      </c>
    </row>
    <row r="1076" spans="1:27" x14ac:dyDescent="0.3">
      <c r="A1076" s="11" t="s">
        <v>124</v>
      </c>
      <c r="B1076" s="11" t="str">
        <f>PROPER(VLOOKUP(A1076,Customer!$A$2:$J$501,9,FALSE))</f>
        <v>Jessica Acevedo</v>
      </c>
      <c r="C1076" s="11" t="str">
        <f>PROPER(VLOOKUP(A1076,Customer!$A$2:$H$501,3,FALSE))</f>
        <v>64</v>
      </c>
      <c r="D1076" s="11" t="str">
        <f>PROPER(VLOOKUP(A1076,Customer!$A$2:$H$501,4,FALSE))</f>
        <v>Female</v>
      </c>
      <c r="E1076" s="11" t="str">
        <f>PROPER(VLOOKUP(A1076,Customer!$A$2:$H$501,5,FALSE))</f>
        <v>Amybury</v>
      </c>
      <c r="F1076" s="11" t="str">
        <f>PROPER(VLOOKUP(A1076,Customer!$A$2:$H$501,6,FALSE))</f>
        <v>Pennsylvania</v>
      </c>
      <c r="G1076" s="11" t="str">
        <f>VLOOKUP(A1076,Customer!$A$2:$H$501,7,FALSE)</f>
        <v>USA</v>
      </c>
      <c r="H1076" s="11" t="str">
        <f>PROPER(VLOOKUP(A1076,Customer!$A$1:$J$501,10,FALSE))</f>
        <v>Bronze</v>
      </c>
      <c r="I1076" s="11" t="s">
        <v>1628</v>
      </c>
      <c r="J1076" s="11" t="str">
        <f>VLOOKUP(I1076, Product!$A$2:$H$501, 2,FALSE)</f>
        <v>Noise-Canceling Headphones</v>
      </c>
      <c r="K1076" s="11" t="str">
        <f>VLOOKUP(I1076,Product!$A$2:$H$501,3,FALSE)</f>
        <v>Electronics</v>
      </c>
      <c r="L1076" s="11" t="str">
        <f>VLOOKUP(I1076, Product!$A$2:$H$501, 4,FALSE)</f>
        <v>Audio</v>
      </c>
      <c r="M1076" s="11" t="str">
        <f>VLOOKUP(I1076, Product!$A$2:$H$501,5,FALSE)</f>
        <v>Taylor-Hart</v>
      </c>
      <c r="N1076" s="12">
        <f>VLOOKUP(I1076, Product!$A$2:$I$501,8,FALSE)</f>
        <v>38.520000000000003</v>
      </c>
      <c r="O1076" s="12">
        <f>VLOOKUP(I1076, Product!$A$2:$I$501,9,FALSE)</f>
        <v>378</v>
      </c>
      <c r="P1076" s="11" t="s">
        <v>1786</v>
      </c>
      <c r="Q1076" s="11" t="str">
        <f>VLOOKUP(P1076,Store_Dim!$A$2:$E$21,2,FALSE)</f>
        <v>Moore, Padilla and Butler</v>
      </c>
      <c r="R1076" s="11" t="str">
        <f>VLOOKUP(P1076,Store_Dim!$A$2:$E$21,3,FALSE)</f>
        <v>South</v>
      </c>
      <c r="S1076" s="11" t="str">
        <f>VLOOKUP(P1076,Store_Dim!$A$2:$E$21,4,FALSE)</f>
        <v>East Johnstad</v>
      </c>
      <c r="T1076" s="11" t="str">
        <f>VLOOKUP(P1076,Store_Dim!$A$2:$E$21,5,FALSE)</f>
        <v>Flagship</v>
      </c>
      <c r="U1076" s="11" t="s">
        <v>3791</v>
      </c>
      <c r="V1076" s="14">
        <f>VLOOKUP(Table1[[#This Row],[Sales_ID]],Sales!$A$2:$O$2001,2,FALSE)</f>
        <v>45424</v>
      </c>
      <c r="W1076" s="15">
        <f>VLOOKUP(Table1[[#This Row],[Sales_ID]],Sales!$A$2:$O$2001,12,FALSE)</f>
        <v>2</v>
      </c>
      <c r="X1076" s="16" t="str">
        <f>TEXT(VLOOKUP(Table1[[#This Row],[Sales_ID]],Sales!$A$2:$O$2001,13,FALSE),"₹#,##0")</f>
        <v>₹26</v>
      </c>
      <c r="Y1076" s="51">
        <f>VLOOKUP(Table1[[#This Row],[Sales_ID]],Sales!$A$2:$O$2001,14,FALSE)</f>
        <v>0.03</v>
      </c>
      <c r="Z1076" s="11" t="str">
        <f>VLOOKUP(Table1[[#This Row],[Sales_ID]],Sales!$A$2:$O$2001,10,FALSE)</f>
        <v>COD</v>
      </c>
      <c r="AA1076" s="50">
        <f>VLOOKUP(Table1[[#This Row],[Sales_ID]],Sales!$A$2:$O$2001,15,FALSE)</f>
        <v>51.138399999999997</v>
      </c>
    </row>
    <row r="1077" spans="1:27" x14ac:dyDescent="0.3">
      <c r="A1077" s="11" t="s">
        <v>134</v>
      </c>
      <c r="B1077" s="11" t="str">
        <f>PROPER(VLOOKUP(A1077,Customer!$A$2:$J$501,9,FALSE))</f>
        <v>Robert Jones Dds</v>
      </c>
      <c r="C1077" s="11" t="str">
        <f>PROPER(VLOOKUP(A1077,Customer!$A$2:$H$501,3,FALSE))</f>
        <v>25</v>
      </c>
      <c r="D1077" s="11" t="str">
        <f>PROPER(VLOOKUP(A1077,Customer!$A$2:$H$501,4,FALSE))</f>
        <v>Male</v>
      </c>
      <c r="E1077" s="11" t="str">
        <f>PROPER(VLOOKUP(A1077,Customer!$A$2:$H$501,5,FALSE))</f>
        <v>Tristanton</v>
      </c>
      <c r="F1077" s="11" t="str">
        <f>PROPER(VLOOKUP(A1077,Customer!$A$2:$H$501,6,FALSE))</f>
        <v>Oklahoma</v>
      </c>
      <c r="G1077" s="11" t="str">
        <f>VLOOKUP(A1077,Customer!$A$2:$H$501,7,FALSE)</f>
        <v>USA</v>
      </c>
      <c r="H1077" s="11" t="str">
        <f>PROPER(VLOOKUP(A1077,Customer!$A$1:$J$501,10,FALSE))</f>
        <v>Platinum</v>
      </c>
      <c r="I1077" s="11" t="s">
        <v>1702</v>
      </c>
      <c r="J1077" s="11" t="str">
        <f>VLOOKUP(I1077, Product!$A$2:$H$501, 2,FALSE)</f>
        <v>WiFi Mesh Router</v>
      </c>
      <c r="K1077" s="11" t="str">
        <f>VLOOKUP(I1077,Product!$A$2:$H$501,3,FALSE)</f>
        <v>Electronics</v>
      </c>
      <c r="L1077" s="11" t="str">
        <f>VLOOKUP(I1077, Product!$A$2:$H$501, 4,FALSE)</f>
        <v>Appliances</v>
      </c>
      <c r="M1077" s="11" t="str">
        <f>VLOOKUP(I1077, Product!$A$2:$H$501,5,FALSE)</f>
        <v>White, Reeves and Woods</v>
      </c>
      <c r="N1077" s="12">
        <f>VLOOKUP(I1077, Product!$A$2:$I$501,8,FALSE)</f>
        <v>480.9</v>
      </c>
      <c r="O1077" s="12">
        <f>VLOOKUP(I1077, Product!$A$2:$I$501,9,FALSE)</f>
        <v>104</v>
      </c>
      <c r="P1077" s="11" t="s">
        <v>1776</v>
      </c>
      <c r="Q1077" s="11" t="str">
        <f>VLOOKUP(P1077,Store_Dim!$A$2:$E$21,2,FALSE)</f>
        <v>Benson-Elliott</v>
      </c>
      <c r="R1077" s="11" t="str">
        <f>VLOOKUP(P1077,Store_Dim!$A$2:$E$21,3,FALSE)</f>
        <v>East</v>
      </c>
      <c r="S1077" s="11" t="str">
        <f>VLOOKUP(P1077,Store_Dim!$A$2:$E$21,4,FALSE)</f>
        <v>Port Josephberg</v>
      </c>
      <c r="T1077" s="11" t="str">
        <f>VLOOKUP(P1077,Store_Dim!$A$2:$E$21,5,FALSE)</f>
        <v>Online</v>
      </c>
      <c r="U1077" s="11" t="s">
        <v>3792</v>
      </c>
      <c r="V1077" s="14">
        <f>VLOOKUP(Table1[[#This Row],[Sales_ID]],Sales!$A$2:$O$2001,2,FALSE)</f>
        <v>45881</v>
      </c>
      <c r="W1077" s="15">
        <f>VLOOKUP(Table1[[#This Row],[Sales_ID]],Sales!$A$2:$O$2001,12,FALSE)</f>
        <v>1</v>
      </c>
      <c r="X1077" s="16" t="str">
        <f>TEXT(VLOOKUP(Table1[[#This Row],[Sales_ID]],Sales!$A$2:$O$2001,13,FALSE),"₹#,##0")</f>
        <v>₹919</v>
      </c>
      <c r="Y1077" s="51">
        <f>VLOOKUP(Table1[[#This Row],[Sales_ID]],Sales!$A$2:$O$2001,14,FALSE)</f>
        <v>0.11</v>
      </c>
      <c r="Z1077" s="11" t="str">
        <f>VLOOKUP(Table1[[#This Row],[Sales_ID]],Sales!$A$2:$O$2001,10,FALSE)</f>
        <v>PayPal</v>
      </c>
      <c r="AA1077" s="50">
        <f>VLOOKUP(Table1[[#This Row],[Sales_ID]],Sales!$A$2:$O$2001,15,FALSE)</f>
        <v>817.79430000000002</v>
      </c>
    </row>
    <row r="1078" spans="1:27" x14ac:dyDescent="0.3">
      <c r="A1078" s="11" t="s">
        <v>127</v>
      </c>
      <c r="B1078" s="11" t="str">
        <f>PROPER(VLOOKUP(A1078,Customer!$A$2:$J$501,9,FALSE))</f>
        <v>Sarah Vance</v>
      </c>
      <c r="C1078" s="11" t="str">
        <f>PROPER(VLOOKUP(A1078,Customer!$A$2:$H$501,3,FALSE))</f>
        <v>41</v>
      </c>
      <c r="D1078" s="11" t="str">
        <f>PROPER(VLOOKUP(A1078,Customer!$A$2:$H$501,4,FALSE))</f>
        <v>Male</v>
      </c>
      <c r="E1078" s="11" t="str">
        <f>PROPER(VLOOKUP(A1078,Customer!$A$2:$H$501,5,FALSE))</f>
        <v>Johnsonville</v>
      </c>
      <c r="F1078" s="11" t="str">
        <f>PROPER(VLOOKUP(A1078,Customer!$A$2:$H$501,6,FALSE))</f>
        <v>Oregon</v>
      </c>
      <c r="G1078" s="11" t="str">
        <f>VLOOKUP(A1078,Customer!$A$2:$H$501,7,FALSE)</f>
        <v>USA</v>
      </c>
      <c r="H1078" s="11" t="str">
        <f>PROPER(VLOOKUP(A1078,Customer!$A$1:$J$501,10,FALSE))</f>
        <v>Silver</v>
      </c>
      <c r="I1078" s="11" t="s">
        <v>1682</v>
      </c>
      <c r="J1078" s="11" t="str">
        <f>VLOOKUP(I1078, Product!$A$2:$H$501, 2,FALSE)</f>
        <v>Smart LED Light Strip</v>
      </c>
      <c r="K1078" s="11" t="str">
        <f>VLOOKUP(I1078,Product!$A$2:$H$501,3,FALSE)</f>
        <v>Electronics</v>
      </c>
      <c r="L1078" s="11" t="str">
        <f>VLOOKUP(I1078, Product!$A$2:$H$501, 4,FALSE)</f>
        <v>Accessories</v>
      </c>
      <c r="M1078" s="11" t="str">
        <f>VLOOKUP(I1078, Product!$A$2:$H$501,5,FALSE)</f>
        <v>Flores-Davis</v>
      </c>
      <c r="N1078" s="12">
        <f>VLOOKUP(I1078, Product!$A$2:$I$501,8,FALSE)</f>
        <v>349.17</v>
      </c>
      <c r="O1078" s="12">
        <f>VLOOKUP(I1078, Product!$A$2:$I$501,9,FALSE)</f>
        <v>476</v>
      </c>
      <c r="P1078" s="11" t="s">
        <v>1792</v>
      </c>
      <c r="Q1078" s="11" t="str">
        <f>VLOOKUP(P1078,Store_Dim!$A$2:$E$21,2,FALSE)</f>
        <v>Aguirre-Keller</v>
      </c>
      <c r="R1078" s="11" t="str">
        <f>VLOOKUP(P1078,Store_Dim!$A$2:$E$21,3,FALSE)</f>
        <v>South</v>
      </c>
      <c r="S1078" s="11" t="str">
        <f>VLOOKUP(P1078,Store_Dim!$A$2:$E$21,4,FALSE)</f>
        <v>Lake Michael</v>
      </c>
      <c r="T1078" s="11" t="str">
        <f>VLOOKUP(P1078,Store_Dim!$A$2:$E$21,5,FALSE)</f>
        <v>Online</v>
      </c>
      <c r="U1078" s="11" t="s">
        <v>3793</v>
      </c>
      <c r="V1078" s="14">
        <f>VLOOKUP(Table1[[#This Row],[Sales_ID]],Sales!$A$2:$O$2001,2,FALSE)</f>
        <v>45794</v>
      </c>
      <c r="W1078" s="15">
        <f>VLOOKUP(Table1[[#This Row],[Sales_ID]],Sales!$A$2:$O$2001,12,FALSE)</f>
        <v>2</v>
      </c>
      <c r="X1078" s="16" t="str">
        <f>TEXT(VLOOKUP(Table1[[#This Row],[Sales_ID]],Sales!$A$2:$O$2001,13,FALSE),"₹#,##0")</f>
        <v>₹925</v>
      </c>
      <c r="Y1078" s="51">
        <f>VLOOKUP(Table1[[#This Row],[Sales_ID]],Sales!$A$2:$O$2001,14,FALSE)</f>
        <v>0.28999999999999998</v>
      </c>
      <c r="Z1078" s="11" t="str">
        <f>VLOOKUP(Table1[[#This Row],[Sales_ID]],Sales!$A$2:$O$2001,10,FALSE)</f>
        <v>PayPal</v>
      </c>
      <c r="AA1078" s="50">
        <f>VLOOKUP(Table1[[#This Row],[Sales_ID]],Sales!$A$2:$O$2001,15,FALSE)</f>
        <v>1313.1166000000001</v>
      </c>
    </row>
    <row r="1079" spans="1:27" x14ac:dyDescent="0.3">
      <c r="A1079" s="11" t="s">
        <v>93</v>
      </c>
      <c r="B1079" s="11" t="str">
        <f>PROPER(VLOOKUP(A1079,Customer!$A$2:$J$501,9,FALSE))</f>
        <v>Jeff Martinez</v>
      </c>
      <c r="C1079" s="11" t="str">
        <f>PROPER(VLOOKUP(A1079,Customer!$A$2:$H$501,3,FALSE))</f>
        <v>36</v>
      </c>
      <c r="D1079" s="11" t="str">
        <f>PROPER(VLOOKUP(A1079,Customer!$A$2:$H$501,4,FALSE))</f>
        <v>Female</v>
      </c>
      <c r="E1079" s="11" t="str">
        <f>PROPER(VLOOKUP(A1079,Customer!$A$2:$H$501,5,FALSE))</f>
        <v>Smithburgh</v>
      </c>
      <c r="F1079" s="11" t="str">
        <f>PROPER(VLOOKUP(A1079,Customer!$A$2:$H$501,6,FALSE))</f>
        <v>Oklahoma</v>
      </c>
      <c r="G1079" s="11" t="str">
        <f>VLOOKUP(A1079,Customer!$A$2:$H$501,7,FALSE)</f>
        <v>USA</v>
      </c>
      <c r="H1079" s="11" t="str">
        <f>PROPER(VLOOKUP(A1079,Customer!$A$1:$J$501,10,FALSE))</f>
        <v>Gold</v>
      </c>
      <c r="I1079" s="11" t="s">
        <v>1572</v>
      </c>
      <c r="J1079" s="11" t="str">
        <f>VLOOKUP(I1079, Product!$A$2:$H$501, 2,FALSE)</f>
        <v>Hair Strengthening Shampoo</v>
      </c>
      <c r="K1079" s="11" t="str">
        <f>VLOOKUP(I1079,Product!$A$2:$H$501,3,FALSE)</f>
        <v>Beauty</v>
      </c>
      <c r="L1079" s="11" t="str">
        <f>VLOOKUP(I1079, Product!$A$2:$H$501, 4,FALSE)</f>
        <v>Haircare</v>
      </c>
      <c r="M1079" s="11" t="str">
        <f>VLOOKUP(I1079, Product!$A$2:$H$501,5,FALSE)</f>
        <v>Rice LLC</v>
      </c>
      <c r="N1079" s="12">
        <f>VLOOKUP(I1079, Product!$A$2:$I$501,8,FALSE)</f>
        <v>115.82</v>
      </c>
      <c r="O1079" s="12">
        <f>VLOOKUP(I1079, Product!$A$2:$I$501,9,FALSE)</f>
        <v>460</v>
      </c>
      <c r="P1079" s="11" t="s">
        <v>1789</v>
      </c>
      <c r="Q1079" s="11" t="str">
        <f>VLOOKUP(P1079,Store_Dim!$A$2:$E$21,2,FALSE)</f>
        <v>Hill, Wagner and Ballard</v>
      </c>
      <c r="R1079" s="11" t="str">
        <f>VLOOKUP(P1079,Store_Dim!$A$2:$E$21,3,FALSE)</f>
        <v>East</v>
      </c>
      <c r="S1079" s="11" t="str">
        <f>VLOOKUP(P1079,Store_Dim!$A$2:$E$21,4,FALSE)</f>
        <v>East Davidville</v>
      </c>
      <c r="T1079" s="11" t="str">
        <f>VLOOKUP(P1079,Store_Dim!$A$2:$E$21,5,FALSE)</f>
        <v>Online</v>
      </c>
      <c r="U1079" s="11" t="s">
        <v>3794</v>
      </c>
      <c r="V1079" s="14">
        <f>VLOOKUP(Table1[[#This Row],[Sales_ID]],Sales!$A$2:$O$2001,2,FALSE)</f>
        <v>45665</v>
      </c>
      <c r="W1079" s="15">
        <f>VLOOKUP(Table1[[#This Row],[Sales_ID]],Sales!$A$2:$O$2001,12,FALSE)</f>
        <v>3</v>
      </c>
      <c r="X1079" s="16" t="str">
        <f>TEXT(VLOOKUP(Table1[[#This Row],[Sales_ID]],Sales!$A$2:$O$2001,13,FALSE),"₹#,##0")</f>
        <v>₹195</v>
      </c>
      <c r="Y1079" s="51">
        <f>VLOOKUP(Table1[[#This Row],[Sales_ID]],Sales!$A$2:$O$2001,14,FALSE)</f>
        <v>0.13</v>
      </c>
      <c r="Z1079" s="11" t="str">
        <f>VLOOKUP(Table1[[#This Row],[Sales_ID]],Sales!$A$2:$O$2001,10,FALSE)</f>
        <v>COD</v>
      </c>
      <c r="AA1079" s="50">
        <f>VLOOKUP(Table1[[#This Row],[Sales_ID]],Sales!$A$2:$O$2001,15,FALSE)</f>
        <v>509.75909999999999</v>
      </c>
    </row>
    <row r="1080" spans="1:27" x14ac:dyDescent="0.3">
      <c r="A1080" s="11" t="s">
        <v>481</v>
      </c>
      <c r="B1080" s="11" t="str">
        <f>PROPER(VLOOKUP(A1080,Customer!$A$2:$J$501,9,FALSE))</f>
        <v>Maria Ramirez</v>
      </c>
      <c r="C1080" s="11" t="str">
        <f>PROPER(VLOOKUP(A1080,Customer!$A$2:$H$501,3,FALSE))</f>
        <v>37</v>
      </c>
      <c r="D1080" s="11" t="str">
        <f>PROPER(VLOOKUP(A1080,Customer!$A$2:$H$501,4,FALSE))</f>
        <v>Male</v>
      </c>
      <c r="E1080" s="11" t="str">
        <f>PROPER(VLOOKUP(A1080,Customer!$A$2:$H$501,5,FALSE))</f>
        <v>West Brandon</v>
      </c>
      <c r="F1080" s="11" t="str">
        <f>PROPER(VLOOKUP(A1080,Customer!$A$2:$H$501,6,FALSE))</f>
        <v>Montana</v>
      </c>
      <c r="G1080" s="11" t="str">
        <f>VLOOKUP(A1080,Customer!$A$2:$H$501,7,FALSE)</f>
        <v>USA</v>
      </c>
      <c r="H1080" s="11" t="str">
        <f>PROPER(VLOOKUP(A1080,Customer!$A$1:$J$501,10,FALSE))</f>
        <v>Bronze</v>
      </c>
      <c r="I1080" s="11" t="s">
        <v>1624</v>
      </c>
      <c r="J1080" s="11" t="str">
        <f>VLOOKUP(I1080, Product!$A$2:$H$501, 2,FALSE)</f>
        <v>Sports Water Hydration Pack</v>
      </c>
      <c r="K1080" s="11" t="str">
        <f>VLOOKUP(I1080,Product!$A$2:$H$501,3,FALSE)</f>
        <v>Sports</v>
      </c>
      <c r="L1080" s="11" t="str">
        <f>VLOOKUP(I1080, Product!$A$2:$H$501, 4,FALSE)</f>
        <v>Outdoor</v>
      </c>
      <c r="M1080" s="11" t="str">
        <f>VLOOKUP(I1080, Product!$A$2:$H$501,5,FALSE)</f>
        <v>Sims-Smith</v>
      </c>
      <c r="N1080" s="12">
        <f>VLOOKUP(I1080, Product!$A$2:$I$501,8,FALSE)</f>
        <v>135.61000000000001</v>
      </c>
      <c r="O1080" s="12">
        <f>VLOOKUP(I1080, Product!$A$2:$I$501,9,FALSE)</f>
        <v>394</v>
      </c>
      <c r="P1080" s="11" t="s">
        <v>1782</v>
      </c>
      <c r="Q1080" s="11" t="str">
        <f>VLOOKUP(P1080,Store_Dim!$A$2:$E$21,2,FALSE)</f>
        <v>Bean, Jones and Park</v>
      </c>
      <c r="R1080" s="11" t="str">
        <f>VLOOKUP(P1080,Store_Dim!$A$2:$E$21,3,FALSE)</f>
        <v>West</v>
      </c>
      <c r="S1080" s="11" t="str">
        <f>VLOOKUP(P1080,Store_Dim!$A$2:$E$21,4,FALSE)</f>
        <v>Thompsonborough</v>
      </c>
      <c r="T1080" s="11" t="str">
        <f>VLOOKUP(P1080,Store_Dim!$A$2:$E$21,5,FALSE)</f>
        <v>Online</v>
      </c>
      <c r="U1080" s="11" t="s">
        <v>3795</v>
      </c>
      <c r="V1080" s="14">
        <f>VLOOKUP(Table1[[#This Row],[Sales_ID]],Sales!$A$2:$O$2001,2,FALSE)</f>
        <v>45793</v>
      </c>
      <c r="W1080" s="15">
        <f>VLOOKUP(Table1[[#This Row],[Sales_ID]],Sales!$A$2:$O$2001,12,FALSE)</f>
        <v>1</v>
      </c>
      <c r="X1080" s="16" t="str">
        <f>TEXT(VLOOKUP(Table1[[#This Row],[Sales_ID]],Sales!$A$2:$O$2001,13,FALSE),"₹#,##0")</f>
        <v>₹91</v>
      </c>
      <c r="Y1080" s="51">
        <f>VLOOKUP(Table1[[#This Row],[Sales_ID]],Sales!$A$2:$O$2001,14,FALSE)</f>
        <v>0.14000000000000001</v>
      </c>
      <c r="Z1080" s="11" t="str">
        <f>VLOOKUP(Table1[[#This Row],[Sales_ID]],Sales!$A$2:$O$2001,10,FALSE)</f>
        <v>Credit Card</v>
      </c>
      <c r="AA1080" s="50">
        <f>VLOOKUP(Table1[[#This Row],[Sales_ID]],Sales!$A$2:$O$2001,15,FALSE)</f>
        <v>78.586799999999997</v>
      </c>
    </row>
    <row r="1081" spans="1:27" x14ac:dyDescent="0.3">
      <c r="A1081" s="11" t="s">
        <v>461</v>
      </c>
      <c r="B1081" s="11" t="str">
        <f>PROPER(VLOOKUP(A1081,Customer!$A$2:$J$501,9,FALSE))</f>
        <v>Matthew Hanna</v>
      </c>
      <c r="C1081" s="11" t="str">
        <f>PROPER(VLOOKUP(A1081,Customer!$A$2:$H$501,3,FALSE))</f>
        <v>33</v>
      </c>
      <c r="D1081" s="11" t="str">
        <f>PROPER(VLOOKUP(A1081,Customer!$A$2:$H$501,4,FALSE))</f>
        <v>Female</v>
      </c>
      <c r="E1081" s="11" t="str">
        <f>PROPER(VLOOKUP(A1081,Customer!$A$2:$H$501,5,FALSE))</f>
        <v>Gonzalezbury</v>
      </c>
      <c r="F1081" s="11" t="str">
        <f>PROPER(VLOOKUP(A1081,Customer!$A$2:$H$501,6,FALSE))</f>
        <v>Michigan</v>
      </c>
      <c r="G1081" s="11" t="str">
        <f>VLOOKUP(A1081,Customer!$A$2:$H$501,7,FALSE)</f>
        <v>USA</v>
      </c>
      <c r="H1081" s="11" t="str">
        <f>PROPER(VLOOKUP(A1081,Customer!$A$1:$J$501,10,FALSE))</f>
        <v>Platinum</v>
      </c>
      <c r="I1081" s="11" t="s">
        <v>1636</v>
      </c>
      <c r="J1081" s="11" t="str">
        <f>VLOOKUP(I1081, Product!$A$2:$H$501, 2,FALSE)</f>
        <v>Adjustable Jump Rope</v>
      </c>
      <c r="K1081" s="11" t="str">
        <f>VLOOKUP(I1081,Product!$A$2:$H$501,3,FALSE)</f>
        <v>Sports</v>
      </c>
      <c r="L1081" s="11" t="str">
        <f>VLOOKUP(I1081, Product!$A$2:$H$501, 4,FALSE)</f>
        <v>Fitness</v>
      </c>
      <c r="M1081" s="11" t="str">
        <f>VLOOKUP(I1081, Product!$A$2:$H$501,5,FALSE)</f>
        <v>Cox Inc</v>
      </c>
      <c r="N1081" s="12">
        <f>VLOOKUP(I1081, Product!$A$2:$I$501,8,FALSE)</f>
        <v>167.12</v>
      </c>
      <c r="O1081" s="12">
        <f>VLOOKUP(I1081, Product!$A$2:$I$501,9,FALSE)</f>
        <v>316</v>
      </c>
      <c r="P1081" s="11" t="s">
        <v>1792</v>
      </c>
      <c r="Q1081" s="11" t="str">
        <f>VLOOKUP(P1081,Store_Dim!$A$2:$E$21,2,FALSE)</f>
        <v>Aguirre-Keller</v>
      </c>
      <c r="R1081" s="11" t="str">
        <f>VLOOKUP(P1081,Store_Dim!$A$2:$E$21,3,FALSE)</f>
        <v>South</v>
      </c>
      <c r="S1081" s="11" t="str">
        <f>VLOOKUP(P1081,Store_Dim!$A$2:$E$21,4,FALSE)</f>
        <v>Lake Michael</v>
      </c>
      <c r="T1081" s="11" t="str">
        <f>VLOOKUP(P1081,Store_Dim!$A$2:$E$21,5,FALSE)</f>
        <v>Online</v>
      </c>
      <c r="U1081" s="11" t="s">
        <v>2023</v>
      </c>
      <c r="V1081" s="14">
        <f>VLOOKUP(Table1[[#This Row],[Sales_ID]],Sales!$A$2:$O$2001,2,FALSE)</f>
        <v>45227</v>
      </c>
      <c r="W1081" s="15">
        <f>VLOOKUP(Table1[[#This Row],[Sales_ID]],Sales!$A$2:$O$2001,12,FALSE)</f>
        <v>1</v>
      </c>
      <c r="X1081" s="16" t="str">
        <f>TEXT(VLOOKUP(Table1[[#This Row],[Sales_ID]],Sales!$A$2:$O$2001,13,FALSE),"₹#,##0")</f>
        <v>₹541</v>
      </c>
      <c r="Y1081" s="51">
        <f>VLOOKUP(Table1[[#This Row],[Sales_ID]],Sales!$A$2:$O$2001,14,FALSE)</f>
        <v>0.03</v>
      </c>
      <c r="Z1081" s="11" t="str">
        <f>VLOOKUP(Table1[[#This Row],[Sales_ID]],Sales!$A$2:$O$2001,10,FALSE)</f>
        <v>PayPal</v>
      </c>
      <c r="AA1081" s="50">
        <f>VLOOKUP(Table1[[#This Row],[Sales_ID]],Sales!$A$2:$O$2001,15,FALSE)</f>
        <v>525.00279999999998</v>
      </c>
    </row>
    <row r="1082" spans="1:27" x14ac:dyDescent="0.3">
      <c r="A1082" s="11" t="s">
        <v>1487</v>
      </c>
      <c r="B1082" s="11" t="str">
        <f>PROPER(VLOOKUP(A1082,Customer!$A$2:$J$501,9,FALSE))</f>
        <v>Sarah Smith</v>
      </c>
      <c r="C1082" s="11" t="str">
        <f>PROPER(VLOOKUP(A1082,Customer!$A$2:$H$501,3,FALSE))</f>
        <v>48</v>
      </c>
      <c r="D1082" s="11" t="str">
        <f>PROPER(VLOOKUP(A1082,Customer!$A$2:$H$501,4,FALSE))</f>
        <v>Male</v>
      </c>
      <c r="E1082" s="11" t="str">
        <f>PROPER(VLOOKUP(A1082,Customer!$A$2:$H$501,5,FALSE))</f>
        <v>East Rodney</v>
      </c>
      <c r="F1082" s="11" t="str">
        <f>PROPER(VLOOKUP(A1082,Customer!$A$2:$H$501,6,FALSE))</f>
        <v>Nevada</v>
      </c>
      <c r="G1082" s="11" t="str">
        <f>VLOOKUP(A1082,Customer!$A$2:$H$501,7,FALSE)</f>
        <v>USA</v>
      </c>
      <c r="H1082" s="11" t="str">
        <f>PROPER(VLOOKUP(A1082,Customer!$A$1:$J$501,10,FALSE))</f>
        <v>Gold</v>
      </c>
      <c r="I1082" s="11" t="s">
        <v>1720</v>
      </c>
      <c r="J1082" s="11" t="str">
        <f>VLOOKUP(I1082, Product!$A$2:$H$501, 2,FALSE)</f>
        <v>Kitchen Cutting Board</v>
      </c>
      <c r="K1082" s="11" t="str">
        <f>VLOOKUP(I1082,Product!$A$2:$H$501,3,FALSE)</f>
        <v>Home</v>
      </c>
      <c r="L1082" s="11" t="str">
        <f>VLOOKUP(I1082, Product!$A$2:$H$501, 4,FALSE)</f>
        <v>Kitchen</v>
      </c>
      <c r="M1082" s="11" t="str">
        <f>VLOOKUP(I1082, Product!$A$2:$H$501,5,FALSE)</f>
        <v>Taylor, Dodson and Johnston</v>
      </c>
      <c r="N1082" s="12">
        <f>VLOOKUP(I1082, Product!$A$2:$I$501,8,FALSE)</f>
        <v>176.07</v>
      </c>
      <c r="O1082" s="12">
        <f>VLOOKUP(I1082, Product!$A$2:$I$501,9,FALSE)</f>
        <v>82</v>
      </c>
      <c r="P1082" s="11" t="s">
        <v>1792</v>
      </c>
      <c r="Q1082" s="11" t="str">
        <f>VLOOKUP(P1082,Store_Dim!$A$2:$E$21,2,FALSE)</f>
        <v>Aguirre-Keller</v>
      </c>
      <c r="R1082" s="11" t="str">
        <f>VLOOKUP(P1082,Store_Dim!$A$2:$E$21,3,FALSE)</f>
        <v>South</v>
      </c>
      <c r="S1082" s="11" t="str">
        <f>VLOOKUP(P1082,Store_Dim!$A$2:$E$21,4,FALSE)</f>
        <v>Lake Michael</v>
      </c>
      <c r="T1082" s="11" t="str">
        <f>VLOOKUP(P1082,Store_Dim!$A$2:$E$21,5,FALSE)</f>
        <v>Online</v>
      </c>
      <c r="U1082" s="11" t="s">
        <v>3796</v>
      </c>
      <c r="V1082" s="14">
        <f>VLOOKUP(Table1[[#This Row],[Sales_ID]],Sales!$A$2:$O$2001,2,FALSE)</f>
        <v>45563</v>
      </c>
      <c r="W1082" s="15">
        <f>VLOOKUP(Table1[[#This Row],[Sales_ID]],Sales!$A$2:$O$2001,12,FALSE)</f>
        <v>2</v>
      </c>
      <c r="X1082" s="16" t="str">
        <f>TEXT(VLOOKUP(Table1[[#This Row],[Sales_ID]],Sales!$A$2:$O$2001,13,FALSE),"₹#,##0")</f>
        <v>₹494</v>
      </c>
      <c r="Y1082" s="51">
        <f>VLOOKUP(Table1[[#This Row],[Sales_ID]],Sales!$A$2:$O$2001,14,FALSE)</f>
        <v>0.1</v>
      </c>
      <c r="Z1082" s="11" t="str">
        <f>VLOOKUP(Table1[[#This Row],[Sales_ID]],Sales!$A$2:$O$2001,10,FALSE)</f>
        <v>Credit Card</v>
      </c>
      <c r="AA1082" s="50">
        <f>VLOOKUP(Table1[[#This Row],[Sales_ID]],Sales!$A$2:$O$2001,15,FALSE)</f>
        <v>889.83</v>
      </c>
    </row>
    <row r="1083" spans="1:27" x14ac:dyDescent="0.3">
      <c r="A1083" s="11" t="s">
        <v>815</v>
      </c>
      <c r="B1083" s="11" t="str">
        <f>PROPER(VLOOKUP(A1083,Customer!$A$2:$J$501,9,FALSE))</f>
        <v>Damon Perez</v>
      </c>
      <c r="C1083" s="11" t="str">
        <f>PROPER(VLOOKUP(A1083,Customer!$A$2:$H$501,3,FALSE))</f>
        <v>21</v>
      </c>
      <c r="D1083" s="11" t="str">
        <f>PROPER(VLOOKUP(A1083,Customer!$A$2:$H$501,4,FALSE))</f>
        <v>Male</v>
      </c>
      <c r="E1083" s="11" t="str">
        <f>PROPER(VLOOKUP(A1083,Customer!$A$2:$H$501,5,FALSE))</f>
        <v>Jasonton</v>
      </c>
      <c r="F1083" s="11" t="str">
        <f>PROPER(VLOOKUP(A1083,Customer!$A$2:$H$501,6,FALSE))</f>
        <v>Ohio</v>
      </c>
      <c r="G1083" s="11" t="str">
        <f>VLOOKUP(A1083,Customer!$A$2:$H$501,7,FALSE)</f>
        <v>USA</v>
      </c>
      <c r="H1083" s="11" t="str">
        <f>PROPER(VLOOKUP(A1083,Customer!$A$1:$J$501,10,FALSE))</f>
        <v>Gold</v>
      </c>
      <c r="I1083" s="11" t="s">
        <v>1596</v>
      </c>
      <c r="J1083" s="11" t="str">
        <f>VLOOKUP(I1083, Product!$A$2:$H$501, 2,FALSE)</f>
        <v>Foldable Camping Chair</v>
      </c>
      <c r="K1083" s="11" t="str">
        <f>VLOOKUP(I1083,Product!$A$2:$H$501,3,FALSE)</f>
        <v>Sports</v>
      </c>
      <c r="L1083" s="11" t="str">
        <f>VLOOKUP(I1083, Product!$A$2:$H$501, 4,FALSE)</f>
        <v>Outdoor</v>
      </c>
      <c r="M1083" s="11" t="str">
        <f>VLOOKUP(I1083, Product!$A$2:$H$501,5,FALSE)</f>
        <v>Cook Ltd</v>
      </c>
      <c r="N1083" s="12">
        <f>VLOOKUP(I1083, Product!$A$2:$I$501,8,FALSE)</f>
        <v>166.06</v>
      </c>
      <c r="O1083" s="12">
        <f>VLOOKUP(I1083, Product!$A$2:$I$501,9,FALSE)</f>
        <v>340</v>
      </c>
      <c r="P1083" s="11" t="s">
        <v>1789</v>
      </c>
      <c r="Q1083" s="11" t="str">
        <f>VLOOKUP(P1083,Store_Dim!$A$2:$E$21,2,FALSE)</f>
        <v>Hill, Wagner and Ballard</v>
      </c>
      <c r="R1083" s="11" t="str">
        <f>VLOOKUP(P1083,Store_Dim!$A$2:$E$21,3,FALSE)</f>
        <v>East</v>
      </c>
      <c r="S1083" s="11" t="str">
        <f>VLOOKUP(P1083,Store_Dim!$A$2:$E$21,4,FALSE)</f>
        <v>East Davidville</v>
      </c>
      <c r="T1083" s="11" t="str">
        <f>VLOOKUP(P1083,Store_Dim!$A$2:$E$21,5,FALSE)</f>
        <v>Online</v>
      </c>
      <c r="U1083" s="11" t="s">
        <v>3797</v>
      </c>
      <c r="V1083" s="14">
        <f>VLOOKUP(Table1[[#This Row],[Sales_ID]],Sales!$A$2:$O$2001,2,FALSE)</f>
        <v>45577</v>
      </c>
      <c r="W1083" s="15">
        <f>VLOOKUP(Table1[[#This Row],[Sales_ID]],Sales!$A$2:$O$2001,12,FALSE)</f>
        <v>1</v>
      </c>
      <c r="X1083" s="16" t="str">
        <f>TEXT(VLOOKUP(Table1[[#This Row],[Sales_ID]],Sales!$A$2:$O$2001,13,FALSE),"₹#,##0")</f>
        <v>₹412</v>
      </c>
      <c r="Y1083" s="51">
        <f>VLOOKUP(Table1[[#This Row],[Sales_ID]],Sales!$A$2:$O$2001,14,FALSE)</f>
        <v>0.11</v>
      </c>
      <c r="Z1083" s="11" t="str">
        <f>VLOOKUP(Table1[[#This Row],[Sales_ID]],Sales!$A$2:$O$2001,10,FALSE)</f>
        <v>Credit Card</v>
      </c>
      <c r="AA1083" s="50">
        <f>VLOOKUP(Table1[[#This Row],[Sales_ID]],Sales!$A$2:$O$2001,15,FALSE)</f>
        <v>366.858</v>
      </c>
    </row>
    <row r="1084" spans="1:27" x14ac:dyDescent="0.3">
      <c r="A1084" s="11" t="s">
        <v>1229</v>
      </c>
      <c r="B1084" s="11" t="str">
        <f>PROPER(VLOOKUP(A1084,Customer!$A$2:$J$501,9,FALSE))</f>
        <v>Alejandro Evans</v>
      </c>
      <c r="C1084" s="11" t="str">
        <f>PROPER(VLOOKUP(A1084,Customer!$A$2:$H$501,3,FALSE))</f>
        <v>43</v>
      </c>
      <c r="D1084" s="11" t="str">
        <f>PROPER(VLOOKUP(A1084,Customer!$A$2:$H$501,4,FALSE))</f>
        <v>Female</v>
      </c>
      <c r="E1084" s="11" t="str">
        <f>PROPER(VLOOKUP(A1084,Customer!$A$2:$H$501,5,FALSE))</f>
        <v>Cannonberg</v>
      </c>
      <c r="F1084" s="11" t="str">
        <f>PROPER(VLOOKUP(A1084,Customer!$A$2:$H$501,6,FALSE))</f>
        <v>Connecticut</v>
      </c>
      <c r="G1084" s="11" t="str">
        <f>VLOOKUP(A1084,Customer!$A$2:$H$501,7,FALSE)</f>
        <v>USA</v>
      </c>
      <c r="H1084" s="11" t="str">
        <f>PROPER(VLOOKUP(A1084,Customer!$A$1:$J$501,10,FALSE))</f>
        <v>Bronze</v>
      </c>
      <c r="I1084" s="11" t="s">
        <v>1706</v>
      </c>
      <c r="J1084" s="11" t="str">
        <f>VLOOKUP(I1084, Product!$A$2:$H$501, 2,FALSE)</f>
        <v>Decorative Lamp Shade</v>
      </c>
      <c r="K1084" s="11" t="str">
        <f>VLOOKUP(I1084,Product!$A$2:$H$501,3,FALSE)</f>
        <v>Home</v>
      </c>
      <c r="L1084" s="11" t="str">
        <f>VLOOKUP(I1084, Product!$A$2:$H$501, 4,FALSE)</f>
        <v>Lighting</v>
      </c>
      <c r="M1084" s="11" t="str">
        <f>VLOOKUP(I1084, Product!$A$2:$H$501,5,FALSE)</f>
        <v>Ramirez-Hanson</v>
      </c>
      <c r="N1084" s="12">
        <f>VLOOKUP(I1084, Product!$A$2:$I$501,8,FALSE)</f>
        <v>228.53</v>
      </c>
      <c r="O1084" s="12">
        <f>VLOOKUP(I1084, Product!$A$2:$I$501,9,FALSE)</f>
        <v>469</v>
      </c>
      <c r="P1084" s="11" t="s">
        <v>1804</v>
      </c>
      <c r="Q1084" s="11" t="str">
        <f>VLOOKUP(P1084,Store_Dim!$A$2:$E$21,2,FALSE)</f>
        <v>Frederick-Wright</v>
      </c>
      <c r="R1084" s="11" t="str">
        <f>VLOOKUP(P1084,Store_Dim!$A$2:$E$21,3,FALSE)</f>
        <v>West</v>
      </c>
      <c r="S1084" s="11" t="str">
        <f>VLOOKUP(P1084,Store_Dim!$A$2:$E$21,4,FALSE)</f>
        <v>New Jimmymouth</v>
      </c>
      <c r="T1084" s="11" t="str">
        <f>VLOOKUP(P1084,Store_Dim!$A$2:$E$21,5,FALSE)</f>
        <v>Flagship</v>
      </c>
      <c r="U1084" s="11" t="s">
        <v>3798</v>
      </c>
      <c r="V1084" s="14">
        <f>VLOOKUP(Table1[[#This Row],[Sales_ID]],Sales!$A$2:$O$2001,2,FALSE)</f>
        <v>45466</v>
      </c>
      <c r="W1084" s="15">
        <f>VLOOKUP(Table1[[#This Row],[Sales_ID]],Sales!$A$2:$O$2001,12,FALSE)</f>
        <v>1</v>
      </c>
      <c r="X1084" s="16" t="str">
        <f>TEXT(VLOOKUP(Table1[[#This Row],[Sales_ID]],Sales!$A$2:$O$2001,13,FALSE),"₹#,##0")</f>
        <v>₹650</v>
      </c>
      <c r="Y1084" s="51">
        <f>VLOOKUP(Table1[[#This Row],[Sales_ID]],Sales!$A$2:$O$2001,14,FALSE)</f>
        <v>0.13</v>
      </c>
      <c r="Z1084" s="11" t="str">
        <f>VLOOKUP(Table1[[#This Row],[Sales_ID]],Sales!$A$2:$O$2001,10,FALSE)</f>
        <v>PayPal</v>
      </c>
      <c r="AA1084" s="50">
        <f>VLOOKUP(Table1[[#This Row],[Sales_ID]],Sales!$A$2:$O$2001,15,FALSE)</f>
        <v>565.90890000000002</v>
      </c>
    </row>
    <row r="1085" spans="1:27" x14ac:dyDescent="0.3">
      <c r="A1085" s="11" t="s">
        <v>520</v>
      </c>
      <c r="B1085" s="11" t="str">
        <f>PROPER(VLOOKUP(A1085,Customer!$A$2:$J$501,9,FALSE))</f>
        <v>Curtis Haynes</v>
      </c>
      <c r="C1085" s="11" t="str">
        <f>PROPER(VLOOKUP(A1085,Customer!$A$2:$H$501,3,FALSE))</f>
        <v>60</v>
      </c>
      <c r="D1085" s="11" t="str">
        <f>PROPER(VLOOKUP(A1085,Customer!$A$2:$H$501,4,FALSE))</f>
        <v>Female</v>
      </c>
      <c r="E1085" s="11" t="str">
        <f>PROPER(VLOOKUP(A1085,Customer!$A$2:$H$501,5,FALSE))</f>
        <v>Estradaside</v>
      </c>
      <c r="F1085" s="11" t="str">
        <f>PROPER(VLOOKUP(A1085,Customer!$A$2:$H$501,6,FALSE))</f>
        <v>Iowa</v>
      </c>
      <c r="G1085" s="11" t="str">
        <f>VLOOKUP(A1085,Customer!$A$2:$H$501,7,FALSE)</f>
        <v>USA</v>
      </c>
      <c r="H1085" s="11" t="str">
        <f>PROPER(VLOOKUP(A1085,Customer!$A$1:$J$501,10,FALSE))</f>
        <v>Gold</v>
      </c>
      <c r="I1085" s="11" t="s">
        <v>1576</v>
      </c>
      <c r="J1085" s="11" t="str">
        <f>VLOOKUP(I1085, Product!$A$2:$H$501, 2,FALSE)</f>
        <v>Decorative Wall Mirror</v>
      </c>
      <c r="K1085" s="11" t="str">
        <f>VLOOKUP(I1085,Product!$A$2:$H$501,3,FALSE)</f>
        <v>Home</v>
      </c>
      <c r="L1085" s="11" t="str">
        <f>VLOOKUP(I1085, Product!$A$2:$H$501, 4,FALSE)</f>
        <v>Decor</v>
      </c>
      <c r="M1085" s="11" t="str">
        <f>VLOOKUP(I1085, Product!$A$2:$H$501,5,FALSE)</f>
        <v>Luna, Anderson and Bowman</v>
      </c>
      <c r="N1085" s="12">
        <f>VLOOKUP(I1085, Product!$A$2:$I$501,8,FALSE)</f>
        <v>48.01</v>
      </c>
      <c r="O1085" s="12">
        <f>VLOOKUP(I1085, Product!$A$2:$I$501,9,FALSE)</f>
        <v>439</v>
      </c>
      <c r="P1085" s="11" t="s">
        <v>1794</v>
      </c>
      <c r="Q1085" s="11" t="str">
        <f>VLOOKUP(P1085,Store_Dim!$A$2:$E$21,2,FALSE)</f>
        <v>Thomas, Bridges and Harris</v>
      </c>
      <c r="R1085" s="11" t="str">
        <f>VLOOKUP(P1085,Store_Dim!$A$2:$E$21,3,FALSE)</f>
        <v>North</v>
      </c>
      <c r="S1085" s="11" t="str">
        <f>VLOOKUP(P1085,Store_Dim!$A$2:$E$21,4,FALSE)</f>
        <v>Sabrinatown</v>
      </c>
      <c r="T1085" s="11" t="str">
        <f>VLOOKUP(P1085,Store_Dim!$A$2:$E$21,5,FALSE)</f>
        <v>Online</v>
      </c>
      <c r="U1085" s="11" t="s">
        <v>3799</v>
      </c>
      <c r="V1085" s="14">
        <f>VLOOKUP(Table1[[#This Row],[Sales_ID]],Sales!$A$2:$O$2001,2,FALSE)</f>
        <v>45256</v>
      </c>
      <c r="W1085" s="15">
        <f>VLOOKUP(Table1[[#This Row],[Sales_ID]],Sales!$A$2:$O$2001,12,FALSE)</f>
        <v>1</v>
      </c>
      <c r="X1085" s="16" t="str">
        <f>TEXT(VLOOKUP(Table1[[#This Row],[Sales_ID]],Sales!$A$2:$O$2001,13,FALSE),"₹#,##0")</f>
        <v>₹68</v>
      </c>
      <c r="Y1085" s="51">
        <f>VLOOKUP(Table1[[#This Row],[Sales_ID]],Sales!$A$2:$O$2001,14,FALSE)</f>
        <v>0.05</v>
      </c>
      <c r="Z1085" s="11" t="str">
        <f>VLOOKUP(Table1[[#This Row],[Sales_ID]],Sales!$A$2:$O$2001,10,FALSE)</f>
        <v>PayPal</v>
      </c>
      <c r="AA1085" s="50">
        <f>VLOOKUP(Table1[[#This Row],[Sales_ID]],Sales!$A$2:$O$2001,15,FALSE)</f>
        <v>64.799499999999995</v>
      </c>
    </row>
    <row r="1086" spans="1:27" x14ac:dyDescent="0.3">
      <c r="A1086" s="11" t="s">
        <v>461</v>
      </c>
      <c r="B1086" s="11" t="str">
        <f>PROPER(VLOOKUP(A1086,Customer!$A$2:$J$501,9,FALSE))</f>
        <v>Matthew Hanna</v>
      </c>
      <c r="C1086" s="11" t="str">
        <f>PROPER(VLOOKUP(A1086,Customer!$A$2:$H$501,3,FALSE))</f>
        <v>33</v>
      </c>
      <c r="D1086" s="11" t="str">
        <f>PROPER(VLOOKUP(A1086,Customer!$A$2:$H$501,4,FALSE))</f>
        <v>Female</v>
      </c>
      <c r="E1086" s="11" t="str">
        <f>PROPER(VLOOKUP(A1086,Customer!$A$2:$H$501,5,FALSE))</f>
        <v>Gonzalezbury</v>
      </c>
      <c r="F1086" s="11" t="str">
        <f>PROPER(VLOOKUP(A1086,Customer!$A$2:$H$501,6,FALSE))</f>
        <v>Michigan</v>
      </c>
      <c r="G1086" s="11" t="str">
        <f>VLOOKUP(A1086,Customer!$A$2:$H$501,7,FALSE)</f>
        <v>USA</v>
      </c>
      <c r="H1086" s="11" t="str">
        <f>PROPER(VLOOKUP(A1086,Customer!$A$1:$J$501,10,FALSE))</f>
        <v>Platinum</v>
      </c>
      <c r="I1086" s="11" t="s">
        <v>1654</v>
      </c>
      <c r="J1086" s="11" t="str">
        <f>VLOOKUP(I1086, Product!$A$2:$H$501, 2,FALSE)</f>
        <v>Men's Track Pants</v>
      </c>
      <c r="K1086" s="11" t="str">
        <f>VLOOKUP(I1086,Product!$A$2:$H$501,3,FALSE)</f>
        <v>Clothing</v>
      </c>
      <c r="L1086" s="11" t="str">
        <f>VLOOKUP(I1086, Product!$A$2:$H$501, 4,FALSE)</f>
        <v>Bottoms</v>
      </c>
      <c r="M1086" s="11" t="str">
        <f>VLOOKUP(I1086, Product!$A$2:$H$501,5,FALSE)</f>
        <v>Hamilton, Woods and Walker</v>
      </c>
      <c r="N1086" s="12">
        <f>VLOOKUP(I1086, Product!$A$2:$I$501,8,FALSE)</f>
        <v>386.56</v>
      </c>
      <c r="O1086" s="12">
        <f>VLOOKUP(I1086, Product!$A$2:$I$501,9,FALSE)</f>
        <v>125</v>
      </c>
      <c r="P1086" s="11" t="s">
        <v>1779</v>
      </c>
      <c r="Q1086" s="11" t="str">
        <f>VLOOKUP(P1086,Store_Dim!$A$2:$E$21,2,FALSE)</f>
        <v>Martinez-Mullins</v>
      </c>
      <c r="R1086" s="11" t="str">
        <f>VLOOKUP(P1086,Store_Dim!$A$2:$E$21,3,FALSE)</f>
        <v>South</v>
      </c>
      <c r="S1086" s="11" t="str">
        <f>VLOOKUP(P1086,Store_Dim!$A$2:$E$21,4,FALSE)</f>
        <v>Williamsfurt</v>
      </c>
      <c r="T1086" s="11" t="str">
        <f>VLOOKUP(P1086,Store_Dim!$A$2:$E$21,5,FALSE)</f>
        <v>Online</v>
      </c>
      <c r="U1086" s="11" t="s">
        <v>3800</v>
      </c>
      <c r="V1086" s="14">
        <f>VLOOKUP(Table1[[#This Row],[Sales_ID]],Sales!$A$2:$O$2001,2,FALSE)</f>
        <v>45886</v>
      </c>
      <c r="W1086" s="15">
        <f>VLOOKUP(Table1[[#This Row],[Sales_ID]],Sales!$A$2:$O$2001,12,FALSE)</f>
        <v>2</v>
      </c>
      <c r="X1086" s="16" t="str">
        <f>TEXT(VLOOKUP(Table1[[#This Row],[Sales_ID]],Sales!$A$2:$O$2001,13,FALSE),"₹#,##0")</f>
        <v>₹843</v>
      </c>
      <c r="Y1086" s="51">
        <f>VLOOKUP(Table1[[#This Row],[Sales_ID]],Sales!$A$2:$O$2001,14,FALSE)</f>
        <v>0.25</v>
      </c>
      <c r="Z1086" s="11" t="str">
        <f>VLOOKUP(Table1[[#This Row],[Sales_ID]],Sales!$A$2:$O$2001,10,FALSE)</f>
        <v>COD</v>
      </c>
      <c r="AA1086" s="50">
        <f>VLOOKUP(Table1[[#This Row],[Sales_ID]],Sales!$A$2:$O$2001,15,FALSE)</f>
        <v>1264.335</v>
      </c>
    </row>
    <row r="1087" spans="1:27" x14ac:dyDescent="0.3">
      <c r="A1087" s="11" t="s">
        <v>948</v>
      </c>
      <c r="B1087" s="11" t="str">
        <f>PROPER(VLOOKUP(A1087,Customer!$A$2:$J$501,9,FALSE))</f>
        <v>Matthew Avery</v>
      </c>
      <c r="C1087" s="11" t="str">
        <f>PROPER(VLOOKUP(A1087,Customer!$A$2:$H$501,3,FALSE))</f>
        <v>29</v>
      </c>
      <c r="D1087" s="11" t="str">
        <f>PROPER(VLOOKUP(A1087,Customer!$A$2:$H$501,4,FALSE))</f>
        <v>Male</v>
      </c>
      <c r="E1087" s="11" t="str">
        <f>PROPER(VLOOKUP(A1087,Customer!$A$2:$H$501,5,FALSE))</f>
        <v>Lake Melissashire</v>
      </c>
      <c r="F1087" s="11" t="str">
        <f>PROPER(VLOOKUP(A1087,Customer!$A$2:$H$501,6,FALSE))</f>
        <v>Oregon</v>
      </c>
      <c r="G1087" s="11" t="str">
        <f>VLOOKUP(A1087,Customer!$A$2:$H$501,7,FALSE)</f>
        <v>USA</v>
      </c>
      <c r="H1087" s="11" t="str">
        <f>PROPER(VLOOKUP(A1087,Customer!$A$1:$J$501,10,FALSE))</f>
        <v>Silver</v>
      </c>
      <c r="I1087" s="11" t="s">
        <v>1555</v>
      </c>
      <c r="J1087" s="11" t="str">
        <f>VLOOKUP(I1087, Product!$A$2:$H$501, 2,FALSE)</f>
        <v>Men's Leather Belt</v>
      </c>
      <c r="K1087" s="11" t="str">
        <f>VLOOKUP(I1087,Product!$A$2:$H$501,3,FALSE)</f>
        <v>Clothing</v>
      </c>
      <c r="L1087" s="11" t="str">
        <f>VLOOKUP(I1087, Product!$A$2:$H$501, 4,FALSE)</f>
        <v>Accessories</v>
      </c>
      <c r="M1087" s="11" t="str">
        <f>VLOOKUP(I1087, Product!$A$2:$H$501,5,FALSE)</f>
        <v>Baldwin, Garza and Gonzalez</v>
      </c>
      <c r="N1087" s="12">
        <f>VLOOKUP(I1087, Product!$A$2:$I$501,8,FALSE)</f>
        <v>261</v>
      </c>
      <c r="O1087" s="12">
        <f>VLOOKUP(I1087, Product!$A$2:$I$501,9,FALSE)</f>
        <v>59</v>
      </c>
      <c r="P1087" s="11" t="s">
        <v>1769</v>
      </c>
      <c r="Q1087" s="11" t="str">
        <f>VLOOKUP(P1087,Store_Dim!$A$2:$E$21,2,FALSE)</f>
        <v>Alexander Group</v>
      </c>
      <c r="R1087" s="11" t="str">
        <f>VLOOKUP(P1087,Store_Dim!$A$2:$E$21,3,FALSE)</f>
        <v>South</v>
      </c>
      <c r="S1087" s="11" t="str">
        <f>VLOOKUP(P1087,Store_Dim!$A$2:$E$21,4,FALSE)</f>
        <v>Port Sharon</v>
      </c>
      <c r="T1087" s="11" t="str">
        <f>VLOOKUP(P1087,Store_Dim!$A$2:$E$21,5,FALSE)</f>
        <v>Online</v>
      </c>
      <c r="U1087" s="11" t="s">
        <v>3801</v>
      </c>
      <c r="V1087" s="14">
        <f>VLOOKUP(Table1[[#This Row],[Sales_ID]],Sales!$A$2:$O$2001,2,FALSE)</f>
        <v>45390</v>
      </c>
      <c r="W1087" s="15">
        <f>VLOOKUP(Table1[[#This Row],[Sales_ID]],Sales!$A$2:$O$2001,12,FALSE)</f>
        <v>2</v>
      </c>
      <c r="X1087" s="16" t="str">
        <f>TEXT(VLOOKUP(Table1[[#This Row],[Sales_ID]],Sales!$A$2:$O$2001,13,FALSE),"₹#,##0")</f>
        <v>₹228</v>
      </c>
      <c r="Y1087" s="51">
        <f>VLOOKUP(Table1[[#This Row],[Sales_ID]],Sales!$A$2:$O$2001,14,FALSE)</f>
        <v>0.24</v>
      </c>
      <c r="Z1087" s="11" t="str">
        <f>VLOOKUP(Table1[[#This Row],[Sales_ID]],Sales!$A$2:$O$2001,10,FALSE)</f>
        <v>COD</v>
      </c>
      <c r="AA1087" s="50">
        <f>VLOOKUP(Table1[[#This Row],[Sales_ID]],Sales!$A$2:$O$2001,15,FALSE)</f>
        <v>346.48399999999998</v>
      </c>
    </row>
    <row r="1088" spans="1:27" x14ac:dyDescent="0.3">
      <c r="A1088" s="11" t="s">
        <v>631</v>
      </c>
      <c r="B1088" s="11" t="str">
        <f>PROPER(VLOOKUP(A1088,Customer!$A$2:$J$501,9,FALSE))</f>
        <v>Jacob Wood</v>
      </c>
      <c r="C1088" s="11" t="str">
        <f>PROPER(VLOOKUP(A1088,Customer!$A$2:$H$501,3,FALSE))</f>
        <v>26</v>
      </c>
      <c r="D1088" s="11" t="str">
        <f>PROPER(VLOOKUP(A1088,Customer!$A$2:$H$501,4,FALSE))</f>
        <v>Male</v>
      </c>
      <c r="E1088" s="11" t="str">
        <f>PROPER(VLOOKUP(A1088,Customer!$A$2:$H$501,5,FALSE))</f>
        <v>Lake Samanthafort</v>
      </c>
      <c r="F1088" s="11" t="str">
        <f>PROPER(VLOOKUP(A1088,Customer!$A$2:$H$501,6,FALSE))</f>
        <v>Idaho</v>
      </c>
      <c r="G1088" s="11" t="str">
        <f>VLOOKUP(A1088,Customer!$A$2:$H$501,7,FALSE)</f>
        <v>USA</v>
      </c>
      <c r="H1088" s="11" t="str">
        <f>PROPER(VLOOKUP(A1088,Customer!$A$1:$J$501,10,FALSE))</f>
        <v>Gold</v>
      </c>
      <c r="I1088" s="11" t="s">
        <v>1680</v>
      </c>
      <c r="J1088" s="11" t="str">
        <f>VLOOKUP(I1088, Product!$A$2:$H$501, 2,FALSE)</f>
        <v>Women's Hair Dryer Brush</v>
      </c>
      <c r="K1088" s="11" t="str">
        <f>VLOOKUP(I1088,Product!$A$2:$H$501,3,FALSE)</f>
        <v>Beauty</v>
      </c>
      <c r="L1088" s="11" t="str">
        <f>VLOOKUP(I1088, Product!$A$2:$H$501, 4,FALSE)</f>
        <v>Haircare</v>
      </c>
      <c r="M1088" s="11" t="str">
        <f>VLOOKUP(I1088, Product!$A$2:$H$501,5,FALSE)</f>
        <v>Torres, Spencer and Potter</v>
      </c>
      <c r="N1088" s="12">
        <f>VLOOKUP(I1088, Product!$A$2:$I$501,8,FALSE)</f>
        <v>340.39</v>
      </c>
      <c r="O1088" s="12">
        <f>VLOOKUP(I1088, Product!$A$2:$I$501,9,FALSE)</f>
        <v>177</v>
      </c>
      <c r="P1088" s="11" t="s">
        <v>1794</v>
      </c>
      <c r="Q1088" s="11" t="str">
        <f>VLOOKUP(P1088,Store_Dim!$A$2:$E$21,2,FALSE)</f>
        <v>Thomas, Bridges and Harris</v>
      </c>
      <c r="R1088" s="11" t="str">
        <f>VLOOKUP(P1088,Store_Dim!$A$2:$E$21,3,FALSE)</f>
        <v>North</v>
      </c>
      <c r="S1088" s="11" t="str">
        <f>VLOOKUP(P1088,Store_Dim!$A$2:$E$21,4,FALSE)</f>
        <v>Sabrinatown</v>
      </c>
      <c r="T1088" s="11" t="str">
        <f>VLOOKUP(P1088,Store_Dim!$A$2:$E$21,5,FALSE)</f>
        <v>Online</v>
      </c>
      <c r="U1088" s="11" t="s">
        <v>3802</v>
      </c>
      <c r="V1088" s="14">
        <f>VLOOKUP(Table1[[#This Row],[Sales_ID]],Sales!$A$2:$O$2001,2,FALSE)</f>
        <v>45388</v>
      </c>
      <c r="W1088" s="15">
        <f>VLOOKUP(Table1[[#This Row],[Sales_ID]],Sales!$A$2:$O$2001,12,FALSE)</f>
        <v>3</v>
      </c>
      <c r="X1088" s="16" t="str">
        <f>TEXT(VLOOKUP(Table1[[#This Row],[Sales_ID]],Sales!$A$2:$O$2001,13,FALSE),"₹#,##0")</f>
        <v>₹686</v>
      </c>
      <c r="Y1088" s="51">
        <f>VLOOKUP(Table1[[#This Row],[Sales_ID]],Sales!$A$2:$O$2001,14,FALSE)</f>
        <v>0.24</v>
      </c>
      <c r="Z1088" s="11" t="str">
        <f>VLOOKUP(Table1[[#This Row],[Sales_ID]],Sales!$A$2:$O$2001,10,FALSE)</f>
        <v>PayPal</v>
      </c>
      <c r="AA1088" s="50">
        <f>VLOOKUP(Table1[[#This Row],[Sales_ID]],Sales!$A$2:$O$2001,15,FALSE)</f>
        <v>1564.0116</v>
      </c>
    </row>
    <row r="1089" spans="1:27" x14ac:dyDescent="0.3">
      <c r="A1089" s="11" t="s">
        <v>1142</v>
      </c>
      <c r="B1089" s="11" t="str">
        <f>PROPER(VLOOKUP(A1089,Customer!$A$2:$J$501,9,FALSE))</f>
        <v>Brandon Mcbride</v>
      </c>
      <c r="C1089" s="11" t="str">
        <f>PROPER(VLOOKUP(A1089,Customer!$A$2:$H$501,3,FALSE))</f>
        <v>63</v>
      </c>
      <c r="D1089" s="11" t="str">
        <f>PROPER(VLOOKUP(A1089,Customer!$A$2:$H$501,4,FALSE))</f>
        <v>Female</v>
      </c>
      <c r="E1089" s="11" t="str">
        <f>PROPER(VLOOKUP(A1089,Customer!$A$2:$H$501,5,FALSE))</f>
        <v>Kellyside</v>
      </c>
      <c r="F1089" s="11" t="str">
        <f>PROPER(VLOOKUP(A1089,Customer!$A$2:$H$501,6,FALSE))</f>
        <v>Alaska</v>
      </c>
      <c r="G1089" s="11" t="str">
        <f>VLOOKUP(A1089,Customer!$A$2:$H$501,7,FALSE)</f>
        <v>USA</v>
      </c>
      <c r="H1089" s="11" t="str">
        <f>PROPER(VLOOKUP(A1089,Customer!$A$1:$J$501,10,FALSE))</f>
        <v>Platinum</v>
      </c>
      <c r="I1089" s="11" t="s">
        <v>1606</v>
      </c>
      <c r="J1089" s="11" t="str">
        <f>VLOOKUP(I1089, Product!$A$2:$H$501, 2,FALSE)</f>
        <v>Fabric Sofa Throw Blanket</v>
      </c>
      <c r="K1089" s="11" t="str">
        <f>VLOOKUP(I1089,Product!$A$2:$H$501,3,FALSE)</f>
        <v>Home</v>
      </c>
      <c r="L1089" s="11" t="str">
        <f>VLOOKUP(I1089, Product!$A$2:$H$501, 4,FALSE)</f>
        <v>Decor</v>
      </c>
      <c r="M1089" s="11" t="str">
        <f>VLOOKUP(I1089, Product!$A$2:$H$501,5,FALSE)</f>
        <v>Hoffman Group</v>
      </c>
      <c r="N1089" s="12">
        <f>VLOOKUP(I1089, Product!$A$2:$I$501,8,FALSE)</f>
        <v>218.48</v>
      </c>
      <c r="O1089" s="12">
        <f>VLOOKUP(I1089, Product!$A$2:$I$501,9,FALSE)</f>
        <v>276</v>
      </c>
      <c r="P1089" s="11" t="s">
        <v>1761</v>
      </c>
      <c r="Q1089" s="11" t="str">
        <f>VLOOKUP(P1089,Store_Dim!$A$2:$E$21,2,FALSE)</f>
        <v>Black-Horn</v>
      </c>
      <c r="R1089" s="11" t="str">
        <f>VLOOKUP(P1089,Store_Dim!$A$2:$E$21,3,FALSE)</f>
        <v>South</v>
      </c>
      <c r="S1089" s="11" t="str">
        <f>VLOOKUP(P1089,Store_Dim!$A$2:$E$21,4,FALSE)</f>
        <v>North Nancyview</v>
      </c>
      <c r="T1089" s="11" t="str">
        <f>VLOOKUP(P1089,Store_Dim!$A$2:$E$21,5,FALSE)</f>
        <v>Outlet</v>
      </c>
      <c r="U1089" s="11" t="s">
        <v>3803</v>
      </c>
      <c r="V1089" s="14">
        <f>VLOOKUP(Table1[[#This Row],[Sales_ID]],Sales!$A$2:$O$2001,2,FALSE)</f>
        <v>45793</v>
      </c>
      <c r="W1089" s="15">
        <f>VLOOKUP(Table1[[#This Row],[Sales_ID]],Sales!$A$2:$O$2001,12,FALSE)</f>
        <v>1</v>
      </c>
      <c r="X1089" s="16" t="str">
        <f>TEXT(VLOOKUP(Table1[[#This Row],[Sales_ID]],Sales!$A$2:$O$2001,13,FALSE),"₹#,##0")</f>
        <v>₹723</v>
      </c>
      <c r="Y1089" s="51">
        <f>VLOOKUP(Table1[[#This Row],[Sales_ID]],Sales!$A$2:$O$2001,14,FALSE)</f>
        <v>0.18</v>
      </c>
      <c r="Z1089" s="11" t="str">
        <f>VLOOKUP(Table1[[#This Row],[Sales_ID]],Sales!$A$2:$O$2001,10,FALSE)</f>
        <v>Credit Card</v>
      </c>
      <c r="AA1089" s="50">
        <f>VLOOKUP(Table1[[#This Row],[Sales_ID]],Sales!$A$2:$O$2001,15,FALSE)</f>
        <v>592.50740000000008</v>
      </c>
    </row>
    <row r="1090" spans="1:27" x14ac:dyDescent="0.3">
      <c r="A1090" s="11" t="s">
        <v>475</v>
      </c>
      <c r="B1090" s="11" t="str">
        <f>PROPER(VLOOKUP(A1090,Customer!$A$2:$J$501,9,FALSE))</f>
        <v>Patty Francis</v>
      </c>
      <c r="C1090" s="11" t="str">
        <f>PROPER(VLOOKUP(A1090,Customer!$A$2:$H$501,3,FALSE))</f>
        <v>63</v>
      </c>
      <c r="D1090" s="11" t="str">
        <f>PROPER(VLOOKUP(A1090,Customer!$A$2:$H$501,4,FALSE))</f>
        <v>Female</v>
      </c>
      <c r="E1090" s="11" t="str">
        <f>PROPER(VLOOKUP(A1090,Customer!$A$2:$H$501,5,FALSE))</f>
        <v>South Brooke</v>
      </c>
      <c r="F1090" s="11" t="str">
        <f>PROPER(VLOOKUP(A1090,Customer!$A$2:$H$501,6,FALSE))</f>
        <v>Pennsylvania</v>
      </c>
      <c r="G1090" s="11" t="str">
        <f>VLOOKUP(A1090,Customer!$A$2:$H$501,7,FALSE)</f>
        <v>USA</v>
      </c>
      <c r="H1090" s="11" t="str">
        <f>PROPER(VLOOKUP(A1090,Customer!$A$1:$J$501,10,FALSE))</f>
        <v>Gold</v>
      </c>
      <c r="I1090" s="11" t="s">
        <v>1618</v>
      </c>
      <c r="J1090" s="11" t="str">
        <f>VLOOKUP(I1090, Product!$A$2:$H$501, 2,FALSE)</f>
        <v>Bedroom Table Lamp</v>
      </c>
      <c r="K1090" s="11" t="str">
        <f>VLOOKUP(I1090,Product!$A$2:$H$501,3,FALSE)</f>
        <v>Home</v>
      </c>
      <c r="L1090" s="11" t="str">
        <f>VLOOKUP(I1090, Product!$A$2:$H$501, 4,FALSE)</f>
        <v>Lighting</v>
      </c>
      <c r="M1090" s="11" t="str">
        <f>VLOOKUP(I1090, Product!$A$2:$H$501,5,FALSE)</f>
        <v>Jones LLC</v>
      </c>
      <c r="N1090" s="12">
        <f>VLOOKUP(I1090, Product!$A$2:$I$501,8,FALSE)</f>
        <v>382.22</v>
      </c>
      <c r="O1090" s="12">
        <f>VLOOKUP(I1090, Product!$A$2:$I$501,9,FALSE)</f>
        <v>329</v>
      </c>
      <c r="P1090" s="11" t="s">
        <v>1773</v>
      </c>
      <c r="Q1090" s="11" t="str">
        <f>VLOOKUP(P1090,Store_Dim!$A$2:$E$21,2,FALSE)</f>
        <v>Gray Ltd</v>
      </c>
      <c r="R1090" s="11" t="str">
        <f>VLOOKUP(P1090,Store_Dim!$A$2:$E$21,3,FALSE)</f>
        <v>North</v>
      </c>
      <c r="S1090" s="11" t="str">
        <f>VLOOKUP(P1090,Store_Dim!$A$2:$E$21,4,FALSE)</f>
        <v>New Michaelchester</v>
      </c>
      <c r="T1090" s="11" t="str">
        <f>VLOOKUP(P1090,Store_Dim!$A$2:$E$21,5,FALSE)</f>
        <v>Outlet</v>
      </c>
      <c r="U1090" s="11" t="s">
        <v>3804</v>
      </c>
      <c r="V1090" s="14">
        <f>VLOOKUP(Table1[[#This Row],[Sales_ID]],Sales!$A$2:$O$2001,2,FALSE)</f>
        <v>45615</v>
      </c>
      <c r="W1090" s="15">
        <f>VLOOKUP(Table1[[#This Row],[Sales_ID]],Sales!$A$2:$O$2001,12,FALSE)</f>
        <v>3</v>
      </c>
      <c r="X1090" s="16" t="str">
        <f>TEXT(VLOOKUP(Table1[[#This Row],[Sales_ID]],Sales!$A$2:$O$2001,13,FALSE),"₹#,##0")</f>
        <v>₹586</v>
      </c>
      <c r="Y1090" s="51">
        <f>VLOOKUP(Table1[[#This Row],[Sales_ID]],Sales!$A$2:$O$2001,14,FALSE)</f>
        <v>0.14000000000000001</v>
      </c>
      <c r="Z1090" s="11" t="str">
        <f>VLOOKUP(Table1[[#This Row],[Sales_ID]],Sales!$A$2:$O$2001,10,FALSE)</f>
        <v>COD</v>
      </c>
      <c r="AA1090" s="50">
        <f>VLOOKUP(Table1[[#This Row],[Sales_ID]],Sales!$A$2:$O$2001,15,FALSE)</f>
        <v>1510.7190000000001</v>
      </c>
    </row>
    <row r="1091" spans="1:27" x14ac:dyDescent="0.3">
      <c r="A1091" s="11" t="s">
        <v>975</v>
      </c>
      <c r="B1091" s="11" t="str">
        <f>PROPER(VLOOKUP(A1091,Customer!$A$2:$J$501,9,FALSE))</f>
        <v>Stacy Collins</v>
      </c>
      <c r="C1091" s="11" t="str">
        <f>PROPER(VLOOKUP(A1091,Customer!$A$2:$H$501,3,FALSE))</f>
        <v>41</v>
      </c>
      <c r="D1091" s="11" t="str">
        <f>PROPER(VLOOKUP(A1091,Customer!$A$2:$H$501,4,FALSE))</f>
        <v>Female</v>
      </c>
      <c r="E1091" s="11" t="str">
        <f>PROPER(VLOOKUP(A1091,Customer!$A$2:$H$501,5,FALSE))</f>
        <v>Randychester</v>
      </c>
      <c r="F1091" s="11" t="str">
        <f>PROPER(VLOOKUP(A1091,Customer!$A$2:$H$501,6,FALSE))</f>
        <v>California</v>
      </c>
      <c r="G1091" s="11" t="str">
        <f>VLOOKUP(A1091,Customer!$A$2:$H$501,7,FALSE)</f>
        <v>USA</v>
      </c>
      <c r="H1091" s="11" t="str">
        <f>PROPER(VLOOKUP(A1091,Customer!$A$1:$J$501,10,FALSE))</f>
        <v>Bronze</v>
      </c>
      <c r="I1091" s="11" t="s">
        <v>1640</v>
      </c>
      <c r="J1091" s="11" t="str">
        <f>VLOOKUP(I1091, Product!$A$2:$H$501, 2,FALSE)</f>
        <v>Men's Winter Jacket</v>
      </c>
      <c r="K1091" s="11" t="str">
        <f>VLOOKUP(I1091,Product!$A$2:$H$501,3,FALSE)</f>
        <v>Clothing</v>
      </c>
      <c r="L1091" s="11" t="str">
        <f>VLOOKUP(I1091, Product!$A$2:$H$501, 4,FALSE)</f>
        <v>Outerwear</v>
      </c>
      <c r="M1091" s="11" t="str">
        <f>VLOOKUP(I1091, Product!$A$2:$H$501,5,FALSE)</f>
        <v>Kelly, Smith and Perez</v>
      </c>
      <c r="N1091" s="12">
        <f>VLOOKUP(I1091, Product!$A$2:$I$501,8,FALSE)</f>
        <v>167.34</v>
      </c>
      <c r="O1091" s="12">
        <f>VLOOKUP(I1091, Product!$A$2:$I$501,9,FALSE)</f>
        <v>296</v>
      </c>
      <c r="P1091" s="11" t="s">
        <v>1797</v>
      </c>
      <c r="Q1091" s="11" t="str">
        <f>VLOOKUP(P1091,Store_Dim!$A$2:$E$21,2,FALSE)</f>
        <v>Gardner, Humphrey and Contreras</v>
      </c>
      <c r="R1091" s="11" t="str">
        <f>VLOOKUP(P1091,Store_Dim!$A$2:$E$21,3,FALSE)</f>
        <v>East</v>
      </c>
      <c r="S1091" s="11" t="str">
        <f>VLOOKUP(P1091,Store_Dim!$A$2:$E$21,4,FALSE)</f>
        <v>Johnsonville</v>
      </c>
      <c r="T1091" s="11" t="str">
        <f>VLOOKUP(P1091,Store_Dim!$A$2:$E$21,5,FALSE)</f>
        <v>Flagship</v>
      </c>
      <c r="U1091" s="11" t="s">
        <v>3805</v>
      </c>
      <c r="V1091" s="14">
        <f>VLOOKUP(Table1[[#This Row],[Sales_ID]],Sales!$A$2:$O$2001,2,FALSE)</f>
        <v>45666</v>
      </c>
      <c r="W1091" s="15">
        <f>VLOOKUP(Table1[[#This Row],[Sales_ID]],Sales!$A$2:$O$2001,12,FALSE)</f>
        <v>2</v>
      </c>
      <c r="X1091" s="16" t="str">
        <f>TEXT(VLOOKUP(Table1[[#This Row],[Sales_ID]],Sales!$A$2:$O$2001,13,FALSE),"₹#,##0")</f>
        <v>₹636</v>
      </c>
      <c r="Y1091" s="51">
        <f>VLOOKUP(Table1[[#This Row],[Sales_ID]],Sales!$A$2:$O$2001,14,FALSE)</f>
        <v>0.13</v>
      </c>
      <c r="Z1091" s="11" t="str">
        <f>VLOOKUP(Table1[[#This Row],[Sales_ID]],Sales!$A$2:$O$2001,10,FALSE)</f>
        <v>PayPal</v>
      </c>
      <c r="AA1091" s="50">
        <f>VLOOKUP(Table1[[#This Row],[Sales_ID]],Sales!$A$2:$O$2001,15,FALSE)</f>
        <v>1106.3094000000001</v>
      </c>
    </row>
    <row r="1092" spans="1:27" x14ac:dyDescent="0.3">
      <c r="A1092" s="11" t="s">
        <v>1386</v>
      </c>
      <c r="B1092" s="11" t="str">
        <f>PROPER(VLOOKUP(A1092,Customer!$A$2:$J$501,9,FALSE))</f>
        <v>Eric Holmes</v>
      </c>
      <c r="C1092" s="11" t="str">
        <f>PROPER(VLOOKUP(A1092,Customer!$A$2:$H$501,3,FALSE))</f>
        <v>64</v>
      </c>
      <c r="D1092" s="11" t="str">
        <f>PROPER(VLOOKUP(A1092,Customer!$A$2:$H$501,4,FALSE))</f>
        <v>Female</v>
      </c>
      <c r="E1092" s="11" t="str">
        <f>PROPER(VLOOKUP(A1092,Customer!$A$2:$H$501,5,FALSE))</f>
        <v>Smithville</v>
      </c>
      <c r="F1092" s="11" t="str">
        <f>PROPER(VLOOKUP(A1092,Customer!$A$2:$H$501,6,FALSE))</f>
        <v>Wyoming</v>
      </c>
      <c r="G1092" s="11" t="str">
        <f>VLOOKUP(A1092,Customer!$A$2:$H$501,7,FALSE)</f>
        <v>USA</v>
      </c>
      <c r="H1092" s="11" t="str">
        <f>PROPER(VLOOKUP(A1092,Customer!$A$1:$J$501,10,FALSE))</f>
        <v>Bronze</v>
      </c>
      <c r="I1092" s="11" t="s">
        <v>1710</v>
      </c>
      <c r="J1092" s="11" t="str">
        <f>VLOOKUP(I1092, Product!$A$2:$H$501, 2,FALSE)</f>
        <v>Badminton Racket Set</v>
      </c>
      <c r="K1092" s="11" t="str">
        <f>VLOOKUP(I1092,Product!$A$2:$H$501,3,FALSE)</f>
        <v>Sports</v>
      </c>
      <c r="L1092" s="11" t="str">
        <f>VLOOKUP(I1092, Product!$A$2:$H$501, 4,FALSE)</f>
        <v>Equipment</v>
      </c>
      <c r="M1092" s="11" t="str">
        <f>VLOOKUP(I1092, Product!$A$2:$H$501,5,FALSE)</f>
        <v>Robinson-Brown</v>
      </c>
      <c r="N1092" s="12">
        <f>VLOOKUP(I1092, Product!$A$2:$I$501,8,FALSE)</f>
        <v>285.54000000000002</v>
      </c>
      <c r="O1092" s="12">
        <f>VLOOKUP(I1092, Product!$A$2:$I$501,9,FALSE)</f>
        <v>358</v>
      </c>
      <c r="P1092" s="11" t="s">
        <v>1776</v>
      </c>
      <c r="Q1092" s="11" t="str">
        <f>VLOOKUP(P1092,Store_Dim!$A$2:$E$21,2,FALSE)</f>
        <v>Benson-Elliott</v>
      </c>
      <c r="R1092" s="11" t="str">
        <f>VLOOKUP(P1092,Store_Dim!$A$2:$E$21,3,FALSE)</f>
        <v>East</v>
      </c>
      <c r="S1092" s="11" t="str">
        <f>VLOOKUP(P1092,Store_Dim!$A$2:$E$21,4,FALSE)</f>
        <v>Port Josephberg</v>
      </c>
      <c r="T1092" s="11" t="str">
        <f>VLOOKUP(P1092,Store_Dim!$A$2:$E$21,5,FALSE)</f>
        <v>Online</v>
      </c>
      <c r="U1092" s="11" t="s">
        <v>2024</v>
      </c>
      <c r="V1092" s="14">
        <f>VLOOKUP(Table1[[#This Row],[Sales_ID]],Sales!$A$2:$O$2001,2,FALSE)</f>
        <v>45600</v>
      </c>
      <c r="W1092" s="15">
        <f>VLOOKUP(Table1[[#This Row],[Sales_ID]],Sales!$A$2:$O$2001,12,FALSE)</f>
        <v>1</v>
      </c>
      <c r="X1092" s="16" t="str">
        <f>TEXT(VLOOKUP(Table1[[#This Row],[Sales_ID]],Sales!$A$2:$O$2001,13,FALSE),"₹#,##0")</f>
        <v>₹455</v>
      </c>
      <c r="Y1092" s="51">
        <f>VLOOKUP(Table1[[#This Row],[Sales_ID]],Sales!$A$2:$O$2001,14,FALSE)</f>
        <v>0.16</v>
      </c>
      <c r="Z1092" s="11" t="str">
        <f>VLOOKUP(Table1[[#This Row],[Sales_ID]],Sales!$A$2:$O$2001,10,FALSE)</f>
        <v>PayPal</v>
      </c>
      <c r="AA1092" s="50">
        <f>VLOOKUP(Table1[[#This Row],[Sales_ID]],Sales!$A$2:$O$2001,15,FALSE)</f>
        <v>381.95639999999997</v>
      </c>
    </row>
    <row r="1093" spans="1:27" x14ac:dyDescent="0.3">
      <c r="A1093" s="11" t="s">
        <v>881</v>
      </c>
      <c r="B1093" s="11" t="str">
        <f>PROPER(VLOOKUP(A1093,Customer!$A$2:$J$501,9,FALSE))</f>
        <v>Jeffrey Gomez</v>
      </c>
      <c r="C1093" s="11" t="str">
        <f>PROPER(VLOOKUP(A1093,Customer!$A$2:$H$501,3,FALSE))</f>
        <v>22</v>
      </c>
      <c r="D1093" s="11" t="str">
        <f>PROPER(VLOOKUP(A1093,Customer!$A$2:$H$501,4,FALSE))</f>
        <v>Female</v>
      </c>
      <c r="E1093" s="11" t="str">
        <f>PROPER(VLOOKUP(A1093,Customer!$A$2:$H$501,5,FALSE))</f>
        <v>Lake Nicole</v>
      </c>
      <c r="F1093" s="11" t="str">
        <f>PROPER(VLOOKUP(A1093,Customer!$A$2:$H$501,6,FALSE))</f>
        <v>Colorado</v>
      </c>
      <c r="G1093" s="11" t="str">
        <f>VLOOKUP(A1093,Customer!$A$2:$H$501,7,FALSE)</f>
        <v>USA</v>
      </c>
      <c r="H1093" s="11" t="str">
        <f>PROPER(VLOOKUP(A1093,Customer!$A$1:$J$501,10,FALSE))</f>
        <v>Platinum</v>
      </c>
      <c r="I1093" s="11" t="s">
        <v>1576</v>
      </c>
      <c r="J1093" s="11" t="str">
        <f>VLOOKUP(I1093, Product!$A$2:$H$501, 2,FALSE)</f>
        <v>Decorative Wall Mirror</v>
      </c>
      <c r="K1093" s="11" t="str">
        <f>VLOOKUP(I1093,Product!$A$2:$H$501,3,FALSE)</f>
        <v>Home</v>
      </c>
      <c r="L1093" s="11" t="str">
        <f>VLOOKUP(I1093, Product!$A$2:$H$501, 4,FALSE)</f>
        <v>Decor</v>
      </c>
      <c r="M1093" s="11" t="str">
        <f>VLOOKUP(I1093, Product!$A$2:$H$501,5,FALSE)</f>
        <v>Luna, Anderson and Bowman</v>
      </c>
      <c r="N1093" s="12">
        <f>VLOOKUP(I1093, Product!$A$2:$I$501,8,FALSE)</f>
        <v>48.01</v>
      </c>
      <c r="O1093" s="12">
        <f>VLOOKUP(I1093, Product!$A$2:$I$501,9,FALSE)</f>
        <v>439</v>
      </c>
      <c r="P1093" s="11" t="s">
        <v>1769</v>
      </c>
      <c r="Q1093" s="11" t="str">
        <f>VLOOKUP(P1093,Store_Dim!$A$2:$E$21,2,FALSE)</f>
        <v>Alexander Group</v>
      </c>
      <c r="R1093" s="11" t="str">
        <f>VLOOKUP(P1093,Store_Dim!$A$2:$E$21,3,FALSE)</f>
        <v>South</v>
      </c>
      <c r="S1093" s="11" t="str">
        <f>VLOOKUP(P1093,Store_Dim!$A$2:$E$21,4,FALSE)</f>
        <v>Port Sharon</v>
      </c>
      <c r="T1093" s="11" t="str">
        <f>VLOOKUP(P1093,Store_Dim!$A$2:$E$21,5,FALSE)</f>
        <v>Online</v>
      </c>
      <c r="U1093" s="11" t="s">
        <v>3806</v>
      </c>
      <c r="V1093" s="14">
        <f>VLOOKUP(Table1[[#This Row],[Sales_ID]],Sales!$A$2:$O$2001,2,FALSE)</f>
        <v>45644</v>
      </c>
      <c r="W1093" s="15">
        <f>VLOOKUP(Table1[[#This Row],[Sales_ID]],Sales!$A$2:$O$2001,12,FALSE)</f>
        <v>2</v>
      </c>
      <c r="X1093" s="16" t="str">
        <f>TEXT(VLOOKUP(Table1[[#This Row],[Sales_ID]],Sales!$A$2:$O$2001,13,FALSE),"₹#,##0")</f>
        <v>₹354</v>
      </c>
      <c r="Y1093" s="51">
        <f>VLOOKUP(Table1[[#This Row],[Sales_ID]],Sales!$A$2:$O$2001,14,FALSE)</f>
        <v>0.01</v>
      </c>
      <c r="Z1093" s="11" t="str">
        <f>VLOOKUP(Table1[[#This Row],[Sales_ID]],Sales!$A$2:$O$2001,10,FALSE)</f>
        <v>Credit Card</v>
      </c>
      <c r="AA1093" s="50">
        <f>VLOOKUP(Table1[[#This Row],[Sales_ID]],Sales!$A$2:$O$2001,15,FALSE)</f>
        <v>700.40520000000004</v>
      </c>
    </row>
    <row r="1094" spans="1:27" x14ac:dyDescent="0.3">
      <c r="A1094" s="11" t="s">
        <v>842</v>
      </c>
      <c r="B1094" s="11" t="str">
        <f>PROPER(VLOOKUP(A1094,Customer!$A$2:$J$501,9,FALSE))</f>
        <v>Matthew Payne</v>
      </c>
      <c r="C1094" s="11" t="str">
        <f>PROPER(VLOOKUP(A1094,Customer!$A$2:$H$501,3,FALSE))</f>
        <v>25</v>
      </c>
      <c r="D1094" s="11" t="str">
        <f>PROPER(VLOOKUP(A1094,Customer!$A$2:$H$501,4,FALSE))</f>
        <v>Male</v>
      </c>
      <c r="E1094" s="11" t="str">
        <f>PROPER(VLOOKUP(A1094,Customer!$A$2:$H$501,5,FALSE))</f>
        <v>Grahamfurt</v>
      </c>
      <c r="F1094" s="11" t="str">
        <f>PROPER(VLOOKUP(A1094,Customer!$A$2:$H$501,6,FALSE))</f>
        <v>Wyoming</v>
      </c>
      <c r="G1094" s="11" t="str">
        <f>VLOOKUP(A1094,Customer!$A$2:$H$501,7,FALSE)</f>
        <v>USA</v>
      </c>
      <c r="H1094" s="11" t="str">
        <f>PROPER(VLOOKUP(A1094,Customer!$A$1:$J$501,10,FALSE))</f>
        <v>Gold</v>
      </c>
      <c r="I1094" s="11" t="s">
        <v>1620</v>
      </c>
      <c r="J1094" s="11" t="str">
        <f>VLOOKUP(I1094, Product!$A$2:$H$501, 2,FALSE)</f>
        <v>Women's Summer Dress</v>
      </c>
      <c r="K1094" s="11" t="str">
        <f>VLOOKUP(I1094,Product!$A$2:$H$501,3,FALSE)</f>
        <v>Clothing</v>
      </c>
      <c r="L1094" s="11" t="str">
        <f>VLOOKUP(I1094, Product!$A$2:$H$501, 4,FALSE)</f>
        <v>Tops</v>
      </c>
      <c r="M1094" s="11" t="str">
        <f>VLOOKUP(I1094, Product!$A$2:$H$501,5,FALSE)</f>
        <v>Smith-Mills</v>
      </c>
      <c r="N1094" s="12">
        <f>VLOOKUP(I1094, Product!$A$2:$I$501,8,FALSE)</f>
        <v>223.43</v>
      </c>
      <c r="O1094" s="12">
        <f>VLOOKUP(I1094, Product!$A$2:$I$501,9,FALSE)</f>
        <v>154</v>
      </c>
      <c r="P1094" s="11" t="s">
        <v>1779</v>
      </c>
      <c r="Q1094" s="11" t="str">
        <f>VLOOKUP(P1094,Store_Dim!$A$2:$E$21,2,FALSE)</f>
        <v>Martinez-Mullins</v>
      </c>
      <c r="R1094" s="11" t="str">
        <f>VLOOKUP(P1094,Store_Dim!$A$2:$E$21,3,FALSE)</f>
        <v>South</v>
      </c>
      <c r="S1094" s="11" t="str">
        <f>VLOOKUP(P1094,Store_Dim!$A$2:$E$21,4,FALSE)</f>
        <v>Williamsfurt</v>
      </c>
      <c r="T1094" s="11" t="str">
        <f>VLOOKUP(P1094,Store_Dim!$A$2:$E$21,5,FALSE)</f>
        <v>Online</v>
      </c>
      <c r="U1094" s="11" t="s">
        <v>3807</v>
      </c>
      <c r="V1094" s="14">
        <f>VLOOKUP(Table1[[#This Row],[Sales_ID]],Sales!$A$2:$O$2001,2,FALSE)</f>
        <v>45648</v>
      </c>
      <c r="W1094" s="15">
        <f>VLOOKUP(Table1[[#This Row],[Sales_ID]],Sales!$A$2:$O$2001,12,FALSE)</f>
        <v>1</v>
      </c>
      <c r="X1094" s="16" t="str">
        <f>TEXT(VLOOKUP(Table1[[#This Row],[Sales_ID]],Sales!$A$2:$O$2001,13,FALSE),"₹#,##0")</f>
        <v>₹378</v>
      </c>
      <c r="Y1094" s="51">
        <f>VLOOKUP(Table1[[#This Row],[Sales_ID]],Sales!$A$2:$O$2001,14,FALSE)</f>
        <v>0.15</v>
      </c>
      <c r="Z1094" s="11" t="str">
        <f>VLOOKUP(Table1[[#This Row],[Sales_ID]],Sales!$A$2:$O$2001,10,FALSE)</f>
        <v>Credit Card</v>
      </c>
      <c r="AA1094" s="50">
        <f>VLOOKUP(Table1[[#This Row],[Sales_ID]],Sales!$A$2:$O$2001,15,FALSE)</f>
        <v>320.892</v>
      </c>
    </row>
    <row r="1095" spans="1:27" x14ac:dyDescent="0.3">
      <c r="A1095" s="11" t="s">
        <v>669</v>
      </c>
      <c r="B1095" s="11" t="str">
        <f>PROPER(VLOOKUP(A1095,Customer!$A$2:$J$501,9,FALSE))</f>
        <v>Michelle Carpenter</v>
      </c>
      <c r="C1095" s="11" t="str">
        <f>PROPER(VLOOKUP(A1095,Customer!$A$2:$H$501,3,FALSE))</f>
        <v>44</v>
      </c>
      <c r="D1095" s="11" t="str">
        <f>PROPER(VLOOKUP(A1095,Customer!$A$2:$H$501,4,FALSE))</f>
        <v>Female</v>
      </c>
      <c r="E1095" s="11" t="str">
        <f>PROPER(VLOOKUP(A1095,Customer!$A$2:$H$501,5,FALSE))</f>
        <v>Lake Danielleton</v>
      </c>
      <c r="F1095" s="11" t="str">
        <f>PROPER(VLOOKUP(A1095,Customer!$A$2:$H$501,6,FALSE))</f>
        <v>New Jersey</v>
      </c>
      <c r="G1095" s="11" t="str">
        <f>VLOOKUP(A1095,Customer!$A$2:$H$501,7,FALSE)</f>
        <v>USA</v>
      </c>
      <c r="H1095" s="11" t="str">
        <f>PROPER(VLOOKUP(A1095,Customer!$A$1:$J$501,10,FALSE))</f>
        <v>Gold</v>
      </c>
      <c r="I1095" s="11" t="s">
        <v>1684</v>
      </c>
      <c r="J1095" s="11" t="str">
        <f>VLOOKUP(I1095, Product!$A$2:$H$501, 2,FALSE)</f>
        <v>Wooden Nightstand</v>
      </c>
      <c r="K1095" s="11" t="str">
        <f>VLOOKUP(I1095,Product!$A$2:$H$501,3,FALSE)</f>
        <v>Home</v>
      </c>
      <c r="L1095" s="11" t="str">
        <f>VLOOKUP(I1095, Product!$A$2:$H$501, 4,FALSE)</f>
        <v>Furniture</v>
      </c>
      <c r="M1095" s="11" t="str">
        <f>VLOOKUP(I1095, Product!$A$2:$H$501,5,FALSE)</f>
        <v>Wolfe, Ross and Hester</v>
      </c>
      <c r="N1095" s="12">
        <f>VLOOKUP(I1095, Product!$A$2:$I$501,8,FALSE)</f>
        <v>243.7</v>
      </c>
      <c r="O1095" s="12">
        <f>VLOOKUP(I1095, Product!$A$2:$I$501,9,FALSE)</f>
        <v>130</v>
      </c>
      <c r="P1095" s="11" t="s">
        <v>1761</v>
      </c>
      <c r="Q1095" s="11" t="str">
        <f>VLOOKUP(P1095,Store_Dim!$A$2:$E$21,2,FALSE)</f>
        <v>Black-Horn</v>
      </c>
      <c r="R1095" s="11" t="str">
        <f>VLOOKUP(P1095,Store_Dim!$A$2:$E$21,3,FALSE)</f>
        <v>South</v>
      </c>
      <c r="S1095" s="11" t="str">
        <f>VLOOKUP(P1095,Store_Dim!$A$2:$E$21,4,FALSE)</f>
        <v>North Nancyview</v>
      </c>
      <c r="T1095" s="11" t="str">
        <f>VLOOKUP(P1095,Store_Dim!$A$2:$E$21,5,FALSE)</f>
        <v>Outlet</v>
      </c>
      <c r="U1095" s="11" t="s">
        <v>3808</v>
      </c>
      <c r="V1095" s="14">
        <f>VLOOKUP(Table1[[#This Row],[Sales_ID]],Sales!$A$2:$O$2001,2,FALSE)</f>
        <v>45500</v>
      </c>
      <c r="W1095" s="15">
        <f>VLOOKUP(Table1[[#This Row],[Sales_ID]],Sales!$A$2:$O$2001,12,FALSE)</f>
        <v>3</v>
      </c>
      <c r="X1095" s="16" t="str">
        <f>TEXT(VLOOKUP(Table1[[#This Row],[Sales_ID]],Sales!$A$2:$O$2001,13,FALSE),"₹#,##0")</f>
        <v>₹901</v>
      </c>
      <c r="Y1095" s="51">
        <f>VLOOKUP(Table1[[#This Row],[Sales_ID]],Sales!$A$2:$O$2001,14,FALSE)</f>
        <v>0</v>
      </c>
      <c r="Z1095" s="11" t="str">
        <f>VLOOKUP(Table1[[#This Row],[Sales_ID]],Sales!$A$2:$O$2001,10,FALSE)</f>
        <v>Credit Card</v>
      </c>
      <c r="AA1095" s="50">
        <f>VLOOKUP(Table1[[#This Row],[Sales_ID]],Sales!$A$2:$O$2001,15,FALSE)</f>
        <v>2704.47</v>
      </c>
    </row>
    <row r="1096" spans="1:27" x14ac:dyDescent="0.3">
      <c r="A1096" s="11" t="s">
        <v>654</v>
      </c>
      <c r="B1096" s="11" t="str">
        <f>PROPER(VLOOKUP(A1096,Customer!$A$2:$J$501,9,FALSE))</f>
        <v>Anna Perez</v>
      </c>
      <c r="C1096" s="11" t="str">
        <f>PROPER(VLOOKUP(A1096,Customer!$A$2:$H$501,3,FALSE))</f>
        <v>30</v>
      </c>
      <c r="D1096" s="11" t="str">
        <f>PROPER(VLOOKUP(A1096,Customer!$A$2:$H$501,4,FALSE))</f>
        <v>Male</v>
      </c>
      <c r="E1096" s="11" t="str">
        <f>PROPER(VLOOKUP(A1096,Customer!$A$2:$H$501,5,FALSE))</f>
        <v>South Jerry</v>
      </c>
      <c r="F1096" s="11" t="str">
        <f>PROPER(VLOOKUP(A1096,Customer!$A$2:$H$501,6,FALSE))</f>
        <v>Maine</v>
      </c>
      <c r="G1096" s="11" t="str">
        <f>VLOOKUP(A1096,Customer!$A$2:$H$501,7,FALSE)</f>
        <v>USA</v>
      </c>
      <c r="H1096" s="11" t="str">
        <f>PROPER(VLOOKUP(A1096,Customer!$A$1:$J$501,10,FALSE))</f>
        <v>Platinum</v>
      </c>
      <c r="I1096" s="11" t="s">
        <v>1608</v>
      </c>
      <c r="J1096" s="11" t="str">
        <f>VLOOKUP(I1096, Product!$A$2:$H$501, 2,FALSE)</f>
        <v>Stainless Steel Cutlery Set</v>
      </c>
      <c r="K1096" s="11" t="str">
        <f>VLOOKUP(I1096,Product!$A$2:$H$501,3,FALSE)</f>
        <v>Home</v>
      </c>
      <c r="L1096" s="11" t="str">
        <f>VLOOKUP(I1096, Product!$A$2:$H$501, 4,FALSE)</f>
        <v>Kitchen</v>
      </c>
      <c r="M1096" s="11" t="str">
        <f>VLOOKUP(I1096, Product!$A$2:$H$501,5,FALSE)</f>
        <v>Stevens, Fernandez and Martin</v>
      </c>
      <c r="N1096" s="12">
        <f>VLOOKUP(I1096, Product!$A$2:$I$501,8,FALSE)</f>
        <v>19.52</v>
      </c>
      <c r="O1096" s="12">
        <f>VLOOKUP(I1096, Product!$A$2:$I$501,9,FALSE)</f>
        <v>57</v>
      </c>
      <c r="P1096" s="11" t="s">
        <v>1773</v>
      </c>
      <c r="Q1096" s="11" t="str">
        <f>VLOOKUP(P1096,Store_Dim!$A$2:$E$21,2,FALSE)</f>
        <v>Gray Ltd</v>
      </c>
      <c r="R1096" s="11" t="str">
        <f>VLOOKUP(P1096,Store_Dim!$A$2:$E$21,3,FALSE)</f>
        <v>North</v>
      </c>
      <c r="S1096" s="11" t="str">
        <f>VLOOKUP(P1096,Store_Dim!$A$2:$E$21,4,FALSE)</f>
        <v>New Michaelchester</v>
      </c>
      <c r="T1096" s="11" t="str">
        <f>VLOOKUP(P1096,Store_Dim!$A$2:$E$21,5,FALSE)</f>
        <v>Outlet</v>
      </c>
      <c r="U1096" s="11" t="s">
        <v>3809</v>
      </c>
      <c r="V1096" s="14">
        <f>VLOOKUP(Table1[[#This Row],[Sales_ID]],Sales!$A$2:$O$2001,2,FALSE)</f>
        <v>45806</v>
      </c>
      <c r="W1096" s="15">
        <f>VLOOKUP(Table1[[#This Row],[Sales_ID]],Sales!$A$2:$O$2001,12,FALSE)</f>
        <v>1</v>
      </c>
      <c r="X1096" s="16" t="str">
        <f>TEXT(VLOOKUP(Table1[[#This Row],[Sales_ID]],Sales!$A$2:$O$2001,13,FALSE),"₹#,##0")</f>
        <v>₹563</v>
      </c>
      <c r="Y1096" s="51">
        <f>VLOOKUP(Table1[[#This Row],[Sales_ID]],Sales!$A$2:$O$2001,14,FALSE)</f>
        <v>0.1</v>
      </c>
      <c r="Z1096" s="11" t="str">
        <f>VLOOKUP(Table1[[#This Row],[Sales_ID]],Sales!$A$2:$O$2001,10,FALSE)</f>
        <v>Credit Card</v>
      </c>
      <c r="AA1096" s="50">
        <f>VLOOKUP(Table1[[#This Row],[Sales_ID]],Sales!$A$2:$O$2001,15,FALSE)</f>
        <v>506.709</v>
      </c>
    </row>
    <row r="1097" spans="1:27" x14ac:dyDescent="0.3">
      <c r="A1097" s="11" t="s">
        <v>198</v>
      </c>
      <c r="B1097" s="11" t="str">
        <f>PROPER(VLOOKUP(A1097,Customer!$A$2:$J$501,9,FALSE))</f>
        <v>Debra Liu</v>
      </c>
      <c r="C1097" s="11" t="str">
        <f>PROPER(VLOOKUP(A1097,Customer!$A$2:$H$501,3,FALSE))</f>
        <v>55</v>
      </c>
      <c r="D1097" s="11" t="str">
        <f>PROPER(VLOOKUP(A1097,Customer!$A$2:$H$501,4,FALSE))</f>
        <v>Male</v>
      </c>
      <c r="E1097" s="11" t="str">
        <f>PROPER(VLOOKUP(A1097,Customer!$A$2:$H$501,5,FALSE))</f>
        <v>South Timtown</v>
      </c>
      <c r="F1097" s="11" t="str">
        <f>PROPER(VLOOKUP(A1097,Customer!$A$2:$H$501,6,FALSE))</f>
        <v>Minnesota</v>
      </c>
      <c r="G1097" s="11" t="str">
        <f>VLOOKUP(A1097,Customer!$A$2:$H$501,7,FALSE)</f>
        <v>USA</v>
      </c>
      <c r="H1097" s="11" t="str">
        <f>PROPER(VLOOKUP(A1097,Customer!$A$1:$J$501,10,FALSE))</f>
        <v>Bronze</v>
      </c>
      <c r="I1097" s="11" t="s">
        <v>1688</v>
      </c>
      <c r="J1097" s="11" t="str">
        <f>VLOOKUP(I1097, Product!$A$2:$H$501, 2,FALSE)</f>
        <v>Kitchen Storage Rack</v>
      </c>
      <c r="K1097" s="11" t="str">
        <f>VLOOKUP(I1097,Product!$A$2:$H$501,3,FALSE)</f>
        <v>Home</v>
      </c>
      <c r="L1097" s="11" t="str">
        <f>VLOOKUP(I1097, Product!$A$2:$H$501, 4,FALSE)</f>
        <v>Storage</v>
      </c>
      <c r="M1097" s="11" t="str">
        <f>VLOOKUP(I1097, Product!$A$2:$H$501,5,FALSE)</f>
        <v>Duran Group</v>
      </c>
      <c r="N1097" s="12">
        <f>VLOOKUP(I1097, Product!$A$2:$I$501,8,FALSE)</f>
        <v>138.05000000000001</v>
      </c>
      <c r="O1097" s="12">
        <f>VLOOKUP(I1097, Product!$A$2:$I$501,9,FALSE)</f>
        <v>89</v>
      </c>
      <c r="P1097" s="11" t="s">
        <v>1776</v>
      </c>
      <c r="Q1097" s="11" t="str">
        <f>VLOOKUP(P1097,Store_Dim!$A$2:$E$21,2,FALSE)</f>
        <v>Benson-Elliott</v>
      </c>
      <c r="R1097" s="11" t="str">
        <f>VLOOKUP(P1097,Store_Dim!$A$2:$E$21,3,FALSE)</f>
        <v>East</v>
      </c>
      <c r="S1097" s="11" t="str">
        <f>VLOOKUP(P1097,Store_Dim!$A$2:$E$21,4,FALSE)</f>
        <v>Port Josephberg</v>
      </c>
      <c r="T1097" s="11" t="str">
        <f>VLOOKUP(P1097,Store_Dim!$A$2:$E$21,5,FALSE)</f>
        <v>Online</v>
      </c>
      <c r="U1097" s="11" t="s">
        <v>3810</v>
      </c>
      <c r="V1097" s="14">
        <f>VLOOKUP(Table1[[#This Row],[Sales_ID]],Sales!$A$2:$O$2001,2,FALSE)</f>
        <v>45365</v>
      </c>
      <c r="W1097" s="15">
        <f>VLOOKUP(Table1[[#This Row],[Sales_ID]],Sales!$A$2:$O$2001,12,FALSE)</f>
        <v>4</v>
      </c>
      <c r="X1097" s="16" t="str">
        <f>TEXT(VLOOKUP(Table1[[#This Row],[Sales_ID]],Sales!$A$2:$O$2001,13,FALSE),"₹#,##0")</f>
        <v>₹167</v>
      </c>
      <c r="Y1097" s="51">
        <f>VLOOKUP(Table1[[#This Row],[Sales_ID]],Sales!$A$2:$O$2001,14,FALSE)</f>
        <v>0.11</v>
      </c>
      <c r="Z1097" s="11" t="str">
        <f>VLOOKUP(Table1[[#This Row],[Sales_ID]],Sales!$A$2:$O$2001,10,FALSE)</f>
        <v>Credit Card</v>
      </c>
      <c r="AA1097" s="50">
        <f>VLOOKUP(Table1[[#This Row],[Sales_ID]],Sales!$A$2:$O$2001,15,FALSE)</f>
        <v>595.41</v>
      </c>
    </row>
    <row r="1098" spans="1:27" x14ac:dyDescent="0.3">
      <c r="A1098" s="11" t="s">
        <v>1403</v>
      </c>
      <c r="B1098" s="11" t="str">
        <f>PROPER(VLOOKUP(A1098,Customer!$A$2:$J$501,9,FALSE))</f>
        <v>John Berg</v>
      </c>
      <c r="C1098" s="11" t="str">
        <f>PROPER(VLOOKUP(A1098,Customer!$A$2:$H$501,3,FALSE))</f>
        <v>60</v>
      </c>
      <c r="D1098" s="11" t="str">
        <f>PROPER(VLOOKUP(A1098,Customer!$A$2:$H$501,4,FALSE))</f>
        <v>Male</v>
      </c>
      <c r="E1098" s="11" t="str">
        <f>PROPER(VLOOKUP(A1098,Customer!$A$2:$H$501,5,FALSE))</f>
        <v>Johnsonville</v>
      </c>
      <c r="F1098" s="11" t="str">
        <f>PROPER(VLOOKUP(A1098,Customer!$A$2:$H$501,6,FALSE))</f>
        <v>Oklahoma</v>
      </c>
      <c r="G1098" s="11" t="str">
        <f>VLOOKUP(A1098,Customer!$A$2:$H$501,7,FALSE)</f>
        <v>USA</v>
      </c>
      <c r="H1098" s="11" t="str">
        <f>PROPER(VLOOKUP(A1098,Customer!$A$1:$J$501,10,FALSE))</f>
        <v>Gold</v>
      </c>
      <c r="I1098" s="11" t="s">
        <v>1668</v>
      </c>
      <c r="J1098" s="11" t="str">
        <f>VLOOKUP(I1098, Product!$A$2:$H$501, 2,FALSE)</f>
        <v>Luxury Perfume Spray</v>
      </c>
      <c r="K1098" s="11" t="str">
        <f>VLOOKUP(I1098,Product!$A$2:$H$501,3,FALSE)</f>
        <v>Beauty</v>
      </c>
      <c r="L1098" s="11" t="str">
        <f>VLOOKUP(I1098, Product!$A$2:$H$501, 4,FALSE)</f>
        <v>Fragrance</v>
      </c>
      <c r="M1098" s="11" t="str">
        <f>VLOOKUP(I1098, Product!$A$2:$H$501,5,FALSE)</f>
        <v>Gibson, Green and Lopez</v>
      </c>
      <c r="N1098" s="12">
        <f>VLOOKUP(I1098, Product!$A$2:$I$501,8,FALSE)</f>
        <v>482.75</v>
      </c>
      <c r="O1098" s="12">
        <f>VLOOKUP(I1098, Product!$A$2:$I$501,9,FALSE)</f>
        <v>444</v>
      </c>
      <c r="P1098" s="11" t="s">
        <v>1810</v>
      </c>
      <c r="Q1098" s="11" t="str">
        <f>VLOOKUP(P1098,Store_Dim!$A$2:$E$21,2,FALSE)</f>
        <v>Guerrero-Schmitt</v>
      </c>
      <c r="R1098" s="11" t="str">
        <f>VLOOKUP(P1098,Store_Dim!$A$2:$E$21,3,FALSE)</f>
        <v>East</v>
      </c>
      <c r="S1098" s="11" t="str">
        <f>VLOOKUP(P1098,Store_Dim!$A$2:$E$21,4,FALSE)</f>
        <v>East Stevechester</v>
      </c>
      <c r="T1098" s="11" t="str">
        <f>VLOOKUP(P1098,Store_Dim!$A$2:$E$21,5,FALSE)</f>
        <v>Flagship</v>
      </c>
      <c r="U1098" s="11" t="s">
        <v>3811</v>
      </c>
      <c r="V1098" s="14">
        <f>VLOOKUP(Table1[[#This Row],[Sales_ID]],Sales!$A$2:$O$2001,2,FALSE)</f>
        <v>45229</v>
      </c>
      <c r="W1098" s="15">
        <f>VLOOKUP(Table1[[#This Row],[Sales_ID]],Sales!$A$2:$O$2001,12,FALSE)</f>
        <v>3</v>
      </c>
      <c r="X1098" s="16" t="str">
        <f>TEXT(VLOOKUP(Table1[[#This Row],[Sales_ID]],Sales!$A$2:$O$2001,13,FALSE),"₹#,##0")</f>
        <v>₹345</v>
      </c>
      <c r="Y1098" s="51">
        <f>VLOOKUP(Table1[[#This Row],[Sales_ID]],Sales!$A$2:$O$2001,14,FALSE)</f>
        <v>0.08</v>
      </c>
      <c r="Z1098" s="11" t="str">
        <f>VLOOKUP(Table1[[#This Row],[Sales_ID]],Sales!$A$2:$O$2001,10,FALSE)</f>
        <v>COD</v>
      </c>
      <c r="AA1098" s="50">
        <f>VLOOKUP(Table1[[#This Row],[Sales_ID]],Sales!$A$2:$O$2001,15,FALSE)</f>
        <v>953.38679999999999</v>
      </c>
    </row>
    <row r="1099" spans="1:27" x14ac:dyDescent="0.3">
      <c r="A1099" s="11" t="s">
        <v>972</v>
      </c>
      <c r="B1099" s="11" t="str">
        <f>PROPER(VLOOKUP(A1099,Customer!$A$2:$J$501,9,FALSE))</f>
        <v>Jennifer Zamora</v>
      </c>
      <c r="C1099" s="11" t="str">
        <f>PROPER(VLOOKUP(A1099,Customer!$A$2:$H$501,3,FALSE))</f>
        <v>60</v>
      </c>
      <c r="D1099" s="11" t="str">
        <f>PROPER(VLOOKUP(A1099,Customer!$A$2:$H$501,4,FALSE))</f>
        <v>Female</v>
      </c>
      <c r="E1099" s="11" t="str">
        <f>PROPER(VLOOKUP(A1099,Customer!$A$2:$H$501,5,FALSE))</f>
        <v>Sarahland</v>
      </c>
      <c r="F1099" s="11" t="str">
        <f>PROPER(VLOOKUP(A1099,Customer!$A$2:$H$501,6,FALSE))</f>
        <v>Iowa</v>
      </c>
      <c r="G1099" s="11" t="str">
        <f>VLOOKUP(A1099,Customer!$A$2:$H$501,7,FALSE)</f>
        <v>USA</v>
      </c>
      <c r="H1099" s="11" t="str">
        <f>PROPER(VLOOKUP(A1099,Customer!$A$1:$J$501,10,FALSE))</f>
        <v>Gold</v>
      </c>
      <c r="I1099" s="11" t="s">
        <v>1712</v>
      </c>
      <c r="J1099" s="11" t="str">
        <f>VLOOKUP(I1099, Product!$A$2:$H$501, 2,FALSE)</f>
        <v>Fitness Resistance Bands</v>
      </c>
      <c r="K1099" s="11" t="str">
        <f>VLOOKUP(I1099,Product!$A$2:$H$501,3,FALSE)</f>
        <v>Sports</v>
      </c>
      <c r="L1099" s="11" t="str">
        <f>VLOOKUP(I1099, Product!$A$2:$H$501, 4,FALSE)</f>
        <v>Fitness</v>
      </c>
      <c r="M1099" s="11" t="str">
        <f>VLOOKUP(I1099, Product!$A$2:$H$501,5,FALSE)</f>
        <v>Reese-Watson</v>
      </c>
      <c r="N1099" s="12">
        <f>VLOOKUP(I1099, Product!$A$2:$I$501,8,FALSE)</f>
        <v>152.91999999999999</v>
      </c>
      <c r="O1099" s="12">
        <f>VLOOKUP(I1099, Product!$A$2:$I$501,9,FALSE)</f>
        <v>281</v>
      </c>
      <c r="P1099" s="11" t="s">
        <v>1786</v>
      </c>
      <c r="Q1099" s="11" t="str">
        <f>VLOOKUP(P1099,Store_Dim!$A$2:$E$21,2,FALSE)</f>
        <v>Moore, Padilla and Butler</v>
      </c>
      <c r="R1099" s="11" t="str">
        <f>VLOOKUP(P1099,Store_Dim!$A$2:$E$21,3,FALSE)</f>
        <v>South</v>
      </c>
      <c r="S1099" s="11" t="str">
        <f>VLOOKUP(P1099,Store_Dim!$A$2:$E$21,4,FALSE)</f>
        <v>East Johnstad</v>
      </c>
      <c r="T1099" s="11" t="str">
        <f>VLOOKUP(P1099,Store_Dim!$A$2:$E$21,5,FALSE)</f>
        <v>Flagship</v>
      </c>
      <c r="U1099" s="11" t="s">
        <v>3812</v>
      </c>
      <c r="V1099" s="14">
        <f>VLOOKUP(Table1[[#This Row],[Sales_ID]],Sales!$A$2:$O$2001,2,FALSE)</f>
        <v>45349</v>
      </c>
      <c r="W1099" s="15">
        <f>VLOOKUP(Table1[[#This Row],[Sales_ID]],Sales!$A$2:$O$2001,12,FALSE)</f>
        <v>4</v>
      </c>
      <c r="X1099" s="16" t="str">
        <f>TEXT(VLOOKUP(Table1[[#This Row],[Sales_ID]],Sales!$A$2:$O$2001,13,FALSE),"₹#,##0")</f>
        <v>₹752</v>
      </c>
      <c r="Y1099" s="51">
        <f>VLOOKUP(Table1[[#This Row],[Sales_ID]],Sales!$A$2:$O$2001,14,FALSE)</f>
        <v>0.23</v>
      </c>
      <c r="Z1099" s="11" t="str">
        <f>VLOOKUP(Table1[[#This Row],[Sales_ID]],Sales!$A$2:$O$2001,10,FALSE)</f>
        <v>Credit Card</v>
      </c>
      <c r="AA1099" s="50">
        <f>VLOOKUP(Table1[[#This Row],[Sales_ID]],Sales!$A$2:$O$2001,15,FALSE)</f>
        <v>2317.6383999999998</v>
      </c>
    </row>
    <row r="1100" spans="1:27" x14ac:dyDescent="0.3">
      <c r="A1100" s="11" t="s">
        <v>1389</v>
      </c>
      <c r="B1100" s="11" t="str">
        <f>PROPER(VLOOKUP(A1100,Customer!$A$2:$J$501,9,FALSE))</f>
        <v>William Cortez</v>
      </c>
      <c r="C1100" s="11" t="str">
        <f>PROPER(VLOOKUP(A1100,Customer!$A$2:$H$501,3,FALSE))</f>
        <v>29</v>
      </c>
      <c r="D1100" s="11" t="str">
        <f>PROPER(VLOOKUP(A1100,Customer!$A$2:$H$501,4,FALSE))</f>
        <v>Male</v>
      </c>
      <c r="E1100" s="11" t="str">
        <f>PROPER(VLOOKUP(A1100,Customer!$A$2:$H$501,5,FALSE))</f>
        <v>Port Hannahport</v>
      </c>
      <c r="F1100" s="11" t="str">
        <f>PROPER(VLOOKUP(A1100,Customer!$A$2:$H$501,6,FALSE))</f>
        <v>Ohio</v>
      </c>
      <c r="G1100" s="11" t="str">
        <f>VLOOKUP(A1100,Customer!$A$2:$H$501,7,FALSE)</f>
        <v>USA</v>
      </c>
      <c r="H1100" s="11" t="str">
        <f>PROPER(VLOOKUP(A1100,Customer!$A$1:$J$501,10,FALSE))</f>
        <v>Bronze</v>
      </c>
      <c r="I1100" s="11" t="s">
        <v>1662</v>
      </c>
      <c r="J1100" s="11" t="str">
        <f>VLOOKUP(I1100, Product!$A$2:$H$501, 2,FALSE)</f>
        <v>Foam Roller</v>
      </c>
      <c r="K1100" s="11" t="str">
        <f>VLOOKUP(I1100,Product!$A$2:$H$501,3,FALSE)</f>
        <v>Sports</v>
      </c>
      <c r="L1100" s="11" t="str">
        <f>VLOOKUP(I1100, Product!$A$2:$H$501, 4,FALSE)</f>
        <v>Fitness</v>
      </c>
      <c r="M1100" s="11" t="str">
        <f>VLOOKUP(I1100, Product!$A$2:$H$501,5,FALSE)</f>
        <v>Atkinson, Camacho and Oliver</v>
      </c>
      <c r="N1100" s="12">
        <f>VLOOKUP(I1100, Product!$A$2:$I$501,8,FALSE)</f>
        <v>30.62</v>
      </c>
      <c r="O1100" s="12">
        <f>VLOOKUP(I1100, Product!$A$2:$I$501,9,FALSE)</f>
        <v>138</v>
      </c>
      <c r="P1100" s="11" t="s">
        <v>1813</v>
      </c>
      <c r="Q1100" s="11" t="str">
        <f>VLOOKUP(P1100,Store_Dim!$A$2:$E$21,2,FALSE)</f>
        <v>Mann-Austin</v>
      </c>
      <c r="R1100" s="11" t="str">
        <f>VLOOKUP(P1100,Store_Dim!$A$2:$E$21,3,FALSE)</f>
        <v>East</v>
      </c>
      <c r="S1100" s="11" t="str">
        <f>VLOOKUP(P1100,Store_Dim!$A$2:$E$21,4,FALSE)</f>
        <v>Vasquezborough</v>
      </c>
      <c r="T1100" s="11" t="str">
        <f>VLOOKUP(P1100,Store_Dim!$A$2:$E$21,5,FALSE)</f>
        <v>Online</v>
      </c>
      <c r="U1100" s="11" t="s">
        <v>3813</v>
      </c>
      <c r="V1100" s="14">
        <f>VLOOKUP(Table1[[#This Row],[Sales_ID]],Sales!$A$2:$O$2001,2,FALSE)</f>
        <v>45886</v>
      </c>
      <c r="W1100" s="15">
        <f>VLOOKUP(Table1[[#This Row],[Sales_ID]],Sales!$A$2:$O$2001,12,FALSE)</f>
        <v>1</v>
      </c>
      <c r="X1100" s="16" t="str">
        <f>TEXT(VLOOKUP(Table1[[#This Row],[Sales_ID]],Sales!$A$2:$O$2001,13,FALSE),"₹#,##0")</f>
        <v>₹120</v>
      </c>
      <c r="Y1100" s="51">
        <f>VLOOKUP(Table1[[#This Row],[Sales_ID]],Sales!$A$2:$O$2001,14,FALSE)</f>
        <v>0.26</v>
      </c>
      <c r="Z1100" s="11" t="str">
        <f>VLOOKUP(Table1[[#This Row],[Sales_ID]],Sales!$A$2:$O$2001,10,FALSE)</f>
        <v>Credit Card</v>
      </c>
      <c r="AA1100" s="50">
        <f>VLOOKUP(Table1[[#This Row],[Sales_ID]],Sales!$A$2:$O$2001,15,FALSE)</f>
        <v>88.814799999999991</v>
      </c>
    </row>
    <row r="1101" spans="1:27" x14ac:dyDescent="0.3">
      <c r="A1101" s="11" t="s">
        <v>1017</v>
      </c>
      <c r="B1101" s="11" t="str">
        <f>PROPER(VLOOKUP(A1101,Customer!$A$2:$J$501,9,FALSE))</f>
        <v>Kristy Dunlap</v>
      </c>
      <c r="C1101" s="11" t="str">
        <f>PROPER(VLOOKUP(A1101,Customer!$A$2:$H$501,3,FALSE))</f>
        <v>64</v>
      </c>
      <c r="D1101" s="11" t="str">
        <f>PROPER(VLOOKUP(A1101,Customer!$A$2:$H$501,4,FALSE))</f>
        <v>Female</v>
      </c>
      <c r="E1101" s="11" t="str">
        <f>PROPER(VLOOKUP(A1101,Customer!$A$2:$H$501,5,FALSE))</f>
        <v>Whiteport</v>
      </c>
      <c r="F1101" s="11" t="str">
        <f>PROPER(VLOOKUP(A1101,Customer!$A$2:$H$501,6,FALSE))</f>
        <v>North Carolina</v>
      </c>
      <c r="G1101" s="11" t="str">
        <f>VLOOKUP(A1101,Customer!$A$2:$H$501,7,FALSE)</f>
        <v>USA</v>
      </c>
      <c r="H1101" s="11" t="str">
        <f>PROPER(VLOOKUP(A1101,Customer!$A$1:$J$501,10,FALSE))</f>
        <v>Platinum</v>
      </c>
      <c r="I1101" s="11" t="s">
        <v>1630</v>
      </c>
      <c r="J1101" s="11" t="str">
        <f>VLOOKUP(I1101, Product!$A$2:$H$501, 2,FALSE)</f>
        <v>Yoga Exercise Mat</v>
      </c>
      <c r="K1101" s="11" t="str">
        <f>VLOOKUP(I1101,Product!$A$2:$H$501,3,FALSE)</f>
        <v>Sports</v>
      </c>
      <c r="L1101" s="11" t="str">
        <f>VLOOKUP(I1101, Product!$A$2:$H$501, 4,FALSE)</f>
        <v>Fitness</v>
      </c>
      <c r="M1101" s="11" t="str">
        <f>VLOOKUP(I1101, Product!$A$2:$H$501,5,FALSE)</f>
        <v>Carroll, Long and Mendoza</v>
      </c>
      <c r="N1101" s="12">
        <f>VLOOKUP(I1101, Product!$A$2:$I$501,8,FALSE)</f>
        <v>313.26</v>
      </c>
      <c r="O1101" s="12">
        <f>VLOOKUP(I1101, Product!$A$2:$I$501,9,FALSE)</f>
        <v>369</v>
      </c>
      <c r="P1101" s="11" t="s">
        <v>1782</v>
      </c>
      <c r="Q1101" s="11" t="str">
        <f>VLOOKUP(P1101,Store_Dim!$A$2:$E$21,2,FALSE)</f>
        <v>Bean, Jones and Park</v>
      </c>
      <c r="R1101" s="11" t="str">
        <f>VLOOKUP(P1101,Store_Dim!$A$2:$E$21,3,FALSE)</f>
        <v>West</v>
      </c>
      <c r="S1101" s="11" t="str">
        <f>VLOOKUP(P1101,Store_Dim!$A$2:$E$21,4,FALSE)</f>
        <v>Thompsonborough</v>
      </c>
      <c r="T1101" s="11" t="str">
        <f>VLOOKUP(P1101,Store_Dim!$A$2:$E$21,5,FALSE)</f>
        <v>Online</v>
      </c>
      <c r="U1101" s="11" t="s">
        <v>3814</v>
      </c>
      <c r="V1101" s="14">
        <f>VLOOKUP(Table1[[#This Row],[Sales_ID]],Sales!$A$2:$O$2001,2,FALSE)</f>
        <v>45359</v>
      </c>
      <c r="W1101" s="15">
        <f>VLOOKUP(Table1[[#This Row],[Sales_ID]],Sales!$A$2:$O$2001,12,FALSE)</f>
        <v>3</v>
      </c>
      <c r="X1101" s="16" t="str">
        <f>TEXT(VLOOKUP(Table1[[#This Row],[Sales_ID]],Sales!$A$2:$O$2001,13,FALSE),"₹#,##0")</f>
        <v>₹147</v>
      </c>
      <c r="Y1101" s="51">
        <f>VLOOKUP(Table1[[#This Row],[Sales_ID]],Sales!$A$2:$O$2001,14,FALSE)</f>
        <v>0.28000000000000003</v>
      </c>
      <c r="Z1101" s="11" t="str">
        <f>VLOOKUP(Table1[[#This Row],[Sales_ID]],Sales!$A$2:$O$2001,10,FALSE)</f>
        <v>Credit Card</v>
      </c>
      <c r="AA1101" s="50">
        <f>VLOOKUP(Table1[[#This Row],[Sales_ID]],Sales!$A$2:$O$2001,15,FALSE)</f>
        <v>316.89359999999999</v>
      </c>
    </row>
    <row r="1102" spans="1:27" x14ac:dyDescent="0.3">
      <c r="A1102" s="11" t="s">
        <v>298</v>
      </c>
      <c r="B1102" s="11" t="str">
        <f>PROPER(VLOOKUP(A1102,Customer!$A$2:$J$501,9,FALSE))</f>
        <v>George Rosario</v>
      </c>
      <c r="C1102" s="11" t="str">
        <f>PROPER(VLOOKUP(A1102,Customer!$A$2:$H$501,3,FALSE))</f>
        <v>53</v>
      </c>
      <c r="D1102" s="11" t="str">
        <f>PROPER(VLOOKUP(A1102,Customer!$A$2:$H$501,4,FALSE))</f>
        <v>Male</v>
      </c>
      <c r="E1102" s="11" t="str">
        <f>PROPER(VLOOKUP(A1102,Customer!$A$2:$H$501,5,FALSE))</f>
        <v>Leburgh</v>
      </c>
      <c r="F1102" s="11" t="str">
        <f>PROPER(VLOOKUP(A1102,Customer!$A$2:$H$501,6,FALSE))</f>
        <v>Florida</v>
      </c>
      <c r="G1102" s="11" t="str">
        <f>VLOOKUP(A1102,Customer!$A$2:$H$501,7,FALSE)</f>
        <v>USA</v>
      </c>
      <c r="H1102" s="11" t="str">
        <f>PROPER(VLOOKUP(A1102,Customer!$A$1:$J$501,10,FALSE))</f>
        <v>Bronze</v>
      </c>
      <c r="I1102" s="11" t="s">
        <v>1676</v>
      </c>
      <c r="J1102" s="11" t="str">
        <f>VLOOKUP(I1102, Product!$A$2:$H$501, 2,FALSE)</f>
        <v>Matte Lipstick Set</v>
      </c>
      <c r="K1102" s="11" t="str">
        <f>VLOOKUP(I1102,Product!$A$2:$H$501,3,FALSE)</f>
        <v>Beauty</v>
      </c>
      <c r="L1102" s="11" t="str">
        <f>VLOOKUP(I1102, Product!$A$2:$H$501, 4,FALSE)</f>
        <v>Makeup</v>
      </c>
      <c r="M1102" s="11" t="str">
        <f>VLOOKUP(I1102, Product!$A$2:$H$501,5,FALSE)</f>
        <v>Zhang Inc</v>
      </c>
      <c r="N1102" s="12">
        <f>VLOOKUP(I1102, Product!$A$2:$I$501,8,FALSE)</f>
        <v>299.11</v>
      </c>
      <c r="O1102" s="12">
        <f>VLOOKUP(I1102, Product!$A$2:$I$501,9,FALSE)</f>
        <v>118</v>
      </c>
      <c r="P1102" s="11" t="s">
        <v>1752</v>
      </c>
      <c r="Q1102" s="11" t="str">
        <f>VLOOKUP(P1102,Store_Dim!$A$2:$E$21,2,FALSE)</f>
        <v>Rivera-Warner</v>
      </c>
      <c r="R1102" s="11" t="str">
        <f>VLOOKUP(P1102,Store_Dim!$A$2:$E$21,3,FALSE)</f>
        <v>East</v>
      </c>
      <c r="S1102" s="11" t="str">
        <f>VLOOKUP(P1102,Store_Dim!$A$2:$E$21,4,FALSE)</f>
        <v>Washingtonfurt</v>
      </c>
      <c r="T1102" s="11" t="str">
        <f>VLOOKUP(P1102,Store_Dim!$A$2:$E$21,5,FALSE)</f>
        <v>Flagship</v>
      </c>
      <c r="U1102" s="11" t="s">
        <v>3815</v>
      </c>
      <c r="V1102" s="14">
        <f>VLOOKUP(Table1[[#This Row],[Sales_ID]],Sales!$A$2:$O$2001,2,FALSE)</f>
        <v>45730</v>
      </c>
      <c r="W1102" s="15">
        <f>VLOOKUP(Table1[[#This Row],[Sales_ID]],Sales!$A$2:$O$2001,12,FALSE)</f>
        <v>2</v>
      </c>
      <c r="X1102" s="16" t="str">
        <f>TEXT(VLOOKUP(Table1[[#This Row],[Sales_ID]],Sales!$A$2:$O$2001,13,FALSE),"₹#,##0")</f>
        <v>₹359</v>
      </c>
      <c r="Y1102" s="51">
        <f>VLOOKUP(Table1[[#This Row],[Sales_ID]],Sales!$A$2:$O$2001,14,FALSE)</f>
        <v>0.24</v>
      </c>
      <c r="Z1102" s="11" t="str">
        <f>VLOOKUP(Table1[[#This Row],[Sales_ID]],Sales!$A$2:$O$2001,10,FALSE)</f>
        <v>Credit Card</v>
      </c>
      <c r="AA1102" s="50">
        <f>VLOOKUP(Table1[[#This Row],[Sales_ID]],Sales!$A$2:$O$2001,15,FALSE)</f>
        <v>545.48239999999998</v>
      </c>
    </row>
    <row r="1103" spans="1:27" x14ac:dyDescent="0.3">
      <c r="A1103" s="11" t="s">
        <v>150</v>
      </c>
      <c r="B1103" s="11" t="str">
        <f>PROPER(VLOOKUP(A1103,Customer!$A$2:$J$501,9,FALSE))</f>
        <v>Deanna Simpson</v>
      </c>
      <c r="C1103" s="11" t="str">
        <f>PROPER(VLOOKUP(A1103,Customer!$A$2:$H$501,3,FALSE))</f>
        <v>35</v>
      </c>
      <c r="D1103" s="11" t="str">
        <f>PROPER(VLOOKUP(A1103,Customer!$A$2:$H$501,4,FALSE))</f>
        <v>Female</v>
      </c>
      <c r="E1103" s="11" t="str">
        <f>PROPER(VLOOKUP(A1103,Customer!$A$2:$H$501,5,FALSE))</f>
        <v>Brownport</v>
      </c>
      <c r="F1103" s="11" t="str">
        <f>PROPER(VLOOKUP(A1103,Customer!$A$2:$H$501,6,FALSE))</f>
        <v>North Dakota</v>
      </c>
      <c r="G1103" s="11" t="str">
        <f>VLOOKUP(A1103,Customer!$A$2:$H$501,7,FALSE)</f>
        <v>USA</v>
      </c>
      <c r="H1103" s="11" t="str">
        <f>PROPER(VLOOKUP(A1103,Customer!$A$1:$J$501,10,FALSE))</f>
        <v>Bronze</v>
      </c>
      <c r="I1103" s="11" t="s">
        <v>1680</v>
      </c>
      <c r="J1103" s="11" t="str">
        <f>VLOOKUP(I1103, Product!$A$2:$H$501, 2,FALSE)</f>
        <v>Women's Hair Dryer Brush</v>
      </c>
      <c r="K1103" s="11" t="str">
        <f>VLOOKUP(I1103,Product!$A$2:$H$501,3,FALSE)</f>
        <v>Beauty</v>
      </c>
      <c r="L1103" s="11" t="str">
        <f>VLOOKUP(I1103, Product!$A$2:$H$501, 4,FALSE)</f>
        <v>Haircare</v>
      </c>
      <c r="M1103" s="11" t="str">
        <f>VLOOKUP(I1103, Product!$A$2:$H$501,5,FALSE)</f>
        <v>Torres, Spencer and Potter</v>
      </c>
      <c r="N1103" s="12">
        <f>VLOOKUP(I1103, Product!$A$2:$I$501,8,FALSE)</f>
        <v>340.39</v>
      </c>
      <c r="O1103" s="12">
        <f>VLOOKUP(I1103, Product!$A$2:$I$501,9,FALSE)</f>
        <v>177</v>
      </c>
      <c r="P1103" s="11" t="s">
        <v>1773</v>
      </c>
      <c r="Q1103" s="11" t="str">
        <f>VLOOKUP(P1103,Store_Dim!$A$2:$E$21,2,FALSE)</f>
        <v>Gray Ltd</v>
      </c>
      <c r="R1103" s="11" t="str">
        <f>VLOOKUP(P1103,Store_Dim!$A$2:$E$21,3,FALSE)</f>
        <v>North</v>
      </c>
      <c r="S1103" s="11" t="str">
        <f>VLOOKUP(P1103,Store_Dim!$A$2:$E$21,4,FALSE)</f>
        <v>New Michaelchester</v>
      </c>
      <c r="T1103" s="11" t="str">
        <f>VLOOKUP(P1103,Store_Dim!$A$2:$E$21,5,FALSE)</f>
        <v>Outlet</v>
      </c>
      <c r="U1103" s="11" t="s">
        <v>2025</v>
      </c>
      <c r="V1103" s="14">
        <f>VLOOKUP(Table1[[#This Row],[Sales_ID]],Sales!$A$2:$O$2001,2,FALSE)</f>
        <v>45646</v>
      </c>
      <c r="W1103" s="15">
        <f>VLOOKUP(Table1[[#This Row],[Sales_ID]],Sales!$A$2:$O$2001,12,FALSE)</f>
        <v>2</v>
      </c>
      <c r="X1103" s="16" t="str">
        <f>TEXT(VLOOKUP(Table1[[#This Row],[Sales_ID]],Sales!$A$2:$O$2001,13,FALSE),"₹#,##0")</f>
        <v>₹398</v>
      </c>
      <c r="Y1103" s="51">
        <f>VLOOKUP(Table1[[#This Row],[Sales_ID]],Sales!$A$2:$O$2001,14,FALSE)</f>
        <v>0.26</v>
      </c>
      <c r="Z1103" s="11" t="str">
        <f>VLOOKUP(Table1[[#This Row],[Sales_ID]],Sales!$A$2:$O$2001,10,FALSE)</f>
        <v>Credit Card</v>
      </c>
      <c r="AA1103" s="50">
        <f>VLOOKUP(Table1[[#This Row],[Sales_ID]],Sales!$A$2:$O$2001,15,FALSE)</f>
        <v>588.49239999999998</v>
      </c>
    </row>
    <row r="1104" spans="1:27" x14ac:dyDescent="0.3">
      <c r="A1104" s="11" t="s">
        <v>773</v>
      </c>
      <c r="B1104" s="11" t="str">
        <f>PROPER(VLOOKUP(A1104,Customer!$A$2:$J$501,9,FALSE))</f>
        <v>Mr. William Horton</v>
      </c>
      <c r="C1104" s="11" t="str">
        <f>PROPER(VLOOKUP(A1104,Customer!$A$2:$H$501,3,FALSE))</f>
        <v>31</v>
      </c>
      <c r="D1104" s="11" t="str">
        <f>PROPER(VLOOKUP(A1104,Customer!$A$2:$H$501,4,FALSE))</f>
        <v>Male</v>
      </c>
      <c r="E1104" s="11" t="str">
        <f>PROPER(VLOOKUP(A1104,Customer!$A$2:$H$501,5,FALSE))</f>
        <v>Dawsonchester</v>
      </c>
      <c r="F1104" s="11" t="str">
        <f>PROPER(VLOOKUP(A1104,Customer!$A$2:$H$501,6,FALSE))</f>
        <v>Virginia</v>
      </c>
      <c r="G1104" s="11" t="str">
        <f>VLOOKUP(A1104,Customer!$A$2:$H$501,7,FALSE)</f>
        <v>USA</v>
      </c>
      <c r="H1104" s="11" t="str">
        <f>PROPER(VLOOKUP(A1104,Customer!$A$1:$J$501,10,FALSE))</f>
        <v>Platinum</v>
      </c>
      <c r="I1104" s="11" t="s">
        <v>1652</v>
      </c>
      <c r="J1104" s="11" t="str">
        <f>VLOOKUP(I1104, Product!$A$2:$H$501, 2,FALSE)</f>
        <v>Rugby Ball</v>
      </c>
      <c r="K1104" s="11" t="str">
        <f>VLOOKUP(I1104,Product!$A$2:$H$501,3,FALSE)</f>
        <v>Sports</v>
      </c>
      <c r="L1104" s="11" t="str">
        <f>VLOOKUP(I1104, Product!$A$2:$H$501, 4,FALSE)</f>
        <v>Team Sports</v>
      </c>
      <c r="M1104" s="11" t="str">
        <f>VLOOKUP(I1104, Product!$A$2:$H$501,5,FALSE)</f>
        <v>Harris Inc</v>
      </c>
      <c r="N1104" s="12">
        <f>VLOOKUP(I1104, Product!$A$2:$I$501,8,FALSE)</f>
        <v>212.26</v>
      </c>
      <c r="O1104" s="12">
        <f>VLOOKUP(I1104, Product!$A$2:$I$501,9,FALSE)</f>
        <v>82</v>
      </c>
      <c r="P1104" s="11" t="s">
        <v>1766</v>
      </c>
      <c r="Q1104" s="11" t="str">
        <f>VLOOKUP(P1104,Store_Dim!$A$2:$E$21,2,FALSE)</f>
        <v>Johnson-Wright</v>
      </c>
      <c r="R1104" s="11" t="str">
        <f>VLOOKUP(P1104,Store_Dim!$A$2:$E$21,3,FALSE)</f>
        <v>North</v>
      </c>
      <c r="S1104" s="11" t="str">
        <f>VLOOKUP(P1104,Store_Dim!$A$2:$E$21,4,FALSE)</f>
        <v>Hoodberg</v>
      </c>
      <c r="T1104" s="11" t="str">
        <f>VLOOKUP(P1104,Store_Dim!$A$2:$E$21,5,FALSE)</f>
        <v>Outlet</v>
      </c>
      <c r="U1104" s="11" t="s">
        <v>3816</v>
      </c>
      <c r="V1104" s="14">
        <f>VLOOKUP(Table1[[#This Row],[Sales_ID]],Sales!$A$2:$O$2001,2,FALSE)</f>
        <v>45456</v>
      </c>
      <c r="W1104" s="15">
        <f>VLOOKUP(Table1[[#This Row],[Sales_ID]],Sales!$A$2:$O$2001,12,FALSE)</f>
        <v>4</v>
      </c>
      <c r="X1104" s="16" t="str">
        <f>TEXT(VLOOKUP(Table1[[#This Row],[Sales_ID]],Sales!$A$2:$O$2001,13,FALSE),"₹#,##0")</f>
        <v>₹213</v>
      </c>
      <c r="Y1104" s="51">
        <f>VLOOKUP(Table1[[#This Row],[Sales_ID]],Sales!$A$2:$O$2001,14,FALSE)</f>
        <v>0.11</v>
      </c>
      <c r="Z1104" s="11" t="str">
        <f>VLOOKUP(Table1[[#This Row],[Sales_ID]],Sales!$A$2:$O$2001,10,FALSE)</f>
        <v>COD</v>
      </c>
      <c r="AA1104" s="50">
        <f>VLOOKUP(Table1[[#This Row],[Sales_ID]],Sales!$A$2:$O$2001,15,FALSE)</f>
        <v>757.39</v>
      </c>
    </row>
    <row r="1105" spans="1:27" x14ac:dyDescent="0.3">
      <c r="A1105" s="11" t="s">
        <v>1029</v>
      </c>
      <c r="B1105" s="11" t="str">
        <f>PROPER(VLOOKUP(A1105,Customer!$A$2:$J$501,9,FALSE))</f>
        <v>Reginald Willis</v>
      </c>
      <c r="C1105" s="11" t="str">
        <f>PROPER(VLOOKUP(A1105,Customer!$A$2:$H$501,3,FALSE))</f>
        <v>62</v>
      </c>
      <c r="D1105" s="11" t="str">
        <f>PROPER(VLOOKUP(A1105,Customer!$A$2:$H$501,4,FALSE))</f>
        <v>Female</v>
      </c>
      <c r="E1105" s="11" t="str">
        <f>PROPER(VLOOKUP(A1105,Customer!$A$2:$H$501,5,FALSE))</f>
        <v>Kellybury</v>
      </c>
      <c r="F1105" s="11" t="str">
        <f>PROPER(VLOOKUP(A1105,Customer!$A$2:$H$501,6,FALSE))</f>
        <v>New York</v>
      </c>
      <c r="G1105" s="11" t="str">
        <f>VLOOKUP(A1105,Customer!$A$2:$H$501,7,FALSE)</f>
        <v>USA</v>
      </c>
      <c r="H1105" s="11" t="str">
        <f>PROPER(VLOOKUP(A1105,Customer!$A$1:$J$501,10,FALSE))</f>
        <v>Bronze</v>
      </c>
      <c r="I1105" s="11" t="s">
        <v>1638</v>
      </c>
      <c r="J1105" s="11" t="str">
        <f>VLOOKUP(I1105, Product!$A$2:$H$501, 2,FALSE)</f>
        <v>High-Grip Football</v>
      </c>
      <c r="K1105" s="11" t="str">
        <f>VLOOKUP(I1105,Product!$A$2:$H$501,3,FALSE)</f>
        <v>Sports</v>
      </c>
      <c r="L1105" s="11" t="str">
        <f>VLOOKUP(I1105, Product!$A$2:$H$501, 4,FALSE)</f>
        <v>Team Sports</v>
      </c>
      <c r="M1105" s="11" t="str">
        <f>VLOOKUP(I1105, Product!$A$2:$H$501,5,FALSE)</f>
        <v>Bridges, Banks and Cummings</v>
      </c>
      <c r="N1105" s="12">
        <f>VLOOKUP(I1105, Product!$A$2:$I$501,8,FALSE)</f>
        <v>318.91000000000003</v>
      </c>
      <c r="O1105" s="12">
        <f>VLOOKUP(I1105, Product!$A$2:$I$501,9,FALSE)</f>
        <v>114</v>
      </c>
      <c r="P1105" s="11" t="s">
        <v>1792</v>
      </c>
      <c r="Q1105" s="11" t="str">
        <f>VLOOKUP(P1105,Store_Dim!$A$2:$E$21,2,FALSE)</f>
        <v>Aguirre-Keller</v>
      </c>
      <c r="R1105" s="11" t="str">
        <f>VLOOKUP(P1105,Store_Dim!$A$2:$E$21,3,FALSE)</f>
        <v>South</v>
      </c>
      <c r="S1105" s="11" t="str">
        <f>VLOOKUP(P1105,Store_Dim!$A$2:$E$21,4,FALSE)</f>
        <v>Lake Michael</v>
      </c>
      <c r="T1105" s="11" t="str">
        <f>VLOOKUP(P1105,Store_Dim!$A$2:$E$21,5,FALSE)</f>
        <v>Online</v>
      </c>
      <c r="U1105" s="11" t="s">
        <v>3817</v>
      </c>
      <c r="V1105" s="14">
        <f>VLOOKUP(Table1[[#This Row],[Sales_ID]],Sales!$A$2:$O$2001,2,FALSE)</f>
        <v>45450</v>
      </c>
      <c r="W1105" s="15">
        <f>VLOOKUP(Table1[[#This Row],[Sales_ID]],Sales!$A$2:$O$2001,12,FALSE)</f>
        <v>1</v>
      </c>
      <c r="X1105" s="16" t="str">
        <f>TEXT(VLOOKUP(Table1[[#This Row],[Sales_ID]],Sales!$A$2:$O$2001,13,FALSE),"₹#,##0")</f>
        <v>₹183</v>
      </c>
      <c r="Y1105" s="51">
        <f>VLOOKUP(Table1[[#This Row],[Sales_ID]],Sales!$A$2:$O$2001,14,FALSE)</f>
        <v>0.17</v>
      </c>
      <c r="Z1105" s="11" t="str">
        <f>VLOOKUP(Table1[[#This Row],[Sales_ID]],Sales!$A$2:$O$2001,10,FALSE)</f>
        <v>PayPal</v>
      </c>
      <c r="AA1105" s="50">
        <f>VLOOKUP(Table1[[#This Row],[Sales_ID]],Sales!$A$2:$O$2001,15,FALSE)</f>
        <v>152.2801</v>
      </c>
    </row>
    <row r="1106" spans="1:27" x14ac:dyDescent="0.3">
      <c r="A1106" s="11" t="s">
        <v>251</v>
      </c>
      <c r="B1106" s="11" t="str">
        <f>PROPER(VLOOKUP(A1106,Customer!$A$2:$J$501,9,FALSE))</f>
        <v>Mr. Mark Beasley</v>
      </c>
      <c r="C1106" s="11" t="str">
        <f>PROPER(VLOOKUP(A1106,Customer!$A$2:$H$501,3,FALSE))</f>
        <v>24</v>
      </c>
      <c r="D1106" s="11" t="str">
        <f>PROPER(VLOOKUP(A1106,Customer!$A$2:$H$501,4,FALSE))</f>
        <v>Female</v>
      </c>
      <c r="E1106" s="11" t="str">
        <f>PROPER(VLOOKUP(A1106,Customer!$A$2:$H$501,5,FALSE))</f>
        <v>West Johnchester</v>
      </c>
      <c r="F1106" s="11" t="str">
        <f>PROPER(VLOOKUP(A1106,Customer!$A$2:$H$501,6,FALSE))</f>
        <v>Indiana</v>
      </c>
      <c r="G1106" s="11" t="str">
        <f>VLOOKUP(A1106,Customer!$A$2:$H$501,7,FALSE)</f>
        <v>USA</v>
      </c>
      <c r="H1106" s="11" t="str">
        <f>PROPER(VLOOKUP(A1106,Customer!$A$1:$J$501,10,FALSE))</f>
        <v>Silver</v>
      </c>
      <c r="I1106" s="11" t="s">
        <v>1726</v>
      </c>
      <c r="J1106" s="11" t="str">
        <f>VLOOKUP(I1106, Product!$A$2:$H$501, 2,FALSE)</f>
        <v>Face Foundation Kit</v>
      </c>
      <c r="K1106" s="11" t="str">
        <f>VLOOKUP(I1106,Product!$A$2:$H$501,3,FALSE)</f>
        <v>Beauty</v>
      </c>
      <c r="L1106" s="11" t="str">
        <f>VLOOKUP(I1106, Product!$A$2:$H$501, 4,FALSE)</f>
        <v>Makeup</v>
      </c>
      <c r="M1106" s="11" t="str">
        <f>VLOOKUP(I1106, Product!$A$2:$H$501,5,FALSE)</f>
        <v>Taylor-Elliott</v>
      </c>
      <c r="N1106" s="12">
        <f>VLOOKUP(I1106, Product!$A$2:$I$501,8,FALSE)</f>
        <v>183.04</v>
      </c>
      <c r="O1106" s="12">
        <f>VLOOKUP(I1106, Product!$A$2:$I$501,9,FALSE)</f>
        <v>457</v>
      </c>
      <c r="P1106" s="11" t="s">
        <v>1801</v>
      </c>
      <c r="Q1106" s="11" t="str">
        <f>VLOOKUP(P1106,Store_Dim!$A$2:$E$21,2,FALSE)</f>
        <v>Shelton PLC</v>
      </c>
      <c r="R1106" s="11" t="str">
        <f>VLOOKUP(P1106,Store_Dim!$A$2:$E$21,3,FALSE)</f>
        <v>North</v>
      </c>
      <c r="S1106" s="11" t="str">
        <f>VLOOKUP(P1106,Store_Dim!$A$2:$E$21,4,FALSE)</f>
        <v>East Jenniferstad</v>
      </c>
      <c r="T1106" s="11" t="str">
        <f>VLOOKUP(P1106,Store_Dim!$A$2:$E$21,5,FALSE)</f>
        <v>Flagship</v>
      </c>
      <c r="U1106" s="11" t="s">
        <v>3818</v>
      </c>
      <c r="V1106" s="14">
        <f>VLOOKUP(Table1[[#This Row],[Sales_ID]],Sales!$A$2:$O$2001,2,FALSE)</f>
        <v>45493</v>
      </c>
      <c r="W1106" s="15">
        <f>VLOOKUP(Table1[[#This Row],[Sales_ID]],Sales!$A$2:$O$2001,12,FALSE)</f>
        <v>4</v>
      </c>
      <c r="X1106" s="16" t="str">
        <f>TEXT(VLOOKUP(Table1[[#This Row],[Sales_ID]],Sales!$A$2:$O$2001,13,FALSE),"₹#,##0")</f>
        <v>₹570</v>
      </c>
      <c r="Y1106" s="51">
        <f>VLOOKUP(Table1[[#This Row],[Sales_ID]],Sales!$A$2:$O$2001,14,FALSE)</f>
        <v>0.23</v>
      </c>
      <c r="Z1106" s="11" t="str">
        <f>VLOOKUP(Table1[[#This Row],[Sales_ID]],Sales!$A$2:$O$2001,10,FALSE)</f>
        <v>Credit Card</v>
      </c>
      <c r="AA1106" s="50">
        <f>VLOOKUP(Table1[[#This Row],[Sales_ID]],Sales!$A$2:$O$2001,15,FALSE)</f>
        <v>1755.5383999999999</v>
      </c>
    </row>
    <row r="1107" spans="1:27" x14ac:dyDescent="0.3">
      <c r="A1107" s="11" t="s">
        <v>1455</v>
      </c>
      <c r="B1107" s="11" t="str">
        <f>PROPER(VLOOKUP(A1107,Customer!$A$2:$J$501,9,FALSE))</f>
        <v>Philip Mendoza</v>
      </c>
      <c r="C1107" s="11" t="str">
        <f>PROPER(VLOOKUP(A1107,Customer!$A$2:$H$501,3,FALSE))</f>
        <v>42</v>
      </c>
      <c r="D1107" s="11" t="str">
        <f>PROPER(VLOOKUP(A1107,Customer!$A$2:$H$501,4,FALSE))</f>
        <v>Male</v>
      </c>
      <c r="E1107" s="11" t="str">
        <f>PROPER(VLOOKUP(A1107,Customer!$A$2:$H$501,5,FALSE))</f>
        <v>Tylermouth</v>
      </c>
      <c r="F1107" s="11" t="str">
        <f>PROPER(VLOOKUP(A1107,Customer!$A$2:$H$501,6,FALSE))</f>
        <v>Massachusetts</v>
      </c>
      <c r="G1107" s="11" t="str">
        <f>VLOOKUP(A1107,Customer!$A$2:$H$501,7,FALSE)</f>
        <v>USA</v>
      </c>
      <c r="H1107" s="11" t="str">
        <f>PROPER(VLOOKUP(A1107,Customer!$A$1:$J$501,10,FALSE))</f>
        <v>Silver</v>
      </c>
      <c r="I1107" s="11" t="s">
        <v>1590</v>
      </c>
      <c r="J1107" s="11" t="str">
        <f>VLOOKUP(I1107, Product!$A$2:$H$501, 2,FALSE)</f>
        <v>Multi-Purpose Storage Box</v>
      </c>
      <c r="K1107" s="11" t="str">
        <f>VLOOKUP(I1107,Product!$A$2:$H$501,3,FALSE)</f>
        <v>Home</v>
      </c>
      <c r="L1107" s="11" t="str">
        <f>VLOOKUP(I1107, Product!$A$2:$H$501, 4,FALSE)</f>
        <v>Storage</v>
      </c>
      <c r="M1107" s="11" t="str">
        <f>VLOOKUP(I1107, Product!$A$2:$H$501,5,FALSE)</f>
        <v>Gardner-Montes</v>
      </c>
      <c r="N1107" s="12">
        <f>VLOOKUP(I1107, Product!$A$2:$I$501,8,FALSE)</f>
        <v>123.46</v>
      </c>
      <c r="O1107" s="12">
        <f>VLOOKUP(I1107, Product!$A$2:$I$501,9,FALSE)</f>
        <v>76</v>
      </c>
      <c r="P1107" s="11" t="s">
        <v>1794</v>
      </c>
      <c r="Q1107" s="11" t="str">
        <f>VLOOKUP(P1107,Store_Dim!$A$2:$E$21,2,FALSE)</f>
        <v>Thomas, Bridges and Harris</v>
      </c>
      <c r="R1107" s="11" t="str">
        <f>VLOOKUP(P1107,Store_Dim!$A$2:$E$21,3,FALSE)</f>
        <v>North</v>
      </c>
      <c r="S1107" s="11" t="str">
        <f>VLOOKUP(P1107,Store_Dim!$A$2:$E$21,4,FALSE)</f>
        <v>Sabrinatown</v>
      </c>
      <c r="T1107" s="11" t="str">
        <f>VLOOKUP(P1107,Store_Dim!$A$2:$E$21,5,FALSE)</f>
        <v>Online</v>
      </c>
      <c r="U1107" s="11" t="s">
        <v>3819</v>
      </c>
      <c r="V1107" s="14">
        <f>VLOOKUP(Table1[[#This Row],[Sales_ID]],Sales!$A$2:$O$2001,2,FALSE)</f>
        <v>45274</v>
      </c>
      <c r="W1107" s="15">
        <f>VLOOKUP(Table1[[#This Row],[Sales_ID]],Sales!$A$2:$O$2001,12,FALSE)</f>
        <v>3</v>
      </c>
      <c r="X1107" s="16" t="str">
        <f>TEXT(VLOOKUP(Table1[[#This Row],[Sales_ID]],Sales!$A$2:$O$2001,13,FALSE),"₹#,##0")</f>
        <v>₹984</v>
      </c>
      <c r="Y1107" s="51">
        <f>VLOOKUP(Table1[[#This Row],[Sales_ID]],Sales!$A$2:$O$2001,14,FALSE)</f>
        <v>0.27</v>
      </c>
      <c r="Z1107" s="11" t="str">
        <f>VLOOKUP(Table1[[#This Row],[Sales_ID]],Sales!$A$2:$O$2001,10,FALSE)</f>
        <v>Credit Card</v>
      </c>
      <c r="AA1107" s="50">
        <f>VLOOKUP(Table1[[#This Row],[Sales_ID]],Sales!$A$2:$O$2001,15,FALSE)</f>
        <v>2155.2228</v>
      </c>
    </row>
    <row r="1108" spans="1:27" x14ac:dyDescent="0.3">
      <c r="A1108" s="11" t="s">
        <v>1458</v>
      </c>
      <c r="B1108" s="11" t="str">
        <f>PROPER(VLOOKUP(A1108,Customer!$A$2:$J$501,9,FALSE))</f>
        <v>Laura Mathews</v>
      </c>
      <c r="C1108" s="11" t="str">
        <f>PROPER(VLOOKUP(A1108,Customer!$A$2:$H$501,3,FALSE))</f>
        <v>53</v>
      </c>
      <c r="D1108" s="11" t="str">
        <f>PROPER(VLOOKUP(A1108,Customer!$A$2:$H$501,4,FALSE))</f>
        <v>Male</v>
      </c>
      <c r="E1108" s="11" t="str">
        <f>PROPER(VLOOKUP(A1108,Customer!$A$2:$H$501,5,FALSE))</f>
        <v>Chambersfurt</v>
      </c>
      <c r="F1108" s="11" t="str">
        <f>PROPER(VLOOKUP(A1108,Customer!$A$2:$H$501,6,FALSE))</f>
        <v>Wisconsin</v>
      </c>
      <c r="G1108" s="11" t="str">
        <f>VLOOKUP(A1108,Customer!$A$2:$H$501,7,FALSE)</f>
        <v>USA</v>
      </c>
      <c r="H1108" s="11" t="str">
        <f>PROPER(VLOOKUP(A1108,Customer!$A$1:$J$501,10,FALSE))</f>
        <v>Bronze</v>
      </c>
      <c r="I1108" s="11" t="s">
        <v>1716</v>
      </c>
      <c r="J1108" s="11" t="str">
        <f>VLOOKUP(I1108, Product!$A$2:$H$501, 2,FALSE)</f>
        <v>Wooden Bookshelf</v>
      </c>
      <c r="K1108" s="11" t="str">
        <f>VLOOKUP(I1108,Product!$A$2:$H$501,3,FALSE)</f>
        <v>Home</v>
      </c>
      <c r="L1108" s="11" t="str">
        <f>VLOOKUP(I1108, Product!$A$2:$H$501, 4,FALSE)</f>
        <v>Furniture</v>
      </c>
      <c r="M1108" s="11" t="str">
        <f>VLOOKUP(I1108, Product!$A$2:$H$501,5,FALSE)</f>
        <v>Collins-Stephenson</v>
      </c>
      <c r="N1108" s="12">
        <f>VLOOKUP(I1108, Product!$A$2:$I$501,8,FALSE)</f>
        <v>388.46</v>
      </c>
      <c r="O1108" s="12">
        <f>VLOOKUP(I1108, Product!$A$2:$I$501,9,FALSE)</f>
        <v>208</v>
      </c>
      <c r="P1108" s="11" t="s">
        <v>1782</v>
      </c>
      <c r="Q1108" s="11" t="str">
        <f>VLOOKUP(P1108,Store_Dim!$A$2:$E$21,2,FALSE)</f>
        <v>Bean, Jones and Park</v>
      </c>
      <c r="R1108" s="11" t="str">
        <f>VLOOKUP(P1108,Store_Dim!$A$2:$E$21,3,FALSE)</f>
        <v>West</v>
      </c>
      <c r="S1108" s="11" t="str">
        <f>VLOOKUP(P1108,Store_Dim!$A$2:$E$21,4,FALSE)</f>
        <v>Thompsonborough</v>
      </c>
      <c r="T1108" s="11" t="str">
        <f>VLOOKUP(P1108,Store_Dim!$A$2:$E$21,5,FALSE)</f>
        <v>Online</v>
      </c>
      <c r="U1108" s="11" t="s">
        <v>3820</v>
      </c>
      <c r="V1108" s="14">
        <f>VLOOKUP(Table1[[#This Row],[Sales_ID]],Sales!$A$2:$O$2001,2,FALSE)</f>
        <v>45844</v>
      </c>
      <c r="W1108" s="15">
        <f>VLOOKUP(Table1[[#This Row],[Sales_ID]],Sales!$A$2:$O$2001,12,FALSE)</f>
        <v>1</v>
      </c>
      <c r="X1108" s="16" t="str">
        <f>TEXT(VLOOKUP(Table1[[#This Row],[Sales_ID]],Sales!$A$2:$O$2001,13,FALSE),"₹#,##0")</f>
        <v>₹905</v>
      </c>
      <c r="Y1108" s="51">
        <f>VLOOKUP(Table1[[#This Row],[Sales_ID]],Sales!$A$2:$O$2001,14,FALSE)</f>
        <v>0</v>
      </c>
      <c r="Z1108" s="11" t="str">
        <f>VLOOKUP(Table1[[#This Row],[Sales_ID]],Sales!$A$2:$O$2001,10,FALSE)</f>
        <v>Credit Card</v>
      </c>
      <c r="AA1108" s="50">
        <f>VLOOKUP(Table1[[#This Row],[Sales_ID]],Sales!$A$2:$O$2001,15,FALSE)</f>
        <v>905.23</v>
      </c>
    </row>
    <row r="1109" spans="1:27" x14ac:dyDescent="0.3">
      <c r="A1109" s="11" t="s">
        <v>613</v>
      </c>
      <c r="B1109" s="11" t="str">
        <f>PROPER(VLOOKUP(A1109,Customer!$A$2:$J$501,9,FALSE))</f>
        <v>Jennifer Pruitt</v>
      </c>
      <c r="C1109" s="11" t="str">
        <f>PROPER(VLOOKUP(A1109,Customer!$A$2:$H$501,3,FALSE))</f>
        <v>53</v>
      </c>
      <c r="D1109" s="11" t="str">
        <f>PROPER(VLOOKUP(A1109,Customer!$A$2:$H$501,4,FALSE))</f>
        <v>Male</v>
      </c>
      <c r="E1109" s="11" t="str">
        <f>PROPER(VLOOKUP(A1109,Customer!$A$2:$H$501,5,FALSE))</f>
        <v>East Justin</v>
      </c>
      <c r="F1109" s="11" t="str">
        <f>PROPER(VLOOKUP(A1109,Customer!$A$2:$H$501,6,FALSE))</f>
        <v>Missouri</v>
      </c>
      <c r="G1109" s="11" t="str">
        <f>VLOOKUP(A1109,Customer!$A$2:$H$501,7,FALSE)</f>
        <v>USA</v>
      </c>
      <c r="H1109" s="11" t="str">
        <f>PROPER(VLOOKUP(A1109,Customer!$A$1:$J$501,10,FALSE))</f>
        <v>Silver</v>
      </c>
      <c r="I1109" s="11" t="s">
        <v>1746</v>
      </c>
      <c r="J1109" s="11" t="str">
        <f>VLOOKUP(I1109, Product!$A$2:$H$501, 2,FALSE)</f>
        <v>Stainless Steel Cookware Set</v>
      </c>
      <c r="K1109" s="11" t="str">
        <f>VLOOKUP(I1109,Product!$A$2:$H$501,3,FALSE)</f>
        <v>Home</v>
      </c>
      <c r="L1109" s="11" t="str">
        <f>VLOOKUP(I1109, Product!$A$2:$H$501, 4,FALSE)</f>
        <v>Kitchen</v>
      </c>
      <c r="M1109" s="11" t="str">
        <f>VLOOKUP(I1109, Product!$A$2:$H$501,5,FALSE)</f>
        <v>Campbell Ltd</v>
      </c>
      <c r="N1109" s="12">
        <f>VLOOKUP(I1109, Product!$A$2:$I$501,8,FALSE)</f>
        <v>201.41</v>
      </c>
      <c r="O1109" s="12">
        <f>VLOOKUP(I1109, Product!$A$2:$I$501,9,FALSE)</f>
        <v>146</v>
      </c>
      <c r="P1109" s="11" t="s">
        <v>1813</v>
      </c>
      <c r="Q1109" s="11" t="str">
        <f>VLOOKUP(P1109,Store_Dim!$A$2:$E$21,2,FALSE)</f>
        <v>Mann-Austin</v>
      </c>
      <c r="R1109" s="11" t="str">
        <f>VLOOKUP(P1109,Store_Dim!$A$2:$E$21,3,FALSE)</f>
        <v>East</v>
      </c>
      <c r="S1109" s="11" t="str">
        <f>VLOOKUP(P1109,Store_Dim!$A$2:$E$21,4,FALSE)</f>
        <v>Vasquezborough</v>
      </c>
      <c r="T1109" s="11" t="str">
        <f>VLOOKUP(P1109,Store_Dim!$A$2:$E$21,5,FALSE)</f>
        <v>Online</v>
      </c>
      <c r="U1109" s="11" t="s">
        <v>3821</v>
      </c>
      <c r="V1109" s="14">
        <f>VLOOKUP(Table1[[#This Row],[Sales_ID]],Sales!$A$2:$O$2001,2,FALSE)</f>
        <v>45264</v>
      </c>
      <c r="W1109" s="15">
        <f>VLOOKUP(Table1[[#This Row],[Sales_ID]],Sales!$A$2:$O$2001,12,FALSE)</f>
        <v>3</v>
      </c>
      <c r="X1109" s="16" t="str">
        <f>TEXT(VLOOKUP(Table1[[#This Row],[Sales_ID]],Sales!$A$2:$O$2001,13,FALSE),"₹#,##0")</f>
        <v>₹113</v>
      </c>
      <c r="Y1109" s="51">
        <f>VLOOKUP(Table1[[#This Row],[Sales_ID]],Sales!$A$2:$O$2001,14,FALSE)</f>
        <v>0.19</v>
      </c>
      <c r="Z1109" s="11" t="str">
        <f>VLOOKUP(Table1[[#This Row],[Sales_ID]],Sales!$A$2:$O$2001,10,FALSE)</f>
        <v>Credit Card</v>
      </c>
      <c r="AA1109" s="50">
        <f>VLOOKUP(Table1[[#This Row],[Sales_ID]],Sales!$A$2:$O$2001,15,FALSE)</f>
        <v>274.03109999999998</v>
      </c>
    </row>
    <row r="1110" spans="1:27" x14ac:dyDescent="0.3">
      <c r="A1110" s="11" t="s">
        <v>538</v>
      </c>
      <c r="B1110" s="11" t="str">
        <f>PROPER(VLOOKUP(A1110,Customer!$A$2:$J$501,9,FALSE))</f>
        <v>Cynthia Morris</v>
      </c>
      <c r="C1110" s="11" t="str">
        <f>PROPER(VLOOKUP(A1110,Customer!$A$2:$H$501,3,FALSE))</f>
        <v>18</v>
      </c>
      <c r="D1110" s="11" t="str">
        <f>PROPER(VLOOKUP(A1110,Customer!$A$2:$H$501,4,FALSE))</f>
        <v>Female</v>
      </c>
      <c r="E1110" s="11" t="str">
        <f>PROPER(VLOOKUP(A1110,Customer!$A$2:$H$501,5,FALSE))</f>
        <v>Hessmouth</v>
      </c>
      <c r="F1110" s="11" t="str">
        <f>PROPER(VLOOKUP(A1110,Customer!$A$2:$H$501,6,FALSE))</f>
        <v>Arizona</v>
      </c>
      <c r="G1110" s="11" t="str">
        <f>VLOOKUP(A1110,Customer!$A$2:$H$501,7,FALSE)</f>
        <v>USA</v>
      </c>
      <c r="H1110" s="11" t="str">
        <f>PROPER(VLOOKUP(A1110,Customer!$A$1:$J$501,10,FALSE))</f>
        <v>Silver</v>
      </c>
      <c r="I1110" s="11" t="s">
        <v>1618</v>
      </c>
      <c r="J1110" s="11" t="str">
        <f>VLOOKUP(I1110, Product!$A$2:$H$501, 2,FALSE)</f>
        <v>Bedroom Table Lamp</v>
      </c>
      <c r="K1110" s="11" t="str">
        <f>VLOOKUP(I1110,Product!$A$2:$H$501,3,FALSE)</f>
        <v>Home</v>
      </c>
      <c r="L1110" s="11" t="str">
        <f>VLOOKUP(I1110, Product!$A$2:$H$501, 4,FALSE)</f>
        <v>Lighting</v>
      </c>
      <c r="M1110" s="11" t="str">
        <f>VLOOKUP(I1110, Product!$A$2:$H$501,5,FALSE)</f>
        <v>Jones LLC</v>
      </c>
      <c r="N1110" s="12">
        <f>VLOOKUP(I1110, Product!$A$2:$I$501,8,FALSE)</f>
        <v>382.22</v>
      </c>
      <c r="O1110" s="12">
        <f>VLOOKUP(I1110, Product!$A$2:$I$501,9,FALSE)</f>
        <v>329</v>
      </c>
      <c r="P1110" s="11" t="s">
        <v>1782</v>
      </c>
      <c r="Q1110" s="11" t="str">
        <f>VLOOKUP(P1110,Store_Dim!$A$2:$E$21,2,FALSE)</f>
        <v>Bean, Jones and Park</v>
      </c>
      <c r="R1110" s="11" t="str">
        <f>VLOOKUP(P1110,Store_Dim!$A$2:$E$21,3,FALSE)</f>
        <v>West</v>
      </c>
      <c r="S1110" s="11" t="str">
        <f>VLOOKUP(P1110,Store_Dim!$A$2:$E$21,4,FALSE)</f>
        <v>Thompsonborough</v>
      </c>
      <c r="T1110" s="11" t="str">
        <f>VLOOKUP(P1110,Store_Dim!$A$2:$E$21,5,FALSE)</f>
        <v>Online</v>
      </c>
      <c r="U1110" s="11" t="s">
        <v>3822</v>
      </c>
      <c r="V1110" s="14">
        <f>VLOOKUP(Table1[[#This Row],[Sales_ID]],Sales!$A$2:$O$2001,2,FALSE)</f>
        <v>45773</v>
      </c>
      <c r="W1110" s="15">
        <f>VLOOKUP(Table1[[#This Row],[Sales_ID]],Sales!$A$2:$O$2001,12,FALSE)</f>
        <v>3</v>
      </c>
      <c r="X1110" s="16" t="str">
        <f>TEXT(VLOOKUP(Table1[[#This Row],[Sales_ID]],Sales!$A$2:$O$2001,13,FALSE),"₹#,##0")</f>
        <v>₹876</v>
      </c>
      <c r="Y1110" s="51">
        <f>VLOOKUP(Table1[[#This Row],[Sales_ID]],Sales!$A$2:$O$2001,14,FALSE)</f>
        <v>0.09</v>
      </c>
      <c r="Z1110" s="11" t="str">
        <f>VLOOKUP(Table1[[#This Row],[Sales_ID]],Sales!$A$2:$O$2001,10,FALSE)</f>
        <v>PayPal</v>
      </c>
      <c r="AA1110" s="50">
        <f>VLOOKUP(Table1[[#This Row],[Sales_ID]],Sales!$A$2:$O$2001,15,FALSE)</f>
        <v>2391.4526999999998</v>
      </c>
    </row>
    <row r="1111" spans="1:27" x14ac:dyDescent="0.3">
      <c r="A1111" s="11" t="s">
        <v>441</v>
      </c>
      <c r="B1111" s="11" t="str">
        <f>PROPER(VLOOKUP(A1111,Customer!$A$2:$J$501,9,FALSE))</f>
        <v>Susan Mcdonald</v>
      </c>
      <c r="C1111" s="11" t="str">
        <f>PROPER(VLOOKUP(A1111,Customer!$A$2:$H$501,3,FALSE))</f>
        <v>45</v>
      </c>
      <c r="D1111" s="11" t="str">
        <f>PROPER(VLOOKUP(A1111,Customer!$A$2:$H$501,4,FALSE))</f>
        <v>Male</v>
      </c>
      <c r="E1111" s="11" t="str">
        <f>PROPER(VLOOKUP(A1111,Customer!$A$2:$H$501,5,FALSE))</f>
        <v>East Ellen</v>
      </c>
      <c r="F1111" s="11" t="str">
        <f>PROPER(VLOOKUP(A1111,Customer!$A$2:$H$501,6,FALSE))</f>
        <v>Arkansas</v>
      </c>
      <c r="G1111" s="11" t="str">
        <f>VLOOKUP(A1111,Customer!$A$2:$H$501,7,FALSE)</f>
        <v>USA</v>
      </c>
      <c r="H1111" s="11" t="str">
        <f>PROPER(VLOOKUP(A1111,Customer!$A$1:$J$501,10,FALSE))</f>
        <v>Silver</v>
      </c>
      <c r="I1111" s="11" t="s">
        <v>1726</v>
      </c>
      <c r="J1111" s="11" t="str">
        <f>VLOOKUP(I1111, Product!$A$2:$H$501, 2,FALSE)</f>
        <v>Face Foundation Kit</v>
      </c>
      <c r="K1111" s="11" t="str">
        <f>VLOOKUP(I1111,Product!$A$2:$H$501,3,FALSE)</f>
        <v>Beauty</v>
      </c>
      <c r="L1111" s="11" t="str">
        <f>VLOOKUP(I1111, Product!$A$2:$H$501, 4,FALSE)</f>
        <v>Makeup</v>
      </c>
      <c r="M1111" s="11" t="str">
        <f>VLOOKUP(I1111, Product!$A$2:$H$501,5,FALSE)</f>
        <v>Taylor-Elliott</v>
      </c>
      <c r="N1111" s="12">
        <f>VLOOKUP(I1111, Product!$A$2:$I$501,8,FALSE)</f>
        <v>183.04</v>
      </c>
      <c r="O1111" s="12">
        <f>VLOOKUP(I1111, Product!$A$2:$I$501,9,FALSE)</f>
        <v>457</v>
      </c>
      <c r="P1111" s="11" t="s">
        <v>1789</v>
      </c>
      <c r="Q1111" s="11" t="str">
        <f>VLOOKUP(P1111,Store_Dim!$A$2:$E$21,2,FALSE)</f>
        <v>Hill, Wagner and Ballard</v>
      </c>
      <c r="R1111" s="11" t="str">
        <f>VLOOKUP(P1111,Store_Dim!$A$2:$E$21,3,FALSE)</f>
        <v>East</v>
      </c>
      <c r="S1111" s="11" t="str">
        <f>VLOOKUP(P1111,Store_Dim!$A$2:$E$21,4,FALSE)</f>
        <v>East Davidville</v>
      </c>
      <c r="T1111" s="11" t="str">
        <f>VLOOKUP(P1111,Store_Dim!$A$2:$E$21,5,FALSE)</f>
        <v>Online</v>
      </c>
      <c r="U1111" s="11" t="s">
        <v>3823</v>
      </c>
      <c r="V1111" s="14">
        <f>VLOOKUP(Table1[[#This Row],[Sales_ID]],Sales!$A$2:$O$2001,2,FALSE)</f>
        <v>45460</v>
      </c>
      <c r="W1111" s="15">
        <f>VLOOKUP(Table1[[#This Row],[Sales_ID]],Sales!$A$2:$O$2001,12,FALSE)</f>
        <v>2</v>
      </c>
      <c r="X1111" s="16" t="str">
        <f>TEXT(VLOOKUP(Table1[[#This Row],[Sales_ID]],Sales!$A$2:$O$2001,13,FALSE),"₹#,##0")</f>
        <v>₹685</v>
      </c>
      <c r="Y1111" s="51">
        <f>VLOOKUP(Table1[[#This Row],[Sales_ID]],Sales!$A$2:$O$2001,14,FALSE)</f>
        <v>0.26</v>
      </c>
      <c r="Z1111" s="11" t="str">
        <f>VLOOKUP(Table1[[#This Row],[Sales_ID]],Sales!$A$2:$O$2001,10,FALSE)</f>
        <v>PayPal</v>
      </c>
      <c r="AA1111" s="50">
        <f>VLOOKUP(Table1[[#This Row],[Sales_ID]],Sales!$A$2:$O$2001,15,FALSE)</f>
        <v>1014.2588</v>
      </c>
    </row>
    <row r="1112" spans="1:27" x14ac:dyDescent="0.3">
      <c r="A1112" s="11" t="s">
        <v>198</v>
      </c>
      <c r="B1112" s="11" t="str">
        <f>PROPER(VLOOKUP(A1112,Customer!$A$2:$J$501,9,FALSE))</f>
        <v>Debra Liu</v>
      </c>
      <c r="C1112" s="11" t="str">
        <f>PROPER(VLOOKUP(A1112,Customer!$A$2:$H$501,3,FALSE))</f>
        <v>55</v>
      </c>
      <c r="D1112" s="11" t="str">
        <f>PROPER(VLOOKUP(A1112,Customer!$A$2:$H$501,4,FALSE))</f>
        <v>Male</v>
      </c>
      <c r="E1112" s="11" t="str">
        <f>PROPER(VLOOKUP(A1112,Customer!$A$2:$H$501,5,FALSE))</f>
        <v>South Timtown</v>
      </c>
      <c r="F1112" s="11" t="str">
        <f>PROPER(VLOOKUP(A1112,Customer!$A$2:$H$501,6,FALSE))</f>
        <v>Minnesota</v>
      </c>
      <c r="G1112" s="11" t="str">
        <f>VLOOKUP(A1112,Customer!$A$2:$H$501,7,FALSE)</f>
        <v>USA</v>
      </c>
      <c r="H1112" s="11" t="str">
        <f>PROPER(VLOOKUP(A1112,Customer!$A$1:$J$501,10,FALSE))</f>
        <v>Bronze</v>
      </c>
      <c r="I1112" s="11" t="s">
        <v>1670</v>
      </c>
      <c r="J1112" s="11" t="str">
        <f>VLOOKUP(I1112, Product!$A$2:$H$501, 2,FALSE)</f>
        <v>Tennis Ball 3-Pack</v>
      </c>
      <c r="K1112" s="11" t="str">
        <f>VLOOKUP(I1112,Product!$A$2:$H$501,3,FALSE)</f>
        <v>Sports</v>
      </c>
      <c r="L1112" s="11" t="str">
        <f>VLOOKUP(I1112, Product!$A$2:$H$501, 4,FALSE)</f>
        <v>Equipment</v>
      </c>
      <c r="M1112" s="11" t="str">
        <f>VLOOKUP(I1112, Product!$A$2:$H$501,5,FALSE)</f>
        <v>Lopez LLC</v>
      </c>
      <c r="N1112" s="12">
        <f>VLOOKUP(I1112, Product!$A$2:$I$501,8,FALSE)</f>
        <v>103.45</v>
      </c>
      <c r="O1112" s="12">
        <f>VLOOKUP(I1112, Product!$A$2:$I$501,9,FALSE)</f>
        <v>465</v>
      </c>
      <c r="P1112" s="11" t="s">
        <v>1792</v>
      </c>
      <c r="Q1112" s="11" t="str">
        <f>VLOOKUP(P1112,Store_Dim!$A$2:$E$21,2,FALSE)</f>
        <v>Aguirre-Keller</v>
      </c>
      <c r="R1112" s="11" t="str">
        <f>VLOOKUP(P1112,Store_Dim!$A$2:$E$21,3,FALSE)</f>
        <v>South</v>
      </c>
      <c r="S1112" s="11" t="str">
        <f>VLOOKUP(P1112,Store_Dim!$A$2:$E$21,4,FALSE)</f>
        <v>Lake Michael</v>
      </c>
      <c r="T1112" s="11" t="str">
        <f>VLOOKUP(P1112,Store_Dim!$A$2:$E$21,5,FALSE)</f>
        <v>Online</v>
      </c>
      <c r="U1112" s="11" t="s">
        <v>3824</v>
      </c>
      <c r="V1112" s="14">
        <f>VLOOKUP(Table1[[#This Row],[Sales_ID]],Sales!$A$2:$O$2001,2,FALSE)</f>
        <v>45607</v>
      </c>
      <c r="W1112" s="15">
        <f>VLOOKUP(Table1[[#This Row],[Sales_ID]],Sales!$A$2:$O$2001,12,FALSE)</f>
        <v>3</v>
      </c>
      <c r="X1112" s="16" t="str">
        <f>TEXT(VLOOKUP(Table1[[#This Row],[Sales_ID]],Sales!$A$2:$O$2001,13,FALSE),"₹#,##0")</f>
        <v>₹945</v>
      </c>
      <c r="Y1112" s="51">
        <f>VLOOKUP(Table1[[#This Row],[Sales_ID]],Sales!$A$2:$O$2001,14,FALSE)</f>
        <v>0.05</v>
      </c>
      <c r="Z1112" s="11" t="str">
        <f>VLOOKUP(Table1[[#This Row],[Sales_ID]],Sales!$A$2:$O$2001,10,FALSE)</f>
        <v>Credit Card</v>
      </c>
      <c r="AA1112" s="50">
        <f>VLOOKUP(Table1[[#This Row],[Sales_ID]],Sales!$A$2:$O$2001,15,FALSE)</f>
        <v>2694.3045000000002</v>
      </c>
    </row>
    <row r="1113" spans="1:27" x14ac:dyDescent="0.3">
      <c r="A1113" s="11" t="s">
        <v>100</v>
      </c>
      <c r="B1113" s="11" t="str">
        <f>PROPER(VLOOKUP(A1113,Customer!$A$2:$J$501,9,FALSE))</f>
        <v>Jonathan Steele</v>
      </c>
      <c r="C1113" s="11" t="str">
        <f>PROPER(VLOOKUP(A1113,Customer!$A$2:$H$501,3,FALSE))</f>
        <v>52</v>
      </c>
      <c r="D1113" s="11" t="str">
        <f>PROPER(VLOOKUP(A1113,Customer!$A$2:$H$501,4,FALSE))</f>
        <v>Female</v>
      </c>
      <c r="E1113" s="11" t="str">
        <f>PROPER(VLOOKUP(A1113,Customer!$A$2:$H$501,5,FALSE))</f>
        <v>Molinabury</v>
      </c>
      <c r="F1113" s="11" t="str">
        <f>PROPER(VLOOKUP(A1113,Customer!$A$2:$H$501,6,FALSE))</f>
        <v>Oregon</v>
      </c>
      <c r="G1113" s="11" t="str">
        <f>VLOOKUP(A1113,Customer!$A$2:$H$501,7,FALSE)</f>
        <v>USA</v>
      </c>
      <c r="H1113" s="11" t="str">
        <f>PROPER(VLOOKUP(A1113,Customer!$A$1:$J$501,10,FALSE))</f>
        <v>Silver</v>
      </c>
      <c r="I1113" s="11" t="s">
        <v>1700</v>
      </c>
      <c r="J1113" s="11" t="str">
        <f>VLOOKUP(I1113, Product!$A$2:$H$501, 2,FALSE)</f>
        <v>Wireless Mouse</v>
      </c>
      <c r="K1113" s="11" t="str">
        <f>VLOOKUP(I1113,Product!$A$2:$H$501,3,FALSE)</f>
        <v>Electronics</v>
      </c>
      <c r="L1113" s="11" t="str">
        <f>VLOOKUP(I1113, Product!$A$2:$H$501, 4,FALSE)</f>
        <v>Computer</v>
      </c>
      <c r="M1113" s="11" t="str">
        <f>VLOOKUP(I1113, Product!$A$2:$H$501,5,FALSE)</f>
        <v>Larson Ltd</v>
      </c>
      <c r="N1113" s="12">
        <f>VLOOKUP(I1113, Product!$A$2:$I$501,8,FALSE)</f>
        <v>392.89</v>
      </c>
      <c r="O1113" s="12">
        <f>VLOOKUP(I1113, Product!$A$2:$I$501,9,FALSE)</f>
        <v>320</v>
      </c>
      <c r="P1113" s="11" t="s">
        <v>1813</v>
      </c>
      <c r="Q1113" s="11" t="str">
        <f>VLOOKUP(P1113,Store_Dim!$A$2:$E$21,2,FALSE)</f>
        <v>Mann-Austin</v>
      </c>
      <c r="R1113" s="11" t="str">
        <f>VLOOKUP(P1113,Store_Dim!$A$2:$E$21,3,FALSE)</f>
        <v>East</v>
      </c>
      <c r="S1113" s="11" t="str">
        <f>VLOOKUP(P1113,Store_Dim!$A$2:$E$21,4,FALSE)</f>
        <v>Vasquezborough</v>
      </c>
      <c r="T1113" s="11" t="str">
        <f>VLOOKUP(P1113,Store_Dim!$A$2:$E$21,5,FALSE)</f>
        <v>Online</v>
      </c>
      <c r="U1113" s="11" t="s">
        <v>3825</v>
      </c>
      <c r="V1113" s="14">
        <f>VLOOKUP(Table1[[#This Row],[Sales_ID]],Sales!$A$2:$O$2001,2,FALSE)</f>
        <v>45267</v>
      </c>
      <c r="W1113" s="15">
        <f>VLOOKUP(Table1[[#This Row],[Sales_ID]],Sales!$A$2:$O$2001,12,FALSE)</f>
        <v>3</v>
      </c>
      <c r="X1113" s="16" t="str">
        <f>TEXT(VLOOKUP(Table1[[#This Row],[Sales_ID]],Sales!$A$2:$O$2001,13,FALSE),"₹#,##0")</f>
        <v>₹68</v>
      </c>
      <c r="Y1113" s="51">
        <f>VLOOKUP(Table1[[#This Row],[Sales_ID]],Sales!$A$2:$O$2001,14,FALSE)</f>
        <v>0.17</v>
      </c>
      <c r="Z1113" s="11" t="str">
        <f>VLOOKUP(Table1[[#This Row],[Sales_ID]],Sales!$A$2:$O$2001,10,FALSE)</f>
        <v>PayPal</v>
      </c>
      <c r="AA1113" s="50">
        <f>VLOOKUP(Table1[[#This Row],[Sales_ID]],Sales!$A$2:$O$2001,15,FALSE)</f>
        <v>170.44049999999999</v>
      </c>
    </row>
    <row r="1114" spans="1:27" x14ac:dyDescent="0.3">
      <c r="A1114" s="11" t="s">
        <v>211</v>
      </c>
      <c r="B1114" s="11" t="str">
        <f>PROPER(VLOOKUP(A1114,Customer!$A$2:$J$501,9,FALSE))</f>
        <v>Christopher Sutton</v>
      </c>
      <c r="C1114" s="11" t="str">
        <f>PROPER(VLOOKUP(A1114,Customer!$A$2:$H$501,3,FALSE))</f>
        <v>49</v>
      </c>
      <c r="D1114" s="11" t="str">
        <f>PROPER(VLOOKUP(A1114,Customer!$A$2:$H$501,4,FALSE))</f>
        <v>Female</v>
      </c>
      <c r="E1114" s="11" t="str">
        <f>PROPER(VLOOKUP(A1114,Customer!$A$2:$H$501,5,FALSE))</f>
        <v>Deborahberg</v>
      </c>
      <c r="F1114" s="11" t="str">
        <f>PROPER(VLOOKUP(A1114,Customer!$A$2:$H$501,6,FALSE))</f>
        <v>Pennsylvania</v>
      </c>
      <c r="G1114" s="11" t="str">
        <f>VLOOKUP(A1114,Customer!$A$2:$H$501,7,FALSE)</f>
        <v>USA</v>
      </c>
      <c r="H1114" s="11" t="str">
        <f>PROPER(VLOOKUP(A1114,Customer!$A$1:$J$501,10,FALSE))</f>
        <v>Gold</v>
      </c>
      <c r="I1114" s="11" t="s">
        <v>1646</v>
      </c>
      <c r="J1114" s="11" t="str">
        <f>VLOOKUP(I1114, Product!$A$2:$H$501, 2,FALSE)</f>
        <v>Men's Roll-On Perfume</v>
      </c>
      <c r="K1114" s="11" t="str">
        <f>VLOOKUP(I1114,Product!$A$2:$H$501,3,FALSE)</f>
        <v>Beauty</v>
      </c>
      <c r="L1114" s="11" t="str">
        <f>VLOOKUP(I1114, Product!$A$2:$H$501, 4,FALSE)</f>
        <v>Fragrance</v>
      </c>
      <c r="M1114" s="11" t="str">
        <f>VLOOKUP(I1114, Product!$A$2:$H$501,5,FALSE)</f>
        <v>Sullivan and Sons</v>
      </c>
      <c r="N1114" s="12">
        <f>VLOOKUP(I1114, Product!$A$2:$I$501,8,FALSE)</f>
        <v>43.29</v>
      </c>
      <c r="O1114" s="12">
        <f>VLOOKUP(I1114, Product!$A$2:$I$501,9,FALSE)</f>
        <v>267</v>
      </c>
      <c r="P1114" s="11" t="s">
        <v>1782</v>
      </c>
      <c r="Q1114" s="11" t="str">
        <f>VLOOKUP(P1114,Store_Dim!$A$2:$E$21,2,FALSE)</f>
        <v>Bean, Jones and Park</v>
      </c>
      <c r="R1114" s="11" t="str">
        <f>VLOOKUP(P1114,Store_Dim!$A$2:$E$21,3,FALSE)</f>
        <v>West</v>
      </c>
      <c r="S1114" s="11" t="str">
        <f>VLOOKUP(P1114,Store_Dim!$A$2:$E$21,4,FALSE)</f>
        <v>Thompsonborough</v>
      </c>
      <c r="T1114" s="11" t="str">
        <f>VLOOKUP(P1114,Store_Dim!$A$2:$E$21,5,FALSE)</f>
        <v>Online</v>
      </c>
      <c r="U1114" s="11" t="s">
        <v>1827</v>
      </c>
      <c r="V1114" s="14">
        <f>VLOOKUP(Table1[[#This Row],[Sales_ID]],Sales!$A$2:$O$2001,2,FALSE)</f>
        <v>45446</v>
      </c>
      <c r="W1114" s="15">
        <f>VLOOKUP(Table1[[#This Row],[Sales_ID]],Sales!$A$2:$O$2001,12,FALSE)</f>
        <v>4</v>
      </c>
      <c r="X1114" s="16" t="str">
        <f>TEXT(VLOOKUP(Table1[[#This Row],[Sales_ID]],Sales!$A$2:$O$2001,13,FALSE),"₹#,##0")</f>
        <v>₹914</v>
      </c>
      <c r="Y1114" s="51">
        <f>VLOOKUP(Table1[[#This Row],[Sales_ID]],Sales!$A$2:$O$2001,14,FALSE)</f>
        <v>0.25</v>
      </c>
      <c r="Z1114" s="11" t="str">
        <f>VLOOKUP(Table1[[#This Row],[Sales_ID]],Sales!$A$2:$O$2001,10,FALSE)</f>
        <v>Credit Card</v>
      </c>
      <c r="AA1114" s="50">
        <f>VLOOKUP(Table1[[#This Row],[Sales_ID]],Sales!$A$2:$O$2001,15,FALSE)</f>
        <v>2742.15</v>
      </c>
    </row>
    <row r="1115" spans="1:27" x14ac:dyDescent="0.3">
      <c r="A1115" s="11" t="s">
        <v>487</v>
      </c>
      <c r="B1115" s="11" t="str">
        <f>PROPER(VLOOKUP(A1115,Customer!$A$2:$J$501,9,FALSE))</f>
        <v>Justin Cross</v>
      </c>
      <c r="C1115" s="11" t="str">
        <f>PROPER(VLOOKUP(A1115,Customer!$A$2:$H$501,3,FALSE))</f>
        <v>62</v>
      </c>
      <c r="D1115" s="11" t="str">
        <f>PROPER(VLOOKUP(A1115,Customer!$A$2:$H$501,4,FALSE))</f>
        <v>Female</v>
      </c>
      <c r="E1115" s="11" t="str">
        <f>PROPER(VLOOKUP(A1115,Customer!$A$2:$H$501,5,FALSE))</f>
        <v>North Anthonychester</v>
      </c>
      <c r="F1115" s="11" t="str">
        <f>PROPER(VLOOKUP(A1115,Customer!$A$2:$H$501,6,FALSE))</f>
        <v>Nevada</v>
      </c>
      <c r="G1115" s="11" t="str">
        <f>VLOOKUP(A1115,Customer!$A$2:$H$501,7,FALSE)</f>
        <v>USA</v>
      </c>
      <c r="H1115" s="11" t="str">
        <f>PROPER(VLOOKUP(A1115,Customer!$A$1:$J$501,10,FALSE))</f>
        <v>Bronze</v>
      </c>
      <c r="I1115" s="11" t="s">
        <v>1692</v>
      </c>
      <c r="J1115" s="11" t="str">
        <f>VLOOKUP(I1115, Product!$A$2:$H$501, 2,FALSE)</f>
        <v>Professional Jump Rope</v>
      </c>
      <c r="K1115" s="11" t="str">
        <f>VLOOKUP(I1115,Product!$A$2:$H$501,3,FALSE)</f>
        <v>Sports</v>
      </c>
      <c r="L1115" s="11" t="str">
        <f>VLOOKUP(I1115, Product!$A$2:$H$501, 4,FALSE)</f>
        <v>Fitness</v>
      </c>
      <c r="M1115" s="11" t="str">
        <f>VLOOKUP(I1115, Product!$A$2:$H$501,5,FALSE)</f>
        <v>Davis PLC</v>
      </c>
      <c r="N1115" s="12">
        <f>VLOOKUP(I1115, Product!$A$2:$I$501,8,FALSE)</f>
        <v>477.61</v>
      </c>
      <c r="O1115" s="12">
        <f>VLOOKUP(I1115, Product!$A$2:$I$501,9,FALSE)</f>
        <v>300</v>
      </c>
      <c r="P1115" s="11" t="s">
        <v>1807</v>
      </c>
      <c r="Q1115" s="11" t="str">
        <f>VLOOKUP(P1115,Store_Dim!$A$2:$E$21,2,FALSE)</f>
        <v>Holloway Ltd</v>
      </c>
      <c r="R1115" s="11" t="str">
        <f>VLOOKUP(P1115,Store_Dim!$A$2:$E$21,3,FALSE)</f>
        <v>North</v>
      </c>
      <c r="S1115" s="11" t="str">
        <f>VLOOKUP(P1115,Store_Dim!$A$2:$E$21,4,FALSE)</f>
        <v>Bensonhaven</v>
      </c>
      <c r="T1115" s="11" t="str">
        <f>VLOOKUP(P1115,Store_Dim!$A$2:$E$21,5,FALSE)</f>
        <v>Flagship</v>
      </c>
      <c r="U1115" s="11" t="s">
        <v>1846</v>
      </c>
      <c r="V1115" s="14">
        <f>VLOOKUP(Table1[[#This Row],[Sales_ID]],Sales!$A$2:$O$2001,2,FALSE)</f>
        <v>45843</v>
      </c>
      <c r="W1115" s="15">
        <f>VLOOKUP(Table1[[#This Row],[Sales_ID]],Sales!$A$2:$O$2001,12,FALSE)</f>
        <v>3</v>
      </c>
      <c r="X1115" s="16" t="str">
        <f>TEXT(VLOOKUP(Table1[[#This Row],[Sales_ID]],Sales!$A$2:$O$2001,13,FALSE),"₹#,##0")</f>
        <v>₹986</v>
      </c>
      <c r="Y1115" s="51">
        <f>VLOOKUP(Table1[[#This Row],[Sales_ID]],Sales!$A$2:$O$2001,14,FALSE)</f>
        <v>0.27</v>
      </c>
      <c r="Z1115" s="11" t="str">
        <f>VLOOKUP(Table1[[#This Row],[Sales_ID]],Sales!$A$2:$O$2001,10,FALSE)</f>
        <v>COD</v>
      </c>
      <c r="AA1115" s="50">
        <f>VLOOKUP(Table1[[#This Row],[Sales_ID]],Sales!$A$2:$O$2001,15,FALSE)</f>
        <v>2159.4276</v>
      </c>
    </row>
    <row r="1116" spans="1:27" x14ac:dyDescent="0.3">
      <c r="A1116" s="11" t="s">
        <v>565</v>
      </c>
      <c r="B1116" s="11" t="str">
        <f>PROPER(VLOOKUP(A1116,Customer!$A$2:$J$501,9,FALSE))</f>
        <v>Christopher Garcia Dds</v>
      </c>
      <c r="C1116" s="11" t="str">
        <f>PROPER(VLOOKUP(A1116,Customer!$A$2:$H$501,3,FALSE))</f>
        <v>18</v>
      </c>
      <c r="D1116" s="11" t="str">
        <f>PROPER(VLOOKUP(A1116,Customer!$A$2:$H$501,4,FALSE))</f>
        <v>Male</v>
      </c>
      <c r="E1116" s="11" t="str">
        <f>PROPER(VLOOKUP(A1116,Customer!$A$2:$H$501,5,FALSE))</f>
        <v>New Joseph</v>
      </c>
      <c r="F1116" s="11" t="str">
        <f>PROPER(VLOOKUP(A1116,Customer!$A$2:$H$501,6,FALSE))</f>
        <v>Missouri</v>
      </c>
      <c r="G1116" s="11" t="str">
        <f>VLOOKUP(A1116,Customer!$A$2:$H$501,7,FALSE)</f>
        <v>USA</v>
      </c>
      <c r="H1116" s="11" t="str">
        <f>PROPER(VLOOKUP(A1116,Customer!$A$1:$J$501,10,FALSE))</f>
        <v>Gold</v>
      </c>
      <c r="I1116" s="11" t="s">
        <v>1714</v>
      </c>
      <c r="J1116" s="11" t="str">
        <f>VLOOKUP(I1116, Product!$A$2:$H$501, 2,FALSE)</f>
        <v>Hydrating Face Cleanser</v>
      </c>
      <c r="K1116" s="11" t="str">
        <f>VLOOKUP(I1116,Product!$A$2:$H$501,3,FALSE)</f>
        <v>Beauty</v>
      </c>
      <c r="L1116" s="11" t="str">
        <f>VLOOKUP(I1116, Product!$A$2:$H$501, 4,FALSE)</f>
        <v>Skincare</v>
      </c>
      <c r="M1116" s="11" t="str">
        <f>VLOOKUP(I1116, Product!$A$2:$H$501,5,FALSE)</f>
        <v>Butler Group</v>
      </c>
      <c r="N1116" s="12">
        <f>VLOOKUP(I1116, Product!$A$2:$I$501,8,FALSE)</f>
        <v>250.41615384615383</v>
      </c>
      <c r="O1116" s="12">
        <f>VLOOKUP(I1116, Product!$A$2:$I$501,9,FALSE)</f>
        <v>159</v>
      </c>
      <c r="P1116" s="11" t="s">
        <v>1776</v>
      </c>
      <c r="Q1116" s="11" t="str">
        <f>VLOOKUP(P1116,Store_Dim!$A$2:$E$21,2,FALSE)</f>
        <v>Benson-Elliott</v>
      </c>
      <c r="R1116" s="11" t="str">
        <f>VLOOKUP(P1116,Store_Dim!$A$2:$E$21,3,FALSE)</f>
        <v>East</v>
      </c>
      <c r="S1116" s="11" t="str">
        <f>VLOOKUP(P1116,Store_Dim!$A$2:$E$21,4,FALSE)</f>
        <v>Port Josephberg</v>
      </c>
      <c r="T1116" s="11" t="str">
        <f>VLOOKUP(P1116,Store_Dim!$A$2:$E$21,5,FALSE)</f>
        <v>Online</v>
      </c>
      <c r="U1116" s="11" t="s">
        <v>2026</v>
      </c>
      <c r="V1116" s="14">
        <f>VLOOKUP(Table1[[#This Row],[Sales_ID]],Sales!$A$2:$O$2001,2,FALSE)</f>
        <v>45725</v>
      </c>
      <c r="W1116" s="15">
        <f>VLOOKUP(Table1[[#This Row],[Sales_ID]],Sales!$A$2:$O$2001,12,FALSE)</f>
        <v>3</v>
      </c>
      <c r="X1116" s="16" t="str">
        <f>TEXT(VLOOKUP(Table1[[#This Row],[Sales_ID]],Sales!$A$2:$O$2001,13,FALSE),"₹#,##0")</f>
        <v>₹749</v>
      </c>
      <c r="Y1116" s="51">
        <f>VLOOKUP(Table1[[#This Row],[Sales_ID]],Sales!$A$2:$O$2001,14,FALSE)</f>
        <v>0.26</v>
      </c>
      <c r="Z1116" s="11" t="str">
        <f>VLOOKUP(Table1[[#This Row],[Sales_ID]],Sales!$A$2:$O$2001,10,FALSE)</f>
        <v>PayPal</v>
      </c>
      <c r="AA1116" s="50">
        <f>VLOOKUP(Table1[[#This Row],[Sales_ID]],Sales!$A$2:$O$2001,15,FALSE)</f>
        <v>1661.8032000000001</v>
      </c>
    </row>
    <row r="1117" spans="1:27" x14ac:dyDescent="0.3">
      <c r="A1117" s="11" t="s">
        <v>487</v>
      </c>
      <c r="B1117" s="11" t="str">
        <f>PROPER(VLOOKUP(A1117,Customer!$A$2:$J$501,9,FALSE))</f>
        <v>Justin Cross</v>
      </c>
      <c r="C1117" s="11" t="str">
        <f>PROPER(VLOOKUP(A1117,Customer!$A$2:$H$501,3,FALSE))</f>
        <v>62</v>
      </c>
      <c r="D1117" s="11" t="str">
        <f>PROPER(VLOOKUP(A1117,Customer!$A$2:$H$501,4,FALSE))</f>
        <v>Female</v>
      </c>
      <c r="E1117" s="11" t="str">
        <f>PROPER(VLOOKUP(A1117,Customer!$A$2:$H$501,5,FALSE))</f>
        <v>North Anthonychester</v>
      </c>
      <c r="F1117" s="11" t="str">
        <f>PROPER(VLOOKUP(A1117,Customer!$A$2:$H$501,6,FALSE))</f>
        <v>Nevada</v>
      </c>
      <c r="G1117" s="11" t="str">
        <f>VLOOKUP(A1117,Customer!$A$2:$H$501,7,FALSE)</f>
        <v>USA</v>
      </c>
      <c r="H1117" s="11" t="str">
        <f>PROPER(VLOOKUP(A1117,Customer!$A$1:$J$501,10,FALSE))</f>
        <v>Bronze</v>
      </c>
      <c r="I1117" s="11" t="s">
        <v>1614</v>
      </c>
      <c r="J1117" s="11" t="str">
        <f>VLOOKUP(I1117, Product!$A$2:$H$501, 2,FALSE)</f>
        <v>Modern Wall Clock</v>
      </c>
      <c r="K1117" s="11" t="str">
        <f>VLOOKUP(I1117,Product!$A$2:$H$501,3,FALSE)</f>
        <v>Home</v>
      </c>
      <c r="L1117" s="11" t="str">
        <f>VLOOKUP(I1117, Product!$A$2:$H$501, 4,FALSE)</f>
        <v>Decor</v>
      </c>
      <c r="M1117" s="11" t="str">
        <f>VLOOKUP(I1117, Product!$A$2:$H$501,5,FALSE)</f>
        <v>Weiss-Watson</v>
      </c>
      <c r="N1117" s="12">
        <f>VLOOKUP(I1117, Product!$A$2:$I$501,8,FALSE)</f>
        <v>179.77</v>
      </c>
      <c r="O1117" s="12">
        <f>VLOOKUP(I1117, Product!$A$2:$I$501,9,FALSE)</f>
        <v>305</v>
      </c>
      <c r="P1117" s="11" t="s">
        <v>1769</v>
      </c>
      <c r="Q1117" s="11" t="str">
        <f>VLOOKUP(P1117,Store_Dim!$A$2:$E$21,2,FALSE)</f>
        <v>Alexander Group</v>
      </c>
      <c r="R1117" s="11" t="str">
        <f>VLOOKUP(P1117,Store_Dim!$A$2:$E$21,3,FALSE)</f>
        <v>South</v>
      </c>
      <c r="S1117" s="11" t="str">
        <f>VLOOKUP(P1117,Store_Dim!$A$2:$E$21,4,FALSE)</f>
        <v>Port Sharon</v>
      </c>
      <c r="T1117" s="11" t="str">
        <f>VLOOKUP(P1117,Store_Dim!$A$2:$E$21,5,FALSE)</f>
        <v>Online</v>
      </c>
      <c r="U1117" s="11" t="s">
        <v>2027</v>
      </c>
      <c r="V1117" s="14">
        <f>VLOOKUP(Table1[[#This Row],[Sales_ID]],Sales!$A$2:$O$2001,2,FALSE)</f>
        <v>45742</v>
      </c>
      <c r="W1117" s="15">
        <f>VLOOKUP(Table1[[#This Row],[Sales_ID]],Sales!$A$2:$O$2001,12,FALSE)</f>
        <v>1</v>
      </c>
      <c r="X1117" s="16" t="str">
        <f>TEXT(VLOOKUP(Table1[[#This Row],[Sales_ID]],Sales!$A$2:$O$2001,13,FALSE),"₹#,##0")</f>
        <v>₹886</v>
      </c>
      <c r="Y1117" s="51">
        <f>VLOOKUP(Table1[[#This Row],[Sales_ID]],Sales!$A$2:$O$2001,14,FALSE)</f>
        <v>0.15</v>
      </c>
      <c r="Z1117" s="11" t="str">
        <f>VLOOKUP(Table1[[#This Row],[Sales_ID]],Sales!$A$2:$O$2001,10,FALSE)</f>
        <v>Credit Card</v>
      </c>
      <c r="AA1117" s="50">
        <f>VLOOKUP(Table1[[#This Row],[Sales_ID]],Sales!$A$2:$O$2001,15,FALSE)</f>
        <v>752.86199999999997</v>
      </c>
    </row>
    <row r="1118" spans="1:27" x14ac:dyDescent="0.3">
      <c r="A1118" s="11" t="s">
        <v>381</v>
      </c>
      <c r="B1118" s="11" t="str">
        <f>PROPER(VLOOKUP(A1118,Customer!$A$2:$J$501,9,FALSE))</f>
        <v>Travis Holland</v>
      </c>
      <c r="C1118" s="11" t="str">
        <f>PROPER(VLOOKUP(A1118,Customer!$A$2:$H$501,3,FALSE))</f>
        <v>38</v>
      </c>
      <c r="D1118" s="11" t="str">
        <f>PROPER(VLOOKUP(A1118,Customer!$A$2:$H$501,4,FALSE))</f>
        <v>Male</v>
      </c>
      <c r="E1118" s="11" t="str">
        <f>PROPER(VLOOKUP(A1118,Customer!$A$2:$H$501,5,FALSE))</f>
        <v>Webstermouth</v>
      </c>
      <c r="F1118" s="11" t="str">
        <f>PROPER(VLOOKUP(A1118,Customer!$A$2:$H$501,6,FALSE))</f>
        <v>New Hampshire</v>
      </c>
      <c r="G1118" s="11" t="str">
        <f>VLOOKUP(A1118,Customer!$A$2:$H$501,7,FALSE)</f>
        <v>USA</v>
      </c>
      <c r="H1118" s="11" t="str">
        <f>PROPER(VLOOKUP(A1118,Customer!$A$1:$J$501,10,FALSE))</f>
        <v>Bronze</v>
      </c>
      <c r="I1118" s="11" t="s">
        <v>1672</v>
      </c>
      <c r="J1118" s="11" t="str">
        <f>VLOOKUP(I1118, Product!$A$2:$H$501, 2,FALSE)</f>
        <v>Laptop Cooling Pad</v>
      </c>
      <c r="K1118" s="11" t="str">
        <f>VLOOKUP(I1118,Product!$A$2:$H$501,3,FALSE)</f>
        <v>Electronics</v>
      </c>
      <c r="L1118" s="11" t="str">
        <f>VLOOKUP(I1118, Product!$A$2:$H$501, 4,FALSE)</f>
        <v>Computer</v>
      </c>
      <c r="M1118" s="11" t="str">
        <f>VLOOKUP(I1118, Product!$A$2:$H$501,5,FALSE)</f>
        <v>Murray, Gould and Ware</v>
      </c>
      <c r="N1118" s="12">
        <f>VLOOKUP(I1118, Product!$A$2:$I$501,8,FALSE)</f>
        <v>86.42</v>
      </c>
      <c r="O1118" s="12">
        <f>VLOOKUP(I1118, Product!$A$2:$I$501,9,FALSE)</f>
        <v>222</v>
      </c>
      <c r="P1118" s="11" t="s">
        <v>1757</v>
      </c>
      <c r="Q1118" s="11" t="str">
        <f>VLOOKUP(P1118,Store_Dim!$A$2:$E$21,2,FALSE)</f>
        <v>Martinez, Adkins and Johnson</v>
      </c>
      <c r="R1118" s="11" t="str">
        <f>VLOOKUP(P1118,Store_Dim!$A$2:$E$21,3,FALSE)</f>
        <v>North</v>
      </c>
      <c r="S1118" s="11" t="str">
        <f>VLOOKUP(P1118,Store_Dim!$A$2:$E$21,4,FALSE)</f>
        <v>Danielmouth</v>
      </c>
      <c r="T1118" s="11" t="str">
        <f>VLOOKUP(P1118,Store_Dim!$A$2:$E$21,5,FALSE)</f>
        <v>Flagship</v>
      </c>
      <c r="U1118" s="11" t="s">
        <v>2028</v>
      </c>
      <c r="V1118" s="14">
        <f>VLOOKUP(Table1[[#This Row],[Sales_ID]],Sales!$A$2:$O$2001,2,FALSE)</f>
        <v>45750</v>
      </c>
      <c r="W1118" s="15">
        <f>VLOOKUP(Table1[[#This Row],[Sales_ID]],Sales!$A$2:$O$2001,12,FALSE)</f>
        <v>4</v>
      </c>
      <c r="X1118" s="16" t="str">
        <f>TEXT(VLOOKUP(Table1[[#This Row],[Sales_ID]],Sales!$A$2:$O$2001,13,FALSE),"₹#,##0")</f>
        <v>₹408</v>
      </c>
      <c r="Y1118" s="51">
        <f>VLOOKUP(Table1[[#This Row],[Sales_ID]],Sales!$A$2:$O$2001,14,FALSE)</f>
        <v>0.28000000000000003</v>
      </c>
      <c r="Z1118" s="11" t="str">
        <f>VLOOKUP(Table1[[#This Row],[Sales_ID]],Sales!$A$2:$O$2001,10,FALSE)</f>
        <v>COD</v>
      </c>
      <c r="AA1118" s="50">
        <f>VLOOKUP(Table1[[#This Row],[Sales_ID]],Sales!$A$2:$O$2001,15,FALSE)</f>
        <v>1175.2416000000001</v>
      </c>
    </row>
    <row r="1119" spans="1:27" x14ac:dyDescent="0.3">
      <c r="A1119" s="11" t="s">
        <v>1455</v>
      </c>
      <c r="B1119" s="11" t="str">
        <f>PROPER(VLOOKUP(A1119,Customer!$A$2:$J$501,9,FALSE))</f>
        <v>Philip Mendoza</v>
      </c>
      <c r="C1119" s="11" t="str">
        <f>PROPER(VLOOKUP(A1119,Customer!$A$2:$H$501,3,FALSE))</f>
        <v>42</v>
      </c>
      <c r="D1119" s="11" t="str">
        <f>PROPER(VLOOKUP(A1119,Customer!$A$2:$H$501,4,FALSE))</f>
        <v>Male</v>
      </c>
      <c r="E1119" s="11" t="str">
        <f>PROPER(VLOOKUP(A1119,Customer!$A$2:$H$501,5,FALSE))</f>
        <v>Tylermouth</v>
      </c>
      <c r="F1119" s="11" t="str">
        <f>PROPER(VLOOKUP(A1119,Customer!$A$2:$H$501,6,FALSE))</f>
        <v>Massachusetts</v>
      </c>
      <c r="G1119" s="11" t="str">
        <f>VLOOKUP(A1119,Customer!$A$2:$H$501,7,FALSE)</f>
        <v>USA</v>
      </c>
      <c r="H1119" s="11" t="str">
        <f>PROPER(VLOOKUP(A1119,Customer!$A$1:$J$501,10,FALSE))</f>
        <v>Silver</v>
      </c>
      <c r="I1119" s="11" t="s">
        <v>1616</v>
      </c>
      <c r="J1119" s="11" t="str">
        <f>VLOOKUP(I1119, Product!$A$2:$H$501, 2,FALSE)</f>
        <v>Gaming Mechanical Keyboard</v>
      </c>
      <c r="K1119" s="11" t="str">
        <f>VLOOKUP(I1119,Product!$A$2:$H$501,3,FALSE)</f>
        <v>Electronics</v>
      </c>
      <c r="L1119" s="11" t="str">
        <f>VLOOKUP(I1119, Product!$A$2:$H$501, 4,FALSE)</f>
        <v>Computer</v>
      </c>
      <c r="M1119" s="11" t="str">
        <f>VLOOKUP(I1119, Product!$A$2:$H$501,5,FALSE)</f>
        <v>Lucero LLC</v>
      </c>
      <c r="N1119" s="12">
        <f>VLOOKUP(I1119, Product!$A$2:$I$501,8,FALSE)</f>
        <v>419.28</v>
      </c>
      <c r="O1119" s="12">
        <f>VLOOKUP(I1119, Product!$A$2:$I$501,9,FALSE)</f>
        <v>86</v>
      </c>
      <c r="P1119" s="11" t="s">
        <v>1786</v>
      </c>
      <c r="Q1119" s="11" t="str">
        <f>VLOOKUP(P1119,Store_Dim!$A$2:$E$21,2,FALSE)</f>
        <v>Moore, Padilla and Butler</v>
      </c>
      <c r="R1119" s="11" t="str">
        <f>VLOOKUP(P1119,Store_Dim!$A$2:$E$21,3,FALSE)</f>
        <v>South</v>
      </c>
      <c r="S1119" s="11" t="str">
        <f>VLOOKUP(P1119,Store_Dim!$A$2:$E$21,4,FALSE)</f>
        <v>East Johnstad</v>
      </c>
      <c r="T1119" s="11" t="str">
        <f>VLOOKUP(P1119,Store_Dim!$A$2:$E$21,5,FALSE)</f>
        <v>Flagship</v>
      </c>
      <c r="U1119" s="11" t="s">
        <v>2029</v>
      </c>
      <c r="V1119" s="14">
        <f>VLOOKUP(Table1[[#This Row],[Sales_ID]],Sales!$A$2:$O$2001,2,FALSE)</f>
        <v>45327</v>
      </c>
      <c r="W1119" s="15">
        <f>VLOOKUP(Table1[[#This Row],[Sales_ID]],Sales!$A$2:$O$2001,12,FALSE)</f>
        <v>2</v>
      </c>
      <c r="X1119" s="16" t="str">
        <f>TEXT(VLOOKUP(Table1[[#This Row],[Sales_ID]],Sales!$A$2:$O$2001,13,FALSE),"₹#,##0")</f>
        <v>₹597</v>
      </c>
      <c r="Y1119" s="51">
        <f>VLOOKUP(Table1[[#This Row],[Sales_ID]],Sales!$A$2:$O$2001,14,FALSE)</f>
        <v>0.28000000000000003</v>
      </c>
      <c r="Z1119" s="11" t="str">
        <f>VLOOKUP(Table1[[#This Row],[Sales_ID]],Sales!$A$2:$O$2001,10,FALSE)</f>
        <v>PayPal</v>
      </c>
      <c r="AA1119" s="50">
        <f>VLOOKUP(Table1[[#This Row],[Sales_ID]],Sales!$A$2:$O$2001,15,FALSE)</f>
        <v>859.7808</v>
      </c>
    </row>
    <row r="1120" spans="1:27" x14ac:dyDescent="0.3">
      <c r="A1120" s="11" t="s">
        <v>97</v>
      </c>
      <c r="B1120" s="11" t="str">
        <f>PROPER(VLOOKUP(A1120,Customer!$A$2:$J$501,9,FALSE))</f>
        <v>Paul Fox</v>
      </c>
      <c r="C1120" s="11" t="str">
        <f>PROPER(VLOOKUP(A1120,Customer!$A$2:$H$501,3,FALSE))</f>
        <v>33</v>
      </c>
      <c r="D1120" s="11" t="str">
        <f>PROPER(VLOOKUP(A1120,Customer!$A$2:$H$501,4,FALSE))</f>
        <v>Female</v>
      </c>
      <c r="E1120" s="11" t="str">
        <f>PROPER(VLOOKUP(A1120,Customer!$A$2:$H$501,5,FALSE))</f>
        <v>Michaelton</v>
      </c>
      <c r="F1120" s="11" t="str">
        <f>PROPER(VLOOKUP(A1120,Customer!$A$2:$H$501,6,FALSE))</f>
        <v>Hawaii</v>
      </c>
      <c r="G1120" s="11" t="str">
        <f>VLOOKUP(A1120,Customer!$A$2:$H$501,7,FALSE)</f>
        <v>USA</v>
      </c>
      <c r="H1120" s="11" t="str">
        <f>PROPER(VLOOKUP(A1120,Customer!$A$1:$J$501,10,FALSE))</f>
        <v>Silver</v>
      </c>
      <c r="I1120" s="11" t="s">
        <v>1682</v>
      </c>
      <c r="J1120" s="11" t="str">
        <f>VLOOKUP(I1120, Product!$A$2:$H$501, 2,FALSE)</f>
        <v>Smart LED Light Strip</v>
      </c>
      <c r="K1120" s="11" t="str">
        <f>VLOOKUP(I1120,Product!$A$2:$H$501,3,FALSE)</f>
        <v>Electronics</v>
      </c>
      <c r="L1120" s="11" t="str">
        <f>VLOOKUP(I1120, Product!$A$2:$H$501, 4,FALSE)</f>
        <v>Accessories</v>
      </c>
      <c r="M1120" s="11" t="str">
        <f>VLOOKUP(I1120, Product!$A$2:$H$501,5,FALSE)</f>
        <v>Flores-Davis</v>
      </c>
      <c r="N1120" s="12">
        <f>VLOOKUP(I1120, Product!$A$2:$I$501,8,FALSE)</f>
        <v>349.17</v>
      </c>
      <c r="O1120" s="12">
        <f>VLOOKUP(I1120, Product!$A$2:$I$501,9,FALSE)</f>
        <v>476</v>
      </c>
      <c r="P1120" s="11" t="s">
        <v>1786</v>
      </c>
      <c r="Q1120" s="11" t="str">
        <f>VLOOKUP(P1120,Store_Dim!$A$2:$E$21,2,FALSE)</f>
        <v>Moore, Padilla and Butler</v>
      </c>
      <c r="R1120" s="11" t="str">
        <f>VLOOKUP(P1120,Store_Dim!$A$2:$E$21,3,FALSE)</f>
        <v>South</v>
      </c>
      <c r="S1120" s="11" t="str">
        <f>VLOOKUP(P1120,Store_Dim!$A$2:$E$21,4,FALSE)</f>
        <v>East Johnstad</v>
      </c>
      <c r="T1120" s="11" t="str">
        <f>VLOOKUP(P1120,Store_Dim!$A$2:$E$21,5,FALSE)</f>
        <v>Flagship</v>
      </c>
      <c r="U1120" s="11" t="s">
        <v>2030</v>
      </c>
      <c r="V1120" s="14">
        <f>VLOOKUP(Table1[[#This Row],[Sales_ID]],Sales!$A$2:$O$2001,2,FALSE)</f>
        <v>45465</v>
      </c>
      <c r="W1120" s="15">
        <f>VLOOKUP(Table1[[#This Row],[Sales_ID]],Sales!$A$2:$O$2001,12,FALSE)</f>
        <v>3</v>
      </c>
      <c r="X1120" s="16" t="str">
        <f>TEXT(VLOOKUP(Table1[[#This Row],[Sales_ID]],Sales!$A$2:$O$2001,13,FALSE),"₹#,##0")</f>
        <v>₹723</v>
      </c>
      <c r="Y1120" s="51">
        <f>VLOOKUP(Table1[[#This Row],[Sales_ID]],Sales!$A$2:$O$2001,14,FALSE)</f>
        <v>0.12</v>
      </c>
      <c r="Z1120" s="11" t="str">
        <f>VLOOKUP(Table1[[#This Row],[Sales_ID]],Sales!$A$2:$O$2001,10,FALSE)</f>
        <v>COD</v>
      </c>
      <c r="AA1120" s="50">
        <f>VLOOKUP(Table1[[#This Row],[Sales_ID]],Sales!$A$2:$O$2001,15,FALSE)</f>
        <v>1909.9608000000001</v>
      </c>
    </row>
    <row r="1121" spans="1:27" x14ac:dyDescent="0.3">
      <c r="A1121" s="11" t="s">
        <v>1355</v>
      </c>
      <c r="B1121" s="11" t="str">
        <f>PROPER(VLOOKUP(A1121,Customer!$A$2:$J$501,9,FALSE))</f>
        <v>Melinda Rivera</v>
      </c>
      <c r="C1121" s="11" t="str">
        <f>PROPER(VLOOKUP(A1121,Customer!$A$2:$H$501,3,FALSE))</f>
        <v>47</v>
      </c>
      <c r="D1121" s="11" t="str">
        <f>PROPER(VLOOKUP(A1121,Customer!$A$2:$H$501,4,FALSE))</f>
        <v>Female</v>
      </c>
      <c r="E1121" s="11" t="str">
        <f>PROPER(VLOOKUP(A1121,Customer!$A$2:$H$501,5,FALSE))</f>
        <v>East Davidmouth</v>
      </c>
      <c r="F1121" s="11" t="str">
        <f>PROPER(VLOOKUP(A1121,Customer!$A$2:$H$501,6,FALSE))</f>
        <v>New Hampshire</v>
      </c>
      <c r="G1121" s="11" t="str">
        <f>VLOOKUP(A1121,Customer!$A$2:$H$501,7,FALSE)</f>
        <v>USA</v>
      </c>
      <c r="H1121" s="11" t="str">
        <f>PROPER(VLOOKUP(A1121,Customer!$A$1:$J$501,10,FALSE))</f>
        <v>Platinum</v>
      </c>
      <c r="I1121" s="11" t="s">
        <v>1724</v>
      </c>
      <c r="J1121" s="11" t="str">
        <f>VLOOKUP(I1121, Product!$A$2:$H$501, 2,FALSE)</f>
        <v>Sports Wrist Sweatbands</v>
      </c>
      <c r="K1121" s="11" t="str">
        <f>VLOOKUP(I1121,Product!$A$2:$H$501,3,FALSE)</f>
        <v>Sports</v>
      </c>
      <c r="L1121" s="11" t="str">
        <f>VLOOKUP(I1121, Product!$A$2:$H$501, 4,FALSE)</f>
        <v>Accessories</v>
      </c>
      <c r="M1121" s="11" t="str">
        <f>VLOOKUP(I1121, Product!$A$2:$H$501,5,FALSE)</f>
        <v>Olsen-Daniels</v>
      </c>
      <c r="N1121" s="12">
        <f>VLOOKUP(I1121, Product!$A$2:$I$501,8,FALSE)</f>
        <v>131.24</v>
      </c>
      <c r="O1121" s="12">
        <f>VLOOKUP(I1121, Product!$A$2:$I$501,9,FALSE)</f>
        <v>232</v>
      </c>
      <c r="P1121" s="11" t="s">
        <v>1773</v>
      </c>
      <c r="Q1121" s="11" t="str">
        <f>VLOOKUP(P1121,Store_Dim!$A$2:$E$21,2,FALSE)</f>
        <v>Gray Ltd</v>
      </c>
      <c r="R1121" s="11" t="str">
        <f>VLOOKUP(P1121,Store_Dim!$A$2:$E$21,3,FALSE)</f>
        <v>North</v>
      </c>
      <c r="S1121" s="11" t="str">
        <f>VLOOKUP(P1121,Store_Dim!$A$2:$E$21,4,FALSE)</f>
        <v>New Michaelchester</v>
      </c>
      <c r="T1121" s="11" t="str">
        <f>VLOOKUP(P1121,Store_Dim!$A$2:$E$21,5,FALSE)</f>
        <v>Outlet</v>
      </c>
      <c r="U1121" s="11" t="s">
        <v>2031</v>
      </c>
      <c r="V1121" s="14">
        <f>VLOOKUP(Table1[[#This Row],[Sales_ID]],Sales!$A$2:$O$2001,2,FALSE)</f>
        <v>45883</v>
      </c>
      <c r="W1121" s="15">
        <f>VLOOKUP(Table1[[#This Row],[Sales_ID]],Sales!$A$2:$O$2001,12,FALSE)</f>
        <v>1</v>
      </c>
      <c r="X1121" s="16" t="str">
        <f>TEXT(VLOOKUP(Table1[[#This Row],[Sales_ID]],Sales!$A$2:$O$2001,13,FALSE),"₹#,##0")</f>
        <v>₹480</v>
      </c>
      <c r="Y1121" s="51">
        <f>VLOOKUP(Table1[[#This Row],[Sales_ID]],Sales!$A$2:$O$2001,14,FALSE)</f>
        <v>0.22</v>
      </c>
      <c r="Z1121" s="11" t="str">
        <f>VLOOKUP(Table1[[#This Row],[Sales_ID]],Sales!$A$2:$O$2001,10,FALSE)</f>
        <v>Credit Card</v>
      </c>
      <c r="AA1121" s="50">
        <f>VLOOKUP(Table1[[#This Row],[Sales_ID]],Sales!$A$2:$O$2001,15,FALSE)</f>
        <v>374.34539999999998</v>
      </c>
    </row>
    <row r="1122" spans="1:27" x14ac:dyDescent="0.3">
      <c r="A1122" s="11" t="s">
        <v>779</v>
      </c>
      <c r="B1122" s="11" t="str">
        <f>PROPER(VLOOKUP(A1122,Customer!$A$2:$J$501,9,FALSE))</f>
        <v>Brian Hammond</v>
      </c>
      <c r="C1122" s="11" t="str">
        <f>PROPER(VLOOKUP(A1122,Customer!$A$2:$H$501,3,FALSE))</f>
        <v>56</v>
      </c>
      <c r="D1122" s="11" t="str">
        <f>PROPER(VLOOKUP(A1122,Customer!$A$2:$H$501,4,FALSE))</f>
        <v>Female</v>
      </c>
      <c r="E1122" s="11" t="str">
        <f>PROPER(VLOOKUP(A1122,Customer!$A$2:$H$501,5,FALSE))</f>
        <v>North Nicholas</v>
      </c>
      <c r="F1122" s="11" t="str">
        <f>PROPER(VLOOKUP(A1122,Customer!$A$2:$H$501,6,FALSE))</f>
        <v>Texas</v>
      </c>
      <c r="G1122" s="11" t="str">
        <f>VLOOKUP(A1122,Customer!$A$2:$H$501,7,FALSE)</f>
        <v>USA</v>
      </c>
      <c r="H1122" s="11" t="str">
        <f>PROPER(VLOOKUP(A1122,Customer!$A$1:$J$501,10,FALSE))</f>
        <v>Gold</v>
      </c>
      <c r="I1122" s="11" t="s">
        <v>1616</v>
      </c>
      <c r="J1122" s="11" t="str">
        <f>VLOOKUP(I1122, Product!$A$2:$H$501, 2,FALSE)</f>
        <v>Gaming Mechanical Keyboard</v>
      </c>
      <c r="K1122" s="11" t="str">
        <f>VLOOKUP(I1122,Product!$A$2:$H$501,3,FALSE)</f>
        <v>Electronics</v>
      </c>
      <c r="L1122" s="11" t="str">
        <f>VLOOKUP(I1122, Product!$A$2:$H$501, 4,FALSE)</f>
        <v>Computer</v>
      </c>
      <c r="M1122" s="11" t="str">
        <f>VLOOKUP(I1122, Product!$A$2:$H$501,5,FALSE)</f>
        <v>Lucero LLC</v>
      </c>
      <c r="N1122" s="12">
        <f>VLOOKUP(I1122, Product!$A$2:$I$501,8,FALSE)</f>
        <v>419.28</v>
      </c>
      <c r="O1122" s="12">
        <f>VLOOKUP(I1122, Product!$A$2:$I$501,9,FALSE)</f>
        <v>86</v>
      </c>
      <c r="P1122" s="11" t="s">
        <v>1804</v>
      </c>
      <c r="Q1122" s="11" t="str">
        <f>VLOOKUP(P1122,Store_Dim!$A$2:$E$21,2,FALSE)</f>
        <v>Frederick-Wright</v>
      </c>
      <c r="R1122" s="11" t="str">
        <f>VLOOKUP(P1122,Store_Dim!$A$2:$E$21,3,FALSE)</f>
        <v>West</v>
      </c>
      <c r="S1122" s="11" t="str">
        <f>VLOOKUP(P1122,Store_Dim!$A$2:$E$21,4,FALSE)</f>
        <v>New Jimmymouth</v>
      </c>
      <c r="T1122" s="11" t="str">
        <f>VLOOKUP(P1122,Store_Dim!$A$2:$E$21,5,FALSE)</f>
        <v>Flagship</v>
      </c>
      <c r="U1122" s="11" t="s">
        <v>2032</v>
      </c>
      <c r="V1122" s="14">
        <f>VLOOKUP(Table1[[#This Row],[Sales_ID]],Sales!$A$2:$O$2001,2,FALSE)</f>
        <v>45445</v>
      </c>
      <c r="W1122" s="15">
        <f>VLOOKUP(Table1[[#This Row],[Sales_ID]],Sales!$A$2:$O$2001,12,FALSE)</f>
        <v>4</v>
      </c>
      <c r="X1122" s="16" t="str">
        <f>TEXT(VLOOKUP(Table1[[#This Row],[Sales_ID]],Sales!$A$2:$O$2001,13,FALSE),"₹#,##0")</f>
        <v>₹363</v>
      </c>
      <c r="Y1122" s="51">
        <f>VLOOKUP(Table1[[#This Row],[Sales_ID]],Sales!$A$2:$O$2001,14,FALSE)</f>
        <v>0.21</v>
      </c>
      <c r="Z1122" s="11" t="str">
        <f>VLOOKUP(Table1[[#This Row],[Sales_ID]],Sales!$A$2:$O$2001,10,FALSE)</f>
        <v>COD</v>
      </c>
      <c r="AA1122" s="50">
        <f>VLOOKUP(Table1[[#This Row],[Sales_ID]],Sales!$A$2:$O$2001,15,FALSE)</f>
        <v>1146.4795999999999</v>
      </c>
    </row>
    <row r="1123" spans="1:27" x14ac:dyDescent="0.3">
      <c r="A1123" s="11" t="s">
        <v>610</v>
      </c>
      <c r="B1123" s="11" t="str">
        <f>PROPER(VLOOKUP(A1123,Customer!$A$2:$J$501,9,FALSE))</f>
        <v>Brent Rivas</v>
      </c>
      <c r="C1123" s="11" t="str">
        <f>PROPER(VLOOKUP(A1123,Customer!$A$2:$H$501,3,FALSE))</f>
        <v>54</v>
      </c>
      <c r="D1123" s="11" t="str">
        <f>PROPER(VLOOKUP(A1123,Customer!$A$2:$H$501,4,FALSE))</f>
        <v>Female</v>
      </c>
      <c r="E1123" s="11" t="str">
        <f>PROPER(VLOOKUP(A1123,Customer!$A$2:$H$501,5,FALSE))</f>
        <v>North Kellyberg</v>
      </c>
      <c r="F1123" s="11" t="str">
        <f>PROPER(VLOOKUP(A1123,Customer!$A$2:$H$501,6,FALSE))</f>
        <v>New Jersey</v>
      </c>
      <c r="G1123" s="11" t="str">
        <f>VLOOKUP(A1123,Customer!$A$2:$H$501,7,FALSE)</f>
        <v>USA</v>
      </c>
      <c r="H1123" s="11" t="str">
        <f>PROPER(VLOOKUP(A1123,Customer!$A$1:$J$501,10,FALSE))</f>
        <v>Platinum</v>
      </c>
      <c r="I1123" s="11" t="s">
        <v>1706</v>
      </c>
      <c r="J1123" s="11" t="str">
        <f>VLOOKUP(I1123, Product!$A$2:$H$501, 2,FALSE)</f>
        <v>Decorative Lamp Shade</v>
      </c>
      <c r="K1123" s="11" t="str">
        <f>VLOOKUP(I1123,Product!$A$2:$H$501,3,FALSE)</f>
        <v>Home</v>
      </c>
      <c r="L1123" s="11" t="str">
        <f>VLOOKUP(I1123, Product!$A$2:$H$501, 4,FALSE)</f>
        <v>Lighting</v>
      </c>
      <c r="M1123" s="11" t="str">
        <f>VLOOKUP(I1123, Product!$A$2:$H$501,5,FALSE)</f>
        <v>Ramirez-Hanson</v>
      </c>
      <c r="N1123" s="12">
        <f>VLOOKUP(I1123, Product!$A$2:$I$501,8,FALSE)</f>
        <v>228.53</v>
      </c>
      <c r="O1123" s="12">
        <f>VLOOKUP(I1123, Product!$A$2:$I$501,9,FALSE)</f>
        <v>469</v>
      </c>
      <c r="P1123" s="11" t="s">
        <v>1766</v>
      </c>
      <c r="Q1123" s="11" t="str">
        <f>VLOOKUP(P1123,Store_Dim!$A$2:$E$21,2,FALSE)</f>
        <v>Johnson-Wright</v>
      </c>
      <c r="R1123" s="11" t="str">
        <f>VLOOKUP(P1123,Store_Dim!$A$2:$E$21,3,FALSE)</f>
        <v>North</v>
      </c>
      <c r="S1123" s="11" t="str">
        <f>VLOOKUP(P1123,Store_Dim!$A$2:$E$21,4,FALSE)</f>
        <v>Hoodberg</v>
      </c>
      <c r="T1123" s="11" t="str">
        <f>VLOOKUP(P1123,Store_Dim!$A$2:$E$21,5,FALSE)</f>
        <v>Outlet</v>
      </c>
      <c r="U1123" s="11" t="s">
        <v>2033</v>
      </c>
      <c r="V1123" s="14">
        <f>VLOOKUP(Table1[[#This Row],[Sales_ID]],Sales!$A$2:$O$2001,2,FALSE)</f>
        <v>45640</v>
      </c>
      <c r="W1123" s="15">
        <f>VLOOKUP(Table1[[#This Row],[Sales_ID]],Sales!$A$2:$O$2001,12,FALSE)</f>
        <v>1</v>
      </c>
      <c r="X1123" s="16" t="str">
        <f>TEXT(VLOOKUP(Table1[[#This Row],[Sales_ID]],Sales!$A$2:$O$2001,13,FALSE),"₹#,##0")</f>
        <v>₹127</v>
      </c>
      <c r="Y1123" s="51">
        <f>VLOOKUP(Table1[[#This Row],[Sales_ID]],Sales!$A$2:$O$2001,14,FALSE)</f>
        <v>0.01</v>
      </c>
      <c r="Z1123" s="11" t="str">
        <f>VLOOKUP(Table1[[#This Row],[Sales_ID]],Sales!$A$2:$O$2001,10,FALSE)</f>
        <v>PayPal</v>
      </c>
      <c r="AA1123" s="50">
        <f>VLOOKUP(Table1[[#This Row],[Sales_ID]],Sales!$A$2:$O$2001,15,FALSE)</f>
        <v>125.8389</v>
      </c>
    </row>
    <row r="1124" spans="1:27" x14ac:dyDescent="0.3">
      <c r="A1124" s="11" t="s">
        <v>607</v>
      </c>
      <c r="B1124" s="11" t="str">
        <f>PROPER(VLOOKUP(A1124,Customer!$A$2:$J$501,9,FALSE))</f>
        <v>Leonard Cochran</v>
      </c>
      <c r="C1124" s="11" t="str">
        <f>PROPER(VLOOKUP(A1124,Customer!$A$2:$H$501,3,FALSE))</f>
        <v>46</v>
      </c>
      <c r="D1124" s="11" t="str">
        <f>PROPER(VLOOKUP(A1124,Customer!$A$2:$H$501,4,FALSE))</f>
        <v>Female</v>
      </c>
      <c r="E1124" s="11" t="str">
        <f>PROPER(VLOOKUP(A1124,Customer!$A$2:$H$501,5,FALSE))</f>
        <v>Port Sherryview</v>
      </c>
      <c r="F1124" s="11" t="str">
        <f>PROPER(VLOOKUP(A1124,Customer!$A$2:$H$501,6,FALSE))</f>
        <v>North Dakota</v>
      </c>
      <c r="G1124" s="11" t="str">
        <f>VLOOKUP(A1124,Customer!$A$2:$H$501,7,FALSE)</f>
        <v>USA</v>
      </c>
      <c r="H1124" s="11" t="str">
        <f>PROPER(VLOOKUP(A1124,Customer!$A$1:$J$501,10,FALSE))</f>
        <v>Silver</v>
      </c>
      <c r="I1124" s="11" t="s">
        <v>1616</v>
      </c>
      <c r="J1124" s="11" t="str">
        <f>VLOOKUP(I1124, Product!$A$2:$H$501, 2,FALSE)</f>
        <v>Gaming Mechanical Keyboard</v>
      </c>
      <c r="K1124" s="11" t="str">
        <f>VLOOKUP(I1124,Product!$A$2:$H$501,3,FALSE)</f>
        <v>Electronics</v>
      </c>
      <c r="L1124" s="11" t="str">
        <f>VLOOKUP(I1124, Product!$A$2:$H$501, 4,FALSE)</f>
        <v>Computer</v>
      </c>
      <c r="M1124" s="11" t="str">
        <f>VLOOKUP(I1124, Product!$A$2:$H$501,5,FALSE)</f>
        <v>Lucero LLC</v>
      </c>
      <c r="N1124" s="12">
        <f>VLOOKUP(I1124, Product!$A$2:$I$501,8,FALSE)</f>
        <v>419.28</v>
      </c>
      <c r="O1124" s="12">
        <f>VLOOKUP(I1124, Product!$A$2:$I$501,9,FALSE)</f>
        <v>86</v>
      </c>
      <c r="P1124" s="11" t="s">
        <v>1807</v>
      </c>
      <c r="Q1124" s="11" t="str">
        <f>VLOOKUP(P1124,Store_Dim!$A$2:$E$21,2,FALSE)</f>
        <v>Holloway Ltd</v>
      </c>
      <c r="R1124" s="11" t="str">
        <f>VLOOKUP(P1124,Store_Dim!$A$2:$E$21,3,FALSE)</f>
        <v>North</v>
      </c>
      <c r="S1124" s="11" t="str">
        <f>VLOOKUP(P1124,Store_Dim!$A$2:$E$21,4,FALSE)</f>
        <v>Bensonhaven</v>
      </c>
      <c r="T1124" s="11" t="str">
        <f>VLOOKUP(P1124,Store_Dim!$A$2:$E$21,5,FALSE)</f>
        <v>Flagship</v>
      </c>
      <c r="U1124" s="11" t="s">
        <v>2034</v>
      </c>
      <c r="V1124" s="14">
        <f>VLOOKUP(Table1[[#This Row],[Sales_ID]],Sales!$A$2:$O$2001,2,FALSE)</f>
        <v>45411</v>
      </c>
      <c r="W1124" s="15">
        <f>VLOOKUP(Table1[[#This Row],[Sales_ID]],Sales!$A$2:$O$2001,12,FALSE)</f>
        <v>4</v>
      </c>
      <c r="X1124" s="16" t="str">
        <f>TEXT(VLOOKUP(Table1[[#This Row],[Sales_ID]],Sales!$A$2:$O$2001,13,FALSE),"₹#,##0")</f>
        <v>₹931</v>
      </c>
      <c r="Y1124" s="51">
        <f>VLOOKUP(Table1[[#This Row],[Sales_ID]],Sales!$A$2:$O$2001,14,FALSE)</f>
        <v>0.04</v>
      </c>
      <c r="Z1124" s="11" t="str">
        <f>VLOOKUP(Table1[[#This Row],[Sales_ID]],Sales!$A$2:$O$2001,10,FALSE)</f>
        <v>Credit Card</v>
      </c>
      <c r="AA1124" s="50">
        <f>VLOOKUP(Table1[[#This Row],[Sales_ID]],Sales!$A$2:$O$2001,15,FALSE)</f>
        <v>3576.0383999999999</v>
      </c>
    </row>
    <row r="1125" spans="1:27" x14ac:dyDescent="0.3">
      <c r="A1125" s="11" t="s">
        <v>1160</v>
      </c>
      <c r="B1125" s="11" t="str">
        <f>PROPER(VLOOKUP(A1125,Customer!$A$2:$J$501,9,FALSE))</f>
        <v>Michael Garner</v>
      </c>
      <c r="C1125" s="11" t="str">
        <f>PROPER(VLOOKUP(A1125,Customer!$A$2:$H$501,3,FALSE))</f>
        <v>21</v>
      </c>
      <c r="D1125" s="11" t="str">
        <f>PROPER(VLOOKUP(A1125,Customer!$A$2:$H$501,4,FALSE))</f>
        <v>Female</v>
      </c>
      <c r="E1125" s="11" t="str">
        <f>PROPER(VLOOKUP(A1125,Customer!$A$2:$H$501,5,FALSE))</f>
        <v>Port Crystal</v>
      </c>
      <c r="F1125" s="11" t="str">
        <f>PROPER(VLOOKUP(A1125,Customer!$A$2:$H$501,6,FALSE))</f>
        <v>New Hampshire</v>
      </c>
      <c r="G1125" s="11" t="str">
        <f>VLOOKUP(A1125,Customer!$A$2:$H$501,7,FALSE)</f>
        <v>USA</v>
      </c>
      <c r="H1125" s="11" t="str">
        <f>PROPER(VLOOKUP(A1125,Customer!$A$1:$J$501,10,FALSE))</f>
        <v>Platinum</v>
      </c>
      <c r="I1125" s="11" t="s">
        <v>1682</v>
      </c>
      <c r="J1125" s="11" t="str">
        <f>VLOOKUP(I1125, Product!$A$2:$H$501, 2,FALSE)</f>
        <v>Smart LED Light Strip</v>
      </c>
      <c r="K1125" s="11" t="str">
        <f>VLOOKUP(I1125,Product!$A$2:$H$501,3,FALSE)</f>
        <v>Electronics</v>
      </c>
      <c r="L1125" s="11" t="str">
        <f>VLOOKUP(I1125, Product!$A$2:$H$501, 4,FALSE)</f>
        <v>Accessories</v>
      </c>
      <c r="M1125" s="11" t="str">
        <f>VLOOKUP(I1125, Product!$A$2:$H$501,5,FALSE)</f>
        <v>Flores-Davis</v>
      </c>
      <c r="N1125" s="12">
        <f>VLOOKUP(I1125, Product!$A$2:$I$501,8,FALSE)</f>
        <v>349.17</v>
      </c>
      <c r="O1125" s="12">
        <f>VLOOKUP(I1125, Product!$A$2:$I$501,9,FALSE)</f>
        <v>476</v>
      </c>
      <c r="P1125" s="11" t="s">
        <v>1782</v>
      </c>
      <c r="Q1125" s="11" t="str">
        <f>VLOOKUP(P1125,Store_Dim!$A$2:$E$21,2,FALSE)</f>
        <v>Bean, Jones and Park</v>
      </c>
      <c r="R1125" s="11" t="str">
        <f>VLOOKUP(P1125,Store_Dim!$A$2:$E$21,3,FALSE)</f>
        <v>West</v>
      </c>
      <c r="S1125" s="11" t="str">
        <f>VLOOKUP(P1125,Store_Dim!$A$2:$E$21,4,FALSE)</f>
        <v>Thompsonborough</v>
      </c>
      <c r="T1125" s="11" t="str">
        <f>VLOOKUP(P1125,Store_Dim!$A$2:$E$21,5,FALSE)</f>
        <v>Online</v>
      </c>
      <c r="U1125" s="11" t="s">
        <v>2035</v>
      </c>
      <c r="V1125" s="14">
        <f>VLOOKUP(Table1[[#This Row],[Sales_ID]],Sales!$A$2:$O$2001,2,FALSE)</f>
        <v>45224</v>
      </c>
      <c r="W1125" s="15">
        <f>VLOOKUP(Table1[[#This Row],[Sales_ID]],Sales!$A$2:$O$2001,12,FALSE)</f>
        <v>1</v>
      </c>
      <c r="X1125" s="16" t="str">
        <f>TEXT(VLOOKUP(Table1[[#This Row],[Sales_ID]],Sales!$A$2:$O$2001,13,FALSE),"₹#,##0")</f>
        <v>₹621</v>
      </c>
      <c r="Y1125" s="51">
        <f>VLOOKUP(Table1[[#This Row],[Sales_ID]],Sales!$A$2:$O$2001,14,FALSE)</f>
        <v>0.04</v>
      </c>
      <c r="Z1125" s="11" t="str">
        <f>VLOOKUP(Table1[[#This Row],[Sales_ID]],Sales!$A$2:$O$2001,10,FALSE)</f>
        <v>PayPal</v>
      </c>
      <c r="AA1125" s="50">
        <f>VLOOKUP(Table1[[#This Row],[Sales_ID]],Sales!$A$2:$O$2001,15,FALSE)</f>
        <v>595.97759999999994</v>
      </c>
    </row>
    <row r="1126" spans="1:27" x14ac:dyDescent="0.3">
      <c r="A1126" s="11" t="s">
        <v>1235</v>
      </c>
      <c r="B1126" s="11" t="str">
        <f>PROPER(VLOOKUP(A1126,Customer!$A$2:$J$501,9,FALSE))</f>
        <v>Alexander Byrd</v>
      </c>
      <c r="C1126" s="11" t="str">
        <f>PROPER(VLOOKUP(A1126,Customer!$A$2:$H$501,3,FALSE))</f>
        <v>25</v>
      </c>
      <c r="D1126" s="11" t="str">
        <f>PROPER(VLOOKUP(A1126,Customer!$A$2:$H$501,4,FALSE))</f>
        <v>Female</v>
      </c>
      <c r="E1126" s="11" t="str">
        <f>PROPER(VLOOKUP(A1126,Customer!$A$2:$H$501,5,FALSE))</f>
        <v>Parkerview</v>
      </c>
      <c r="F1126" s="11" t="str">
        <f>PROPER(VLOOKUP(A1126,Customer!$A$2:$H$501,6,FALSE))</f>
        <v>New York</v>
      </c>
      <c r="G1126" s="11" t="str">
        <f>VLOOKUP(A1126,Customer!$A$2:$H$501,7,FALSE)</f>
        <v>USA</v>
      </c>
      <c r="H1126" s="11" t="str">
        <f>PROPER(VLOOKUP(A1126,Customer!$A$1:$J$501,10,FALSE))</f>
        <v>Silver</v>
      </c>
      <c r="I1126" s="11" t="s">
        <v>1634</v>
      </c>
      <c r="J1126" s="11" t="str">
        <f>VLOOKUP(I1126, Product!$A$2:$H$501, 2,FALSE)</f>
        <v>USB External Hard Drive</v>
      </c>
      <c r="K1126" s="11" t="str">
        <f>VLOOKUP(I1126,Product!$A$2:$H$501,3,FALSE)</f>
        <v>Electronics</v>
      </c>
      <c r="L1126" s="11" t="str">
        <f>VLOOKUP(I1126, Product!$A$2:$H$501, 4,FALSE)</f>
        <v>Computer</v>
      </c>
      <c r="M1126" s="11" t="str">
        <f>VLOOKUP(I1126, Product!$A$2:$H$501,5,FALSE)</f>
        <v>Robinson Inc</v>
      </c>
      <c r="N1126" s="12">
        <f>VLOOKUP(I1126, Product!$A$2:$I$501,8,FALSE)</f>
        <v>253.33</v>
      </c>
      <c r="O1126" s="12">
        <f>VLOOKUP(I1126, Product!$A$2:$I$501,9,FALSE)</f>
        <v>266</v>
      </c>
      <c r="P1126" s="11" t="s">
        <v>1810</v>
      </c>
      <c r="Q1126" s="11" t="str">
        <f>VLOOKUP(P1126,Store_Dim!$A$2:$E$21,2,FALSE)</f>
        <v>Guerrero-Schmitt</v>
      </c>
      <c r="R1126" s="11" t="str">
        <f>VLOOKUP(P1126,Store_Dim!$A$2:$E$21,3,FALSE)</f>
        <v>East</v>
      </c>
      <c r="S1126" s="11" t="str">
        <f>VLOOKUP(P1126,Store_Dim!$A$2:$E$21,4,FALSE)</f>
        <v>East Stevechester</v>
      </c>
      <c r="T1126" s="11" t="str">
        <f>VLOOKUP(P1126,Store_Dim!$A$2:$E$21,5,FALSE)</f>
        <v>Flagship</v>
      </c>
      <c r="U1126" s="11" t="s">
        <v>1847</v>
      </c>
      <c r="V1126" s="14">
        <f>VLOOKUP(Table1[[#This Row],[Sales_ID]],Sales!$A$2:$O$2001,2,FALSE)</f>
        <v>45447</v>
      </c>
      <c r="W1126" s="15">
        <f>VLOOKUP(Table1[[#This Row],[Sales_ID]],Sales!$A$2:$O$2001,12,FALSE)</f>
        <v>1</v>
      </c>
      <c r="X1126" s="16" t="str">
        <f>TEXT(VLOOKUP(Table1[[#This Row],[Sales_ID]],Sales!$A$2:$O$2001,13,FALSE),"₹#,##0")</f>
        <v>₹590</v>
      </c>
      <c r="Y1126" s="51">
        <f>VLOOKUP(Table1[[#This Row],[Sales_ID]],Sales!$A$2:$O$2001,14,FALSE)</f>
        <v>0.22</v>
      </c>
      <c r="Z1126" s="11" t="str">
        <f>VLOOKUP(Table1[[#This Row],[Sales_ID]],Sales!$A$2:$O$2001,10,FALSE)</f>
        <v>Credit Card</v>
      </c>
      <c r="AA1126" s="50">
        <f>VLOOKUP(Table1[[#This Row],[Sales_ID]],Sales!$A$2:$O$2001,15,FALSE)</f>
        <v>459.85680000000002</v>
      </c>
    </row>
    <row r="1127" spans="1:27" x14ac:dyDescent="0.3">
      <c r="A1127" s="11" t="s">
        <v>338</v>
      </c>
      <c r="B1127" s="11" t="str">
        <f>PROPER(VLOOKUP(A1127,Customer!$A$2:$J$501,9,FALSE))</f>
        <v>David Patterson</v>
      </c>
      <c r="C1127" s="11" t="str">
        <f>PROPER(VLOOKUP(A1127,Customer!$A$2:$H$501,3,FALSE))</f>
        <v>43</v>
      </c>
      <c r="D1127" s="11" t="str">
        <f>PROPER(VLOOKUP(A1127,Customer!$A$2:$H$501,4,FALSE))</f>
        <v>Female</v>
      </c>
      <c r="E1127" s="11" t="str">
        <f>PROPER(VLOOKUP(A1127,Customer!$A$2:$H$501,5,FALSE))</f>
        <v>New Amyport</v>
      </c>
      <c r="F1127" s="11" t="str">
        <f>PROPER(VLOOKUP(A1127,Customer!$A$2:$H$501,6,FALSE))</f>
        <v>Nevada</v>
      </c>
      <c r="G1127" s="11" t="str">
        <f>VLOOKUP(A1127,Customer!$A$2:$H$501,7,FALSE)</f>
        <v>USA</v>
      </c>
      <c r="H1127" s="11" t="str">
        <f>PROPER(VLOOKUP(A1127,Customer!$A$1:$J$501,10,FALSE))</f>
        <v>Gold</v>
      </c>
      <c r="I1127" s="11" t="s">
        <v>1648</v>
      </c>
      <c r="J1127" s="11" t="str">
        <f>VLOOKUP(I1127, Product!$A$2:$H$501, 2,FALSE)</f>
        <v>Boxing Hand Wraps</v>
      </c>
      <c r="K1127" s="11" t="str">
        <f>VLOOKUP(I1127,Product!$A$2:$H$501,3,FALSE)</f>
        <v>Sports</v>
      </c>
      <c r="L1127" s="11" t="str">
        <f>VLOOKUP(I1127, Product!$A$2:$H$501, 4,FALSE)</f>
        <v>Fitness</v>
      </c>
      <c r="M1127" s="11" t="str">
        <f>VLOOKUP(I1127, Product!$A$2:$H$501,5,FALSE)</f>
        <v>Smith-King</v>
      </c>
      <c r="N1127" s="12">
        <f>VLOOKUP(I1127, Product!$A$2:$I$501,8,FALSE)</f>
        <v>190.29</v>
      </c>
      <c r="O1127" s="12">
        <f>VLOOKUP(I1127, Product!$A$2:$I$501,9,FALSE)</f>
        <v>260</v>
      </c>
      <c r="P1127" s="11" t="s">
        <v>1761</v>
      </c>
      <c r="Q1127" s="11" t="str">
        <f>VLOOKUP(P1127,Store_Dim!$A$2:$E$21,2,FALSE)</f>
        <v>Black-Horn</v>
      </c>
      <c r="R1127" s="11" t="str">
        <f>VLOOKUP(P1127,Store_Dim!$A$2:$E$21,3,FALSE)</f>
        <v>South</v>
      </c>
      <c r="S1127" s="11" t="str">
        <f>VLOOKUP(P1127,Store_Dim!$A$2:$E$21,4,FALSE)</f>
        <v>North Nancyview</v>
      </c>
      <c r="T1127" s="11" t="str">
        <f>VLOOKUP(P1127,Store_Dim!$A$2:$E$21,5,FALSE)</f>
        <v>Outlet</v>
      </c>
      <c r="U1127" s="11" t="s">
        <v>2036</v>
      </c>
      <c r="V1127" s="14">
        <f>VLOOKUP(Table1[[#This Row],[Sales_ID]],Sales!$A$2:$O$2001,2,FALSE)</f>
        <v>45497</v>
      </c>
      <c r="W1127" s="15">
        <f>VLOOKUP(Table1[[#This Row],[Sales_ID]],Sales!$A$2:$O$2001,12,FALSE)</f>
        <v>1</v>
      </c>
      <c r="X1127" s="16" t="str">
        <f>TEXT(VLOOKUP(Table1[[#This Row],[Sales_ID]],Sales!$A$2:$O$2001,13,FALSE),"₹#,##0")</f>
        <v>₹823</v>
      </c>
      <c r="Y1127" s="51">
        <f>VLOOKUP(Table1[[#This Row],[Sales_ID]],Sales!$A$2:$O$2001,14,FALSE)</f>
        <v>0.27</v>
      </c>
      <c r="Z1127" s="11" t="str">
        <f>VLOOKUP(Table1[[#This Row],[Sales_ID]],Sales!$A$2:$O$2001,10,FALSE)</f>
        <v>COD</v>
      </c>
      <c r="AA1127" s="50">
        <f>VLOOKUP(Table1[[#This Row],[Sales_ID]],Sales!$A$2:$O$2001,15,FALSE)</f>
        <v>600.97979999999995</v>
      </c>
    </row>
    <row r="1128" spans="1:27" x14ac:dyDescent="0.3">
      <c r="A1128" s="11" t="s">
        <v>59</v>
      </c>
      <c r="B1128" s="11" t="str">
        <f>PROPER(VLOOKUP(A1128,Customer!$A$2:$J$501,9,FALSE))</f>
        <v>Kenneth Lambert</v>
      </c>
      <c r="C1128" s="11" t="str">
        <f>PROPER(VLOOKUP(A1128,Customer!$A$2:$H$501,3,FALSE))</f>
        <v>55</v>
      </c>
      <c r="D1128" s="11" t="str">
        <f>PROPER(VLOOKUP(A1128,Customer!$A$2:$H$501,4,FALSE))</f>
        <v>Female</v>
      </c>
      <c r="E1128" s="11" t="str">
        <f>PROPER(VLOOKUP(A1128,Customer!$A$2:$H$501,5,FALSE))</f>
        <v>North Kathryn</v>
      </c>
      <c r="F1128" s="11" t="str">
        <f>PROPER(VLOOKUP(A1128,Customer!$A$2:$H$501,6,FALSE))</f>
        <v>Kansas</v>
      </c>
      <c r="G1128" s="11" t="str">
        <f>VLOOKUP(A1128,Customer!$A$2:$H$501,7,FALSE)</f>
        <v>USA</v>
      </c>
      <c r="H1128" s="11" t="str">
        <f>PROPER(VLOOKUP(A1128,Customer!$A$1:$J$501,10,FALSE))</f>
        <v>Platinum</v>
      </c>
      <c r="I1128" s="11" t="s">
        <v>1602</v>
      </c>
      <c r="J1128" s="11" t="str">
        <f>VLOOKUP(I1128, Product!$A$2:$H$501, 2,FALSE)</f>
        <v>Decorative Floor Vase</v>
      </c>
      <c r="K1128" s="11" t="str">
        <f>VLOOKUP(I1128,Product!$A$2:$H$501,3,FALSE)</f>
        <v>Home</v>
      </c>
      <c r="L1128" s="11" t="str">
        <f>VLOOKUP(I1128, Product!$A$2:$H$501, 4,FALSE)</f>
        <v>Decor</v>
      </c>
      <c r="M1128" s="11" t="str">
        <f>VLOOKUP(I1128, Product!$A$2:$H$501,5,FALSE)</f>
        <v>Khan, Jones and Paul</v>
      </c>
      <c r="N1128" s="12">
        <f>VLOOKUP(I1128, Product!$A$2:$I$501,8,FALSE)</f>
        <v>234.80599999999998</v>
      </c>
      <c r="O1128" s="12">
        <f>VLOOKUP(I1128, Product!$A$2:$I$501,9,FALSE)</f>
        <v>378</v>
      </c>
      <c r="P1128" s="11" t="s">
        <v>1782</v>
      </c>
      <c r="Q1128" s="11" t="str">
        <f>VLOOKUP(P1128,Store_Dim!$A$2:$E$21,2,FALSE)</f>
        <v>Bean, Jones and Park</v>
      </c>
      <c r="R1128" s="11" t="str">
        <f>VLOOKUP(P1128,Store_Dim!$A$2:$E$21,3,FALSE)</f>
        <v>West</v>
      </c>
      <c r="S1128" s="11" t="str">
        <f>VLOOKUP(P1128,Store_Dim!$A$2:$E$21,4,FALSE)</f>
        <v>Thompsonborough</v>
      </c>
      <c r="T1128" s="11" t="str">
        <f>VLOOKUP(P1128,Store_Dim!$A$2:$E$21,5,FALSE)</f>
        <v>Online</v>
      </c>
      <c r="U1128" s="11" t="s">
        <v>2037</v>
      </c>
      <c r="V1128" s="14">
        <f>VLOOKUP(Table1[[#This Row],[Sales_ID]],Sales!$A$2:$O$2001,2,FALSE)</f>
        <v>45807</v>
      </c>
      <c r="W1128" s="15">
        <f>VLOOKUP(Table1[[#This Row],[Sales_ID]],Sales!$A$2:$O$2001,12,FALSE)</f>
        <v>3</v>
      </c>
      <c r="X1128" s="16" t="str">
        <f>TEXT(VLOOKUP(Table1[[#This Row],[Sales_ID]],Sales!$A$2:$O$2001,13,FALSE),"₹#,##0")</f>
        <v>₹681</v>
      </c>
      <c r="Y1128" s="51">
        <f>VLOOKUP(Table1[[#This Row],[Sales_ID]],Sales!$A$2:$O$2001,14,FALSE)</f>
        <v>0.27</v>
      </c>
      <c r="Z1128" s="11" t="str">
        <f>VLOOKUP(Table1[[#This Row],[Sales_ID]],Sales!$A$2:$O$2001,10,FALSE)</f>
        <v>COD</v>
      </c>
      <c r="AA1128" s="50">
        <f>VLOOKUP(Table1[[#This Row],[Sales_ID]],Sales!$A$2:$O$2001,15,FALSE)</f>
        <v>1491.4119000000001</v>
      </c>
    </row>
    <row r="1129" spans="1:27" x14ac:dyDescent="0.3">
      <c r="A1129" s="11" t="s">
        <v>1368</v>
      </c>
      <c r="B1129" s="11" t="str">
        <f>PROPER(VLOOKUP(A1129,Customer!$A$2:$J$501,9,FALSE))</f>
        <v>Kelli Smith</v>
      </c>
      <c r="C1129" s="11" t="str">
        <f>PROPER(VLOOKUP(A1129,Customer!$A$2:$H$501,3,FALSE))</f>
        <v>42</v>
      </c>
      <c r="D1129" s="11" t="str">
        <f>PROPER(VLOOKUP(A1129,Customer!$A$2:$H$501,4,FALSE))</f>
        <v>Female</v>
      </c>
      <c r="E1129" s="11" t="str">
        <f>PROPER(VLOOKUP(A1129,Customer!$A$2:$H$501,5,FALSE))</f>
        <v>North Maryfort</v>
      </c>
      <c r="F1129" s="11" t="str">
        <f>PROPER(VLOOKUP(A1129,Customer!$A$2:$H$501,6,FALSE))</f>
        <v>Oregon</v>
      </c>
      <c r="G1129" s="11" t="str">
        <f>VLOOKUP(A1129,Customer!$A$2:$H$501,7,FALSE)</f>
        <v>USA</v>
      </c>
      <c r="H1129" s="11" t="str">
        <f>PROPER(VLOOKUP(A1129,Customer!$A$1:$J$501,10,FALSE))</f>
        <v>Bronze</v>
      </c>
      <c r="I1129" s="11" t="s">
        <v>1660</v>
      </c>
      <c r="J1129" s="11" t="str">
        <f>VLOOKUP(I1129, Product!$A$2:$H$501, 2,FALSE)</f>
        <v>Premium Blanket Throw</v>
      </c>
      <c r="K1129" s="11" t="str">
        <f>VLOOKUP(I1129,Product!$A$2:$H$501,3,FALSE)</f>
        <v>Home</v>
      </c>
      <c r="L1129" s="11" t="str">
        <f>VLOOKUP(I1129, Product!$A$2:$H$501, 4,FALSE)</f>
        <v>Decor</v>
      </c>
      <c r="M1129" s="11" t="str">
        <f>VLOOKUP(I1129, Product!$A$2:$H$501,5,FALSE)</f>
        <v>Hernandez, Kennedy and Porter</v>
      </c>
      <c r="N1129" s="12">
        <f>VLOOKUP(I1129, Product!$A$2:$I$501,8,FALSE)</f>
        <v>461.47</v>
      </c>
      <c r="O1129" s="12">
        <f>VLOOKUP(I1129, Product!$A$2:$I$501,9,FALSE)</f>
        <v>190</v>
      </c>
      <c r="P1129" s="11" t="s">
        <v>1813</v>
      </c>
      <c r="Q1129" s="11" t="str">
        <f>VLOOKUP(P1129,Store_Dim!$A$2:$E$21,2,FALSE)</f>
        <v>Mann-Austin</v>
      </c>
      <c r="R1129" s="11" t="str">
        <f>VLOOKUP(P1129,Store_Dim!$A$2:$E$21,3,FALSE)</f>
        <v>East</v>
      </c>
      <c r="S1129" s="11" t="str">
        <f>VLOOKUP(P1129,Store_Dim!$A$2:$E$21,4,FALSE)</f>
        <v>Vasquezborough</v>
      </c>
      <c r="T1129" s="11" t="str">
        <f>VLOOKUP(P1129,Store_Dim!$A$2:$E$21,5,FALSE)</f>
        <v>Online</v>
      </c>
      <c r="U1129" s="11" t="s">
        <v>2038</v>
      </c>
      <c r="V1129" s="14">
        <f>VLOOKUP(Table1[[#This Row],[Sales_ID]],Sales!$A$2:$O$2001,2,FALSE)</f>
        <v>45942</v>
      </c>
      <c r="W1129" s="15">
        <f>VLOOKUP(Table1[[#This Row],[Sales_ID]],Sales!$A$2:$O$2001,12,FALSE)</f>
        <v>4</v>
      </c>
      <c r="X1129" s="16" t="str">
        <f>TEXT(VLOOKUP(Table1[[#This Row],[Sales_ID]],Sales!$A$2:$O$2001,13,FALSE),"₹#,##0")</f>
        <v>₹120</v>
      </c>
      <c r="Y1129" s="51">
        <f>VLOOKUP(Table1[[#This Row],[Sales_ID]],Sales!$A$2:$O$2001,14,FALSE)</f>
        <v>0.13</v>
      </c>
      <c r="Z1129" s="11" t="str">
        <f>VLOOKUP(Table1[[#This Row],[Sales_ID]],Sales!$A$2:$O$2001,10,FALSE)</f>
        <v>Credit Card</v>
      </c>
      <c r="AA1129" s="50">
        <f>VLOOKUP(Table1[[#This Row],[Sales_ID]],Sales!$A$2:$O$2001,15,FALSE)</f>
        <v>417.00839999999999</v>
      </c>
    </row>
    <row r="1130" spans="1:27" x14ac:dyDescent="0.3">
      <c r="A1130" s="11" t="s">
        <v>969</v>
      </c>
      <c r="B1130" s="11" t="str">
        <f>PROPER(VLOOKUP(A1130,Customer!$A$2:$J$501,9,FALSE))</f>
        <v>Brandy Thompson</v>
      </c>
      <c r="C1130" s="11" t="str">
        <f>PROPER(VLOOKUP(A1130,Customer!$A$2:$H$501,3,FALSE))</f>
        <v>56</v>
      </c>
      <c r="D1130" s="11" t="str">
        <f>PROPER(VLOOKUP(A1130,Customer!$A$2:$H$501,4,FALSE))</f>
        <v>Female</v>
      </c>
      <c r="E1130" s="11" t="str">
        <f>PROPER(VLOOKUP(A1130,Customer!$A$2:$H$501,5,FALSE))</f>
        <v>West Patriciaview</v>
      </c>
      <c r="F1130" s="11" t="str">
        <f>PROPER(VLOOKUP(A1130,Customer!$A$2:$H$501,6,FALSE))</f>
        <v>Alabama</v>
      </c>
      <c r="G1130" s="11" t="str">
        <f>VLOOKUP(A1130,Customer!$A$2:$H$501,7,FALSE)</f>
        <v>USA</v>
      </c>
      <c r="H1130" s="11" t="str">
        <f>PROPER(VLOOKUP(A1130,Customer!$A$1:$J$501,10,FALSE))</f>
        <v>Bronze</v>
      </c>
      <c r="I1130" s="11" t="s">
        <v>1704</v>
      </c>
      <c r="J1130" s="11" t="str">
        <f>VLOOKUP(I1130, Product!$A$2:$H$501, 2,FALSE)</f>
        <v>Essential Oil Diffuser</v>
      </c>
      <c r="K1130" s="11" t="str">
        <f>VLOOKUP(I1130,Product!$A$2:$H$501,3,FALSE)</f>
        <v>Home</v>
      </c>
      <c r="L1130" s="11" t="str">
        <f>VLOOKUP(I1130, Product!$A$2:$H$501, 4,FALSE)</f>
        <v>Decor</v>
      </c>
      <c r="M1130" s="11" t="str">
        <f>VLOOKUP(I1130, Product!$A$2:$H$501,5,FALSE)</f>
        <v>Hernandez Inc</v>
      </c>
      <c r="N1130" s="12">
        <f>VLOOKUP(I1130, Product!$A$2:$I$501,8,FALSE)</f>
        <v>325.26</v>
      </c>
      <c r="O1130" s="12">
        <f>VLOOKUP(I1130, Product!$A$2:$I$501,9,FALSE)</f>
        <v>400</v>
      </c>
      <c r="P1130" s="11" t="s">
        <v>1761</v>
      </c>
      <c r="Q1130" s="11" t="str">
        <f>VLOOKUP(P1130,Store_Dim!$A$2:$E$21,2,FALSE)</f>
        <v>Black-Horn</v>
      </c>
      <c r="R1130" s="11" t="str">
        <f>VLOOKUP(P1130,Store_Dim!$A$2:$E$21,3,FALSE)</f>
        <v>South</v>
      </c>
      <c r="S1130" s="11" t="str">
        <f>VLOOKUP(P1130,Store_Dim!$A$2:$E$21,4,FALSE)</f>
        <v>North Nancyview</v>
      </c>
      <c r="T1130" s="11" t="str">
        <f>VLOOKUP(P1130,Store_Dim!$A$2:$E$21,5,FALSE)</f>
        <v>Outlet</v>
      </c>
      <c r="U1130" s="11" t="s">
        <v>2039</v>
      </c>
      <c r="V1130" s="14">
        <f>VLOOKUP(Table1[[#This Row],[Sales_ID]],Sales!$A$2:$O$2001,2,FALSE)</f>
        <v>45314</v>
      </c>
      <c r="W1130" s="15">
        <f>VLOOKUP(Table1[[#This Row],[Sales_ID]],Sales!$A$2:$O$2001,12,FALSE)</f>
        <v>1</v>
      </c>
      <c r="X1130" s="16" t="str">
        <f>TEXT(VLOOKUP(Table1[[#This Row],[Sales_ID]],Sales!$A$2:$O$2001,13,FALSE),"₹#,##0")</f>
        <v>₹576</v>
      </c>
      <c r="Y1130" s="51">
        <f>VLOOKUP(Table1[[#This Row],[Sales_ID]],Sales!$A$2:$O$2001,14,FALSE)</f>
        <v>0.03</v>
      </c>
      <c r="Z1130" s="11" t="str">
        <f>VLOOKUP(Table1[[#This Row],[Sales_ID]],Sales!$A$2:$O$2001,10,FALSE)</f>
        <v>PayPal</v>
      </c>
      <c r="AA1130" s="50">
        <f>VLOOKUP(Table1[[#This Row],[Sales_ID]],Sales!$A$2:$O$2001,15,FALSE)</f>
        <v>558.39019999999994</v>
      </c>
    </row>
    <row r="1131" spans="1:27" x14ac:dyDescent="0.3">
      <c r="A1131" s="11" t="s">
        <v>651</v>
      </c>
      <c r="B1131" s="11" t="str">
        <f>PROPER(VLOOKUP(A1131,Customer!$A$2:$J$501,9,FALSE))</f>
        <v>Carmen Price</v>
      </c>
      <c r="C1131" s="11" t="str">
        <f>PROPER(VLOOKUP(A1131,Customer!$A$2:$H$501,3,FALSE))</f>
        <v>46</v>
      </c>
      <c r="D1131" s="11" t="str">
        <f>PROPER(VLOOKUP(A1131,Customer!$A$2:$H$501,4,FALSE))</f>
        <v>Male</v>
      </c>
      <c r="E1131" s="11" t="str">
        <f>PROPER(VLOOKUP(A1131,Customer!$A$2:$H$501,5,FALSE))</f>
        <v>North Briannamouth</v>
      </c>
      <c r="F1131" s="11" t="str">
        <f>PROPER(VLOOKUP(A1131,Customer!$A$2:$H$501,6,FALSE))</f>
        <v>Tennessee</v>
      </c>
      <c r="G1131" s="11" t="str">
        <f>VLOOKUP(A1131,Customer!$A$2:$H$501,7,FALSE)</f>
        <v>USA</v>
      </c>
      <c r="H1131" s="11" t="str">
        <f>PROPER(VLOOKUP(A1131,Customer!$A$1:$J$501,10,FALSE))</f>
        <v>Bronze</v>
      </c>
      <c r="I1131" s="11" t="s">
        <v>1644</v>
      </c>
      <c r="J1131" s="11" t="str">
        <f>VLOOKUP(I1131, Product!$A$2:$H$501, 2,FALSE)</f>
        <v>Car Dashboard Phone Holder</v>
      </c>
      <c r="K1131" s="11" t="str">
        <f>VLOOKUP(I1131,Product!$A$2:$H$501,3,FALSE)</f>
        <v>Electronics</v>
      </c>
      <c r="L1131" s="11" t="str">
        <f>VLOOKUP(I1131, Product!$A$2:$H$501, 4,FALSE)</f>
        <v>Accessories</v>
      </c>
      <c r="M1131" s="11" t="str">
        <f>VLOOKUP(I1131, Product!$A$2:$H$501,5,FALSE)</f>
        <v>Byrd, Stewart and Valdez</v>
      </c>
      <c r="N1131" s="12">
        <f>VLOOKUP(I1131, Product!$A$2:$I$501,8,FALSE)</f>
        <v>177.98</v>
      </c>
      <c r="O1131" s="12">
        <f>VLOOKUP(I1131, Product!$A$2:$I$501,9,FALSE)</f>
        <v>103</v>
      </c>
      <c r="P1131" s="11" t="s">
        <v>1804</v>
      </c>
      <c r="Q1131" s="11" t="str">
        <f>VLOOKUP(P1131,Store_Dim!$A$2:$E$21,2,FALSE)</f>
        <v>Frederick-Wright</v>
      </c>
      <c r="R1131" s="11" t="str">
        <f>VLOOKUP(P1131,Store_Dim!$A$2:$E$21,3,FALSE)</f>
        <v>West</v>
      </c>
      <c r="S1131" s="11" t="str">
        <f>VLOOKUP(P1131,Store_Dim!$A$2:$E$21,4,FALSE)</f>
        <v>New Jimmymouth</v>
      </c>
      <c r="T1131" s="11" t="str">
        <f>VLOOKUP(P1131,Store_Dim!$A$2:$E$21,5,FALSE)</f>
        <v>Flagship</v>
      </c>
      <c r="U1131" s="11" t="s">
        <v>2040</v>
      </c>
      <c r="V1131" s="14">
        <f>VLOOKUP(Table1[[#This Row],[Sales_ID]],Sales!$A$2:$O$2001,2,FALSE)</f>
        <v>45943</v>
      </c>
      <c r="W1131" s="15">
        <f>VLOOKUP(Table1[[#This Row],[Sales_ID]],Sales!$A$2:$O$2001,12,FALSE)</f>
        <v>1</v>
      </c>
      <c r="X1131" s="16" t="str">
        <f>TEXT(VLOOKUP(Table1[[#This Row],[Sales_ID]],Sales!$A$2:$O$2001,13,FALSE),"₹#,##0")</f>
        <v>₹776</v>
      </c>
      <c r="Y1131" s="51">
        <f>VLOOKUP(Table1[[#This Row],[Sales_ID]],Sales!$A$2:$O$2001,14,FALSE)</f>
        <v>0.26</v>
      </c>
      <c r="Z1131" s="11" t="str">
        <f>VLOOKUP(Table1[[#This Row],[Sales_ID]],Sales!$A$2:$O$2001,10,FALSE)</f>
        <v>Credit Card</v>
      </c>
      <c r="AA1131" s="50">
        <f>VLOOKUP(Table1[[#This Row],[Sales_ID]],Sales!$A$2:$O$2001,15,FALSE)</f>
        <v>574.12160000000006</v>
      </c>
    </row>
    <row r="1132" spans="1:27" x14ac:dyDescent="0.3">
      <c r="A1132" s="11" t="s">
        <v>1371</v>
      </c>
      <c r="B1132" s="11" t="str">
        <f>PROPER(VLOOKUP(A1132,Customer!$A$2:$J$501,9,FALSE))</f>
        <v>Adam Castro</v>
      </c>
      <c r="C1132" s="11" t="str">
        <f>PROPER(VLOOKUP(A1132,Customer!$A$2:$H$501,3,FALSE))</f>
        <v>51</v>
      </c>
      <c r="D1132" s="11" t="str">
        <f>PROPER(VLOOKUP(A1132,Customer!$A$2:$H$501,4,FALSE))</f>
        <v>Male</v>
      </c>
      <c r="E1132" s="11" t="str">
        <f>PROPER(VLOOKUP(A1132,Customer!$A$2:$H$501,5,FALSE))</f>
        <v>New Donnabury</v>
      </c>
      <c r="F1132" s="11" t="str">
        <f>PROPER(VLOOKUP(A1132,Customer!$A$2:$H$501,6,FALSE))</f>
        <v>Texas</v>
      </c>
      <c r="G1132" s="11" t="str">
        <f>VLOOKUP(A1132,Customer!$A$2:$H$501,7,FALSE)</f>
        <v>USA</v>
      </c>
      <c r="H1132" s="11" t="str">
        <f>PROPER(VLOOKUP(A1132,Customer!$A$1:$J$501,10,FALSE))</f>
        <v>Silver</v>
      </c>
      <c r="I1132" s="11" t="s">
        <v>1576</v>
      </c>
      <c r="J1132" s="11" t="str">
        <f>VLOOKUP(I1132, Product!$A$2:$H$501, 2,FALSE)</f>
        <v>Decorative Wall Mirror</v>
      </c>
      <c r="K1132" s="11" t="str">
        <f>VLOOKUP(I1132,Product!$A$2:$H$501,3,FALSE)</f>
        <v>Home</v>
      </c>
      <c r="L1132" s="11" t="str">
        <f>VLOOKUP(I1132, Product!$A$2:$H$501, 4,FALSE)</f>
        <v>Decor</v>
      </c>
      <c r="M1132" s="11" t="str">
        <f>VLOOKUP(I1132, Product!$A$2:$H$501,5,FALSE)</f>
        <v>Luna, Anderson and Bowman</v>
      </c>
      <c r="N1132" s="12">
        <f>VLOOKUP(I1132, Product!$A$2:$I$501,8,FALSE)</f>
        <v>48.01</v>
      </c>
      <c r="O1132" s="12">
        <f>VLOOKUP(I1132, Product!$A$2:$I$501,9,FALSE)</f>
        <v>439</v>
      </c>
      <c r="P1132" s="11" t="s">
        <v>1786</v>
      </c>
      <c r="Q1132" s="11" t="str">
        <f>VLOOKUP(P1132,Store_Dim!$A$2:$E$21,2,FALSE)</f>
        <v>Moore, Padilla and Butler</v>
      </c>
      <c r="R1132" s="11" t="str">
        <f>VLOOKUP(P1132,Store_Dim!$A$2:$E$21,3,FALSE)</f>
        <v>South</v>
      </c>
      <c r="S1132" s="11" t="str">
        <f>VLOOKUP(P1132,Store_Dim!$A$2:$E$21,4,FALSE)</f>
        <v>East Johnstad</v>
      </c>
      <c r="T1132" s="11" t="str">
        <f>VLOOKUP(P1132,Store_Dim!$A$2:$E$21,5,FALSE)</f>
        <v>Flagship</v>
      </c>
      <c r="U1132" s="11" t="s">
        <v>2041</v>
      </c>
      <c r="V1132" s="14">
        <f>VLOOKUP(Table1[[#This Row],[Sales_ID]],Sales!$A$2:$O$2001,2,FALSE)</f>
        <v>45356</v>
      </c>
      <c r="W1132" s="15">
        <f>VLOOKUP(Table1[[#This Row],[Sales_ID]],Sales!$A$2:$O$2001,12,FALSE)</f>
        <v>3</v>
      </c>
      <c r="X1132" s="16" t="str">
        <f>TEXT(VLOOKUP(Table1[[#This Row],[Sales_ID]],Sales!$A$2:$O$2001,13,FALSE),"₹#,##0")</f>
        <v>₹318</v>
      </c>
      <c r="Y1132" s="51">
        <f>VLOOKUP(Table1[[#This Row],[Sales_ID]],Sales!$A$2:$O$2001,14,FALSE)</f>
        <v>0.05</v>
      </c>
      <c r="Z1132" s="11" t="str">
        <f>VLOOKUP(Table1[[#This Row],[Sales_ID]],Sales!$A$2:$O$2001,10,FALSE)</f>
        <v>Credit Card</v>
      </c>
      <c r="AA1132" s="50">
        <f>VLOOKUP(Table1[[#This Row],[Sales_ID]],Sales!$A$2:$O$2001,15,FALSE)</f>
        <v>907.52549999999997</v>
      </c>
    </row>
    <row r="1133" spans="1:27" x14ac:dyDescent="0.3">
      <c r="A1133" s="11" t="s">
        <v>514</v>
      </c>
      <c r="B1133" s="11" t="str">
        <f>PROPER(VLOOKUP(A1133,Customer!$A$2:$J$501,9,FALSE))</f>
        <v>Joseph Faulkner</v>
      </c>
      <c r="C1133" s="11" t="str">
        <f>PROPER(VLOOKUP(A1133,Customer!$A$2:$H$501,3,FALSE))</f>
        <v>31</v>
      </c>
      <c r="D1133" s="11" t="str">
        <f>PROPER(VLOOKUP(A1133,Customer!$A$2:$H$501,4,FALSE))</f>
        <v>Male</v>
      </c>
      <c r="E1133" s="11" t="str">
        <f>PROPER(VLOOKUP(A1133,Customer!$A$2:$H$501,5,FALSE))</f>
        <v>New Leahfurt</v>
      </c>
      <c r="F1133" s="11" t="str">
        <f>PROPER(VLOOKUP(A1133,Customer!$A$2:$H$501,6,FALSE))</f>
        <v>North Dakota</v>
      </c>
      <c r="G1133" s="11" t="str">
        <f>VLOOKUP(A1133,Customer!$A$2:$H$501,7,FALSE)</f>
        <v>USA</v>
      </c>
      <c r="H1133" s="11" t="str">
        <f>PROPER(VLOOKUP(A1133,Customer!$A$1:$J$501,10,FALSE))</f>
        <v>Bronze</v>
      </c>
      <c r="I1133" s="11" t="s">
        <v>1692</v>
      </c>
      <c r="J1133" s="11" t="str">
        <f>VLOOKUP(I1133, Product!$A$2:$H$501, 2,FALSE)</f>
        <v>Professional Jump Rope</v>
      </c>
      <c r="K1133" s="11" t="str">
        <f>VLOOKUP(I1133,Product!$A$2:$H$501,3,FALSE)</f>
        <v>Sports</v>
      </c>
      <c r="L1133" s="11" t="str">
        <f>VLOOKUP(I1133, Product!$A$2:$H$501, 4,FALSE)</f>
        <v>Fitness</v>
      </c>
      <c r="M1133" s="11" t="str">
        <f>VLOOKUP(I1133, Product!$A$2:$H$501,5,FALSE)</f>
        <v>Davis PLC</v>
      </c>
      <c r="N1133" s="12">
        <f>VLOOKUP(I1133, Product!$A$2:$I$501,8,FALSE)</f>
        <v>477.61</v>
      </c>
      <c r="O1133" s="12">
        <f>VLOOKUP(I1133, Product!$A$2:$I$501,9,FALSE)</f>
        <v>300</v>
      </c>
      <c r="P1133" s="11" t="s">
        <v>1782</v>
      </c>
      <c r="Q1133" s="11" t="str">
        <f>VLOOKUP(P1133,Store_Dim!$A$2:$E$21,2,FALSE)</f>
        <v>Bean, Jones and Park</v>
      </c>
      <c r="R1133" s="11" t="str">
        <f>VLOOKUP(P1133,Store_Dim!$A$2:$E$21,3,FALSE)</f>
        <v>West</v>
      </c>
      <c r="S1133" s="11" t="str">
        <f>VLOOKUP(P1133,Store_Dim!$A$2:$E$21,4,FALSE)</f>
        <v>Thompsonborough</v>
      </c>
      <c r="T1133" s="11" t="str">
        <f>VLOOKUP(P1133,Store_Dim!$A$2:$E$21,5,FALSE)</f>
        <v>Online</v>
      </c>
      <c r="U1133" s="11" t="s">
        <v>2042</v>
      </c>
      <c r="V1133" s="14">
        <f>VLOOKUP(Table1[[#This Row],[Sales_ID]],Sales!$A$2:$O$2001,2,FALSE)</f>
        <v>45854</v>
      </c>
      <c r="W1133" s="15">
        <f>VLOOKUP(Table1[[#This Row],[Sales_ID]],Sales!$A$2:$O$2001,12,FALSE)</f>
        <v>3</v>
      </c>
      <c r="X1133" s="16" t="str">
        <f>TEXT(VLOOKUP(Table1[[#This Row],[Sales_ID]],Sales!$A$2:$O$2001,13,FALSE),"₹#,##0")</f>
        <v>₹142</v>
      </c>
      <c r="Y1133" s="51">
        <f>VLOOKUP(Table1[[#This Row],[Sales_ID]],Sales!$A$2:$O$2001,14,FALSE)</f>
        <v>0.08</v>
      </c>
      <c r="Z1133" s="11" t="str">
        <f>VLOOKUP(Table1[[#This Row],[Sales_ID]],Sales!$A$2:$O$2001,10,FALSE)</f>
        <v>COD</v>
      </c>
      <c r="AA1133" s="50">
        <f>VLOOKUP(Table1[[#This Row],[Sales_ID]],Sales!$A$2:$O$2001,15,FALSE)</f>
        <v>390.81599999999997</v>
      </c>
    </row>
    <row r="1134" spans="1:27" x14ac:dyDescent="0.3">
      <c r="A1134" s="11" t="s">
        <v>849</v>
      </c>
      <c r="B1134" s="11" t="str">
        <f>PROPER(VLOOKUP(A1134,Customer!$A$2:$J$501,9,FALSE))</f>
        <v>Cynthia Payne</v>
      </c>
      <c r="C1134" s="11" t="str">
        <f>PROPER(VLOOKUP(A1134,Customer!$A$2:$H$501,3,FALSE))</f>
        <v>32</v>
      </c>
      <c r="D1134" s="11" t="str">
        <f>PROPER(VLOOKUP(A1134,Customer!$A$2:$H$501,4,FALSE))</f>
        <v>Female</v>
      </c>
      <c r="E1134" s="11" t="str">
        <f>PROPER(VLOOKUP(A1134,Customer!$A$2:$H$501,5,FALSE))</f>
        <v>South Gina</v>
      </c>
      <c r="F1134" s="11" t="str">
        <f>PROPER(VLOOKUP(A1134,Customer!$A$2:$H$501,6,FALSE))</f>
        <v>Kentucky</v>
      </c>
      <c r="G1134" s="11" t="str">
        <f>VLOOKUP(A1134,Customer!$A$2:$H$501,7,FALSE)</f>
        <v>USA</v>
      </c>
      <c r="H1134" s="11" t="str">
        <f>PROPER(VLOOKUP(A1134,Customer!$A$1:$J$501,10,FALSE))</f>
        <v>Bronze</v>
      </c>
      <c r="I1134" s="11" t="s">
        <v>1578</v>
      </c>
      <c r="J1134" s="11" t="str">
        <f>VLOOKUP(I1134, Product!$A$2:$H$501, 2,FALSE)</f>
        <v>4K Home Projector</v>
      </c>
      <c r="K1134" s="11" t="str">
        <f>VLOOKUP(I1134,Product!$A$2:$H$501,3,FALSE)</f>
        <v>Electronics</v>
      </c>
      <c r="L1134" s="11" t="str">
        <f>VLOOKUP(I1134, Product!$A$2:$H$501, 4,FALSE)</f>
        <v>Appliances</v>
      </c>
      <c r="M1134" s="11" t="str">
        <f>VLOOKUP(I1134, Product!$A$2:$H$501,5,FALSE)</f>
        <v>Thomas LLC</v>
      </c>
      <c r="N1134" s="12">
        <f>VLOOKUP(I1134, Product!$A$2:$I$501,8,FALSE)</f>
        <v>465.34</v>
      </c>
      <c r="O1134" s="12">
        <f>VLOOKUP(I1134, Product!$A$2:$I$501,9,FALSE)</f>
        <v>301</v>
      </c>
      <c r="P1134" s="11" t="s">
        <v>1813</v>
      </c>
      <c r="Q1134" s="11" t="str">
        <f>VLOOKUP(P1134,Store_Dim!$A$2:$E$21,2,FALSE)</f>
        <v>Mann-Austin</v>
      </c>
      <c r="R1134" s="11" t="str">
        <f>VLOOKUP(P1134,Store_Dim!$A$2:$E$21,3,FALSE)</f>
        <v>East</v>
      </c>
      <c r="S1134" s="11" t="str">
        <f>VLOOKUP(P1134,Store_Dim!$A$2:$E$21,4,FALSE)</f>
        <v>Vasquezborough</v>
      </c>
      <c r="T1134" s="11" t="str">
        <f>VLOOKUP(P1134,Store_Dim!$A$2:$E$21,5,FALSE)</f>
        <v>Online</v>
      </c>
      <c r="U1134" s="11" t="s">
        <v>2043</v>
      </c>
      <c r="V1134" s="14">
        <f>VLOOKUP(Table1[[#This Row],[Sales_ID]],Sales!$A$2:$O$2001,2,FALSE)</f>
        <v>45219</v>
      </c>
      <c r="W1134" s="15">
        <f>VLOOKUP(Table1[[#This Row],[Sales_ID]],Sales!$A$2:$O$2001,12,FALSE)</f>
        <v>1</v>
      </c>
      <c r="X1134" s="16" t="str">
        <f>TEXT(VLOOKUP(Table1[[#This Row],[Sales_ID]],Sales!$A$2:$O$2001,13,FALSE),"₹#,##0")</f>
        <v>₹333</v>
      </c>
      <c r="Y1134" s="51">
        <f>VLOOKUP(Table1[[#This Row],[Sales_ID]],Sales!$A$2:$O$2001,14,FALSE)</f>
        <v>0.14000000000000001</v>
      </c>
      <c r="Z1134" s="11" t="str">
        <f>VLOOKUP(Table1[[#This Row],[Sales_ID]],Sales!$A$2:$O$2001,10,FALSE)</f>
        <v>PayPal</v>
      </c>
      <c r="AA1134" s="50">
        <f>VLOOKUP(Table1[[#This Row],[Sales_ID]],Sales!$A$2:$O$2001,15,FALSE)</f>
        <v>286.22519999999997</v>
      </c>
    </row>
    <row r="1135" spans="1:27" x14ac:dyDescent="0.3">
      <c r="A1135" s="11" t="s">
        <v>788</v>
      </c>
      <c r="B1135" s="11" t="str">
        <f>PROPER(VLOOKUP(A1135,Customer!$A$2:$J$501,9,FALSE))</f>
        <v>Mary Russell</v>
      </c>
      <c r="C1135" s="11" t="str">
        <f>PROPER(VLOOKUP(A1135,Customer!$A$2:$H$501,3,FALSE))</f>
        <v>58</v>
      </c>
      <c r="D1135" s="11" t="str">
        <f>PROPER(VLOOKUP(A1135,Customer!$A$2:$H$501,4,FALSE))</f>
        <v>Male</v>
      </c>
      <c r="E1135" s="11" t="str">
        <f>PROPER(VLOOKUP(A1135,Customer!$A$2:$H$501,5,FALSE))</f>
        <v>South Regina</v>
      </c>
      <c r="F1135" s="11" t="str">
        <f>PROPER(VLOOKUP(A1135,Customer!$A$2:$H$501,6,FALSE))</f>
        <v>Arkansas</v>
      </c>
      <c r="G1135" s="11" t="str">
        <f>VLOOKUP(A1135,Customer!$A$2:$H$501,7,FALSE)</f>
        <v>USA</v>
      </c>
      <c r="H1135" s="11" t="str">
        <f>PROPER(VLOOKUP(A1135,Customer!$A$1:$J$501,10,FALSE))</f>
        <v>Bronze</v>
      </c>
      <c r="I1135" s="11" t="s">
        <v>1692</v>
      </c>
      <c r="J1135" s="11" t="str">
        <f>VLOOKUP(I1135, Product!$A$2:$H$501, 2,FALSE)</f>
        <v>Professional Jump Rope</v>
      </c>
      <c r="K1135" s="11" t="str">
        <f>VLOOKUP(I1135,Product!$A$2:$H$501,3,FALSE)</f>
        <v>Sports</v>
      </c>
      <c r="L1135" s="11" t="str">
        <f>VLOOKUP(I1135, Product!$A$2:$H$501, 4,FALSE)</f>
        <v>Fitness</v>
      </c>
      <c r="M1135" s="11" t="str">
        <f>VLOOKUP(I1135, Product!$A$2:$H$501,5,FALSE)</f>
        <v>Davis PLC</v>
      </c>
      <c r="N1135" s="12">
        <f>VLOOKUP(I1135, Product!$A$2:$I$501,8,FALSE)</f>
        <v>477.61</v>
      </c>
      <c r="O1135" s="12">
        <f>VLOOKUP(I1135, Product!$A$2:$I$501,9,FALSE)</f>
        <v>300</v>
      </c>
      <c r="P1135" s="11" t="s">
        <v>1757</v>
      </c>
      <c r="Q1135" s="11" t="str">
        <f>VLOOKUP(P1135,Store_Dim!$A$2:$E$21,2,FALSE)</f>
        <v>Martinez, Adkins and Johnson</v>
      </c>
      <c r="R1135" s="11" t="str">
        <f>VLOOKUP(P1135,Store_Dim!$A$2:$E$21,3,FALSE)</f>
        <v>North</v>
      </c>
      <c r="S1135" s="11" t="str">
        <f>VLOOKUP(P1135,Store_Dim!$A$2:$E$21,4,FALSE)</f>
        <v>Danielmouth</v>
      </c>
      <c r="T1135" s="11" t="str">
        <f>VLOOKUP(P1135,Store_Dim!$A$2:$E$21,5,FALSE)</f>
        <v>Flagship</v>
      </c>
      <c r="U1135" s="11" t="s">
        <v>2044</v>
      </c>
      <c r="V1135" s="14">
        <f>VLOOKUP(Table1[[#This Row],[Sales_ID]],Sales!$A$2:$O$2001,2,FALSE)</f>
        <v>45447</v>
      </c>
      <c r="W1135" s="15">
        <f>VLOOKUP(Table1[[#This Row],[Sales_ID]],Sales!$A$2:$O$2001,12,FALSE)</f>
        <v>4</v>
      </c>
      <c r="X1135" s="16" t="str">
        <f>TEXT(VLOOKUP(Table1[[#This Row],[Sales_ID]],Sales!$A$2:$O$2001,13,FALSE),"₹#,##0")</f>
        <v>₹641</v>
      </c>
      <c r="Y1135" s="51">
        <f>VLOOKUP(Table1[[#This Row],[Sales_ID]],Sales!$A$2:$O$2001,14,FALSE)</f>
        <v>0.11</v>
      </c>
      <c r="Z1135" s="11" t="str">
        <f>VLOOKUP(Table1[[#This Row],[Sales_ID]],Sales!$A$2:$O$2001,10,FALSE)</f>
        <v>COD</v>
      </c>
      <c r="AA1135" s="50">
        <f>VLOOKUP(Table1[[#This Row],[Sales_ID]],Sales!$A$2:$O$2001,15,FALSE)</f>
        <v>2281.8532</v>
      </c>
    </row>
    <row r="1136" spans="1:27" x14ac:dyDescent="0.3">
      <c r="A1136" s="11" t="s">
        <v>663</v>
      </c>
      <c r="B1136" s="11" t="str">
        <f>PROPER(VLOOKUP(A1136,Customer!$A$2:$J$501,9,FALSE))</f>
        <v>Sarah Brady</v>
      </c>
      <c r="C1136" s="11" t="str">
        <f>PROPER(VLOOKUP(A1136,Customer!$A$2:$H$501,3,FALSE))</f>
        <v>47</v>
      </c>
      <c r="D1136" s="11" t="str">
        <f>PROPER(VLOOKUP(A1136,Customer!$A$2:$H$501,4,FALSE))</f>
        <v>Male</v>
      </c>
      <c r="E1136" s="11" t="str">
        <f>PROPER(VLOOKUP(A1136,Customer!$A$2:$H$501,5,FALSE))</f>
        <v>Johnsonland</v>
      </c>
      <c r="F1136" s="11" t="str">
        <f>PROPER(VLOOKUP(A1136,Customer!$A$2:$H$501,6,FALSE))</f>
        <v>Iowa</v>
      </c>
      <c r="G1136" s="11" t="str">
        <f>VLOOKUP(A1136,Customer!$A$2:$H$501,7,FALSE)</f>
        <v>USA</v>
      </c>
      <c r="H1136" s="11" t="str">
        <f>PROPER(VLOOKUP(A1136,Customer!$A$1:$J$501,10,FALSE))</f>
        <v>Platinum</v>
      </c>
      <c r="I1136" s="11" t="s">
        <v>1728</v>
      </c>
      <c r="J1136" s="11" t="str">
        <f>VLOOKUP(I1136, Product!$A$2:$H$501, 2,FALSE)</f>
        <v>Gaming Mouse Pad XL</v>
      </c>
      <c r="K1136" s="11" t="str">
        <f>VLOOKUP(I1136,Product!$A$2:$H$501,3,FALSE)</f>
        <v>Electronics</v>
      </c>
      <c r="L1136" s="11" t="str">
        <f>VLOOKUP(I1136, Product!$A$2:$H$501, 4,FALSE)</f>
        <v>Accessories</v>
      </c>
      <c r="M1136" s="11" t="str">
        <f>VLOOKUP(I1136, Product!$A$2:$H$501,5,FALSE)</f>
        <v>Sharp, Taylor and Rodriguez</v>
      </c>
      <c r="N1136" s="12">
        <f>VLOOKUP(I1136, Product!$A$2:$I$501,8,FALSE)</f>
        <v>340.14</v>
      </c>
      <c r="O1136" s="12">
        <f>VLOOKUP(I1136, Product!$A$2:$I$501,9,FALSE)</f>
        <v>361</v>
      </c>
      <c r="P1136" s="11" t="s">
        <v>1801</v>
      </c>
      <c r="Q1136" s="11" t="str">
        <f>VLOOKUP(P1136,Store_Dim!$A$2:$E$21,2,FALSE)</f>
        <v>Shelton PLC</v>
      </c>
      <c r="R1136" s="11" t="str">
        <f>VLOOKUP(P1136,Store_Dim!$A$2:$E$21,3,FALSE)</f>
        <v>North</v>
      </c>
      <c r="S1136" s="11" t="str">
        <f>VLOOKUP(P1136,Store_Dim!$A$2:$E$21,4,FALSE)</f>
        <v>East Jenniferstad</v>
      </c>
      <c r="T1136" s="11" t="str">
        <f>VLOOKUP(P1136,Store_Dim!$A$2:$E$21,5,FALSE)</f>
        <v>Flagship</v>
      </c>
      <c r="U1136" s="11" t="s">
        <v>2045</v>
      </c>
      <c r="V1136" s="14">
        <f>VLOOKUP(Table1[[#This Row],[Sales_ID]],Sales!$A$2:$O$2001,2,FALSE)</f>
        <v>45225</v>
      </c>
      <c r="W1136" s="15">
        <f>VLOOKUP(Table1[[#This Row],[Sales_ID]],Sales!$A$2:$O$2001,12,FALSE)</f>
        <v>4</v>
      </c>
      <c r="X1136" s="16" t="str">
        <f>TEXT(VLOOKUP(Table1[[#This Row],[Sales_ID]],Sales!$A$2:$O$2001,13,FALSE),"₹#,##0")</f>
        <v>₹75</v>
      </c>
      <c r="Y1136" s="51">
        <f>VLOOKUP(Table1[[#This Row],[Sales_ID]],Sales!$A$2:$O$2001,14,FALSE)</f>
        <v>0.02</v>
      </c>
      <c r="Z1136" s="11" t="str">
        <f>VLOOKUP(Table1[[#This Row],[Sales_ID]],Sales!$A$2:$O$2001,10,FALSE)</f>
        <v>COD</v>
      </c>
      <c r="AA1136" s="50">
        <f>VLOOKUP(Table1[[#This Row],[Sales_ID]],Sales!$A$2:$O$2001,15,FALSE)</f>
        <v>295.4504</v>
      </c>
    </row>
    <row r="1137" spans="1:27" x14ac:dyDescent="0.3">
      <c r="A1137" s="11" t="s">
        <v>1466</v>
      </c>
      <c r="B1137" s="11" t="str">
        <f>PROPER(VLOOKUP(A1137,Customer!$A$2:$J$501,9,FALSE))</f>
        <v>Elizabeth Foster</v>
      </c>
      <c r="C1137" s="11" t="str">
        <f>PROPER(VLOOKUP(A1137,Customer!$A$2:$H$501,3,FALSE))</f>
        <v>33</v>
      </c>
      <c r="D1137" s="11" t="str">
        <f>PROPER(VLOOKUP(A1137,Customer!$A$2:$H$501,4,FALSE))</f>
        <v>Female</v>
      </c>
      <c r="E1137" s="11" t="str">
        <f>PROPER(VLOOKUP(A1137,Customer!$A$2:$H$501,5,FALSE))</f>
        <v>Anthonymouth</v>
      </c>
      <c r="F1137" s="11" t="str">
        <f>PROPER(VLOOKUP(A1137,Customer!$A$2:$H$501,6,FALSE))</f>
        <v>Oklahoma</v>
      </c>
      <c r="G1137" s="11" t="str">
        <f>VLOOKUP(A1137,Customer!$A$2:$H$501,7,FALSE)</f>
        <v>USA</v>
      </c>
      <c r="H1137" s="11" t="str">
        <f>PROPER(VLOOKUP(A1137,Customer!$A$1:$J$501,10,FALSE))</f>
        <v>Gold</v>
      </c>
      <c r="I1137" s="11" t="s">
        <v>1686</v>
      </c>
      <c r="J1137" s="11" t="str">
        <f>VLOOKUP(I1137, Product!$A$2:$H$501, 2,FALSE)</f>
        <v>Men's Sports Shorts</v>
      </c>
      <c r="K1137" s="11" t="str">
        <f>VLOOKUP(I1137,Product!$A$2:$H$501,3,FALSE)</f>
        <v>Clothing</v>
      </c>
      <c r="L1137" s="11" t="str">
        <f>VLOOKUP(I1137, Product!$A$2:$H$501, 4,FALSE)</f>
        <v>Bottoms</v>
      </c>
      <c r="M1137" s="11" t="str">
        <f>VLOOKUP(I1137, Product!$A$2:$H$501,5,FALSE)</f>
        <v>Fitzpatrick Ltd</v>
      </c>
      <c r="N1137" s="12">
        <f>VLOOKUP(I1137, Product!$A$2:$I$501,8,FALSE)</f>
        <v>218.22</v>
      </c>
      <c r="O1137" s="12">
        <f>VLOOKUP(I1137, Product!$A$2:$I$501,9,FALSE)</f>
        <v>224</v>
      </c>
      <c r="P1137" s="11" t="s">
        <v>1789</v>
      </c>
      <c r="Q1137" s="11" t="str">
        <f>VLOOKUP(P1137,Store_Dim!$A$2:$E$21,2,FALSE)</f>
        <v>Hill, Wagner and Ballard</v>
      </c>
      <c r="R1137" s="11" t="str">
        <f>VLOOKUP(P1137,Store_Dim!$A$2:$E$21,3,FALSE)</f>
        <v>East</v>
      </c>
      <c r="S1137" s="11" t="str">
        <f>VLOOKUP(P1137,Store_Dim!$A$2:$E$21,4,FALSE)</f>
        <v>East Davidville</v>
      </c>
      <c r="T1137" s="11" t="str">
        <f>VLOOKUP(P1137,Store_Dim!$A$2:$E$21,5,FALSE)</f>
        <v>Online</v>
      </c>
      <c r="U1137" s="11" t="s">
        <v>1848</v>
      </c>
      <c r="V1137" s="14">
        <f>VLOOKUP(Table1[[#This Row],[Sales_ID]],Sales!$A$2:$O$2001,2,FALSE)</f>
        <v>45394</v>
      </c>
      <c r="W1137" s="15">
        <f>VLOOKUP(Table1[[#This Row],[Sales_ID]],Sales!$A$2:$O$2001,12,FALSE)</f>
        <v>3</v>
      </c>
      <c r="X1137" s="16" t="str">
        <f>TEXT(VLOOKUP(Table1[[#This Row],[Sales_ID]],Sales!$A$2:$O$2001,13,FALSE),"₹#,##0")</f>
        <v>₹979</v>
      </c>
      <c r="Y1137" s="51">
        <f>VLOOKUP(Table1[[#This Row],[Sales_ID]],Sales!$A$2:$O$2001,14,FALSE)</f>
        <v>0.03</v>
      </c>
      <c r="Z1137" s="11" t="str">
        <f>VLOOKUP(Table1[[#This Row],[Sales_ID]],Sales!$A$2:$O$2001,10,FALSE)</f>
        <v>PayPal</v>
      </c>
      <c r="AA1137" s="50">
        <f>VLOOKUP(Table1[[#This Row],[Sales_ID]],Sales!$A$2:$O$2001,15,FALSE)</f>
        <v>2850.1122</v>
      </c>
    </row>
    <row r="1138" spans="1:27" x14ac:dyDescent="0.3">
      <c r="A1138" s="11" t="s">
        <v>275</v>
      </c>
      <c r="B1138" s="11" t="str">
        <f>PROPER(VLOOKUP(A1138,Customer!$A$2:$J$501,9,FALSE))</f>
        <v>Rhonda Morales</v>
      </c>
      <c r="C1138" s="11" t="str">
        <f>PROPER(VLOOKUP(A1138,Customer!$A$2:$H$501,3,FALSE))</f>
        <v>61</v>
      </c>
      <c r="D1138" s="11" t="str">
        <f>PROPER(VLOOKUP(A1138,Customer!$A$2:$H$501,4,FALSE))</f>
        <v>Female</v>
      </c>
      <c r="E1138" s="11" t="str">
        <f>PROPER(VLOOKUP(A1138,Customer!$A$2:$H$501,5,FALSE))</f>
        <v>Lake Barryfurt</v>
      </c>
      <c r="F1138" s="11" t="str">
        <f>PROPER(VLOOKUP(A1138,Customer!$A$2:$H$501,6,FALSE))</f>
        <v>California</v>
      </c>
      <c r="G1138" s="11" t="str">
        <f>VLOOKUP(A1138,Customer!$A$2:$H$501,7,FALSE)</f>
        <v>USA</v>
      </c>
      <c r="H1138" s="11" t="str">
        <f>PROPER(VLOOKUP(A1138,Customer!$A$1:$J$501,10,FALSE))</f>
        <v>Gold</v>
      </c>
      <c r="I1138" s="11" t="s">
        <v>1580</v>
      </c>
      <c r="J1138" s="11" t="str">
        <f>VLOOKUP(I1138, Product!$A$2:$H$501, 2,FALSE)</f>
        <v>Beard Grooming Kit</v>
      </c>
      <c r="K1138" s="11" t="str">
        <f>VLOOKUP(I1138,Product!$A$2:$H$501,3,FALSE)</f>
        <v>Beauty</v>
      </c>
      <c r="L1138" s="11" t="str">
        <f>VLOOKUP(I1138, Product!$A$2:$H$501, 4,FALSE)</f>
        <v>Grooming</v>
      </c>
      <c r="M1138" s="11" t="str">
        <f>VLOOKUP(I1138, Product!$A$2:$H$501,5,FALSE)</f>
        <v>Erickson-Green</v>
      </c>
      <c r="N1138" s="12">
        <f>VLOOKUP(I1138, Product!$A$2:$I$501,8,FALSE)</f>
        <v>337.42</v>
      </c>
      <c r="O1138" s="12">
        <f>VLOOKUP(I1138, Product!$A$2:$I$501,9,FALSE)</f>
        <v>256</v>
      </c>
      <c r="P1138" s="11" t="s">
        <v>1810</v>
      </c>
      <c r="Q1138" s="11" t="str">
        <f>VLOOKUP(P1138,Store_Dim!$A$2:$E$21,2,FALSE)</f>
        <v>Guerrero-Schmitt</v>
      </c>
      <c r="R1138" s="11" t="str">
        <f>VLOOKUP(P1138,Store_Dim!$A$2:$E$21,3,FALSE)</f>
        <v>East</v>
      </c>
      <c r="S1138" s="11" t="str">
        <f>VLOOKUP(P1138,Store_Dim!$A$2:$E$21,4,FALSE)</f>
        <v>East Stevechester</v>
      </c>
      <c r="T1138" s="11" t="str">
        <f>VLOOKUP(P1138,Store_Dim!$A$2:$E$21,5,FALSE)</f>
        <v>Flagship</v>
      </c>
      <c r="U1138" s="11" t="s">
        <v>2046</v>
      </c>
      <c r="V1138" s="14">
        <f>VLOOKUP(Table1[[#This Row],[Sales_ID]],Sales!$A$2:$O$2001,2,FALSE)</f>
        <v>45754</v>
      </c>
      <c r="W1138" s="15">
        <f>VLOOKUP(Table1[[#This Row],[Sales_ID]],Sales!$A$2:$O$2001,12,FALSE)</f>
        <v>3</v>
      </c>
      <c r="X1138" s="16" t="str">
        <f>TEXT(VLOOKUP(Table1[[#This Row],[Sales_ID]],Sales!$A$2:$O$2001,13,FALSE),"₹#,##0")</f>
        <v>₹435</v>
      </c>
      <c r="Y1138" s="51">
        <f>VLOOKUP(Table1[[#This Row],[Sales_ID]],Sales!$A$2:$O$2001,14,FALSE)</f>
        <v>0.08</v>
      </c>
      <c r="Z1138" s="11" t="str">
        <f>VLOOKUP(Table1[[#This Row],[Sales_ID]],Sales!$A$2:$O$2001,10,FALSE)</f>
        <v>COD</v>
      </c>
      <c r="AA1138" s="50">
        <f>VLOOKUP(Table1[[#This Row],[Sales_ID]],Sales!$A$2:$O$2001,15,FALSE)</f>
        <v>1199.3579999999999</v>
      </c>
    </row>
    <row r="1139" spans="1:27" x14ac:dyDescent="0.3">
      <c r="A1139" s="11" t="s">
        <v>353</v>
      </c>
      <c r="B1139" s="11" t="str">
        <f>PROPER(VLOOKUP(A1139,Customer!$A$2:$J$501,9,FALSE))</f>
        <v>Sheila Wilson</v>
      </c>
      <c r="C1139" s="11" t="str">
        <f>PROPER(VLOOKUP(A1139,Customer!$A$2:$H$501,3,FALSE))</f>
        <v>35</v>
      </c>
      <c r="D1139" s="11" t="str">
        <f>PROPER(VLOOKUP(A1139,Customer!$A$2:$H$501,4,FALSE))</f>
        <v>Male</v>
      </c>
      <c r="E1139" s="11" t="str">
        <f>PROPER(VLOOKUP(A1139,Customer!$A$2:$H$501,5,FALSE))</f>
        <v>South Dustin</v>
      </c>
      <c r="F1139" s="11" t="str">
        <f>PROPER(VLOOKUP(A1139,Customer!$A$2:$H$501,6,FALSE))</f>
        <v>Tennessee</v>
      </c>
      <c r="G1139" s="11" t="str">
        <f>VLOOKUP(A1139,Customer!$A$2:$H$501,7,FALSE)</f>
        <v>USA</v>
      </c>
      <c r="H1139" s="11" t="str">
        <f>PROPER(VLOOKUP(A1139,Customer!$A$1:$J$501,10,FALSE))</f>
        <v>Silver</v>
      </c>
      <c r="I1139" s="11" t="s">
        <v>1600</v>
      </c>
      <c r="J1139" s="11" t="str">
        <f>VLOOKUP(I1139, Product!$A$2:$H$501, 2,FALSE)</f>
        <v>Wireless Bluetooth Speaker</v>
      </c>
      <c r="K1139" s="11" t="str">
        <f>VLOOKUP(I1139,Product!$A$2:$H$501,3,FALSE)</f>
        <v>Electronics</v>
      </c>
      <c r="L1139" s="11" t="str">
        <f>VLOOKUP(I1139, Product!$A$2:$H$501, 4,FALSE)</f>
        <v>Audio</v>
      </c>
      <c r="M1139" s="11" t="str">
        <f>VLOOKUP(I1139, Product!$A$2:$H$501,5,FALSE)</f>
        <v>Reed-Schmidt</v>
      </c>
      <c r="N1139" s="12">
        <f>VLOOKUP(I1139, Product!$A$2:$I$501,8,FALSE)</f>
        <v>322.41000000000003</v>
      </c>
      <c r="O1139" s="12">
        <f>VLOOKUP(I1139, Product!$A$2:$I$501,9,FALSE)</f>
        <v>213</v>
      </c>
      <c r="P1139" s="11" t="s">
        <v>1799</v>
      </c>
      <c r="Q1139" s="11" t="str">
        <f>VLOOKUP(P1139,Store_Dim!$A$2:$E$21,2,FALSE)</f>
        <v>Mcdonald Inc</v>
      </c>
      <c r="R1139" s="11" t="str">
        <f>VLOOKUP(P1139,Store_Dim!$A$2:$E$21,3,FALSE)</f>
        <v>South</v>
      </c>
      <c r="S1139" s="11" t="str">
        <f>VLOOKUP(P1139,Store_Dim!$A$2:$E$21,4,FALSE)</f>
        <v>Christopherland</v>
      </c>
      <c r="T1139" s="11" t="str">
        <f>VLOOKUP(P1139,Store_Dim!$A$2:$E$21,5,FALSE)</f>
        <v>Outlet</v>
      </c>
      <c r="U1139" s="11" t="s">
        <v>2047</v>
      </c>
      <c r="V1139" s="14">
        <f>VLOOKUP(Table1[[#This Row],[Sales_ID]],Sales!$A$2:$O$2001,2,FALSE)</f>
        <v>45729</v>
      </c>
      <c r="W1139" s="15">
        <f>VLOOKUP(Table1[[#This Row],[Sales_ID]],Sales!$A$2:$O$2001,12,FALSE)</f>
        <v>4</v>
      </c>
      <c r="X1139" s="16" t="str">
        <f>TEXT(VLOOKUP(Table1[[#This Row],[Sales_ID]],Sales!$A$2:$O$2001,13,FALSE),"₹#,##0")</f>
        <v>₹652</v>
      </c>
      <c r="Y1139" s="51">
        <f>VLOOKUP(Table1[[#This Row],[Sales_ID]],Sales!$A$2:$O$2001,14,FALSE)</f>
        <v>0.15</v>
      </c>
      <c r="Z1139" s="11" t="str">
        <f>VLOOKUP(Table1[[#This Row],[Sales_ID]],Sales!$A$2:$O$2001,10,FALSE)</f>
        <v>Credit Card</v>
      </c>
      <c r="AA1139" s="50">
        <f>VLOOKUP(Table1[[#This Row],[Sales_ID]],Sales!$A$2:$O$2001,15,FALSE)</f>
        <v>2217.752</v>
      </c>
    </row>
    <row r="1140" spans="1:27" x14ac:dyDescent="0.3">
      <c r="A1140" s="11" t="s">
        <v>857</v>
      </c>
      <c r="B1140" s="11" t="str">
        <f>PROPER(VLOOKUP(A1140,Customer!$A$2:$J$501,9,FALSE))</f>
        <v>Tyrone Olson</v>
      </c>
      <c r="C1140" s="11" t="str">
        <f>PROPER(VLOOKUP(A1140,Customer!$A$2:$H$501,3,FALSE))</f>
        <v>45</v>
      </c>
      <c r="D1140" s="11" t="str">
        <f>PROPER(VLOOKUP(A1140,Customer!$A$2:$H$501,4,FALSE))</f>
        <v>Female</v>
      </c>
      <c r="E1140" s="11" t="str">
        <f>PROPER(VLOOKUP(A1140,Customer!$A$2:$H$501,5,FALSE))</f>
        <v>Emilytown</v>
      </c>
      <c r="F1140" s="11" t="str">
        <f>PROPER(VLOOKUP(A1140,Customer!$A$2:$H$501,6,FALSE))</f>
        <v>California</v>
      </c>
      <c r="G1140" s="11" t="str">
        <f>VLOOKUP(A1140,Customer!$A$2:$H$501,7,FALSE)</f>
        <v>USA</v>
      </c>
      <c r="H1140" s="11" t="str">
        <f>PROPER(VLOOKUP(A1140,Customer!$A$1:$J$501,10,FALSE))</f>
        <v>Silver</v>
      </c>
      <c r="I1140" s="11" t="s">
        <v>1700</v>
      </c>
      <c r="J1140" s="11" t="str">
        <f>VLOOKUP(I1140, Product!$A$2:$H$501, 2,FALSE)</f>
        <v>Wireless Mouse</v>
      </c>
      <c r="K1140" s="11" t="str">
        <f>VLOOKUP(I1140,Product!$A$2:$H$501,3,FALSE)</f>
        <v>Electronics</v>
      </c>
      <c r="L1140" s="11" t="str">
        <f>VLOOKUP(I1140, Product!$A$2:$H$501, 4,FALSE)</f>
        <v>Computer</v>
      </c>
      <c r="M1140" s="11" t="str">
        <f>VLOOKUP(I1140, Product!$A$2:$H$501,5,FALSE)</f>
        <v>Larson Ltd</v>
      </c>
      <c r="N1140" s="12">
        <f>VLOOKUP(I1140, Product!$A$2:$I$501,8,FALSE)</f>
        <v>392.89</v>
      </c>
      <c r="O1140" s="12">
        <f>VLOOKUP(I1140, Product!$A$2:$I$501,9,FALSE)</f>
        <v>320</v>
      </c>
      <c r="P1140" s="11" t="s">
        <v>1807</v>
      </c>
      <c r="Q1140" s="11" t="str">
        <f>VLOOKUP(P1140,Store_Dim!$A$2:$E$21,2,FALSE)</f>
        <v>Holloway Ltd</v>
      </c>
      <c r="R1140" s="11" t="str">
        <f>VLOOKUP(P1140,Store_Dim!$A$2:$E$21,3,FALSE)</f>
        <v>North</v>
      </c>
      <c r="S1140" s="11" t="str">
        <f>VLOOKUP(P1140,Store_Dim!$A$2:$E$21,4,FALSE)</f>
        <v>Bensonhaven</v>
      </c>
      <c r="T1140" s="11" t="str">
        <f>VLOOKUP(P1140,Store_Dim!$A$2:$E$21,5,FALSE)</f>
        <v>Flagship</v>
      </c>
      <c r="U1140" s="11" t="s">
        <v>2048</v>
      </c>
      <c r="V1140" s="14">
        <f>VLOOKUP(Table1[[#This Row],[Sales_ID]],Sales!$A$2:$O$2001,2,FALSE)</f>
        <v>45480</v>
      </c>
      <c r="W1140" s="15">
        <f>VLOOKUP(Table1[[#This Row],[Sales_ID]],Sales!$A$2:$O$2001,12,FALSE)</f>
        <v>3</v>
      </c>
      <c r="X1140" s="16" t="str">
        <f>TEXT(VLOOKUP(Table1[[#This Row],[Sales_ID]],Sales!$A$2:$O$2001,13,FALSE),"₹#,##0")</f>
        <v>₹208</v>
      </c>
      <c r="Y1140" s="51">
        <f>VLOOKUP(Table1[[#This Row],[Sales_ID]],Sales!$A$2:$O$2001,14,FALSE)</f>
        <v>0.15</v>
      </c>
      <c r="Z1140" s="11" t="str">
        <f>VLOOKUP(Table1[[#This Row],[Sales_ID]],Sales!$A$2:$O$2001,10,FALSE)</f>
        <v>Credit Card</v>
      </c>
      <c r="AA1140" s="50">
        <f>VLOOKUP(Table1[[#This Row],[Sales_ID]],Sales!$A$2:$O$2001,15,FALSE)</f>
        <v>529.8900000000001</v>
      </c>
    </row>
    <row r="1141" spans="1:27" x14ac:dyDescent="0.3">
      <c r="A1141" s="11" t="s">
        <v>1521</v>
      </c>
      <c r="B1141" s="11" t="str">
        <f>PROPER(VLOOKUP(A1141,Customer!$A$2:$J$501,9,FALSE))</f>
        <v>James Berger</v>
      </c>
      <c r="C1141" s="11" t="str">
        <f>PROPER(VLOOKUP(A1141,Customer!$A$2:$H$501,3,FALSE))</f>
        <v>23</v>
      </c>
      <c r="D1141" s="11" t="str">
        <f>PROPER(VLOOKUP(A1141,Customer!$A$2:$H$501,4,FALSE))</f>
        <v>Female</v>
      </c>
      <c r="E1141" s="11" t="str">
        <f>PROPER(VLOOKUP(A1141,Customer!$A$2:$H$501,5,FALSE))</f>
        <v>Bryanmouth</v>
      </c>
      <c r="F1141" s="11" t="str">
        <f>PROPER(VLOOKUP(A1141,Customer!$A$2:$H$501,6,FALSE))</f>
        <v>Delaware</v>
      </c>
      <c r="G1141" s="11" t="str">
        <f>VLOOKUP(A1141,Customer!$A$2:$H$501,7,FALSE)</f>
        <v>USA</v>
      </c>
      <c r="H1141" s="11" t="str">
        <f>PROPER(VLOOKUP(A1141,Customer!$A$1:$J$501,10,FALSE))</f>
        <v>Bronze</v>
      </c>
      <c r="I1141" s="11" t="s">
        <v>1670</v>
      </c>
      <c r="J1141" s="11" t="str">
        <f>VLOOKUP(I1141, Product!$A$2:$H$501, 2,FALSE)</f>
        <v>Tennis Ball 3-Pack</v>
      </c>
      <c r="K1141" s="11" t="str">
        <f>VLOOKUP(I1141,Product!$A$2:$H$501,3,FALSE)</f>
        <v>Sports</v>
      </c>
      <c r="L1141" s="11" t="str">
        <f>VLOOKUP(I1141, Product!$A$2:$H$501, 4,FALSE)</f>
        <v>Equipment</v>
      </c>
      <c r="M1141" s="11" t="str">
        <f>VLOOKUP(I1141, Product!$A$2:$H$501,5,FALSE)</f>
        <v>Lopez LLC</v>
      </c>
      <c r="N1141" s="12">
        <f>VLOOKUP(I1141, Product!$A$2:$I$501,8,FALSE)</f>
        <v>103.45</v>
      </c>
      <c r="O1141" s="12">
        <f>VLOOKUP(I1141, Product!$A$2:$I$501,9,FALSE)</f>
        <v>465</v>
      </c>
      <c r="P1141" s="11" t="s">
        <v>1801</v>
      </c>
      <c r="Q1141" s="11" t="str">
        <f>VLOOKUP(P1141,Store_Dim!$A$2:$E$21,2,FALSE)</f>
        <v>Shelton PLC</v>
      </c>
      <c r="R1141" s="11" t="str">
        <f>VLOOKUP(P1141,Store_Dim!$A$2:$E$21,3,FALSE)</f>
        <v>North</v>
      </c>
      <c r="S1141" s="11" t="str">
        <f>VLOOKUP(P1141,Store_Dim!$A$2:$E$21,4,FALSE)</f>
        <v>East Jenniferstad</v>
      </c>
      <c r="T1141" s="11" t="str">
        <f>VLOOKUP(P1141,Store_Dim!$A$2:$E$21,5,FALSE)</f>
        <v>Flagship</v>
      </c>
      <c r="U1141" s="11" t="s">
        <v>2049</v>
      </c>
      <c r="V1141" s="14">
        <f>VLOOKUP(Table1[[#This Row],[Sales_ID]],Sales!$A$2:$O$2001,2,FALSE)</f>
        <v>45361</v>
      </c>
      <c r="W1141" s="15">
        <f>VLOOKUP(Table1[[#This Row],[Sales_ID]],Sales!$A$2:$O$2001,12,FALSE)</f>
        <v>4</v>
      </c>
      <c r="X1141" s="16" t="str">
        <f>TEXT(VLOOKUP(Table1[[#This Row],[Sales_ID]],Sales!$A$2:$O$2001,13,FALSE),"₹#,##0")</f>
        <v>₹386</v>
      </c>
      <c r="Y1141" s="51">
        <f>VLOOKUP(Table1[[#This Row],[Sales_ID]],Sales!$A$2:$O$2001,14,FALSE)</f>
        <v>0.03</v>
      </c>
      <c r="Z1141" s="11" t="str">
        <f>VLOOKUP(Table1[[#This Row],[Sales_ID]],Sales!$A$2:$O$2001,10,FALSE)</f>
        <v>PayPal</v>
      </c>
      <c r="AA1141" s="50">
        <f>VLOOKUP(Table1[[#This Row],[Sales_ID]],Sales!$A$2:$O$2001,15,FALSE)</f>
        <v>1495.74</v>
      </c>
    </row>
    <row r="1142" spans="1:27" x14ac:dyDescent="0.3">
      <c r="A1142" s="11" t="s">
        <v>344</v>
      </c>
      <c r="B1142" s="11" t="str">
        <f>PROPER(VLOOKUP(A1142,Customer!$A$2:$J$501,9,FALSE))</f>
        <v>Samantha Walker</v>
      </c>
      <c r="C1142" s="11" t="str">
        <f>PROPER(VLOOKUP(A1142,Customer!$A$2:$H$501,3,FALSE))</f>
        <v>30</v>
      </c>
      <c r="D1142" s="11" t="str">
        <f>PROPER(VLOOKUP(A1142,Customer!$A$2:$H$501,4,FALSE))</f>
        <v>Female</v>
      </c>
      <c r="E1142" s="11" t="str">
        <f>PROPER(VLOOKUP(A1142,Customer!$A$2:$H$501,5,FALSE))</f>
        <v>Timothyburgh</v>
      </c>
      <c r="F1142" s="11" t="str">
        <f>PROPER(VLOOKUP(A1142,Customer!$A$2:$H$501,6,FALSE))</f>
        <v>Louisiana</v>
      </c>
      <c r="G1142" s="11" t="str">
        <f>VLOOKUP(A1142,Customer!$A$2:$H$501,7,FALSE)</f>
        <v>USA</v>
      </c>
      <c r="H1142" s="11" t="str">
        <f>PROPER(VLOOKUP(A1142,Customer!$A$1:$J$501,10,FALSE))</f>
        <v>Platinum</v>
      </c>
      <c r="I1142" s="11" t="s">
        <v>1678</v>
      </c>
      <c r="J1142" s="11" t="str">
        <f>VLOOKUP(I1142, Product!$A$2:$H$501, 2,FALSE)</f>
        <v>Adjustable Dumbbells 20kg</v>
      </c>
      <c r="K1142" s="11" t="str">
        <f>VLOOKUP(I1142,Product!$A$2:$H$501,3,FALSE)</f>
        <v>Sports</v>
      </c>
      <c r="L1142" s="11" t="str">
        <f>VLOOKUP(I1142, Product!$A$2:$H$501, 4,FALSE)</f>
        <v>Fitness</v>
      </c>
      <c r="M1142" s="11" t="str">
        <f>VLOOKUP(I1142, Product!$A$2:$H$501,5,FALSE)</f>
        <v>Montgomery, Benton and Miller</v>
      </c>
      <c r="N1142" s="12">
        <f>VLOOKUP(I1142, Product!$A$2:$I$501,8,FALSE)</f>
        <v>240.63</v>
      </c>
      <c r="O1142" s="12">
        <f>VLOOKUP(I1142, Product!$A$2:$I$501,9,FALSE)</f>
        <v>423</v>
      </c>
      <c r="P1142" s="11" t="s">
        <v>1776</v>
      </c>
      <c r="Q1142" s="11" t="str">
        <f>VLOOKUP(P1142,Store_Dim!$A$2:$E$21,2,FALSE)</f>
        <v>Benson-Elliott</v>
      </c>
      <c r="R1142" s="11" t="str">
        <f>VLOOKUP(P1142,Store_Dim!$A$2:$E$21,3,FALSE)</f>
        <v>East</v>
      </c>
      <c r="S1142" s="11" t="str">
        <f>VLOOKUP(P1142,Store_Dim!$A$2:$E$21,4,FALSE)</f>
        <v>Port Josephberg</v>
      </c>
      <c r="T1142" s="11" t="str">
        <f>VLOOKUP(P1142,Store_Dim!$A$2:$E$21,5,FALSE)</f>
        <v>Online</v>
      </c>
      <c r="U1142" s="11" t="s">
        <v>2050</v>
      </c>
      <c r="V1142" s="14">
        <f>VLOOKUP(Table1[[#This Row],[Sales_ID]],Sales!$A$2:$O$2001,2,FALSE)</f>
        <v>45915</v>
      </c>
      <c r="W1142" s="15">
        <f>VLOOKUP(Table1[[#This Row],[Sales_ID]],Sales!$A$2:$O$2001,12,FALSE)</f>
        <v>3</v>
      </c>
      <c r="X1142" s="16" t="str">
        <f>TEXT(VLOOKUP(Table1[[#This Row],[Sales_ID]],Sales!$A$2:$O$2001,13,FALSE),"₹#,##0")</f>
        <v>₹548</v>
      </c>
      <c r="Y1142" s="51">
        <f>VLOOKUP(Table1[[#This Row],[Sales_ID]],Sales!$A$2:$O$2001,14,FALSE)</f>
        <v>0.12</v>
      </c>
      <c r="Z1142" s="11" t="str">
        <f>VLOOKUP(Table1[[#This Row],[Sales_ID]],Sales!$A$2:$O$2001,10,FALSE)</f>
        <v>Credit Card</v>
      </c>
      <c r="AA1142" s="50">
        <f>VLOOKUP(Table1[[#This Row],[Sales_ID]],Sales!$A$2:$O$2001,15,FALSE)</f>
        <v>1447.2216000000001</v>
      </c>
    </row>
    <row r="1143" spans="1:27" x14ac:dyDescent="0.3">
      <c r="A1143" s="11" t="s">
        <v>255</v>
      </c>
      <c r="B1143" s="11" t="str">
        <f>PROPER(VLOOKUP(A1143,Customer!$A$2:$J$501,9,FALSE))</f>
        <v>Roy Cole</v>
      </c>
      <c r="C1143" s="11" t="str">
        <f>PROPER(VLOOKUP(A1143,Customer!$A$2:$H$501,3,FALSE))</f>
        <v>24</v>
      </c>
      <c r="D1143" s="11" t="str">
        <f>PROPER(VLOOKUP(A1143,Customer!$A$2:$H$501,4,FALSE))</f>
        <v>Female</v>
      </c>
      <c r="E1143" s="11" t="str">
        <f>PROPER(VLOOKUP(A1143,Customer!$A$2:$H$501,5,FALSE))</f>
        <v>North Cynthiatown</v>
      </c>
      <c r="F1143" s="11" t="str">
        <f>PROPER(VLOOKUP(A1143,Customer!$A$2:$H$501,6,FALSE))</f>
        <v>New Jersey</v>
      </c>
      <c r="G1143" s="11" t="str">
        <f>VLOOKUP(A1143,Customer!$A$2:$H$501,7,FALSE)</f>
        <v>USA</v>
      </c>
      <c r="H1143" s="11" t="str">
        <f>PROPER(VLOOKUP(A1143,Customer!$A$1:$J$501,10,FALSE))</f>
        <v>Platinum</v>
      </c>
      <c r="I1143" s="11" t="s">
        <v>1694</v>
      </c>
      <c r="J1143" s="11" t="str">
        <f>VLOOKUP(I1143, Product!$A$2:$H$501, 2,FALSE)</f>
        <v>Shin Guards – Adult</v>
      </c>
      <c r="K1143" s="11" t="str">
        <f>VLOOKUP(I1143,Product!$A$2:$H$501,3,FALSE)</f>
        <v>Sports</v>
      </c>
      <c r="L1143" s="11" t="str">
        <f>VLOOKUP(I1143, Product!$A$2:$H$501, 4,FALSE)</f>
        <v>Team Sports</v>
      </c>
      <c r="M1143" s="11" t="str">
        <f>VLOOKUP(I1143, Product!$A$2:$H$501,5,FALSE)</f>
        <v>French Ltd</v>
      </c>
      <c r="N1143" s="12">
        <f>VLOOKUP(I1143, Product!$A$2:$I$501,8,FALSE)</f>
        <v>107.06</v>
      </c>
      <c r="O1143" s="12">
        <f>VLOOKUP(I1143, Product!$A$2:$I$501,9,FALSE)</f>
        <v>359</v>
      </c>
      <c r="P1143" s="11" t="s">
        <v>1786</v>
      </c>
      <c r="Q1143" s="11" t="str">
        <f>VLOOKUP(P1143,Store_Dim!$A$2:$E$21,2,FALSE)</f>
        <v>Moore, Padilla and Butler</v>
      </c>
      <c r="R1143" s="11" t="str">
        <f>VLOOKUP(P1143,Store_Dim!$A$2:$E$21,3,FALSE)</f>
        <v>South</v>
      </c>
      <c r="S1143" s="11" t="str">
        <f>VLOOKUP(P1143,Store_Dim!$A$2:$E$21,4,FALSE)</f>
        <v>East Johnstad</v>
      </c>
      <c r="T1143" s="11" t="str">
        <f>VLOOKUP(P1143,Store_Dim!$A$2:$E$21,5,FALSE)</f>
        <v>Flagship</v>
      </c>
      <c r="U1143" s="11" t="s">
        <v>2051</v>
      </c>
      <c r="V1143" s="14">
        <f>VLOOKUP(Table1[[#This Row],[Sales_ID]],Sales!$A$2:$O$2001,2,FALSE)</f>
        <v>45607</v>
      </c>
      <c r="W1143" s="15">
        <f>VLOOKUP(Table1[[#This Row],[Sales_ID]],Sales!$A$2:$O$2001,12,FALSE)</f>
        <v>3</v>
      </c>
      <c r="X1143" s="16" t="str">
        <f>TEXT(VLOOKUP(Table1[[#This Row],[Sales_ID]],Sales!$A$2:$O$2001,13,FALSE),"₹#,##0")</f>
        <v>₹928</v>
      </c>
      <c r="Y1143" s="51">
        <f>VLOOKUP(Table1[[#This Row],[Sales_ID]],Sales!$A$2:$O$2001,14,FALSE)</f>
        <v>0.09</v>
      </c>
      <c r="Z1143" s="11" t="str">
        <f>VLOOKUP(Table1[[#This Row],[Sales_ID]],Sales!$A$2:$O$2001,10,FALSE)</f>
        <v>Credit Card</v>
      </c>
      <c r="AA1143" s="50">
        <f>VLOOKUP(Table1[[#This Row],[Sales_ID]],Sales!$A$2:$O$2001,15,FALSE)</f>
        <v>2532.348</v>
      </c>
    </row>
    <row r="1144" spans="1:27" x14ac:dyDescent="0.3">
      <c r="A1144" s="11" t="s">
        <v>849</v>
      </c>
      <c r="B1144" s="11" t="str">
        <f>PROPER(VLOOKUP(A1144,Customer!$A$2:$J$501,9,FALSE))</f>
        <v>Cynthia Payne</v>
      </c>
      <c r="C1144" s="11" t="str">
        <f>PROPER(VLOOKUP(A1144,Customer!$A$2:$H$501,3,FALSE))</f>
        <v>32</v>
      </c>
      <c r="D1144" s="11" t="str">
        <f>PROPER(VLOOKUP(A1144,Customer!$A$2:$H$501,4,FALSE))</f>
        <v>Female</v>
      </c>
      <c r="E1144" s="11" t="str">
        <f>PROPER(VLOOKUP(A1144,Customer!$A$2:$H$501,5,FALSE))</f>
        <v>South Gina</v>
      </c>
      <c r="F1144" s="11" t="str">
        <f>PROPER(VLOOKUP(A1144,Customer!$A$2:$H$501,6,FALSE))</f>
        <v>Kentucky</v>
      </c>
      <c r="G1144" s="11" t="str">
        <f>VLOOKUP(A1144,Customer!$A$2:$H$501,7,FALSE)</f>
        <v>USA</v>
      </c>
      <c r="H1144" s="11" t="str">
        <f>PROPER(VLOOKUP(A1144,Customer!$A$1:$J$501,10,FALSE))</f>
        <v>Bronze</v>
      </c>
      <c r="I1144" s="11" t="s">
        <v>1670</v>
      </c>
      <c r="J1144" s="11" t="str">
        <f>VLOOKUP(I1144, Product!$A$2:$H$501, 2,FALSE)</f>
        <v>Tennis Ball 3-Pack</v>
      </c>
      <c r="K1144" s="11" t="str">
        <f>VLOOKUP(I1144,Product!$A$2:$H$501,3,FALSE)</f>
        <v>Sports</v>
      </c>
      <c r="L1144" s="11" t="str">
        <f>VLOOKUP(I1144, Product!$A$2:$H$501, 4,FALSE)</f>
        <v>Equipment</v>
      </c>
      <c r="M1144" s="11" t="str">
        <f>VLOOKUP(I1144, Product!$A$2:$H$501,5,FALSE)</f>
        <v>Lopez LLC</v>
      </c>
      <c r="N1144" s="12">
        <f>VLOOKUP(I1144, Product!$A$2:$I$501,8,FALSE)</f>
        <v>103.45</v>
      </c>
      <c r="O1144" s="12">
        <f>VLOOKUP(I1144, Product!$A$2:$I$501,9,FALSE)</f>
        <v>465</v>
      </c>
      <c r="P1144" s="11" t="s">
        <v>1766</v>
      </c>
      <c r="Q1144" s="11" t="str">
        <f>VLOOKUP(P1144,Store_Dim!$A$2:$E$21,2,FALSE)</f>
        <v>Johnson-Wright</v>
      </c>
      <c r="R1144" s="11" t="str">
        <f>VLOOKUP(P1144,Store_Dim!$A$2:$E$21,3,FALSE)</f>
        <v>North</v>
      </c>
      <c r="S1144" s="11" t="str">
        <f>VLOOKUP(P1144,Store_Dim!$A$2:$E$21,4,FALSE)</f>
        <v>Hoodberg</v>
      </c>
      <c r="T1144" s="11" t="str">
        <f>VLOOKUP(P1144,Store_Dim!$A$2:$E$21,5,FALSE)</f>
        <v>Outlet</v>
      </c>
      <c r="U1144" s="11" t="s">
        <v>2052</v>
      </c>
      <c r="V1144" s="14">
        <f>VLOOKUP(Table1[[#This Row],[Sales_ID]],Sales!$A$2:$O$2001,2,FALSE)</f>
        <v>45666</v>
      </c>
      <c r="W1144" s="15">
        <f>VLOOKUP(Table1[[#This Row],[Sales_ID]],Sales!$A$2:$O$2001,12,FALSE)</f>
        <v>4</v>
      </c>
      <c r="X1144" s="16" t="str">
        <f>TEXT(VLOOKUP(Table1[[#This Row],[Sales_ID]],Sales!$A$2:$O$2001,13,FALSE),"₹#,##0")</f>
        <v>₹585</v>
      </c>
      <c r="Y1144" s="51">
        <f>VLOOKUP(Table1[[#This Row],[Sales_ID]],Sales!$A$2:$O$2001,14,FALSE)</f>
        <v>0.22</v>
      </c>
      <c r="Z1144" s="11" t="str">
        <f>VLOOKUP(Table1[[#This Row],[Sales_ID]],Sales!$A$2:$O$2001,10,FALSE)</f>
        <v>PayPal</v>
      </c>
      <c r="AA1144" s="50">
        <f>VLOOKUP(Table1[[#This Row],[Sales_ID]],Sales!$A$2:$O$2001,15,FALSE)</f>
        <v>1825.3248000000001</v>
      </c>
    </row>
    <row r="1145" spans="1:27" x14ac:dyDescent="0.3">
      <c r="A1145" s="11" t="s">
        <v>1533</v>
      </c>
      <c r="B1145" s="11" t="str">
        <f>PROPER(VLOOKUP(A1145,Customer!$A$2:$J$501,9,FALSE))</f>
        <v>Philip Pennington</v>
      </c>
      <c r="C1145" s="11" t="str">
        <f>PROPER(VLOOKUP(A1145,Customer!$A$2:$H$501,3,FALSE))</f>
        <v>27</v>
      </c>
      <c r="D1145" s="11" t="str">
        <f>PROPER(VLOOKUP(A1145,Customer!$A$2:$H$501,4,FALSE))</f>
        <v>Female</v>
      </c>
      <c r="E1145" s="11" t="str">
        <f>PROPER(VLOOKUP(A1145,Customer!$A$2:$H$501,5,FALSE))</f>
        <v>East Valerieview</v>
      </c>
      <c r="F1145" s="11" t="str">
        <f>PROPER(VLOOKUP(A1145,Customer!$A$2:$H$501,6,FALSE))</f>
        <v>Oregon</v>
      </c>
      <c r="G1145" s="11" t="str">
        <f>VLOOKUP(A1145,Customer!$A$2:$H$501,7,FALSE)</f>
        <v>USA</v>
      </c>
      <c r="H1145" s="11" t="str">
        <f>PROPER(VLOOKUP(A1145,Customer!$A$1:$J$501,10,FALSE))</f>
        <v>Platinum</v>
      </c>
      <c r="I1145" s="11" t="s">
        <v>1626</v>
      </c>
      <c r="J1145" s="11" t="str">
        <f>VLOOKUP(I1145, Product!$A$2:$H$501, 2,FALSE)</f>
        <v>Portable Power Bank</v>
      </c>
      <c r="K1145" s="11" t="str">
        <f>VLOOKUP(I1145,Product!$A$2:$H$501,3,FALSE)</f>
        <v>Electronics</v>
      </c>
      <c r="L1145" s="11" t="str">
        <f>VLOOKUP(I1145, Product!$A$2:$H$501, 4,FALSE)</f>
        <v>Mobile</v>
      </c>
      <c r="M1145" s="11" t="str">
        <f>VLOOKUP(I1145, Product!$A$2:$H$501,5,FALSE)</f>
        <v>Cummings and Sons</v>
      </c>
      <c r="N1145" s="12">
        <f>VLOOKUP(I1145, Product!$A$2:$I$501,8,FALSE)</f>
        <v>326.06</v>
      </c>
      <c r="O1145" s="12">
        <f>VLOOKUP(I1145, Product!$A$2:$I$501,9,FALSE)</f>
        <v>301</v>
      </c>
      <c r="P1145" s="11" t="s">
        <v>1761</v>
      </c>
      <c r="Q1145" s="11" t="str">
        <f>VLOOKUP(P1145,Store_Dim!$A$2:$E$21,2,FALSE)</f>
        <v>Black-Horn</v>
      </c>
      <c r="R1145" s="11" t="str">
        <f>VLOOKUP(P1145,Store_Dim!$A$2:$E$21,3,FALSE)</f>
        <v>South</v>
      </c>
      <c r="S1145" s="11" t="str">
        <f>VLOOKUP(P1145,Store_Dim!$A$2:$E$21,4,FALSE)</f>
        <v>North Nancyview</v>
      </c>
      <c r="T1145" s="11" t="str">
        <f>VLOOKUP(P1145,Store_Dim!$A$2:$E$21,5,FALSE)</f>
        <v>Outlet</v>
      </c>
      <c r="U1145" s="11" t="s">
        <v>2053</v>
      </c>
      <c r="V1145" s="14">
        <f>VLOOKUP(Table1[[#This Row],[Sales_ID]],Sales!$A$2:$O$2001,2,FALSE)</f>
        <v>45406</v>
      </c>
      <c r="W1145" s="15">
        <f>VLOOKUP(Table1[[#This Row],[Sales_ID]],Sales!$A$2:$O$2001,12,FALSE)</f>
        <v>2</v>
      </c>
      <c r="X1145" s="16" t="str">
        <f>TEXT(VLOOKUP(Table1[[#This Row],[Sales_ID]],Sales!$A$2:$O$2001,13,FALSE),"₹#,##0")</f>
        <v>₹1,000</v>
      </c>
      <c r="Y1145" s="51">
        <f>VLOOKUP(Table1[[#This Row],[Sales_ID]],Sales!$A$2:$O$2001,14,FALSE)</f>
        <v>0.09</v>
      </c>
      <c r="Z1145" s="11" t="str">
        <f>VLOOKUP(Table1[[#This Row],[Sales_ID]],Sales!$A$2:$O$2001,10,FALSE)</f>
        <v>Credit Card</v>
      </c>
      <c r="AA1145" s="50">
        <f>VLOOKUP(Table1[[#This Row],[Sales_ID]],Sales!$A$2:$O$2001,15,FALSE)</f>
        <v>1819.7998</v>
      </c>
    </row>
    <row r="1146" spans="1:27" x14ac:dyDescent="0.3">
      <c r="A1146" s="11" t="s">
        <v>378</v>
      </c>
      <c r="B1146" s="11" t="str">
        <f>PROPER(VLOOKUP(A1146,Customer!$A$2:$J$501,9,FALSE))</f>
        <v>Erica Carney</v>
      </c>
      <c r="C1146" s="11" t="str">
        <f>PROPER(VLOOKUP(A1146,Customer!$A$2:$H$501,3,FALSE))</f>
        <v>62</v>
      </c>
      <c r="D1146" s="11" t="str">
        <f>PROPER(VLOOKUP(A1146,Customer!$A$2:$H$501,4,FALSE))</f>
        <v>Female</v>
      </c>
      <c r="E1146" s="11" t="str">
        <f>PROPER(VLOOKUP(A1146,Customer!$A$2:$H$501,5,FALSE))</f>
        <v>North Justin</v>
      </c>
      <c r="F1146" s="11" t="str">
        <f>PROPER(VLOOKUP(A1146,Customer!$A$2:$H$501,6,FALSE))</f>
        <v>North Dakota</v>
      </c>
      <c r="G1146" s="11" t="str">
        <f>VLOOKUP(A1146,Customer!$A$2:$H$501,7,FALSE)</f>
        <v>USA</v>
      </c>
      <c r="H1146" s="11" t="str">
        <f>PROPER(VLOOKUP(A1146,Customer!$A$1:$J$501,10,FALSE))</f>
        <v>Platinum</v>
      </c>
      <c r="I1146" s="11" t="s">
        <v>1698</v>
      </c>
      <c r="J1146" s="11" t="str">
        <f>VLOOKUP(I1146, Product!$A$2:$H$501, 2,FALSE)</f>
        <v>Women's Ankle Boots</v>
      </c>
      <c r="K1146" s="11" t="str">
        <f>VLOOKUP(I1146,Product!$A$2:$H$501,3,FALSE)</f>
        <v>Clothing</v>
      </c>
      <c r="L1146" s="11" t="str">
        <f>VLOOKUP(I1146, Product!$A$2:$H$501, 4,FALSE)</f>
        <v>Footwear</v>
      </c>
      <c r="M1146" s="11" t="str">
        <f>VLOOKUP(I1146, Product!$A$2:$H$501,5,FALSE)</f>
        <v>Poole PLC</v>
      </c>
      <c r="N1146" s="12">
        <f>VLOOKUP(I1146, Product!$A$2:$I$501,8,FALSE)</f>
        <v>158.13999999999999</v>
      </c>
      <c r="O1146" s="12">
        <f>VLOOKUP(I1146, Product!$A$2:$I$501,9,FALSE)</f>
        <v>82</v>
      </c>
      <c r="P1146" s="11" t="s">
        <v>1766</v>
      </c>
      <c r="Q1146" s="11" t="str">
        <f>VLOOKUP(P1146,Store_Dim!$A$2:$E$21,2,FALSE)</f>
        <v>Johnson-Wright</v>
      </c>
      <c r="R1146" s="11" t="str">
        <f>VLOOKUP(P1146,Store_Dim!$A$2:$E$21,3,FALSE)</f>
        <v>North</v>
      </c>
      <c r="S1146" s="11" t="str">
        <f>VLOOKUP(P1146,Store_Dim!$A$2:$E$21,4,FALSE)</f>
        <v>Hoodberg</v>
      </c>
      <c r="T1146" s="11" t="str">
        <f>VLOOKUP(P1146,Store_Dim!$A$2:$E$21,5,FALSE)</f>
        <v>Outlet</v>
      </c>
      <c r="U1146" s="11" t="s">
        <v>2054</v>
      </c>
      <c r="V1146" s="14">
        <f>VLOOKUP(Table1[[#This Row],[Sales_ID]],Sales!$A$2:$O$2001,2,FALSE)</f>
        <v>45284</v>
      </c>
      <c r="W1146" s="15">
        <f>VLOOKUP(Table1[[#This Row],[Sales_ID]],Sales!$A$2:$O$2001,12,FALSE)</f>
        <v>2</v>
      </c>
      <c r="X1146" s="16" t="str">
        <f>TEXT(VLOOKUP(Table1[[#This Row],[Sales_ID]],Sales!$A$2:$O$2001,13,FALSE),"₹#,##0")</f>
        <v>₹849</v>
      </c>
      <c r="Y1146" s="51">
        <f>VLOOKUP(Table1[[#This Row],[Sales_ID]],Sales!$A$2:$O$2001,14,FALSE)</f>
        <v>0.04</v>
      </c>
      <c r="Z1146" s="11" t="str">
        <f>VLOOKUP(Table1[[#This Row],[Sales_ID]],Sales!$A$2:$O$2001,10,FALSE)</f>
        <v>PayPal</v>
      </c>
      <c r="AA1146" s="50">
        <f>VLOOKUP(Table1[[#This Row],[Sales_ID]],Sales!$A$2:$O$2001,15,FALSE)</f>
        <v>1630.0416</v>
      </c>
    </row>
    <row r="1147" spans="1:27" x14ac:dyDescent="0.3">
      <c r="A1147" s="11" t="s">
        <v>481</v>
      </c>
      <c r="B1147" s="11" t="str">
        <f>PROPER(VLOOKUP(A1147,Customer!$A$2:$J$501,9,FALSE))</f>
        <v>Maria Ramirez</v>
      </c>
      <c r="C1147" s="11" t="str">
        <f>PROPER(VLOOKUP(A1147,Customer!$A$2:$H$501,3,FALSE))</f>
        <v>37</v>
      </c>
      <c r="D1147" s="11" t="str">
        <f>PROPER(VLOOKUP(A1147,Customer!$A$2:$H$501,4,FALSE))</f>
        <v>Male</v>
      </c>
      <c r="E1147" s="11" t="str">
        <f>PROPER(VLOOKUP(A1147,Customer!$A$2:$H$501,5,FALSE))</f>
        <v>West Brandon</v>
      </c>
      <c r="F1147" s="11" t="str">
        <f>PROPER(VLOOKUP(A1147,Customer!$A$2:$H$501,6,FALSE))</f>
        <v>Montana</v>
      </c>
      <c r="G1147" s="11" t="str">
        <f>VLOOKUP(A1147,Customer!$A$2:$H$501,7,FALSE)</f>
        <v>USA</v>
      </c>
      <c r="H1147" s="11" t="str">
        <f>PROPER(VLOOKUP(A1147,Customer!$A$1:$J$501,10,FALSE))</f>
        <v>Bronze</v>
      </c>
      <c r="I1147" s="11" t="s">
        <v>1668</v>
      </c>
      <c r="J1147" s="11" t="str">
        <f>VLOOKUP(I1147, Product!$A$2:$H$501, 2,FALSE)</f>
        <v>Luxury Perfume Spray</v>
      </c>
      <c r="K1147" s="11" t="str">
        <f>VLOOKUP(I1147,Product!$A$2:$H$501,3,FALSE)</f>
        <v>Beauty</v>
      </c>
      <c r="L1147" s="11" t="str">
        <f>VLOOKUP(I1147, Product!$A$2:$H$501, 4,FALSE)</f>
        <v>Fragrance</v>
      </c>
      <c r="M1147" s="11" t="str">
        <f>VLOOKUP(I1147, Product!$A$2:$H$501,5,FALSE)</f>
        <v>Gibson, Green and Lopez</v>
      </c>
      <c r="N1147" s="12">
        <f>VLOOKUP(I1147, Product!$A$2:$I$501,8,FALSE)</f>
        <v>482.75</v>
      </c>
      <c r="O1147" s="12">
        <f>VLOOKUP(I1147, Product!$A$2:$I$501,9,FALSE)</f>
        <v>444</v>
      </c>
      <c r="P1147" s="11" t="s">
        <v>1799</v>
      </c>
      <c r="Q1147" s="11" t="str">
        <f>VLOOKUP(P1147,Store_Dim!$A$2:$E$21,2,FALSE)</f>
        <v>Mcdonald Inc</v>
      </c>
      <c r="R1147" s="11" t="str">
        <f>VLOOKUP(P1147,Store_Dim!$A$2:$E$21,3,FALSE)</f>
        <v>South</v>
      </c>
      <c r="S1147" s="11" t="str">
        <f>VLOOKUP(P1147,Store_Dim!$A$2:$E$21,4,FALSE)</f>
        <v>Christopherland</v>
      </c>
      <c r="T1147" s="11" t="str">
        <f>VLOOKUP(P1147,Store_Dim!$A$2:$E$21,5,FALSE)</f>
        <v>Outlet</v>
      </c>
      <c r="U1147" s="11" t="s">
        <v>2055</v>
      </c>
      <c r="V1147" s="14">
        <f>VLOOKUP(Table1[[#This Row],[Sales_ID]],Sales!$A$2:$O$2001,2,FALSE)</f>
        <v>45348</v>
      </c>
      <c r="W1147" s="15">
        <f>VLOOKUP(Table1[[#This Row],[Sales_ID]],Sales!$A$2:$O$2001,12,FALSE)</f>
        <v>3</v>
      </c>
      <c r="X1147" s="16" t="str">
        <f>TEXT(VLOOKUP(Table1[[#This Row],[Sales_ID]],Sales!$A$2:$O$2001,13,FALSE),"₹#,##0")</f>
        <v>₹770</v>
      </c>
      <c r="Y1147" s="51">
        <f>VLOOKUP(Table1[[#This Row],[Sales_ID]],Sales!$A$2:$O$2001,14,FALSE)</f>
        <v>0.08</v>
      </c>
      <c r="Z1147" s="11" t="str">
        <f>VLOOKUP(Table1[[#This Row],[Sales_ID]],Sales!$A$2:$O$2001,10,FALSE)</f>
        <v>Credit Card</v>
      </c>
      <c r="AA1147" s="50">
        <f>VLOOKUP(Table1[[#This Row],[Sales_ID]],Sales!$A$2:$O$2001,15,FALSE)</f>
        <v>2123.9856</v>
      </c>
    </row>
    <row r="1148" spans="1:27" x14ac:dyDescent="0.3">
      <c r="A1148" s="11" t="s">
        <v>1151</v>
      </c>
      <c r="B1148" s="11" t="str">
        <f>PROPER(VLOOKUP(A1148,Customer!$A$2:$J$501,9,FALSE))</f>
        <v>Miranda King</v>
      </c>
      <c r="C1148" s="11" t="str">
        <f>PROPER(VLOOKUP(A1148,Customer!$A$2:$H$501,3,FALSE))</f>
        <v>34</v>
      </c>
      <c r="D1148" s="11" t="str">
        <f>PROPER(VLOOKUP(A1148,Customer!$A$2:$H$501,4,FALSE))</f>
        <v>Female</v>
      </c>
      <c r="E1148" s="11" t="str">
        <f>PROPER(VLOOKUP(A1148,Customer!$A$2:$H$501,5,FALSE))</f>
        <v>West Mathew</v>
      </c>
      <c r="F1148" s="11" t="str">
        <f>PROPER(VLOOKUP(A1148,Customer!$A$2:$H$501,6,FALSE))</f>
        <v>New York</v>
      </c>
      <c r="G1148" s="11" t="str">
        <f>VLOOKUP(A1148,Customer!$A$2:$H$501,7,FALSE)</f>
        <v>USA</v>
      </c>
      <c r="H1148" s="11" t="str">
        <f>PROPER(VLOOKUP(A1148,Customer!$A$1:$J$501,10,FALSE))</f>
        <v>Platinum</v>
      </c>
      <c r="I1148" s="11" t="s">
        <v>1572</v>
      </c>
      <c r="J1148" s="11" t="str">
        <f>VLOOKUP(I1148, Product!$A$2:$H$501, 2,FALSE)</f>
        <v>Hair Strengthening Shampoo</v>
      </c>
      <c r="K1148" s="11" t="str">
        <f>VLOOKUP(I1148,Product!$A$2:$H$501,3,FALSE)</f>
        <v>Beauty</v>
      </c>
      <c r="L1148" s="11" t="str">
        <f>VLOOKUP(I1148, Product!$A$2:$H$501, 4,FALSE)</f>
        <v>Haircare</v>
      </c>
      <c r="M1148" s="11" t="str">
        <f>VLOOKUP(I1148, Product!$A$2:$H$501,5,FALSE)</f>
        <v>Rice LLC</v>
      </c>
      <c r="N1148" s="12">
        <f>VLOOKUP(I1148, Product!$A$2:$I$501,8,FALSE)</f>
        <v>115.82</v>
      </c>
      <c r="O1148" s="12">
        <f>VLOOKUP(I1148, Product!$A$2:$I$501,9,FALSE)</f>
        <v>460</v>
      </c>
      <c r="P1148" s="11" t="s">
        <v>1782</v>
      </c>
      <c r="Q1148" s="11" t="str">
        <f>VLOOKUP(P1148,Store_Dim!$A$2:$E$21,2,FALSE)</f>
        <v>Bean, Jones and Park</v>
      </c>
      <c r="R1148" s="11" t="str">
        <f>VLOOKUP(P1148,Store_Dim!$A$2:$E$21,3,FALSE)</f>
        <v>West</v>
      </c>
      <c r="S1148" s="11" t="str">
        <f>VLOOKUP(P1148,Store_Dim!$A$2:$E$21,4,FALSE)</f>
        <v>Thompsonborough</v>
      </c>
      <c r="T1148" s="11" t="str">
        <f>VLOOKUP(P1148,Store_Dim!$A$2:$E$21,5,FALSE)</f>
        <v>Online</v>
      </c>
      <c r="U1148" s="11" t="s">
        <v>1849</v>
      </c>
      <c r="V1148" s="14">
        <f>VLOOKUP(Table1[[#This Row],[Sales_ID]],Sales!$A$2:$O$2001,2,FALSE)</f>
        <v>45466</v>
      </c>
      <c r="W1148" s="15">
        <f>VLOOKUP(Table1[[#This Row],[Sales_ID]],Sales!$A$2:$O$2001,12,FALSE)</f>
        <v>1</v>
      </c>
      <c r="X1148" s="16" t="str">
        <f>TEXT(VLOOKUP(Table1[[#This Row],[Sales_ID]],Sales!$A$2:$O$2001,13,FALSE),"₹#,##0")</f>
        <v>₹719</v>
      </c>
      <c r="Y1148" s="51">
        <f>VLOOKUP(Table1[[#This Row],[Sales_ID]],Sales!$A$2:$O$2001,14,FALSE)</f>
        <v>0.08</v>
      </c>
      <c r="Z1148" s="11" t="str">
        <f>VLOOKUP(Table1[[#This Row],[Sales_ID]],Sales!$A$2:$O$2001,10,FALSE)</f>
        <v>Credit Card</v>
      </c>
      <c r="AA1148" s="50">
        <f>VLOOKUP(Table1[[#This Row],[Sales_ID]],Sales!$A$2:$O$2001,15,FALSE)</f>
        <v>661.73760000000004</v>
      </c>
    </row>
    <row r="1149" spans="1:27" x14ac:dyDescent="0.3">
      <c r="A1149" s="11" t="s">
        <v>188</v>
      </c>
      <c r="B1149" s="11" t="str">
        <f>PROPER(VLOOKUP(A1149,Customer!$A$2:$J$501,9,FALSE))</f>
        <v>Timothy Weaver</v>
      </c>
      <c r="C1149" s="11" t="str">
        <f>PROPER(VLOOKUP(A1149,Customer!$A$2:$H$501,3,FALSE))</f>
        <v>45</v>
      </c>
      <c r="D1149" s="11" t="str">
        <f>PROPER(VLOOKUP(A1149,Customer!$A$2:$H$501,4,FALSE))</f>
        <v>Female</v>
      </c>
      <c r="E1149" s="11" t="str">
        <f>PROPER(VLOOKUP(A1149,Customer!$A$2:$H$501,5,FALSE))</f>
        <v>New Amy</v>
      </c>
      <c r="F1149" s="11" t="str">
        <f>PROPER(VLOOKUP(A1149,Customer!$A$2:$H$501,6,FALSE))</f>
        <v>Ohio</v>
      </c>
      <c r="G1149" s="11" t="str">
        <f>VLOOKUP(A1149,Customer!$A$2:$H$501,7,FALSE)</f>
        <v>USA</v>
      </c>
      <c r="H1149" s="11" t="str">
        <f>PROPER(VLOOKUP(A1149,Customer!$A$1:$J$501,10,FALSE))</f>
        <v>Gold</v>
      </c>
      <c r="I1149" s="11" t="s">
        <v>1644</v>
      </c>
      <c r="J1149" s="11" t="str">
        <f>VLOOKUP(I1149, Product!$A$2:$H$501, 2,FALSE)</f>
        <v>Car Dashboard Phone Holder</v>
      </c>
      <c r="K1149" s="11" t="str">
        <f>VLOOKUP(I1149,Product!$A$2:$H$501,3,FALSE)</f>
        <v>Electronics</v>
      </c>
      <c r="L1149" s="11" t="str">
        <f>VLOOKUP(I1149, Product!$A$2:$H$501, 4,FALSE)</f>
        <v>Accessories</v>
      </c>
      <c r="M1149" s="11" t="str">
        <f>VLOOKUP(I1149, Product!$A$2:$H$501,5,FALSE)</f>
        <v>Byrd, Stewart and Valdez</v>
      </c>
      <c r="N1149" s="12">
        <f>VLOOKUP(I1149, Product!$A$2:$I$501,8,FALSE)</f>
        <v>177.98</v>
      </c>
      <c r="O1149" s="12">
        <f>VLOOKUP(I1149, Product!$A$2:$I$501,9,FALSE)</f>
        <v>103</v>
      </c>
      <c r="P1149" s="11" t="s">
        <v>1797</v>
      </c>
      <c r="Q1149" s="11" t="str">
        <f>VLOOKUP(P1149,Store_Dim!$A$2:$E$21,2,FALSE)</f>
        <v>Gardner, Humphrey and Contreras</v>
      </c>
      <c r="R1149" s="11" t="str">
        <f>VLOOKUP(P1149,Store_Dim!$A$2:$E$21,3,FALSE)</f>
        <v>East</v>
      </c>
      <c r="S1149" s="11" t="str">
        <f>VLOOKUP(P1149,Store_Dim!$A$2:$E$21,4,FALSE)</f>
        <v>Johnsonville</v>
      </c>
      <c r="T1149" s="11" t="str">
        <f>VLOOKUP(P1149,Store_Dim!$A$2:$E$21,5,FALSE)</f>
        <v>Flagship</v>
      </c>
      <c r="U1149" s="11" t="s">
        <v>2056</v>
      </c>
      <c r="V1149" s="14">
        <f>VLOOKUP(Table1[[#This Row],[Sales_ID]],Sales!$A$2:$O$2001,2,FALSE)</f>
        <v>45676</v>
      </c>
      <c r="W1149" s="15">
        <f>VLOOKUP(Table1[[#This Row],[Sales_ID]],Sales!$A$2:$O$2001,12,FALSE)</f>
        <v>3</v>
      </c>
      <c r="X1149" s="16" t="str">
        <f>TEXT(VLOOKUP(Table1[[#This Row],[Sales_ID]],Sales!$A$2:$O$2001,13,FALSE),"₹#,##0")</f>
        <v>₹450</v>
      </c>
      <c r="Y1149" s="51">
        <f>VLOOKUP(Table1[[#This Row],[Sales_ID]],Sales!$A$2:$O$2001,14,FALSE)</f>
        <v>0.1</v>
      </c>
      <c r="Z1149" s="11" t="str">
        <f>VLOOKUP(Table1[[#This Row],[Sales_ID]],Sales!$A$2:$O$2001,10,FALSE)</f>
        <v>PayPal</v>
      </c>
      <c r="AA1149" s="50">
        <f>VLOOKUP(Table1[[#This Row],[Sales_ID]],Sales!$A$2:$O$2001,15,FALSE)</f>
        <v>1214.6759999999999</v>
      </c>
    </row>
    <row r="1150" spans="1:27" x14ac:dyDescent="0.3">
      <c r="A1150" s="11" t="s">
        <v>875</v>
      </c>
      <c r="B1150" s="11" t="str">
        <f>PROPER(VLOOKUP(A1150,Customer!$A$2:$J$501,9,FALSE))</f>
        <v>Shannon Miller</v>
      </c>
      <c r="C1150" s="11" t="str">
        <f>PROPER(VLOOKUP(A1150,Customer!$A$2:$H$501,3,FALSE))</f>
        <v>22</v>
      </c>
      <c r="D1150" s="11" t="str">
        <f>PROPER(VLOOKUP(A1150,Customer!$A$2:$H$501,4,FALSE))</f>
        <v>Male</v>
      </c>
      <c r="E1150" s="11" t="str">
        <f>PROPER(VLOOKUP(A1150,Customer!$A$2:$H$501,5,FALSE))</f>
        <v>North Austinport</v>
      </c>
      <c r="F1150" s="11" t="str">
        <f>PROPER(VLOOKUP(A1150,Customer!$A$2:$H$501,6,FALSE))</f>
        <v>Kentucky</v>
      </c>
      <c r="G1150" s="11" t="str">
        <f>VLOOKUP(A1150,Customer!$A$2:$H$501,7,FALSE)</f>
        <v>USA</v>
      </c>
      <c r="H1150" s="11" t="str">
        <f>PROPER(VLOOKUP(A1150,Customer!$A$1:$J$501,10,FALSE))</f>
        <v>Gold</v>
      </c>
      <c r="I1150" s="11" t="s">
        <v>1686</v>
      </c>
      <c r="J1150" s="11" t="str">
        <f>VLOOKUP(I1150, Product!$A$2:$H$501, 2,FALSE)</f>
        <v>Men's Sports Shorts</v>
      </c>
      <c r="K1150" s="11" t="str">
        <f>VLOOKUP(I1150,Product!$A$2:$H$501,3,FALSE)</f>
        <v>Clothing</v>
      </c>
      <c r="L1150" s="11" t="str">
        <f>VLOOKUP(I1150, Product!$A$2:$H$501, 4,FALSE)</f>
        <v>Bottoms</v>
      </c>
      <c r="M1150" s="11" t="str">
        <f>VLOOKUP(I1150, Product!$A$2:$H$501,5,FALSE)</f>
        <v>Fitzpatrick Ltd</v>
      </c>
      <c r="N1150" s="12">
        <f>VLOOKUP(I1150, Product!$A$2:$I$501,8,FALSE)</f>
        <v>218.22</v>
      </c>
      <c r="O1150" s="12">
        <f>VLOOKUP(I1150, Product!$A$2:$I$501,9,FALSE)</f>
        <v>224</v>
      </c>
      <c r="P1150" s="11" t="s">
        <v>1794</v>
      </c>
      <c r="Q1150" s="11" t="str">
        <f>VLOOKUP(P1150,Store_Dim!$A$2:$E$21,2,FALSE)</f>
        <v>Thomas, Bridges and Harris</v>
      </c>
      <c r="R1150" s="11" t="str">
        <f>VLOOKUP(P1150,Store_Dim!$A$2:$E$21,3,FALSE)</f>
        <v>North</v>
      </c>
      <c r="S1150" s="11" t="str">
        <f>VLOOKUP(P1150,Store_Dim!$A$2:$E$21,4,FALSE)</f>
        <v>Sabrinatown</v>
      </c>
      <c r="T1150" s="11" t="str">
        <f>VLOOKUP(P1150,Store_Dim!$A$2:$E$21,5,FALSE)</f>
        <v>Online</v>
      </c>
      <c r="U1150" s="11" t="s">
        <v>2057</v>
      </c>
      <c r="V1150" s="14">
        <f>VLOOKUP(Table1[[#This Row],[Sales_ID]],Sales!$A$2:$O$2001,2,FALSE)</f>
        <v>45863</v>
      </c>
      <c r="W1150" s="15">
        <f>VLOOKUP(Table1[[#This Row],[Sales_ID]],Sales!$A$2:$O$2001,12,FALSE)</f>
        <v>4</v>
      </c>
      <c r="X1150" s="16" t="str">
        <f>TEXT(VLOOKUP(Table1[[#This Row],[Sales_ID]],Sales!$A$2:$O$2001,13,FALSE),"₹#,##0")</f>
        <v>₹384</v>
      </c>
      <c r="Y1150" s="51">
        <f>VLOOKUP(Table1[[#This Row],[Sales_ID]],Sales!$A$2:$O$2001,14,FALSE)</f>
        <v>0.01</v>
      </c>
      <c r="Z1150" s="11" t="str">
        <f>VLOOKUP(Table1[[#This Row],[Sales_ID]],Sales!$A$2:$O$2001,10,FALSE)</f>
        <v>Credit Card</v>
      </c>
      <c r="AA1150" s="50">
        <f>VLOOKUP(Table1[[#This Row],[Sales_ID]],Sales!$A$2:$O$2001,15,FALSE)</f>
        <v>1519.6104</v>
      </c>
    </row>
    <row r="1151" spans="1:27" x14ac:dyDescent="0.3">
      <c r="A1151" s="11" t="s">
        <v>499</v>
      </c>
      <c r="B1151" s="11" t="str">
        <f>PROPER(VLOOKUP(A1151,Customer!$A$2:$J$501,9,FALSE))</f>
        <v>Theresa Campbell</v>
      </c>
      <c r="C1151" s="11" t="str">
        <f>PROPER(VLOOKUP(A1151,Customer!$A$2:$H$501,3,FALSE))</f>
        <v>42</v>
      </c>
      <c r="D1151" s="11" t="str">
        <f>PROPER(VLOOKUP(A1151,Customer!$A$2:$H$501,4,FALSE))</f>
        <v>Female</v>
      </c>
      <c r="E1151" s="11" t="str">
        <f>PROPER(VLOOKUP(A1151,Customer!$A$2:$H$501,5,FALSE))</f>
        <v>New Brian</v>
      </c>
      <c r="F1151" s="11" t="str">
        <f>PROPER(VLOOKUP(A1151,Customer!$A$2:$H$501,6,FALSE))</f>
        <v>Wisconsin</v>
      </c>
      <c r="G1151" s="11" t="str">
        <f>VLOOKUP(A1151,Customer!$A$2:$H$501,7,FALSE)</f>
        <v>USA</v>
      </c>
      <c r="H1151" s="11" t="str">
        <f>PROPER(VLOOKUP(A1151,Customer!$A$1:$J$501,10,FALSE))</f>
        <v>Bronze</v>
      </c>
      <c r="I1151" s="11" t="s">
        <v>1664</v>
      </c>
      <c r="J1151" s="11" t="str">
        <f>VLOOKUP(I1151, Product!$A$2:$H$501, 2,FALSE)</f>
        <v>Womens Cotton Scarf</v>
      </c>
      <c r="K1151" s="11" t="str">
        <f>VLOOKUP(I1151,Product!$A$2:$H$501,3,FALSE)</f>
        <v>Clothing</v>
      </c>
      <c r="L1151" s="11" t="str">
        <f>VLOOKUP(I1151, Product!$A$2:$H$501, 4,FALSE)</f>
        <v>Accessories</v>
      </c>
      <c r="M1151" s="11" t="str">
        <f>VLOOKUP(I1151, Product!$A$2:$H$501,5,FALSE)</f>
        <v>Shepherd-Gould</v>
      </c>
      <c r="N1151" s="12">
        <f>VLOOKUP(I1151, Product!$A$2:$I$501,8,FALSE)</f>
        <v>113.83</v>
      </c>
      <c r="O1151" s="12">
        <f>VLOOKUP(I1151, Product!$A$2:$I$501,9,FALSE)</f>
        <v>485</v>
      </c>
      <c r="P1151" s="11" t="s">
        <v>1789</v>
      </c>
      <c r="Q1151" s="11" t="str">
        <f>VLOOKUP(P1151,Store_Dim!$A$2:$E$21,2,FALSE)</f>
        <v>Hill, Wagner and Ballard</v>
      </c>
      <c r="R1151" s="11" t="str">
        <f>VLOOKUP(P1151,Store_Dim!$A$2:$E$21,3,FALSE)</f>
        <v>East</v>
      </c>
      <c r="S1151" s="11" t="str">
        <f>VLOOKUP(P1151,Store_Dim!$A$2:$E$21,4,FALSE)</f>
        <v>East Davidville</v>
      </c>
      <c r="T1151" s="11" t="str">
        <f>VLOOKUP(P1151,Store_Dim!$A$2:$E$21,5,FALSE)</f>
        <v>Online</v>
      </c>
      <c r="U1151" s="11" t="s">
        <v>2058</v>
      </c>
      <c r="V1151" s="14">
        <f>VLOOKUP(Table1[[#This Row],[Sales_ID]],Sales!$A$2:$O$2001,2,FALSE)</f>
        <v>45409</v>
      </c>
      <c r="W1151" s="15">
        <f>VLOOKUP(Table1[[#This Row],[Sales_ID]],Sales!$A$2:$O$2001,12,FALSE)</f>
        <v>4</v>
      </c>
      <c r="X1151" s="16" t="str">
        <f>TEXT(VLOOKUP(Table1[[#This Row],[Sales_ID]],Sales!$A$2:$O$2001,13,FALSE),"₹#,##0")</f>
        <v>₹795</v>
      </c>
      <c r="Y1151" s="51">
        <f>VLOOKUP(Table1[[#This Row],[Sales_ID]],Sales!$A$2:$O$2001,14,FALSE)</f>
        <v>0.24</v>
      </c>
      <c r="Z1151" s="11" t="str">
        <f>VLOOKUP(Table1[[#This Row],[Sales_ID]],Sales!$A$2:$O$2001,10,FALSE)</f>
        <v>PayPal</v>
      </c>
      <c r="AA1151" s="50">
        <f>VLOOKUP(Table1[[#This Row],[Sales_ID]],Sales!$A$2:$O$2001,15,FALSE)</f>
        <v>2416.7087999999999</v>
      </c>
    </row>
    <row r="1152" spans="1:27" x14ac:dyDescent="0.3">
      <c r="A1152" s="11" t="s">
        <v>52</v>
      </c>
      <c r="B1152" s="11" t="str">
        <f>PROPER(VLOOKUP(A1152,Customer!$A$2:$J$501,9,FALSE))</f>
        <v>Dominic Page</v>
      </c>
      <c r="C1152" s="11" t="str">
        <f>PROPER(VLOOKUP(A1152,Customer!$A$2:$H$501,3,FALSE))</f>
        <v>53</v>
      </c>
      <c r="D1152" s="11" t="str">
        <f>PROPER(VLOOKUP(A1152,Customer!$A$2:$H$501,4,FALSE))</f>
        <v>Male</v>
      </c>
      <c r="E1152" s="11" t="str">
        <f>PROPER(VLOOKUP(A1152,Customer!$A$2:$H$501,5,FALSE))</f>
        <v>Port Michaelburgh</v>
      </c>
      <c r="F1152" s="11" t="str">
        <f>PROPER(VLOOKUP(A1152,Customer!$A$2:$H$501,6,FALSE))</f>
        <v>Pennsylvania</v>
      </c>
      <c r="G1152" s="11" t="str">
        <f>VLOOKUP(A1152,Customer!$A$2:$H$501,7,FALSE)</f>
        <v>USA</v>
      </c>
      <c r="H1152" s="11" t="str">
        <f>PROPER(VLOOKUP(A1152,Customer!$A$1:$J$501,10,FALSE))</f>
        <v>Bronze</v>
      </c>
      <c r="I1152" s="11" t="s">
        <v>1706</v>
      </c>
      <c r="J1152" s="11" t="str">
        <f>VLOOKUP(I1152, Product!$A$2:$H$501, 2,FALSE)</f>
        <v>Decorative Lamp Shade</v>
      </c>
      <c r="K1152" s="11" t="str">
        <f>VLOOKUP(I1152,Product!$A$2:$H$501,3,FALSE)</f>
        <v>Home</v>
      </c>
      <c r="L1152" s="11" t="str">
        <f>VLOOKUP(I1152, Product!$A$2:$H$501, 4,FALSE)</f>
        <v>Lighting</v>
      </c>
      <c r="M1152" s="11" t="str">
        <f>VLOOKUP(I1152, Product!$A$2:$H$501,5,FALSE)</f>
        <v>Ramirez-Hanson</v>
      </c>
      <c r="N1152" s="12">
        <f>VLOOKUP(I1152, Product!$A$2:$I$501,8,FALSE)</f>
        <v>228.53</v>
      </c>
      <c r="O1152" s="12">
        <f>VLOOKUP(I1152, Product!$A$2:$I$501,9,FALSE)</f>
        <v>469</v>
      </c>
      <c r="P1152" s="11" t="s">
        <v>1773</v>
      </c>
      <c r="Q1152" s="11" t="str">
        <f>VLOOKUP(P1152,Store_Dim!$A$2:$E$21,2,FALSE)</f>
        <v>Gray Ltd</v>
      </c>
      <c r="R1152" s="11" t="str">
        <f>VLOOKUP(P1152,Store_Dim!$A$2:$E$21,3,FALSE)</f>
        <v>North</v>
      </c>
      <c r="S1152" s="11" t="str">
        <f>VLOOKUP(P1152,Store_Dim!$A$2:$E$21,4,FALSE)</f>
        <v>New Michaelchester</v>
      </c>
      <c r="T1152" s="11" t="str">
        <f>VLOOKUP(P1152,Store_Dim!$A$2:$E$21,5,FALSE)</f>
        <v>Outlet</v>
      </c>
      <c r="U1152" s="11" t="s">
        <v>2059</v>
      </c>
      <c r="V1152" s="14">
        <f>VLOOKUP(Table1[[#This Row],[Sales_ID]],Sales!$A$2:$O$2001,2,FALSE)</f>
        <v>45880</v>
      </c>
      <c r="W1152" s="15">
        <f>VLOOKUP(Table1[[#This Row],[Sales_ID]],Sales!$A$2:$O$2001,12,FALSE)</f>
        <v>1</v>
      </c>
      <c r="X1152" s="16" t="str">
        <f>TEXT(VLOOKUP(Table1[[#This Row],[Sales_ID]],Sales!$A$2:$O$2001,13,FALSE),"₹#,##0")</f>
        <v>₹990</v>
      </c>
      <c r="Y1152" s="51">
        <f>VLOOKUP(Table1[[#This Row],[Sales_ID]],Sales!$A$2:$O$2001,14,FALSE)</f>
        <v>0.05</v>
      </c>
      <c r="Z1152" s="11" t="str">
        <f>VLOOKUP(Table1[[#This Row],[Sales_ID]],Sales!$A$2:$O$2001,10,FALSE)</f>
        <v>PayPal</v>
      </c>
      <c r="AA1152" s="50">
        <f>VLOOKUP(Table1[[#This Row],[Sales_ID]],Sales!$A$2:$O$2001,15,FALSE)</f>
        <v>940.1484999999999</v>
      </c>
    </row>
    <row r="1153" spans="1:27" x14ac:dyDescent="0.3">
      <c r="A1153" s="11" t="s">
        <v>1053</v>
      </c>
      <c r="B1153" s="11" t="str">
        <f>PROPER(VLOOKUP(A1153,Customer!$A$2:$J$501,9,FALSE))</f>
        <v>Jennifer Woods</v>
      </c>
      <c r="C1153" s="11" t="str">
        <f>PROPER(VLOOKUP(A1153,Customer!$A$2:$H$501,3,FALSE))</f>
        <v>37</v>
      </c>
      <c r="D1153" s="11" t="str">
        <f>PROPER(VLOOKUP(A1153,Customer!$A$2:$H$501,4,FALSE))</f>
        <v>Male</v>
      </c>
      <c r="E1153" s="11" t="str">
        <f>PROPER(VLOOKUP(A1153,Customer!$A$2:$H$501,5,FALSE))</f>
        <v>West Brendamouth</v>
      </c>
      <c r="F1153" s="11" t="str">
        <f>PROPER(VLOOKUP(A1153,Customer!$A$2:$H$501,6,FALSE))</f>
        <v>North Carolina</v>
      </c>
      <c r="G1153" s="11" t="str">
        <f>VLOOKUP(A1153,Customer!$A$2:$H$501,7,FALSE)</f>
        <v>USA</v>
      </c>
      <c r="H1153" s="11" t="str">
        <f>PROPER(VLOOKUP(A1153,Customer!$A$1:$J$501,10,FALSE))</f>
        <v>Platinum</v>
      </c>
      <c r="I1153" s="11" t="s">
        <v>1656</v>
      </c>
      <c r="J1153" s="11" t="str">
        <f>VLOOKUP(I1153, Product!$A$2:$H$501, 2,FALSE)</f>
        <v>Sports Stopwatch Pro</v>
      </c>
      <c r="K1153" s="11" t="str">
        <f>VLOOKUP(I1153,Product!$A$2:$H$501,3,FALSE)</f>
        <v>Sports</v>
      </c>
      <c r="L1153" s="11" t="str">
        <f>VLOOKUP(I1153, Product!$A$2:$H$501, 4,FALSE)</f>
        <v>Accessories</v>
      </c>
      <c r="M1153" s="11" t="str">
        <f>VLOOKUP(I1153, Product!$A$2:$H$501,5,FALSE)</f>
        <v>Thompson-French</v>
      </c>
      <c r="N1153" s="12">
        <f>VLOOKUP(I1153, Product!$A$2:$I$501,8,FALSE)</f>
        <v>434.84</v>
      </c>
      <c r="O1153" s="12">
        <f>VLOOKUP(I1153, Product!$A$2:$I$501,9,FALSE)</f>
        <v>185</v>
      </c>
      <c r="P1153" s="11" t="s">
        <v>1752</v>
      </c>
      <c r="Q1153" s="11" t="str">
        <f>VLOOKUP(P1153,Store_Dim!$A$2:$E$21,2,FALSE)</f>
        <v>Rivera-Warner</v>
      </c>
      <c r="R1153" s="11" t="str">
        <f>VLOOKUP(P1153,Store_Dim!$A$2:$E$21,3,FALSE)</f>
        <v>East</v>
      </c>
      <c r="S1153" s="11" t="str">
        <f>VLOOKUP(P1153,Store_Dim!$A$2:$E$21,4,FALSE)</f>
        <v>Washingtonfurt</v>
      </c>
      <c r="T1153" s="11" t="str">
        <f>VLOOKUP(P1153,Store_Dim!$A$2:$E$21,5,FALSE)</f>
        <v>Flagship</v>
      </c>
      <c r="U1153" s="11" t="s">
        <v>2060</v>
      </c>
      <c r="V1153" s="14">
        <f>VLOOKUP(Table1[[#This Row],[Sales_ID]],Sales!$A$2:$O$2001,2,FALSE)</f>
        <v>45731</v>
      </c>
      <c r="W1153" s="15">
        <f>VLOOKUP(Table1[[#This Row],[Sales_ID]],Sales!$A$2:$O$2001,12,FALSE)</f>
        <v>1</v>
      </c>
      <c r="X1153" s="16" t="str">
        <f>TEXT(VLOOKUP(Table1[[#This Row],[Sales_ID]],Sales!$A$2:$O$2001,13,FALSE),"₹#,##0")</f>
        <v>₹447</v>
      </c>
      <c r="Y1153" s="51">
        <f>VLOOKUP(Table1[[#This Row],[Sales_ID]],Sales!$A$2:$O$2001,14,FALSE)</f>
        <v>0.22</v>
      </c>
      <c r="Z1153" s="11" t="str">
        <f>VLOOKUP(Table1[[#This Row],[Sales_ID]],Sales!$A$2:$O$2001,10,FALSE)</f>
        <v>COD</v>
      </c>
      <c r="AA1153" s="50">
        <f>VLOOKUP(Table1[[#This Row],[Sales_ID]],Sales!$A$2:$O$2001,15,FALSE)</f>
        <v>348.78480000000002</v>
      </c>
    </row>
    <row r="1154" spans="1:27" x14ac:dyDescent="0.3">
      <c r="A1154" s="11" t="s">
        <v>44</v>
      </c>
      <c r="B1154" s="11" t="str">
        <f>PROPER(VLOOKUP(A1154,Customer!$A$2:$J$501,9,FALSE))</f>
        <v>Melissa Howard</v>
      </c>
      <c r="C1154" s="11" t="str">
        <f>PROPER(VLOOKUP(A1154,Customer!$A$2:$H$501,3,FALSE))</f>
        <v>53</v>
      </c>
      <c r="D1154" s="11" t="str">
        <f>PROPER(VLOOKUP(A1154,Customer!$A$2:$H$501,4,FALSE))</f>
        <v>Female</v>
      </c>
      <c r="E1154" s="11" t="str">
        <f>PROPER(VLOOKUP(A1154,Customer!$A$2:$H$501,5,FALSE))</f>
        <v>Maynardton</v>
      </c>
      <c r="F1154" s="11" t="str">
        <f>PROPER(VLOOKUP(A1154,Customer!$A$2:$H$501,6,FALSE))</f>
        <v>New Hampshire</v>
      </c>
      <c r="G1154" s="11" t="str">
        <f>VLOOKUP(A1154,Customer!$A$2:$H$501,7,FALSE)</f>
        <v>USA</v>
      </c>
      <c r="H1154" s="11" t="str">
        <f>PROPER(VLOOKUP(A1154,Customer!$A$1:$J$501,10,FALSE))</f>
        <v>Gold</v>
      </c>
      <c r="I1154" s="11" t="s">
        <v>1736</v>
      </c>
      <c r="J1154" s="11" t="str">
        <f>VLOOKUP(I1154, Product!$A$2:$H$501, 2,FALSE)</f>
        <v>Vitamin E Body Lotion</v>
      </c>
      <c r="K1154" s="11" t="str">
        <f>VLOOKUP(I1154,Product!$A$2:$H$501,3,FALSE)</f>
        <v>Beauty</v>
      </c>
      <c r="L1154" s="11" t="str">
        <f>VLOOKUP(I1154, Product!$A$2:$H$501, 4,FALSE)</f>
        <v>Skincare</v>
      </c>
      <c r="M1154" s="11" t="str">
        <f>VLOOKUP(I1154, Product!$A$2:$H$501,5,FALSE)</f>
        <v>Hoffman-Williams</v>
      </c>
      <c r="N1154" s="12">
        <f>VLOOKUP(I1154, Product!$A$2:$I$501,8,FALSE)</f>
        <v>358.47</v>
      </c>
      <c r="O1154" s="12">
        <f>VLOOKUP(I1154, Product!$A$2:$I$501,9,FALSE)</f>
        <v>213</v>
      </c>
      <c r="P1154" s="11" t="s">
        <v>1776</v>
      </c>
      <c r="Q1154" s="11" t="str">
        <f>VLOOKUP(P1154,Store_Dim!$A$2:$E$21,2,FALSE)</f>
        <v>Benson-Elliott</v>
      </c>
      <c r="R1154" s="11" t="str">
        <f>VLOOKUP(P1154,Store_Dim!$A$2:$E$21,3,FALSE)</f>
        <v>East</v>
      </c>
      <c r="S1154" s="11" t="str">
        <f>VLOOKUP(P1154,Store_Dim!$A$2:$E$21,4,FALSE)</f>
        <v>Port Josephberg</v>
      </c>
      <c r="T1154" s="11" t="str">
        <f>VLOOKUP(P1154,Store_Dim!$A$2:$E$21,5,FALSE)</f>
        <v>Online</v>
      </c>
      <c r="U1154" s="11" t="s">
        <v>2061</v>
      </c>
      <c r="V1154" s="14">
        <f>VLOOKUP(Table1[[#This Row],[Sales_ID]],Sales!$A$2:$O$2001,2,FALSE)</f>
        <v>45671</v>
      </c>
      <c r="W1154" s="15">
        <f>VLOOKUP(Table1[[#This Row],[Sales_ID]],Sales!$A$2:$O$2001,12,FALSE)</f>
        <v>1</v>
      </c>
      <c r="X1154" s="16" t="str">
        <f>TEXT(VLOOKUP(Table1[[#This Row],[Sales_ID]],Sales!$A$2:$O$2001,13,FALSE),"₹#,##0")</f>
        <v>₹947</v>
      </c>
      <c r="Y1154" s="51">
        <f>VLOOKUP(Table1[[#This Row],[Sales_ID]],Sales!$A$2:$O$2001,14,FALSE)</f>
        <v>0.28999999999999998</v>
      </c>
      <c r="Z1154" s="11" t="str">
        <f>VLOOKUP(Table1[[#This Row],[Sales_ID]],Sales!$A$2:$O$2001,10,FALSE)</f>
        <v>COD</v>
      </c>
      <c r="AA1154" s="50">
        <f>VLOOKUP(Table1[[#This Row],[Sales_ID]],Sales!$A$2:$O$2001,15,FALSE)</f>
        <v>672.29899999999998</v>
      </c>
    </row>
    <row r="1155" spans="1:27" x14ac:dyDescent="0.3">
      <c r="A1155" s="11" t="s">
        <v>562</v>
      </c>
      <c r="B1155" s="11" t="str">
        <f>PROPER(VLOOKUP(A1155,Customer!$A$2:$J$501,9,FALSE))</f>
        <v>Steve Mclaughlin</v>
      </c>
      <c r="C1155" s="11" t="str">
        <f>PROPER(VLOOKUP(A1155,Customer!$A$2:$H$501,3,FALSE))</f>
        <v>64</v>
      </c>
      <c r="D1155" s="11" t="str">
        <f>PROPER(VLOOKUP(A1155,Customer!$A$2:$H$501,4,FALSE))</f>
        <v>Male</v>
      </c>
      <c r="E1155" s="11" t="str">
        <f>PROPER(VLOOKUP(A1155,Customer!$A$2:$H$501,5,FALSE))</f>
        <v>Josephmouth</v>
      </c>
      <c r="F1155" s="11" t="str">
        <f>PROPER(VLOOKUP(A1155,Customer!$A$2:$H$501,6,FALSE))</f>
        <v>New Hampshire</v>
      </c>
      <c r="G1155" s="11" t="str">
        <f>VLOOKUP(A1155,Customer!$A$2:$H$501,7,FALSE)</f>
        <v>USA</v>
      </c>
      <c r="H1155" s="11" t="str">
        <f>PROPER(VLOOKUP(A1155,Customer!$A$1:$J$501,10,FALSE))</f>
        <v>Bronze</v>
      </c>
      <c r="I1155" s="11" t="s">
        <v>1582</v>
      </c>
      <c r="J1155" s="11" t="str">
        <f>VLOOKUP(I1155, Product!$A$2:$H$501, 2,FALSE)</f>
        <v>Soccer Training Cone Set</v>
      </c>
      <c r="K1155" s="11" t="str">
        <f>VLOOKUP(I1155,Product!$A$2:$H$501,3,FALSE)</f>
        <v>Sports</v>
      </c>
      <c r="L1155" s="11" t="str">
        <f>VLOOKUP(I1155, Product!$A$2:$H$501, 4,FALSE)</f>
        <v>Accessories</v>
      </c>
      <c r="M1155" s="11" t="str">
        <f>VLOOKUP(I1155, Product!$A$2:$H$501,5,FALSE)</f>
        <v>Ford, Murphy and Wilson</v>
      </c>
      <c r="N1155" s="12">
        <f>VLOOKUP(I1155, Product!$A$2:$I$501,8,FALSE)</f>
        <v>144.53</v>
      </c>
      <c r="O1155" s="12">
        <f>VLOOKUP(I1155, Product!$A$2:$I$501,9,FALSE)</f>
        <v>367</v>
      </c>
      <c r="P1155" s="11" t="s">
        <v>1752</v>
      </c>
      <c r="Q1155" s="11" t="str">
        <f>VLOOKUP(P1155,Store_Dim!$A$2:$E$21,2,FALSE)</f>
        <v>Rivera-Warner</v>
      </c>
      <c r="R1155" s="11" t="str">
        <f>VLOOKUP(P1155,Store_Dim!$A$2:$E$21,3,FALSE)</f>
        <v>East</v>
      </c>
      <c r="S1155" s="11" t="str">
        <f>VLOOKUP(P1155,Store_Dim!$A$2:$E$21,4,FALSE)</f>
        <v>Washingtonfurt</v>
      </c>
      <c r="T1155" s="11" t="str">
        <f>VLOOKUP(P1155,Store_Dim!$A$2:$E$21,5,FALSE)</f>
        <v>Flagship</v>
      </c>
      <c r="U1155" s="11" t="s">
        <v>2062</v>
      </c>
      <c r="V1155" s="14">
        <f>VLOOKUP(Table1[[#This Row],[Sales_ID]],Sales!$A$2:$O$2001,2,FALSE)</f>
        <v>45809</v>
      </c>
      <c r="W1155" s="15">
        <f>VLOOKUP(Table1[[#This Row],[Sales_ID]],Sales!$A$2:$O$2001,12,FALSE)</f>
        <v>4</v>
      </c>
      <c r="X1155" s="16" t="str">
        <f>TEXT(VLOOKUP(Table1[[#This Row],[Sales_ID]],Sales!$A$2:$O$2001,13,FALSE),"₹#,##0")</f>
        <v>₹470</v>
      </c>
      <c r="Y1155" s="51">
        <f>VLOOKUP(Table1[[#This Row],[Sales_ID]],Sales!$A$2:$O$2001,14,FALSE)</f>
        <v>0.19</v>
      </c>
      <c r="Z1155" s="11" t="str">
        <f>VLOOKUP(Table1[[#This Row],[Sales_ID]],Sales!$A$2:$O$2001,10,FALSE)</f>
        <v>Credit Card</v>
      </c>
      <c r="AA1155" s="50">
        <f>VLOOKUP(Table1[[#This Row],[Sales_ID]],Sales!$A$2:$O$2001,15,FALSE)</f>
        <v>1521.7632000000001</v>
      </c>
    </row>
    <row r="1156" spans="1:27" x14ac:dyDescent="0.3">
      <c r="A1156" s="11" t="s">
        <v>1518</v>
      </c>
      <c r="B1156" s="11" t="str">
        <f>PROPER(VLOOKUP(A1156,Customer!$A$2:$J$501,9,FALSE))</f>
        <v>Justin Lopez</v>
      </c>
      <c r="C1156" s="11" t="str">
        <f>PROPER(VLOOKUP(A1156,Customer!$A$2:$H$501,3,FALSE))</f>
        <v>21</v>
      </c>
      <c r="D1156" s="11" t="str">
        <f>PROPER(VLOOKUP(A1156,Customer!$A$2:$H$501,4,FALSE))</f>
        <v>Male</v>
      </c>
      <c r="E1156" s="11" t="str">
        <f>PROPER(VLOOKUP(A1156,Customer!$A$2:$H$501,5,FALSE))</f>
        <v>Port Cheryl</v>
      </c>
      <c r="F1156" s="11" t="str">
        <f>PROPER(VLOOKUP(A1156,Customer!$A$2:$H$501,6,FALSE))</f>
        <v>Texas</v>
      </c>
      <c r="G1156" s="11" t="str">
        <f>VLOOKUP(A1156,Customer!$A$2:$H$501,7,FALSE)</f>
        <v>USA</v>
      </c>
      <c r="H1156" s="11" t="str">
        <f>PROPER(VLOOKUP(A1156,Customer!$A$1:$J$501,10,FALSE))</f>
        <v>Gold</v>
      </c>
      <c r="I1156" s="11" t="s">
        <v>1604</v>
      </c>
      <c r="J1156" s="11" t="str">
        <f>VLOOKUP(I1156, Product!$A$2:$H$501, 2,FALSE)</f>
        <v>Sports Stopwatch Timer</v>
      </c>
      <c r="K1156" s="11" t="str">
        <f>VLOOKUP(I1156,Product!$A$2:$H$501,3,FALSE)</f>
        <v>Sports</v>
      </c>
      <c r="L1156" s="11" t="str">
        <f>VLOOKUP(I1156, Product!$A$2:$H$501, 4,FALSE)</f>
        <v>Accessories</v>
      </c>
      <c r="M1156" s="11" t="str">
        <f>VLOOKUP(I1156, Product!$A$2:$H$501,5,FALSE)</f>
        <v>Burns-Hansen</v>
      </c>
      <c r="N1156" s="12">
        <f>VLOOKUP(I1156, Product!$A$2:$I$501,8,FALSE)</f>
        <v>38.76</v>
      </c>
      <c r="O1156" s="12">
        <f>VLOOKUP(I1156, Product!$A$2:$I$501,9,FALSE)</f>
        <v>137</v>
      </c>
      <c r="P1156" s="11" t="s">
        <v>1807</v>
      </c>
      <c r="Q1156" s="11" t="str">
        <f>VLOOKUP(P1156,Store_Dim!$A$2:$E$21,2,FALSE)</f>
        <v>Holloway Ltd</v>
      </c>
      <c r="R1156" s="11" t="str">
        <f>VLOOKUP(P1156,Store_Dim!$A$2:$E$21,3,FALSE)</f>
        <v>North</v>
      </c>
      <c r="S1156" s="11" t="str">
        <f>VLOOKUP(P1156,Store_Dim!$A$2:$E$21,4,FALSE)</f>
        <v>Bensonhaven</v>
      </c>
      <c r="T1156" s="11" t="str">
        <f>VLOOKUP(P1156,Store_Dim!$A$2:$E$21,5,FALSE)</f>
        <v>Flagship</v>
      </c>
      <c r="U1156" s="11" t="s">
        <v>2063</v>
      </c>
      <c r="V1156" s="14">
        <f>VLOOKUP(Table1[[#This Row],[Sales_ID]],Sales!$A$2:$O$2001,2,FALSE)</f>
        <v>45559</v>
      </c>
      <c r="W1156" s="15">
        <f>VLOOKUP(Table1[[#This Row],[Sales_ID]],Sales!$A$2:$O$2001,12,FALSE)</f>
        <v>4</v>
      </c>
      <c r="X1156" s="16" t="str">
        <f>TEXT(VLOOKUP(Table1[[#This Row],[Sales_ID]],Sales!$A$2:$O$2001,13,FALSE),"₹#,##0")</f>
        <v>₹321</v>
      </c>
      <c r="Y1156" s="51">
        <f>VLOOKUP(Table1[[#This Row],[Sales_ID]],Sales!$A$2:$O$2001,14,FALSE)</f>
        <v>0.2</v>
      </c>
      <c r="Z1156" s="11" t="str">
        <f>VLOOKUP(Table1[[#This Row],[Sales_ID]],Sales!$A$2:$O$2001,10,FALSE)</f>
        <v>COD</v>
      </c>
      <c r="AA1156" s="50">
        <f>VLOOKUP(Table1[[#This Row],[Sales_ID]],Sales!$A$2:$O$2001,15,FALSE)</f>
        <v>1026.048</v>
      </c>
    </row>
    <row r="1157" spans="1:27" x14ac:dyDescent="0.3">
      <c r="A1157" s="11" t="s">
        <v>461</v>
      </c>
      <c r="B1157" s="11" t="str">
        <f>PROPER(VLOOKUP(A1157,Customer!$A$2:$J$501,9,FALSE))</f>
        <v>Matthew Hanna</v>
      </c>
      <c r="C1157" s="11" t="str">
        <f>PROPER(VLOOKUP(A1157,Customer!$A$2:$H$501,3,FALSE))</f>
        <v>33</v>
      </c>
      <c r="D1157" s="11" t="str">
        <f>PROPER(VLOOKUP(A1157,Customer!$A$2:$H$501,4,FALSE))</f>
        <v>Female</v>
      </c>
      <c r="E1157" s="11" t="str">
        <f>PROPER(VLOOKUP(A1157,Customer!$A$2:$H$501,5,FALSE))</f>
        <v>Gonzalezbury</v>
      </c>
      <c r="F1157" s="11" t="str">
        <f>PROPER(VLOOKUP(A1157,Customer!$A$2:$H$501,6,FALSE))</f>
        <v>Michigan</v>
      </c>
      <c r="G1157" s="11" t="str">
        <f>VLOOKUP(A1157,Customer!$A$2:$H$501,7,FALSE)</f>
        <v>USA</v>
      </c>
      <c r="H1157" s="11" t="str">
        <f>PROPER(VLOOKUP(A1157,Customer!$A$1:$J$501,10,FALSE))</f>
        <v>Platinum</v>
      </c>
      <c r="I1157" s="11" t="s">
        <v>1578</v>
      </c>
      <c r="J1157" s="11" t="str">
        <f>VLOOKUP(I1157, Product!$A$2:$H$501, 2,FALSE)</f>
        <v>4K Home Projector</v>
      </c>
      <c r="K1157" s="11" t="str">
        <f>VLOOKUP(I1157,Product!$A$2:$H$501,3,FALSE)</f>
        <v>Electronics</v>
      </c>
      <c r="L1157" s="11" t="str">
        <f>VLOOKUP(I1157, Product!$A$2:$H$501, 4,FALSE)</f>
        <v>Appliances</v>
      </c>
      <c r="M1157" s="11" t="str">
        <f>VLOOKUP(I1157, Product!$A$2:$H$501,5,FALSE)</f>
        <v>Thomas LLC</v>
      </c>
      <c r="N1157" s="12">
        <f>VLOOKUP(I1157, Product!$A$2:$I$501,8,FALSE)</f>
        <v>465.34</v>
      </c>
      <c r="O1157" s="12">
        <f>VLOOKUP(I1157, Product!$A$2:$I$501,9,FALSE)</f>
        <v>301</v>
      </c>
      <c r="P1157" s="11" t="s">
        <v>1773</v>
      </c>
      <c r="Q1157" s="11" t="str">
        <f>VLOOKUP(P1157,Store_Dim!$A$2:$E$21,2,FALSE)</f>
        <v>Gray Ltd</v>
      </c>
      <c r="R1157" s="11" t="str">
        <f>VLOOKUP(P1157,Store_Dim!$A$2:$E$21,3,FALSE)</f>
        <v>North</v>
      </c>
      <c r="S1157" s="11" t="str">
        <f>VLOOKUP(P1157,Store_Dim!$A$2:$E$21,4,FALSE)</f>
        <v>New Michaelchester</v>
      </c>
      <c r="T1157" s="11" t="str">
        <f>VLOOKUP(P1157,Store_Dim!$A$2:$E$21,5,FALSE)</f>
        <v>Outlet</v>
      </c>
      <c r="U1157" s="11" t="s">
        <v>2064</v>
      </c>
      <c r="V1157" s="14">
        <f>VLOOKUP(Table1[[#This Row],[Sales_ID]],Sales!$A$2:$O$2001,2,FALSE)</f>
        <v>45253</v>
      </c>
      <c r="W1157" s="15">
        <f>VLOOKUP(Table1[[#This Row],[Sales_ID]],Sales!$A$2:$O$2001,12,FALSE)</f>
        <v>1</v>
      </c>
      <c r="X1157" s="16" t="str">
        <f>TEXT(VLOOKUP(Table1[[#This Row],[Sales_ID]],Sales!$A$2:$O$2001,13,FALSE),"₹#,##0")</f>
        <v>₹594</v>
      </c>
      <c r="Y1157" s="51">
        <f>VLOOKUP(Table1[[#This Row],[Sales_ID]],Sales!$A$2:$O$2001,14,FALSE)</f>
        <v>0.21</v>
      </c>
      <c r="Z1157" s="11" t="str">
        <f>VLOOKUP(Table1[[#This Row],[Sales_ID]],Sales!$A$2:$O$2001,10,FALSE)</f>
        <v>Credit Card</v>
      </c>
      <c r="AA1157" s="50">
        <f>VLOOKUP(Table1[[#This Row],[Sales_ID]],Sales!$A$2:$O$2001,15,FALSE)</f>
        <v>469.60759999999999</v>
      </c>
    </row>
    <row r="1158" spans="1:27" x14ac:dyDescent="0.3">
      <c r="A1158" s="11" t="s">
        <v>702</v>
      </c>
      <c r="B1158" s="11" t="str">
        <f>PROPER(VLOOKUP(A1158,Customer!$A$2:$J$501,9,FALSE))</f>
        <v>Kathryn Garcia</v>
      </c>
      <c r="C1158" s="11" t="str">
        <f>PROPER(VLOOKUP(A1158,Customer!$A$2:$H$501,3,FALSE))</f>
        <v>44</v>
      </c>
      <c r="D1158" s="11" t="str">
        <f>PROPER(VLOOKUP(A1158,Customer!$A$2:$H$501,4,FALSE))</f>
        <v>Male</v>
      </c>
      <c r="E1158" s="11" t="str">
        <f>PROPER(VLOOKUP(A1158,Customer!$A$2:$H$501,5,FALSE))</f>
        <v>Morrismouth</v>
      </c>
      <c r="F1158" s="11" t="str">
        <f>PROPER(VLOOKUP(A1158,Customer!$A$2:$H$501,6,FALSE))</f>
        <v>California</v>
      </c>
      <c r="G1158" s="11" t="str">
        <f>VLOOKUP(A1158,Customer!$A$2:$H$501,7,FALSE)</f>
        <v>USA</v>
      </c>
      <c r="H1158" s="11" t="str">
        <f>PROPER(VLOOKUP(A1158,Customer!$A$1:$J$501,10,FALSE))</f>
        <v>Platinum</v>
      </c>
      <c r="I1158" s="11" t="s">
        <v>1720</v>
      </c>
      <c r="J1158" s="11" t="str">
        <f>VLOOKUP(I1158, Product!$A$2:$H$501, 2,FALSE)</f>
        <v>Kitchen Cutting Board</v>
      </c>
      <c r="K1158" s="11" t="str">
        <f>VLOOKUP(I1158,Product!$A$2:$H$501,3,FALSE)</f>
        <v>Home</v>
      </c>
      <c r="L1158" s="11" t="str">
        <f>VLOOKUP(I1158, Product!$A$2:$H$501, 4,FALSE)</f>
        <v>Kitchen</v>
      </c>
      <c r="M1158" s="11" t="str">
        <f>VLOOKUP(I1158, Product!$A$2:$H$501,5,FALSE)</f>
        <v>Taylor, Dodson and Johnston</v>
      </c>
      <c r="N1158" s="12">
        <f>VLOOKUP(I1158, Product!$A$2:$I$501,8,FALSE)</f>
        <v>176.07</v>
      </c>
      <c r="O1158" s="12">
        <f>VLOOKUP(I1158, Product!$A$2:$I$501,9,FALSE)</f>
        <v>82</v>
      </c>
      <c r="P1158" s="11" t="s">
        <v>1782</v>
      </c>
      <c r="Q1158" s="11" t="str">
        <f>VLOOKUP(P1158,Store_Dim!$A$2:$E$21,2,FALSE)</f>
        <v>Bean, Jones and Park</v>
      </c>
      <c r="R1158" s="11" t="str">
        <f>VLOOKUP(P1158,Store_Dim!$A$2:$E$21,3,FALSE)</f>
        <v>West</v>
      </c>
      <c r="S1158" s="11" t="str">
        <f>VLOOKUP(P1158,Store_Dim!$A$2:$E$21,4,FALSE)</f>
        <v>Thompsonborough</v>
      </c>
      <c r="T1158" s="11" t="str">
        <f>VLOOKUP(P1158,Store_Dim!$A$2:$E$21,5,FALSE)</f>
        <v>Online</v>
      </c>
      <c r="U1158" s="11" t="s">
        <v>2065</v>
      </c>
      <c r="V1158" s="14">
        <f>VLOOKUP(Table1[[#This Row],[Sales_ID]],Sales!$A$2:$O$2001,2,FALSE)</f>
        <v>45861</v>
      </c>
      <c r="W1158" s="15">
        <f>VLOOKUP(Table1[[#This Row],[Sales_ID]],Sales!$A$2:$O$2001,12,FALSE)</f>
        <v>3</v>
      </c>
      <c r="X1158" s="16" t="str">
        <f>TEXT(VLOOKUP(Table1[[#This Row],[Sales_ID]],Sales!$A$2:$O$2001,13,FALSE),"₹#,##0")</f>
        <v>₹92</v>
      </c>
      <c r="Y1158" s="51">
        <f>VLOOKUP(Table1[[#This Row],[Sales_ID]],Sales!$A$2:$O$2001,14,FALSE)</f>
        <v>0.08</v>
      </c>
      <c r="Z1158" s="11" t="str">
        <f>VLOOKUP(Table1[[#This Row],[Sales_ID]],Sales!$A$2:$O$2001,10,FALSE)</f>
        <v>COD</v>
      </c>
      <c r="AA1158" s="50">
        <f>VLOOKUP(Table1[[#This Row],[Sales_ID]],Sales!$A$2:$O$2001,15,FALSE)</f>
        <v>253.09200000000001</v>
      </c>
    </row>
    <row r="1159" spans="1:27" x14ac:dyDescent="0.3">
      <c r="A1159" s="11" t="s">
        <v>613</v>
      </c>
      <c r="B1159" s="11" t="str">
        <f>PROPER(VLOOKUP(A1159,Customer!$A$2:$J$501,9,FALSE))</f>
        <v>Jennifer Pruitt</v>
      </c>
      <c r="C1159" s="11" t="str">
        <f>PROPER(VLOOKUP(A1159,Customer!$A$2:$H$501,3,FALSE))</f>
        <v>53</v>
      </c>
      <c r="D1159" s="11" t="str">
        <f>PROPER(VLOOKUP(A1159,Customer!$A$2:$H$501,4,FALSE))</f>
        <v>Male</v>
      </c>
      <c r="E1159" s="11" t="str">
        <f>PROPER(VLOOKUP(A1159,Customer!$A$2:$H$501,5,FALSE))</f>
        <v>East Justin</v>
      </c>
      <c r="F1159" s="11" t="str">
        <f>PROPER(VLOOKUP(A1159,Customer!$A$2:$H$501,6,FALSE))</f>
        <v>Missouri</v>
      </c>
      <c r="G1159" s="11" t="str">
        <f>VLOOKUP(A1159,Customer!$A$2:$H$501,7,FALSE)</f>
        <v>USA</v>
      </c>
      <c r="H1159" s="11" t="str">
        <f>PROPER(VLOOKUP(A1159,Customer!$A$1:$J$501,10,FALSE))</f>
        <v>Silver</v>
      </c>
      <c r="I1159" s="11" t="s">
        <v>1682</v>
      </c>
      <c r="J1159" s="11" t="str">
        <f>VLOOKUP(I1159, Product!$A$2:$H$501, 2,FALSE)</f>
        <v>Smart LED Light Strip</v>
      </c>
      <c r="K1159" s="11" t="str">
        <f>VLOOKUP(I1159,Product!$A$2:$H$501,3,FALSE)</f>
        <v>Electronics</v>
      </c>
      <c r="L1159" s="11" t="str">
        <f>VLOOKUP(I1159, Product!$A$2:$H$501, 4,FALSE)</f>
        <v>Accessories</v>
      </c>
      <c r="M1159" s="11" t="str">
        <f>VLOOKUP(I1159, Product!$A$2:$H$501,5,FALSE)</f>
        <v>Flores-Davis</v>
      </c>
      <c r="N1159" s="12">
        <f>VLOOKUP(I1159, Product!$A$2:$I$501,8,FALSE)</f>
        <v>349.17</v>
      </c>
      <c r="O1159" s="12">
        <f>VLOOKUP(I1159, Product!$A$2:$I$501,9,FALSE)</f>
        <v>476</v>
      </c>
      <c r="P1159" s="11" t="s">
        <v>1776</v>
      </c>
      <c r="Q1159" s="11" t="str">
        <f>VLOOKUP(P1159,Store_Dim!$A$2:$E$21,2,FALSE)</f>
        <v>Benson-Elliott</v>
      </c>
      <c r="R1159" s="11" t="str">
        <f>VLOOKUP(P1159,Store_Dim!$A$2:$E$21,3,FALSE)</f>
        <v>East</v>
      </c>
      <c r="S1159" s="11" t="str">
        <f>VLOOKUP(P1159,Store_Dim!$A$2:$E$21,4,FALSE)</f>
        <v>Port Josephberg</v>
      </c>
      <c r="T1159" s="11" t="str">
        <f>VLOOKUP(P1159,Store_Dim!$A$2:$E$21,5,FALSE)</f>
        <v>Online</v>
      </c>
      <c r="U1159" s="11" t="s">
        <v>1850</v>
      </c>
      <c r="V1159" s="14">
        <f>VLOOKUP(Table1[[#This Row],[Sales_ID]],Sales!$A$2:$O$2001,2,FALSE)</f>
        <v>45908</v>
      </c>
      <c r="W1159" s="15">
        <f>VLOOKUP(Table1[[#This Row],[Sales_ID]],Sales!$A$2:$O$2001,12,FALSE)</f>
        <v>3</v>
      </c>
      <c r="X1159" s="16" t="str">
        <f>TEXT(VLOOKUP(Table1[[#This Row],[Sales_ID]],Sales!$A$2:$O$2001,13,FALSE),"₹#,##0")</f>
        <v>₹78</v>
      </c>
      <c r="Y1159" s="51">
        <f>VLOOKUP(Table1[[#This Row],[Sales_ID]],Sales!$A$2:$O$2001,14,FALSE)</f>
        <v>7.0000000000000007E-2</v>
      </c>
      <c r="Z1159" s="11" t="str">
        <f>VLOOKUP(Table1[[#This Row],[Sales_ID]],Sales!$A$2:$O$2001,10,FALSE)</f>
        <v>Credit Card</v>
      </c>
      <c r="AA1159" s="50">
        <f>VLOOKUP(Table1[[#This Row],[Sales_ID]],Sales!$A$2:$O$2001,15,FALSE)</f>
        <v>216.50399999999999</v>
      </c>
    </row>
    <row r="1160" spans="1:27" x14ac:dyDescent="0.3">
      <c r="A1160" s="11" t="s">
        <v>127</v>
      </c>
      <c r="B1160" s="11" t="str">
        <f>PROPER(VLOOKUP(A1160,Customer!$A$2:$J$501,9,FALSE))</f>
        <v>Sarah Vance</v>
      </c>
      <c r="C1160" s="11" t="str">
        <f>PROPER(VLOOKUP(A1160,Customer!$A$2:$H$501,3,FALSE))</f>
        <v>41</v>
      </c>
      <c r="D1160" s="11" t="str">
        <f>PROPER(VLOOKUP(A1160,Customer!$A$2:$H$501,4,FALSE))</f>
        <v>Male</v>
      </c>
      <c r="E1160" s="11" t="str">
        <f>PROPER(VLOOKUP(A1160,Customer!$A$2:$H$501,5,FALSE))</f>
        <v>Johnsonville</v>
      </c>
      <c r="F1160" s="11" t="str">
        <f>PROPER(VLOOKUP(A1160,Customer!$A$2:$H$501,6,FALSE))</f>
        <v>Oregon</v>
      </c>
      <c r="G1160" s="11" t="str">
        <f>VLOOKUP(A1160,Customer!$A$2:$H$501,7,FALSE)</f>
        <v>USA</v>
      </c>
      <c r="H1160" s="11" t="str">
        <f>PROPER(VLOOKUP(A1160,Customer!$A$1:$J$501,10,FALSE))</f>
        <v>Silver</v>
      </c>
      <c r="I1160" s="11" t="s">
        <v>1672</v>
      </c>
      <c r="J1160" s="11" t="str">
        <f>VLOOKUP(I1160, Product!$A$2:$H$501, 2,FALSE)</f>
        <v>Laptop Cooling Pad</v>
      </c>
      <c r="K1160" s="11" t="str">
        <f>VLOOKUP(I1160,Product!$A$2:$H$501,3,FALSE)</f>
        <v>Electronics</v>
      </c>
      <c r="L1160" s="11" t="str">
        <f>VLOOKUP(I1160, Product!$A$2:$H$501, 4,FALSE)</f>
        <v>Computer</v>
      </c>
      <c r="M1160" s="11" t="str">
        <f>VLOOKUP(I1160, Product!$A$2:$H$501,5,FALSE)</f>
        <v>Murray, Gould and Ware</v>
      </c>
      <c r="N1160" s="12">
        <f>VLOOKUP(I1160, Product!$A$2:$I$501,8,FALSE)</f>
        <v>86.42</v>
      </c>
      <c r="O1160" s="12">
        <f>VLOOKUP(I1160, Product!$A$2:$I$501,9,FALSE)</f>
        <v>222</v>
      </c>
      <c r="P1160" s="11" t="s">
        <v>1794</v>
      </c>
      <c r="Q1160" s="11" t="str">
        <f>VLOOKUP(P1160,Store_Dim!$A$2:$E$21,2,FALSE)</f>
        <v>Thomas, Bridges and Harris</v>
      </c>
      <c r="R1160" s="11" t="str">
        <f>VLOOKUP(P1160,Store_Dim!$A$2:$E$21,3,FALSE)</f>
        <v>North</v>
      </c>
      <c r="S1160" s="11" t="str">
        <f>VLOOKUP(P1160,Store_Dim!$A$2:$E$21,4,FALSE)</f>
        <v>Sabrinatown</v>
      </c>
      <c r="T1160" s="11" t="str">
        <f>VLOOKUP(P1160,Store_Dim!$A$2:$E$21,5,FALSE)</f>
        <v>Online</v>
      </c>
      <c r="U1160" s="11" t="s">
        <v>2066</v>
      </c>
      <c r="V1160" s="14">
        <f>VLOOKUP(Table1[[#This Row],[Sales_ID]],Sales!$A$2:$O$2001,2,FALSE)</f>
        <v>45917</v>
      </c>
      <c r="W1160" s="15">
        <f>VLOOKUP(Table1[[#This Row],[Sales_ID]],Sales!$A$2:$O$2001,12,FALSE)</f>
        <v>3</v>
      </c>
      <c r="X1160" s="16" t="str">
        <f>TEXT(VLOOKUP(Table1[[#This Row],[Sales_ID]],Sales!$A$2:$O$2001,13,FALSE),"₹#,##0")</f>
        <v>₹741</v>
      </c>
      <c r="Y1160" s="51">
        <f>VLOOKUP(Table1[[#This Row],[Sales_ID]],Sales!$A$2:$O$2001,14,FALSE)</f>
        <v>0.03</v>
      </c>
      <c r="Z1160" s="11" t="str">
        <f>VLOOKUP(Table1[[#This Row],[Sales_ID]],Sales!$A$2:$O$2001,10,FALSE)</f>
        <v>Credit Card</v>
      </c>
      <c r="AA1160" s="50">
        <f>VLOOKUP(Table1[[#This Row],[Sales_ID]],Sales!$A$2:$O$2001,15,FALSE)</f>
        <v>2157.2703000000001</v>
      </c>
    </row>
    <row r="1161" spans="1:27" x14ac:dyDescent="0.3">
      <c r="A1161" s="11" t="s">
        <v>1466</v>
      </c>
      <c r="B1161" s="11" t="str">
        <f>PROPER(VLOOKUP(A1161,Customer!$A$2:$J$501,9,FALSE))</f>
        <v>Elizabeth Foster</v>
      </c>
      <c r="C1161" s="11" t="str">
        <f>PROPER(VLOOKUP(A1161,Customer!$A$2:$H$501,3,FALSE))</f>
        <v>33</v>
      </c>
      <c r="D1161" s="11" t="str">
        <f>PROPER(VLOOKUP(A1161,Customer!$A$2:$H$501,4,FALSE))</f>
        <v>Female</v>
      </c>
      <c r="E1161" s="11" t="str">
        <f>PROPER(VLOOKUP(A1161,Customer!$A$2:$H$501,5,FALSE))</f>
        <v>Anthonymouth</v>
      </c>
      <c r="F1161" s="11" t="str">
        <f>PROPER(VLOOKUP(A1161,Customer!$A$2:$H$501,6,FALSE))</f>
        <v>Oklahoma</v>
      </c>
      <c r="G1161" s="11" t="str">
        <f>VLOOKUP(A1161,Customer!$A$2:$H$501,7,FALSE)</f>
        <v>USA</v>
      </c>
      <c r="H1161" s="11" t="str">
        <f>PROPER(VLOOKUP(A1161,Customer!$A$1:$J$501,10,FALSE))</f>
        <v>Gold</v>
      </c>
      <c r="I1161" s="11" t="s">
        <v>1580</v>
      </c>
      <c r="J1161" s="11" t="str">
        <f>VLOOKUP(I1161, Product!$A$2:$H$501, 2,FALSE)</f>
        <v>Beard Grooming Kit</v>
      </c>
      <c r="K1161" s="11" t="str">
        <f>VLOOKUP(I1161,Product!$A$2:$H$501,3,FALSE)</f>
        <v>Beauty</v>
      </c>
      <c r="L1161" s="11" t="str">
        <f>VLOOKUP(I1161, Product!$A$2:$H$501, 4,FALSE)</f>
        <v>Grooming</v>
      </c>
      <c r="M1161" s="11" t="str">
        <f>VLOOKUP(I1161, Product!$A$2:$H$501,5,FALSE)</f>
        <v>Erickson-Green</v>
      </c>
      <c r="N1161" s="12">
        <f>VLOOKUP(I1161, Product!$A$2:$I$501,8,FALSE)</f>
        <v>337.42</v>
      </c>
      <c r="O1161" s="12">
        <f>VLOOKUP(I1161, Product!$A$2:$I$501,9,FALSE)</f>
        <v>256</v>
      </c>
      <c r="P1161" s="11" t="s">
        <v>1813</v>
      </c>
      <c r="Q1161" s="11" t="str">
        <f>VLOOKUP(P1161,Store_Dim!$A$2:$E$21,2,FALSE)</f>
        <v>Mann-Austin</v>
      </c>
      <c r="R1161" s="11" t="str">
        <f>VLOOKUP(P1161,Store_Dim!$A$2:$E$21,3,FALSE)</f>
        <v>East</v>
      </c>
      <c r="S1161" s="11" t="str">
        <f>VLOOKUP(P1161,Store_Dim!$A$2:$E$21,4,FALSE)</f>
        <v>Vasquezborough</v>
      </c>
      <c r="T1161" s="11" t="str">
        <f>VLOOKUP(P1161,Store_Dim!$A$2:$E$21,5,FALSE)</f>
        <v>Online</v>
      </c>
      <c r="U1161" s="11" t="s">
        <v>2067</v>
      </c>
      <c r="V1161" s="14">
        <f>VLOOKUP(Table1[[#This Row],[Sales_ID]],Sales!$A$2:$O$2001,2,FALSE)</f>
        <v>45754</v>
      </c>
      <c r="W1161" s="15">
        <f>VLOOKUP(Table1[[#This Row],[Sales_ID]],Sales!$A$2:$O$2001,12,FALSE)</f>
        <v>1</v>
      </c>
      <c r="X1161" s="16" t="str">
        <f>TEXT(VLOOKUP(Table1[[#This Row],[Sales_ID]],Sales!$A$2:$O$2001,13,FALSE),"₹#,##0")</f>
        <v>₹923</v>
      </c>
      <c r="Y1161" s="51">
        <f>VLOOKUP(Table1[[#This Row],[Sales_ID]],Sales!$A$2:$O$2001,14,FALSE)</f>
        <v>0.28999999999999998</v>
      </c>
      <c r="Z1161" s="11" t="str">
        <f>VLOOKUP(Table1[[#This Row],[Sales_ID]],Sales!$A$2:$O$2001,10,FALSE)</f>
        <v>COD</v>
      </c>
      <c r="AA1161" s="50">
        <f>VLOOKUP(Table1[[#This Row],[Sales_ID]],Sales!$A$2:$O$2001,15,FALSE)</f>
        <v>655.17379999999991</v>
      </c>
    </row>
    <row r="1162" spans="1:27" x14ac:dyDescent="0.3">
      <c r="A1162" s="11" t="s">
        <v>1023</v>
      </c>
      <c r="B1162" s="11" t="str">
        <f>PROPER(VLOOKUP(A1162,Customer!$A$2:$J$501,9,FALSE))</f>
        <v>Andrew Smith</v>
      </c>
      <c r="C1162" s="11" t="str">
        <f>PROPER(VLOOKUP(A1162,Customer!$A$2:$H$501,3,FALSE))</f>
        <v>60</v>
      </c>
      <c r="D1162" s="11" t="str">
        <f>PROPER(VLOOKUP(A1162,Customer!$A$2:$H$501,4,FALSE))</f>
        <v>Male</v>
      </c>
      <c r="E1162" s="11" t="str">
        <f>PROPER(VLOOKUP(A1162,Customer!$A$2:$H$501,5,FALSE))</f>
        <v>East Matthew</v>
      </c>
      <c r="F1162" s="11" t="str">
        <f>PROPER(VLOOKUP(A1162,Customer!$A$2:$H$501,6,FALSE))</f>
        <v>Wisconsin</v>
      </c>
      <c r="G1162" s="11" t="str">
        <f>VLOOKUP(A1162,Customer!$A$2:$H$501,7,FALSE)</f>
        <v>USA</v>
      </c>
      <c r="H1162" s="11" t="str">
        <f>PROPER(VLOOKUP(A1162,Customer!$A$1:$J$501,10,FALSE))</f>
        <v>Bronze</v>
      </c>
      <c r="I1162" s="11" t="s">
        <v>1562</v>
      </c>
      <c r="J1162" s="11" t="str">
        <f>VLOOKUP(I1162, Product!$A$2:$H$501, 2,FALSE)</f>
        <v>Wireless Bluetooth Earbuds</v>
      </c>
      <c r="K1162" s="11" t="str">
        <f>VLOOKUP(I1162,Product!$A$2:$H$501,3,FALSE)</f>
        <v>Electronics</v>
      </c>
      <c r="L1162" s="11" t="str">
        <f>VLOOKUP(I1162, Product!$A$2:$H$501, 4,FALSE)</f>
        <v>Audio</v>
      </c>
      <c r="M1162" s="11" t="str">
        <f>VLOOKUP(I1162, Product!$A$2:$H$501,5,FALSE)</f>
        <v>Perez-Johnston</v>
      </c>
      <c r="N1162" s="12">
        <f>VLOOKUP(I1162, Product!$A$2:$I$501,8,FALSE)</f>
        <v>439.07</v>
      </c>
      <c r="O1162" s="12">
        <f>VLOOKUP(I1162, Product!$A$2:$I$501,9,FALSE)</f>
        <v>142</v>
      </c>
      <c r="P1162" s="11" t="s">
        <v>1804</v>
      </c>
      <c r="Q1162" s="11" t="str">
        <f>VLOOKUP(P1162,Store_Dim!$A$2:$E$21,2,FALSE)</f>
        <v>Frederick-Wright</v>
      </c>
      <c r="R1162" s="11" t="str">
        <f>VLOOKUP(P1162,Store_Dim!$A$2:$E$21,3,FALSE)</f>
        <v>West</v>
      </c>
      <c r="S1162" s="11" t="str">
        <f>VLOOKUP(P1162,Store_Dim!$A$2:$E$21,4,FALSE)</f>
        <v>New Jimmymouth</v>
      </c>
      <c r="T1162" s="11" t="str">
        <f>VLOOKUP(P1162,Store_Dim!$A$2:$E$21,5,FALSE)</f>
        <v>Flagship</v>
      </c>
      <c r="U1162" s="11" t="s">
        <v>2068</v>
      </c>
      <c r="V1162" s="14">
        <f>VLOOKUP(Table1[[#This Row],[Sales_ID]],Sales!$A$2:$O$2001,2,FALSE)</f>
        <v>45312</v>
      </c>
      <c r="W1162" s="15">
        <f>VLOOKUP(Table1[[#This Row],[Sales_ID]],Sales!$A$2:$O$2001,12,FALSE)</f>
        <v>1</v>
      </c>
      <c r="X1162" s="16" t="str">
        <f>TEXT(VLOOKUP(Table1[[#This Row],[Sales_ID]],Sales!$A$2:$O$2001,13,FALSE),"₹#,##0")</f>
        <v>₹394</v>
      </c>
      <c r="Y1162" s="51">
        <f>VLOOKUP(Table1[[#This Row],[Sales_ID]],Sales!$A$2:$O$2001,14,FALSE)</f>
        <v>0.09</v>
      </c>
      <c r="Z1162" s="11" t="str">
        <f>VLOOKUP(Table1[[#This Row],[Sales_ID]],Sales!$A$2:$O$2001,10,FALSE)</f>
        <v>PayPal</v>
      </c>
      <c r="AA1162" s="50">
        <f>VLOOKUP(Table1[[#This Row],[Sales_ID]],Sales!$A$2:$O$2001,15,FALSE)</f>
        <v>358.85849999999999</v>
      </c>
    </row>
    <row r="1163" spans="1:27" x14ac:dyDescent="0.3">
      <c r="A1163" s="11" t="s">
        <v>1139</v>
      </c>
      <c r="B1163" s="11" t="str">
        <f>PROPER(VLOOKUP(A1163,Customer!$A$2:$J$501,9,FALSE))</f>
        <v>Chloe Aguilar</v>
      </c>
      <c r="C1163" s="11" t="str">
        <f>PROPER(VLOOKUP(A1163,Customer!$A$2:$H$501,3,FALSE))</f>
        <v>58</v>
      </c>
      <c r="D1163" s="11" t="str">
        <f>PROPER(VLOOKUP(A1163,Customer!$A$2:$H$501,4,FALSE))</f>
        <v>Male</v>
      </c>
      <c r="E1163" s="11" t="str">
        <f>PROPER(VLOOKUP(A1163,Customer!$A$2:$H$501,5,FALSE))</f>
        <v>Lake Johnside</v>
      </c>
      <c r="F1163" s="11" t="str">
        <f>PROPER(VLOOKUP(A1163,Customer!$A$2:$H$501,6,FALSE))</f>
        <v>Arizona</v>
      </c>
      <c r="G1163" s="11" t="str">
        <f>VLOOKUP(A1163,Customer!$A$2:$H$501,7,FALSE)</f>
        <v>USA</v>
      </c>
      <c r="H1163" s="11" t="str">
        <f>PROPER(VLOOKUP(A1163,Customer!$A$1:$J$501,10,FALSE))</f>
        <v>Bronze</v>
      </c>
      <c r="I1163" s="11" t="s">
        <v>1678</v>
      </c>
      <c r="J1163" s="11" t="str">
        <f>VLOOKUP(I1163, Product!$A$2:$H$501, 2,FALSE)</f>
        <v>Adjustable Dumbbells 20kg</v>
      </c>
      <c r="K1163" s="11" t="str">
        <f>VLOOKUP(I1163,Product!$A$2:$H$501,3,FALSE)</f>
        <v>Sports</v>
      </c>
      <c r="L1163" s="11" t="str">
        <f>VLOOKUP(I1163, Product!$A$2:$H$501, 4,FALSE)</f>
        <v>Fitness</v>
      </c>
      <c r="M1163" s="11" t="str">
        <f>VLOOKUP(I1163, Product!$A$2:$H$501,5,FALSE)</f>
        <v>Montgomery, Benton and Miller</v>
      </c>
      <c r="N1163" s="12">
        <f>VLOOKUP(I1163, Product!$A$2:$I$501,8,FALSE)</f>
        <v>240.63</v>
      </c>
      <c r="O1163" s="12">
        <f>VLOOKUP(I1163, Product!$A$2:$I$501,9,FALSE)</f>
        <v>423</v>
      </c>
      <c r="P1163" s="11" t="s">
        <v>1792</v>
      </c>
      <c r="Q1163" s="11" t="str">
        <f>VLOOKUP(P1163,Store_Dim!$A$2:$E$21,2,FALSE)</f>
        <v>Aguirre-Keller</v>
      </c>
      <c r="R1163" s="11" t="str">
        <f>VLOOKUP(P1163,Store_Dim!$A$2:$E$21,3,FALSE)</f>
        <v>South</v>
      </c>
      <c r="S1163" s="11" t="str">
        <f>VLOOKUP(P1163,Store_Dim!$A$2:$E$21,4,FALSE)</f>
        <v>Lake Michael</v>
      </c>
      <c r="T1163" s="11" t="str">
        <f>VLOOKUP(P1163,Store_Dim!$A$2:$E$21,5,FALSE)</f>
        <v>Online</v>
      </c>
      <c r="U1163" s="11" t="s">
        <v>2069</v>
      </c>
      <c r="V1163" s="14">
        <f>VLOOKUP(Table1[[#This Row],[Sales_ID]],Sales!$A$2:$O$2001,2,FALSE)</f>
        <v>45480</v>
      </c>
      <c r="W1163" s="15">
        <f>VLOOKUP(Table1[[#This Row],[Sales_ID]],Sales!$A$2:$O$2001,12,FALSE)</f>
        <v>2</v>
      </c>
      <c r="X1163" s="16" t="str">
        <f>TEXT(VLOOKUP(Table1[[#This Row],[Sales_ID]],Sales!$A$2:$O$2001,13,FALSE),"₹#,##0")</f>
        <v>₹704</v>
      </c>
      <c r="Y1163" s="51">
        <f>VLOOKUP(Table1[[#This Row],[Sales_ID]],Sales!$A$2:$O$2001,14,FALSE)</f>
        <v>0.03</v>
      </c>
      <c r="Z1163" s="11" t="str">
        <f>VLOOKUP(Table1[[#This Row],[Sales_ID]],Sales!$A$2:$O$2001,10,FALSE)</f>
        <v>Credit Card</v>
      </c>
      <c r="AA1163" s="50">
        <f>VLOOKUP(Table1[[#This Row],[Sales_ID]],Sales!$A$2:$O$2001,15,FALSE)</f>
        <v>1365.663</v>
      </c>
    </row>
    <row r="1164" spans="1:27" x14ac:dyDescent="0.3">
      <c r="A1164" s="11" t="s">
        <v>654</v>
      </c>
      <c r="B1164" s="11" t="str">
        <f>PROPER(VLOOKUP(A1164,Customer!$A$2:$J$501,9,FALSE))</f>
        <v>Anna Perez</v>
      </c>
      <c r="C1164" s="11" t="str">
        <f>PROPER(VLOOKUP(A1164,Customer!$A$2:$H$501,3,FALSE))</f>
        <v>30</v>
      </c>
      <c r="D1164" s="11" t="str">
        <f>PROPER(VLOOKUP(A1164,Customer!$A$2:$H$501,4,FALSE))</f>
        <v>Male</v>
      </c>
      <c r="E1164" s="11" t="str">
        <f>PROPER(VLOOKUP(A1164,Customer!$A$2:$H$501,5,FALSE))</f>
        <v>South Jerry</v>
      </c>
      <c r="F1164" s="11" t="str">
        <f>PROPER(VLOOKUP(A1164,Customer!$A$2:$H$501,6,FALSE))</f>
        <v>Maine</v>
      </c>
      <c r="G1164" s="11" t="str">
        <f>VLOOKUP(A1164,Customer!$A$2:$H$501,7,FALSE)</f>
        <v>USA</v>
      </c>
      <c r="H1164" s="11" t="str">
        <f>PROPER(VLOOKUP(A1164,Customer!$A$1:$J$501,10,FALSE))</f>
        <v>Platinum</v>
      </c>
      <c r="I1164" s="11" t="s">
        <v>1576</v>
      </c>
      <c r="J1164" s="11" t="str">
        <f>VLOOKUP(I1164, Product!$A$2:$H$501, 2,FALSE)</f>
        <v>Decorative Wall Mirror</v>
      </c>
      <c r="K1164" s="11" t="str">
        <f>VLOOKUP(I1164,Product!$A$2:$H$501,3,FALSE)</f>
        <v>Home</v>
      </c>
      <c r="L1164" s="11" t="str">
        <f>VLOOKUP(I1164, Product!$A$2:$H$501, 4,FALSE)</f>
        <v>Decor</v>
      </c>
      <c r="M1164" s="11" t="str">
        <f>VLOOKUP(I1164, Product!$A$2:$H$501,5,FALSE)</f>
        <v>Luna, Anderson and Bowman</v>
      </c>
      <c r="N1164" s="12">
        <f>VLOOKUP(I1164, Product!$A$2:$I$501,8,FALSE)</f>
        <v>48.01</v>
      </c>
      <c r="O1164" s="12">
        <f>VLOOKUP(I1164, Product!$A$2:$I$501,9,FALSE)</f>
        <v>439</v>
      </c>
      <c r="P1164" s="11" t="s">
        <v>1752</v>
      </c>
      <c r="Q1164" s="11" t="str">
        <f>VLOOKUP(P1164,Store_Dim!$A$2:$E$21,2,FALSE)</f>
        <v>Rivera-Warner</v>
      </c>
      <c r="R1164" s="11" t="str">
        <f>VLOOKUP(P1164,Store_Dim!$A$2:$E$21,3,FALSE)</f>
        <v>East</v>
      </c>
      <c r="S1164" s="11" t="str">
        <f>VLOOKUP(P1164,Store_Dim!$A$2:$E$21,4,FALSE)</f>
        <v>Washingtonfurt</v>
      </c>
      <c r="T1164" s="11" t="str">
        <f>VLOOKUP(P1164,Store_Dim!$A$2:$E$21,5,FALSE)</f>
        <v>Flagship</v>
      </c>
      <c r="U1164" s="11" t="s">
        <v>2070</v>
      </c>
      <c r="V1164" s="14">
        <f>VLOOKUP(Table1[[#This Row],[Sales_ID]],Sales!$A$2:$O$2001,2,FALSE)</f>
        <v>45780</v>
      </c>
      <c r="W1164" s="15">
        <f>VLOOKUP(Table1[[#This Row],[Sales_ID]],Sales!$A$2:$O$2001,12,FALSE)</f>
        <v>4</v>
      </c>
      <c r="X1164" s="16" t="str">
        <f>TEXT(VLOOKUP(Table1[[#This Row],[Sales_ID]],Sales!$A$2:$O$2001,13,FALSE),"₹#,##0")</f>
        <v>₹453</v>
      </c>
      <c r="Y1164" s="51">
        <f>VLOOKUP(Table1[[#This Row],[Sales_ID]],Sales!$A$2:$O$2001,14,FALSE)</f>
        <v>0.28000000000000003</v>
      </c>
      <c r="Z1164" s="11" t="str">
        <f>VLOOKUP(Table1[[#This Row],[Sales_ID]],Sales!$A$2:$O$2001,10,FALSE)</f>
        <v>PayPal</v>
      </c>
      <c r="AA1164" s="50">
        <f>VLOOKUP(Table1[[#This Row],[Sales_ID]],Sales!$A$2:$O$2001,15,FALSE)</f>
        <v>1303.6895999999999</v>
      </c>
    </row>
    <row r="1165" spans="1:27" x14ac:dyDescent="0.3">
      <c r="A1165" s="11" t="s">
        <v>1428</v>
      </c>
      <c r="B1165" s="11" t="str">
        <f>PROPER(VLOOKUP(A1165,Customer!$A$2:$J$501,9,FALSE))</f>
        <v>Samantha Lee</v>
      </c>
      <c r="C1165" s="11" t="str">
        <f>PROPER(VLOOKUP(A1165,Customer!$A$2:$H$501,3,FALSE))</f>
        <v>36</v>
      </c>
      <c r="D1165" s="11" t="str">
        <f>PROPER(VLOOKUP(A1165,Customer!$A$2:$H$501,4,FALSE))</f>
        <v>Female</v>
      </c>
      <c r="E1165" s="11" t="str">
        <f>PROPER(VLOOKUP(A1165,Customer!$A$2:$H$501,5,FALSE))</f>
        <v>Port Anthony</v>
      </c>
      <c r="F1165" s="11" t="str">
        <f>PROPER(VLOOKUP(A1165,Customer!$A$2:$H$501,6,FALSE))</f>
        <v>Connecticut</v>
      </c>
      <c r="G1165" s="11" t="str">
        <f>VLOOKUP(A1165,Customer!$A$2:$H$501,7,FALSE)</f>
        <v>USA</v>
      </c>
      <c r="H1165" s="11" t="str">
        <f>PROPER(VLOOKUP(A1165,Customer!$A$1:$J$501,10,FALSE))</f>
        <v>Bronze</v>
      </c>
      <c r="I1165" s="11" t="s">
        <v>1562</v>
      </c>
      <c r="J1165" s="11" t="str">
        <f>VLOOKUP(I1165, Product!$A$2:$H$501, 2,FALSE)</f>
        <v>Wireless Bluetooth Earbuds</v>
      </c>
      <c r="K1165" s="11" t="str">
        <f>VLOOKUP(I1165,Product!$A$2:$H$501,3,FALSE)</f>
        <v>Electronics</v>
      </c>
      <c r="L1165" s="11" t="str">
        <f>VLOOKUP(I1165, Product!$A$2:$H$501, 4,FALSE)</f>
        <v>Audio</v>
      </c>
      <c r="M1165" s="11" t="str">
        <f>VLOOKUP(I1165, Product!$A$2:$H$501,5,FALSE)</f>
        <v>Perez-Johnston</v>
      </c>
      <c r="N1165" s="12">
        <f>VLOOKUP(I1165, Product!$A$2:$I$501,8,FALSE)</f>
        <v>439.07</v>
      </c>
      <c r="O1165" s="12">
        <f>VLOOKUP(I1165, Product!$A$2:$I$501,9,FALSE)</f>
        <v>142</v>
      </c>
      <c r="P1165" s="11" t="s">
        <v>1779</v>
      </c>
      <c r="Q1165" s="11" t="str">
        <f>VLOOKUP(P1165,Store_Dim!$A$2:$E$21,2,FALSE)</f>
        <v>Martinez-Mullins</v>
      </c>
      <c r="R1165" s="11" t="str">
        <f>VLOOKUP(P1165,Store_Dim!$A$2:$E$21,3,FALSE)</f>
        <v>South</v>
      </c>
      <c r="S1165" s="11" t="str">
        <f>VLOOKUP(P1165,Store_Dim!$A$2:$E$21,4,FALSE)</f>
        <v>Williamsfurt</v>
      </c>
      <c r="T1165" s="11" t="str">
        <f>VLOOKUP(P1165,Store_Dim!$A$2:$E$21,5,FALSE)</f>
        <v>Online</v>
      </c>
      <c r="U1165" s="11" t="s">
        <v>2071</v>
      </c>
      <c r="V1165" s="14">
        <f>VLOOKUP(Table1[[#This Row],[Sales_ID]],Sales!$A$2:$O$2001,2,FALSE)</f>
        <v>45349</v>
      </c>
      <c r="W1165" s="15">
        <f>VLOOKUP(Table1[[#This Row],[Sales_ID]],Sales!$A$2:$O$2001,12,FALSE)</f>
        <v>2</v>
      </c>
      <c r="X1165" s="16" t="str">
        <f>TEXT(VLOOKUP(Table1[[#This Row],[Sales_ID]],Sales!$A$2:$O$2001,13,FALSE),"₹#,##0")</f>
        <v>₹377</v>
      </c>
      <c r="Y1165" s="51">
        <f>VLOOKUP(Table1[[#This Row],[Sales_ID]],Sales!$A$2:$O$2001,14,FALSE)</f>
        <v>0.15</v>
      </c>
      <c r="Z1165" s="11" t="str">
        <f>VLOOKUP(Table1[[#This Row],[Sales_ID]],Sales!$A$2:$O$2001,10,FALSE)</f>
        <v>PayPal</v>
      </c>
      <c r="AA1165" s="50">
        <f>VLOOKUP(Table1[[#This Row],[Sales_ID]],Sales!$A$2:$O$2001,15,FALSE)</f>
        <v>641.41</v>
      </c>
    </row>
    <row r="1166" spans="1:27" x14ac:dyDescent="0.3">
      <c r="A1166" s="11" t="s">
        <v>1080</v>
      </c>
      <c r="B1166" s="11" t="str">
        <f>PROPER(VLOOKUP(A1166,Customer!$A$2:$J$501,9,FALSE))</f>
        <v>Evelyn Brown</v>
      </c>
      <c r="C1166" s="11" t="str">
        <f>PROPER(VLOOKUP(A1166,Customer!$A$2:$H$501,3,FALSE))</f>
        <v>39</v>
      </c>
      <c r="D1166" s="11" t="str">
        <f>PROPER(VLOOKUP(A1166,Customer!$A$2:$H$501,4,FALSE))</f>
        <v>Male</v>
      </c>
      <c r="E1166" s="11" t="str">
        <f>PROPER(VLOOKUP(A1166,Customer!$A$2:$H$501,5,FALSE))</f>
        <v>West Victoriaborough</v>
      </c>
      <c r="F1166" s="11" t="str">
        <f>PROPER(VLOOKUP(A1166,Customer!$A$2:$H$501,6,FALSE))</f>
        <v>New Mexico</v>
      </c>
      <c r="G1166" s="11" t="str">
        <f>VLOOKUP(A1166,Customer!$A$2:$H$501,7,FALSE)</f>
        <v>USA</v>
      </c>
      <c r="H1166" s="11" t="str">
        <f>PROPER(VLOOKUP(A1166,Customer!$A$1:$J$501,10,FALSE))</f>
        <v>Gold</v>
      </c>
      <c r="I1166" s="11" t="s">
        <v>1696</v>
      </c>
      <c r="J1166" s="11" t="str">
        <f>VLOOKUP(I1166, Product!$A$2:$H$501, 2,FALSE)</f>
        <v>Bluetooth Car Audio System</v>
      </c>
      <c r="K1166" s="11" t="str">
        <f>VLOOKUP(I1166,Product!$A$2:$H$501,3,FALSE)</f>
        <v>Electronics</v>
      </c>
      <c r="L1166" s="11" t="str">
        <f>VLOOKUP(I1166, Product!$A$2:$H$501, 4,FALSE)</f>
        <v>Audio</v>
      </c>
      <c r="M1166" s="11" t="str">
        <f>VLOOKUP(I1166, Product!$A$2:$H$501,5,FALSE)</f>
        <v>Bruce-Bowen</v>
      </c>
      <c r="N1166" s="12">
        <f>VLOOKUP(I1166, Product!$A$2:$I$501,8,FALSE)</f>
        <v>403.71</v>
      </c>
      <c r="O1166" s="12">
        <f>VLOOKUP(I1166, Product!$A$2:$I$501,9,FALSE)</f>
        <v>159</v>
      </c>
      <c r="P1166" s="11" t="s">
        <v>1779</v>
      </c>
      <c r="Q1166" s="11" t="str">
        <f>VLOOKUP(P1166,Store_Dim!$A$2:$E$21,2,FALSE)</f>
        <v>Martinez-Mullins</v>
      </c>
      <c r="R1166" s="11" t="str">
        <f>VLOOKUP(P1166,Store_Dim!$A$2:$E$21,3,FALSE)</f>
        <v>South</v>
      </c>
      <c r="S1166" s="11" t="str">
        <f>VLOOKUP(P1166,Store_Dim!$A$2:$E$21,4,FALSE)</f>
        <v>Williamsfurt</v>
      </c>
      <c r="T1166" s="11" t="str">
        <f>VLOOKUP(P1166,Store_Dim!$A$2:$E$21,5,FALSE)</f>
        <v>Online</v>
      </c>
      <c r="U1166" s="11" t="s">
        <v>2072</v>
      </c>
      <c r="V1166" s="14">
        <f>VLOOKUP(Table1[[#This Row],[Sales_ID]],Sales!$A$2:$O$2001,2,FALSE)</f>
        <v>45846</v>
      </c>
      <c r="W1166" s="15">
        <f>VLOOKUP(Table1[[#This Row],[Sales_ID]],Sales!$A$2:$O$2001,12,FALSE)</f>
        <v>2</v>
      </c>
      <c r="X1166" s="16" t="str">
        <f>TEXT(VLOOKUP(Table1[[#This Row],[Sales_ID]],Sales!$A$2:$O$2001,13,FALSE),"₹#,##0")</f>
        <v>₹130</v>
      </c>
      <c r="Y1166" s="51">
        <f>VLOOKUP(Table1[[#This Row],[Sales_ID]],Sales!$A$2:$O$2001,14,FALSE)</f>
        <v>0.23</v>
      </c>
      <c r="Z1166" s="11" t="str">
        <f>VLOOKUP(Table1[[#This Row],[Sales_ID]],Sales!$A$2:$O$2001,10,FALSE)</f>
        <v>PayPal</v>
      </c>
      <c r="AA1166" s="50">
        <f>VLOOKUP(Table1[[#This Row],[Sales_ID]],Sales!$A$2:$O$2001,15,FALSE)</f>
        <v>200.9392</v>
      </c>
    </row>
    <row r="1167" spans="1:27" x14ac:dyDescent="0.3">
      <c r="A1167" s="11" t="s">
        <v>1349</v>
      </c>
      <c r="B1167" s="11" t="str">
        <f>PROPER(VLOOKUP(A1167,Customer!$A$2:$J$501,9,FALSE))</f>
        <v>Lindsay Beasley</v>
      </c>
      <c r="C1167" s="11" t="str">
        <f>PROPER(VLOOKUP(A1167,Customer!$A$2:$H$501,3,FALSE))</f>
        <v>37</v>
      </c>
      <c r="D1167" s="11" t="str">
        <f>PROPER(VLOOKUP(A1167,Customer!$A$2:$H$501,4,FALSE))</f>
        <v>Female</v>
      </c>
      <c r="E1167" s="11" t="str">
        <f>PROPER(VLOOKUP(A1167,Customer!$A$2:$H$501,5,FALSE))</f>
        <v>Wesleyhaven</v>
      </c>
      <c r="F1167" s="11" t="str">
        <f>PROPER(VLOOKUP(A1167,Customer!$A$2:$H$501,6,FALSE))</f>
        <v>Idaho</v>
      </c>
      <c r="G1167" s="11" t="str">
        <f>VLOOKUP(A1167,Customer!$A$2:$H$501,7,FALSE)</f>
        <v>USA</v>
      </c>
      <c r="H1167" s="11" t="str">
        <f>PROPER(VLOOKUP(A1167,Customer!$A$1:$J$501,10,FALSE))</f>
        <v>Silver</v>
      </c>
      <c r="I1167" s="11" t="s">
        <v>1736</v>
      </c>
      <c r="J1167" s="11" t="str">
        <f>VLOOKUP(I1167, Product!$A$2:$H$501, 2,FALSE)</f>
        <v>Vitamin E Body Lotion</v>
      </c>
      <c r="K1167" s="11" t="str">
        <f>VLOOKUP(I1167,Product!$A$2:$H$501,3,FALSE)</f>
        <v>Beauty</v>
      </c>
      <c r="L1167" s="11" t="str">
        <f>VLOOKUP(I1167, Product!$A$2:$H$501, 4,FALSE)</f>
        <v>Skincare</v>
      </c>
      <c r="M1167" s="11" t="str">
        <f>VLOOKUP(I1167, Product!$A$2:$H$501,5,FALSE)</f>
        <v>Hoffman-Williams</v>
      </c>
      <c r="N1167" s="12">
        <f>VLOOKUP(I1167, Product!$A$2:$I$501,8,FALSE)</f>
        <v>358.47</v>
      </c>
      <c r="O1167" s="12">
        <f>VLOOKUP(I1167, Product!$A$2:$I$501,9,FALSE)</f>
        <v>213</v>
      </c>
      <c r="P1167" s="11" t="s">
        <v>1794</v>
      </c>
      <c r="Q1167" s="11" t="str">
        <f>VLOOKUP(P1167,Store_Dim!$A$2:$E$21,2,FALSE)</f>
        <v>Thomas, Bridges and Harris</v>
      </c>
      <c r="R1167" s="11" t="str">
        <f>VLOOKUP(P1167,Store_Dim!$A$2:$E$21,3,FALSE)</f>
        <v>North</v>
      </c>
      <c r="S1167" s="11" t="str">
        <f>VLOOKUP(P1167,Store_Dim!$A$2:$E$21,4,FALSE)</f>
        <v>Sabrinatown</v>
      </c>
      <c r="T1167" s="11" t="str">
        <f>VLOOKUP(P1167,Store_Dim!$A$2:$E$21,5,FALSE)</f>
        <v>Online</v>
      </c>
      <c r="U1167" s="11" t="s">
        <v>2073</v>
      </c>
      <c r="V1167" s="14">
        <f>VLOOKUP(Table1[[#This Row],[Sales_ID]],Sales!$A$2:$O$2001,2,FALSE)</f>
        <v>45729</v>
      </c>
      <c r="W1167" s="15">
        <f>VLOOKUP(Table1[[#This Row],[Sales_ID]],Sales!$A$2:$O$2001,12,FALSE)</f>
        <v>1</v>
      </c>
      <c r="X1167" s="16" t="str">
        <f>TEXT(VLOOKUP(Table1[[#This Row],[Sales_ID]],Sales!$A$2:$O$2001,13,FALSE),"₹#,##0")</f>
        <v>₹809</v>
      </c>
      <c r="Y1167" s="51">
        <f>VLOOKUP(Table1[[#This Row],[Sales_ID]],Sales!$A$2:$O$2001,14,FALSE)</f>
        <v>0.09</v>
      </c>
      <c r="Z1167" s="11" t="str">
        <f>VLOOKUP(Table1[[#This Row],[Sales_ID]],Sales!$A$2:$O$2001,10,FALSE)</f>
        <v>COD</v>
      </c>
      <c r="AA1167" s="50">
        <f>VLOOKUP(Table1[[#This Row],[Sales_ID]],Sales!$A$2:$O$2001,15,FALSE)</f>
        <v>736.59950000000003</v>
      </c>
    </row>
    <row r="1168" spans="1:27" x14ac:dyDescent="0.3">
      <c r="A1168" s="11" t="s">
        <v>301</v>
      </c>
      <c r="B1168" s="11" t="str">
        <f>PROPER(VLOOKUP(A1168,Customer!$A$2:$J$501,9,FALSE))</f>
        <v>Thomas Robinson</v>
      </c>
      <c r="C1168" s="11" t="str">
        <f>PROPER(VLOOKUP(A1168,Customer!$A$2:$H$501,3,FALSE))</f>
        <v>48</v>
      </c>
      <c r="D1168" s="11" t="str">
        <f>PROPER(VLOOKUP(A1168,Customer!$A$2:$H$501,4,FALSE))</f>
        <v>Female</v>
      </c>
      <c r="E1168" s="11" t="str">
        <f>PROPER(VLOOKUP(A1168,Customer!$A$2:$H$501,5,FALSE))</f>
        <v>Nicholastown</v>
      </c>
      <c r="F1168" s="11" t="str">
        <f>PROPER(VLOOKUP(A1168,Customer!$A$2:$H$501,6,FALSE))</f>
        <v>Georgia</v>
      </c>
      <c r="G1168" s="11" t="str">
        <f>VLOOKUP(A1168,Customer!$A$2:$H$501,7,FALSE)</f>
        <v>USA</v>
      </c>
      <c r="H1168" s="11" t="str">
        <f>PROPER(VLOOKUP(A1168,Customer!$A$1:$J$501,10,FALSE))</f>
        <v>Bronze</v>
      </c>
      <c r="I1168" s="11" t="s">
        <v>1638</v>
      </c>
      <c r="J1168" s="11" t="str">
        <f>VLOOKUP(I1168, Product!$A$2:$H$501, 2,FALSE)</f>
        <v>High-Grip Football</v>
      </c>
      <c r="K1168" s="11" t="str">
        <f>VLOOKUP(I1168,Product!$A$2:$H$501,3,FALSE)</f>
        <v>Sports</v>
      </c>
      <c r="L1168" s="11" t="str">
        <f>VLOOKUP(I1168, Product!$A$2:$H$501, 4,FALSE)</f>
        <v>Team Sports</v>
      </c>
      <c r="M1168" s="11" t="str">
        <f>VLOOKUP(I1168, Product!$A$2:$H$501,5,FALSE)</f>
        <v>Bridges, Banks and Cummings</v>
      </c>
      <c r="N1168" s="12">
        <f>VLOOKUP(I1168, Product!$A$2:$I$501,8,FALSE)</f>
        <v>318.91000000000003</v>
      </c>
      <c r="O1168" s="12">
        <f>VLOOKUP(I1168, Product!$A$2:$I$501,9,FALSE)</f>
        <v>114</v>
      </c>
      <c r="P1168" s="11" t="s">
        <v>1786</v>
      </c>
      <c r="Q1168" s="11" t="str">
        <f>VLOOKUP(P1168,Store_Dim!$A$2:$E$21,2,FALSE)</f>
        <v>Moore, Padilla and Butler</v>
      </c>
      <c r="R1168" s="11" t="str">
        <f>VLOOKUP(P1168,Store_Dim!$A$2:$E$21,3,FALSE)</f>
        <v>South</v>
      </c>
      <c r="S1168" s="11" t="str">
        <f>VLOOKUP(P1168,Store_Dim!$A$2:$E$21,4,FALSE)</f>
        <v>East Johnstad</v>
      </c>
      <c r="T1168" s="11" t="str">
        <f>VLOOKUP(P1168,Store_Dim!$A$2:$E$21,5,FALSE)</f>
        <v>Flagship</v>
      </c>
      <c r="U1168" s="11" t="s">
        <v>2074</v>
      </c>
      <c r="V1168" s="14">
        <f>VLOOKUP(Table1[[#This Row],[Sales_ID]],Sales!$A$2:$O$2001,2,FALSE)</f>
        <v>45768</v>
      </c>
      <c r="W1168" s="15">
        <f>VLOOKUP(Table1[[#This Row],[Sales_ID]],Sales!$A$2:$O$2001,12,FALSE)</f>
        <v>3</v>
      </c>
      <c r="X1168" s="16" t="str">
        <f>TEXT(VLOOKUP(Table1[[#This Row],[Sales_ID]],Sales!$A$2:$O$2001,13,FALSE),"₹#,##0")</f>
        <v>₹499</v>
      </c>
      <c r="Y1168" s="51">
        <f>VLOOKUP(Table1[[#This Row],[Sales_ID]],Sales!$A$2:$O$2001,14,FALSE)</f>
        <v>0.05</v>
      </c>
      <c r="Z1168" s="11" t="str">
        <f>VLOOKUP(Table1[[#This Row],[Sales_ID]],Sales!$A$2:$O$2001,10,FALSE)</f>
        <v>PayPal</v>
      </c>
      <c r="AA1168" s="50">
        <f>VLOOKUP(Table1[[#This Row],[Sales_ID]],Sales!$A$2:$O$2001,15,FALSE)</f>
        <v>1422.492</v>
      </c>
    </row>
    <row r="1169" spans="1:27" x14ac:dyDescent="0.3">
      <c r="A1169" s="11" t="s">
        <v>100</v>
      </c>
      <c r="B1169" s="11" t="str">
        <f>PROPER(VLOOKUP(A1169,Customer!$A$2:$J$501,9,FALSE))</f>
        <v>Jonathan Steele</v>
      </c>
      <c r="C1169" s="11" t="str">
        <f>PROPER(VLOOKUP(A1169,Customer!$A$2:$H$501,3,FALSE))</f>
        <v>52</v>
      </c>
      <c r="D1169" s="11" t="str">
        <f>PROPER(VLOOKUP(A1169,Customer!$A$2:$H$501,4,FALSE))</f>
        <v>Female</v>
      </c>
      <c r="E1169" s="11" t="str">
        <f>PROPER(VLOOKUP(A1169,Customer!$A$2:$H$501,5,FALSE))</f>
        <v>Molinabury</v>
      </c>
      <c r="F1169" s="11" t="str">
        <f>PROPER(VLOOKUP(A1169,Customer!$A$2:$H$501,6,FALSE))</f>
        <v>Oregon</v>
      </c>
      <c r="G1169" s="11" t="str">
        <f>VLOOKUP(A1169,Customer!$A$2:$H$501,7,FALSE)</f>
        <v>USA</v>
      </c>
      <c r="H1169" s="11" t="str">
        <f>PROPER(VLOOKUP(A1169,Customer!$A$1:$J$501,10,FALSE))</f>
        <v>Silver</v>
      </c>
      <c r="I1169" s="11" t="s">
        <v>1684</v>
      </c>
      <c r="J1169" s="11" t="str">
        <f>VLOOKUP(I1169, Product!$A$2:$H$501, 2,FALSE)</f>
        <v>Wooden Nightstand</v>
      </c>
      <c r="K1169" s="11" t="str">
        <f>VLOOKUP(I1169,Product!$A$2:$H$501,3,FALSE)</f>
        <v>Home</v>
      </c>
      <c r="L1169" s="11" t="str">
        <f>VLOOKUP(I1169, Product!$A$2:$H$501, 4,FALSE)</f>
        <v>Furniture</v>
      </c>
      <c r="M1169" s="11" t="str">
        <f>VLOOKUP(I1169, Product!$A$2:$H$501,5,FALSE)</f>
        <v>Wolfe, Ross and Hester</v>
      </c>
      <c r="N1169" s="12">
        <f>VLOOKUP(I1169, Product!$A$2:$I$501,8,FALSE)</f>
        <v>243.7</v>
      </c>
      <c r="O1169" s="12">
        <f>VLOOKUP(I1169, Product!$A$2:$I$501,9,FALSE)</f>
        <v>130</v>
      </c>
      <c r="P1169" s="11" t="s">
        <v>1766</v>
      </c>
      <c r="Q1169" s="11" t="str">
        <f>VLOOKUP(P1169,Store_Dim!$A$2:$E$21,2,FALSE)</f>
        <v>Johnson-Wright</v>
      </c>
      <c r="R1169" s="11" t="str">
        <f>VLOOKUP(P1169,Store_Dim!$A$2:$E$21,3,FALSE)</f>
        <v>North</v>
      </c>
      <c r="S1169" s="11" t="str">
        <f>VLOOKUP(P1169,Store_Dim!$A$2:$E$21,4,FALSE)</f>
        <v>Hoodberg</v>
      </c>
      <c r="T1169" s="11" t="str">
        <f>VLOOKUP(P1169,Store_Dim!$A$2:$E$21,5,FALSE)</f>
        <v>Outlet</v>
      </c>
      <c r="U1169" s="11" t="s">
        <v>2075</v>
      </c>
      <c r="V1169" s="14">
        <f>VLOOKUP(Table1[[#This Row],[Sales_ID]],Sales!$A$2:$O$2001,2,FALSE)</f>
        <v>45606</v>
      </c>
      <c r="W1169" s="15">
        <f>VLOOKUP(Table1[[#This Row],[Sales_ID]],Sales!$A$2:$O$2001,12,FALSE)</f>
        <v>2</v>
      </c>
      <c r="X1169" s="16" t="str">
        <f>TEXT(VLOOKUP(Table1[[#This Row],[Sales_ID]],Sales!$A$2:$O$2001,13,FALSE),"₹#,##0")</f>
        <v>₹895</v>
      </c>
      <c r="Y1169" s="51">
        <f>VLOOKUP(Table1[[#This Row],[Sales_ID]],Sales!$A$2:$O$2001,14,FALSE)</f>
        <v>0.25</v>
      </c>
      <c r="Z1169" s="11" t="str">
        <f>VLOOKUP(Table1[[#This Row],[Sales_ID]],Sales!$A$2:$O$2001,10,FALSE)</f>
        <v>Credit Card</v>
      </c>
      <c r="AA1169" s="50">
        <f>VLOOKUP(Table1[[#This Row],[Sales_ID]],Sales!$A$2:$O$2001,15,FALSE)</f>
        <v>1341.87</v>
      </c>
    </row>
    <row r="1170" spans="1:27" x14ac:dyDescent="0.3">
      <c r="A1170" s="11" t="s">
        <v>1190</v>
      </c>
      <c r="B1170" s="11" t="str">
        <f>PROPER(VLOOKUP(A1170,Customer!$A$2:$J$501,9,FALSE))</f>
        <v>Erika Padilla</v>
      </c>
      <c r="C1170" s="11" t="str">
        <f>PROPER(VLOOKUP(A1170,Customer!$A$2:$H$501,3,FALSE))</f>
        <v>50</v>
      </c>
      <c r="D1170" s="11" t="str">
        <f>PROPER(VLOOKUP(A1170,Customer!$A$2:$H$501,4,FALSE))</f>
        <v>Male</v>
      </c>
      <c r="E1170" s="11" t="str">
        <f>PROPER(VLOOKUP(A1170,Customer!$A$2:$H$501,5,FALSE))</f>
        <v>Andrewsland</v>
      </c>
      <c r="F1170" s="11" t="str">
        <f>PROPER(VLOOKUP(A1170,Customer!$A$2:$H$501,6,FALSE))</f>
        <v>Alabama</v>
      </c>
      <c r="G1170" s="11" t="str">
        <f>VLOOKUP(A1170,Customer!$A$2:$H$501,7,FALSE)</f>
        <v>USA</v>
      </c>
      <c r="H1170" s="11" t="str">
        <f>PROPER(VLOOKUP(A1170,Customer!$A$1:$J$501,10,FALSE))</f>
        <v>Silver</v>
      </c>
      <c r="I1170" s="11" t="s">
        <v>1555</v>
      </c>
      <c r="J1170" s="11" t="str">
        <f>VLOOKUP(I1170, Product!$A$2:$H$501, 2,FALSE)</f>
        <v>Men's Leather Belt</v>
      </c>
      <c r="K1170" s="11" t="str">
        <f>VLOOKUP(I1170,Product!$A$2:$H$501,3,FALSE)</f>
        <v>Clothing</v>
      </c>
      <c r="L1170" s="11" t="str">
        <f>VLOOKUP(I1170, Product!$A$2:$H$501, 4,FALSE)</f>
        <v>Accessories</v>
      </c>
      <c r="M1170" s="11" t="str">
        <f>VLOOKUP(I1170, Product!$A$2:$H$501,5,FALSE)</f>
        <v>Baldwin, Garza and Gonzalez</v>
      </c>
      <c r="N1170" s="12">
        <f>VLOOKUP(I1170, Product!$A$2:$I$501,8,FALSE)</f>
        <v>261</v>
      </c>
      <c r="O1170" s="12">
        <f>VLOOKUP(I1170, Product!$A$2:$I$501,9,FALSE)</f>
        <v>59</v>
      </c>
      <c r="P1170" s="11" t="s">
        <v>1766</v>
      </c>
      <c r="Q1170" s="11" t="str">
        <f>VLOOKUP(P1170,Store_Dim!$A$2:$E$21,2,FALSE)</f>
        <v>Johnson-Wright</v>
      </c>
      <c r="R1170" s="11" t="str">
        <f>VLOOKUP(P1170,Store_Dim!$A$2:$E$21,3,FALSE)</f>
        <v>North</v>
      </c>
      <c r="S1170" s="11" t="str">
        <f>VLOOKUP(P1170,Store_Dim!$A$2:$E$21,4,FALSE)</f>
        <v>Hoodberg</v>
      </c>
      <c r="T1170" s="11" t="str">
        <f>VLOOKUP(P1170,Store_Dim!$A$2:$E$21,5,FALSE)</f>
        <v>Outlet</v>
      </c>
      <c r="U1170" s="11" t="s">
        <v>1851</v>
      </c>
      <c r="V1170" s="14">
        <f>VLOOKUP(Table1[[#This Row],[Sales_ID]],Sales!$A$2:$O$2001,2,FALSE)</f>
        <v>45552</v>
      </c>
      <c r="W1170" s="15">
        <f>VLOOKUP(Table1[[#This Row],[Sales_ID]],Sales!$A$2:$O$2001,12,FALSE)</f>
        <v>4</v>
      </c>
      <c r="X1170" s="16" t="str">
        <f>TEXT(VLOOKUP(Table1[[#This Row],[Sales_ID]],Sales!$A$2:$O$2001,13,FALSE),"₹#,##0")</f>
        <v>₹853</v>
      </c>
      <c r="Y1170" s="51">
        <f>VLOOKUP(Table1[[#This Row],[Sales_ID]],Sales!$A$2:$O$2001,14,FALSE)</f>
        <v>0.14000000000000001</v>
      </c>
      <c r="Z1170" s="11" t="str">
        <f>VLOOKUP(Table1[[#This Row],[Sales_ID]],Sales!$A$2:$O$2001,10,FALSE)</f>
        <v>PayPal</v>
      </c>
      <c r="AA1170" s="50">
        <f>VLOOKUP(Table1[[#This Row],[Sales_ID]],Sales!$A$2:$O$2001,15,FALSE)</f>
        <v>2933.3224</v>
      </c>
    </row>
    <row r="1171" spans="1:27" x14ac:dyDescent="0.3">
      <c r="A1171" s="11" t="s">
        <v>449</v>
      </c>
      <c r="B1171" s="11" t="str">
        <f>PROPER(VLOOKUP(A1171,Customer!$A$2:$J$501,9,FALSE))</f>
        <v>Joseph Richards</v>
      </c>
      <c r="C1171" s="11" t="str">
        <f>PROPER(VLOOKUP(A1171,Customer!$A$2:$H$501,3,FALSE))</f>
        <v>34</v>
      </c>
      <c r="D1171" s="11" t="str">
        <f>PROPER(VLOOKUP(A1171,Customer!$A$2:$H$501,4,FALSE))</f>
        <v>Female</v>
      </c>
      <c r="E1171" s="11" t="str">
        <f>PROPER(VLOOKUP(A1171,Customer!$A$2:$H$501,5,FALSE))</f>
        <v>Wigginsville</v>
      </c>
      <c r="F1171" s="11" t="str">
        <f>PROPER(VLOOKUP(A1171,Customer!$A$2:$H$501,6,FALSE))</f>
        <v>Alabama</v>
      </c>
      <c r="G1171" s="11" t="str">
        <f>VLOOKUP(A1171,Customer!$A$2:$H$501,7,FALSE)</f>
        <v>USA</v>
      </c>
      <c r="H1171" s="11" t="str">
        <f>PROPER(VLOOKUP(A1171,Customer!$A$1:$J$501,10,FALSE))</f>
        <v>Bronze</v>
      </c>
      <c r="I1171" s="11" t="s">
        <v>1698</v>
      </c>
      <c r="J1171" s="11" t="str">
        <f>VLOOKUP(I1171, Product!$A$2:$H$501, 2,FALSE)</f>
        <v>Women's Ankle Boots</v>
      </c>
      <c r="K1171" s="11" t="str">
        <f>VLOOKUP(I1171,Product!$A$2:$H$501,3,FALSE)</f>
        <v>Clothing</v>
      </c>
      <c r="L1171" s="11" t="str">
        <f>VLOOKUP(I1171, Product!$A$2:$H$501, 4,FALSE)</f>
        <v>Footwear</v>
      </c>
      <c r="M1171" s="11" t="str">
        <f>VLOOKUP(I1171, Product!$A$2:$H$501,5,FALSE)</f>
        <v>Poole PLC</v>
      </c>
      <c r="N1171" s="12">
        <f>VLOOKUP(I1171, Product!$A$2:$I$501,8,FALSE)</f>
        <v>158.13999999999999</v>
      </c>
      <c r="O1171" s="12">
        <f>VLOOKUP(I1171, Product!$A$2:$I$501,9,FALSE)</f>
        <v>82</v>
      </c>
      <c r="P1171" s="11" t="s">
        <v>1786</v>
      </c>
      <c r="Q1171" s="11" t="str">
        <f>VLOOKUP(P1171,Store_Dim!$A$2:$E$21,2,FALSE)</f>
        <v>Moore, Padilla and Butler</v>
      </c>
      <c r="R1171" s="11" t="str">
        <f>VLOOKUP(P1171,Store_Dim!$A$2:$E$21,3,FALSE)</f>
        <v>South</v>
      </c>
      <c r="S1171" s="11" t="str">
        <f>VLOOKUP(P1171,Store_Dim!$A$2:$E$21,4,FALSE)</f>
        <v>East Johnstad</v>
      </c>
      <c r="T1171" s="11" t="str">
        <f>VLOOKUP(P1171,Store_Dim!$A$2:$E$21,5,FALSE)</f>
        <v>Flagship</v>
      </c>
      <c r="U1171" s="11" t="s">
        <v>2076</v>
      </c>
      <c r="V1171" s="14">
        <f>VLOOKUP(Table1[[#This Row],[Sales_ID]],Sales!$A$2:$O$2001,2,FALSE)</f>
        <v>45513</v>
      </c>
      <c r="W1171" s="15">
        <f>VLOOKUP(Table1[[#This Row],[Sales_ID]],Sales!$A$2:$O$2001,12,FALSE)</f>
        <v>4</v>
      </c>
      <c r="X1171" s="16" t="str">
        <f>TEXT(VLOOKUP(Table1[[#This Row],[Sales_ID]],Sales!$A$2:$O$2001,13,FALSE),"₹#,##0")</f>
        <v>₹578</v>
      </c>
      <c r="Y1171" s="51">
        <f>VLOOKUP(Table1[[#This Row],[Sales_ID]],Sales!$A$2:$O$2001,14,FALSE)</f>
        <v>0.01</v>
      </c>
      <c r="Z1171" s="11" t="str">
        <f>VLOOKUP(Table1[[#This Row],[Sales_ID]],Sales!$A$2:$O$2001,10,FALSE)</f>
        <v>Credit Card</v>
      </c>
      <c r="AA1171" s="50">
        <f>VLOOKUP(Table1[[#This Row],[Sales_ID]],Sales!$A$2:$O$2001,15,FALSE)</f>
        <v>2290.4243999999999</v>
      </c>
    </row>
    <row r="1172" spans="1:27" x14ac:dyDescent="0.3">
      <c r="A1172" s="11" t="s">
        <v>1492</v>
      </c>
      <c r="B1172" s="11" t="str">
        <f>PROPER(VLOOKUP(A1172,Customer!$A$2:$J$501,9,FALSE))</f>
        <v>Sara Ingram</v>
      </c>
      <c r="C1172" s="11" t="str">
        <f>PROPER(VLOOKUP(A1172,Customer!$A$2:$H$501,3,FALSE))</f>
        <v>46</v>
      </c>
      <c r="D1172" s="11" t="str">
        <f>PROPER(VLOOKUP(A1172,Customer!$A$2:$H$501,4,FALSE))</f>
        <v>Female</v>
      </c>
      <c r="E1172" s="11" t="str">
        <f>PROPER(VLOOKUP(A1172,Customer!$A$2:$H$501,5,FALSE))</f>
        <v>East Dillonview</v>
      </c>
      <c r="F1172" s="11" t="str">
        <f>PROPER(VLOOKUP(A1172,Customer!$A$2:$H$501,6,FALSE))</f>
        <v>Virginia</v>
      </c>
      <c r="G1172" s="11" t="str">
        <f>VLOOKUP(A1172,Customer!$A$2:$H$501,7,FALSE)</f>
        <v>USA</v>
      </c>
      <c r="H1172" s="11" t="str">
        <f>PROPER(VLOOKUP(A1172,Customer!$A$1:$J$501,10,FALSE))</f>
        <v>Bronze</v>
      </c>
      <c r="I1172" s="11" t="s">
        <v>1630</v>
      </c>
      <c r="J1172" s="11" t="str">
        <f>VLOOKUP(I1172, Product!$A$2:$H$501, 2,FALSE)</f>
        <v>Yoga Exercise Mat</v>
      </c>
      <c r="K1172" s="11" t="str">
        <f>VLOOKUP(I1172,Product!$A$2:$H$501,3,FALSE)</f>
        <v>Sports</v>
      </c>
      <c r="L1172" s="11" t="str">
        <f>VLOOKUP(I1172, Product!$A$2:$H$501, 4,FALSE)</f>
        <v>Fitness</v>
      </c>
      <c r="M1172" s="11" t="str">
        <f>VLOOKUP(I1172, Product!$A$2:$H$501,5,FALSE)</f>
        <v>Carroll, Long and Mendoza</v>
      </c>
      <c r="N1172" s="12">
        <f>VLOOKUP(I1172, Product!$A$2:$I$501,8,FALSE)</f>
        <v>313.26</v>
      </c>
      <c r="O1172" s="12">
        <f>VLOOKUP(I1172, Product!$A$2:$I$501,9,FALSE)</f>
        <v>369</v>
      </c>
      <c r="P1172" s="11" t="s">
        <v>1807</v>
      </c>
      <c r="Q1172" s="11" t="str">
        <f>VLOOKUP(P1172,Store_Dim!$A$2:$E$21,2,FALSE)</f>
        <v>Holloway Ltd</v>
      </c>
      <c r="R1172" s="11" t="str">
        <f>VLOOKUP(P1172,Store_Dim!$A$2:$E$21,3,FALSE)</f>
        <v>North</v>
      </c>
      <c r="S1172" s="11" t="str">
        <f>VLOOKUP(P1172,Store_Dim!$A$2:$E$21,4,FALSE)</f>
        <v>Bensonhaven</v>
      </c>
      <c r="T1172" s="11" t="str">
        <f>VLOOKUP(P1172,Store_Dim!$A$2:$E$21,5,FALSE)</f>
        <v>Flagship</v>
      </c>
      <c r="U1172" s="11" t="s">
        <v>2077</v>
      </c>
      <c r="V1172" s="14">
        <f>VLOOKUP(Table1[[#This Row],[Sales_ID]],Sales!$A$2:$O$2001,2,FALSE)</f>
        <v>45356</v>
      </c>
      <c r="W1172" s="15">
        <f>VLOOKUP(Table1[[#This Row],[Sales_ID]],Sales!$A$2:$O$2001,12,FALSE)</f>
        <v>4</v>
      </c>
      <c r="X1172" s="16" t="str">
        <f>TEXT(VLOOKUP(Table1[[#This Row],[Sales_ID]],Sales!$A$2:$O$2001,13,FALSE),"₹#,##0")</f>
        <v>₹982</v>
      </c>
      <c r="Y1172" s="51">
        <f>VLOOKUP(Table1[[#This Row],[Sales_ID]],Sales!$A$2:$O$2001,14,FALSE)</f>
        <v>0.2</v>
      </c>
      <c r="Z1172" s="11" t="str">
        <f>VLOOKUP(Table1[[#This Row],[Sales_ID]],Sales!$A$2:$O$2001,10,FALSE)</f>
        <v>PayPal</v>
      </c>
      <c r="AA1172" s="50">
        <f>VLOOKUP(Table1[[#This Row],[Sales_ID]],Sales!$A$2:$O$2001,15,FALSE)</f>
        <v>3143.84</v>
      </c>
    </row>
    <row r="1173" spans="1:27" x14ac:dyDescent="0.3">
      <c r="A1173" s="11" t="s">
        <v>1389</v>
      </c>
      <c r="B1173" s="11" t="str">
        <f>PROPER(VLOOKUP(A1173,Customer!$A$2:$J$501,9,FALSE))</f>
        <v>William Cortez</v>
      </c>
      <c r="C1173" s="11" t="str">
        <f>PROPER(VLOOKUP(A1173,Customer!$A$2:$H$501,3,FALSE))</f>
        <v>29</v>
      </c>
      <c r="D1173" s="11" t="str">
        <f>PROPER(VLOOKUP(A1173,Customer!$A$2:$H$501,4,FALSE))</f>
        <v>Male</v>
      </c>
      <c r="E1173" s="11" t="str">
        <f>PROPER(VLOOKUP(A1173,Customer!$A$2:$H$501,5,FALSE))</f>
        <v>Port Hannahport</v>
      </c>
      <c r="F1173" s="11" t="str">
        <f>PROPER(VLOOKUP(A1173,Customer!$A$2:$H$501,6,FALSE))</f>
        <v>Ohio</v>
      </c>
      <c r="G1173" s="11" t="str">
        <f>VLOOKUP(A1173,Customer!$A$2:$H$501,7,FALSE)</f>
        <v>USA</v>
      </c>
      <c r="H1173" s="11" t="str">
        <f>PROPER(VLOOKUP(A1173,Customer!$A$1:$J$501,10,FALSE))</f>
        <v>Bronze</v>
      </c>
      <c r="I1173" s="11" t="s">
        <v>1744</v>
      </c>
      <c r="J1173" s="11" t="str">
        <f>VLOOKUP(I1173, Product!$A$2:$H$501, 2,FALSE)</f>
        <v>Portable Bluetooth Speaker</v>
      </c>
      <c r="K1173" s="11" t="str">
        <f>VLOOKUP(I1173,Product!$A$2:$H$501,3,FALSE)</f>
        <v>Electronics</v>
      </c>
      <c r="L1173" s="11" t="str">
        <f>VLOOKUP(I1173, Product!$A$2:$H$501, 4,FALSE)</f>
        <v>Audio</v>
      </c>
      <c r="M1173" s="11" t="str">
        <f>VLOOKUP(I1173, Product!$A$2:$H$501,5,FALSE)</f>
        <v>Flores-King</v>
      </c>
      <c r="N1173" s="12">
        <f>VLOOKUP(I1173, Product!$A$2:$I$501,8,FALSE)</f>
        <v>431.67</v>
      </c>
      <c r="O1173" s="12">
        <f>VLOOKUP(I1173, Product!$A$2:$I$501,9,FALSE)</f>
        <v>73</v>
      </c>
      <c r="P1173" s="11" t="s">
        <v>1813</v>
      </c>
      <c r="Q1173" s="11" t="str">
        <f>VLOOKUP(P1173,Store_Dim!$A$2:$E$21,2,FALSE)</f>
        <v>Mann-Austin</v>
      </c>
      <c r="R1173" s="11" t="str">
        <f>VLOOKUP(P1173,Store_Dim!$A$2:$E$21,3,FALSE)</f>
        <v>East</v>
      </c>
      <c r="S1173" s="11" t="str">
        <f>VLOOKUP(P1173,Store_Dim!$A$2:$E$21,4,FALSE)</f>
        <v>Vasquezborough</v>
      </c>
      <c r="T1173" s="11" t="str">
        <f>VLOOKUP(P1173,Store_Dim!$A$2:$E$21,5,FALSE)</f>
        <v>Online</v>
      </c>
      <c r="U1173" s="11" t="s">
        <v>2078</v>
      </c>
      <c r="V1173" s="14">
        <f>VLOOKUP(Table1[[#This Row],[Sales_ID]],Sales!$A$2:$O$2001,2,FALSE)</f>
        <v>45925</v>
      </c>
      <c r="W1173" s="15">
        <f>VLOOKUP(Table1[[#This Row],[Sales_ID]],Sales!$A$2:$O$2001,12,FALSE)</f>
        <v>1</v>
      </c>
      <c r="X1173" s="16" t="str">
        <f>TEXT(VLOOKUP(Table1[[#This Row],[Sales_ID]],Sales!$A$2:$O$2001,13,FALSE),"₹#,##0")</f>
        <v>₹550</v>
      </c>
      <c r="Y1173" s="51">
        <f>VLOOKUP(Table1[[#This Row],[Sales_ID]],Sales!$A$2:$O$2001,14,FALSE)</f>
        <v>0.1</v>
      </c>
      <c r="Z1173" s="11" t="str">
        <f>VLOOKUP(Table1[[#This Row],[Sales_ID]],Sales!$A$2:$O$2001,10,FALSE)</f>
        <v>PayPal</v>
      </c>
      <c r="AA1173" s="50">
        <f>VLOOKUP(Table1[[#This Row],[Sales_ID]],Sales!$A$2:$O$2001,15,FALSE)</f>
        <v>494.56799999999998</v>
      </c>
    </row>
    <row r="1174" spans="1:27" x14ac:dyDescent="0.3">
      <c r="A1174" s="11" t="s">
        <v>770</v>
      </c>
      <c r="B1174" s="11" t="str">
        <f>PROPER(VLOOKUP(A1174,Customer!$A$2:$J$501,9,FALSE))</f>
        <v>William Hull</v>
      </c>
      <c r="C1174" s="11" t="str">
        <f>PROPER(VLOOKUP(A1174,Customer!$A$2:$H$501,3,FALSE))</f>
        <v>59</v>
      </c>
      <c r="D1174" s="11" t="str">
        <f>PROPER(VLOOKUP(A1174,Customer!$A$2:$H$501,4,FALSE))</f>
        <v>Female</v>
      </c>
      <c r="E1174" s="11" t="str">
        <f>PROPER(VLOOKUP(A1174,Customer!$A$2:$H$501,5,FALSE))</f>
        <v>Heathfort</v>
      </c>
      <c r="F1174" s="11" t="str">
        <f>PROPER(VLOOKUP(A1174,Customer!$A$2:$H$501,6,FALSE))</f>
        <v>Michigan</v>
      </c>
      <c r="G1174" s="11" t="str">
        <f>VLOOKUP(A1174,Customer!$A$2:$H$501,7,FALSE)</f>
        <v>USA</v>
      </c>
      <c r="H1174" s="11" t="str">
        <f>PROPER(VLOOKUP(A1174,Customer!$A$1:$J$501,10,FALSE))</f>
        <v>Platinum</v>
      </c>
      <c r="I1174" s="11" t="s">
        <v>1732</v>
      </c>
      <c r="J1174" s="11" t="str">
        <f>VLOOKUP(I1174, Product!$A$2:$H$501, 2,FALSE)</f>
        <v>Microwave Oven</v>
      </c>
      <c r="K1174" s="11" t="str">
        <f>VLOOKUP(I1174,Product!$A$2:$H$501,3,FALSE)</f>
        <v>Home</v>
      </c>
      <c r="L1174" s="11" t="str">
        <f>VLOOKUP(I1174, Product!$A$2:$H$501, 4,FALSE)</f>
        <v>Appliances</v>
      </c>
      <c r="M1174" s="11" t="str">
        <f>VLOOKUP(I1174, Product!$A$2:$H$501,5,FALSE)</f>
        <v>Green, Powell and Palmer</v>
      </c>
      <c r="N1174" s="12">
        <f>VLOOKUP(I1174, Product!$A$2:$I$501,8,FALSE)</f>
        <v>447.43</v>
      </c>
      <c r="O1174" s="12">
        <f>VLOOKUP(I1174, Product!$A$2:$I$501,9,FALSE)</f>
        <v>191</v>
      </c>
      <c r="P1174" s="11" t="s">
        <v>1810</v>
      </c>
      <c r="Q1174" s="11" t="str">
        <f>VLOOKUP(P1174,Store_Dim!$A$2:$E$21,2,FALSE)</f>
        <v>Guerrero-Schmitt</v>
      </c>
      <c r="R1174" s="11" t="str">
        <f>VLOOKUP(P1174,Store_Dim!$A$2:$E$21,3,FALSE)</f>
        <v>East</v>
      </c>
      <c r="S1174" s="11" t="str">
        <f>VLOOKUP(P1174,Store_Dim!$A$2:$E$21,4,FALSE)</f>
        <v>East Stevechester</v>
      </c>
      <c r="T1174" s="11" t="str">
        <f>VLOOKUP(P1174,Store_Dim!$A$2:$E$21,5,FALSE)</f>
        <v>Flagship</v>
      </c>
      <c r="U1174" s="11" t="s">
        <v>2079</v>
      </c>
      <c r="V1174" s="14">
        <f>VLOOKUP(Table1[[#This Row],[Sales_ID]],Sales!$A$2:$O$2001,2,FALSE)</f>
        <v>45876</v>
      </c>
      <c r="W1174" s="15">
        <f>VLOOKUP(Table1[[#This Row],[Sales_ID]],Sales!$A$2:$O$2001,12,FALSE)</f>
        <v>2</v>
      </c>
      <c r="X1174" s="16" t="str">
        <f>TEXT(VLOOKUP(Table1[[#This Row],[Sales_ID]],Sales!$A$2:$O$2001,13,FALSE),"₹#,##0")</f>
        <v>₹240</v>
      </c>
      <c r="Y1174" s="51">
        <f>VLOOKUP(Table1[[#This Row],[Sales_ID]],Sales!$A$2:$O$2001,14,FALSE)</f>
        <v>0.16</v>
      </c>
      <c r="Z1174" s="11" t="str">
        <f>VLOOKUP(Table1[[#This Row],[Sales_ID]],Sales!$A$2:$O$2001,10,FALSE)</f>
        <v>Credit Card</v>
      </c>
      <c r="AA1174" s="50">
        <f>VLOOKUP(Table1[[#This Row],[Sales_ID]],Sales!$A$2:$O$2001,15,FALSE)</f>
        <v>403.06560000000002</v>
      </c>
    </row>
    <row r="1175" spans="1:27" x14ac:dyDescent="0.3">
      <c r="A1175" s="11" t="s">
        <v>298</v>
      </c>
      <c r="B1175" s="11" t="str">
        <f>PROPER(VLOOKUP(A1175,Customer!$A$2:$J$501,9,FALSE))</f>
        <v>George Rosario</v>
      </c>
      <c r="C1175" s="11" t="str">
        <f>PROPER(VLOOKUP(A1175,Customer!$A$2:$H$501,3,FALSE))</f>
        <v>53</v>
      </c>
      <c r="D1175" s="11" t="str">
        <f>PROPER(VLOOKUP(A1175,Customer!$A$2:$H$501,4,FALSE))</f>
        <v>Male</v>
      </c>
      <c r="E1175" s="11" t="str">
        <f>PROPER(VLOOKUP(A1175,Customer!$A$2:$H$501,5,FALSE))</f>
        <v>Leburgh</v>
      </c>
      <c r="F1175" s="11" t="str">
        <f>PROPER(VLOOKUP(A1175,Customer!$A$2:$H$501,6,FALSE))</f>
        <v>Florida</v>
      </c>
      <c r="G1175" s="11" t="str">
        <f>VLOOKUP(A1175,Customer!$A$2:$H$501,7,FALSE)</f>
        <v>USA</v>
      </c>
      <c r="H1175" s="11" t="str">
        <f>PROPER(VLOOKUP(A1175,Customer!$A$1:$J$501,10,FALSE))</f>
        <v>Bronze</v>
      </c>
      <c r="I1175" s="11" t="s">
        <v>1732</v>
      </c>
      <c r="J1175" s="11" t="str">
        <f>VLOOKUP(I1175, Product!$A$2:$H$501, 2,FALSE)</f>
        <v>Microwave Oven</v>
      </c>
      <c r="K1175" s="11" t="str">
        <f>VLOOKUP(I1175,Product!$A$2:$H$501,3,FALSE)</f>
        <v>Home</v>
      </c>
      <c r="L1175" s="11" t="str">
        <f>VLOOKUP(I1175, Product!$A$2:$H$501, 4,FALSE)</f>
        <v>Appliances</v>
      </c>
      <c r="M1175" s="11" t="str">
        <f>VLOOKUP(I1175, Product!$A$2:$H$501,5,FALSE)</f>
        <v>Green, Powell and Palmer</v>
      </c>
      <c r="N1175" s="12">
        <f>VLOOKUP(I1175, Product!$A$2:$I$501,8,FALSE)</f>
        <v>447.43</v>
      </c>
      <c r="O1175" s="12">
        <f>VLOOKUP(I1175, Product!$A$2:$I$501,9,FALSE)</f>
        <v>191</v>
      </c>
      <c r="P1175" s="11" t="s">
        <v>1776</v>
      </c>
      <c r="Q1175" s="11" t="str">
        <f>VLOOKUP(P1175,Store_Dim!$A$2:$E$21,2,FALSE)</f>
        <v>Benson-Elliott</v>
      </c>
      <c r="R1175" s="11" t="str">
        <f>VLOOKUP(P1175,Store_Dim!$A$2:$E$21,3,FALSE)</f>
        <v>East</v>
      </c>
      <c r="S1175" s="11" t="str">
        <f>VLOOKUP(P1175,Store_Dim!$A$2:$E$21,4,FALSE)</f>
        <v>Port Josephberg</v>
      </c>
      <c r="T1175" s="11" t="str">
        <f>VLOOKUP(P1175,Store_Dim!$A$2:$E$21,5,FALSE)</f>
        <v>Online</v>
      </c>
      <c r="U1175" s="11" t="s">
        <v>2080</v>
      </c>
      <c r="V1175" s="14">
        <f>VLOOKUP(Table1[[#This Row],[Sales_ID]],Sales!$A$2:$O$2001,2,FALSE)</f>
        <v>45338</v>
      </c>
      <c r="W1175" s="15">
        <f>VLOOKUP(Table1[[#This Row],[Sales_ID]],Sales!$A$2:$O$2001,12,FALSE)</f>
        <v>2</v>
      </c>
      <c r="X1175" s="16" t="str">
        <f>TEXT(VLOOKUP(Table1[[#This Row],[Sales_ID]],Sales!$A$2:$O$2001,13,FALSE),"₹#,##0")</f>
        <v>₹878</v>
      </c>
      <c r="Y1175" s="51">
        <f>VLOOKUP(Table1[[#This Row],[Sales_ID]],Sales!$A$2:$O$2001,14,FALSE)</f>
        <v>0.11</v>
      </c>
      <c r="Z1175" s="11" t="str">
        <f>VLOOKUP(Table1[[#This Row],[Sales_ID]],Sales!$A$2:$O$2001,10,FALSE)</f>
        <v>PayPal</v>
      </c>
      <c r="AA1175" s="50">
        <f>VLOOKUP(Table1[[#This Row],[Sales_ID]],Sales!$A$2:$O$2001,15,FALSE)</f>
        <v>1562.9290000000001</v>
      </c>
    </row>
    <row r="1176" spans="1:27" x14ac:dyDescent="0.3">
      <c r="A1176" s="11" t="s">
        <v>172</v>
      </c>
      <c r="B1176" s="11" t="str">
        <f>PROPER(VLOOKUP(A1176,Customer!$A$2:$J$501,9,FALSE))</f>
        <v>Denise Williams</v>
      </c>
      <c r="C1176" s="11" t="str">
        <f>PROPER(VLOOKUP(A1176,Customer!$A$2:$H$501,3,FALSE))</f>
        <v>34</v>
      </c>
      <c r="D1176" s="11" t="str">
        <f>PROPER(VLOOKUP(A1176,Customer!$A$2:$H$501,4,FALSE))</f>
        <v>Male</v>
      </c>
      <c r="E1176" s="11" t="str">
        <f>PROPER(VLOOKUP(A1176,Customer!$A$2:$H$501,5,FALSE))</f>
        <v>Christianstad</v>
      </c>
      <c r="F1176" s="11" t="str">
        <f>PROPER(VLOOKUP(A1176,Customer!$A$2:$H$501,6,FALSE))</f>
        <v>Hawaii</v>
      </c>
      <c r="G1176" s="11" t="str">
        <f>VLOOKUP(A1176,Customer!$A$2:$H$501,7,FALSE)</f>
        <v>USA</v>
      </c>
      <c r="H1176" s="11" t="str">
        <f>PROPER(VLOOKUP(A1176,Customer!$A$1:$J$501,10,FALSE))</f>
        <v>Bronze</v>
      </c>
      <c r="I1176" s="11" t="s">
        <v>1546</v>
      </c>
      <c r="J1176" s="11" t="str">
        <f>VLOOKUP(I1176, Product!$A$2:$H$501, 2,FALSE)</f>
        <v>Men's Graphic T-Shirt</v>
      </c>
      <c r="K1176" s="11" t="str">
        <f>VLOOKUP(I1176,Product!$A$2:$H$501,3,FALSE)</f>
        <v>Clothing</v>
      </c>
      <c r="L1176" s="11" t="str">
        <f>VLOOKUP(I1176, Product!$A$2:$H$501, 4,FALSE)</f>
        <v>Tops</v>
      </c>
      <c r="M1176" s="11" t="str">
        <f>VLOOKUP(I1176, Product!$A$2:$H$501,5,FALSE)</f>
        <v>Terry-Moore</v>
      </c>
      <c r="N1176" s="12">
        <f>VLOOKUP(I1176, Product!$A$2:$I$501,8,FALSE)</f>
        <v>342.56</v>
      </c>
      <c r="O1176" s="12">
        <f>VLOOKUP(I1176, Product!$A$2:$I$501,9,FALSE)</f>
        <v>181</v>
      </c>
      <c r="P1176" s="11" t="s">
        <v>1786</v>
      </c>
      <c r="Q1176" s="11" t="str">
        <f>VLOOKUP(P1176,Store_Dim!$A$2:$E$21,2,FALSE)</f>
        <v>Moore, Padilla and Butler</v>
      </c>
      <c r="R1176" s="11" t="str">
        <f>VLOOKUP(P1176,Store_Dim!$A$2:$E$21,3,FALSE)</f>
        <v>South</v>
      </c>
      <c r="S1176" s="11" t="str">
        <f>VLOOKUP(P1176,Store_Dim!$A$2:$E$21,4,FALSE)</f>
        <v>East Johnstad</v>
      </c>
      <c r="T1176" s="11" t="str">
        <f>VLOOKUP(P1176,Store_Dim!$A$2:$E$21,5,FALSE)</f>
        <v>Flagship</v>
      </c>
      <c r="U1176" s="11" t="s">
        <v>2081</v>
      </c>
      <c r="V1176" s="14">
        <f>VLOOKUP(Table1[[#This Row],[Sales_ID]],Sales!$A$2:$O$2001,2,FALSE)</f>
        <v>45746</v>
      </c>
      <c r="W1176" s="15">
        <f>VLOOKUP(Table1[[#This Row],[Sales_ID]],Sales!$A$2:$O$2001,12,FALSE)</f>
        <v>3</v>
      </c>
      <c r="X1176" s="16" t="str">
        <f>TEXT(VLOOKUP(Table1[[#This Row],[Sales_ID]],Sales!$A$2:$O$2001,13,FALSE),"₹#,##0")</f>
        <v>₹547</v>
      </c>
      <c r="Y1176" s="51">
        <f>VLOOKUP(Table1[[#This Row],[Sales_ID]],Sales!$A$2:$O$2001,14,FALSE)</f>
        <v>0.19</v>
      </c>
      <c r="Z1176" s="11" t="str">
        <f>VLOOKUP(Table1[[#This Row],[Sales_ID]],Sales!$A$2:$O$2001,10,FALSE)</f>
        <v>Credit Card</v>
      </c>
      <c r="AA1176" s="50">
        <f>VLOOKUP(Table1[[#This Row],[Sales_ID]],Sales!$A$2:$O$2001,15,FALSE)</f>
        <v>1329.1128000000001</v>
      </c>
    </row>
    <row r="1177" spans="1:27" x14ac:dyDescent="0.3">
      <c r="A1177" s="11" t="s">
        <v>1452</v>
      </c>
      <c r="B1177" s="11" t="str">
        <f>PROPER(VLOOKUP(A1177,Customer!$A$2:$J$501,9,FALSE))</f>
        <v>Debra Mccullough</v>
      </c>
      <c r="C1177" s="11" t="str">
        <f>PROPER(VLOOKUP(A1177,Customer!$A$2:$H$501,3,FALSE))</f>
        <v>42</v>
      </c>
      <c r="D1177" s="11" t="str">
        <f>PROPER(VLOOKUP(A1177,Customer!$A$2:$H$501,4,FALSE))</f>
        <v>Male</v>
      </c>
      <c r="E1177" s="11" t="str">
        <f>PROPER(VLOOKUP(A1177,Customer!$A$2:$H$501,5,FALSE))</f>
        <v>Mcdanielfurt</v>
      </c>
      <c r="F1177" s="11" t="str">
        <f>PROPER(VLOOKUP(A1177,Customer!$A$2:$H$501,6,FALSE))</f>
        <v>Montana</v>
      </c>
      <c r="G1177" s="11" t="str">
        <f>VLOOKUP(A1177,Customer!$A$2:$H$501,7,FALSE)</f>
        <v>USA</v>
      </c>
      <c r="H1177" s="11" t="str">
        <f>PROPER(VLOOKUP(A1177,Customer!$A$1:$J$501,10,FALSE))</f>
        <v>Platinum</v>
      </c>
      <c r="I1177" s="11" t="s">
        <v>1582</v>
      </c>
      <c r="J1177" s="11" t="str">
        <f>VLOOKUP(I1177, Product!$A$2:$H$501, 2,FALSE)</f>
        <v>Soccer Training Cone Set</v>
      </c>
      <c r="K1177" s="11" t="str">
        <f>VLOOKUP(I1177,Product!$A$2:$H$501,3,FALSE)</f>
        <v>Sports</v>
      </c>
      <c r="L1177" s="11" t="str">
        <f>VLOOKUP(I1177, Product!$A$2:$H$501, 4,FALSE)</f>
        <v>Accessories</v>
      </c>
      <c r="M1177" s="11" t="str">
        <f>VLOOKUP(I1177, Product!$A$2:$H$501,5,FALSE)</f>
        <v>Ford, Murphy and Wilson</v>
      </c>
      <c r="N1177" s="12">
        <f>VLOOKUP(I1177, Product!$A$2:$I$501,8,FALSE)</f>
        <v>144.53</v>
      </c>
      <c r="O1177" s="12">
        <f>VLOOKUP(I1177, Product!$A$2:$I$501,9,FALSE)</f>
        <v>367</v>
      </c>
      <c r="P1177" s="11" t="s">
        <v>1789</v>
      </c>
      <c r="Q1177" s="11" t="str">
        <f>VLOOKUP(P1177,Store_Dim!$A$2:$E$21,2,FALSE)</f>
        <v>Hill, Wagner and Ballard</v>
      </c>
      <c r="R1177" s="11" t="str">
        <f>VLOOKUP(P1177,Store_Dim!$A$2:$E$21,3,FALSE)</f>
        <v>East</v>
      </c>
      <c r="S1177" s="11" t="str">
        <f>VLOOKUP(P1177,Store_Dim!$A$2:$E$21,4,FALSE)</f>
        <v>East Davidville</v>
      </c>
      <c r="T1177" s="11" t="str">
        <f>VLOOKUP(P1177,Store_Dim!$A$2:$E$21,5,FALSE)</f>
        <v>Online</v>
      </c>
      <c r="U1177" s="11" t="s">
        <v>2082</v>
      </c>
      <c r="V1177" s="14">
        <f>VLOOKUP(Table1[[#This Row],[Sales_ID]],Sales!$A$2:$O$2001,2,FALSE)</f>
        <v>45706</v>
      </c>
      <c r="W1177" s="15">
        <f>VLOOKUP(Table1[[#This Row],[Sales_ID]],Sales!$A$2:$O$2001,12,FALSE)</f>
        <v>2</v>
      </c>
      <c r="X1177" s="16" t="str">
        <f>TEXT(VLOOKUP(Table1[[#This Row],[Sales_ID]],Sales!$A$2:$O$2001,13,FALSE),"₹#,##0")</f>
        <v>₹72</v>
      </c>
      <c r="Y1177" s="51">
        <f>VLOOKUP(Table1[[#This Row],[Sales_ID]],Sales!$A$2:$O$2001,14,FALSE)</f>
        <v>0.22</v>
      </c>
      <c r="Z1177" s="11" t="str">
        <f>VLOOKUP(Table1[[#This Row],[Sales_ID]],Sales!$A$2:$O$2001,10,FALSE)</f>
        <v>Credit Card</v>
      </c>
      <c r="AA1177" s="50">
        <f>VLOOKUP(Table1[[#This Row],[Sales_ID]],Sales!$A$2:$O$2001,15,FALSE)</f>
        <v>111.96120000000001</v>
      </c>
    </row>
    <row r="1178" spans="1:27" x14ac:dyDescent="0.3">
      <c r="A1178" s="11" t="s">
        <v>63</v>
      </c>
      <c r="B1178" s="11" t="str">
        <f>PROPER(VLOOKUP(A1178,Customer!$A$2:$J$501,9,FALSE))</f>
        <v>Nathan Hernandez</v>
      </c>
      <c r="C1178" s="11" t="str">
        <f>PROPER(VLOOKUP(A1178,Customer!$A$2:$H$501,3,FALSE))</f>
        <v>32</v>
      </c>
      <c r="D1178" s="11" t="str">
        <f>PROPER(VLOOKUP(A1178,Customer!$A$2:$H$501,4,FALSE))</f>
        <v>Female</v>
      </c>
      <c r="E1178" s="11" t="str">
        <f>PROPER(VLOOKUP(A1178,Customer!$A$2:$H$501,5,FALSE))</f>
        <v>New Becky</v>
      </c>
      <c r="F1178" s="11" t="str">
        <f>PROPER(VLOOKUP(A1178,Customer!$A$2:$H$501,6,FALSE))</f>
        <v>Montana</v>
      </c>
      <c r="G1178" s="11" t="str">
        <f>VLOOKUP(A1178,Customer!$A$2:$H$501,7,FALSE)</f>
        <v>USA</v>
      </c>
      <c r="H1178" s="11" t="str">
        <f>PROPER(VLOOKUP(A1178,Customer!$A$1:$J$501,10,FALSE))</f>
        <v>Silver</v>
      </c>
      <c r="I1178" s="11" t="s">
        <v>1596</v>
      </c>
      <c r="J1178" s="11" t="str">
        <f>VLOOKUP(I1178, Product!$A$2:$H$501, 2,FALSE)</f>
        <v>Foldable Camping Chair</v>
      </c>
      <c r="K1178" s="11" t="str">
        <f>VLOOKUP(I1178,Product!$A$2:$H$501,3,FALSE)</f>
        <v>Sports</v>
      </c>
      <c r="L1178" s="11" t="str">
        <f>VLOOKUP(I1178, Product!$A$2:$H$501, 4,FALSE)</f>
        <v>Outdoor</v>
      </c>
      <c r="M1178" s="11" t="str">
        <f>VLOOKUP(I1178, Product!$A$2:$H$501,5,FALSE)</f>
        <v>Cook Ltd</v>
      </c>
      <c r="N1178" s="12">
        <f>VLOOKUP(I1178, Product!$A$2:$I$501,8,FALSE)</f>
        <v>166.06</v>
      </c>
      <c r="O1178" s="12">
        <f>VLOOKUP(I1178, Product!$A$2:$I$501,9,FALSE)</f>
        <v>340</v>
      </c>
      <c r="P1178" s="11" t="s">
        <v>1757</v>
      </c>
      <c r="Q1178" s="11" t="str">
        <f>VLOOKUP(P1178,Store_Dim!$A$2:$E$21,2,FALSE)</f>
        <v>Martinez, Adkins and Johnson</v>
      </c>
      <c r="R1178" s="11" t="str">
        <f>VLOOKUP(P1178,Store_Dim!$A$2:$E$21,3,FALSE)</f>
        <v>North</v>
      </c>
      <c r="S1178" s="11" t="str">
        <f>VLOOKUP(P1178,Store_Dim!$A$2:$E$21,4,FALSE)</f>
        <v>Danielmouth</v>
      </c>
      <c r="T1178" s="11" t="str">
        <f>VLOOKUP(P1178,Store_Dim!$A$2:$E$21,5,FALSE)</f>
        <v>Flagship</v>
      </c>
      <c r="U1178" s="11" t="s">
        <v>2083</v>
      </c>
      <c r="V1178" s="14">
        <f>VLOOKUP(Table1[[#This Row],[Sales_ID]],Sales!$A$2:$O$2001,2,FALSE)</f>
        <v>45717</v>
      </c>
      <c r="W1178" s="15">
        <f>VLOOKUP(Table1[[#This Row],[Sales_ID]],Sales!$A$2:$O$2001,12,FALSE)</f>
        <v>2</v>
      </c>
      <c r="X1178" s="16" t="str">
        <f>TEXT(VLOOKUP(Table1[[#This Row],[Sales_ID]],Sales!$A$2:$O$2001,13,FALSE),"₹#,##0")</f>
        <v>₹680</v>
      </c>
      <c r="Y1178" s="51">
        <f>VLOOKUP(Table1[[#This Row],[Sales_ID]],Sales!$A$2:$O$2001,14,FALSE)</f>
        <v>0.22</v>
      </c>
      <c r="Z1178" s="11" t="str">
        <f>VLOOKUP(Table1[[#This Row],[Sales_ID]],Sales!$A$2:$O$2001,10,FALSE)</f>
        <v>COD</v>
      </c>
      <c r="AA1178" s="50">
        <f>VLOOKUP(Table1[[#This Row],[Sales_ID]],Sales!$A$2:$O$2001,15,FALSE)</f>
        <v>1060.5816</v>
      </c>
    </row>
    <row r="1179" spans="1:27" x14ac:dyDescent="0.3">
      <c r="A1179" s="11" t="s">
        <v>464</v>
      </c>
      <c r="B1179" s="11" t="str">
        <f>PROPER(VLOOKUP(A1179,Customer!$A$2:$J$501,9,FALSE))</f>
        <v>Patrick Coleman</v>
      </c>
      <c r="C1179" s="11" t="str">
        <f>PROPER(VLOOKUP(A1179,Customer!$A$2:$H$501,3,FALSE))</f>
        <v>29</v>
      </c>
      <c r="D1179" s="11" t="str">
        <f>PROPER(VLOOKUP(A1179,Customer!$A$2:$H$501,4,FALSE))</f>
        <v>Male</v>
      </c>
      <c r="E1179" s="11" t="str">
        <f>PROPER(VLOOKUP(A1179,Customer!$A$2:$H$501,5,FALSE))</f>
        <v>New Jeffrey</v>
      </c>
      <c r="F1179" s="11" t="str">
        <f>PROPER(VLOOKUP(A1179,Customer!$A$2:$H$501,6,FALSE))</f>
        <v>Nebraska</v>
      </c>
      <c r="G1179" s="11" t="str">
        <f>VLOOKUP(A1179,Customer!$A$2:$H$501,7,FALSE)</f>
        <v>USA</v>
      </c>
      <c r="H1179" s="11" t="str">
        <f>PROPER(VLOOKUP(A1179,Customer!$A$1:$J$501,10,FALSE))</f>
        <v>Silver</v>
      </c>
      <c r="I1179" s="11" t="s">
        <v>1618</v>
      </c>
      <c r="J1179" s="11" t="str">
        <f>VLOOKUP(I1179, Product!$A$2:$H$501, 2,FALSE)</f>
        <v>Bedroom Table Lamp</v>
      </c>
      <c r="K1179" s="11" t="str">
        <f>VLOOKUP(I1179,Product!$A$2:$H$501,3,FALSE)</f>
        <v>Home</v>
      </c>
      <c r="L1179" s="11" t="str">
        <f>VLOOKUP(I1179, Product!$A$2:$H$501, 4,FALSE)</f>
        <v>Lighting</v>
      </c>
      <c r="M1179" s="11" t="str">
        <f>VLOOKUP(I1179, Product!$A$2:$H$501,5,FALSE)</f>
        <v>Jones LLC</v>
      </c>
      <c r="N1179" s="12">
        <f>VLOOKUP(I1179, Product!$A$2:$I$501,8,FALSE)</f>
        <v>382.22</v>
      </c>
      <c r="O1179" s="12">
        <f>VLOOKUP(I1179, Product!$A$2:$I$501,9,FALSE)</f>
        <v>329</v>
      </c>
      <c r="P1179" s="11" t="s">
        <v>1807</v>
      </c>
      <c r="Q1179" s="11" t="str">
        <f>VLOOKUP(P1179,Store_Dim!$A$2:$E$21,2,FALSE)</f>
        <v>Holloway Ltd</v>
      </c>
      <c r="R1179" s="11" t="str">
        <f>VLOOKUP(P1179,Store_Dim!$A$2:$E$21,3,FALSE)</f>
        <v>North</v>
      </c>
      <c r="S1179" s="11" t="str">
        <f>VLOOKUP(P1179,Store_Dim!$A$2:$E$21,4,FALSE)</f>
        <v>Bensonhaven</v>
      </c>
      <c r="T1179" s="11" t="str">
        <f>VLOOKUP(P1179,Store_Dim!$A$2:$E$21,5,FALSE)</f>
        <v>Flagship</v>
      </c>
      <c r="U1179" s="11" t="s">
        <v>2084</v>
      </c>
      <c r="V1179" s="14">
        <f>VLOOKUP(Table1[[#This Row],[Sales_ID]],Sales!$A$2:$O$2001,2,FALSE)</f>
        <v>45300</v>
      </c>
      <c r="W1179" s="15">
        <f>VLOOKUP(Table1[[#This Row],[Sales_ID]],Sales!$A$2:$O$2001,12,FALSE)</f>
        <v>1</v>
      </c>
      <c r="X1179" s="16" t="str">
        <f>TEXT(VLOOKUP(Table1[[#This Row],[Sales_ID]],Sales!$A$2:$O$2001,13,FALSE),"₹#,##0")</f>
        <v>₹223</v>
      </c>
      <c r="Y1179" s="51">
        <f>VLOOKUP(Table1[[#This Row],[Sales_ID]],Sales!$A$2:$O$2001,14,FALSE)</f>
        <v>0.19</v>
      </c>
      <c r="Z1179" s="11" t="str">
        <f>VLOOKUP(Table1[[#This Row],[Sales_ID]],Sales!$A$2:$O$2001,10,FALSE)</f>
        <v>Credit Card</v>
      </c>
      <c r="AA1179" s="50">
        <f>VLOOKUP(Table1[[#This Row],[Sales_ID]],Sales!$A$2:$O$2001,15,FALSE)</f>
        <v>180.5814</v>
      </c>
    </row>
    <row r="1180" spans="1:27" x14ac:dyDescent="0.3">
      <c r="A1180" s="11" t="s">
        <v>794</v>
      </c>
      <c r="B1180" s="11" t="str">
        <f>PROPER(VLOOKUP(A1180,Customer!$A$2:$J$501,9,FALSE))</f>
        <v>Nicholas Webb</v>
      </c>
      <c r="C1180" s="11" t="str">
        <f>PROPER(VLOOKUP(A1180,Customer!$A$2:$H$501,3,FALSE))</f>
        <v>19</v>
      </c>
      <c r="D1180" s="11" t="str">
        <f>PROPER(VLOOKUP(A1180,Customer!$A$2:$H$501,4,FALSE))</f>
        <v>Male</v>
      </c>
      <c r="E1180" s="11" t="str">
        <f>PROPER(VLOOKUP(A1180,Customer!$A$2:$H$501,5,FALSE))</f>
        <v>Lake Timothy</v>
      </c>
      <c r="F1180" s="11" t="str">
        <f>PROPER(VLOOKUP(A1180,Customer!$A$2:$H$501,6,FALSE))</f>
        <v>Nevada</v>
      </c>
      <c r="G1180" s="11" t="str">
        <f>VLOOKUP(A1180,Customer!$A$2:$H$501,7,FALSE)</f>
        <v>USA</v>
      </c>
      <c r="H1180" s="11" t="str">
        <f>PROPER(VLOOKUP(A1180,Customer!$A$1:$J$501,10,FALSE))</f>
        <v>Gold</v>
      </c>
      <c r="I1180" s="11" t="s">
        <v>1618</v>
      </c>
      <c r="J1180" s="11" t="str">
        <f>VLOOKUP(I1180, Product!$A$2:$H$501, 2,FALSE)</f>
        <v>Bedroom Table Lamp</v>
      </c>
      <c r="K1180" s="11" t="str">
        <f>VLOOKUP(I1180,Product!$A$2:$H$501,3,FALSE)</f>
        <v>Home</v>
      </c>
      <c r="L1180" s="11" t="str">
        <f>VLOOKUP(I1180, Product!$A$2:$H$501, 4,FALSE)</f>
        <v>Lighting</v>
      </c>
      <c r="M1180" s="11" t="str">
        <f>VLOOKUP(I1180, Product!$A$2:$H$501,5,FALSE)</f>
        <v>Jones LLC</v>
      </c>
      <c r="N1180" s="12">
        <f>VLOOKUP(I1180, Product!$A$2:$I$501,8,FALSE)</f>
        <v>382.22</v>
      </c>
      <c r="O1180" s="12">
        <f>VLOOKUP(I1180, Product!$A$2:$I$501,9,FALSE)</f>
        <v>329</v>
      </c>
      <c r="P1180" s="11" t="s">
        <v>1761</v>
      </c>
      <c r="Q1180" s="11" t="str">
        <f>VLOOKUP(P1180,Store_Dim!$A$2:$E$21,2,FALSE)</f>
        <v>Black-Horn</v>
      </c>
      <c r="R1180" s="11" t="str">
        <f>VLOOKUP(P1180,Store_Dim!$A$2:$E$21,3,FALSE)</f>
        <v>South</v>
      </c>
      <c r="S1180" s="11" t="str">
        <f>VLOOKUP(P1180,Store_Dim!$A$2:$E$21,4,FALSE)</f>
        <v>North Nancyview</v>
      </c>
      <c r="T1180" s="11" t="str">
        <f>VLOOKUP(P1180,Store_Dim!$A$2:$E$21,5,FALSE)</f>
        <v>Outlet</v>
      </c>
      <c r="U1180" s="11" t="s">
        <v>2085</v>
      </c>
      <c r="V1180" s="14">
        <f>VLOOKUP(Table1[[#This Row],[Sales_ID]],Sales!$A$2:$O$2001,2,FALSE)</f>
        <v>45773</v>
      </c>
      <c r="W1180" s="15">
        <f>VLOOKUP(Table1[[#This Row],[Sales_ID]],Sales!$A$2:$O$2001,12,FALSE)</f>
        <v>2</v>
      </c>
      <c r="X1180" s="16" t="str">
        <f>TEXT(VLOOKUP(Table1[[#This Row],[Sales_ID]],Sales!$A$2:$O$2001,13,FALSE),"₹#,##0")</f>
        <v>₹355</v>
      </c>
      <c r="Y1180" s="51">
        <f>VLOOKUP(Table1[[#This Row],[Sales_ID]],Sales!$A$2:$O$2001,14,FALSE)</f>
        <v>0.17529411764705885</v>
      </c>
      <c r="Z1180" s="11" t="str">
        <f>VLOOKUP(Table1[[#This Row],[Sales_ID]],Sales!$A$2:$O$2001,10,FALSE)</f>
        <v>PayPal</v>
      </c>
      <c r="AA1180" s="50">
        <f>VLOOKUP(Table1[[#This Row],[Sales_ID]],Sales!$A$2:$O$2001,15,FALSE)</f>
        <v>589.798</v>
      </c>
    </row>
    <row r="1181" spans="1:27" x14ac:dyDescent="0.3">
      <c r="A1181" s="11" t="s">
        <v>693</v>
      </c>
      <c r="B1181" s="11" t="str">
        <f>PROPER(VLOOKUP(A1181,Customer!$A$2:$J$501,9,FALSE))</f>
        <v>Stuart Johnson</v>
      </c>
      <c r="C1181" s="11" t="str">
        <f>PROPER(VLOOKUP(A1181,Customer!$A$2:$H$501,3,FALSE))</f>
        <v>42</v>
      </c>
      <c r="D1181" s="11" t="str">
        <f>PROPER(VLOOKUP(A1181,Customer!$A$2:$H$501,4,FALSE))</f>
        <v>Female</v>
      </c>
      <c r="E1181" s="11" t="str">
        <f>PROPER(VLOOKUP(A1181,Customer!$A$2:$H$501,5,FALSE))</f>
        <v>West Markport</v>
      </c>
      <c r="F1181" s="11" t="str">
        <f>PROPER(VLOOKUP(A1181,Customer!$A$2:$H$501,6,FALSE))</f>
        <v>North Dakota</v>
      </c>
      <c r="G1181" s="11" t="str">
        <f>VLOOKUP(A1181,Customer!$A$2:$H$501,7,FALSE)</f>
        <v>USA</v>
      </c>
      <c r="H1181" s="11" t="str">
        <f>PROPER(VLOOKUP(A1181,Customer!$A$1:$J$501,10,FALSE))</f>
        <v>Platinum</v>
      </c>
      <c r="I1181" s="11" t="s">
        <v>1744</v>
      </c>
      <c r="J1181" s="11" t="str">
        <f>VLOOKUP(I1181, Product!$A$2:$H$501, 2,FALSE)</f>
        <v>Portable Bluetooth Speaker</v>
      </c>
      <c r="K1181" s="11" t="str">
        <f>VLOOKUP(I1181,Product!$A$2:$H$501,3,FALSE)</f>
        <v>Electronics</v>
      </c>
      <c r="L1181" s="11" t="str">
        <f>VLOOKUP(I1181, Product!$A$2:$H$501, 4,FALSE)</f>
        <v>Audio</v>
      </c>
      <c r="M1181" s="11" t="str">
        <f>VLOOKUP(I1181, Product!$A$2:$H$501,5,FALSE)</f>
        <v>Flores-King</v>
      </c>
      <c r="N1181" s="12">
        <f>VLOOKUP(I1181, Product!$A$2:$I$501,8,FALSE)</f>
        <v>431.67</v>
      </c>
      <c r="O1181" s="12">
        <f>VLOOKUP(I1181, Product!$A$2:$I$501,9,FALSE)</f>
        <v>73</v>
      </c>
      <c r="P1181" s="11" t="s">
        <v>1782</v>
      </c>
      <c r="Q1181" s="11" t="str">
        <f>VLOOKUP(P1181,Store_Dim!$A$2:$E$21,2,FALSE)</f>
        <v>Bean, Jones and Park</v>
      </c>
      <c r="R1181" s="11" t="str">
        <f>VLOOKUP(P1181,Store_Dim!$A$2:$E$21,3,FALSE)</f>
        <v>West</v>
      </c>
      <c r="S1181" s="11" t="str">
        <f>VLOOKUP(P1181,Store_Dim!$A$2:$E$21,4,FALSE)</f>
        <v>Thompsonborough</v>
      </c>
      <c r="T1181" s="11" t="str">
        <f>VLOOKUP(P1181,Store_Dim!$A$2:$E$21,5,FALSE)</f>
        <v>Online</v>
      </c>
      <c r="U1181" s="11" t="s">
        <v>1852</v>
      </c>
      <c r="V1181" s="14">
        <f>VLOOKUP(Table1[[#This Row],[Sales_ID]],Sales!$A$2:$O$2001,2,FALSE)</f>
        <v>45294</v>
      </c>
      <c r="W1181" s="15">
        <f>VLOOKUP(Table1[[#This Row],[Sales_ID]],Sales!$A$2:$O$2001,12,FALSE)</f>
        <v>4</v>
      </c>
      <c r="X1181" s="16" t="str">
        <f>TEXT(VLOOKUP(Table1[[#This Row],[Sales_ID]],Sales!$A$2:$O$2001,13,FALSE),"₹#,##0")</f>
        <v>₹156</v>
      </c>
      <c r="Y1181" s="51">
        <f>VLOOKUP(Table1[[#This Row],[Sales_ID]],Sales!$A$2:$O$2001,14,FALSE)</f>
        <v>0.17894736842105266</v>
      </c>
      <c r="Z1181" s="11" t="str">
        <f>VLOOKUP(Table1[[#This Row],[Sales_ID]],Sales!$A$2:$O$2001,10,FALSE)</f>
        <v>Credit Card</v>
      </c>
      <c r="AA1181" s="50">
        <f>VLOOKUP(Table1[[#This Row],[Sales_ID]],Sales!$A$2:$O$2001,15,FALSE)</f>
        <v>599.65440000000001</v>
      </c>
    </row>
    <row r="1182" spans="1:27" x14ac:dyDescent="0.3">
      <c r="A1182" s="11" t="s">
        <v>366</v>
      </c>
      <c r="B1182" s="11" t="str">
        <f>PROPER(VLOOKUP(A1182,Customer!$A$2:$J$501,9,FALSE))</f>
        <v>Steven Stein</v>
      </c>
      <c r="C1182" s="11" t="str">
        <f>PROPER(VLOOKUP(A1182,Customer!$A$2:$H$501,3,FALSE))</f>
        <v>21</v>
      </c>
      <c r="D1182" s="11" t="str">
        <f>PROPER(VLOOKUP(A1182,Customer!$A$2:$H$501,4,FALSE))</f>
        <v>Male</v>
      </c>
      <c r="E1182" s="11" t="str">
        <f>PROPER(VLOOKUP(A1182,Customer!$A$2:$H$501,5,FALSE))</f>
        <v>West Lauren</v>
      </c>
      <c r="F1182" s="11" t="str">
        <f>PROPER(VLOOKUP(A1182,Customer!$A$2:$H$501,6,FALSE))</f>
        <v>Connecticut</v>
      </c>
      <c r="G1182" s="11" t="str">
        <f>VLOOKUP(A1182,Customer!$A$2:$H$501,7,FALSE)</f>
        <v>USA</v>
      </c>
      <c r="H1182" s="11" t="str">
        <f>PROPER(VLOOKUP(A1182,Customer!$A$1:$J$501,10,FALSE))</f>
        <v>Bronze</v>
      </c>
      <c r="I1182" s="11" t="s">
        <v>1726</v>
      </c>
      <c r="J1182" s="11" t="str">
        <f>VLOOKUP(I1182, Product!$A$2:$H$501, 2,FALSE)</f>
        <v>Face Foundation Kit</v>
      </c>
      <c r="K1182" s="11" t="str">
        <f>VLOOKUP(I1182,Product!$A$2:$H$501,3,FALSE)</f>
        <v>Beauty</v>
      </c>
      <c r="L1182" s="11" t="str">
        <f>VLOOKUP(I1182, Product!$A$2:$H$501, 4,FALSE)</f>
        <v>Makeup</v>
      </c>
      <c r="M1182" s="11" t="str">
        <f>VLOOKUP(I1182, Product!$A$2:$H$501,5,FALSE)</f>
        <v>Taylor-Elliott</v>
      </c>
      <c r="N1182" s="12">
        <f>VLOOKUP(I1182, Product!$A$2:$I$501,8,FALSE)</f>
        <v>183.04</v>
      </c>
      <c r="O1182" s="12">
        <f>VLOOKUP(I1182, Product!$A$2:$I$501,9,FALSE)</f>
        <v>457</v>
      </c>
      <c r="P1182" s="11" t="s">
        <v>1813</v>
      </c>
      <c r="Q1182" s="11" t="str">
        <f>VLOOKUP(P1182,Store_Dim!$A$2:$E$21,2,FALSE)</f>
        <v>Mann-Austin</v>
      </c>
      <c r="R1182" s="11" t="str">
        <f>VLOOKUP(P1182,Store_Dim!$A$2:$E$21,3,FALSE)</f>
        <v>East</v>
      </c>
      <c r="S1182" s="11" t="str">
        <f>VLOOKUP(P1182,Store_Dim!$A$2:$E$21,4,FALSE)</f>
        <v>Vasquezborough</v>
      </c>
      <c r="T1182" s="11" t="str">
        <f>VLOOKUP(P1182,Store_Dim!$A$2:$E$21,5,FALSE)</f>
        <v>Online</v>
      </c>
      <c r="U1182" s="11" t="s">
        <v>2086</v>
      </c>
      <c r="V1182" s="14">
        <f>VLOOKUP(Table1[[#This Row],[Sales_ID]],Sales!$A$2:$O$2001,2,FALSE)</f>
        <v>45497</v>
      </c>
      <c r="W1182" s="15">
        <f>VLOOKUP(Table1[[#This Row],[Sales_ID]],Sales!$A$2:$O$2001,12,FALSE)</f>
        <v>4</v>
      </c>
      <c r="X1182" s="16" t="str">
        <f>TEXT(VLOOKUP(Table1[[#This Row],[Sales_ID]],Sales!$A$2:$O$2001,13,FALSE),"₹#,##0")</f>
        <v>₹611</v>
      </c>
      <c r="Y1182" s="51">
        <f>VLOOKUP(Table1[[#This Row],[Sales_ID]],Sales!$A$2:$O$2001,14,FALSE)</f>
        <v>0.11</v>
      </c>
      <c r="Z1182" s="11" t="str">
        <f>VLOOKUP(Table1[[#This Row],[Sales_ID]],Sales!$A$2:$O$2001,10,FALSE)</f>
        <v>PayPal</v>
      </c>
      <c r="AA1182" s="50">
        <f>VLOOKUP(Table1[[#This Row],[Sales_ID]],Sales!$A$2:$O$2001,15,FALSE)</f>
        <v>2176.2280000000001</v>
      </c>
    </row>
    <row r="1183" spans="1:27" x14ac:dyDescent="0.3">
      <c r="A1183" s="11" t="s">
        <v>1047</v>
      </c>
      <c r="B1183" s="11" t="str">
        <f>PROPER(VLOOKUP(A1183,Customer!$A$2:$J$501,9,FALSE))</f>
        <v>Teresa Johnson</v>
      </c>
      <c r="C1183" s="11" t="str">
        <f>PROPER(VLOOKUP(A1183,Customer!$A$2:$H$501,3,FALSE))</f>
        <v>64</v>
      </c>
      <c r="D1183" s="11" t="str">
        <f>PROPER(VLOOKUP(A1183,Customer!$A$2:$H$501,4,FALSE))</f>
        <v>Female</v>
      </c>
      <c r="E1183" s="11" t="str">
        <f>PROPER(VLOOKUP(A1183,Customer!$A$2:$H$501,5,FALSE))</f>
        <v>Johnsonbury</v>
      </c>
      <c r="F1183" s="11" t="str">
        <f>PROPER(VLOOKUP(A1183,Customer!$A$2:$H$501,6,FALSE))</f>
        <v>Georgia</v>
      </c>
      <c r="G1183" s="11" t="str">
        <f>VLOOKUP(A1183,Customer!$A$2:$H$501,7,FALSE)</f>
        <v>USA</v>
      </c>
      <c r="H1183" s="11" t="str">
        <f>PROPER(VLOOKUP(A1183,Customer!$A$1:$J$501,10,FALSE))</f>
        <v>Gold</v>
      </c>
      <c r="I1183" s="11" t="s">
        <v>1543</v>
      </c>
      <c r="J1183" s="11" t="str">
        <f>VLOOKUP(I1183, Product!$A$2:$H$501, 2,FALSE)</f>
        <v>Brother Laser Printer</v>
      </c>
      <c r="K1183" s="11" t="str">
        <f>VLOOKUP(I1183,Product!$A$2:$H$501,3,FALSE)</f>
        <v>Electronics</v>
      </c>
      <c r="L1183" s="11" t="str">
        <f>VLOOKUP(I1183, Product!$A$2:$H$501, 4,FALSE)</f>
        <v>Computer</v>
      </c>
      <c r="M1183" s="11" t="str">
        <f>VLOOKUP(I1183, Product!$A$2:$H$501,5,FALSE)</f>
        <v>Hunt Inc</v>
      </c>
      <c r="N1183" s="12">
        <f>VLOOKUP(I1183, Product!$A$2:$I$501,8,FALSE)</f>
        <v>112.42</v>
      </c>
      <c r="O1183" s="12">
        <f>VLOOKUP(I1183, Product!$A$2:$I$501,9,FALSE)</f>
        <v>416</v>
      </c>
      <c r="P1183" s="11" t="s">
        <v>1782</v>
      </c>
      <c r="Q1183" s="11" t="str">
        <f>VLOOKUP(P1183,Store_Dim!$A$2:$E$21,2,FALSE)</f>
        <v>Bean, Jones and Park</v>
      </c>
      <c r="R1183" s="11" t="str">
        <f>VLOOKUP(P1183,Store_Dim!$A$2:$E$21,3,FALSE)</f>
        <v>West</v>
      </c>
      <c r="S1183" s="11" t="str">
        <f>VLOOKUP(P1183,Store_Dim!$A$2:$E$21,4,FALSE)</f>
        <v>Thompsonborough</v>
      </c>
      <c r="T1183" s="11" t="str">
        <f>VLOOKUP(P1183,Store_Dim!$A$2:$E$21,5,FALSE)</f>
        <v>Online</v>
      </c>
      <c r="U1183" s="11" t="s">
        <v>2087</v>
      </c>
      <c r="V1183" s="14">
        <f>VLOOKUP(Table1[[#This Row],[Sales_ID]],Sales!$A$2:$O$2001,2,FALSE)</f>
        <v>45742</v>
      </c>
      <c r="W1183" s="15">
        <f>VLOOKUP(Table1[[#This Row],[Sales_ID]],Sales!$A$2:$O$2001,12,FALSE)</f>
        <v>4</v>
      </c>
      <c r="X1183" s="16" t="str">
        <f>TEXT(VLOOKUP(Table1[[#This Row],[Sales_ID]],Sales!$A$2:$O$2001,13,FALSE),"₹#,##0")</f>
        <v>₹849</v>
      </c>
      <c r="Y1183" s="51">
        <f>VLOOKUP(Table1[[#This Row],[Sales_ID]],Sales!$A$2:$O$2001,14,FALSE)</f>
        <v>7.0000000000000007E-2</v>
      </c>
      <c r="Z1183" s="11" t="str">
        <f>VLOOKUP(Table1[[#This Row],[Sales_ID]],Sales!$A$2:$O$2001,10,FALSE)</f>
        <v>Credit Card</v>
      </c>
      <c r="AA1183" s="50">
        <f>VLOOKUP(Table1[[#This Row],[Sales_ID]],Sales!$A$2:$O$2001,15,FALSE)</f>
        <v>3159.0612000000001</v>
      </c>
    </row>
    <row r="1184" spans="1:27" x14ac:dyDescent="0.3">
      <c r="A1184" s="11" t="s">
        <v>681</v>
      </c>
      <c r="B1184" s="11" t="str">
        <f>PROPER(VLOOKUP(A1184,Customer!$A$2:$J$501,9,FALSE))</f>
        <v>Joan Johnson</v>
      </c>
      <c r="C1184" s="11" t="str">
        <f>PROPER(VLOOKUP(A1184,Customer!$A$2:$H$501,3,FALSE))</f>
        <v>50</v>
      </c>
      <c r="D1184" s="11" t="str">
        <f>PROPER(VLOOKUP(A1184,Customer!$A$2:$H$501,4,FALSE))</f>
        <v>Female</v>
      </c>
      <c r="E1184" s="11" t="str">
        <f>PROPER(VLOOKUP(A1184,Customer!$A$2:$H$501,5,FALSE))</f>
        <v>Lake Josephport</v>
      </c>
      <c r="F1184" s="11" t="str">
        <f>PROPER(VLOOKUP(A1184,Customer!$A$2:$H$501,6,FALSE))</f>
        <v>Maine</v>
      </c>
      <c r="G1184" s="11" t="str">
        <f>VLOOKUP(A1184,Customer!$A$2:$H$501,7,FALSE)</f>
        <v>USA</v>
      </c>
      <c r="H1184" s="11" t="str">
        <f>PROPER(VLOOKUP(A1184,Customer!$A$1:$J$501,10,FALSE))</f>
        <v>Platinum</v>
      </c>
      <c r="I1184" s="11" t="s">
        <v>1632</v>
      </c>
      <c r="J1184" s="11" t="str">
        <f>VLOOKUP(I1184, Product!$A$2:$H$501, 2,FALSE)</f>
        <v>Smart Home WiFi Camera</v>
      </c>
      <c r="K1184" s="11" t="str">
        <f>VLOOKUP(I1184,Product!$A$2:$H$501,3,FALSE)</f>
        <v>Electronics</v>
      </c>
      <c r="L1184" s="11" t="str">
        <f>VLOOKUP(I1184, Product!$A$2:$H$501, 4,FALSE)</f>
        <v>Accessories</v>
      </c>
      <c r="M1184" s="11" t="str">
        <f>VLOOKUP(I1184, Product!$A$2:$H$501,5,FALSE)</f>
        <v>Holmes LLC</v>
      </c>
      <c r="N1184" s="12">
        <f>VLOOKUP(I1184, Product!$A$2:$I$501,8,FALSE)</f>
        <v>450.71</v>
      </c>
      <c r="O1184" s="12">
        <f>VLOOKUP(I1184, Product!$A$2:$I$501,9,FALSE)</f>
        <v>389</v>
      </c>
      <c r="P1184" s="11" t="s">
        <v>1779</v>
      </c>
      <c r="Q1184" s="11" t="str">
        <f>VLOOKUP(P1184,Store_Dim!$A$2:$E$21,2,FALSE)</f>
        <v>Martinez-Mullins</v>
      </c>
      <c r="R1184" s="11" t="str">
        <f>VLOOKUP(P1184,Store_Dim!$A$2:$E$21,3,FALSE)</f>
        <v>South</v>
      </c>
      <c r="S1184" s="11" t="str">
        <f>VLOOKUP(P1184,Store_Dim!$A$2:$E$21,4,FALSE)</f>
        <v>Williamsfurt</v>
      </c>
      <c r="T1184" s="11" t="str">
        <f>VLOOKUP(P1184,Store_Dim!$A$2:$E$21,5,FALSE)</f>
        <v>Online</v>
      </c>
      <c r="U1184" s="11" t="s">
        <v>2088</v>
      </c>
      <c r="V1184" s="14">
        <f>VLOOKUP(Table1[[#This Row],[Sales_ID]],Sales!$A$2:$O$2001,2,FALSE)</f>
        <v>45713</v>
      </c>
      <c r="W1184" s="15">
        <f>VLOOKUP(Table1[[#This Row],[Sales_ID]],Sales!$A$2:$O$2001,12,FALSE)</f>
        <v>3</v>
      </c>
      <c r="X1184" s="16" t="str">
        <f>TEXT(VLOOKUP(Table1[[#This Row],[Sales_ID]],Sales!$A$2:$O$2001,13,FALSE),"₹#,##0")</f>
        <v>₹553</v>
      </c>
      <c r="Y1184" s="51">
        <f>VLOOKUP(Table1[[#This Row],[Sales_ID]],Sales!$A$2:$O$2001,14,FALSE)</f>
        <v>0.28000000000000003</v>
      </c>
      <c r="Z1184" s="11" t="str">
        <f>VLOOKUP(Table1[[#This Row],[Sales_ID]],Sales!$A$2:$O$2001,10,FALSE)</f>
        <v>COD</v>
      </c>
      <c r="AA1184" s="50">
        <f>VLOOKUP(Table1[[#This Row],[Sales_ID]],Sales!$A$2:$O$2001,15,FALSE)</f>
        <v>1194.7392</v>
      </c>
    </row>
    <row r="1185" spans="1:27" x14ac:dyDescent="0.3">
      <c r="A1185" s="11" t="s">
        <v>896</v>
      </c>
      <c r="B1185" s="11" t="str">
        <f>PROPER(VLOOKUP(A1185,Customer!$A$2:$J$501,9,FALSE))</f>
        <v>Kristi Lopez</v>
      </c>
      <c r="C1185" s="11" t="str">
        <f>PROPER(VLOOKUP(A1185,Customer!$A$2:$H$501,3,FALSE))</f>
        <v>46</v>
      </c>
      <c r="D1185" s="11" t="str">
        <f>PROPER(VLOOKUP(A1185,Customer!$A$2:$H$501,4,FALSE))</f>
        <v>Female</v>
      </c>
      <c r="E1185" s="11" t="str">
        <f>PROPER(VLOOKUP(A1185,Customer!$A$2:$H$501,5,FALSE))</f>
        <v>Spencermouth</v>
      </c>
      <c r="F1185" s="11" t="str">
        <f>PROPER(VLOOKUP(A1185,Customer!$A$2:$H$501,6,FALSE))</f>
        <v>New Jersey</v>
      </c>
      <c r="G1185" s="11" t="str">
        <f>VLOOKUP(A1185,Customer!$A$2:$H$501,7,FALSE)</f>
        <v>USA</v>
      </c>
      <c r="H1185" s="11" t="str">
        <f>PROPER(VLOOKUP(A1185,Customer!$A$1:$J$501,10,FALSE))</f>
        <v>Gold</v>
      </c>
      <c r="I1185" s="11" t="s">
        <v>1730</v>
      </c>
      <c r="J1185" s="11" t="str">
        <f>VLOOKUP(I1185, Product!$A$2:$H$501, 2,FALSE)</f>
        <v>Women's High Heels</v>
      </c>
      <c r="K1185" s="11" t="str">
        <f>VLOOKUP(I1185,Product!$A$2:$H$501,3,FALSE)</f>
        <v>Clothing</v>
      </c>
      <c r="L1185" s="11" t="str">
        <f>VLOOKUP(I1185, Product!$A$2:$H$501, 4,FALSE)</f>
        <v>Footwear</v>
      </c>
      <c r="M1185" s="11" t="str">
        <f>VLOOKUP(I1185, Product!$A$2:$H$501,5,FALSE)</f>
        <v>Smith-Charles</v>
      </c>
      <c r="N1185" s="12">
        <f>VLOOKUP(I1185, Product!$A$2:$I$501,8,FALSE)</f>
        <v>438.25</v>
      </c>
      <c r="O1185" s="12">
        <f>VLOOKUP(I1185, Product!$A$2:$I$501,9,FALSE)</f>
        <v>496</v>
      </c>
      <c r="P1185" s="11" t="s">
        <v>1786</v>
      </c>
      <c r="Q1185" s="11" t="str">
        <f>VLOOKUP(P1185,Store_Dim!$A$2:$E$21,2,FALSE)</f>
        <v>Moore, Padilla and Butler</v>
      </c>
      <c r="R1185" s="11" t="str">
        <f>VLOOKUP(P1185,Store_Dim!$A$2:$E$21,3,FALSE)</f>
        <v>South</v>
      </c>
      <c r="S1185" s="11" t="str">
        <f>VLOOKUP(P1185,Store_Dim!$A$2:$E$21,4,FALSE)</f>
        <v>East Johnstad</v>
      </c>
      <c r="T1185" s="11" t="str">
        <f>VLOOKUP(P1185,Store_Dim!$A$2:$E$21,5,FALSE)</f>
        <v>Flagship</v>
      </c>
      <c r="U1185" s="11" t="s">
        <v>2089</v>
      </c>
      <c r="V1185" s="14">
        <f>VLOOKUP(Table1[[#This Row],[Sales_ID]],Sales!$A$2:$O$2001,2,FALSE)</f>
        <v>45826</v>
      </c>
      <c r="W1185" s="15">
        <f>VLOOKUP(Table1[[#This Row],[Sales_ID]],Sales!$A$2:$O$2001,12,FALSE)</f>
        <v>2</v>
      </c>
      <c r="X1185" s="16" t="str">
        <f>TEXT(VLOOKUP(Table1[[#This Row],[Sales_ID]],Sales!$A$2:$O$2001,13,FALSE),"₹#,##0")</f>
        <v>₹903</v>
      </c>
      <c r="Y1185" s="51">
        <f>VLOOKUP(Table1[[#This Row],[Sales_ID]],Sales!$A$2:$O$2001,14,FALSE)</f>
        <v>0.18</v>
      </c>
      <c r="Z1185" s="11" t="str">
        <f>VLOOKUP(Table1[[#This Row],[Sales_ID]],Sales!$A$2:$O$2001,10,FALSE)</f>
        <v>COD</v>
      </c>
      <c r="AA1185" s="50">
        <f>VLOOKUP(Table1[[#This Row],[Sales_ID]],Sales!$A$2:$O$2001,15,FALSE)</f>
        <v>1481.0512000000001</v>
      </c>
    </row>
    <row r="1186" spans="1:27" x14ac:dyDescent="0.3">
      <c r="A1186" s="11" t="s">
        <v>1472</v>
      </c>
      <c r="B1186" s="11" t="str">
        <f>PROPER(VLOOKUP(A1186,Customer!$A$2:$J$501,9,FALSE))</f>
        <v>Earl Smith Dds</v>
      </c>
      <c r="C1186" s="11" t="str">
        <f>PROPER(VLOOKUP(A1186,Customer!$A$2:$H$501,3,FALSE))</f>
        <v>59</v>
      </c>
      <c r="D1186" s="11" t="str">
        <f>PROPER(VLOOKUP(A1186,Customer!$A$2:$H$501,4,FALSE))</f>
        <v>Male</v>
      </c>
      <c r="E1186" s="11" t="str">
        <f>PROPER(VLOOKUP(A1186,Customer!$A$2:$H$501,5,FALSE))</f>
        <v>West Sarah</v>
      </c>
      <c r="F1186" s="11" t="str">
        <f>PROPER(VLOOKUP(A1186,Customer!$A$2:$H$501,6,FALSE))</f>
        <v>South Dakota</v>
      </c>
      <c r="G1186" s="11" t="str">
        <f>VLOOKUP(A1186,Customer!$A$2:$H$501,7,FALSE)</f>
        <v>USA</v>
      </c>
      <c r="H1186" s="11" t="str">
        <f>PROPER(VLOOKUP(A1186,Customer!$A$1:$J$501,10,FALSE))</f>
        <v>Gold</v>
      </c>
      <c r="I1186" s="11" t="s">
        <v>1580</v>
      </c>
      <c r="J1186" s="11" t="str">
        <f>VLOOKUP(I1186, Product!$A$2:$H$501, 2,FALSE)</f>
        <v>Beard Grooming Kit</v>
      </c>
      <c r="K1186" s="11" t="str">
        <f>VLOOKUP(I1186,Product!$A$2:$H$501,3,FALSE)</f>
        <v>Beauty</v>
      </c>
      <c r="L1186" s="11" t="str">
        <f>VLOOKUP(I1186, Product!$A$2:$H$501, 4,FALSE)</f>
        <v>Grooming</v>
      </c>
      <c r="M1186" s="11" t="str">
        <f>VLOOKUP(I1186, Product!$A$2:$H$501,5,FALSE)</f>
        <v>Erickson-Green</v>
      </c>
      <c r="N1186" s="12">
        <f>VLOOKUP(I1186, Product!$A$2:$I$501,8,FALSE)</f>
        <v>337.42</v>
      </c>
      <c r="O1186" s="12">
        <f>VLOOKUP(I1186, Product!$A$2:$I$501,9,FALSE)</f>
        <v>256</v>
      </c>
      <c r="P1186" s="11" t="s">
        <v>1792</v>
      </c>
      <c r="Q1186" s="11" t="str">
        <f>VLOOKUP(P1186,Store_Dim!$A$2:$E$21,2,FALSE)</f>
        <v>Aguirre-Keller</v>
      </c>
      <c r="R1186" s="11" t="str">
        <f>VLOOKUP(P1186,Store_Dim!$A$2:$E$21,3,FALSE)</f>
        <v>South</v>
      </c>
      <c r="S1186" s="11" t="str">
        <f>VLOOKUP(P1186,Store_Dim!$A$2:$E$21,4,FALSE)</f>
        <v>Lake Michael</v>
      </c>
      <c r="T1186" s="11" t="str">
        <f>VLOOKUP(P1186,Store_Dim!$A$2:$E$21,5,FALSE)</f>
        <v>Online</v>
      </c>
      <c r="U1186" s="11" t="s">
        <v>2090</v>
      </c>
      <c r="V1186" s="14">
        <f>VLOOKUP(Table1[[#This Row],[Sales_ID]],Sales!$A$2:$O$2001,2,FALSE)</f>
        <v>45648</v>
      </c>
      <c r="W1186" s="15">
        <f>VLOOKUP(Table1[[#This Row],[Sales_ID]],Sales!$A$2:$O$2001,12,FALSE)</f>
        <v>4</v>
      </c>
      <c r="X1186" s="16" t="str">
        <f>TEXT(VLOOKUP(Table1[[#This Row],[Sales_ID]],Sales!$A$2:$O$2001,13,FALSE),"₹#,##0")</f>
        <v>₹640</v>
      </c>
      <c r="Y1186" s="51">
        <f>VLOOKUP(Table1[[#This Row],[Sales_ID]],Sales!$A$2:$O$2001,14,FALSE)</f>
        <v>0.06</v>
      </c>
      <c r="Z1186" s="11" t="str">
        <f>VLOOKUP(Table1[[#This Row],[Sales_ID]],Sales!$A$2:$O$2001,10,FALSE)</f>
        <v>COD</v>
      </c>
      <c r="AA1186" s="50">
        <f>VLOOKUP(Table1[[#This Row],[Sales_ID]],Sales!$A$2:$O$2001,15,FALSE)</f>
        <v>2407.2647999999999</v>
      </c>
    </row>
    <row r="1187" spans="1:27" x14ac:dyDescent="0.3">
      <c r="A1187" s="11" t="s">
        <v>478</v>
      </c>
      <c r="B1187" s="11" t="str">
        <f>PROPER(VLOOKUP(A1187,Customer!$A$2:$J$501,9,FALSE))</f>
        <v>Cristian Wright</v>
      </c>
      <c r="C1187" s="11" t="str">
        <f>PROPER(VLOOKUP(A1187,Customer!$A$2:$H$501,3,FALSE))</f>
        <v>30</v>
      </c>
      <c r="D1187" s="11" t="str">
        <f>PROPER(VLOOKUP(A1187,Customer!$A$2:$H$501,4,FALSE))</f>
        <v>Male</v>
      </c>
      <c r="E1187" s="11" t="str">
        <f>PROPER(VLOOKUP(A1187,Customer!$A$2:$H$501,5,FALSE))</f>
        <v>Port Denise</v>
      </c>
      <c r="F1187" s="11" t="str">
        <f>PROPER(VLOOKUP(A1187,Customer!$A$2:$H$501,6,FALSE))</f>
        <v>California</v>
      </c>
      <c r="G1187" s="11" t="str">
        <f>VLOOKUP(A1187,Customer!$A$2:$H$501,7,FALSE)</f>
        <v>USA</v>
      </c>
      <c r="H1187" s="11" t="str">
        <f>PROPER(VLOOKUP(A1187,Customer!$A$1:$J$501,10,FALSE))</f>
        <v>Bronze</v>
      </c>
      <c r="I1187" s="11" t="s">
        <v>1590</v>
      </c>
      <c r="J1187" s="11" t="str">
        <f>VLOOKUP(I1187, Product!$A$2:$H$501, 2,FALSE)</f>
        <v>Multi-Purpose Storage Box</v>
      </c>
      <c r="K1187" s="11" t="str">
        <f>VLOOKUP(I1187,Product!$A$2:$H$501,3,FALSE)</f>
        <v>Home</v>
      </c>
      <c r="L1187" s="11" t="str">
        <f>VLOOKUP(I1187, Product!$A$2:$H$501, 4,FALSE)</f>
        <v>Storage</v>
      </c>
      <c r="M1187" s="11" t="str">
        <f>VLOOKUP(I1187, Product!$A$2:$H$501,5,FALSE)</f>
        <v>Gardner-Montes</v>
      </c>
      <c r="N1187" s="12">
        <f>VLOOKUP(I1187, Product!$A$2:$I$501,8,FALSE)</f>
        <v>123.46</v>
      </c>
      <c r="O1187" s="12">
        <f>VLOOKUP(I1187, Product!$A$2:$I$501,9,FALSE)</f>
        <v>76</v>
      </c>
      <c r="P1187" s="11" t="s">
        <v>1776</v>
      </c>
      <c r="Q1187" s="11" t="str">
        <f>VLOOKUP(P1187,Store_Dim!$A$2:$E$21,2,FALSE)</f>
        <v>Benson-Elliott</v>
      </c>
      <c r="R1187" s="11" t="str">
        <f>VLOOKUP(P1187,Store_Dim!$A$2:$E$21,3,FALSE)</f>
        <v>East</v>
      </c>
      <c r="S1187" s="11" t="str">
        <f>VLOOKUP(P1187,Store_Dim!$A$2:$E$21,4,FALSE)</f>
        <v>Port Josephberg</v>
      </c>
      <c r="T1187" s="11" t="str">
        <f>VLOOKUP(P1187,Store_Dim!$A$2:$E$21,5,FALSE)</f>
        <v>Online</v>
      </c>
      <c r="U1187" s="11" t="s">
        <v>2091</v>
      </c>
      <c r="V1187" s="14">
        <f>VLOOKUP(Table1[[#This Row],[Sales_ID]],Sales!$A$2:$O$2001,2,FALSE)</f>
        <v>45836</v>
      </c>
      <c r="W1187" s="15">
        <f>VLOOKUP(Table1[[#This Row],[Sales_ID]],Sales!$A$2:$O$2001,12,FALSE)</f>
        <v>1</v>
      </c>
      <c r="X1187" s="16" t="str">
        <f>TEXT(VLOOKUP(Table1[[#This Row],[Sales_ID]],Sales!$A$2:$O$2001,13,FALSE),"₹#,##0")</f>
        <v>₹518</v>
      </c>
      <c r="Y1187" s="51">
        <f>VLOOKUP(Table1[[#This Row],[Sales_ID]],Sales!$A$2:$O$2001,14,FALSE)</f>
        <v>0.25</v>
      </c>
      <c r="Z1187" s="11" t="str">
        <f>VLOOKUP(Table1[[#This Row],[Sales_ID]],Sales!$A$2:$O$2001,10,FALSE)</f>
        <v>Credit Card</v>
      </c>
      <c r="AA1187" s="50">
        <f>VLOOKUP(Table1[[#This Row],[Sales_ID]],Sales!$A$2:$O$2001,15,FALSE)</f>
        <v>388.5</v>
      </c>
    </row>
    <row r="1188" spans="1:27" x14ac:dyDescent="0.3">
      <c r="A1188" s="11" t="s">
        <v>1343</v>
      </c>
      <c r="B1188" s="11" t="str">
        <f>PROPER(VLOOKUP(A1188,Customer!$A$2:$J$501,9,FALSE))</f>
        <v>Thomas Moore</v>
      </c>
      <c r="C1188" s="11" t="str">
        <f>PROPER(VLOOKUP(A1188,Customer!$A$2:$H$501,3,FALSE))</f>
        <v>51</v>
      </c>
      <c r="D1188" s="11" t="str">
        <f>PROPER(VLOOKUP(A1188,Customer!$A$2:$H$501,4,FALSE))</f>
        <v>Female</v>
      </c>
      <c r="E1188" s="11" t="str">
        <f>PROPER(VLOOKUP(A1188,Customer!$A$2:$H$501,5,FALSE))</f>
        <v>Williamsberg</v>
      </c>
      <c r="F1188" s="11" t="str">
        <f>PROPER(VLOOKUP(A1188,Customer!$A$2:$H$501,6,FALSE))</f>
        <v>New York</v>
      </c>
      <c r="G1188" s="11" t="str">
        <f>VLOOKUP(A1188,Customer!$A$2:$H$501,7,FALSE)</f>
        <v>USA</v>
      </c>
      <c r="H1188" s="11" t="str">
        <f>PROPER(VLOOKUP(A1188,Customer!$A$1:$J$501,10,FALSE))</f>
        <v>Silver</v>
      </c>
      <c r="I1188" s="11" t="s">
        <v>1676</v>
      </c>
      <c r="J1188" s="11" t="str">
        <f>VLOOKUP(I1188, Product!$A$2:$H$501, 2,FALSE)</f>
        <v>Matte Lipstick Set</v>
      </c>
      <c r="K1188" s="11" t="str">
        <f>VLOOKUP(I1188,Product!$A$2:$H$501,3,FALSE)</f>
        <v>Beauty</v>
      </c>
      <c r="L1188" s="11" t="str">
        <f>VLOOKUP(I1188, Product!$A$2:$H$501, 4,FALSE)</f>
        <v>Makeup</v>
      </c>
      <c r="M1188" s="11" t="str">
        <f>VLOOKUP(I1188, Product!$A$2:$H$501,5,FALSE)</f>
        <v>Zhang Inc</v>
      </c>
      <c r="N1188" s="12">
        <f>VLOOKUP(I1188, Product!$A$2:$I$501,8,FALSE)</f>
        <v>299.11</v>
      </c>
      <c r="O1188" s="12">
        <f>VLOOKUP(I1188, Product!$A$2:$I$501,9,FALSE)</f>
        <v>118</v>
      </c>
      <c r="P1188" s="11" t="s">
        <v>1769</v>
      </c>
      <c r="Q1188" s="11" t="str">
        <f>VLOOKUP(P1188,Store_Dim!$A$2:$E$21,2,FALSE)</f>
        <v>Alexander Group</v>
      </c>
      <c r="R1188" s="11" t="str">
        <f>VLOOKUP(P1188,Store_Dim!$A$2:$E$21,3,FALSE)</f>
        <v>South</v>
      </c>
      <c r="S1188" s="11" t="str">
        <f>VLOOKUP(P1188,Store_Dim!$A$2:$E$21,4,FALSE)</f>
        <v>Port Sharon</v>
      </c>
      <c r="T1188" s="11" t="str">
        <f>VLOOKUP(P1188,Store_Dim!$A$2:$E$21,5,FALSE)</f>
        <v>Online</v>
      </c>
      <c r="U1188" s="11" t="s">
        <v>2092</v>
      </c>
      <c r="V1188" s="14">
        <f>VLOOKUP(Table1[[#This Row],[Sales_ID]],Sales!$A$2:$O$2001,2,FALSE)</f>
        <v>45437</v>
      </c>
      <c r="W1188" s="15">
        <f>VLOOKUP(Table1[[#This Row],[Sales_ID]],Sales!$A$2:$O$2001,12,FALSE)</f>
        <v>4</v>
      </c>
      <c r="X1188" s="16" t="str">
        <f>TEXT(VLOOKUP(Table1[[#This Row],[Sales_ID]],Sales!$A$2:$O$2001,13,FALSE),"₹#,##0")</f>
        <v>₹779</v>
      </c>
      <c r="Y1188" s="51">
        <f>VLOOKUP(Table1[[#This Row],[Sales_ID]],Sales!$A$2:$O$2001,14,FALSE)</f>
        <v>0.25</v>
      </c>
      <c r="Z1188" s="11" t="str">
        <f>VLOOKUP(Table1[[#This Row],[Sales_ID]],Sales!$A$2:$O$2001,10,FALSE)</f>
        <v>Credit Card</v>
      </c>
      <c r="AA1188" s="50">
        <f>VLOOKUP(Table1[[#This Row],[Sales_ID]],Sales!$A$2:$O$2001,15,FALSE)</f>
        <v>2337.75</v>
      </c>
    </row>
    <row r="1189" spans="1:27" x14ac:dyDescent="0.3">
      <c r="A1189" s="11" t="s">
        <v>411</v>
      </c>
      <c r="B1189" s="11" t="str">
        <f>PROPER(VLOOKUP(A1189,Customer!$A$2:$J$501,9,FALSE))</f>
        <v>Earl Allen</v>
      </c>
      <c r="C1189" s="11" t="str">
        <f>PROPER(VLOOKUP(A1189,Customer!$A$2:$H$501,3,FALSE))</f>
        <v>36</v>
      </c>
      <c r="D1189" s="11" t="str">
        <f>PROPER(VLOOKUP(A1189,Customer!$A$2:$H$501,4,FALSE))</f>
        <v>Male</v>
      </c>
      <c r="E1189" s="11" t="str">
        <f>PROPER(VLOOKUP(A1189,Customer!$A$2:$H$501,5,FALSE))</f>
        <v>New Jenniferburgh</v>
      </c>
      <c r="F1189" s="11" t="str">
        <f>PROPER(VLOOKUP(A1189,Customer!$A$2:$H$501,6,FALSE))</f>
        <v>Nebraska</v>
      </c>
      <c r="G1189" s="11" t="str">
        <f>VLOOKUP(A1189,Customer!$A$2:$H$501,7,FALSE)</f>
        <v>USA</v>
      </c>
      <c r="H1189" s="11" t="str">
        <f>PROPER(VLOOKUP(A1189,Customer!$A$1:$J$501,10,FALSE))</f>
        <v>Platinum</v>
      </c>
      <c r="I1189" s="11" t="s">
        <v>1714</v>
      </c>
      <c r="J1189" s="11" t="str">
        <f>VLOOKUP(I1189, Product!$A$2:$H$501, 2,FALSE)</f>
        <v>Hydrating Face Cleanser</v>
      </c>
      <c r="K1189" s="11" t="str">
        <f>VLOOKUP(I1189,Product!$A$2:$H$501,3,FALSE)</f>
        <v>Beauty</v>
      </c>
      <c r="L1189" s="11" t="str">
        <f>VLOOKUP(I1189, Product!$A$2:$H$501, 4,FALSE)</f>
        <v>Skincare</v>
      </c>
      <c r="M1189" s="11" t="str">
        <f>VLOOKUP(I1189, Product!$A$2:$H$501,5,FALSE)</f>
        <v>Butler Group</v>
      </c>
      <c r="N1189" s="12">
        <f>VLOOKUP(I1189, Product!$A$2:$I$501,8,FALSE)</f>
        <v>250.41615384615383</v>
      </c>
      <c r="O1189" s="12">
        <f>VLOOKUP(I1189, Product!$A$2:$I$501,9,FALSE)</f>
        <v>159</v>
      </c>
      <c r="P1189" s="11" t="s">
        <v>1779</v>
      </c>
      <c r="Q1189" s="11" t="str">
        <f>VLOOKUP(P1189,Store_Dim!$A$2:$E$21,2,FALSE)</f>
        <v>Martinez-Mullins</v>
      </c>
      <c r="R1189" s="11" t="str">
        <f>VLOOKUP(P1189,Store_Dim!$A$2:$E$21,3,FALSE)</f>
        <v>South</v>
      </c>
      <c r="S1189" s="11" t="str">
        <f>VLOOKUP(P1189,Store_Dim!$A$2:$E$21,4,FALSE)</f>
        <v>Williamsfurt</v>
      </c>
      <c r="T1189" s="11" t="str">
        <f>VLOOKUP(P1189,Store_Dim!$A$2:$E$21,5,FALSE)</f>
        <v>Online</v>
      </c>
      <c r="U1189" s="11" t="s">
        <v>2093</v>
      </c>
      <c r="V1189" s="14">
        <f>VLOOKUP(Table1[[#This Row],[Sales_ID]],Sales!$A$2:$O$2001,2,FALSE)</f>
        <v>45807</v>
      </c>
      <c r="W1189" s="15">
        <f>VLOOKUP(Table1[[#This Row],[Sales_ID]],Sales!$A$2:$O$2001,12,FALSE)</f>
        <v>2</v>
      </c>
      <c r="X1189" s="16" t="str">
        <f>TEXT(VLOOKUP(Table1[[#This Row],[Sales_ID]],Sales!$A$2:$O$2001,13,FALSE),"₹#,##0")</f>
        <v>₹468</v>
      </c>
      <c r="Y1189" s="51">
        <f>VLOOKUP(Table1[[#This Row],[Sales_ID]],Sales!$A$2:$O$2001,14,FALSE)</f>
        <v>0.26</v>
      </c>
      <c r="Z1189" s="11" t="str">
        <f>VLOOKUP(Table1[[#This Row],[Sales_ID]],Sales!$A$2:$O$2001,10,FALSE)</f>
        <v>Credit Card</v>
      </c>
      <c r="AA1189" s="50">
        <f>VLOOKUP(Table1[[#This Row],[Sales_ID]],Sales!$A$2:$O$2001,15,FALSE)</f>
        <v>692.27</v>
      </c>
    </row>
    <row r="1190" spans="1:27" x14ac:dyDescent="0.3">
      <c r="A1190" s="11" t="s">
        <v>1263</v>
      </c>
      <c r="B1190" s="11" t="str">
        <f>PROPER(VLOOKUP(A1190,Customer!$A$2:$J$501,9,FALSE))</f>
        <v>David Lozano</v>
      </c>
      <c r="C1190" s="11" t="str">
        <f>PROPER(VLOOKUP(A1190,Customer!$A$2:$H$501,3,FALSE))</f>
        <v>23</v>
      </c>
      <c r="D1190" s="11" t="str">
        <f>PROPER(VLOOKUP(A1190,Customer!$A$2:$H$501,4,FALSE))</f>
        <v>Female</v>
      </c>
      <c r="E1190" s="11" t="str">
        <f>PROPER(VLOOKUP(A1190,Customer!$A$2:$H$501,5,FALSE))</f>
        <v>North Michaelfurt</v>
      </c>
      <c r="F1190" s="11" t="str">
        <f>PROPER(VLOOKUP(A1190,Customer!$A$2:$H$501,6,FALSE))</f>
        <v>Wisconsin</v>
      </c>
      <c r="G1190" s="11" t="str">
        <f>VLOOKUP(A1190,Customer!$A$2:$H$501,7,FALSE)</f>
        <v>USA</v>
      </c>
      <c r="H1190" s="11" t="str">
        <f>PROPER(VLOOKUP(A1190,Customer!$A$1:$J$501,10,FALSE))</f>
        <v>Gold</v>
      </c>
      <c r="I1190" s="11" t="s">
        <v>1728</v>
      </c>
      <c r="J1190" s="11" t="str">
        <f>VLOOKUP(I1190, Product!$A$2:$H$501, 2,FALSE)</f>
        <v>Gaming Mouse Pad XL</v>
      </c>
      <c r="K1190" s="11" t="str">
        <f>VLOOKUP(I1190,Product!$A$2:$H$501,3,FALSE)</f>
        <v>Electronics</v>
      </c>
      <c r="L1190" s="11" t="str">
        <f>VLOOKUP(I1190, Product!$A$2:$H$501, 4,FALSE)</f>
        <v>Accessories</v>
      </c>
      <c r="M1190" s="11" t="str">
        <f>VLOOKUP(I1190, Product!$A$2:$H$501,5,FALSE)</f>
        <v>Sharp, Taylor and Rodriguez</v>
      </c>
      <c r="N1190" s="12">
        <f>VLOOKUP(I1190, Product!$A$2:$I$501,8,FALSE)</f>
        <v>340.14</v>
      </c>
      <c r="O1190" s="12">
        <f>VLOOKUP(I1190, Product!$A$2:$I$501,9,FALSE)</f>
        <v>361</v>
      </c>
      <c r="P1190" s="11" t="s">
        <v>1810</v>
      </c>
      <c r="Q1190" s="11" t="str">
        <f>VLOOKUP(P1190,Store_Dim!$A$2:$E$21,2,FALSE)</f>
        <v>Guerrero-Schmitt</v>
      </c>
      <c r="R1190" s="11" t="str">
        <f>VLOOKUP(P1190,Store_Dim!$A$2:$E$21,3,FALSE)</f>
        <v>East</v>
      </c>
      <c r="S1190" s="11" t="str">
        <f>VLOOKUP(P1190,Store_Dim!$A$2:$E$21,4,FALSE)</f>
        <v>East Stevechester</v>
      </c>
      <c r="T1190" s="11" t="str">
        <f>VLOOKUP(P1190,Store_Dim!$A$2:$E$21,5,FALSE)</f>
        <v>Flagship</v>
      </c>
      <c r="U1190" s="11" t="s">
        <v>2094</v>
      </c>
      <c r="V1190" s="14">
        <f>VLOOKUP(Table1[[#This Row],[Sales_ID]],Sales!$A$2:$O$2001,2,FALSE)</f>
        <v>45555</v>
      </c>
      <c r="W1190" s="15">
        <f>VLOOKUP(Table1[[#This Row],[Sales_ID]],Sales!$A$2:$O$2001,12,FALSE)</f>
        <v>3</v>
      </c>
      <c r="X1190" s="16" t="str">
        <f>TEXT(VLOOKUP(Table1[[#This Row],[Sales_ID]],Sales!$A$2:$O$2001,13,FALSE),"₹#,##0")</f>
        <v>₹582</v>
      </c>
      <c r="Y1190" s="51">
        <f>VLOOKUP(Table1[[#This Row],[Sales_ID]],Sales!$A$2:$O$2001,14,FALSE)</f>
        <v>0.06</v>
      </c>
      <c r="Z1190" s="11" t="str">
        <f>VLOOKUP(Table1[[#This Row],[Sales_ID]],Sales!$A$2:$O$2001,10,FALSE)</f>
        <v>Credit Card</v>
      </c>
      <c r="AA1190" s="50">
        <f>VLOOKUP(Table1[[#This Row],[Sales_ID]],Sales!$A$2:$O$2001,15,FALSE)</f>
        <v>315.24779999999998</v>
      </c>
    </row>
    <row r="1191" spans="1:27" x14ac:dyDescent="0.3">
      <c r="A1191" s="11" t="s">
        <v>711</v>
      </c>
      <c r="B1191" s="11" t="str">
        <f>PROPER(VLOOKUP(A1191,Customer!$A$2:$J$501,9,FALSE))</f>
        <v>Jordan Wells</v>
      </c>
      <c r="C1191" s="11" t="str">
        <f>PROPER(VLOOKUP(A1191,Customer!$A$2:$H$501,3,FALSE))</f>
        <v>47</v>
      </c>
      <c r="D1191" s="11" t="str">
        <f>PROPER(VLOOKUP(A1191,Customer!$A$2:$H$501,4,FALSE))</f>
        <v>Female</v>
      </c>
      <c r="E1191" s="11" t="str">
        <f>PROPER(VLOOKUP(A1191,Customer!$A$2:$H$501,5,FALSE))</f>
        <v xml:space="preserve">Phillipschester   </v>
      </c>
      <c r="F1191" s="11" t="str">
        <f>PROPER(VLOOKUP(A1191,Customer!$A$2:$H$501,6,FALSE))</f>
        <v>New Jersey</v>
      </c>
      <c r="G1191" s="11" t="str">
        <f>VLOOKUP(A1191,Customer!$A$2:$H$501,7,FALSE)</f>
        <v>USA</v>
      </c>
      <c r="H1191" s="11" t="str">
        <f>PROPER(VLOOKUP(A1191,Customer!$A$1:$J$501,10,FALSE))</f>
        <v>Gold</v>
      </c>
      <c r="I1191" s="11" t="s">
        <v>1622</v>
      </c>
      <c r="J1191" s="11" t="str">
        <f>VLOOKUP(I1191, Product!$A$2:$H$501, 2,FALSE)</f>
        <v>Men's Casual Sneakers</v>
      </c>
      <c r="K1191" s="11" t="str">
        <f>VLOOKUP(I1191,Product!$A$2:$H$501,3,FALSE)</f>
        <v>Clothing</v>
      </c>
      <c r="L1191" s="11" t="str">
        <f>VLOOKUP(I1191, Product!$A$2:$H$501, 4,FALSE)</f>
        <v>Footwear</v>
      </c>
      <c r="M1191" s="11" t="str">
        <f>VLOOKUP(I1191, Product!$A$2:$H$501,5,FALSE)</f>
        <v>Hogan-Lee</v>
      </c>
      <c r="N1191" s="12">
        <f>VLOOKUP(I1191, Product!$A$2:$I$501,8,FALSE)</f>
        <v>353.47</v>
      </c>
      <c r="O1191" s="12">
        <f>VLOOKUP(I1191, Product!$A$2:$I$501,9,FALSE)</f>
        <v>214</v>
      </c>
      <c r="P1191" s="11" t="s">
        <v>1752</v>
      </c>
      <c r="Q1191" s="11" t="str">
        <f>VLOOKUP(P1191,Store_Dim!$A$2:$E$21,2,FALSE)</f>
        <v>Rivera-Warner</v>
      </c>
      <c r="R1191" s="11" t="str">
        <f>VLOOKUP(P1191,Store_Dim!$A$2:$E$21,3,FALSE)</f>
        <v>East</v>
      </c>
      <c r="S1191" s="11" t="str">
        <f>VLOOKUP(P1191,Store_Dim!$A$2:$E$21,4,FALSE)</f>
        <v>Washingtonfurt</v>
      </c>
      <c r="T1191" s="11" t="str">
        <f>VLOOKUP(P1191,Store_Dim!$A$2:$E$21,5,FALSE)</f>
        <v>Flagship</v>
      </c>
      <c r="U1191" s="11" t="s">
        <v>2095</v>
      </c>
      <c r="V1191" s="14">
        <f>VLOOKUP(Table1[[#This Row],[Sales_ID]],Sales!$A$2:$O$2001,2,FALSE)</f>
        <v>45803</v>
      </c>
      <c r="W1191" s="15">
        <f>VLOOKUP(Table1[[#This Row],[Sales_ID]],Sales!$A$2:$O$2001,12,FALSE)</f>
        <v>4</v>
      </c>
      <c r="X1191" s="16" t="str">
        <f>TEXT(VLOOKUP(Table1[[#This Row],[Sales_ID]],Sales!$A$2:$O$2001,13,FALSE),"₹#,##0")</f>
        <v>₹747</v>
      </c>
      <c r="Y1191" s="51">
        <f>VLOOKUP(Table1[[#This Row],[Sales_ID]],Sales!$A$2:$O$2001,14,FALSE)</f>
        <v>0.13</v>
      </c>
      <c r="Z1191" s="11" t="str">
        <f>VLOOKUP(Table1[[#This Row],[Sales_ID]],Sales!$A$2:$O$2001,10,FALSE)</f>
        <v>PayPal</v>
      </c>
      <c r="AA1191" s="50">
        <f>VLOOKUP(Table1[[#This Row],[Sales_ID]],Sales!$A$2:$O$2001,15,FALSE)</f>
        <v>2599.5947999999999</v>
      </c>
    </row>
    <row r="1192" spans="1:27" x14ac:dyDescent="0.3">
      <c r="A1192" s="11" t="s">
        <v>654</v>
      </c>
      <c r="B1192" s="11" t="str">
        <f>PROPER(VLOOKUP(A1192,Customer!$A$2:$J$501,9,FALSE))</f>
        <v>Anna Perez</v>
      </c>
      <c r="C1192" s="11" t="str">
        <f>PROPER(VLOOKUP(A1192,Customer!$A$2:$H$501,3,FALSE))</f>
        <v>30</v>
      </c>
      <c r="D1192" s="11" t="str">
        <f>PROPER(VLOOKUP(A1192,Customer!$A$2:$H$501,4,FALSE))</f>
        <v>Male</v>
      </c>
      <c r="E1192" s="11" t="str">
        <f>PROPER(VLOOKUP(A1192,Customer!$A$2:$H$501,5,FALSE))</f>
        <v>South Jerry</v>
      </c>
      <c r="F1192" s="11" t="str">
        <f>PROPER(VLOOKUP(A1192,Customer!$A$2:$H$501,6,FALSE))</f>
        <v>Maine</v>
      </c>
      <c r="G1192" s="11" t="str">
        <f>VLOOKUP(A1192,Customer!$A$2:$H$501,7,FALSE)</f>
        <v>USA</v>
      </c>
      <c r="H1192" s="11" t="str">
        <f>PROPER(VLOOKUP(A1192,Customer!$A$1:$J$501,10,FALSE))</f>
        <v>Platinum</v>
      </c>
      <c r="I1192" s="11" t="s">
        <v>1702</v>
      </c>
      <c r="J1192" s="11" t="str">
        <f>VLOOKUP(I1192, Product!$A$2:$H$501, 2,FALSE)</f>
        <v>WiFi Mesh Router</v>
      </c>
      <c r="K1192" s="11" t="str">
        <f>VLOOKUP(I1192,Product!$A$2:$H$501,3,FALSE)</f>
        <v>Electronics</v>
      </c>
      <c r="L1192" s="11" t="str">
        <f>VLOOKUP(I1192, Product!$A$2:$H$501, 4,FALSE)</f>
        <v>Appliances</v>
      </c>
      <c r="M1192" s="11" t="str">
        <f>VLOOKUP(I1192, Product!$A$2:$H$501,5,FALSE)</f>
        <v>White, Reeves and Woods</v>
      </c>
      <c r="N1192" s="12">
        <f>VLOOKUP(I1192, Product!$A$2:$I$501,8,FALSE)</f>
        <v>480.9</v>
      </c>
      <c r="O1192" s="12">
        <f>VLOOKUP(I1192, Product!$A$2:$I$501,9,FALSE)</f>
        <v>104</v>
      </c>
      <c r="P1192" s="11" t="s">
        <v>1782</v>
      </c>
      <c r="Q1192" s="11" t="str">
        <f>VLOOKUP(P1192,Store_Dim!$A$2:$E$21,2,FALSE)</f>
        <v>Bean, Jones and Park</v>
      </c>
      <c r="R1192" s="11" t="str">
        <f>VLOOKUP(P1192,Store_Dim!$A$2:$E$21,3,FALSE)</f>
        <v>West</v>
      </c>
      <c r="S1192" s="11" t="str">
        <f>VLOOKUP(P1192,Store_Dim!$A$2:$E$21,4,FALSE)</f>
        <v>Thompsonborough</v>
      </c>
      <c r="T1192" s="11" t="str">
        <f>VLOOKUP(P1192,Store_Dim!$A$2:$E$21,5,FALSE)</f>
        <v>Online</v>
      </c>
      <c r="U1192" s="11" t="s">
        <v>1853</v>
      </c>
      <c r="V1192" s="14">
        <f>VLOOKUP(Table1[[#This Row],[Sales_ID]],Sales!$A$2:$O$2001,2,FALSE)</f>
        <v>45710</v>
      </c>
      <c r="W1192" s="15">
        <f>VLOOKUP(Table1[[#This Row],[Sales_ID]],Sales!$A$2:$O$2001,12,FALSE)</f>
        <v>3</v>
      </c>
      <c r="X1192" s="16" t="str">
        <f>TEXT(VLOOKUP(Table1[[#This Row],[Sales_ID]],Sales!$A$2:$O$2001,13,FALSE),"₹#,##0")</f>
        <v>₹815</v>
      </c>
      <c r="Y1192" s="51">
        <f>VLOOKUP(Table1[[#This Row],[Sales_ID]],Sales!$A$2:$O$2001,14,FALSE)</f>
        <v>0.17</v>
      </c>
      <c r="Z1192" s="11" t="str">
        <f>VLOOKUP(Table1[[#This Row],[Sales_ID]],Sales!$A$2:$O$2001,10,FALSE)</f>
        <v>Credit Card</v>
      </c>
      <c r="AA1192" s="50">
        <f>VLOOKUP(Table1[[#This Row],[Sales_ID]],Sales!$A$2:$O$2001,15,FALSE)</f>
        <v>2030.5700999999999</v>
      </c>
    </row>
    <row r="1193" spans="1:27" x14ac:dyDescent="0.3">
      <c r="A1193" s="11" t="s">
        <v>360</v>
      </c>
      <c r="B1193" s="11" t="str">
        <f>PROPER(VLOOKUP(A1193,Customer!$A$2:$J$501,9,FALSE))</f>
        <v>Colleen Maynard</v>
      </c>
      <c r="C1193" s="11" t="str">
        <f>PROPER(VLOOKUP(A1193,Customer!$A$2:$H$501,3,FALSE))</f>
        <v>29</v>
      </c>
      <c r="D1193" s="11" t="str">
        <f>PROPER(VLOOKUP(A1193,Customer!$A$2:$H$501,4,FALSE))</f>
        <v>Male</v>
      </c>
      <c r="E1193" s="11" t="str">
        <f>PROPER(VLOOKUP(A1193,Customer!$A$2:$H$501,5,FALSE))</f>
        <v>Singletonmouth</v>
      </c>
      <c r="F1193" s="11" t="str">
        <f>PROPER(VLOOKUP(A1193,Customer!$A$2:$H$501,6,FALSE))</f>
        <v>Utah</v>
      </c>
      <c r="G1193" s="11" t="str">
        <f>VLOOKUP(A1193,Customer!$A$2:$H$501,7,FALSE)</f>
        <v>USA</v>
      </c>
      <c r="H1193" s="11" t="str">
        <f>PROPER(VLOOKUP(A1193,Customer!$A$1:$J$501,10,FALSE))</f>
        <v>Gold</v>
      </c>
      <c r="I1193" s="11" t="s">
        <v>1726</v>
      </c>
      <c r="J1193" s="11" t="str">
        <f>VLOOKUP(I1193, Product!$A$2:$H$501, 2,FALSE)</f>
        <v>Face Foundation Kit</v>
      </c>
      <c r="K1193" s="11" t="str">
        <f>VLOOKUP(I1193,Product!$A$2:$H$501,3,FALSE)</f>
        <v>Beauty</v>
      </c>
      <c r="L1193" s="11" t="str">
        <f>VLOOKUP(I1193, Product!$A$2:$H$501, 4,FALSE)</f>
        <v>Makeup</v>
      </c>
      <c r="M1193" s="11" t="str">
        <f>VLOOKUP(I1193, Product!$A$2:$H$501,5,FALSE)</f>
        <v>Taylor-Elliott</v>
      </c>
      <c r="N1193" s="12">
        <f>VLOOKUP(I1193, Product!$A$2:$I$501,8,FALSE)</f>
        <v>183.04</v>
      </c>
      <c r="O1193" s="12">
        <f>VLOOKUP(I1193, Product!$A$2:$I$501,9,FALSE)</f>
        <v>457</v>
      </c>
      <c r="P1193" s="11" t="s">
        <v>1794</v>
      </c>
      <c r="Q1193" s="11" t="str">
        <f>VLOOKUP(P1193,Store_Dim!$A$2:$E$21,2,FALSE)</f>
        <v>Thomas, Bridges and Harris</v>
      </c>
      <c r="R1193" s="11" t="str">
        <f>VLOOKUP(P1193,Store_Dim!$A$2:$E$21,3,FALSE)</f>
        <v>North</v>
      </c>
      <c r="S1193" s="11" t="str">
        <f>VLOOKUP(P1193,Store_Dim!$A$2:$E$21,4,FALSE)</f>
        <v>Sabrinatown</v>
      </c>
      <c r="T1193" s="11" t="str">
        <f>VLOOKUP(P1193,Store_Dim!$A$2:$E$21,5,FALSE)</f>
        <v>Online</v>
      </c>
      <c r="U1193" s="11" t="s">
        <v>2096</v>
      </c>
      <c r="V1193" s="14">
        <f>VLOOKUP(Table1[[#This Row],[Sales_ID]],Sales!$A$2:$O$2001,2,FALSE)</f>
        <v>45735</v>
      </c>
      <c r="W1193" s="15">
        <f>VLOOKUP(Table1[[#This Row],[Sales_ID]],Sales!$A$2:$O$2001,12,FALSE)</f>
        <v>4</v>
      </c>
      <c r="X1193" s="16" t="str">
        <f>TEXT(VLOOKUP(Table1[[#This Row],[Sales_ID]],Sales!$A$2:$O$2001,13,FALSE),"₹#,##0")</f>
        <v>₹462</v>
      </c>
      <c r="Y1193" s="51">
        <f>VLOOKUP(Table1[[#This Row],[Sales_ID]],Sales!$A$2:$O$2001,14,FALSE)</f>
        <v>0.28000000000000003</v>
      </c>
      <c r="Z1193" s="11" t="str">
        <f>VLOOKUP(Table1[[#This Row],[Sales_ID]],Sales!$A$2:$O$2001,10,FALSE)</f>
        <v>PayPal</v>
      </c>
      <c r="AA1193" s="50">
        <f>VLOOKUP(Table1[[#This Row],[Sales_ID]],Sales!$A$2:$O$2001,15,FALSE)</f>
        <v>1330.0704000000001</v>
      </c>
    </row>
    <row r="1194" spans="1:27" x14ac:dyDescent="0.3">
      <c r="A1194" s="11" t="s">
        <v>458</v>
      </c>
      <c r="B1194" s="11" t="str">
        <f>PROPER(VLOOKUP(A1194,Customer!$A$2:$J$501,9,FALSE))</f>
        <v>Morgan Bowen</v>
      </c>
      <c r="C1194" s="11" t="str">
        <f>PROPER(VLOOKUP(A1194,Customer!$A$2:$H$501,3,FALSE))</f>
        <v>54</v>
      </c>
      <c r="D1194" s="11" t="str">
        <f>PROPER(VLOOKUP(A1194,Customer!$A$2:$H$501,4,FALSE))</f>
        <v>Male</v>
      </c>
      <c r="E1194" s="11" t="str">
        <f>PROPER(VLOOKUP(A1194,Customer!$A$2:$H$501,5,FALSE))</f>
        <v>Parksfort</v>
      </c>
      <c r="F1194" s="11" t="str">
        <f>PROPER(VLOOKUP(A1194,Customer!$A$2:$H$501,6,FALSE))</f>
        <v>Washington</v>
      </c>
      <c r="G1194" s="11" t="str">
        <f>VLOOKUP(A1194,Customer!$A$2:$H$501,7,FALSE)</f>
        <v>USA</v>
      </c>
      <c r="H1194" s="11" t="str">
        <f>PROPER(VLOOKUP(A1194,Customer!$A$1:$J$501,10,FALSE))</f>
        <v>Gold</v>
      </c>
      <c r="I1194" s="11" t="s">
        <v>1688</v>
      </c>
      <c r="J1194" s="11" t="str">
        <f>VLOOKUP(I1194, Product!$A$2:$H$501, 2,FALSE)</f>
        <v>Kitchen Storage Rack</v>
      </c>
      <c r="K1194" s="11" t="str">
        <f>VLOOKUP(I1194,Product!$A$2:$H$501,3,FALSE)</f>
        <v>Home</v>
      </c>
      <c r="L1194" s="11" t="str">
        <f>VLOOKUP(I1194, Product!$A$2:$H$501, 4,FALSE)</f>
        <v>Storage</v>
      </c>
      <c r="M1194" s="11" t="str">
        <f>VLOOKUP(I1194, Product!$A$2:$H$501,5,FALSE)</f>
        <v>Duran Group</v>
      </c>
      <c r="N1194" s="12">
        <f>VLOOKUP(I1194, Product!$A$2:$I$501,8,FALSE)</f>
        <v>138.05000000000001</v>
      </c>
      <c r="O1194" s="12">
        <f>VLOOKUP(I1194, Product!$A$2:$I$501,9,FALSE)</f>
        <v>89</v>
      </c>
      <c r="P1194" s="11" t="s">
        <v>1782</v>
      </c>
      <c r="Q1194" s="11" t="str">
        <f>VLOOKUP(P1194,Store_Dim!$A$2:$E$21,2,FALSE)</f>
        <v>Bean, Jones and Park</v>
      </c>
      <c r="R1194" s="11" t="str">
        <f>VLOOKUP(P1194,Store_Dim!$A$2:$E$21,3,FALSE)</f>
        <v>West</v>
      </c>
      <c r="S1194" s="11" t="str">
        <f>VLOOKUP(P1194,Store_Dim!$A$2:$E$21,4,FALSE)</f>
        <v>Thompsonborough</v>
      </c>
      <c r="T1194" s="11" t="str">
        <f>VLOOKUP(P1194,Store_Dim!$A$2:$E$21,5,FALSE)</f>
        <v>Online</v>
      </c>
      <c r="U1194" s="11" t="s">
        <v>2097</v>
      </c>
      <c r="V1194" s="14">
        <f>VLOOKUP(Table1[[#This Row],[Sales_ID]],Sales!$A$2:$O$2001,2,FALSE)</f>
        <v>45750</v>
      </c>
      <c r="W1194" s="15">
        <f>VLOOKUP(Table1[[#This Row],[Sales_ID]],Sales!$A$2:$O$2001,12,FALSE)</f>
        <v>2</v>
      </c>
      <c r="X1194" s="16" t="str">
        <f>TEXT(VLOOKUP(Table1[[#This Row],[Sales_ID]],Sales!$A$2:$O$2001,13,FALSE),"₹#,##0")</f>
        <v>₹105</v>
      </c>
      <c r="Y1194" s="51">
        <f>VLOOKUP(Table1[[#This Row],[Sales_ID]],Sales!$A$2:$O$2001,14,FALSE)</f>
        <v>0.06</v>
      </c>
      <c r="Z1194" s="11" t="str">
        <f>VLOOKUP(Table1[[#This Row],[Sales_ID]],Sales!$A$2:$O$2001,10,FALSE)</f>
        <v>Credit Card</v>
      </c>
      <c r="AA1194" s="50">
        <f>VLOOKUP(Table1[[#This Row],[Sales_ID]],Sales!$A$2:$O$2001,15,FALSE)</f>
        <v>197.68199999999999</v>
      </c>
    </row>
    <row r="1195" spans="1:27" x14ac:dyDescent="0.3">
      <c r="A1195" s="11" t="s">
        <v>134</v>
      </c>
      <c r="B1195" s="11" t="str">
        <f>PROPER(VLOOKUP(A1195,Customer!$A$2:$J$501,9,FALSE))</f>
        <v>Robert Jones Dds</v>
      </c>
      <c r="C1195" s="11" t="str">
        <f>PROPER(VLOOKUP(A1195,Customer!$A$2:$H$501,3,FALSE))</f>
        <v>25</v>
      </c>
      <c r="D1195" s="11" t="str">
        <f>PROPER(VLOOKUP(A1195,Customer!$A$2:$H$501,4,FALSE))</f>
        <v>Male</v>
      </c>
      <c r="E1195" s="11" t="str">
        <f>PROPER(VLOOKUP(A1195,Customer!$A$2:$H$501,5,FALSE))</f>
        <v>Tristanton</v>
      </c>
      <c r="F1195" s="11" t="str">
        <f>PROPER(VLOOKUP(A1195,Customer!$A$2:$H$501,6,FALSE))</f>
        <v>Oklahoma</v>
      </c>
      <c r="G1195" s="11" t="str">
        <f>VLOOKUP(A1195,Customer!$A$2:$H$501,7,FALSE)</f>
        <v>USA</v>
      </c>
      <c r="H1195" s="11" t="str">
        <f>PROPER(VLOOKUP(A1195,Customer!$A$1:$J$501,10,FALSE))</f>
        <v>Platinum</v>
      </c>
      <c r="I1195" s="11" t="s">
        <v>1594</v>
      </c>
      <c r="J1195" s="11" t="str">
        <f>VLOOKUP(I1195, Product!$A$2:$H$501, 2,FALSE)</f>
        <v>Men's Formal Shirt</v>
      </c>
      <c r="K1195" s="11" t="str">
        <f>VLOOKUP(I1195,Product!$A$2:$H$501,3,FALSE)</f>
        <v>Clothing</v>
      </c>
      <c r="L1195" s="11" t="str">
        <f>VLOOKUP(I1195, Product!$A$2:$H$501, 4,FALSE)</f>
        <v>Tops</v>
      </c>
      <c r="M1195" s="11" t="str">
        <f>VLOOKUP(I1195, Product!$A$2:$H$501,5,FALSE)</f>
        <v>Moon, Mora and Santos</v>
      </c>
      <c r="N1195" s="12">
        <f>VLOOKUP(I1195, Product!$A$2:$I$501,8,FALSE)</f>
        <v>265.73266666666666</v>
      </c>
      <c r="O1195" s="12">
        <f>VLOOKUP(I1195, Product!$A$2:$I$501,9,FALSE)</f>
        <v>360</v>
      </c>
      <c r="P1195" s="11" t="s">
        <v>1766</v>
      </c>
      <c r="Q1195" s="11" t="str">
        <f>VLOOKUP(P1195,Store_Dim!$A$2:$E$21,2,FALSE)</f>
        <v>Johnson-Wright</v>
      </c>
      <c r="R1195" s="11" t="str">
        <f>VLOOKUP(P1195,Store_Dim!$A$2:$E$21,3,FALSE)</f>
        <v>North</v>
      </c>
      <c r="S1195" s="11" t="str">
        <f>VLOOKUP(P1195,Store_Dim!$A$2:$E$21,4,FALSE)</f>
        <v>Hoodberg</v>
      </c>
      <c r="T1195" s="11" t="str">
        <f>VLOOKUP(P1195,Store_Dim!$A$2:$E$21,5,FALSE)</f>
        <v>Outlet</v>
      </c>
      <c r="U1195" s="11" t="s">
        <v>2098</v>
      </c>
      <c r="V1195" s="14">
        <f>VLOOKUP(Table1[[#This Row],[Sales_ID]],Sales!$A$2:$O$2001,2,FALSE)</f>
        <v>45693</v>
      </c>
      <c r="W1195" s="15">
        <f>VLOOKUP(Table1[[#This Row],[Sales_ID]],Sales!$A$2:$O$2001,12,FALSE)</f>
        <v>3</v>
      </c>
      <c r="X1195" s="16" t="str">
        <f>TEXT(VLOOKUP(Table1[[#This Row],[Sales_ID]],Sales!$A$2:$O$2001,13,FALSE),"₹#,##0")</f>
        <v>₹610</v>
      </c>
      <c r="Y1195" s="51">
        <f>VLOOKUP(Table1[[#This Row],[Sales_ID]],Sales!$A$2:$O$2001,14,FALSE)</f>
        <v>0.17</v>
      </c>
      <c r="Z1195" s="11" t="str">
        <f>VLOOKUP(Table1[[#This Row],[Sales_ID]],Sales!$A$2:$O$2001,10,FALSE)</f>
        <v>COD</v>
      </c>
      <c r="AA1195" s="50">
        <f>VLOOKUP(Table1[[#This Row],[Sales_ID]],Sales!$A$2:$O$2001,15,FALSE)</f>
        <v>1519.4975999999999</v>
      </c>
    </row>
    <row r="1196" spans="1:27" x14ac:dyDescent="0.3">
      <c r="A1196" s="11" t="s">
        <v>984</v>
      </c>
      <c r="B1196" s="11" t="str">
        <f>PROPER(VLOOKUP(A1196,Customer!$A$2:$J$501,9,FALSE))</f>
        <v>Jason Mullins</v>
      </c>
      <c r="C1196" s="11" t="str">
        <f>PROPER(VLOOKUP(A1196,Customer!$A$2:$H$501,3,FALSE))</f>
        <v>47</v>
      </c>
      <c r="D1196" s="11" t="str">
        <f>PROPER(VLOOKUP(A1196,Customer!$A$2:$H$501,4,FALSE))</f>
        <v>Female</v>
      </c>
      <c r="E1196" s="11" t="str">
        <f>PROPER(VLOOKUP(A1196,Customer!$A$2:$H$501,5,FALSE))</f>
        <v>Brianchester</v>
      </c>
      <c r="F1196" s="11" t="str">
        <f>PROPER(VLOOKUP(A1196,Customer!$A$2:$H$501,6,FALSE))</f>
        <v>Delaware</v>
      </c>
      <c r="G1196" s="11" t="str">
        <f>VLOOKUP(A1196,Customer!$A$2:$H$501,7,FALSE)</f>
        <v>USA</v>
      </c>
      <c r="H1196" s="11" t="str">
        <f>PROPER(VLOOKUP(A1196,Customer!$A$1:$J$501,10,FALSE))</f>
        <v>Silver</v>
      </c>
      <c r="I1196" s="11" t="s">
        <v>1696</v>
      </c>
      <c r="J1196" s="11" t="str">
        <f>VLOOKUP(I1196, Product!$A$2:$H$501, 2,FALSE)</f>
        <v>Bluetooth Car Audio System</v>
      </c>
      <c r="K1196" s="11" t="str">
        <f>VLOOKUP(I1196,Product!$A$2:$H$501,3,FALSE)</f>
        <v>Electronics</v>
      </c>
      <c r="L1196" s="11" t="str">
        <f>VLOOKUP(I1196, Product!$A$2:$H$501, 4,FALSE)</f>
        <v>Audio</v>
      </c>
      <c r="M1196" s="11" t="str">
        <f>VLOOKUP(I1196, Product!$A$2:$H$501,5,FALSE)</f>
        <v>Bruce-Bowen</v>
      </c>
      <c r="N1196" s="12">
        <f>VLOOKUP(I1196, Product!$A$2:$I$501,8,FALSE)</f>
        <v>403.71</v>
      </c>
      <c r="O1196" s="12">
        <f>VLOOKUP(I1196, Product!$A$2:$I$501,9,FALSE)</f>
        <v>159</v>
      </c>
      <c r="P1196" s="11" t="s">
        <v>1782</v>
      </c>
      <c r="Q1196" s="11" t="str">
        <f>VLOOKUP(P1196,Store_Dim!$A$2:$E$21,2,FALSE)</f>
        <v>Bean, Jones and Park</v>
      </c>
      <c r="R1196" s="11" t="str">
        <f>VLOOKUP(P1196,Store_Dim!$A$2:$E$21,3,FALSE)</f>
        <v>West</v>
      </c>
      <c r="S1196" s="11" t="str">
        <f>VLOOKUP(P1196,Store_Dim!$A$2:$E$21,4,FALSE)</f>
        <v>Thompsonborough</v>
      </c>
      <c r="T1196" s="11" t="str">
        <f>VLOOKUP(P1196,Store_Dim!$A$2:$E$21,5,FALSE)</f>
        <v>Online</v>
      </c>
      <c r="U1196" s="11" t="s">
        <v>2099</v>
      </c>
      <c r="V1196" s="14">
        <f>VLOOKUP(Table1[[#This Row],[Sales_ID]],Sales!$A$2:$O$2001,2,FALSE)</f>
        <v>45667</v>
      </c>
      <c r="W1196" s="15">
        <f>VLOOKUP(Table1[[#This Row],[Sales_ID]],Sales!$A$2:$O$2001,12,FALSE)</f>
        <v>1</v>
      </c>
      <c r="X1196" s="16" t="str">
        <f>TEXT(VLOOKUP(Table1[[#This Row],[Sales_ID]],Sales!$A$2:$O$2001,13,FALSE),"₹#,##0")</f>
        <v>₹872</v>
      </c>
      <c r="Y1196" s="51">
        <f>VLOOKUP(Table1[[#This Row],[Sales_ID]],Sales!$A$2:$O$2001,14,FALSE)</f>
        <v>7.0000000000000007E-2</v>
      </c>
      <c r="Z1196" s="11" t="str">
        <f>VLOOKUP(Table1[[#This Row],[Sales_ID]],Sales!$A$2:$O$2001,10,FALSE)</f>
        <v>PayPal</v>
      </c>
      <c r="AA1196" s="50">
        <f>VLOOKUP(Table1[[#This Row],[Sales_ID]],Sales!$A$2:$O$2001,15,FALSE)</f>
        <v>811.07159999999999</v>
      </c>
    </row>
    <row r="1197" spans="1:27" x14ac:dyDescent="0.3">
      <c r="A1197" s="11" t="s">
        <v>1343</v>
      </c>
      <c r="B1197" s="11" t="str">
        <f>PROPER(VLOOKUP(A1197,Customer!$A$2:$J$501,9,FALSE))</f>
        <v>Thomas Moore</v>
      </c>
      <c r="C1197" s="11" t="str">
        <f>PROPER(VLOOKUP(A1197,Customer!$A$2:$H$501,3,FALSE))</f>
        <v>51</v>
      </c>
      <c r="D1197" s="11" t="str">
        <f>PROPER(VLOOKUP(A1197,Customer!$A$2:$H$501,4,FALSE))</f>
        <v>Female</v>
      </c>
      <c r="E1197" s="11" t="str">
        <f>PROPER(VLOOKUP(A1197,Customer!$A$2:$H$501,5,FALSE))</f>
        <v>Williamsberg</v>
      </c>
      <c r="F1197" s="11" t="str">
        <f>PROPER(VLOOKUP(A1197,Customer!$A$2:$H$501,6,FALSE))</f>
        <v>New York</v>
      </c>
      <c r="G1197" s="11" t="str">
        <f>VLOOKUP(A1197,Customer!$A$2:$H$501,7,FALSE)</f>
        <v>USA</v>
      </c>
      <c r="H1197" s="11" t="str">
        <f>PROPER(VLOOKUP(A1197,Customer!$A$1:$J$501,10,FALSE))</f>
        <v>Silver</v>
      </c>
      <c r="I1197" s="11" t="s">
        <v>1568</v>
      </c>
      <c r="J1197" s="11" t="str">
        <f>VLOOKUP(I1197, Product!$A$2:$H$501, 2,FALSE)</f>
        <v>Ceramic Kitchen Bowl Set</v>
      </c>
      <c r="K1197" s="11" t="str">
        <f>VLOOKUP(I1197,Product!$A$2:$H$501,3,FALSE)</f>
        <v>Home</v>
      </c>
      <c r="L1197" s="11" t="str">
        <f>VLOOKUP(I1197, Product!$A$2:$H$501, 4,FALSE)</f>
        <v>Kitchen</v>
      </c>
      <c r="M1197" s="11" t="str">
        <f>VLOOKUP(I1197, Product!$A$2:$H$501,5,FALSE)</f>
        <v>Hamilton Group</v>
      </c>
      <c r="N1197" s="12">
        <f>VLOOKUP(I1197, Product!$A$2:$I$501,8,FALSE)</f>
        <v>298.86</v>
      </c>
      <c r="O1197" s="12">
        <f>VLOOKUP(I1197, Product!$A$2:$I$501,9,FALSE)</f>
        <v>308</v>
      </c>
      <c r="P1197" s="11" t="s">
        <v>1757</v>
      </c>
      <c r="Q1197" s="11" t="str">
        <f>VLOOKUP(P1197,Store_Dim!$A$2:$E$21,2,FALSE)</f>
        <v>Martinez, Adkins and Johnson</v>
      </c>
      <c r="R1197" s="11" t="str">
        <f>VLOOKUP(P1197,Store_Dim!$A$2:$E$21,3,FALSE)</f>
        <v>North</v>
      </c>
      <c r="S1197" s="11" t="str">
        <f>VLOOKUP(P1197,Store_Dim!$A$2:$E$21,4,FALSE)</f>
        <v>Danielmouth</v>
      </c>
      <c r="T1197" s="11" t="str">
        <f>VLOOKUP(P1197,Store_Dim!$A$2:$E$21,5,FALSE)</f>
        <v>Flagship</v>
      </c>
      <c r="U1197" s="11" t="s">
        <v>2100</v>
      </c>
      <c r="V1197" s="14">
        <f>VLOOKUP(Table1[[#This Row],[Sales_ID]],Sales!$A$2:$O$2001,2,FALSE)</f>
        <v>45316</v>
      </c>
      <c r="W1197" s="15">
        <f>VLOOKUP(Table1[[#This Row],[Sales_ID]],Sales!$A$2:$O$2001,12,FALSE)</f>
        <v>1</v>
      </c>
      <c r="X1197" s="16" t="str">
        <f>TEXT(VLOOKUP(Table1[[#This Row],[Sales_ID]],Sales!$A$2:$O$2001,13,FALSE),"₹#,##0")</f>
        <v>₹407</v>
      </c>
      <c r="Y1197" s="51">
        <f>VLOOKUP(Table1[[#This Row],[Sales_ID]],Sales!$A$2:$O$2001,14,FALSE)</f>
        <v>0.03</v>
      </c>
      <c r="Z1197" s="11" t="str">
        <f>VLOOKUP(Table1[[#This Row],[Sales_ID]],Sales!$A$2:$O$2001,10,FALSE)</f>
        <v>COD</v>
      </c>
      <c r="AA1197" s="50">
        <f>VLOOKUP(Table1[[#This Row],[Sales_ID]],Sales!$A$2:$O$2001,15,FALSE)</f>
        <v>394.58629999999999</v>
      </c>
    </row>
    <row r="1198" spans="1:27" x14ac:dyDescent="0.3">
      <c r="A1198" s="11" t="s">
        <v>1163</v>
      </c>
      <c r="B1198" s="11" t="str">
        <f>PROPER(VLOOKUP(A1198,Customer!$A$2:$J$501,9,FALSE))</f>
        <v>Jacqueline Anthony</v>
      </c>
      <c r="C1198" s="11" t="str">
        <f>PROPER(VLOOKUP(A1198,Customer!$A$2:$H$501,3,FALSE))</f>
        <v>28</v>
      </c>
      <c r="D1198" s="11" t="str">
        <f>PROPER(VLOOKUP(A1198,Customer!$A$2:$H$501,4,FALSE))</f>
        <v>Male</v>
      </c>
      <c r="E1198" s="11" t="str">
        <f>PROPER(VLOOKUP(A1198,Customer!$A$2:$H$501,5,FALSE))</f>
        <v>Vincentside</v>
      </c>
      <c r="F1198" s="11" t="str">
        <f>PROPER(VLOOKUP(A1198,Customer!$A$2:$H$501,6,FALSE))</f>
        <v>Ohio</v>
      </c>
      <c r="G1198" s="11" t="str">
        <f>VLOOKUP(A1198,Customer!$A$2:$H$501,7,FALSE)</f>
        <v>USA</v>
      </c>
      <c r="H1198" s="11" t="str">
        <f>PROPER(VLOOKUP(A1198,Customer!$A$1:$J$501,10,FALSE))</f>
        <v>Bronze</v>
      </c>
      <c r="I1198" s="11" t="s">
        <v>1656</v>
      </c>
      <c r="J1198" s="11" t="str">
        <f>VLOOKUP(I1198, Product!$A$2:$H$501, 2,FALSE)</f>
        <v>Sports Stopwatch Pro</v>
      </c>
      <c r="K1198" s="11" t="str">
        <f>VLOOKUP(I1198,Product!$A$2:$H$501,3,FALSE)</f>
        <v>Sports</v>
      </c>
      <c r="L1198" s="11" t="str">
        <f>VLOOKUP(I1198, Product!$A$2:$H$501, 4,FALSE)</f>
        <v>Accessories</v>
      </c>
      <c r="M1198" s="11" t="str">
        <f>VLOOKUP(I1198, Product!$A$2:$H$501,5,FALSE)</f>
        <v>Thompson-French</v>
      </c>
      <c r="N1198" s="12">
        <f>VLOOKUP(I1198, Product!$A$2:$I$501,8,FALSE)</f>
        <v>434.84</v>
      </c>
      <c r="O1198" s="12">
        <f>VLOOKUP(I1198, Product!$A$2:$I$501,9,FALSE)</f>
        <v>185</v>
      </c>
      <c r="P1198" s="11" t="s">
        <v>1799</v>
      </c>
      <c r="Q1198" s="11" t="str">
        <f>VLOOKUP(P1198,Store_Dim!$A$2:$E$21,2,FALSE)</f>
        <v>Mcdonald Inc</v>
      </c>
      <c r="R1198" s="11" t="str">
        <f>VLOOKUP(P1198,Store_Dim!$A$2:$E$21,3,FALSE)</f>
        <v>South</v>
      </c>
      <c r="S1198" s="11" t="str">
        <f>VLOOKUP(P1198,Store_Dim!$A$2:$E$21,4,FALSE)</f>
        <v>Christopherland</v>
      </c>
      <c r="T1198" s="11" t="str">
        <f>VLOOKUP(P1198,Store_Dim!$A$2:$E$21,5,FALSE)</f>
        <v>Outlet</v>
      </c>
      <c r="U1198" s="11" t="s">
        <v>2101</v>
      </c>
      <c r="V1198" s="14">
        <f>VLOOKUP(Table1[[#This Row],[Sales_ID]],Sales!$A$2:$O$2001,2,FALSE)</f>
        <v>45932</v>
      </c>
      <c r="W1198" s="15">
        <f>VLOOKUP(Table1[[#This Row],[Sales_ID]],Sales!$A$2:$O$2001,12,FALSE)</f>
        <v>1</v>
      </c>
      <c r="X1198" s="16" t="str">
        <f>TEXT(VLOOKUP(Table1[[#This Row],[Sales_ID]],Sales!$A$2:$O$2001,13,FALSE),"₹#,##0")</f>
        <v>₹606</v>
      </c>
      <c r="Y1198" s="51">
        <f>VLOOKUP(Table1[[#This Row],[Sales_ID]],Sales!$A$2:$O$2001,14,FALSE)</f>
        <v>0.04</v>
      </c>
      <c r="Z1198" s="11" t="str">
        <f>VLOOKUP(Table1[[#This Row],[Sales_ID]],Sales!$A$2:$O$2001,10,FALSE)</f>
        <v>PayPal</v>
      </c>
      <c r="AA1198" s="50">
        <f>VLOOKUP(Table1[[#This Row],[Sales_ID]],Sales!$A$2:$O$2001,15,FALSE)</f>
        <v>581.76959999999997</v>
      </c>
    </row>
    <row r="1199" spans="1:27" x14ac:dyDescent="0.3">
      <c r="A1199" s="11" t="s">
        <v>1095</v>
      </c>
      <c r="B1199" s="11" t="str">
        <f>PROPER(VLOOKUP(A1199,Customer!$A$2:$J$501,9,FALSE))</f>
        <v>Heather Valenzuela</v>
      </c>
      <c r="C1199" s="11" t="str">
        <f>PROPER(VLOOKUP(A1199,Customer!$A$2:$H$501,3,FALSE))</f>
        <v>31</v>
      </c>
      <c r="D1199" s="11" t="str">
        <f>PROPER(VLOOKUP(A1199,Customer!$A$2:$H$501,4,FALSE))</f>
        <v>Male</v>
      </c>
      <c r="E1199" s="11" t="str">
        <f>PROPER(VLOOKUP(A1199,Customer!$A$2:$H$501,5,FALSE))</f>
        <v>New Angiefurt</v>
      </c>
      <c r="F1199" s="11" t="str">
        <f>PROPER(VLOOKUP(A1199,Customer!$A$2:$H$501,6,FALSE))</f>
        <v>Alaska</v>
      </c>
      <c r="G1199" s="11" t="str">
        <f>VLOOKUP(A1199,Customer!$A$2:$H$501,7,FALSE)</f>
        <v>USA</v>
      </c>
      <c r="H1199" s="11" t="str">
        <f>PROPER(VLOOKUP(A1199,Customer!$A$1:$J$501,10,FALSE))</f>
        <v>Bronze</v>
      </c>
      <c r="I1199" s="11" t="s">
        <v>1582</v>
      </c>
      <c r="J1199" s="11" t="str">
        <f>VLOOKUP(I1199, Product!$A$2:$H$501, 2,FALSE)</f>
        <v>Soccer Training Cone Set</v>
      </c>
      <c r="K1199" s="11" t="str">
        <f>VLOOKUP(I1199,Product!$A$2:$H$501,3,FALSE)</f>
        <v>Sports</v>
      </c>
      <c r="L1199" s="11" t="str">
        <f>VLOOKUP(I1199, Product!$A$2:$H$501, 4,FALSE)</f>
        <v>Accessories</v>
      </c>
      <c r="M1199" s="11" t="str">
        <f>VLOOKUP(I1199, Product!$A$2:$H$501,5,FALSE)</f>
        <v>Ford, Murphy and Wilson</v>
      </c>
      <c r="N1199" s="12">
        <f>VLOOKUP(I1199, Product!$A$2:$I$501,8,FALSE)</f>
        <v>144.53</v>
      </c>
      <c r="O1199" s="12">
        <f>VLOOKUP(I1199, Product!$A$2:$I$501,9,FALSE)</f>
        <v>367</v>
      </c>
      <c r="P1199" s="11" t="s">
        <v>1773</v>
      </c>
      <c r="Q1199" s="11" t="str">
        <f>VLOOKUP(P1199,Store_Dim!$A$2:$E$21,2,FALSE)</f>
        <v>Gray Ltd</v>
      </c>
      <c r="R1199" s="11" t="str">
        <f>VLOOKUP(P1199,Store_Dim!$A$2:$E$21,3,FALSE)</f>
        <v>North</v>
      </c>
      <c r="S1199" s="11" t="str">
        <f>VLOOKUP(P1199,Store_Dim!$A$2:$E$21,4,FALSE)</f>
        <v>New Michaelchester</v>
      </c>
      <c r="T1199" s="11" t="str">
        <f>VLOOKUP(P1199,Store_Dim!$A$2:$E$21,5,FALSE)</f>
        <v>Outlet</v>
      </c>
      <c r="U1199" s="11" t="s">
        <v>2102</v>
      </c>
      <c r="V1199" s="14">
        <f>VLOOKUP(Table1[[#This Row],[Sales_ID]],Sales!$A$2:$O$2001,2,FALSE)</f>
        <v>45483</v>
      </c>
      <c r="W1199" s="15">
        <f>VLOOKUP(Table1[[#This Row],[Sales_ID]],Sales!$A$2:$O$2001,12,FALSE)</f>
        <v>4</v>
      </c>
      <c r="X1199" s="16" t="str">
        <f>TEXT(VLOOKUP(Table1[[#This Row],[Sales_ID]],Sales!$A$2:$O$2001,13,FALSE),"₹#,##0")</f>
        <v>₹323</v>
      </c>
      <c r="Y1199" s="51">
        <f>VLOOKUP(Table1[[#This Row],[Sales_ID]],Sales!$A$2:$O$2001,14,FALSE)</f>
        <v>0.06</v>
      </c>
      <c r="Z1199" s="11" t="str">
        <f>VLOOKUP(Table1[[#This Row],[Sales_ID]],Sales!$A$2:$O$2001,10,FALSE)</f>
        <v>Credit Card</v>
      </c>
      <c r="AA1199" s="50">
        <f>VLOOKUP(Table1[[#This Row],[Sales_ID]],Sales!$A$2:$O$2001,15,FALSE)</f>
        <v>1212.9007999999999</v>
      </c>
    </row>
    <row r="1200" spans="1:27" x14ac:dyDescent="0.3">
      <c r="A1200" s="11" t="s">
        <v>1489</v>
      </c>
      <c r="B1200" s="11" t="str">
        <f>PROPER(VLOOKUP(A1200,Customer!$A$2:$J$501,9,FALSE))</f>
        <v>Jessica Castro</v>
      </c>
      <c r="C1200" s="11" t="str">
        <f>PROPER(VLOOKUP(A1200,Customer!$A$2:$H$501,3,FALSE))</f>
        <v>32</v>
      </c>
      <c r="D1200" s="11" t="str">
        <f>PROPER(VLOOKUP(A1200,Customer!$A$2:$H$501,4,FALSE))</f>
        <v>Male</v>
      </c>
      <c r="E1200" s="11" t="str">
        <f>PROPER(VLOOKUP(A1200,Customer!$A$2:$H$501,5,FALSE))</f>
        <v>West Markton</v>
      </c>
      <c r="F1200" s="11" t="str">
        <f>PROPER(VLOOKUP(A1200,Customer!$A$2:$H$501,6,FALSE))</f>
        <v>Massachusetts</v>
      </c>
      <c r="G1200" s="11" t="str">
        <f>VLOOKUP(A1200,Customer!$A$2:$H$501,7,FALSE)</f>
        <v>USA</v>
      </c>
      <c r="H1200" s="11" t="str">
        <f>PROPER(VLOOKUP(A1200,Customer!$A$1:$J$501,10,FALSE))</f>
        <v>Bronze</v>
      </c>
      <c r="I1200" s="11" t="s">
        <v>1702</v>
      </c>
      <c r="J1200" s="11" t="str">
        <f>VLOOKUP(I1200, Product!$A$2:$H$501, 2,FALSE)</f>
        <v>WiFi Mesh Router</v>
      </c>
      <c r="K1200" s="11" t="str">
        <f>VLOOKUP(I1200,Product!$A$2:$H$501,3,FALSE)</f>
        <v>Electronics</v>
      </c>
      <c r="L1200" s="11" t="str">
        <f>VLOOKUP(I1200, Product!$A$2:$H$501, 4,FALSE)</f>
        <v>Appliances</v>
      </c>
      <c r="M1200" s="11" t="str">
        <f>VLOOKUP(I1200, Product!$A$2:$H$501,5,FALSE)</f>
        <v>White, Reeves and Woods</v>
      </c>
      <c r="N1200" s="12">
        <f>VLOOKUP(I1200, Product!$A$2:$I$501,8,FALSE)</f>
        <v>480.9</v>
      </c>
      <c r="O1200" s="12">
        <f>VLOOKUP(I1200, Product!$A$2:$I$501,9,FALSE)</f>
        <v>104</v>
      </c>
      <c r="P1200" s="11" t="s">
        <v>1810</v>
      </c>
      <c r="Q1200" s="11" t="str">
        <f>VLOOKUP(P1200,Store_Dim!$A$2:$E$21,2,FALSE)</f>
        <v>Guerrero-Schmitt</v>
      </c>
      <c r="R1200" s="11" t="str">
        <f>VLOOKUP(P1200,Store_Dim!$A$2:$E$21,3,FALSE)</f>
        <v>East</v>
      </c>
      <c r="S1200" s="11" t="str">
        <f>VLOOKUP(P1200,Store_Dim!$A$2:$E$21,4,FALSE)</f>
        <v>East Stevechester</v>
      </c>
      <c r="T1200" s="11" t="str">
        <f>VLOOKUP(P1200,Store_Dim!$A$2:$E$21,5,FALSE)</f>
        <v>Flagship</v>
      </c>
      <c r="U1200" s="11" t="s">
        <v>2103</v>
      </c>
      <c r="V1200" s="14">
        <f>VLOOKUP(Table1[[#This Row],[Sales_ID]],Sales!$A$2:$O$2001,2,FALSE)</f>
        <v>45661</v>
      </c>
      <c r="W1200" s="15">
        <f>VLOOKUP(Table1[[#This Row],[Sales_ID]],Sales!$A$2:$O$2001,12,FALSE)</f>
        <v>4</v>
      </c>
      <c r="X1200" s="16" t="str">
        <f>TEXT(VLOOKUP(Table1[[#This Row],[Sales_ID]],Sales!$A$2:$O$2001,13,FALSE),"₹#,##0")</f>
        <v>₹463</v>
      </c>
      <c r="Y1200" s="51">
        <f>VLOOKUP(Table1[[#This Row],[Sales_ID]],Sales!$A$2:$O$2001,14,FALSE)</f>
        <v>0.06</v>
      </c>
      <c r="Z1200" s="11" t="str">
        <f>VLOOKUP(Table1[[#This Row],[Sales_ID]],Sales!$A$2:$O$2001,10,FALSE)</f>
        <v>PayPal</v>
      </c>
      <c r="AA1200" s="50">
        <f>VLOOKUP(Table1[[#This Row],[Sales_ID]],Sales!$A$2:$O$2001,15,FALSE)</f>
        <v>1741.5192</v>
      </c>
    </row>
    <row r="1201" spans="1:27" x14ac:dyDescent="0.3">
      <c r="A1201" s="11" t="s">
        <v>996</v>
      </c>
      <c r="B1201" s="11" t="str">
        <f>PROPER(VLOOKUP(A1201,Customer!$A$2:$J$501,9,FALSE))</f>
        <v>Robert House</v>
      </c>
      <c r="C1201" s="11" t="str">
        <f>PROPER(VLOOKUP(A1201,Customer!$A$2:$H$501,3,FALSE))</f>
        <v>34</v>
      </c>
      <c r="D1201" s="11" t="str">
        <f>PROPER(VLOOKUP(A1201,Customer!$A$2:$H$501,4,FALSE))</f>
        <v>Male</v>
      </c>
      <c r="E1201" s="11" t="str">
        <f>PROPER(VLOOKUP(A1201,Customer!$A$2:$H$501,5,FALSE))</f>
        <v>Lake James</v>
      </c>
      <c r="F1201" s="11" t="str">
        <f>PROPER(VLOOKUP(A1201,Customer!$A$2:$H$501,6,FALSE))</f>
        <v>Maryland</v>
      </c>
      <c r="G1201" s="11" t="str">
        <f>VLOOKUP(A1201,Customer!$A$2:$H$501,7,FALSE)</f>
        <v>USA</v>
      </c>
      <c r="H1201" s="11" t="str">
        <f>PROPER(VLOOKUP(A1201,Customer!$A$1:$J$501,10,FALSE))</f>
        <v>Gold</v>
      </c>
      <c r="I1201" s="11" t="s">
        <v>1598</v>
      </c>
      <c r="J1201" s="11" t="str">
        <f>VLOOKUP(I1201, Product!$A$2:$H$501, 2,FALSE)</f>
        <v>Women's Scarf Set</v>
      </c>
      <c r="K1201" s="11" t="str">
        <f>VLOOKUP(I1201,Product!$A$2:$H$501,3,FALSE)</f>
        <v>Clothing</v>
      </c>
      <c r="L1201" s="11" t="str">
        <f>VLOOKUP(I1201, Product!$A$2:$H$501, 4,FALSE)</f>
        <v>Accessories</v>
      </c>
      <c r="M1201" s="11" t="str">
        <f>VLOOKUP(I1201, Product!$A$2:$H$501,5,FALSE)</f>
        <v>Brown and Sons</v>
      </c>
      <c r="N1201" s="12">
        <f>VLOOKUP(I1201, Product!$A$2:$I$501,8,FALSE)</f>
        <v>174.02</v>
      </c>
      <c r="O1201" s="12">
        <f>VLOOKUP(I1201, Product!$A$2:$I$501,9,FALSE)</f>
        <v>268</v>
      </c>
      <c r="P1201" s="11" t="s">
        <v>1779</v>
      </c>
      <c r="Q1201" s="11" t="str">
        <f>VLOOKUP(P1201,Store_Dim!$A$2:$E$21,2,FALSE)</f>
        <v>Martinez-Mullins</v>
      </c>
      <c r="R1201" s="11" t="str">
        <f>VLOOKUP(P1201,Store_Dim!$A$2:$E$21,3,FALSE)</f>
        <v>South</v>
      </c>
      <c r="S1201" s="11" t="str">
        <f>VLOOKUP(P1201,Store_Dim!$A$2:$E$21,4,FALSE)</f>
        <v>Williamsfurt</v>
      </c>
      <c r="T1201" s="11" t="str">
        <f>VLOOKUP(P1201,Store_Dim!$A$2:$E$21,5,FALSE)</f>
        <v>Online</v>
      </c>
      <c r="U1201" s="11" t="s">
        <v>2104</v>
      </c>
      <c r="V1201" s="14">
        <f>VLOOKUP(Table1[[#This Row],[Sales_ID]],Sales!$A$2:$O$2001,2,FALSE)</f>
        <v>45798</v>
      </c>
      <c r="W1201" s="15">
        <f>VLOOKUP(Table1[[#This Row],[Sales_ID]],Sales!$A$2:$O$2001,12,FALSE)</f>
        <v>4</v>
      </c>
      <c r="X1201" s="16" t="str">
        <f>TEXT(VLOOKUP(Table1[[#This Row],[Sales_ID]],Sales!$A$2:$O$2001,13,FALSE),"₹#,##0")</f>
        <v>₹286</v>
      </c>
      <c r="Y1201" s="51">
        <f>VLOOKUP(Table1[[#This Row],[Sales_ID]],Sales!$A$2:$O$2001,14,FALSE)</f>
        <v>0.18</v>
      </c>
      <c r="Z1201" s="11" t="str">
        <f>VLOOKUP(Table1[[#This Row],[Sales_ID]],Sales!$A$2:$O$2001,10,FALSE)</f>
        <v>PayPal</v>
      </c>
      <c r="AA1201" s="50">
        <f>VLOOKUP(Table1[[#This Row],[Sales_ID]],Sales!$A$2:$O$2001,15,FALSE)</f>
        <v>937.4896</v>
      </c>
    </row>
    <row r="1202" spans="1:27" x14ac:dyDescent="0.3">
      <c r="A1202" s="11" t="s">
        <v>1026</v>
      </c>
      <c r="B1202" s="11" t="str">
        <f>PROPER(VLOOKUP(A1202,Customer!$A$2:$J$501,9,FALSE))</f>
        <v>Robert King</v>
      </c>
      <c r="C1202" s="11" t="str">
        <f>PROPER(VLOOKUP(A1202,Customer!$A$2:$H$501,3,FALSE))</f>
        <v>58</v>
      </c>
      <c r="D1202" s="11" t="str">
        <f>PROPER(VLOOKUP(A1202,Customer!$A$2:$H$501,4,FALSE))</f>
        <v>Female</v>
      </c>
      <c r="E1202" s="11" t="str">
        <f>PROPER(VLOOKUP(A1202,Customer!$A$2:$H$501,5,FALSE))</f>
        <v>Cindyton</v>
      </c>
      <c r="F1202" s="11" t="str">
        <f>PROPER(VLOOKUP(A1202,Customer!$A$2:$H$501,6,FALSE))</f>
        <v>Rhode Island</v>
      </c>
      <c r="G1202" s="11" t="str">
        <f>VLOOKUP(A1202,Customer!$A$2:$H$501,7,FALSE)</f>
        <v>USA</v>
      </c>
      <c r="H1202" s="11" t="str">
        <f>PROPER(VLOOKUP(A1202,Customer!$A$1:$J$501,10,FALSE))</f>
        <v>Gold</v>
      </c>
      <c r="I1202" s="11" t="s">
        <v>1622</v>
      </c>
      <c r="J1202" s="11" t="str">
        <f>VLOOKUP(I1202, Product!$A$2:$H$501, 2,FALSE)</f>
        <v>Men's Casual Sneakers</v>
      </c>
      <c r="K1202" s="11" t="str">
        <f>VLOOKUP(I1202,Product!$A$2:$H$501,3,FALSE)</f>
        <v>Clothing</v>
      </c>
      <c r="L1202" s="11" t="str">
        <f>VLOOKUP(I1202, Product!$A$2:$H$501, 4,FALSE)</f>
        <v>Footwear</v>
      </c>
      <c r="M1202" s="11" t="str">
        <f>VLOOKUP(I1202, Product!$A$2:$H$501,5,FALSE)</f>
        <v>Hogan-Lee</v>
      </c>
      <c r="N1202" s="12">
        <f>VLOOKUP(I1202, Product!$A$2:$I$501,8,FALSE)</f>
        <v>353.47</v>
      </c>
      <c r="O1202" s="12">
        <f>VLOOKUP(I1202, Product!$A$2:$I$501,9,FALSE)</f>
        <v>214</v>
      </c>
      <c r="P1202" s="11" t="s">
        <v>1792</v>
      </c>
      <c r="Q1202" s="11" t="str">
        <f>VLOOKUP(P1202,Store_Dim!$A$2:$E$21,2,FALSE)</f>
        <v>Aguirre-Keller</v>
      </c>
      <c r="R1202" s="11" t="str">
        <f>VLOOKUP(P1202,Store_Dim!$A$2:$E$21,3,FALSE)</f>
        <v>South</v>
      </c>
      <c r="S1202" s="11" t="str">
        <f>VLOOKUP(P1202,Store_Dim!$A$2:$E$21,4,FALSE)</f>
        <v>Lake Michael</v>
      </c>
      <c r="T1202" s="11" t="str">
        <f>VLOOKUP(P1202,Store_Dim!$A$2:$E$21,5,FALSE)</f>
        <v>Online</v>
      </c>
      <c r="U1202" s="11" t="s">
        <v>2105</v>
      </c>
      <c r="V1202" s="14">
        <f>VLOOKUP(Table1[[#This Row],[Sales_ID]],Sales!$A$2:$O$2001,2,FALSE)</f>
        <v>45868</v>
      </c>
      <c r="W1202" s="15">
        <f>VLOOKUP(Table1[[#This Row],[Sales_ID]],Sales!$A$2:$O$2001,12,FALSE)</f>
        <v>3</v>
      </c>
      <c r="X1202" s="16" t="str">
        <f>TEXT(VLOOKUP(Table1[[#This Row],[Sales_ID]],Sales!$A$2:$O$2001,13,FALSE),"₹#,##0")</f>
        <v>₹995</v>
      </c>
      <c r="Y1202" s="51">
        <f>VLOOKUP(Table1[[#This Row],[Sales_ID]],Sales!$A$2:$O$2001,14,FALSE)</f>
        <v>0.1</v>
      </c>
      <c r="Z1202" s="11" t="str">
        <f>VLOOKUP(Table1[[#This Row],[Sales_ID]],Sales!$A$2:$O$2001,10,FALSE)</f>
        <v>PayPal</v>
      </c>
      <c r="AA1202" s="50">
        <f>VLOOKUP(Table1[[#This Row],[Sales_ID]],Sales!$A$2:$O$2001,15,FALSE)</f>
        <v>2687.5259999999998</v>
      </c>
    </row>
    <row r="1203" spans="1:27" x14ac:dyDescent="0.3">
      <c r="A1203" s="11" t="s">
        <v>499</v>
      </c>
      <c r="B1203" s="11" t="str">
        <f>PROPER(VLOOKUP(A1203,Customer!$A$2:$J$501,9,FALSE))</f>
        <v>Theresa Campbell</v>
      </c>
      <c r="C1203" s="11" t="str">
        <f>PROPER(VLOOKUP(A1203,Customer!$A$2:$H$501,3,FALSE))</f>
        <v>42</v>
      </c>
      <c r="D1203" s="11" t="str">
        <f>PROPER(VLOOKUP(A1203,Customer!$A$2:$H$501,4,FALSE))</f>
        <v>Female</v>
      </c>
      <c r="E1203" s="11" t="str">
        <f>PROPER(VLOOKUP(A1203,Customer!$A$2:$H$501,5,FALSE))</f>
        <v>New Brian</v>
      </c>
      <c r="F1203" s="11" t="str">
        <f>PROPER(VLOOKUP(A1203,Customer!$A$2:$H$501,6,FALSE))</f>
        <v>Wisconsin</v>
      </c>
      <c r="G1203" s="11" t="str">
        <f>VLOOKUP(A1203,Customer!$A$2:$H$501,7,FALSE)</f>
        <v>USA</v>
      </c>
      <c r="H1203" s="11" t="str">
        <f>PROPER(VLOOKUP(A1203,Customer!$A$1:$J$501,10,FALSE))</f>
        <v>Bronze</v>
      </c>
      <c r="I1203" s="11" t="s">
        <v>1574</v>
      </c>
      <c r="J1203" s="11" t="str">
        <f>VLOOKUP(I1203, Product!$A$2:$H$501, 2,FALSE)</f>
        <v>USB-C Fast Charger</v>
      </c>
      <c r="K1203" s="11" t="str">
        <f>VLOOKUP(I1203,Product!$A$2:$H$501,3,FALSE)</f>
        <v>Electronics</v>
      </c>
      <c r="L1203" s="11" t="str">
        <f>VLOOKUP(I1203, Product!$A$2:$H$501, 4,FALSE)</f>
        <v>Accessories</v>
      </c>
      <c r="M1203" s="11" t="str">
        <f>VLOOKUP(I1203, Product!$A$2:$H$501,5,FALSE)</f>
        <v>Dawson-Perkins</v>
      </c>
      <c r="N1203" s="12">
        <f>VLOOKUP(I1203, Product!$A$2:$I$501,8,FALSE)</f>
        <v>242.23</v>
      </c>
      <c r="O1203" s="12">
        <f>VLOOKUP(I1203, Product!$A$2:$I$501,9,FALSE)</f>
        <v>453</v>
      </c>
      <c r="P1203" s="11" t="s">
        <v>1761</v>
      </c>
      <c r="Q1203" s="11" t="str">
        <f>VLOOKUP(P1203,Store_Dim!$A$2:$E$21,2,FALSE)</f>
        <v>Black-Horn</v>
      </c>
      <c r="R1203" s="11" t="str">
        <f>VLOOKUP(P1203,Store_Dim!$A$2:$E$21,3,FALSE)</f>
        <v>South</v>
      </c>
      <c r="S1203" s="11" t="str">
        <f>VLOOKUP(P1203,Store_Dim!$A$2:$E$21,4,FALSE)</f>
        <v>North Nancyview</v>
      </c>
      <c r="T1203" s="11" t="str">
        <f>VLOOKUP(P1203,Store_Dim!$A$2:$E$21,5,FALSE)</f>
        <v>Outlet</v>
      </c>
      <c r="U1203" s="11" t="s">
        <v>1854</v>
      </c>
      <c r="V1203" s="14">
        <f>VLOOKUP(Table1[[#This Row],[Sales_ID]],Sales!$A$2:$O$2001,2,FALSE)</f>
        <v>45923</v>
      </c>
      <c r="W1203" s="15">
        <f>VLOOKUP(Table1[[#This Row],[Sales_ID]],Sales!$A$2:$O$2001,12,FALSE)</f>
        <v>2</v>
      </c>
      <c r="X1203" s="16" t="str">
        <f>TEXT(VLOOKUP(Table1[[#This Row],[Sales_ID]],Sales!$A$2:$O$2001,13,FALSE),"₹#,##0")</f>
        <v>₹74</v>
      </c>
      <c r="Y1203" s="51">
        <f>VLOOKUP(Table1[[#This Row],[Sales_ID]],Sales!$A$2:$O$2001,14,FALSE)</f>
        <v>0.11</v>
      </c>
      <c r="Z1203" s="11" t="str">
        <f>VLOOKUP(Table1[[#This Row],[Sales_ID]],Sales!$A$2:$O$2001,10,FALSE)</f>
        <v>PayPal</v>
      </c>
      <c r="AA1203" s="50">
        <f>VLOOKUP(Table1[[#This Row],[Sales_ID]],Sales!$A$2:$O$2001,15,FALSE)</f>
        <v>132.09379999999999</v>
      </c>
    </row>
    <row r="1204" spans="1:27" x14ac:dyDescent="0.3">
      <c r="A1204" s="11" t="s">
        <v>414</v>
      </c>
      <c r="B1204" s="11" t="str">
        <f>PROPER(VLOOKUP(A1204,Customer!$A$2:$J$501,9,FALSE))</f>
        <v>Michael Jones</v>
      </c>
      <c r="C1204" s="11" t="str">
        <f>PROPER(VLOOKUP(A1204,Customer!$A$2:$H$501,3,FALSE))</f>
        <v>40</v>
      </c>
      <c r="D1204" s="11" t="str">
        <f>PROPER(VLOOKUP(A1204,Customer!$A$2:$H$501,4,FALSE))</f>
        <v>Male</v>
      </c>
      <c r="E1204" s="11" t="str">
        <f>PROPER(VLOOKUP(A1204,Customer!$A$2:$H$501,5,FALSE))</f>
        <v>North Edwardton</v>
      </c>
      <c r="F1204" s="11" t="str">
        <f>PROPER(VLOOKUP(A1204,Customer!$A$2:$H$501,6,FALSE))</f>
        <v>Tennessee</v>
      </c>
      <c r="G1204" s="11" t="str">
        <f>VLOOKUP(A1204,Customer!$A$2:$H$501,7,FALSE)</f>
        <v>USA</v>
      </c>
      <c r="H1204" s="11" t="str">
        <f>PROPER(VLOOKUP(A1204,Customer!$A$1:$J$501,10,FALSE))</f>
        <v>Bronze</v>
      </c>
      <c r="I1204" s="11" t="s">
        <v>1672</v>
      </c>
      <c r="J1204" s="11" t="str">
        <f>VLOOKUP(I1204, Product!$A$2:$H$501, 2,FALSE)</f>
        <v>Laptop Cooling Pad</v>
      </c>
      <c r="K1204" s="11" t="str">
        <f>VLOOKUP(I1204,Product!$A$2:$H$501,3,FALSE)</f>
        <v>Electronics</v>
      </c>
      <c r="L1204" s="11" t="str">
        <f>VLOOKUP(I1204, Product!$A$2:$H$501, 4,FALSE)</f>
        <v>Computer</v>
      </c>
      <c r="M1204" s="11" t="str">
        <f>VLOOKUP(I1204, Product!$A$2:$H$501,5,FALSE)</f>
        <v>Murray, Gould and Ware</v>
      </c>
      <c r="N1204" s="12">
        <f>VLOOKUP(I1204, Product!$A$2:$I$501,8,FALSE)</f>
        <v>86.42</v>
      </c>
      <c r="O1204" s="12">
        <f>VLOOKUP(I1204, Product!$A$2:$I$501,9,FALSE)</f>
        <v>222</v>
      </c>
      <c r="P1204" s="11" t="s">
        <v>1782</v>
      </c>
      <c r="Q1204" s="11" t="str">
        <f>VLOOKUP(P1204,Store_Dim!$A$2:$E$21,2,FALSE)</f>
        <v>Bean, Jones and Park</v>
      </c>
      <c r="R1204" s="11" t="str">
        <f>VLOOKUP(P1204,Store_Dim!$A$2:$E$21,3,FALSE)</f>
        <v>West</v>
      </c>
      <c r="S1204" s="11" t="str">
        <f>VLOOKUP(P1204,Store_Dim!$A$2:$E$21,4,FALSE)</f>
        <v>Thompsonborough</v>
      </c>
      <c r="T1204" s="11" t="str">
        <f>VLOOKUP(P1204,Store_Dim!$A$2:$E$21,5,FALSE)</f>
        <v>Online</v>
      </c>
      <c r="U1204" s="11" t="s">
        <v>2106</v>
      </c>
      <c r="V1204" s="14">
        <f>VLOOKUP(Table1[[#This Row],[Sales_ID]],Sales!$A$2:$O$2001,2,FALSE)</f>
        <v>45757</v>
      </c>
      <c r="W1204" s="15">
        <f>VLOOKUP(Table1[[#This Row],[Sales_ID]],Sales!$A$2:$O$2001,12,FALSE)</f>
        <v>1</v>
      </c>
      <c r="X1204" s="16" t="str">
        <f>TEXT(VLOOKUP(Table1[[#This Row],[Sales_ID]],Sales!$A$2:$O$2001,13,FALSE),"₹#,##0")</f>
        <v>₹329</v>
      </c>
      <c r="Y1204" s="51">
        <f>VLOOKUP(Table1[[#This Row],[Sales_ID]],Sales!$A$2:$O$2001,14,FALSE)</f>
        <v>0.09</v>
      </c>
      <c r="Z1204" s="11" t="str">
        <f>VLOOKUP(Table1[[#This Row],[Sales_ID]],Sales!$A$2:$O$2001,10,FALSE)</f>
        <v>Credit Card</v>
      </c>
      <c r="AA1204" s="50">
        <f>VLOOKUP(Table1[[#This Row],[Sales_ID]],Sales!$A$2:$O$2001,15,FALSE)</f>
        <v>299.6721</v>
      </c>
    </row>
    <row r="1205" spans="1:27" x14ac:dyDescent="0.3">
      <c r="A1205" s="11" t="s">
        <v>1507</v>
      </c>
      <c r="B1205" s="11" t="str">
        <f>PROPER(VLOOKUP(A1205,Customer!$A$2:$J$501,9,FALSE))</f>
        <v>Scott Harris</v>
      </c>
      <c r="C1205" s="11" t="str">
        <f>PROPER(VLOOKUP(A1205,Customer!$A$2:$H$501,3,FALSE))</f>
        <v>23</v>
      </c>
      <c r="D1205" s="11" t="str">
        <f>PROPER(VLOOKUP(A1205,Customer!$A$2:$H$501,4,FALSE))</f>
        <v>Male</v>
      </c>
      <c r="E1205" s="11" t="str">
        <f>PROPER(VLOOKUP(A1205,Customer!$A$2:$H$501,5,FALSE))</f>
        <v>North Nataliemouth</v>
      </c>
      <c r="F1205" s="11" t="str">
        <f>PROPER(VLOOKUP(A1205,Customer!$A$2:$H$501,6,FALSE))</f>
        <v>Maryland</v>
      </c>
      <c r="G1205" s="11" t="str">
        <f>VLOOKUP(A1205,Customer!$A$2:$H$501,7,FALSE)</f>
        <v>USA</v>
      </c>
      <c r="H1205" s="11" t="str">
        <f>PROPER(VLOOKUP(A1205,Customer!$A$1:$J$501,10,FALSE))</f>
        <v>Platinum</v>
      </c>
      <c r="I1205" s="11" t="s">
        <v>1642</v>
      </c>
      <c r="J1205" s="11" t="str">
        <f>VLOOKUP(I1205, Product!$A$2:$H$501, 2,FALSE)</f>
        <v>Makeup Brush Set</v>
      </c>
      <c r="K1205" s="11" t="str">
        <f>VLOOKUP(I1205,Product!$A$2:$H$501,3,FALSE)</f>
        <v>Beauty</v>
      </c>
      <c r="L1205" s="11" t="str">
        <f>VLOOKUP(I1205, Product!$A$2:$H$501, 4,FALSE)</f>
        <v>Makeup</v>
      </c>
      <c r="M1205" s="11" t="str">
        <f>VLOOKUP(I1205, Product!$A$2:$H$501,5,FALSE)</f>
        <v>Cook Inc</v>
      </c>
      <c r="N1205" s="12">
        <f>VLOOKUP(I1205, Product!$A$2:$I$501,8,FALSE)</f>
        <v>250.41615384615383</v>
      </c>
      <c r="O1205" s="12">
        <f>VLOOKUP(I1205, Product!$A$2:$I$501,9,FALSE)</f>
        <v>431</v>
      </c>
      <c r="P1205" s="11" t="s">
        <v>1804</v>
      </c>
      <c r="Q1205" s="11" t="str">
        <f>VLOOKUP(P1205,Store_Dim!$A$2:$E$21,2,FALSE)</f>
        <v>Frederick-Wright</v>
      </c>
      <c r="R1205" s="11" t="str">
        <f>VLOOKUP(P1205,Store_Dim!$A$2:$E$21,3,FALSE)</f>
        <v>West</v>
      </c>
      <c r="S1205" s="11" t="str">
        <f>VLOOKUP(P1205,Store_Dim!$A$2:$E$21,4,FALSE)</f>
        <v>New Jimmymouth</v>
      </c>
      <c r="T1205" s="11" t="str">
        <f>VLOOKUP(P1205,Store_Dim!$A$2:$E$21,5,FALSE)</f>
        <v>Flagship</v>
      </c>
      <c r="U1205" s="11" t="s">
        <v>2107</v>
      </c>
      <c r="V1205" s="14">
        <f>VLOOKUP(Table1[[#This Row],[Sales_ID]],Sales!$A$2:$O$2001,2,FALSE)</f>
        <v>45475</v>
      </c>
      <c r="W1205" s="15">
        <f>VLOOKUP(Table1[[#This Row],[Sales_ID]],Sales!$A$2:$O$2001,12,FALSE)</f>
        <v>3</v>
      </c>
      <c r="X1205" s="16" t="str">
        <f>TEXT(VLOOKUP(Table1[[#This Row],[Sales_ID]],Sales!$A$2:$O$2001,13,FALSE),"₹#,##0")</f>
        <v>₹64</v>
      </c>
      <c r="Y1205" s="51">
        <f>VLOOKUP(Table1[[#This Row],[Sales_ID]],Sales!$A$2:$O$2001,14,FALSE)</f>
        <v>0.08</v>
      </c>
      <c r="Z1205" s="11" t="str">
        <f>VLOOKUP(Table1[[#This Row],[Sales_ID]],Sales!$A$2:$O$2001,10,FALSE)</f>
        <v>COD</v>
      </c>
      <c r="AA1205" s="50">
        <f>VLOOKUP(Table1[[#This Row],[Sales_ID]],Sales!$A$2:$O$2001,15,FALSE)</f>
        <v>177.19200000000001</v>
      </c>
    </row>
    <row r="1206" spans="1:27" x14ac:dyDescent="0.3">
      <c r="A1206" s="11" t="s">
        <v>836</v>
      </c>
      <c r="B1206" s="11" t="str">
        <f>PROPER(VLOOKUP(A1206,Customer!$A$2:$J$501,9,FALSE))</f>
        <v>Katherine Cowan</v>
      </c>
      <c r="C1206" s="11" t="str">
        <f>PROPER(VLOOKUP(A1206,Customer!$A$2:$H$501,3,FALSE))</f>
        <v>60</v>
      </c>
      <c r="D1206" s="11" t="str">
        <f>PROPER(VLOOKUP(A1206,Customer!$A$2:$H$501,4,FALSE))</f>
        <v>Female</v>
      </c>
      <c r="E1206" s="11" t="str">
        <f>PROPER(VLOOKUP(A1206,Customer!$A$2:$H$501,5,FALSE))</f>
        <v>New Ana</v>
      </c>
      <c r="F1206" s="11" t="str">
        <f>PROPER(VLOOKUP(A1206,Customer!$A$2:$H$501,6,FALSE))</f>
        <v>Montana</v>
      </c>
      <c r="G1206" s="11" t="str">
        <f>VLOOKUP(A1206,Customer!$A$2:$H$501,7,FALSE)</f>
        <v>USA</v>
      </c>
      <c r="H1206" s="11" t="str">
        <f>PROPER(VLOOKUP(A1206,Customer!$A$1:$J$501,10,FALSE))</f>
        <v>Silver</v>
      </c>
      <c r="I1206" s="11" t="s">
        <v>1570</v>
      </c>
      <c r="J1206" s="11" t="str">
        <f>VLOOKUP(I1206, Product!$A$2:$H$501, 2,FALSE)</f>
        <v>HD Smart TV Stick</v>
      </c>
      <c r="K1206" s="11" t="str">
        <f>VLOOKUP(I1206,Product!$A$2:$H$501,3,FALSE)</f>
        <v>Electronics</v>
      </c>
      <c r="L1206" s="11" t="str">
        <f>VLOOKUP(I1206, Product!$A$2:$H$501, 4,FALSE)</f>
        <v>Accessories</v>
      </c>
      <c r="M1206" s="11" t="str">
        <f>VLOOKUP(I1206, Product!$A$2:$H$501,5,FALSE)</f>
        <v>Gibson, Hobbs and Weaver</v>
      </c>
      <c r="N1206" s="12">
        <f>VLOOKUP(I1206, Product!$A$2:$I$501,8,FALSE)</f>
        <v>449.4</v>
      </c>
      <c r="O1206" s="12">
        <f>VLOOKUP(I1206, Product!$A$2:$I$501,9,FALSE)</f>
        <v>274.7</v>
      </c>
      <c r="P1206" s="11" t="s">
        <v>1797</v>
      </c>
      <c r="Q1206" s="11" t="str">
        <f>VLOOKUP(P1206,Store_Dim!$A$2:$E$21,2,FALSE)</f>
        <v>Gardner, Humphrey and Contreras</v>
      </c>
      <c r="R1206" s="11" t="str">
        <f>VLOOKUP(P1206,Store_Dim!$A$2:$E$21,3,FALSE)</f>
        <v>East</v>
      </c>
      <c r="S1206" s="11" t="str">
        <f>VLOOKUP(P1206,Store_Dim!$A$2:$E$21,4,FALSE)</f>
        <v>Johnsonville</v>
      </c>
      <c r="T1206" s="11" t="str">
        <f>VLOOKUP(P1206,Store_Dim!$A$2:$E$21,5,FALSE)</f>
        <v>Flagship</v>
      </c>
      <c r="U1206" s="11" t="s">
        <v>2108</v>
      </c>
      <c r="V1206" s="14">
        <f>VLOOKUP(Table1[[#This Row],[Sales_ID]],Sales!$A$2:$O$2001,2,FALSE)</f>
        <v>45829</v>
      </c>
      <c r="W1206" s="15">
        <f>VLOOKUP(Table1[[#This Row],[Sales_ID]],Sales!$A$2:$O$2001,12,FALSE)</f>
        <v>3</v>
      </c>
      <c r="X1206" s="16" t="str">
        <f>TEXT(VLOOKUP(Table1[[#This Row],[Sales_ID]],Sales!$A$2:$O$2001,13,FALSE),"₹#,##0")</f>
        <v>₹697</v>
      </c>
      <c r="Y1206" s="51">
        <f>VLOOKUP(Table1[[#This Row],[Sales_ID]],Sales!$A$2:$O$2001,14,FALSE)</f>
        <v>0.25</v>
      </c>
      <c r="Z1206" s="11" t="str">
        <f>VLOOKUP(Table1[[#This Row],[Sales_ID]],Sales!$A$2:$O$2001,10,FALSE)</f>
        <v>COD</v>
      </c>
      <c r="AA1206" s="50">
        <f>VLOOKUP(Table1[[#This Row],[Sales_ID]],Sales!$A$2:$O$2001,15,FALSE)</f>
        <v>1568.5425</v>
      </c>
    </row>
    <row r="1207" spans="1:27" x14ac:dyDescent="0.3">
      <c r="A1207" s="11" t="s">
        <v>97</v>
      </c>
      <c r="B1207" s="11" t="str">
        <f>PROPER(VLOOKUP(A1207,Customer!$A$2:$J$501,9,FALSE))</f>
        <v>Paul Fox</v>
      </c>
      <c r="C1207" s="11" t="str">
        <f>PROPER(VLOOKUP(A1207,Customer!$A$2:$H$501,3,FALSE))</f>
        <v>33</v>
      </c>
      <c r="D1207" s="11" t="str">
        <f>PROPER(VLOOKUP(A1207,Customer!$A$2:$H$501,4,FALSE))</f>
        <v>Female</v>
      </c>
      <c r="E1207" s="11" t="str">
        <f>PROPER(VLOOKUP(A1207,Customer!$A$2:$H$501,5,FALSE))</f>
        <v>Michaelton</v>
      </c>
      <c r="F1207" s="11" t="str">
        <f>PROPER(VLOOKUP(A1207,Customer!$A$2:$H$501,6,FALSE))</f>
        <v>Hawaii</v>
      </c>
      <c r="G1207" s="11" t="str">
        <f>VLOOKUP(A1207,Customer!$A$2:$H$501,7,FALSE)</f>
        <v>USA</v>
      </c>
      <c r="H1207" s="11" t="str">
        <f>PROPER(VLOOKUP(A1207,Customer!$A$1:$J$501,10,FALSE))</f>
        <v>Silver</v>
      </c>
      <c r="I1207" s="11" t="s">
        <v>1565</v>
      </c>
      <c r="J1207" s="11" t="str">
        <f>VLOOKUP(I1207, Product!$A$2:$H$501, 2,FALSE)</f>
        <v>Adjustable Dumbbell Set</v>
      </c>
      <c r="K1207" s="11" t="str">
        <f>VLOOKUP(I1207,Product!$A$2:$H$501,3,FALSE)</f>
        <v>Sports</v>
      </c>
      <c r="L1207" s="11" t="str">
        <f>VLOOKUP(I1207, Product!$A$2:$H$501, 4,FALSE)</f>
        <v>Fitness</v>
      </c>
      <c r="M1207" s="11" t="str">
        <f>VLOOKUP(I1207, Product!$A$2:$H$501,5,FALSE)</f>
        <v>Hill PLC</v>
      </c>
      <c r="N1207" s="12">
        <f>VLOOKUP(I1207, Product!$A$2:$I$501,8,FALSE)</f>
        <v>495.72</v>
      </c>
      <c r="O1207" s="12">
        <f>VLOOKUP(I1207, Product!$A$2:$I$501,9,FALSE)</f>
        <v>323</v>
      </c>
      <c r="P1207" s="11" t="s">
        <v>1773</v>
      </c>
      <c r="Q1207" s="11" t="str">
        <f>VLOOKUP(P1207,Store_Dim!$A$2:$E$21,2,FALSE)</f>
        <v>Gray Ltd</v>
      </c>
      <c r="R1207" s="11" t="str">
        <f>VLOOKUP(P1207,Store_Dim!$A$2:$E$21,3,FALSE)</f>
        <v>North</v>
      </c>
      <c r="S1207" s="11" t="str">
        <f>VLOOKUP(P1207,Store_Dim!$A$2:$E$21,4,FALSE)</f>
        <v>New Michaelchester</v>
      </c>
      <c r="T1207" s="11" t="str">
        <f>VLOOKUP(P1207,Store_Dim!$A$2:$E$21,5,FALSE)</f>
        <v>Outlet</v>
      </c>
      <c r="U1207" s="11" t="s">
        <v>2109</v>
      </c>
      <c r="V1207" s="14">
        <f>VLOOKUP(Table1[[#This Row],[Sales_ID]],Sales!$A$2:$O$2001,2,FALSE)</f>
        <v>45639</v>
      </c>
      <c r="W1207" s="15">
        <f>VLOOKUP(Table1[[#This Row],[Sales_ID]],Sales!$A$2:$O$2001,12,FALSE)</f>
        <v>3</v>
      </c>
      <c r="X1207" s="16" t="str">
        <f>TEXT(VLOOKUP(Table1[[#This Row],[Sales_ID]],Sales!$A$2:$O$2001,13,FALSE),"₹#,##0")</f>
        <v>₹134</v>
      </c>
      <c r="Y1207" s="51">
        <f>VLOOKUP(Table1[[#This Row],[Sales_ID]],Sales!$A$2:$O$2001,14,FALSE)</f>
        <v>0.14000000000000001</v>
      </c>
      <c r="Z1207" s="11" t="str">
        <f>VLOOKUP(Table1[[#This Row],[Sales_ID]],Sales!$A$2:$O$2001,10,FALSE)</f>
        <v>Credit Card</v>
      </c>
      <c r="AA1207" s="50">
        <f>VLOOKUP(Table1[[#This Row],[Sales_ID]],Sales!$A$2:$O$2001,15,FALSE)</f>
        <v>346.49400000000003</v>
      </c>
    </row>
    <row r="1208" spans="1:27" x14ac:dyDescent="0.3">
      <c r="A1208" s="11" t="s">
        <v>830</v>
      </c>
      <c r="B1208" s="11" t="str">
        <f>PROPER(VLOOKUP(A1208,Customer!$A$2:$J$501,9,FALSE))</f>
        <v>Russell Lamb</v>
      </c>
      <c r="C1208" s="11" t="str">
        <f>PROPER(VLOOKUP(A1208,Customer!$A$2:$H$501,3,FALSE))</f>
        <v>63</v>
      </c>
      <c r="D1208" s="11" t="str">
        <f>PROPER(VLOOKUP(A1208,Customer!$A$2:$H$501,4,FALSE))</f>
        <v>Female</v>
      </c>
      <c r="E1208" s="11" t="str">
        <f>PROPER(VLOOKUP(A1208,Customer!$A$2:$H$501,5,FALSE))</f>
        <v>North Jonathon</v>
      </c>
      <c r="F1208" s="11" t="str">
        <f>PROPER(VLOOKUP(A1208,Customer!$A$2:$H$501,6,FALSE))</f>
        <v>Arizona</v>
      </c>
      <c r="G1208" s="11" t="str">
        <f>VLOOKUP(A1208,Customer!$A$2:$H$501,7,FALSE)</f>
        <v>USA</v>
      </c>
      <c r="H1208" s="11" t="str">
        <f>PROPER(VLOOKUP(A1208,Customer!$A$1:$J$501,10,FALSE))</f>
        <v>Platinum</v>
      </c>
      <c r="I1208" s="11" t="s">
        <v>1716</v>
      </c>
      <c r="J1208" s="11" t="str">
        <f>VLOOKUP(I1208, Product!$A$2:$H$501, 2,FALSE)</f>
        <v>Wooden Bookshelf</v>
      </c>
      <c r="K1208" s="11" t="str">
        <f>VLOOKUP(I1208,Product!$A$2:$H$501,3,FALSE)</f>
        <v>Home</v>
      </c>
      <c r="L1208" s="11" t="str">
        <f>VLOOKUP(I1208, Product!$A$2:$H$501, 4,FALSE)</f>
        <v>Furniture</v>
      </c>
      <c r="M1208" s="11" t="str">
        <f>VLOOKUP(I1208, Product!$A$2:$H$501,5,FALSE)</f>
        <v>Collins-Stephenson</v>
      </c>
      <c r="N1208" s="12">
        <f>VLOOKUP(I1208, Product!$A$2:$I$501,8,FALSE)</f>
        <v>388.46</v>
      </c>
      <c r="O1208" s="12">
        <f>VLOOKUP(I1208, Product!$A$2:$I$501,9,FALSE)</f>
        <v>208</v>
      </c>
      <c r="P1208" s="11" t="s">
        <v>1797</v>
      </c>
      <c r="Q1208" s="11" t="str">
        <f>VLOOKUP(P1208,Store_Dim!$A$2:$E$21,2,FALSE)</f>
        <v>Gardner, Humphrey and Contreras</v>
      </c>
      <c r="R1208" s="11" t="str">
        <f>VLOOKUP(P1208,Store_Dim!$A$2:$E$21,3,FALSE)</f>
        <v>East</v>
      </c>
      <c r="S1208" s="11" t="str">
        <f>VLOOKUP(P1208,Store_Dim!$A$2:$E$21,4,FALSE)</f>
        <v>Johnsonville</v>
      </c>
      <c r="T1208" s="11" t="str">
        <f>VLOOKUP(P1208,Store_Dim!$A$2:$E$21,5,FALSE)</f>
        <v>Flagship</v>
      </c>
      <c r="U1208" s="11" t="s">
        <v>2110</v>
      </c>
      <c r="V1208" s="14">
        <f>VLOOKUP(Table1[[#This Row],[Sales_ID]],Sales!$A$2:$O$2001,2,FALSE)</f>
        <v>45518</v>
      </c>
      <c r="W1208" s="15">
        <f>VLOOKUP(Table1[[#This Row],[Sales_ID]],Sales!$A$2:$O$2001,12,FALSE)</f>
        <v>1</v>
      </c>
      <c r="X1208" s="16" t="str">
        <f>TEXT(VLOOKUP(Table1[[#This Row],[Sales_ID]],Sales!$A$2:$O$2001,13,FALSE),"₹#,##0")</f>
        <v>₹521</v>
      </c>
      <c r="Y1208" s="51">
        <f>VLOOKUP(Table1[[#This Row],[Sales_ID]],Sales!$A$2:$O$2001,14,FALSE)</f>
        <v>0.15</v>
      </c>
      <c r="Z1208" s="11" t="str">
        <f>VLOOKUP(Table1[[#This Row],[Sales_ID]],Sales!$A$2:$O$2001,10,FALSE)</f>
        <v>Credit Card</v>
      </c>
      <c r="AA1208" s="50">
        <f>VLOOKUP(Table1[[#This Row],[Sales_ID]],Sales!$A$2:$O$2001,15,FALSE)</f>
        <v>442.79050000000001</v>
      </c>
    </row>
    <row r="1209" spans="1:27" x14ac:dyDescent="0.3">
      <c r="A1209" s="11" t="s">
        <v>727</v>
      </c>
      <c r="B1209" s="11" t="str">
        <f>PROPER(VLOOKUP(A1209,Customer!$A$2:$J$501,9,FALSE))</f>
        <v>Elizabeth Stanley</v>
      </c>
      <c r="C1209" s="11" t="str">
        <f>PROPER(VLOOKUP(A1209,Customer!$A$2:$H$501,3,FALSE))</f>
        <v>46</v>
      </c>
      <c r="D1209" s="11" t="str">
        <f>PROPER(VLOOKUP(A1209,Customer!$A$2:$H$501,4,FALSE))</f>
        <v>Female</v>
      </c>
      <c r="E1209" s="11" t="str">
        <f>PROPER(VLOOKUP(A1209,Customer!$A$2:$H$501,5,FALSE))</f>
        <v>Bethanyton</v>
      </c>
      <c r="F1209" s="11" t="str">
        <f>PROPER(VLOOKUP(A1209,Customer!$A$2:$H$501,6,FALSE))</f>
        <v>Utah</v>
      </c>
      <c r="G1209" s="11" t="str">
        <f>VLOOKUP(A1209,Customer!$A$2:$H$501,7,FALSE)</f>
        <v>USA</v>
      </c>
      <c r="H1209" s="11" t="str">
        <f>PROPER(VLOOKUP(A1209,Customer!$A$1:$J$501,10,FALSE))</f>
        <v>Platinum</v>
      </c>
      <c r="I1209" s="11" t="s">
        <v>1586</v>
      </c>
      <c r="J1209" s="11" t="str">
        <f>VLOOKUP(I1209, Product!$A$2:$H$501, 2,FALSE)</f>
        <v>Knee Support Brace</v>
      </c>
      <c r="K1209" s="11" t="str">
        <f>VLOOKUP(I1209,Product!$A$2:$H$501,3,FALSE)</f>
        <v>Sports</v>
      </c>
      <c r="L1209" s="11" t="str">
        <f>VLOOKUP(I1209, Product!$A$2:$H$501, 4,FALSE)</f>
        <v>Equipment</v>
      </c>
      <c r="M1209" s="11" t="str">
        <f>VLOOKUP(I1209, Product!$A$2:$H$501,5,FALSE)</f>
        <v>May-Reese</v>
      </c>
      <c r="N1209" s="12">
        <f>VLOOKUP(I1209, Product!$A$2:$I$501,8,FALSE)</f>
        <v>21.34</v>
      </c>
      <c r="O1209" s="12">
        <f>VLOOKUP(I1209, Product!$A$2:$I$501,9,FALSE)</f>
        <v>65</v>
      </c>
      <c r="P1209" s="11" t="s">
        <v>1779</v>
      </c>
      <c r="Q1209" s="11" t="str">
        <f>VLOOKUP(P1209,Store_Dim!$A$2:$E$21,2,FALSE)</f>
        <v>Martinez-Mullins</v>
      </c>
      <c r="R1209" s="11" t="str">
        <f>VLOOKUP(P1209,Store_Dim!$A$2:$E$21,3,FALSE)</f>
        <v>South</v>
      </c>
      <c r="S1209" s="11" t="str">
        <f>VLOOKUP(P1209,Store_Dim!$A$2:$E$21,4,FALSE)</f>
        <v>Williamsfurt</v>
      </c>
      <c r="T1209" s="11" t="str">
        <f>VLOOKUP(P1209,Store_Dim!$A$2:$E$21,5,FALSE)</f>
        <v>Online</v>
      </c>
      <c r="U1209" s="11" t="s">
        <v>2111</v>
      </c>
      <c r="V1209" s="14">
        <f>VLOOKUP(Table1[[#This Row],[Sales_ID]],Sales!$A$2:$O$2001,2,FALSE)</f>
        <v>45721</v>
      </c>
      <c r="W1209" s="15">
        <f>VLOOKUP(Table1[[#This Row],[Sales_ID]],Sales!$A$2:$O$2001,12,FALSE)</f>
        <v>2</v>
      </c>
      <c r="X1209" s="16" t="str">
        <f>TEXT(VLOOKUP(Table1[[#This Row],[Sales_ID]],Sales!$A$2:$O$2001,13,FALSE),"₹#,##0")</f>
        <v>₹350</v>
      </c>
      <c r="Y1209" s="51">
        <f>VLOOKUP(Table1[[#This Row],[Sales_ID]],Sales!$A$2:$O$2001,14,FALSE)</f>
        <v>0.21</v>
      </c>
      <c r="Z1209" s="11" t="str">
        <f>VLOOKUP(Table1[[#This Row],[Sales_ID]],Sales!$A$2:$O$2001,10,FALSE)</f>
        <v>COD</v>
      </c>
      <c r="AA1209" s="50">
        <f>VLOOKUP(Table1[[#This Row],[Sales_ID]],Sales!$A$2:$O$2001,15,FALSE)</f>
        <v>553.18960000000004</v>
      </c>
    </row>
    <row r="1210" spans="1:27" x14ac:dyDescent="0.3">
      <c r="A1210" s="11" t="s">
        <v>1437</v>
      </c>
      <c r="B1210" s="11" t="str">
        <f>PROPER(VLOOKUP(A1210,Customer!$A$2:$J$501,9,FALSE))</f>
        <v>Cynthia Parrish</v>
      </c>
      <c r="C1210" s="11" t="str">
        <f>PROPER(VLOOKUP(A1210,Customer!$A$2:$H$501,3,FALSE))</f>
        <v>18</v>
      </c>
      <c r="D1210" s="11" t="str">
        <f>PROPER(VLOOKUP(A1210,Customer!$A$2:$H$501,4,FALSE))</f>
        <v>Male</v>
      </c>
      <c r="E1210" s="11" t="str">
        <f>PROPER(VLOOKUP(A1210,Customer!$A$2:$H$501,5,FALSE))</f>
        <v>Espinozaberg</v>
      </c>
      <c r="F1210" s="11" t="str">
        <f>PROPER(VLOOKUP(A1210,Customer!$A$2:$H$501,6,FALSE))</f>
        <v>Minnesota</v>
      </c>
      <c r="G1210" s="11" t="str">
        <f>VLOOKUP(A1210,Customer!$A$2:$H$501,7,FALSE)</f>
        <v>USA</v>
      </c>
      <c r="H1210" s="11" t="str">
        <f>PROPER(VLOOKUP(A1210,Customer!$A$1:$J$501,10,FALSE))</f>
        <v>Silver</v>
      </c>
      <c r="I1210" s="11" t="s">
        <v>1644</v>
      </c>
      <c r="J1210" s="11" t="str">
        <f>VLOOKUP(I1210, Product!$A$2:$H$501, 2,FALSE)</f>
        <v>Car Dashboard Phone Holder</v>
      </c>
      <c r="K1210" s="11" t="str">
        <f>VLOOKUP(I1210,Product!$A$2:$H$501,3,FALSE)</f>
        <v>Electronics</v>
      </c>
      <c r="L1210" s="11" t="str">
        <f>VLOOKUP(I1210, Product!$A$2:$H$501, 4,FALSE)</f>
        <v>Accessories</v>
      </c>
      <c r="M1210" s="11" t="str">
        <f>VLOOKUP(I1210, Product!$A$2:$H$501,5,FALSE)</f>
        <v>Byrd, Stewart and Valdez</v>
      </c>
      <c r="N1210" s="12">
        <f>VLOOKUP(I1210, Product!$A$2:$I$501,8,FALSE)</f>
        <v>177.98</v>
      </c>
      <c r="O1210" s="12">
        <f>VLOOKUP(I1210, Product!$A$2:$I$501,9,FALSE)</f>
        <v>103</v>
      </c>
      <c r="P1210" s="11" t="s">
        <v>1813</v>
      </c>
      <c r="Q1210" s="11" t="str">
        <f>VLOOKUP(P1210,Store_Dim!$A$2:$E$21,2,FALSE)</f>
        <v>Mann-Austin</v>
      </c>
      <c r="R1210" s="11" t="str">
        <f>VLOOKUP(P1210,Store_Dim!$A$2:$E$21,3,FALSE)</f>
        <v>East</v>
      </c>
      <c r="S1210" s="11" t="str">
        <f>VLOOKUP(P1210,Store_Dim!$A$2:$E$21,4,FALSE)</f>
        <v>Vasquezborough</v>
      </c>
      <c r="T1210" s="11" t="str">
        <f>VLOOKUP(P1210,Store_Dim!$A$2:$E$21,5,FALSE)</f>
        <v>Online</v>
      </c>
      <c r="U1210" s="11" t="s">
        <v>2112</v>
      </c>
      <c r="V1210" s="14">
        <f>VLOOKUP(Table1[[#This Row],[Sales_ID]],Sales!$A$2:$O$2001,2,FALSE)</f>
        <v>45308</v>
      </c>
      <c r="W1210" s="15">
        <f>VLOOKUP(Table1[[#This Row],[Sales_ID]],Sales!$A$2:$O$2001,12,FALSE)</f>
        <v>3</v>
      </c>
      <c r="X1210" s="16" t="str">
        <f>TEXT(VLOOKUP(Table1[[#This Row],[Sales_ID]],Sales!$A$2:$O$2001,13,FALSE),"₹#,##0")</f>
        <v>₹808</v>
      </c>
      <c r="Y1210" s="51">
        <f>VLOOKUP(Table1[[#This Row],[Sales_ID]],Sales!$A$2:$O$2001,14,FALSE)</f>
        <v>0.1</v>
      </c>
      <c r="Z1210" s="11" t="str">
        <f>VLOOKUP(Table1[[#This Row],[Sales_ID]],Sales!$A$2:$O$2001,10,FALSE)</f>
        <v>PayPal</v>
      </c>
      <c r="AA1210" s="50">
        <f>VLOOKUP(Table1[[#This Row],[Sales_ID]],Sales!$A$2:$O$2001,15,FALSE)</f>
        <v>2181.4650000000011</v>
      </c>
    </row>
    <row r="1211" spans="1:27" x14ac:dyDescent="0.3">
      <c r="A1211" s="11" t="s">
        <v>1053</v>
      </c>
      <c r="B1211" s="11" t="str">
        <f>PROPER(VLOOKUP(A1211,Customer!$A$2:$J$501,9,FALSE))</f>
        <v>Jennifer Woods</v>
      </c>
      <c r="C1211" s="11" t="str">
        <f>PROPER(VLOOKUP(A1211,Customer!$A$2:$H$501,3,FALSE))</f>
        <v>37</v>
      </c>
      <c r="D1211" s="11" t="str">
        <f>PROPER(VLOOKUP(A1211,Customer!$A$2:$H$501,4,FALSE))</f>
        <v>Male</v>
      </c>
      <c r="E1211" s="11" t="str">
        <f>PROPER(VLOOKUP(A1211,Customer!$A$2:$H$501,5,FALSE))</f>
        <v>West Brendamouth</v>
      </c>
      <c r="F1211" s="11" t="str">
        <f>PROPER(VLOOKUP(A1211,Customer!$A$2:$H$501,6,FALSE))</f>
        <v>North Carolina</v>
      </c>
      <c r="G1211" s="11" t="str">
        <f>VLOOKUP(A1211,Customer!$A$2:$H$501,7,FALSE)</f>
        <v>USA</v>
      </c>
      <c r="H1211" s="11" t="str">
        <f>PROPER(VLOOKUP(A1211,Customer!$A$1:$J$501,10,FALSE))</f>
        <v>Platinum</v>
      </c>
      <c r="I1211" s="11" t="s">
        <v>1624</v>
      </c>
      <c r="J1211" s="11" t="str">
        <f>VLOOKUP(I1211, Product!$A$2:$H$501, 2,FALSE)</f>
        <v>Sports Water Hydration Pack</v>
      </c>
      <c r="K1211" s="11" t="str">
        <f>VLOOKUP(I1211,Product!$A$2:$H$501,3,FALSE)</f>
        <v>Sports</v>
      </c>
      <c r="L1211" s="11" t="str">
        <f>VLOOKUP(I1211, Product!$A$2:$H$501, 4,FALSE)</f>
        <v>Outdoor</v>
      </c>
      <c r="M1211" s="11" t="str">
        <f>VLOOKUP(I1211, Product!$A$2:$H$501,5,FALSE)</f>
        <v>Sims-Smith</v>
      </c>
      <c r="N1211" s="12">
        <f>VLOOKUP(I1211, Product!$A$2:$I$501,8,FALSE)</f>
        <v>135.61000000000001</v>
      </c>
      <c r="O1211" s="12">
        <f>VLOOKUP(I1211, Product!$A$2:$I$501,9,FALSE)</f>
        <v>394</v>
      </c>
      <c r="P1211" s="11" t="s">
        <v>1776</v>
      </c>
      <c r="Q1211" s="11" t="str">
        <f>VLOOKUP(P1211,Store_Dim!$A$2:$E$21,2,FALSE)</f>
        <v>Benson-Elliott</v>
      </c>
      <c r="R1211" s="11" t="str">
        <f>VLOOKUP(P1211,Store_Dim!$A$2:$E$21,3,FALSE)</f>
        <v>East</v>
      </c>
      <c r="S1211" s="11" t="str">
        <f>VLOOKUP(P1211,Store_Dim!$A$2:$E$21,4,FALSE)</f>
        <v>Port Josephberg</v>
      </c>
      <c r="T1211" s="11" t="str">
        <f>VLOOKUP(P1211,Store_Dim!$A$2:$E$21,5,FALSE)</f>
        <v>Online</v>
      </c>
      <c r="U1211" s="11" t="s">
        <v>2113</v>
      </c>
      <c r="V1211" s="14">
        <f>VLOOKUP(Table1[[#This Row],[Sales_ID]],Sales!$A$2:$O$2001,2,FALSE)</f>
        <v>45889</v>
      </c>
      <c r="W1211" s="15">
        <f>VLOOKUP(Table1[[#This Row],[Sales_ID]],Sales!$A$2:$O$2001,12,FALSE)</f>
        <v>4</v>
      </c>
      <c r="X1211" s="16" t="str">
        <f>TEXT(VLOOKUP(Table1[[#This Row],[Sales_ID]],Sales!$A$2:$O$2001,13,FALSE),"₹#,##0")</f>
        <v>₹766</v>
      </c>
      <c r="Y1211" s="51">
        <f>VLOOKUP(Table1[[#This Row],[Sales_ID]],Sales!$A$2:$O$2001,14,FALSE)</f>
        <v>0.28999999999999998</v>
      </c>
      <c r="Z1211" s="11" t="str">
        <f>VLOOKUP(Table1[[#This Row],[Sales_ID]],Sales!$A$2:$O$2001,10,FALSE)</f>
        <v>PayPal</v>
      </c>
      <c r="AA1211" s="50">
        <f>VLOOKUP(Table1[[#This Row],[Sales_ID]],Sales!$A$2:$O$2001,15,FALSE)</f>
        <v>2175.5252</v>
      </c>
    </row>
    <row r="1212" spans="1:27" x14ac:dyDescent="0.3">
      <c r="A1212" s="11" t="s">
        <v>601</v>
      </c>
      <c r="B1212" s="11" t="str">
        <f>PROPER(VLOOKUP(A1212,Customer!$A$2:$J$501,9,FALSE))</f>
        <v>Melissa Hamilton</v>
      </c>
      <c r="C1212" s="11" t="str">
        <f>PROPER(VLOOKUP(A1212,Customer!$A$2:$H$501,3,FALSE))</f>
        <v>23</v>
      </c>
      <c r="D1212" s="11" t="str">
        <f>PROPER(VLOOKUP(A1212,Customer!$A$2:$H$501,4,FALSE))</f>
        <v>Female</v>
      </c>
      <c r="E1212" s="11" t="str">
        <f>PROPER(VLOOKUP(A1212,Customer!$A$2:$H$501,5,FALSE))</f>
        <v>Hutchinsonville</v>
      </c>
      <c r="F1212" s="11" t="str">
        <f>PROPER(VLOOKUP(A1212,Customer!$A$2:$H$501,6,FALSE))</f>
        <v>Oklahoma</v>
      </c>
      <c r="G1212" s="11" t="str">
        <f>VLOOKUP(A1212,Customer!$A$2:$H$501,7,FALSE)</f>
        <v>USA</v>
      </c>
      <c r="H1212" s="11" t="str">
        <f>PROPER(VLOOKUP(A1212,Customer!$A$1:$J$501,10,FALSE))</f>
        <v>Silver</v>
      </c>
      <c r="I1212" s="11" t="s">
        <v>1662</v>
      </c>
      <c r="J1212" s="11" t="str">
        <f>VLOOKUP(I1212, Product!$A$2:$H$501, 2,FALSE)</f>
        <v>Foam Roller</v>
      </c>
      <c r="K1212" s="11" t="str">
        <f>VLOOKUP(I1212,Product!$A$2:$H$501,3,FALSE)</f>
        <v>Sports</v>
      </c>
      <c r="L1212" s="11" t="str">
        <f>VLOOKUP(I1212, Product!$A$2:$H$501, 4,FALSE)</f>
        <v>Fitness</v>
      </c>
      <c r="M1212" s="11" t="str">
        <f>VLOOKUP(I1212, Product!$A$2:$H$501,5,FALSE)</f>
        <v>Atkinson, Camacho and Oliver</v>
      </c>
      <c r="N1212" s="12">
        <f>VLOOKUP(I1212, Product!$A$2:$I$501,8,FALSE)</f>
        <v>30.62</v>
      </c>
      <c r="O1212" s="12">
        <f>VLOOKUP(I1212, Product!$A$2:$I$501,9,FALSE)</f>
        <v>138</v>
      </c>
      <c r="P1212" s="11" t="s">
        <v>1782</v>
      </c>
      <c r="Q1212" s="11" t="str">
        <f>VLOOKUP(P1212,Store_Dim!$A$2:$E$21,2,FALSE)</f>
        <v>Bean, Jones and Park</v>
      </c>
      <c r="R1212" s="11" t="str">
        <f>VLOOKUP(P1212,Store_Dim!$A$2:$E$21,3,FALSE)</f>
        <v>West</v>
      </c>
      <c r="S1212" s="11" t="str">
        <f>VLOOKUP(P1212,Store_Dim!$A$2:$E$21,4,FALSE)</f>
        <v>Thompsonborough</v>
      </c>
      <c r="T1212" s="11" t="str">
        <f>VLOOKUP(P1212,Store_Dim!$A$2:$E$21,5,FALSE)</f>
        <v>Online</v>
      </c>
      <c r="U1212" s="11" t="s">
        <v>2114</v>
      </c>
      <c r="V1212" s="14">
        <f>VLOOKUP(Table1[[#This Row],[Sales_ID]],Sales!$A$2:$O$2001,2,FALSE)</f>
        <v>45386</v>
      </c>
      <c r="W1212" s="15">
        <f>VLOOKUP(Table1[[#This Row],[Sales_ID]],Sales!$A$2:$O$2001,12,FALSE)</f>
        <v>3</v>
      </c>
      <c r="X1212" s="16" t="str">
        <f>TEXT(VLOOKUP(Table1[[#This Row],[Sales_ID]],Sales!$A$2:$O$2001,13,FALSE),"₹#,##0")</f>
        <v>₹545</v>
      </c>
      <c r="Y1212" s="51">
        <f>VLOOKUP(Table1[[#This Row],[Sales_ID]],Sales!$A$2:$O$2001,14,FALSE)</f>
        <v>0.08</v>
      </c>
      <c r="Z1212" s="11" t="str">
        <f>VLOOKUP(Table1[[#This Row],[Sales_ID]],Sales!$A$2:$O$2001,10,FALSE)</f>
        <v>COD</v>
      </c>
      <c r="AA1212" s="50">
        <f>VLOOKUP(Table1[[#This Row],[Sales_ID]],Sales!$A$2:$O$2001,15,FALSE)</f>
        <v>1504.4760000000001</v>
      </c>
    </row>
    <row r="1213" spans="1:27" x14ac:dyDescent="0.3">
      <c r="A1213" s="11" t="s">
        <v>839</v>
      </c>
      <c r="B1213" s="11" t="str">
        <f>PROPER(VLOOKUP(A1213,Customer!$A$2:$J$501,9,FALSE))</f>
        <v>Crystal Davis</v>
      </c>
      <c r="C1213" s="11" t="str">
        <f>PROPER(VLOOKUP(A1213,Customer!$A$2:$H$501,3,FALSE))</f>
        <v>50</v>
      </c>
      <c r="D1213" s="11" t="str">
        <f>PROPER(VLOOKUP(A1213,Customer!$A$2:$H$501,4,FALSE))</f>
        <v>Male</v>
      </c>
      <c r="E1213" s="11" t="str">
        <f>PROPER(VLOOKUP(A1213,Customer!$A$2:$H$501,5,FALSE))</f>
        <v>Sallymouth</v>
      </c>
      <c r="F1213" s="11" t="str">
        <f>PROPER(VLOOKUP(A1213,Customer!$A$2:$H$501,6,FALSE))</f>
        <v>Louisiana</v>
      </c>
      <c r="G1213" s="11" t="str">
        <f>VLOOKUP(A1213,Customer!$A$2:$H$501,7,FALSE)</f>
        <v>USA</v>
      </c>
      <c r="H1213" s="11" t="str">
        <f>PROPER(VLOOKUP(A1213,Customer!$A$1:$J$501,10,FALSE))</f>
        <v>Bronze</v>
      </c>
      <c r="I1213" s="11" t="s">
        <v>1678</v>
      </c>
      <c r="J1213" s="11" t="str">
        <f>VLOOKUP(I1213, Product!$A$2:$H$501, 2,FALSE)</f>
        <v>Adjustable Dumbbells 20kg</v>
      </c>
      <c r="K1213" s="11" t="str">
        <f>VLOOKUP(I1213,Product!$A$2:$H$501,3,FALSE)</f>
        <v>Sports</v>
      </c>
      <c r="L1213" s="11" t="str">
        <f>VLOOKUP(I1213, Product!$A$2:$H$501, 4,FALSE)</f>
        <v>Fitness</v>
      </c>
      <c r="M1213" s="11" t="str">
        <f>VLOOKUP(I1213, Product!$A$2:$H$501,5,FALSE)</f>
        <v>Montgomery, Benton and Miller</v>
      </c>
      <c r="N1213" s="12">
        <f>VLOOKUP(I1213, Product!$A$2:$I$501,8,FALSE)</f>
        <v>240.63</v>
      </c>
      <c r="O1213" s="12">
        <f>VLOOKUP(I1213, Product!$A$2:$I$501,9,FALSE)</f>
        <v>423</v>
      </c>
      <c r="P1213" s="11" t="s">
        <v>1779</v>
      </c>
      <c r="Q1213" s="11" t="str">
        <f>VLOOKUP(P1213,Store_Dim!$A$2:$E$21,2,FALSE)</f>
        <v>Martinez-Mullins</v>
      </c>
      <c r="R1213" s="11" t="str">
        <f>VLOOKUP(P1213,Store_Dim!$A$2:$E$21,3,FALSE)</f>
        <v>South</v>
      </c>
      <c r="S1213" s="11" t="str">
        <f>VLOOKUP(P1213,Store_Dim!$A$2:$E$21,4,FALSE)</f>
        <v>Williamsfurt</v>
      </c>
      <c r="T1213" s="11" t="str">
        <f>VLOOKUP(P1213,Store_Dim!$A$2:$E$21,5,FALSE)</f>
        <v>Online</v>
      </c>
      <c r="U1213" s="11" t="s">
        <v>2115</v>
      </c>
      <c r="V1213" s="14">
        <f>VLOOKUP(Table1[[#This Row],[Sales_ID]],Sales!$A$2:$O$2001,2,FALSE)</f>
        <v>45438</v>
      </c>
      <c r="W1213" s="15">
        <f>VLOOKUP(Table1[[#This Row],[Sales_ID]],Sales!$A$2:$O$2001,12,FALSE)</f>
        <v>1</v>
      </c>
      <c r="X1213" s="16" t="str">
        <f>TEXT(VLOOKUP(Table1[[#This Row],[Sales_ID]],Sales!$A$2:$O$2001,13,FALSE),"₹#,##0")</f>
        <v>₹204</v>
      </c>
      <c r="Y1213" s="51">
        <f>VLOOKUP(Table1[[#This Row],[Sales_ID]],Sales!$A$2:$O$2001,14,FALSE)</f>
        <v>0.24</v>
      </c>
      <c r="Z1213" s="11" t="str">
        <f>VLOOKUP(Table1[[#This Row],[Sales_ID]],Sales!$A$2:$O$2001,10,FALSE)</f>
        <v>COD</v>
      </c>
      <c r="AA1213" s="50">
        <f>VLOOKUP(Table1[[#This Row],[Sales_ID]],Sales!$A$2:$O$2001,15,FALSE)</f>
        <v>154.74359999999999</v>
      </c>
    </row>
    <row r="1214" spans="1:27" x14ac:dyDescent="0.3">
      <c r="A1214" s="11" t="s">
        <v>1092</v>
      </c>
      <c r="B1214" s="11" t="str">
        <f>PROPER(VLOOKUP(A1214,Customer!$A$2:$J$501,9,FALSE))</f>
        <v>Sherry Cabrera</v>
      </c>
      <c r="C1214" s="11" t="str">
        <f>PROPER(VLOOKUP(A1214,Customer!$A$2:$H$501,3,FALSE))</f>
        <v>55</v>
      </c>
      <c r="D1214" s="11" t="str">
        <f>PROPER(VLOOKUP(A1214,Customer!$A$2:$H$501,4,FALSE))</f>
        <v>Male</v>
      </c>
      <c r="E1214" s="11" t="str">
        <f>PROPER(VLOOKUP(A1214,Customer!$A$2:$H$501,5,FALSE))</f>
        <v>Shannonview</v>
      </c>
      <c r="F1214" s="11" t="str">
        <f>PROPER(VLOOKUP(A1214,Customer!$A$2:$H$501,6,FALSE))</f>
        <v>Pennsylvania</v>
      </c>
      <c r="G1214" s="11" t="str">
        <f>VLOOKUP(A1214,Customer!$A$2:$H$501,7,FALSE)</f>
        <v>USA</v>
      </c>
      <c r="H1214" s="11" t="str">
        <f>PROPER(VLOOKUP(A1214,Customer!$A$1:$J$501,10,FALSE))</f>
        <v>Silver</v>
      </c>
      <c r="I1214" s="11" t="s">
        <v>1746</v>
      </c>
      <c r="J1214" s="11" t="str">
        <f>VLOOKUP(I1214, Product!$A$2:$H$501, 2,FALSE)</f>
        <v>Stainless Steel Cookware Set</v>
      </c>
      <c r="K1214" s="11" t="str">
        <f>VLOOKUP(I1214,Product!$A$2:$H$501,3,FALSE)</f>
        <v>Home</v>
      </c>
      <c r="L1214" s="11" t="str">
        <f>VLOOKUP(I1214, Product!$A$2:$H$501, 4,FALSE)</f>
        <v>Kitchen</v>
      </c>
      <c r="M1214" s="11" t="str">
        <f>VLOOKUP(I1214, Product!$A$2:$H$501,5,FALSE)</f>
        <v>Campbell Ltd</v>
      </c>
      <c r="N1214" s="12">
        <f>VLOOKUP(I1214, Product!$A$2:$I$501,8,FALSE)</f>
        <v>201.41</v>
      </c>
      <c r="O1214" s="12">
        <f>VLOOKUP(I1214, Product!$A$2:$I$501,9,FALSE)</f>
        <v>146</v>
      </c>
      <c r="P1214" s="11" t="s">
        <v>1766</v>
      </c>
      <c r="Q1214" s="11" t="str">
        <f>VLOOKUP(P1214,Store_Dim!$A$2:$E$21,2,FALSE)</f>
        <v>Johnson-Wright</v>
      </c>
      <c r="R1214" s="11" t="str">
        <f>VLOOKUP(P1214,Store_Dim!$A$2:$E$21,3,FALSE)</f>
        <v>North</v>
      </c>
      <c r="S1214" s="11" t="str">
        <f>VLOOKUP(P1214,Store_Dim!$A$2:$E$21,4,FALSE)</f>
        <v>Hoodberg</v>
      </c>
      <c r="T1214" s="11" t="str">
        <f>VLOOKUP(P1214,Store_Dim!$A$2:$E$21,5,FALSE)</f>
        <v>Outlet</v>
      </c>
      <c r="U1214" s="11" t="s">
        <v>1855</v>
      </c>
      <c r="V1214" s="14">
        <f>VLOOKUP(Table1[[#This Row],[Sales_ID]],Sales!$A$2:$O$2001,2,FALSE)</f>
        <v>45302</v>
      </c>
      <c r="W1214" s="15">
        <f>VLOOKUP(Table1[[#This Row],[Sales_ID]],Sales!$A$2:$O$2001,12,FALSE)</f>
        <v>2.6923076923076925</v>
      </c>
      <c r="X1214" s="16" t="str">
        <f>TEXT(VLOOKUP(Table1[[#This Row],[Sales_ID]],Sales!$A$2:$O$2001,13,FALSE),"₹#,##0")</f>
        <v>₹452</v>
      </c>
      <c r="Y1214" s="51">
        <f>VLOOKUP(Table1[[#This Row],[Sales_ID]],Sales!$A$2:$O$2001,14,FALSE)</f>
        <v>0.15</v>
      </c>
      <c r="Z1214" s="11" t="str">
        <f>VLOOKUP(Table1[[#This Row],[Sales_ID]],Sales!$A$2:$O$2001,10,FALSE)</f>
        <v>Credit Card</v>
      </c>
      <c r="AA1214" s="50">
        <f>VLOOKUP(Table1[[#This Row],[Sales_ID]],Sales!$A$2:$O$2001,15,FALSE)</f>
        <v>1535.6780000000001</v>
      </c>
    </row>
    <row r="1215" spans="1:27" x14ac:dyDescent="0.3">
      <c r="A1215" s="11" t="s">
        <v>1295</v>
      </c>
      <c r="B1215" s="11" t="str">
        <f>PROPER(VLOOKUP(A1215,Customer!$A$2:$J$501,9,FALSE))</f>
        <v>Karen King</v>
      </c>
      <c r="C1215" s="11" t="str">
        <f>PROPER(VLOOKUP(A1215,Customer!$A$2:$H$501,3,FALSE))</f>
        <v>64</v>
      </c>
      <c r="D1215" s="11" t="str">
        <f>PROPER(VLOOKUP(A1215,Customer!$A$2:$H$501,4,FALSE))</f>
        <v>Female</v>
      </c>
      <c r="E1215" s="11" t="str">
        <f>PROPER(VLOOKUP(A1215,Customer!$A$2:$H$501,5,FALSE))</f>
        <v>Kimburgh</v>
      </c>
      <c r="F1215" s="11" t="str">
        <f>PROPER(VLOOKUP(A1215,Customer!$A$2:$H$501,6,FALSE))</f>
        <v>North Carolina</v>
      </c>
      <c r="G1215" s="11" t="str">
        <f>VLOOKUP(A1215,Customer!$A$2:$H$501,7,FALSE)</f>
        <v>USA</v>
      </c>
      <c r="H1215" s="11" t="str">
        <f>PROPER(VLOOKUP(A1215,Customer!$A$1:$J$501,10,FALSE))</f>
        <v>Bronze</v>
      </c>
      <c r="I1215" s="11" t="s">
        <v>1742</v>
      </c>
      <c r="J1215" s="11" t="str">
        <f>VLOOKUP(I1215, Product!$A$2:$H$501, 2,FALSE)</f>
        <v>Cricket Bat</v>
      </c>
      <c r="K1215" s="11" t="str">
        <f>VLOOKUP(I1215,Product!$A$2:$H$501,3,FALSE)</f>
        <v>Sports</v>
      </c>
      <c r="L1215" s="11" t="str">
        <f>VLOOKUP(I1215, Product!$A$2:$H$501, 4,FALSE)</f>
        <v>Team Sports</v>
      </c>
      <c r="M1215" s="11" t="str">
        <f>VLOOKUP(I1215, Product!$A$2:$H$501,5,FALSE)</f>
        <v>Khan LLC</v>
      </c>
      <c r="N1215" s="12">
        <f>VLOOKUP(I1215, Product!$A$2:$I$501,8,FALSE)</f>
        <v>245.98</v>
      </c>
      <c r="O1215" s="12">
        <f>VLOOKUP(I1215, Product!$A$2:$I$501,9,FALSE)</f>
        <v>471</v>
      </c>
      <c r="P1215" s="11" t="s">
        <v>1801</v>
      </c>
      <c r="Q1215" s="11" t="str">
        <f>VLOOKUP(P1215,Store_Dim!$A$2:$E$21,2,FALSE)</f>
        <v>Shelton PLC</v>
      </c>
      <c r="R1215" s="11" t="str">
        <f>VLOOKUP(P1215,Store_Dim!$A$2:$E$21,3,FALSE)</f>
        <v>North</v>
      </c>
      <c r="S1215" s="11" t="str">
        <f>VLOOKUP(P1215,Store_Dim!$A$2:$E$21,4,FALSE)</f>
        <v>East Jenniferstad</v>
      </c>
      <c r="T1215" s="11" t="str">
        <f>VLOOKUP(P1215,Store_Dim!$A$2:$E$21,5,FALSE)</f>
        <v>Flagship</v>
      </c>
      <c r="U1215" s="11" t="s">
        <v>2116</v>
      </c>
      <c r="V1215" s="14">
        <f>VLOOKUP(Table1[[#This Row],[Sales_ID]],Sales!$A$2:$O$2001,2,FALSE)</f>
        <v>45856</v>
      </c>
      <c r="W1215" s="15">
        <f>VLOOKUP(Table1[[#This Row],[Sales_ID]],Sales!$A$2:$O$2001,12,FALSE)</f>
        <v>4</v>
      </c>
      <c r="X1215" s="16" t="str">
        <f>TEXT(VLOOKUP(Table1[[#This Row],[Sales_ID]],Sales!$A$2:$O$2001,13,FALSE),"₹#,##0")</f>
        <v>₹494</v>
      </c>
      <c r="Y1215" s="51">
        <f>VLOOKUP(Table1[[#This Row],[Sales_ID]],Sales!$A$2:$O$2001,14,FALSE)</f>
        <v>0.24</v>
      </c>
      <c r="Z1215" s="11" t="str">
        <f>VLOOKUP(Table1[[#This Row],[Sales_ID]],Sales!$A$2:$O$2001,10,FALSE)</f>
        <v>COD</v>
      </c>
      <c r="AA1215" s="50">
        <f>VLOOKUP(Table1[[#This Row],[Sales_ID]],Sales!$A$2:$O$2001,15,FALSE)</f>
        <v>1501.152</v>
      </c>
    </row>
    <row r="1216" spans="1:27" x14ac:dyDescent="0.3">
      <c r="A1216" s="11" t="s">
        <v>78</v>
      </c>
      <c r="B1216" s="11" t="str">
        <f>PROPER(VLOOKUP(A1216,Customer!$A$2:$J$501,9,FALSE))</f>
        <v>Adam Cruz</v>
      </c>
      <c r="C1216" s="11" t="str">
        <f>PROPER(VLOOKUP(A1216,Customer!$A$2:$H$501,3,FALSE))</f>
        <v>60</v>
      </c>
      <c r="D1216" s="11" t="str">
        <f>PROPER(VLOOKUP(A1216,Customer!$A$2:$H$501,4,FALSE))</f>
        <v>Female</v>
      </c>
      <c r="E1216" s="11" t="str">
        <f>PROPER(VLOOKUP(A1216,Customer!$A$2:$H$501,5,FALSE))</f>
        <v>Brandonville</v>
      </c>
      <c r="F1216" s="11" t="str">
        <f>PROPER(VLOOKUP(A1216,Customer!$A$2:$H$501,6,FALSE))</f>
        <v>Georgia</v>
      </c>
      <c r="G1216" s="11" t="str">
        <f>VLOOKUP(A1216,Customer!$A$2:$H$501,7,FALSE)</f>
        <v>USA</v>
      </c>
      <c r="H1216" s="11" t="str">
        <f>PROPER(VLOOKUP(A1216,Customer!$A$1:$J$501,10,FALSE))</f>
        <v>Platinum</v>
      </c>
      <c r="I1216" s="11" t="s">
        <v>1630</v>
      </c>
      <c r="J1216" s="11" t="str">
        <f>VLOOKUP(I1216, Product!$A$2:$H$501, 2,FALSE)</f>
        <v>Yoga Exercise Mat</v>
      </c>
      <c r="K1216" s="11" t="str">
        <f>VLOOKUP(I1216,Product!$A$2:$H$501,3,FALSE)</f>
        <v>Sports</v>
      </c>
      <c r="L1216" s="11" t="str">
        <f>VLOOKUP(I1216, Product!$A$2:$H$501, 4,FALSE)</f>
        <v>Fitness</v>
      </c>
      <c r="M1216" s="11" t="str">
        <f>VLOOKUP(I1216, Product!$A$2:$H$501,5,FALSE)</f>
        <v>Carroll, Long and Mendoza</v>
      </c>
      <c r="N1216" s="12">
        <f>VLOOKUP(I1216, Product!$A$2:$I$501,8,FALSE)</f>
        <v>313.26</v>
      </c>
      <c r="O1216" s="12">
        <f>VLOOKUP(I1216, Product!$A$2:$I$501,9,FALSE)</f>
        <v>369</v>
      </c>
      <c r="P1216" s="11" t="s">
        <v>1807</v>
      </c>
      <c r="Q1216" s="11" t="str">
        <f>VLOOKUP(P1216,Store_Dim!$A$2:$E$21,2,FALSE)</f>
        <v>Holloway Ltd</v>
      </c>
      <c r="R1216" s="11" t="str">
        <f>VLOOKUP(P1216,Store_Dim!$A$2:$E$21,3,FALSE)</f>
        <v>North</v>
      </c>
      <c r="S1216" s="11" t="str">
        <f>VLOOKUP(P1216,Store_Dim!$A$2:$E$21,4,FALSE)</f>
        <v>Bensonhaven</v>
      </c>
      <c r="T1216" s="11" t="str">
        <f>VLOOKUP(P1216,Store_Dim!$A$2:$E$21,5,FALSE)</f>
        <v>Flagship</v>
      </c>
      <c r="U1216" s="11" t="s">
        <v>2117</v>
      </c>
      <c r="V1216" s="14">
        <f>VLOOKUP(Table1[[#This Row],[Sales_ID]],Sales!$A$2:$O$2001,2,FALSE)</f>
        <v>45485</v>
      </c>
      <c r="W1216" s="15">
        <f>VLOOKUP(Table1[[#This Row],[Sales_ID]],Sales!$A$2:$O$2001,12,FALSE)</f>
        <v>1</v>
      </c>
      <c r="X1216" s="16" t="str">
        <f>TEXT(VLOOKUP(Table1[[#This Row],[Sales_ID]],Sales!$A$2:$O$2001,13,FALSE),"₹#,##0")</f>
        <v>₹641</v>
      </c>
      <c r="Y1216" s="51">
        <f>VLOOKUP(Table1[[#This Row],[Sales_ID]],Sales!$A$2:$O$2001,14,FALSE)</f>
        <v>0.25</v>
      </c>
      <c r="Z1216" s="11" t="str">
        <f>VLOOKUP(Table1[[#This Row],[Sales_ID]],Sales!$A$2:$O$2001,10,FALSE)</f>
        <v>Credit Card</v>
      </c>
      <c r="AA1216" s="50">
        <f>VLOOKUP(Table1[[#This Row],[Sales_ID]],Sales!$A$2:$O$2001,15,FALSE)</f>
        <v>480.41250000000002</v>
      </c>
    </row>
    <row r="1217" spans="1:27" x14ac:dyDescent="0.3">
      <c r="A1217" s="11" t="s">
        <v>414</v>
      </c>
      <c r="B1217" s="11" t="str">
        <f>PROPER(VLOOKUP(A1217,Customer!$A$2:$J$501,9,FALSE))</f>
        <v>Michael Jones</v>
      </c>
      <c r="C1217" s="11" t="str">
        <f>PROPER(VLOOKUP(A1217,Customer!$A$2:$H$501,3,FALSE))</f>
        <v>40</v>
      </c>
      <c r="D1217" s="11" t="str">
        <f>PROPER(VLOOKUP(A1217,Customer!$A$2:$H$501,4,FALSE))</f>
        <v>Male</v>
      </c>
      <c r="E1217" s="11" t="str">
        <f>PROPER(VLOOKUP(A1217,Customer!$A$2:$H$501,5,FALSE))</f>
        <v>North Edwardton</v>
      </c>
      <c r="F1217" s="11" t="str">
        <f>PROPER(VLOOKUP(A1217,Customer!$A$2:$H$501,6,FALSE))</f>
        <v>Tennessee</v>
      </c>
      <c r="G1217" s="11" t="str">
        <f>VLOOKUP(A1217,Customer!$A$2:$H$501,7,FALSE)</f>
        <v>USA</v>
      </c>
      <c r="H1217" s="11" t="str">
        <f>PROPER(VLOOKUP(A1217,Customer!$A$1:$J$501,10,FALSE))</f>
        <v>Bronze</v>
      </c>
      <c r="I1217" s="11" t="s">
        <v>1696</v>
      </c>
      <c r="J1217" s="11" t="str">
        <f>VLOOKUP(I1217, Product!$A$2:$H$501, 2,FALSE)</f>
        <v>Bluetooth Car Audio System</v>
      </c>
      <c r="K1217" s="11" t="str">
        <f>VLOOKUP(I1217,Product!$A$2:$H$501,3,FALSE)</f>
        <v>Electronics</v>
      </c>
      <c r="L1217" s="11" t="str">
        <f>VLOOKUP(I1217, Product!$A$2:$H$501, 4,FALSE)</f>
        <v>Audio</v>
      </c>
      <c r="M1217" s="11" t="str">
        <f>VLOOKUP(I1217, Product!$A$2:$H$501,5,FALSE)</f>
        <v>Bruce-Bowen</v>
      </c>
      <c r="N1217" s="12">
        <f>VLOOKUP(I1217, Product!$A$2:$I$501,8,FALSE)</f>
        <v>403.71</v>
      </c>
      <c r="O1217" s="12">
        <f>VLOOKUP(I1217, Product!$A$2:$I$501,9,FALSE)</f>
        <v>159</v>
      </c>
      <c r="P1217" s="11" t="s">
        <v>1769</v>
      </c>
      <c r="Q1217" s="11" t="str">
        <f>VLOOKUP(P1217,Store_Dim!$A$2:$E$21,2,FALSE)</f>
        <v>Alexander Group</v>
      </c>
      <c r="R1217" s="11" t="str">
        <f>VLOOKUP(P1217,Store_Dim!$A$2:$E$21,3,FALSE)</f>
        <v>South</v>
      </c>
      <c r="S1217" s="11" t="str">
        <f>VLOOKUP(P1217,Store_Dim!$A$2:$E$21,4,FALSE)</f>
        <v>Port Sharon</v>
      </c>
      <c r="T1217" s="11" t="str">
        <f>VLOOKUP(P1217,Store_Dim!$A$2:$E$21,5,FALSE)</f>
        <v>Online</v>
      </c>
      <c r="U1217" s="11" t="s">
        <v>2118</v>
      </c>
      <c r="V1217" s="14">
        <f>VLOOKUP(Table1[[#This Row],[Sales_ID]],Sales!$A$2:$O$2001,2,FALSE)</f>
        <v>45545</v>
      </c>
      <c r="W1217" s="15">
        <f>VLOOKUP(Table1[[#This Row],[Sales_ID]],Sales!$A$2:$O$2001,12,FALSE)</f>
        <v>1</v>
      </c>
      <c r="X1217" s="16" t="str">
        <f>TEXT(VLOOKUP(Table1[[#This Row],[Sales_ID]],Sales!$A$2:$O$2001,13,FALSE),"₹#,##0")</f>
        <v>₹703</v>
      </c>
      <c r="Y1217" s="51">
        <f>VLOOKUP(Table1[[#This Row],[Sales_ID]],Sales!$A$2:$O$2001,14,FALSE)</f>
        <v>0.3</v>
      </c>
      <c r="Z1217" s="11" t="str">
        <f>VLOOKUP(Table1[[#This Row],[Sales_ID]],Sales!$A$2:$O$2001,10,FALSE)</f>
        <v>Credit Card</v>
      </c>
      <c r="AA1217" s="50">
        <f>VLOOKUP(Table1[[#This Row],[Sales_ID]],Sales!$A$2:$O$2001,15,FALSE)</f>
        <v>491.77100000000002</v>
      </c>
    </row>
    <row r="1218" spans="1:27" x14ac:dyDescent="0.3">
      <c r="A1218" s="11" t="s">
        <v>724</v>
      </c>
      <c r="B1218" s="11" t="str">
        <f>PROPER(VLOOKUP(A1218,Customer!$A$2:$J$501,9,FALSE))</f>
        <v>Anthony Morgan</v>
      </c>
      <c r="C1218" s="11" t="str">
        <f>PROPER(VLOOKUP(A1218,Customer!$A$2:$H$501,3,FALSE))</f>
        <v>29</v>
      </c>
      <c r="D1218" s="11" t="str">
        <f>PROPER(VLOOKUP(A1218,Customer!$A$2:$H$501,4,FALSE))</f>
        <v>Male</v>
      </c>
      <c r="E1218" s="11" t="str">
        <f>PROPER(VLOOKUP(A1218,Customer!$A$2:$H$501,5,FALSE))</f>
        <v>New Anthonyfurt</v>
      </c>
      <c r="F1218" s="11" t="str">
        <f>PROPER(VLOOKUP(A1218,Customer!$A$2:$H$501,6,FALSE))</f>
        <v>Missouri</v>
      </c>
      <c r="G1218" s="11" t="str">
        <f>VLOOKUP(A1218,Customer!$A$2:$H$501,7,FALSE)</f>
        <v>USA</v>
      </c>
      <c r="H1218" s="11" t="str">
        <f>PROPER(VLOOKUP(A1218,Customer!$A$1:$J$501,10,FALSE))</f>
        <v>Silver</v>
      </c>
      <c r="I1218" s="11" t="s">
        <v>1626</v>
      </c>
      <c r="J1218" s="11" t="str">
        <f>VLOOKUP(I1218, Product!$A$2:$H$501, 2,FALSE)</f>
        <v>Portable Power Bank</v>
      </c>
      <c r="K1218" s="11" t="str">
        <f>VLOOKUP(I1218,Product!$A$2:$H$501,3,FALSE)</f>
        <v>Electronics</v>
      </c>
      <c r="L1218" s="11" t="str">
        <f>VLOOKUP(I1218, Product!$A$2:$H$501, 4,FALSE)</f>
        <v>Mobile</v>
      </c>
      <c r="M1218" s="11" t="str">
        <f>VLOOKUP(I1218, Product!$A$2:$H$501,5,FALSE)</f>
        <v>Cummings and Sons</v>
      </c>
      <c r="N1218" s="12">
        <f>VLOOKUP(I1218, Product!$A$2:$I$501,8,FALSE)</f>
        <v>326.06</v>
      </c>
      <c r="O1218" s="12">
        <f>VLOOKUP(I1218, Product!$A$2:$I$501,9,FALSE)</f>
        <v>301</v>
      </c>
      <c r="P1218" s="11" t="s">
        <v>1782</v>
      </c>
      <c r="Q1218" s="11" t="str">
        <f>VLOOKUP(P1218,Store_Dim!$A$2:$E$21,2,FALSE)</f>
        <v>Bean, Jones and Park</v>
      </c>
      <c r="R1218" s="11" t="str">
        <f>VLOOKUP(P1218,Store_Dim!$A$2:$E$21,3,FALSE)</f>
        <v>West</v>
      </c>
      <c r="S1218" s="11" t="str">
        <f>VLOOKUP(P1218,Store_Dim!$A$2:$E$21,4,FALSE)</f>
        <v>Thompsonborough</v>
      </c>
      <c r="T1218" s="11" t="str">
        <f>VLOOKUP(P1218,Store_Dim!$A$2:$E$21,5,FALSE)</f>
        <v>Online</v>
      </c>
      <c r="U1218" s="11" t="s">
        <v>2119</v>
      </c>
      <c r="V1218" s="14">
        <f>VLOOKUP(Table1[[#This Row],[Sales_ID]],Sales!$A$2:$O$2001,2,FALSE)</f>
        <v>45826</v>
      </c>
      <c r="W1218" s="15">
        <f>VLOOKUP(Table1[[#This Row],[Sales_ID]],Sales!$A$2:$O$2001,12,FALSE)</f>
        <v>4</v>
      </c>
      <c r="X1218" s="16" t="str">
        <f>TEXT(VLOOKUP(Table1[[#This Row],[Sales_ID]],Sales!$A$2:$O$2001,13,FALSE),"₹#,##0")</f>
        <v>₹140</v>
      </c>
      <c r="Y1218" s="51">
        <f>VLOOKUP(Table1[[#This Row],[Sales_ID]],Sales!$A$2:$O$2001,14,FALSE)</f>
        <v>0.24</v>
      </c>
      <c r="Z1218" s="11" t="str">
        <f>VLOOKUP(Table1[[#This Row],[Sales_ID]],Sales!$A$2:$O$2001,10,FALSE)</f>
        <v>Credit Card</v>
      </c>
      <c r="AA1218" s="50">
        <f>VLOOKUP(Table1[[#This Row],[Sales_ID]],Sales!$A$2:$O$2001,15,FALSE)</f>
        <v>425.41759999999999</v>
      </c>
    </row>
    <row r="1219" spans="1:27" x14ac:dyDescent="0.3">
      <c r="A1219" s="11" t="s">
        <v>881</v>
      </c>
      <c r="B1219" s="11" t="str">
        <f>PROPER(VLOOKUP(A1219,Customer!$A$2:$J$501,9,FALSE))</f>
        <v>Jeffrey Gomez</v>
      </c>
      <c r="C1219" s="11" t="str">
        <f>PROPER(VLOOKUP(A1219,Customer!$A$2:$H$501,3,FALSE))</f>
        <v>22</v>
      </c>
      <c r="D1219" s="11" t="str">
        <f>PROPER(VLOOKUP(A1219,Customer!$A$2:$H$501,4,FALSE))</f>
        <v>Female</v>
      </c>
      <c r="E1219" s="11" t="str">
        <f>PROPER(VLOOKUP(A1219,Customer!$A$2:$H$501,5,FALSE))</f>
        <v>Lake Nicole</v>
      </c>
      <c r="F1219" s="11" t="str">
        <f>PROPER(VLOOKUP(A1219,Customer!$A$2:$H$501,6,FALSE))</f>
        <v>Colorado</v>
      </c>
      <c r="G1219" s="11" t="str">
        <f>VLOOKUP(A1219,Customer!$A$2:$H$501,7,FALSE)</f>
        <v>USA</v>
      </c>
      <c r="H1219" s="11" t="str">
        <f>PROPER(VLOOKUP(A1219,Customer!$A$1:$J$501,10,FALSE))</f>
        <v>Platinum</v>
      </c>
      <c r="I1219" s="11" t="s">
        <v>1586</v>
      </c>
      <c r="J1219" s="11" t="str">
        <f>VLOOKUP(I1219, Product!$A$2:$H$501, 2,FALSE)</f>
        <v>Knee Support Brace</v>
      </c>
      <c r="K1219" s="11" t="str">
        <f>VLOOKUP(I1219,Product!$A$2:$H$501,3,FALSE)</f>
        <v>Sports</v>
      </c>
      <c r="L1219" s="11" t="str">
        <f>VLOOKUP(I1219, Product!$A$2:$H$501, 4,FALSE)</f>
        <v>Equipment</v>
      </c>
      <c r="M1219" s="11" t="str">
        <f>VLOOKUP(I1219, Product!$A$2:$H$501,5,FALSE)</f>
        <v>May-Reese</v>
      </c>
      <c r="N1219" s="12">
        <f>VLOOKUP(I1219, Product!$A$2:$I$501,8,FALSE)</f>
        <v>21.34</v>
      </c>
      <c r="O1219" s="12">
        <f>VLOOKUP(I1219, Product!$A$2:$I$501,9,FALSE)</f>
        <v>65</v>
      </c>
      <c r="P1219" s="11" t="s">
        <v>1782</v>
      </c>
      <c r="Q1219" s="11" t="str">
        <f>VLOOKUP(P1219,Store_Dim!$A$2:$E$21,2,FALSE)</f>
        <v>Bean, Jones and Park</v>
      </c>
      <c r="R1219" s="11" t="str">
        <f>VLOOKUP(P1219,Store_Dim!$A$2:$E$21,3,FALSE)</f>
        <v>West</v>
      </c>
      <c r="S1219" s="11" t="str">
        <f>VLOOKUP(P1219,Store_Dim!$A$2:$E$21,4,FALSE)</f>
        <v>Thompsonborough</v>
      </c>
      <c r="T1219" s="11" t="str">
        <f>VLOOKUP(P1219,Store_Dim!$A$2:$E$21,5,FALSE)</f>
        <v>Online</v>
      </c>
      <c r="U1219" s="11" t="s">
        <v>2120</v>
      </c>
      <c r="V1219" s="14">
        <f>VLOOKUP(Table1[[#This Row],[Sales_ID]],Sales!$A$2:$O$2001,2,FALSE)</f>
        <v>45654</v>
      </c>
      <c r="W1219" s="15">
        <f>VLOOKUP(Table1[[#This Row],[Sales_ID]],Sales!$A$2:$O$2001,12,FALSE)</f>
        <v>2</v>
      </c>
      <c r="X1219" s="16" t="str">
        <f>TEXT(VLOOKUP(Table1[[#This Row],[Sales_ID]],Sales!$A$2:$O$2001,13,FALSE),"₹#,##0")</f>
        <v>₹231</v>
      </c>
      <c r="Y1219" s="51">
        <f>VLOOKUP(Table1[[#This Row],[Sales_ID]],Sales!$A$2:$O$2001,14,FALSE)</f>
        <v>0.18</v>
      </c>
      <c r="Z1219" s="11" t="str">
        <f>VLOOKUP(Table1[[#This Row],[Sales_ID]],Sales!$A$2:$O$2001,10,FALSE)</f>
        <v>Credit Card</v>
      </c>
      <c r="AA1219" s="50">
        <f>VLOOKUP(Table1[[#This Row],[Sales_ID]],Sales!$A$2:$O$2001,15,FALSE)</f>
        <v>378.59399999999999</v>
      </c>
    </row>
    <row r="1220" spans="1:27" x14ac:dyDescent="0.3">
      <c r="A1220" s="11" t="s">
        <v>687</v>
      </c>
      <c r="B1220" s="11" t="str">
        <f>PROPER(VLOOKUP(A1220,Customer!$A$2:$J$501,9,FALSE))</f>
        <v>Rodney Huffman</v>
      </c>
      <c r="C1220" s="11" t="str">
        <f>PROPER(VLOOKUP(A1220,Customer!$A$2:$H$501,3,FALSE))</f>
        <v>20</v>
      </c>
      <c r="D1220" s="11" t="str">
        <f>PROPER(VLOOKUP(A1220,Customer!$A$2:$H$501,4,FALSE))</f>
        <v>Female</v>
      </c>
      <c r="E1220" s="11" t="str">
        <f>PROPER(VLOOKUP(A1220,Customer!$A$2:$H$501,5,FALSE))</f>
        <v>Garzafort</v>
      </c>
      <c r="F1220" s="11" t="str">
        <f>PROPER(VLOOKUP(A1220,Customer!$A$2:$H$501,6,FALSE))</f>
        <v>Delaware</v>
      </c>
      <c r="G1220" s="11" t="str">
        <f>VLOOKUP(A1220,Customer!$A$2:$H$501,7,FALSE)</f>
        <v>USA</v>
      </c>
      <c r="H1220" s="11" t="str">
        <f>PROPER(VLOOKUP(A1220,Customer!$A$1:$J$501,10,FALSE))</f>
        <v>Silver</v>
      </c>
      <c r="I1220" s="11" t="s">
        <v>1718</v>
      </c>
      <c r="J1220" s="11" t="str">
        <f>VLOOKUP(I1220, Product!$A$2:$H$501, 2,FALSE)</f>
        <v>Women's Beanie Hat</v>
      </c>
      <c r="K1220" s="11" t="str">
        <f>VLOOKUP(I1220,Product!$A$2:$H$501,3,FALSE)</f>
        <v>Clothing</v>
      </c>
      <c r="L1220" s="11" t="str">
        <f>VLOOKUP(I1220, Product!$A$2:$H$501, 4,FALSE)</f>
        <v>Accessories</v>
      </c>
      <c r="M1220" s="11" t="str">
        <f>VLOOKUP(I1220, Product!$A$2:$H$501,5,FALSE)</f>
        <v>Richardson-Carrillo</v>
      </c>
      <c r="N1220" s="12">
        <f>VLOOKUP(I1220, Product!$A$2:$I$501,8,FALSE)</f>
        <v>119.57</v>
      </c>
      <c r="O1220" s="12">
        <f>VLOOKUP(I1220, Product!$A$2:$I$501,9,FALSE)</f>
        <v>210</v>
      </c>
      <c r="P1220" s="11" t="s">
        <v>1807</v>
      </c>
      <c r="Q1220" s="11" t="str">
        <f>VLOOKUP(P1220,Store_Dim!$A$2:$E$21,2,FALSE)</f>
        <v>Holloway Ltd</v>
      </c>
      <c r="R1220" s="11" t="str">
        <f>VLOOKUP(P1220,Store_Dim!$A$2:$E$21,3,FALSE)</f>
        <v>North</v>
      </c>
      <c r="S1220" s="11" t="str">
        <f>VLOOKUP(P1220,Store_Dim!$A$2:$E$21,4,FALSE)</f>
        <v>Bensonhaven</v>
      </c>
      <c r="T1220" s="11" t="str">
        <f>VLOOKUP(P1220,Store_Dim!$A$2:$E$21,5,FALSE)</f>
        <v>Flagship</v>
      </c>
      <c r="U1220" s="11" t="s">
        <v>2121</v>
      </c>
      <c r="V1220" s="14">
        <f>VLOOKUP(Table1[[#This Row],[Sales_ID]],Sales!$A$2:$O$2001,2,FALSE)</f>
        <v>45556</v>
      </c>
      <c r="W1220" s="15">
        <f>VLOOKUP(Table1[[#This Row],[Sales_ID]],Sales!$A$2:$O$2001,12,FALSE)</f>
        <v>4</v>
      </c>
      <c r="X1220" s="16" t="str">
        <f>TEXT(VLOOKUP(Table1[[#This Row],[Sales_ID]],Sales!$A$2:$O$2001,13,FALSE),"₹#,##0")</f>
        <v>₹626</v>
      </c>
      <c r="Y1220" s="51">
        <f>VLOOKUP(Table1[[#This Row],[Sales_ID]],Sales!$A$2:$O$2001,14,FALSE)</f>
        <v>0.25</v>
      </c>
      <c r="Z1220" s="11" t="str">
        <f>VLOOKUP(Table1[[#This Row],[Sales_ID]],Sales!$A$2:$O$2001,10,FALSE)</f>
        <v>COD</v>
      </c>
      <c r="AA1220" s="50">
        <f>VLOOKUP(Table1[[#This Row],[Sales_ID]],Sales!$A$2:$O$2001,15,FALSE)</f>
        <v>1879.05</v>
      </c>
    </row>
    <row r="1221" spans="1:27" x14ac:dyDescent="0.3">
      <c r="A1221" s="11" t="s">
        <v>298</v>
      </c>
      <c r="B1221" s="11" t="str">
        <f>PROPER(VLOOKUP(A1221,Customer!$A$2:$J$501,9,FALSE))</f>
        <v>George Rosario</v>
      </c>
      <c r="C1221" s="11" t="str">
        <f>PROPER(VLOOKUP(A1221,Customer!$A$2:$H$501,3,FALSE))</f>
        <v>53</v>
      </c>
      <c r="D1221" s="11" t="str">
        <f>PROPER(VLOOKUP(A1221,Customer!$A$2:$H$501,4,FALSE))</f>
        <v>Male</v>
      </c>
      <c r="E1221" s="11" t="str">
        <f>PROPER(VLOOKUP(A1221,Customer!$A$2:$H$501,5,FALSE))</f>
        <v>Leburgh</v>
      </c>
      <c r="F1221" s="11" t="str">
        <f>PROPER(VLOOKUP(A1221,Customer!$A$2:$H$501,6,FALSE))</f>
        <v>Florida</v>
      </c>
      <c r="G1221" s="11" t="str">
        <f>VLOOKUP(A1221,Customer!$A$2:$H$501,7,FALSE)</f>
        <v>USA</v>
      </c>
      <c r="H1221" s="11" t="str">
        <f>PROPER(VLOOKUP(A1221,Customer!$A$1:$J$501,10,FALSE))</f>
        <v>Bronze</v>
      </c>
      <c r="I1221" s="11" t="s">
        <v>1630</v>
      </c>
      <c r="J1221" s="11" t="str">
        <f>VLOOKUP(I1221, Product!$A$2:$H$501, 2,FALSE)</f>
        <v>Yoga Exercise Mat</v>
      </c>
      <c r="K1221" s="11" t="str">
        <f>VLOOKUP(I1221,Product!$A$2:$H$501,3,FALSE)</f>
        <v>Sports</v>
      </c>
      <c r="L1221" s="11" t="str">
        <f>VLOOKUP(I1221, Product!$A$2:$H$501, 4,FALSE)</f>
        <v>Fitness</v>
      </c>
      <c r="M1221" s="11" t="str">
        <f>VLOOKUP(I1221, Product!$A$2:$H$501,5,FALSE)</f>
        <v>Carroll, Long and Mendoza</v>
      </c>
      <c r="N1221" s="12">
        <f>VLOOKUP(I1221, Product!$A$2:$I$501,8,FALSE)</f>
        <v>313.26</v>
      </c>
      <c r="O1221" s="12">
        <f>VLOOKUP(I1221, Product!$A$2:$I$501,9,FALSE)</f>
        <v>369</v>
      </c>
      <c r="P1221" s="11" t="s">
        <v>1799</v>
      </c>
      <c r="Q1221" s="11" t="str">
        <f>VLOOKUP(P1221,Store_Dim!$A$2:$E$21,2,FALSE)</f>
        <v>Mcdonald Inc</v>
      </c>
      <c r="R1221" s="11" t="str">
        <f>VLOOKUP(P1221,Store_Dim!$A$2:$E$21,3,FALSE)</f>
        <v>South</v>
      </c>
      <c r="S1221" s="11" t="str">
        <f>VLOOKUP(P1221,Store_Dim!$A$2:$E$21,4,FALSE)</f>
        <v>Christopherland</v>
      </c>
      <c r="T1221" s="11" t="str">
        <f>VLOOKUP(P1221,Store_Dim!$A$2:$E$21,5,FALSE)</f>
        <v>Outlet</v>
      </c>
      <c r="U1221" s="11" t="s">
        <v>2122</v>
      </c>
      <c r="V1221" s="14">
        <f>VLOOKUP(Table1[[#This Row],[Sales_ID]],Sales!$A$2:$O$2001,2,FALSE)</f>
        <v>45434</v>
      </c>
      <c r="W1221" s="15">
        <f>VLOOKUP(Table1[[#This Row],[Sales_ID]],Sales!$A$2:$O$2001,12,FALSE)</f>
        <v>4</v>
      </c>
      <c r="X1221" s="16" t="str">
        <f>TEXT(VLOOKUP(Table1[[#This Row],[Sales_ID]],Sales!$A$2:$O$2001,13,FALSE),"₹#,##0")</f>
        <v>₹109</v>
      </c>
      <c r="Y1221" s="51">
        <f>VLOOKUP(Table1[[#This Row],[Sales_ID]],Sales!$A$2:$O$2001,14,FALSE)</f>
        <v>0.18</v>
      </c>
      <c r="Z1221" s="11" t="str">
        <f>VLOOKUP(Table1[[#This Row],[Sales_ID]],Sales!$A$2:$O$2001,10,FALSE)</f>
        <v>PayPal</v>
      </c>
      <c r="AA1221" s="50">
        <f>VLOOKUP(Table1[[#This Row],[Sales_ID]],Sales!$A$2:$O$2001,15,FALSE)</f>
        <v>356.04399999999998</v>
      </c>
    </row>
    <row r="1222" spans="1:27" x14ac:dyDescent="0.3">
      <c r="A1222" s="11" t="s">
        <v>628</v>
      </c>
      <c r="B1222" s="11" t="str">
        <f>PROPER(VLOOKUP(A1222,Customer!$A$2:$J$501,9,FALSE))</f>
        <v>Todd Poole</v>
      </c>
      <c r="C1222" s="11" t="str">
        <f>PROPER(VLOOKUP(A1222,Customer!$A$2:$H$501,3,FALSE))</f>
        <v>29</v>
      </c>
      <c r="D1222" s="11" t="str">
        <f>PROPER(VLOOKUP(A1222,Customer!$A$2:$H$501,4,FALSE))</f>
        <v>Female</v>
      </c>
      <c r="E1222" s="11" t="str">
        <f>PROPER(VLOOKUP(A1222,Customer!$A$2:$H$501,5,FALSE))</f>
        <v>Johnsonshire</v>
      </c>
      <c r="F1222" s="11" t="str">
        <f>PROPER(VLOOKUP(A1222,Customer!$A$2:$H$501,6,FALSE))</f>
        <v>Ohio</v>
      </c>
      <c r="G1222" s="11" t="str">
        <f>VLOOKUP(A1222,Customer!$A$2:$H$501,7,FALSE)</f>
        <v>USA</v>
      </c>
      <c r="H1222" s="11" t="str">
        <f>PROPER(VLOOKUP(A1222,Customer!$A$1:$J$501,10,FALSE))</f>
        <v>Bronze</v>
      </c>
      <c r="I1222" s="11" t="s">
        <v>1582</v>
      </c>
      <c r="J1222" s="11" t="str">
        <f>VLOOKUP(I1222, Product!$A$2:$H$501, 2,FALSE)</f>
        <v>Soccer Training Cone Set</v>
      </c>
      <c r="K1222" s="11" t="str">
        <f>VLOOKUP(I1222,Product!$A$2:$H$501,3,FALSE)</f>
        <v>Sports</v>
      </c>
      <c r="L1222" s="11" t="str">
        <f>VLOOKUP(I1222, Product!$A$2:$H$501, 4,FALSE)</f>
        <v>Accessories</v>
      </c>
      <c r="M1222" s="11" t="str">
        <f>VLOOKUP(I1222, Product!$A$2:$H$501,5,FALSE)</f>
        <v>Ford, Murphy and Wilson</v>
      </c>
      <c r="N1222" s="12">
        <f>VLOOKUP(I1222, Product!$A$2:$I$501,8,FALSE)</f>
        <v>144.53</v>
      </c>
      <c r="O1222" s="12">
        <f>VLOOKUP(I1222, Product!$A$2:$I$501,9,FALSE)</f>
        <v>367</v>
      </c>
      <c r="P1222" s="11" t="s">
        <v>1757</v>
      </c>
      <c r="Q1222" s="11" t="str">
        <f>VLOOKUP(P1222,Store_Dim!$A$2:$E$21,2,FALSE)</f>
        <v>Martinez, Adkins and Johnson</v>
      </c>
      <c r="R1222" s="11" t="str">
        <f>VLOOKUP(P1222,Store_Dim!$A$2:$E$21,3,FALSE)</f>
        <v>North</v>
      </c>
      <c r="S1222" s="11" t="str">
        <f>VLOOKUP(P1222,Store_Dim!$A$2:$E$21,4,FALSE)</f>
        <v>Danielmouth</v>
      </c>
      <c r="T1222" s="11" t="str">
        <f>VLOOKUP(P1222,Store_Dim!$A$2:$E$21,5,FALSE)</f>
        <v>Flagship</v>
      </c>
      <c r="U1222" s="11" t="s">
        <v>2123</v>
      </c>
      <c r="V1222" s="14">
        <f>VLOOKUP(Table1[[#This Row],[Sales_ID]],Sales!$A$2:$O$2001,2,FALSE)</f>
        <v>45871</v>
      </c>
      <c r="W1222" s="15">
        <f>VLOOKUP(Table1[[#This Row],[Sales_ID]],Sales!$A$2:$O$2001,12,FALSE)</f>
        <v>4</v>
      </c>
      <c r="X1222" s="16" t="str">
        <f>TEXT(VLOOKUP(Table1[[#This Row],[Sales_ID]],Sales!$A$2:$O$2001,13,FALSE),"₹#,##0")</f>
        <v>₹354</v>
      </c>
      <c r="Y1222" s="51">
        <f>VLOOKUP(Table1[[#This Row],[Sales_ID]],Sales!$A$2:$O$2001,14,FALSE)</f>
        <v>0.03</v>
      </c>
      <c r="Z1222" s="11" t="str">
        <f>VLOOKUP(Table1[[#This Row],[Sales_ID]],Sales!$A$2:$O$2001,10,FALSE)</f>
        <v>COD</v>
      </c>
      <c r="AA1222" s="50">
        <f>VLOOKUP(Table1[[#This Row],[Sales_ID]],Sales!$A$2:$O$2001,15,FALSE)</f>
        <v>1372.2396000000001</v>
      </c>
    </row>
    <row r="1223" spans="1:27" x14ac:dyDescent="0.3">
      <c r="A1223" s="11" t="s">
        <v>241</v>
      </c>
      <c r="B1223" s="11" t="str">
        <f>PROPER(VLOOKUP(A1223,Customer!$A$2:$J$501,9,FALSE))</f>
        <v>Michael Thomas</v>
      </c>
      <c r="C1223" s="11" t="str">
        <f>PROPER(VLOOKUP(A1223,Customer!$A$2:$H$501,3,FALSE))</f>
        <v>21</v>
      </c>
      <c r="D1223" s="11" t="str">
        <f>PROPER(VLOOKUP(A1223,Customer!$A$2:$H$501,4,FALSE))</f>
        <v>Female</v>
      </c>
      <c r="E1223" s="11" t="str">
        <f>PROPER(VLOOKUP(A1223,Customer!$A$2:$H$501,5,FALSE))</f>
        <v>Woodmouth</v>
      </c>
      <c r="F1223" s="11" t="str">
        <f>PROPER(VLOOKUP(A1223,Customer!$A$2:$H$501,6,FALSE))</f>
        <v>Nevada</v>
      </c>
      <c r="G1223" s="11" t="str">
        <f>VLOOKUP(A1223,Customer!$A$2:$H$501,7,FALSE)</f>
        <v>USA</v>
      </c>
      <c r="H1223" s="11" t="str">
        <f>PROPER(VLOOKUP(A1223,Customer!$A$1:$J$501,10,FALSE))</f>
        <v>Silver</v>
      </c>
      <c r="I1223" s="11" t="s">
        <v>1728</v>
      </c>
      <c r="J1223" s="11" t="str">
        <f>VLOOKUP(I1223, Product!$A$2:$H$501, 2,FALSE)</f>
        <v>Gaming Mouse Pad XL</v>
      </c>
      <c r="K1223" s="11" t="str">
        <f>VLOOKUP(I1223,Product!$A$2:$H$501,3,FALSE)</f>
        <v>Electronics</v>
      </c>
      <c r="L1223" s="11" t="str">
        <f>VLOOKUP(I1223, Product!$A$2:$H$501, 4,FALSE)</f>
        <v>Accessories</v>
      </c>
      <c r="M1223" s="11" t="str">
        <f>VLOOKUP(I1223, Product!$A$2:$H$501,5,FALSE)</f>
        <v>Sharp, Taylor and Rodriguez</v>
      </c>
      <c r="N1223" s="12">
        <f>VLOOKUP(I1223, Product!$A$2:$I$501,8,FALSE)</f>
        <v>340.14</v>
      </c>
      <c r="O1223" s="12">
        <f>VLOOKUP(I1223, Product!$A$2:$I$501,9,FALSE)</f>
        <v>361</v>
      </c>
      <c r="P1223" s="11" t="s">
        <v>1757</v>
      </c>
      <c r="Q1223" s="11" t="str">
        <f>VLOOKUP(P1223,Store_Dim!$A$2:$E$21,2,FALSE)</f>
        <v>Martinez, Adkins and Johnson</v>
      </c>
      <c r="R1223" s="11" t="str">
        <f>VLOOKUP(P1223,Store_Dim!$A$2:$E$21,3,FALSE)</f>
        <v>North</v>
      </c>
      <c r="S1223" s="11" t="str">
        <f>VLOOKUP(P1223,Store_Dim!$A$2:$E$21,4,FALSE)</f>
        <v>Danielmouth</v>
      </c>
      <c r="T1223" s="11" t="str">
        <f>VLOOKUP(P1223,Store_Dim!$A$2:$E$21,5,FALSE)</f>
        <v>Flagship</v>
      </c>
      <c r="U1223" s="11" t="s">
        <v>2124</v>
      </c>
      <c r="V1223" s="14">
        <f>VLOOKUP(Table1[[#This Row],[Sales_ID]],Sales!$A$2:$O$2001,2,FALSE)</f>
        <v>45583</v>
      </c>
      <c r="W1223" s="15">
        <f>VLOOKUP(Table1[[#This Row],[Sales_ID]],Sales!$A$2:$O$2001,12,FALSE)</f>
        <v>4</v>
      </c>
      <c r="X1223" s="16" t="str">
        <f>TEXT(VLOOKUP(Table1[[#This Row],[Sales_ID]],Sales!$A$2:$O$2001,13,FALSE),"₹#,##0")</f>
        <v>₹62</v>
      </c>
      <c r="Y1223" s="51">
        <f>VLOOKUP(Table1[[#This Row],[Sales_ID]],Sales!$A$2:$O$2001,14,FALSE)</f>
        <v>0.16</v>
      </c>
      <c r="Z1223" s="11" t="str">
        <f>VLOOKUP(Table1[[#This Row],[Sales_ID]],Sales!$A$2:$O$2001,10,FALSE)</f>
        <v>Credit Card</v>
      </c>
      <c r="AA1223" s="50">
        <f>VLOOKUP(Table1[[#This Row],[Sales_ID]],Sales!$A$2:$O$2001,15,FALSE)</f>
        <v>208.25280000000001</v>
      </c>
    </row>
    <row r="1224" spans="1:27" x14ac:dyDescent="0.3">
      <c r="A1224" s="11" t="s">
        <v>702</v>
      </c>
      <c r="B1224" s="11" t="str">
        <f>PROPER(VLOOKUP(A1224,Customer!$A$2:$J$501,9,FALSE))</f>
        <v>Kathryn Garcia</v>
      </c>
      <c r="C1224" s="11" t="str">
        <f>PROPER(VLOOKUP(A1224,Customer!$A$2:$H$501,3,FALSE))</f>
        <v>44</v>
      </c>
      <c r="D1224" s="11" t="str">
        <f>PROPER(VLOOKUP(A1224,Customer!$A$2:$H$501,4,FALSE))</f>
        <v>Male</v>
      </c>
      <c r="E1224" s="11" t="str">
        <f>PROPER(VLOOKUP(A1224,Customer!$A$2:$H$501,5,FALSE))</f>
        <v>Morrismouth</v>
      </c>
      <c r="F1224" s="11" t="str">
        <f>PROPER(VLOOKUP(A1224,Customer!$A$2:$H$501,6,FALSE))</f>
        <v>California</v>
      </c>
      <c r="G1224" s="11" t="str">
        <f>VLOOKUP(A1224,Customer!$A$2:$H$501,7,FALSE)</f>
        <v>USA</v>
      </c>
      <c r="H1224" s="11" t="str">
        <f>PROPER(VLOOKUP(A1224,Customer!$A$1:$J$501,10,FALSE))</f>
        <v>Platinum</v>
      </c>
      <c r="I1224" s="11" t="s">
        <v>1592</v>
      </c>
      <c r="J1224" s="11" t="str">
        <f>VLOOKUP(I1224, Product!$A$2:$H$501, 2,FALSE)</f>
        <v>Carbon Fiber Tennis Racket</v>
      </c>
      <c r="K1224" s="11" t="str">
        <f>VLOOKUP(I1224,Product!$A$2:$H$501,3,FALSE)</f>
        <v>Sports</v>
      </c>
      <c r="L1224" s="11" t="str">
        <f>VLOOKUP(I1224, Product!$A$2:$H$501, 4,FALSE)</f>
        <v>Equipment</v>
      </c>
      <c r="M1224" s="11" t="str">
        <f>VLOOKUP(I1224, Product!$A$2:$H$501,5,FALSE)</f>
        <v>Flores, Pineda and Rodriguez</v>
      </c>
      <c r="N1224" s="12">
        <f>VLOOKUP(I1224, Product!$A$2:$I$501,8,FALSE)</f>
        <v>484.62</v>
      </c>
      <c r="O1224" s="12">
        <f>VLOOKUP(I1224, Product!$A$2:$I$501,9,FALSE)</f>
        <v>432</v>
      </c>
      <c r="P1224" s="11" t="s">
        <v>1813</v>
      </c>
      <c r="Q1224" s="11" t="str">
        <f>VLOOKUP(P1224,Store_Dim!$A$2:$E$21,2,FALSE)</f>
        <v>Mann-Austin</v>
      </c>
      <c r="R1224" s="11" t="str">
        <f>VLOOKUP(P1224,Store_Dim!$A$2:$E$21,3,FALSE)</f>
        <v>East</v>
      </c>
      <c r="S1224" s="11" t="str">
        <f>VLOOKUP(P1224,Store_Dim!$A$2:$E$21,4,FALSE)</f>
        <v>Vasquezborough</v>
      </c>
      <c r="T1224" s="11" t="str">
        <f>VLOOKUP(P1224,Store_Dim!$A$2:$E$21,5,FALSE)</f>
        <v>Online</v>
      </c>
      <c r="U1224" s="11" t="s">
        <v>2125</v>
      </c>
      <c r="V1224" s="14">
        <f>VLOOKUP(Table1[[#This Row],[Sales_ID]],Sales!$A$2:$O$2001,2,FALSE)</f>
        <v>45348</v>
      </c>
      <c r="W1224" s="15">
        <f>VLOOKUP(Table1[[#This Row],[Sales_ID]],Sales!$A$2:$O$2001,12,FALSE)</f>
        <v>2</v>
      </c>
      <c r="X1224" s="16" t="str">
        <f>TEXT(VLOOKUP(Table1[[#This Row],[Sales_ID]],Sales!$A$2:$O$2001,13,FALSE),"₹#,##0")</f>
        <v>₹873</v>
      </c>
      <c r="Y1224" s="51">
        <f>VLOOKUP(Table1[[#This Row],[Sales_ID]],Sales!$A$2:$O$2001,14,FALSE)</f>
        <v>0.12</v>
      </c>
      <c r="Z1224" s="11" t="str">
        <f>VLOOKUP(Table1[[#This Row],[Sales_ID]],Sales!$A$2:$O$2001,10,FALSE)</f>
        <v>PayPal</v>
      </c>
      <c r="AA1224" s="50">
        <f>VLOOKUP(Table1[[#This Row],[Sales_ID]],Sales!$A$2:$O$2001,15,FALSE)</f>
        <v>1536.6559999999999</v>
      </c>
    </row>
    <row r="1225" spans="1:27" x14ac:dyDescent="0.3">
      <c r="A1225" s="11" t="s">
        <v>1086</v>
      </c>
      <c r="B1225" s="11" t="str">
        <f>PROPER(VLOOKUP(A1225,Customer!$A$2:$J$501,9,FALSE))</f>
        <v>John Jordan</v>
      </c>
      <c r="C1225" s="11" t="str">
        <f>PROPER(VLOOKUP(A1225,Customer!$A$2:$H$501,3,FALSE))</f>
        <v>58</v>
      </c>
      <c r="D1225" s="11" t="str">
        <f>PROPER(VLOOKUP(A1225,Customer!$A$2:$H$501,4,FALSE))</f>
        <v>Female</v>
      </c>
      <c r="E1225" s="11" t="str">
        <f>PROPER(VLOOKUP(A1225,Customer!$A$2:$H$501,5,FALSE))</f>
        <v>Port Crystalberg</v>
      </c>
      <c r="F1225" s="11" t="str">
        <f>PROPER(VLOOKUP(A1225,Customer!$A$2:$H$501,6,FALSE))</f>
        <v>Tennessee</v>
      </c>
      <c r="G1225" s="11" t="str">
        <f>VLOOKUP(A1225,Customer!$A$2:$H$501,7,FALSE)</f>
        <v>USA</v>
      </c>
      <c r="H1225" s="11" t="str">
        <f>PROPER(VLOOKUP(A1225,Customer!$A$1:$J$501,10,FALSE))</f>
        <v>Platinum</v>
      </c>
      <c r="I1225" s="11" t="s">
        <v>1700</v>
      </c>
      <c r="J1225" s="11" t="str">
        <f>VLOOKUP(I1225, Product!$A$2:$H$501, 2,FALSE)</f>
        <v>Wireless Mouse</v>
      </c>
      <c r="K1225" s="11" t="str">
        <f>VLOOKUP(I1225,Product!$A$2:$H$501,3,FALSE)</f>
        <v>Electronics</v>
      </c>
      <c r="L1225" s="11" t="str">
        <f>VLOOKUP(I1225, Product!$A$2:$H$501, 4,FALSE)</f>
        <v>Computer</v>
      </c>
      <c r="M1225" s="11" t="str">
        <f>VLOOKUP(I1225, Product!$A$2:$H$501,5,FALSE)</f>
        <v>Larson Ltd</v>
      </c>
      <c r="N1225" s="12">
        <f>VLOOKUP(I1225, Product!$A$2:$I$501,8,FALSE)</f>
        <v>392.89</v>
      </c>
      <c r="O1225" s="12">
        <f>VLOOKUP(I1225, Product!$A$2:$I$501,9,FALSE)</f>
        <v>320</v>
      </c>
      <c r="P1225" s="11" t="s">
        <v>1782</v>
      </c>
      <c r="Q1225" s="11" t="str">
        <f>VLOOKUP(P1225,Store_Dim!$A$2:$E$21,2,FALSE)</f>
        <v>Bean, Jones and Park</v>
      </c>
      <c r="R1225" s="11" t="str">
        <f>VLOOKUP(P1225,Store_Dim!$A$2:$E$21,3,FALSE)</f>
        <v>West</v>
      </c>
      <c r="S1225" s="11" t="str">
        <f>VLOOKUP(P1225,Store_Dim!$A$2:$E$21,4,FALSE)</f>
        <v>Thompsonborough</v>
      </c>
      <c r="T1225" s="11" t="str">
        <f>VLOOKUP(P1225,Store_Dim!$A$2:$E$21,5,FALSE)</f>
        <v>Online</v>
      </c>
      <c r="U1225" s="11" t="s">
        <v>1828</v>
      </c>
      <c r="V1225" s="14">
        <f>VLOOKUP(Table1[[#This Row],[Sales_ID]],Sales!$A$2:$O$2001,2,FALSE)</f>
        <v>45259</v>
      </c>
      <c r="W1225" s="15">
        <f>VLOOKUP(Table1[[#This Row],[Sales_ID]],Sales!$A$2:$O$2001,12,FALSE)</f>
        <v>1</v>
      </c>
      <c r="X1225" s="16" t="str">
        <f>TEXT(VLOOKUP(Table1[[#This Row],[Sales_ID]],Sales!$A$2:$O$2001,13,FALSE),"₹#,##0")</f>
        <v>₹922</v>
      </c>
      <c r="Y1225" s="51">
        <f>VLOOKUP(Table1[[#This Row],[Sales_ID]],Sales!$A$2:$O$2001,14,FALSE)</f>
        <v>0.16</v>
      </c>
      <c r="Z1225" s="11" t="str">
        <f>VLOOKUP(Table1[[#This Row],[Sales_ID]],Sales!$A$2:$O$2001,10,FALSE)</f>
        <v>COD</v>
      </c>
      <c r="AA1225" s="50">
        <f>VLOOKUP(Table1[[#This Row],[Sales_ID]],Sales!$A$2:$O$2001,15,FALSE)</f>
        <v>774.0684</v>
      </c>
    </row>
    <row r="1226" spans="1:27" x14ac:dyDescent="0.3">
      <c r="A1226" s="11" t="s">
        <v>118</v>
      </c>
      <c r="B1226" s="11" t="str">
        <f>PROPER(VLOOKUP(A1226,Customer!$A$2:$J$501,9,FALSE))</f>
        <v>Joshua Ryan</v>
      </c>
      <c r="C1226" s="11" t="str">
        <f>PROPER(VLOOKUP(A1226,Customer!$A$2:$H$501,3,FALSE))</f>
        <v>27</v>
      </c>
      <c r="D1226" s="11" t="str">
        <f>PROPER(VLOOKUP(A1226,Customer!$A$2:$H$501,4,FALSE))</f>
        <v>Female</v>
      </c>
      <c r="E1226" s="11" t="str">
        <f>PROPER(VLOOKUP(A1226,Customer!$A$2:$H$501,5,FALSE))</f>
        <v>New David</v>
      </c>
      <c r="F1226" s="11" t="str">
        <f>PROPER(VLOOKUP(A1226,Customer!$A$2:$H$501,6,FALSE))</f>
        <v>New Jersey</v>
      </c>
      <c r="G1226" s="11" t="str">
        <f>VLOOKUP(A1226,Customer!$A$2:$H$501,7,FALSE)</f>
        <v>USA</v>
      </c>
      <c r="H1226" s="11" t="str">
        <f>PROPER(VLOOKUP(A1226,Customer!$A$1:$J$501,10,FALSE))</f>
        <v>Platinum</v>
      </c>
      <c r="I1226" s="11" t="s">
        <v>1555</v>
      </c>
      <c r="J1226" s="11" t="str">
        <f>VLOOKUP(I1226, Product!$A$2:$H$501, 2,FALSE)</f>
        <v>Men's Leather Belt</v>
      </c>
      <c r="K1226" s="11" t="str">
        <f>VLOOKUP(I1226,Product!$A$2:$H$501,3,FALSE)</f>
        <v>Clothing</v>
      </c>
      <c r="L1226" s="11" t="str">
        <f>VLOOKUP(I1226, Product!$A$2:$H$501, 4,FALSE)</f>
        <v>Accessories</v>
      </c>
      <c r="M1226" s="11" t="str">
        <f>VLOOKUP(I1226, Product!$A$2:$H$501,5,FALSE)</f>
        <v>Baldwin, Garza and Gonzalez</v>
      </c>
      <c r="N1226" s="12">
        <f>VLOOKUP(I1226, Product!$A$2:$I$501,8,FALSE)</f>
        <v>261</v>
      </c>
      <c r="O1226" s="12">
        <f>VLOOKUP(I1226, Product!$A$2:$I$501,9,FALSE)</f>
        <v>59</v>
      </c>
      <c r="P1226" s="11" t="s">
        <v>1813</v>
      </c>
      <c r="Q1226" s="11" t="str">
        <f>VLOOKUP(P1226,Store_Dim!$A$2:$E$21,2,FALSE)</f>
        <v>Mann-Austin</v>
      </c>
      <c r="R1226" s="11" t="str">
        <f>VLOOKUP(P1226,Store_Dim!$A$2:$E$21,3,FALSE)</f>
        <v>East</v>
      </c>
      <c r="S1226" s="11" t="str">
        <f>VLOOKUP(P1226,Store_Dim!$A$2:$E$21,4,FALSE)</f>
        <v>Vasquezborough</v>
      </c>
      <c r="T1226" s="11" t="str">
        <f>VLOOKUP(P1226,Store_Dim!$A$2:$E$21,5,FALSE)</f>
        <v>Online</v>
      </c>
      <c r="U1226" s="11" t="s">
        <v>1856</v>
      </c>
      <c r="V1226" s="14">
        <f>VLOOKUP(Table1[[#This Row],[Sales_ID]],Sales!$A$2:$O$2001,2,FALSE)</f>
        <v>45217</v>
      </c>
      <c r="W1226" s="15">
        <f>VLOOKUP(Table1[[#This Row],[Sales_ID]],Sales!$A$2:$O$2001,12,FALSE)</f>
        <v>1</v>
      </c>
      <c r="X1226" s="16" t="str">
        <f>TEXT(VLOOKUP(Table1[[#This Row],[Sales_ID]],Sales!$A$2:$O$2001,13,FALSE),"₹#,##0")</f>
        <v>₹429</v>
      </c>
      <c r="Y1226" s="51">
        <f>VLOOKUP(Table1[[#This Row],[Sales_ID]],Sales!$A$2:$O$2001,14,FALSE)</f>
        <v>0.13</v>
      </c>
      <c r="Z1226" s="11" t="str">
        <f>VLOOKUP(Table1[[#This Row],[Sales_ID]],Sales!$A$2:$O$2001,10,FALSE)</f>
        <v>PayPal</v>
      </c>
      <c r="AA1226" s="50">
        <f>VLOOKUP(Table1[[#This Row],[Sales_ID]],Sales!$A$2:$O$2001,15,FALSE)</f>
        <v>373.56060000000002</v>
      </c>
    </row>
    <row r="1227" spans="1:27" x14ac:dyDescent="0.3">
      <c r="A1227" s="11" t="s">
        <v>648</v>
      </c>
      <c r="B1227" s="11" t="str">
        <f>PROPER(VLOOKUP(A1227,Customer!$A$2:$J$501,9,FALSE))</f>
        <v>Wanda Snyder</v>
      </c>
      <c r="C1227" s="11" t="str">
        <f>PROPER(VLOOKUP(A1227,Customer!$A$2:$H$501,3,FALSE))</f>
        <v>54</v>
      </c>
      <c r="D1227" s="11" t="str">
        <f>PROPER(VLOOKUP(A1227,Customer!$A$2:$H$501,4,FALSE))</f>
        <v>Male</v>
      </c>
      <c r="E1227" s="11" t="str">
        <f>PROPER(VLOOKUP(A1227,Customer!$A$2:$H$501,5,FALSE))</f>
        <v>Frostmouth</v>
      </c>
      <c r="F1227" s="11" t="str">
        <f>PROPER(VLOOKUP(A1227,Customer!$A$2:$H$501,6,FALSE))</f>
        <v>Vermont</v>
      </c>
      <c r="G1227" s="11" t="str">
        <f>VLOOKUP(A1227,Customer!$A$2:$H$501,7,FALSE)</f>
        <v>USA</v>
      </c>
      <c r="H1227" s="11" t="str">
        <f>PROPER(VLOOKUP(A1227,Customer!$A$1:$J$501,10,FALSE))</f>
        <v>Bronze</v>
      </c>
      <c r="I1227" s="11" t="s">
        <v>1572</v>
      </c>
      <c r="J1227" s="11" t="str">
        <f>VLOOKUP(I1227, Product!$A$2:$H$501, 2,FALSE)</f>
        <v>Hair Strengthening Shampoo</v>
      </c>
      <c r="K1227" s="11" t="str">
        <f>VLOOKUP(I1227,Product!$A$2:$H$501,3,FALSE)</f>
        <v>Beauty</v>
      </c>
      <c r="L1227" s="11" t="str">
        <f>VLOOKUP(I1227, Product!$A$2:$H$501, 4,FALSE)</f>
        <v>Haircare</v>
      </c>
      <c r="M1227" s="11" t="str">
        <f>VLOOKUP(I1227, Product!$A$2:$H$501,5,FALSE)</f>
        <v>Rice LLC</v>
      </c>
      <c r="N1227" s="12">
        <f>VLOOKUP(I1227, Product!$A$2:$I$501,8,FALSE)</f>
        <v>115.82</v>
      </c>
      <c r="O1227" s="12">
        <f>VLOOKUP(I1227, Product!$A$2:$I$501,9,FALSE)</f>
        <v>460</v>
      </c>
      <c r="P1227" s="11" t="s">
        <v>1801</v>
      </c>
      <c r="Q1227" s="11" t="str">
        <f>VLOOKUP(P1227,Store_Dim!$A$2:$E$21,2,FALSE)</f>
        <v>Shelton PLC</v>
      </c>
      <c r="R1227" s="11" t="str">
        <f>VLOOKUP(P1227,Store_Dim!$A$2:$E$21,3,FALSE)</f>
        <v>North</v>
      </c>
      <c r="S1227" s="11" t="str">
        <f>VLOOKUP(P1227,Store_Dim!$A$2:$E$21,4,FALSE)</f>
        <v>East Jenniferstad</v>
      </c>
      <c r="T1227" s="11" t="str">
        <f>VLOOKUP(P1227,Store_Dim!$A$2:$E$21,5,FALSE)</f>
        <v>Flagship</v>
      </c>
      <c r="U1227" s="11" t="s">
        <v>2126</v>
      </c>
      <c r="V1227" s="14">
        <f>VLOOKUP(Table1[[#This Row],[Sales_ID]],Sales!$A$2:$O$2001,2,FALSE)</f>
        <v>45268</v>
      </c>
      <c r="W1227" s="15">
        <f>VLOOKUP(Table1[[#This Row],[Sales_ID]],Sales!$A$2:$O$2001,12,FALSE)</f>
        <v>4</v>
      </c>
      <c r="X1227" s="16" t="str">
        <f>TEXT(VLOOKUP(Table1[[#This Row],[Sales_ID]],Sales!$A$2:$O$2001,13,FALSE),"₹#,##0")</f>
        <v>₹889</v>
      </c>
      <c r="Y1227" s="51">
        <f>VLOOKUP(Table1[[#This Row],[Sales_ID]],Sales!$A$2:$O$2001,14,FALSE)</f>
        <v>0.24</v>
      </c>
      <c r="Z1227" s="11" t="str">
        <f>VLOOKUP(Table1[[#This Row],[Sales_ID]],Sales!$A$2:$O$2001,10,FALSE)</f>
        <v>Credit Card</v>
      </c>
      <c r="AA1227" s="50">
        <f>VLOOKUP(Table1[[#This Row],[Sales_ID]],Sales!$A$2:$O$2001,15,FALSE)</f>
        <v>2703.9888000000001</v>
      </c>
    </row>
    <row r="1228" spans="1:27" x14ac:dyDescent="0.3">
      <c r="A1228" s="11" t="s">
        <v>118</v>
      </c>
      <c r="B1228" s="11" t="str">
        <f>PROPER(VLOOKUP(A1228,Customer!$A$2:$J$501,9,FALSE))</f>
        <v>Joshua Ryan</v>
      </c>
      <c r="C1228" s="11" t="str">
        <f>PROPER(VLOOKUP(A1228,Customer!$A$2:$H$501,3,FALSE))</f>
        <v>27</v>
      </c>
      <c r="D1228" s="11" t="str">
        <f>PROPER(VLOOKUP(A1228,Customer!$A$2:$H$501,4,FALSE))</f>
        <v>Female</v>
      </c>
      <c r="E1228" s="11" t="str">
        <f>PROPER(VLOOKUP(A1228,Customer!$A$2:$H$501,5,FALSE))</f>
        <v>New David</v>
      </c>
      <c r="F1228" s="11" t="str">
        <f>PROPER(VLOOKUP(A1228,Customer!$A$2:$H$501,6,FALSE))</f>
        <v>New Jersey</v>
      </c>
      <c r="G1228" s="11" t="str">
        <f>VLOOKUP(A1228,Customer!$A$2:$H$501,7,FALSE)</f>
        <v>USA</v>
      </c>
      <c r="H1228" s="11" t="str">
        <f>PROPER(VLOOKUP(A1228,Customer!$A$1:$J$501,10,FALSE))</f>
        <v>Platinum</v>
      </c>
      <c r="I1228" s="11" t="s">
        <v>1696</v>
      </c>
      <c r="J1228" s="11" t="str">
        <f>VLOOKUP(I1228, Product!$A$2:$H$501, 2,FALSE)</f>
        <v>Bluetooth Car Audio System</v>
      </c>
      <c r="K1228" s="11" t="str">
        <f>VLOOKUP(I1228,Product!$A$2:$H$501,3,FALSE)</f>
        <v>Electronics</v>
      </c>
      <c r="L1228" s="11" t="str">
        <f>VLOOKUP(I1228, Product!$A$2:$H$501, 4,FALSE)</f>
        <v>Audio</v>
      </c>
      <c r="M1228" s="11" t="str">
        <f>VLOOKUP(I1228, Product!$A$2:$H$501,5,FALSE)</f>
        <v>Bruce-Bowen</v>
      </c>
      <c r="N1228" s="12">
        <f>VLOOKUP(I1228, Product!$A$2:$I$501,8,FALSE)</f>
        <v>403.71</v>
      </c>
      <c r="O1228" s="12">
        <f>VLOOKUP(I1228, Product!$A$2:$I$501,9,FALSE)</f>
        <v>159</v>
      </c>
      <c r="P1228" s="11" t="s">
        <v>1792</v>
      </c>
      <c r="Q1228" s="11" t="str">
        <f>VLOOKUP(P1228,Store_Dim!$A$2:$E$21,2,FALSE)</f>
        <v>Aguirre-Keller</v>
      </c>
      <c r="R1228" s="11" t="str">
        <f>VLOOKUP(P1228,Store_Dim!$A$2:$E$21,3,FALSE)</f>
        <v>South</v>
      </c>
      <c r="S1228" s="11" t="str">
        <f>VLOOKUP(P1228,Store_Dim!$A$2:$E$21,4,FALSE)</f>
        <v>Lake Michael</v>
      </c>
      <c r="T1228" s="11" t="str">
        <f>VLOOKUP(P1228,Store_Dim!$A$2:$E$21,5,FALSE)</f>
        <v>Online</v>
      </c>
      <c r="U1228" s="11" t="s">
        <v>2127</v>
      </c>
      <c r="V1228" s="14">
        <f>VLOOKUP(Table1[[#This Row],[Sales_ID]],Sales!$A$2:$O$2001,2,FALSE)</f>
        <v>45596</v>
      </c>
      <c r="W1228" s="15">
        <f>VLOOKUP(Table1[[#This Row],[Sales_ID]],Sales!$A$2:$O$2001,12,FALSE)</f>
        <v>3</v>
      </c>
      <c r="X1228" s="16" t="str">
        <f>TEXT(VLOOKUP(Table1[[#This Row],[Sales_ID]],Sales!$A$2:$O$2001,13,FALSE),"₹#,##0")</f>
        <v>₹804</v>
      </c>
      <c r="Y1228" s="51">
        <f>VLOOKUP(Table1[[#This Row],[Sales_ID]],Sales!$A$2:$O$2001,14,FALSE)</f>
        <v>0.19</v>
      </c>
      <c r="Z1228" s="11" t="str">
        <f>VLOOKUP(Table1[[#This Row],[Sales_ID]],Sales!$A$2:$O$2001,10,FALSE)</f>
        <v>COD</v>
      </c>
      <c r="AA1228" s="50">
        <f>VLOOKUP(Table1[[#This Row],[Sales_ID]],Sales!$A$2:$O$2001,15,FALSE)</f>
        <v>1953.1368</v>
      </c>
    </row>
    <row r="1229" spans="1:27" x14ac:dyDescent="0.3">
      <c r="A1229" s="11" t="s">
        <v>1443</v>
      </c>
      <c r="B1229" s="11" t="str">
        <f>PROPER(VLOOKUP(A1229,Customer!$A$2:$J$501,9,FALSE))</f>
        <v>Gregory Curtis</v>
      </c>
      <c r="C1229" s="11" t="str">
        <f>PROPER(VLOOKUP(A1229,Customer!$A$2:$H$501,3,FALSE))</f>
        <v>45</v>
      </c>
      <c r="D1229" s="11" t="str">
        <f>PROPER(VLOOKUP(A1229,Customer!$A$2:$H$501,4,FALSE))</f>
        <v>Male</v>
      </c>
      <c r="E1229" s="11" t="str">
        <f>PROPER(VLOOKUP(A1229,Customer!$A$2:$H$501,5,FALSE))</f>
        <v>Bergermouth</v>
      </c>
      <c r="F1229" s="11" t="str">
        <f>PROPER(VLOOKUP(A1229,Customer!$A$2:$H$501,6,FALSE))</f>
        <v>Vermont</v>
      </c>
      <c r="G1229" s="11" t="str">
        <f>VLOOKUP(A1229,Customer!$A$2:$H$501,7,FALSE)</f>
        <v>USA</v>
      </c>
      <c r="H1229" s="11" t="str">
        <f>PROPER(VLOOKUP(A1229,Customer!$A$1:$J$501,10,FALSE))</f>
        <v>Bronze</v>
      </c>
      <c r="I1229" s="11" t="s">
        <v>1698</v>
      </c>
      <c r="J1229" s="11" t="str">
        <f>VLOOKUP(I1229, Product!$A$2:$H$501, 2,FALSE)</f>
        <v>Women's Ankle Boots</v>
      </c>
      <c r="K1229" s="11" t="str">
        <f>VLOOKUP(I1229,Product!$A$2:$H$501,3,FALSE)</f>
        <v>Clothing</v>
      </c>
      <c r="L1229" s="11" t="str">
        <f>VLOOKUP(I1229, Product!$A$2:$H$501, 4,FALSE)</f>
        <v>Footwear</v>
      </c>
      <c r="M1229" s="11" t="str">
        <f>VLOOKUP(I1229, Product!$A$2:$H$501,5,FALSE)</f>
        <v>Poole PLC</v>
      </c>
      <c r="N1229" s="12">
        <f>VLOOKUP(I1229, Product!$A$2:$I$501,8,FALSE)</f>
        <v>158.13999999999999</v>
      </c>
      <c r="O1229" s="12">
        <f>VLOOKUP(I1229, Product!$A$2:$I$501,9,FALSE)</f>
        <v>82</v>
      </c>
      <c r="P1229" s="11" t="s">
        <v>1773</v>
      </c>
      <c r="Q1229" s="11" t="str">
        <f>VLOOKUP(P1229,Store_Dim!$A$2:$E$21,2,FALSE)</f>
        <v>Gray Ltd</v>
      </c>
      <c r="R1229" s="11" t="str">
        <f>VLOOKUP(P1229,Store_Dim!$A$2:$E$21,3,FALSE)</f>
        <v>North</v>
      </c>
      <c r="S1229" s="11" t="str">
        <f>VLOOKUP(P1229,Store_Dim!$A$2:$E$21,4,FALSE)</f>
        <v>New Michaelchester</v>
      </c>
      <c r="T1229" s="11" t="str">
        <f>VLOOKUP(P1229,Store_Dim!$A$2:$E$21,5,FALSE)</f>
        <v>Outlet</v>
      </c>
      <c r="U1229" s="11" t="s">
        <v>2128</v>
      </c>
      <c r="V1229" s="14">
        <f>VLOOKUP(Table1[[#This Row],[Sales_ID]],Sales!$A$2:$O$2001,2,FALSE)</f>
        <v>45624</v>
      </c>
      <c r="W1229" s="15">
        <f>VLOOKUP(Table1[[#This Row],[Sales_ID]],Sales!$A$2:$O$2001,12,FALSE)</f>
        <v>2</v>
      </c>
      <c r="X1229" s="16" t="str">
        <f>TEXT(VLOOKUP(Table1[[#This Row],[Sales_ID]],Sales!$A$2:$O$2001,13,FALSE),"₹#,##0")</f>
        <v>₹865</v>
      </c>
      <c r="Y1229" s="51">
        <f>VLOOKUP(Table1[[#This Row],[Sales_ID]],Sales!$A$2:$O$2001,14,FALSE)</f>
        <v>0.2</v>
      </c>
      <c r="Z1229" s="11" t="str">
        <f>VLOOKUP(Table1[[#This Row],[Sales_ID]],Sales!$A$2:$O$2001,10,FALSE)</f>
        <v>PayPal</v>
      </c>
      <c r="AA1229" s="50">
        <f>VLOOKUP(Table1[[#This Row],[Sales_ID]],Sales!$A$2:$O$2001,15,FALSE)</f>
        <v>1384.2239999999999</v>
      </c>
    </row>
    <row r="1230" spans="1:27" x14ac:dyDescent="0.3">
      <c r="A1230" s="11" t="s">
        <v>347</v>
      </c>
      <c r="B1230" s="11" t="str">
        <f>PROPER(VLOOKUP(A1230,Customer!$A$2:$J$501,9,FALSE))</f>
        <v>David Cobb</v>
      </c>
      <c r="C1230" s="11" t="str">
        <f>PROPER(VLOOKUP(A1230,Customer!$A$2:$H$501,3,FALSE))</f>
        <v>36</v>
      </c>
      <c r="D1230" s="11" t="str">
        <f>PROPER(VLOOKUP(A1230,Customer!$A$2:$H$501,4,FALSE))</f>
        <v>Male</v>
      </c>
      <c r="E1230" s="11" t="str">
        <f>PROPER(VLOOKUP(A1230,Customer!$A$2:$H$501,5,FALSE))</f>
        <v>Lake Thomas</v>
      </c>
      <c r="F1230" s="11" t="str">
        <f>PROPER(VLOOKUP(A1230,Customer!$A$2:$H$501,6,FALSE))</f>
        <v>South Dakota</v>
      </c>
      <c r="G1230" s="11" t="str">
        <f>VLOOKUP(A1230,Customer!$A$2:$H$501,7,FALSE)</f>
        <v>USA</v>
      </c>
      <c r="H1230" s="11" t="str">
        <f>PROPER(VLOOKUP(A1230,Customer!$A$1:$J$501,10,FALSE))</f>
        <v>Silver</v>
      </c>
      <c r="I1230" s="11" t="s">
        <v>1610</v>
      </c>
      <c r="J1230" s="11" t="str">
        <f>VLOOKUP(I1230, Product!$A$2:$H$501, 2,FALSE)</f>
        <v>Basketball</v>
      </c>
      <c r="K1230" s="11" t="str">
        <f>VLOOKUP(I1230,Product!$A$2:$H$501,3,FALSE)</f>
        <v>Sports</v>
      </c>
      <c r="L1230" s="11" t="str">
        <f>VLOOKUP(I1230, Product!$A$2:$H$501, 4,FALSE)</f>
        <v>Team Sports</v>
      </c>
      <c r="M1230" s="11" t="str">
        <f>VLOOKUP(I1230, Product!$A$2:$H$501,5,FALSE)</f>
        <v>Nolan-Snow</v>
      </c>
      <c r="N1230" s="12">
        <f>VLOOKUP(I1230, Product!$A$2:$I$501,8,FALSE)</f>
        <v>204.39</v>
      </c>
      <c r="O1230" s="12">
        <f>VLOOKUP(I1230, Product!$A$2:$I$501,9,FALSE)</f>
        <v>281</v>
      </c>
      <c r="P1230" s="11" t="s">
        <v>1786</v>
      </c>
      <c r="Q1230" s="11" t="str">
        <f>VLOOKUP(P1230,Store_Dim!$A$2:$E$21,2,FALSE)</f>
        <v>Moore, Padilla and Butler</v>
      </c>
      <c r="R1230" s="11" t="str">
        <f>VLOOKUP(P1230,Store_Dim!$A$2:$E$21,3,FALSE)</f>
        <v>South</v>
      </c>
      <c r="S1230" s="11" t="str">
        <f>VLOOKUP(P1230,Store_Dim!$A$2:$E$21,4,FALSE)</f>
        <v>East Johnstad</v>
      </c>
      <c r="T1230" s="11" t="str">
        <f>VLOOKUP(P1230,Store_Dim!$A$2:$E$21,5,FALSE)</f>
        <v>Flagship</v>
      </c>
      <c r="U1230" s="11" t="s">
        <v>2129</v>
      </c>
      <c r="V1230" s="14">
        <f>VLOOKUP(Table1[[#This Row],[Sales_ID]],Sales!$A$2:$O$2001,2,FALSE)</f>
        <v>45813</v>
      </c>
      <c r="W1230" s="15">
        <f>VLOOKUP(Table1[[#This Row],[Sales_ID]],Sales!$A$2:$O$2001,12,FALSE)</f>
        <v>2</v>
      </c>
      <c r="X1230" s="16" t="str">
        <f>TEXT(VLOOKUP(Table1[[#This Row],[Sales_ID]],Sales!$A$2:$O$2001,13,FALSE),"₹#,##0")</f>
        <v>₹916</v>
      </c>
      <c r="Y1230" s="51">
        <f>VLOOKUP(Table1[[#This Row],[Sales_ID]],Sales!$A$2:$O$2001,14,FALSE)</f>
        <v>0.3</v>
      </c>
      <c r="Z1230" s="11" t="str">
        <f>VLOOKUP(Table1[[#This Row],[Sales_ID]],Sales!$A$2:$O$2001,10,FALSE)</f>
        <v>COD</v>
      </c>
      <c r="AA1230" s="50">
        <f>VLOOKUP(Table1[[#This Row],[Sales_ID]],Sales!$A$2:$O$2001,15,FALSE)</f>
        <v>1283.086</v>
      </c>
    </row>
    <row r="1231" spans="1:27" x14ac:dyDescent="0.3">
      <c r="A1231" s="11" t="s">
        <v>164</v>
      </c>
      <c r="B1231" s="11" t="str">
        <f>PROPER(VLOOKUP(A1231,Customer!$A$2:$J$501,9,FALSE))</f>
        <v>William Martin</v>
      </c>
      <c r="C1231" s="11" t="str">
        <f>PROPER(VLOOKUP(A1231,Customer!$A$2:$H$501,3,FALSE))</f>
        <v>19</v>
      </c>
      <c r="D1231" s="11" t="str">
        <f>PROPER(VLOOKUP(A1231,Customer!$A$2:$H$501,4,FALSE))</f>
        <v>Male</v>
      </c>
      <c r="E1231" s="11" t="str">
        <f>PROPER(VLOOKUP(A1231,Customer!$A$2:$H$501,5,FALSE))</f>
        <v>Ryanburgh</v>
      </c>
      <c r="F1231" s="11" t="str">
        <f>PROPER(VLOOKUP(A1231,Customer!$A$2:$H$501,6,FALSE))</f>
        <v>Connecticut</v>
      </c>
      <c r="G1231" s="11" t="str">
        <f>VLOOKUP(A1231,Customer!$A$2:$H$501,7,FALSE)</f>
        <v>USA</v>
      </c>
      <c r="H1231" s="11" t="str">
        <f>PROPER(VLOOKUP(A1231,Customer!$A$1:$J$501,10,FALSE))</f>
        <v>Platinum</v>
      </c>
      <c r="I1231" s="11" t="s">
        <v>1650</v>
      </c>
      <c r="J1231" s="11" t="str">
        <f>VLOOKUP(I1231, Product!$A$2:$H$501, 2,FALSE)</f>
        <v>HDMI Cable – 2m</v>
      </c>
      <c r="K1231" s="11" t="str">
        <f>VLOOKUP(I1231,Product!$A$2:$H$501,3,FALSE)</f>
        <v>Electronics</v>
      </c>
      <c r="L1231" s="11" t="str">
        <f>VLOOKUP(I1231, Product!$A$2:$H$501, 4,FALSE)</f>
        <v>Accessories</v>
      </c>
      <c r="M1231" s="11" t="str">
        <f>VLOOKUP(I1231, Product!$A$2:$H$501,5,FALSE)</f>
        <v>Bautista, Green and Hale</v>
      </c>
      <c r="N1231" s="12">
        <f>VLOOKUP(I1231, Product!$A$2:$I$501,8,FALSE)</f>
        <v>88.49</v>
      </c>
      <c r="O1231" s="12">
        <f>VLOOKUP(I1231, Product!$A$2:$I$501,9,FALSE)</f>
        <v>246</v>
      </c>
      <c r="P1231" s="11" t="s">
        <v>1794</v>
      </c>
      <c r="Q1231" s="11" t="str">
        <f>VLOOKUP(P1231,Store_Dim!$A$2:$E$21,2,FALSE)</f>
        <v>Thomas, Bridges and Harris</v>
      </c>
      <c r="R1231" s="11" t="str">
        <f>VLOOKUP(P1231,Store_Dim!$A$2:$E$21,3,FALSE)</f>
        <v>North</v>
      </c>
      <c r="S1231" s="11" t="str">
        <f>VLOOKUP(P1231,Store_Dim!$A$2:$E$21,4,FALSE)</f>
        <v>Sabrinatown</v>
      </c>
      <c r="T1231" s="11" t="str">
        <f>VLOOKUP(P1231,Store_Dim!$A$2:$E$21,5,FALSE)</f>
        <v>Online</v>
      </c>
      <c r="U1231" s="11" t="s">
        <v>2130</v>
      </c>
      <c r="V1231" s="14">
        <f>VLOOKUP(Table1[[#This Row],[Sales_ID]],Sales!$A$2:$O$2001,2,FALSE)</f>
        <v>45615</v>
      </c>
      <c r="W1231" s="15">
        <f>VLOOKUP(Table1[[#This Row],[Sales_ID]],Sales!$A$2:$O$2001,12,FALSE)</f>
        <v>3</v>
      </c>
      <c r="X1231" s="16" t="str">
        <f>TEXT(VLOOKUP(Table1[[#This Row],[Sales_ID]],Sales!$A$2:$O$2001,13,FALSE),"₹#,##0")</f>
        <v>₹781</v>
      </c>
      <c r="Y1231" s="51">
        <f>VLOOKUP(Table1[[#This Row],[Sales_ID]],Sales!$A$2:$O$2001,14,FALSE)</f>
        <v>0.12</v>
      </c>
      <c r="Z1231" s="11" t="str">
        <f>VLOOKUP(Table1[[#This Row],[Sales_ID]],Sales!$A$2:$O$2001,10,FALSE)</f>
        <v>Credit Card</v>
      </c>
      <c r="AA1231" s="50">
        <f>VLOOKUP(Table1[[#This Row],[Sales_ID]],Sales!$A$2:$O$2001,15,FALSE)</f>
        <v>2062.8696</v>
      </c>
    </row>
    <row r="1232" spans="1:27" x14ac:dyDescent="0.3">
      <c r="A1232" s="11" t="s">
        <v>687</v>
      </c>
      <c r="B1232" s="11" t="str">
        <f>PROPER(VLOOKUP(A1232,Customer!$A$2:$J$501,9,FALSE))</f>
        <v>Rodney Huffman</v>
      </c>
      <c r="C1232" s="11" t="str">
        <f>PROPER(VLOOKUP(A1232,Customer!$A$2:$H$501,3,FALSE))</f>
        <v>20</v>
      </c>
      <c r="D1232" s="11" t="str">
        <f>PROPER(VLOOKUP(A1232,Customer!$A$2:$H$501,4,FALSE))</f>
        <v>Female</v>
      </c>
      <c r="E1232" s="11" t="str">
        <f>PROPER(VLOOKUP(A1232,Customer!$A$2:$H$501,5,FALSE))</f>
        <v>Garzafort</v>
      </c>
      <c r="F1232" s="11" t="str">
        <f>PROPER(VLOOKUP(A1232,Customer!$A$2:$H$501,6,FALSE))</f>
        <v>Delaware</v>
      </c>
      <c r="G1232" s="11" t="str">
        <f>VLOOKUP(A1232,Customer!$A$2:$H$501,7,FALSE)</f>
        <v>USA</v>
      </c>
      <c r="H1232" s="11" t="str">
        <f>PROPER(VLOOKUP(A1232,Customer!$A$1:$J$501,10,FALSE))</f>
        <v>Silver</v>
      </c>
      <c r="I1232" s="11" t="s">
        <v>1624</v>
      </c>
      <c r="J1232" s="11" t="str">
        <f>VLOOKUP(I1232, Product!$A$2:$H$501, 2,FALSE)</f>
        <v>Sports Water Hydration Pack</v>
      </c>
      <c r="K1232" s="11" t="str">
        <f>VLOOKUP(I1232,Product!$A$2:$H$501,3,FALSE)</f>
        <v>Sports</v>
      </c>
      <c r="L1232" s="11" t="str">
        <f>VLOOKUP(I1232, Product!$A$2:$H$501, 4,FALSE)</f>
        <v>Outdoor</v>
      </c>
      <c r="M1232" s="11" t="str">
        <f>VLOOKUP(I1232, Product!$A$2:$H$501,5,FALSE)</f>
        <v>Sims-Smith</v>
      </c>
      <c r="N1232" s="12">
        <f>VLOOKUP(I1232, Product!$A$2:$I$501,8,FALSE)</f>
        <v>135.61000000000001</v>
      </c>
      <c r="O1232" s="12">
        <f>VLOOKUP(I1232, Product!$A$2:$I$501,9,FALSE)</f>
        <v>394</v>
      </c>
      <c r="P1232" s="11" t="s">
        <v>1794</v>
      </c>
      <c r="Q1232" s="11" t="str">
        <f>VLOOKUP(P1232,Store_Dim!$A$2:$E$21,2,FALSE)</f>
        <v>Thomas, Bridges and Harris</v>
      </c>
      <c r="R1232" s="11" t="str">
        <f>VLOOKUP(P1232,Store_Dim!$A$2:$E$21,3,FALSE)</f>
        <v>North</v>
      </c>
      <c r="S1232" s="11" t="str">
        <f>VLOOKUP(P1232,Store_Dim!$A$2:$E$21,4,FALSE)</f>
        <v>Sabrinatown</v>
      </c>
      <c r="T1232" s="11" t="str">
        <f>VLOOKUP(P1232,Store_Dim!$A$2:$E$21,5,FALSE)</f>
        <v>Online</v>
      </c>
      <c r="U1232" s="11" t="s">
        <v>2131</v>
      </c>
      <c r="V1232" s="14">
        <f>VLOOKUP(Table1[[#This Row],[Sales_ID]],Sales!$A$2:$O$2001,2,FALSE)</f>
        <v>45431</v>
      </c>
      <c r="W1232" s="15">
        <f>VLOOKUP(Table1[[#This Row],[Sales_ID]],Sales!$A$2:$O$2001,12,FALSE)</f>
        <v>4</v>
      </c>
      <c r="X1232" s="16" t="str">
        <f>TEXT(VLOOKUP(Table1[[#This Row],[Sales_ID]],Sales!$A$2:$O$2001,13,FALSE),"₹#,##0")</f>
        <v>₹620</v>
      </c>
      <c r="Y1232" s="51">
        <f>VLOOKUP(Table1[[#This Row],[Sales_ID]],Sales!$A$2:$O$2001,14,FALSE)</f>
        <v>0.13</v>
      </c>
      <c r="Z1232" s="11" t="str">
        <f>VLOOKUP(Table1[[#This Row],[Sales_ID]],Sales!$A$2:$O$2001,10,FALSE)</f>
        <v>COD</v>
      </c>
      <c r="AA1232" s="50">
        <f>VLOOKUP(Table1[[#This Row],[Sales_ID]],Sales!$A$2:$O$2001,15,FALSE)</f>
        <v>2156.6952000000001</v>
      </c>
    </row>
    <row r="1233" spans="1:27" x14ac:dyDescent="0.3">
      <c r="A1233" s="11" t="s">
        <v>1481</v>
      </c>
      <c r="B1233" s="11" t="str">
        <f>PROPER(VLOOKUP(A1233,Customer!$A$2:$J$501,9,FALSE))</f>
        <v>Bryan Tran</v>
      </c>
      <c r="C1233" s="11" t="str">
        <f>PROPER(VLOOKUP(A1233,Customer!$A$2:$H$501,3,FALSE))</f>
        <v>21</v>
      </c>
      <c r="D1233" s="11" t="str">
        <f>PROPER(VLOOKUP(A1233,Customer!$A$2:$H$501,4,FALSE))</f>
        <v>Male</v>
      </c>
      <c r="E1233" s="11" t="str">
        <f>PROPER(VLOOKUP(A1233,Customer!$A$2:$H$501,5,FALSE))</f>
        <v>Kelseybury</v>
      </c>
      <c r="F1233" s="11" t="str">
        <f>PROPER(VLOOKUP(A1233,Customer!$A$2:$H$501,6,FALSE))</f>
        <v>Georgia</v>
      </c>
      <c r="G1233" s="11" t="str">
        <f>VLOOKUP(A1233,Customer!$A$2:$H$501,7,FALSE)</f>
        <v>USA</v>
      </c>
      <c r="H1233" s="11" t="str">
        <f>PROPER(VLOOKUP(A1233,Customer!$A$1:$J$501,10,FALSE))</f>
        <v>Gold</v>
      </c>
      <c r="I1233" s="11" t="s">
        <v>1672</v>
      </c>
      <c r="J1233" s="11" t="str">
        <f>VLOOKUP(I1233, Product!$A$2:$H$501, 2,FALSE)</f>
        <v>Laptop Cooling Pad</v>
      </c>
      <c r="K1233" s="11" t="str">
        <f>VLOOKUP(I1233,Product!$A$2:$H$501,3,FALSE)</f>
        <v>Electronics</v>
      </c>
      <c r="L1233" s="11" t="str">
        <f>VLOOKUP(I1233, Product!$A$2:$H$501, 4,FALSE)</f>
        <v>Computer</v>
      </c>
      <c r="M1233" s="11" t="str">
        <f>VLOOKUP(I1233, Product!$A$2:$H$501,5,FALSE)</f>
        <v>Murray, Gould and Ware</v>
      </c>
      <c r="N1233" s="12">
        <f>VLOOKUP(I1233, Product!$A$2:$I$501,8,FALSE)</f>
        <v>86.42</v>
      </c>
      <c r="O1233" s="12">
        <f>VLOOKUP(I1233, Product!$A$2:$I$501,9,FALSE)</f>
        <v>222</v>
      </c>
      <c r="P1233" s="11" t="s">
        <v>1799</v>
      </c>
      <c r="Q1233" s="11" t="str">
        <f>VLOOKUP(P1233,Store_Dim!$A$2:$E$21,2,FALSE)</f>
        <v>Mcdonald Inc</v>
      </c>
      <c r="R1233" s="11" t="str">
        <f>VLOOKUP(P1233,Store_Dim!$A$2:$E$21,3,FALSE)</f>
        <v>South</v>
      </c>
      <c r="S1233" s="11" t="str">
        <f>VLOOKUP(P1233,Store_Dim!$A$2:$E$21,4,FALSE)</f>
        <v>Christopherland</v>
      </c>
      <c r="T1233" s="11" t="str">
        <f>VLOOKUP(P1233,Store_Dim!$A$2:$E$21,5,FALSE)</f>
        <v>Outlet</v>
      </c>
      <c r="U1233" s="11" t="s">
        <v>2132</v>
      </c>
      <c r="V1233" s="14">
        <f>VLOOKUP(Table1[[#This Row],[Sales_ID]],Sales!$A$2:$O$2001,2,FALSE)</f>
        <v>45679</v>
      </c>
      <c r="W1233" s="15">
        <f>VLOOKUP(Table1[[#This Row],[Sales_ID]],Sales!$A$2:$O$2001,12,FALSE)</f>
        <v>2</v>
      </c>
      <c r="X1233" s="16" t="str">
        <f>TEXT(VLOOKUP(Table1[[#This Row],[Sales_ID]],Sales!$A$2:$O$2001,13,FALSE),"₹#,##0")</f>
        <v>₹838</v>
      </c>
      <c r="Y1233" s="51">
        <f>VLOOKUP(Table1[[#This Row],[Sales_ID]],Sales!$A$2:$O$2001,14,FALSE)</f>
        <v>0.03</v>
      </c>
      <c r="Z1233" s="11" t="str">
        <f>VLOOKUP(Table1[[#This Row],[Sales_ID]],Sales!$A$2:$O$2001,10,FALSE)</f>
        <v>COD</v>
      </c>
      <c r="AA1233" s="50">
        <f>VLOOKUP(Table1[[#This Row],[Sales_ID]],Sales!$A$2:$O$2001,15,FALSE)</f>
        <v>1625.2544</v>
      </c>
    </row>
    <row r="1234" spans="1:27" x14ac:dyDescent="0.3">
      <c r="A1234" s="11" t="s">
        <v>1395</v>
      </c>
      <c r="B1234" s="11" t="str">
        <f>PROPER(VLOOKUP(A1234,Customer!$A$2:$J$501,9,FALSE))</f>
        <v>Ashley Roberts</v>
      </c>
      <c r="C1234" s="11" t="str">
        <f>PROPER(VLOOKUP(A1234,Customer!$A$2:$H$501,3,FALSE))</f>
        <v>46</v>
      </c>
      <c r="D1234" s="11" t="str">
        <f>PROPER(VLOOKUP(A1234,Customer!$A$2:$H$501,4,FALSE))</f>
        <v>Male</v>
      </c>
      <c r="E1234" s="11" t="str">
        <f>PROPER(VLOOKUP(A1234,Customer!$A$2:$H$501,5,FALSE))</f>
        <v>Josephmouth</v>
      </c>
      <c r="F1234" s="11" t="str">
        <f>PROPER(VLOOKUP(A1234,Customer!$A$2:$H$501,6,FALSE))</f>
        <v>New Mexico</v>
      </c>
      <c r="G1234" s="11" t="str">
        <f>VLOOKUP(A1234,Customer!$A$2:$H$501,7,FALSE)</f>
        <v>USA</v>
      </c>
      <c r="H1234" s="11" t="str">
        <f>PROPER(VLOOKUP(A1234,Customer!$A$1:$J$501,10,FALSE))</f>
        <v>Gold</v>
      </c>
      <c r="I1234" s="11" t="s">
        <v>1728</v>
      </c>
      <c r="J1234" s="11" t="str">
        <f>VLOOKUP(I1234, Product!$A$2:$H$501, 2,FALSE)</f>
        <v>Gaming Mouse Pad XL</v>
      </c>
      <c r="K1234" s="11" t="str">
        <f>VLOOKUP(I1234,Product!$A$2:$H$501,3,FALSE)</f>
        <v>Electronics</v>
      </c>
      <c r="L1234" s="11" t="str">
        <f>VLOOKUP(I1234, Product!$A$2:$H$501, 4,FALSE)</f>
        <v>Accessories</v>
      </c>
      <c r="M1234" s="11" t="str">
        <f>VLOOKUP(I1234, Product!$A$2:$H$501,5,FALSE)</f>
        <v>Sharp, Taylor and Rodriguez</v>
      </c>
      <c r="N1234" s="12">
        <f>VLOOKUP(I1234, Product!$A$2:$I$501,8,FALSE)</f>
        <v>340.14</v>
      </c>
      <c r="O1234" s="12">
        <f>VLOOKUP(I1234, Product!$A$2:$I$501,9,FALSE)</f>
        <v>361</v>
      </c>
      <c r="P1234" s="11" t="s">
        <v>1757</v>
      </c>
      <c r="Q1234" s="11" t="str">
        <f>VLOOKUP(P1234,Store_Dim!$A$2:$E$21,2,FALSE)</f>
        <v>Martinez, Adkins and Johnson</v>
      </c>
      <c r="R1234" s="11" t="str">
        <f>VLOOKUP(P1234,Store_Dim!$A$2:$E$21,3,FALSE)</f>
        <v>North</v>
      </c>
      <c r="S1234" s="11" t="str">
        <f>VLOOKUP(P1234,Store_Dim!$A$2:$E$21,4,FALSE)</f>
        <v>Danielmouth</v>
      </c>
      <c r="T1234" s="11" t="str">
        <f>VLOOKUP(P1234,Store_Dim!$A$2:$E$21,5,FALSE)</f>
        <v>Flagship</v>
      </c>
      <c r="U1234" s="11" t="s">
        <v>2133</v>
      </c>
      <c r="V1234" s="14">
        <f>VLOOKUP(Table1[[#This Row],[Sales_ID]],Sales!$A$2:$O$2001,2,FALSE)</f>
        <v>45842</v>
      </c>
      <c r="W1234" s="15">
        <f>VLOOKUP(Table1[[#This Row],[Sales_ID]],Sales!$A$2:$O$2001,12,FALSE)</f>
        <v>3</v>
      </c>
      <c r="X1234" s="16" t="str">
        <f>TEXT(VLOOKUP(Table1[[#This Row],[Sales_ID]],Sales!$A$2:$O$2001,13,FALSE),"₹#,##0")</f>
        <v>₹136</v>
      </c>
      <c r="Y1234" s="51">
        <f>VLOOKUP(Table1[[#This Row],[Sales_ID]],Sales!$A$2:$O$2001,14,FALSE)</f>
        <v>0.2</v>
      </c>
      <c r="Z1234" s="11" t="str">
        <f>VLOOKUP(Table1[[#This Row],[Sales_ID]],Sales!$A$2:$O$2001,10,FALSE)</f>
        <v>Credit Card</v>
      </c>
      <c r="AA1234" s="50">
        <f>VLOOKUP(Table1[[#This Row],[Sales_ID]],Sales!$A$2:$O$2001,15,FALSE)</f>
        <v>326.25599999999997</v>
      </c>
    </row>
    <row r="1235" spans="1:27" x14ac:dyDescent="0.3">
      <c r="A1235" s="11" t="s">
        <v>1475</v>
      </c>
      <c r="B1235" s="11" t="str">
        <f>PROPER(VLOOKUP(A1235,Customer!$A$2:$J$501,9,FALSE))</f>
        <v>Dylan Gutierrez</v>
      </c>
      <c r="C1235" s="11" t="str">
        <f>PROPER(VLOOKUP(A1235,Customer!$A$2:$H$501,3,FALSE))</f>
        <v>40</v>
      </c>
      <c r="D1235" s="11" t="str">
        <f>PROPER(VLOOKUP(A1235,Customer!$A$2:$H$501,4,FALSE))</f>
        <v>Male</v>
      </c>
      <c r="E1235" s="11" t="str">
        <f>PROPER(VLOOKUP(A1235,Customer!$A$2:$H$501,5,FALSE))</f>
        <v>New Jamesview</v>
      </c>
      <c r="F1235" s="11" t="str">
        <f>PROPER(VLOOKUP(A1235,Customer!$A$2:$H$501,6,FALSE))</f>
        <v>West Virginia</v>
      </c>
      <c r="G1235" s="11" t="str">
        <f>VLOOKUP(A1235,Customer!$A$2:$H$501,7,FALSE)</f>
        <v>USA</v>
      </c>
      <c r="H1235" s="11" t="str">
        <f>PROPER(VLOOKUP(A1235,Customer!$A$1:$J$501,10,FALSE))</f>
        <v>Bronze</v>
      </c>
      <c r="I1235" s="11" t="s">
        <v>1696</v>
      </c>
      <c r="J1235" s="11" t="str">
        <f>VLOOKUP(I1235, Product!$A$2:$H$501, 2,FALSE)</f>
        <v>Bluetooth Car Audio System</v>
      </c>
      <c r="K1235" s="11" t="str">
        <f>VLOOKUP(I1235,Product!$A$2:$H$501,3,FALSE)</f>
        <v>Electronics</v>
      </c>
      <c r="L1235" s="11" t="str">
        <f>VLOOKUP(I1235, Product!$A$2:$H$501, 4,FALSE)</f>
        <v>Audio</v>
      </c>
      <c r="M1235" s="11" t="str">
        <f>VLOOKUP(I1235, Product!$A$2:$H$501,5,FALSE)</f>
        <v>Bruce-Bowen</v>
      </c>
      <c r="N1235" s="12">
        <f>VLOOKUP(I1235, Product!$A$2:$I$501,8,FALSE)</f>
        <v>403.71</v>
      </c>
      <c r="O1235" s="12">
        <f>VLOOKUP(I1235, Product!$A$2:$I$501,9,FALSE)</f>
        <v>159</v>
      </c>
      <c r="P1235" s="11" t="s">
        <v>1757</v>
      </c>
      <c r="Q1235" s="11" t="str">
        <f>VLOOKUP(P1235,Store_Dim!$A$2:$E$21,2,FALSE)</f>
        <v>Martinez, Adkins and Johnson</v>
      </c>
      <c r="R1235" s="11" t="str">
        <f>VLOOKUP(P1235,Store_Dim!$A$2:$E$21,3,FALSE)</f>
        <v>North</v>
      </c>
      <c r="S1235" s="11" t="str">
        <f>VLOOKUP(P1235,Store_Dim!$A$2:$E$21,4,FALSE)</f>
        <v>Danielmouth</v>
      </c>
      <c r="T1235" s="11" t="str">
        <f>VLOOKUP(P1235,Store_Dim!$A$2:$E$21,5,FALSE)</f>
        <v>Flagship</v>
      </c>
      <c r="U1235" s="11" t="s">
        <v>2134</v>
      </c>
      <c r="V1235" s="14">
        <f>VLOOKUP(Table1[[#This Row],[Sales_ID]],Sales!$A$2:$O$2001,2,FALSE)</f>
        <v>45796</v>
      </c>
      <c r="W1235" s="15">
        <f>VLOOKUP(Table1[[#This Row],[Sales_ID]],Sales!$A$2:$O$2001,12,FALSE)</f>
        <v>4</v>
      </c>
      <c r="X1235" s="16" t="str">
        <f>TEXT(VLOOKUP(Table1[[#This Row],[Sales_ID]],Sales!$A$2:$O$2001,13,FALSE),"₹#,##0")</f>
        <v>₹397</v>
      </c>
      <c r="Y1235" s="51">
        <f>VLOOKUP(Table1[[#This Row],[Sales_ID]],Sales!$A$2:$O$2001,14,FALSE)</f>
        <v>7.0000000000000007E-2</v>
      </c>
      <c r="Z1235" s="11" t="str">
        <f>VLOOKUP(Table1[[#This Row],[Sales_ID]],Sales!$A$2:$O$2001,10,FALSE)</f>
        <v>PayPal</v>
      </c>
      <c r="AA1235" s="50">
        <f>VLOOKUP(Table1[[#This Row],[Sales_ID]],Sales!$A$2:$O$2001,15,FALSE)</f>
        <v>1475.0916</v>
      </c>
    </row>
    <row r="1236" spans="1:27" x14ac:dyDescent="0.3">
      <c r="A1236" s="11" t="s">
        <v>713</v>
      </c>
      <c r="B1236" s="11" t="str">
        <f>PROPER(VLOOKUP(A1236,Customer!$A$2:$J$501,9,FALSE))</f>
        <v>George Davis</v>
      </c>
      <c r="C1236" s="11" t="str">
        <f>PROPER(VLOOKUP(A1236,Customer!$A$2:$H$501,3,FALSE))</f>
        <v>50</v>
      </c>
      <c r="D1236" s="11" t="str">
        <f>PROPER(VLOOKUP(A1236,Customer!$A$2:$H$501,4,FALSE))</f>
        <v>Female</v>
      </c>
      <c r="E1236" s="11" t="str">
        <f>PROPER(VLOOKUP(A1236,Customer!$A$2:$H$501,5,FALSE))</f>
        <v xml:space="preserve">    Lake Lisa</v>
      </c>
      <c r="F1236" s="11" t="str">
        <f>PROPER(VLOOKUP(A1236,Customer!$A$2:$H$501,6,FALSE))</f>
        <v>Massachusetts</v>
      </c>
      <c r="G1236" s="11" t="str">
        <f>VLOOKUP(A1236,Customer!$A$2:$H$501,7,FALSE)</f>
        <v>USA</v>
      </c>
      <c r="H1236" s="11" t="str">
        <f>PROPER(VLOOKUP(A1236,Customer!$A$1:$J$501,10,FALSE))</f>
        <v>Bronze</v>
      </c>
      <c r="I1236" s="11" t="s">
        <v>1606</v>
      </c>
      <c r="J1236" s="11" t="str">
        <f>VLOOKUP(I1236, Product!$A$2:$H$501, 2,FALSE)</f>
        <v>Fabric Sofa Throw Blanket</v>
      </c>
      <c r="K1236" s="11" t="str">
        <f>VLOOKUP(I1236,Product!$A$2:$H$501,3,FALSE)</f>
        <v>Home</v>
      </c>
      <c r="L1236" s="11" t="str">
        <f>VLOOKUP(I1236, Product!$A$2:$H$501, 4,FALSE)</f>
        <v>Decor</v>
      </c>
      <c r="M1236" s="11" t="str">
        <f>VLOOKUP(I1236, Product!$A$2:$H$501,5,FALSE)</f>
        <v>Hoffman Group</v>
      </c>
      <c r="N1236" s="12">
        <f>VLOOKUP(I1236, Product!$A$2:$I$501,8,FALSE)</f>
        <v>218.48</v>
      </c>
      <c r="O1236" s="12">
        <f>VLOOKUP(I1236, Product!$A$2:$I$501,9,FALSE)</f>
        <v>276</v>
      </c>
      <c r="P1236" s="11" t="s">
        <v>1799</v>
      </c>
      <c r="Q1236" s="11" t="str">
        <f>VLOOKUP(P1236,Store_Dim!$A$2:$E$21,2,FALSE)</f>
        <v>Mcdonald Inc</v>
      </c>
      <c r="R1236" s="11" t="str">
        <f>VLOOKUP(P1236,Store_Dim!$A$2:$E$21,3,FALSE)</f>
        <v>South</v>
      </c>
      <c r="S1236" s="11" t="str">
        <f>VLOOKUP(P1236,Store_Dim!$A$2:$E$21,4,FALSE)</f>
        <v>Christopherland</v>
      </c>
      <c r="T1236" s="11" t="str">
        <f>VLOOKUP(P1236,Store_Dim!$A$2:$E$21,5,FALSE)</f>
        <v>Outlet</v>
      </c>
      <c r="U1236" s="11" t="s">
        <v>2135</v>
      </c>
      <c r="V1236" s="14">
        <f>VLOOKUP(Table1[[#This Row],[Sales_ID]],Sales!$A$2:$O$2001,2,FALSE)</f>
        <v>45264</v>
      </c>
      <c r="W1236" s="15">
        <f>VLOOKUP(Table1[[#This Row],[Sales_ID]],Sales!$A$2:$O$2001,12,FALSE)</f>
        <v>2</v>
      </c>
      <c r="X1236" s="16" t="str">
        <f>TEXT(VLOOKUP(Table1[[#This Row],[Sales_ID]],Sales!$A$2:$O$2001,13,FALSE),"₹#,##0")</f>
        <v>₹722</v>
      </c>
      <c r="Y1236" s="51">
        <f>VLOOKUP(Table1[[#This Row],[Sales_ID]],Sales!$A$2:$O$2001,14,FALSE)</f>
        <v>0.22</v>
      </c>
      <c r="Z1236" s="11" t="str">
        <f>VLOOKUP(Table1[[#This Row],[Sales_ID]],Sales!$A$2:$O$2001,10,FALSE)</f>
        <v>PayPal</v>
      </c>
      <c r="AA1236" s="50">
        <f>VLOOKUP(Table1[[#This Row],[Sales_ID]],Sales!$A$2:$O$2001,15,FALSE)</f>
        <v>1127.0219999999999</v>
      </c>
    </row>
    <row r="1237" spans="1:27" x14ac:dyDescent="0.3">
      <c r="A1237" s="11" t="s">
        <v>1281</v>
      </c>
      <c r="B1237" s="11" t="str">
        <f>PROPER(VLOOKUP(A1237,Customer!$A$2:$J$501,9,FALSE))</f>
        <v>Shane Brown</v>
      </c>
      <c r="C1237" s="11" t="str">
        <f>PROPER(VLOOKUP(A1237,Customer!$A$2:$H$501,3,FALSE))</f>
        <v>23</v>
      </c>
      <c r="D1237" s="11" t="str">
        <f>PROPER(VLOOKUP(A1237,Customer!$A$2:$H$501,4,FALSE))</f>
        <v>Female</v>
      </c>
      <c r="E1237" s="11" t="str">
        <f>PROPER(VLOOKUP(A1237,Customer!$A$2:$H$501,5,FALSE))</f>
        <v>East Andrea</v>
      </c>
      <c r="F1237" s="11" t="str">
        <f>PROPER(VLOOKUP(A1237,Customer!$A$2:$H$501,6,FALSE))</f>
        <v>Michigan</v>
      </c>
      <c r="G1237" s="11" t="str">
        <f>VLOOKUP(A1237,Customer!$A$2:$H$501,7,FALSE)</f>
        <v>USA</v>
      </c>
      <c r="H1237" s="11" t="str">
        <f>PROPER(VLOOKUP(A1237,Customer!$A$1:$J$501,10,FALSE))</f>
        <v>Gold</v>
      </c>
      <c r="I1237" s="11" t="s">
        <v>1654</v>
      </c>
      <c r="J1237" s="11" t="str">
        <f>VLOOKUP(I1237, Product!$A$2:$H$501, 2,FALSE)</f>
        <v>Men's Track Pants</v>
      </c>
      <c r="K1237" s="11" t="str">
        <f>VLOOKUP(I1237,Product!$A$2:$H$501,3,FALSE)</f>
        <v>Clothing</v>
      </c>
      <c r="L1237" s="11" t="str">
        <f>VLOOKUP(I1237, Product!$A$2:$H$501, 4,FALSE)</f>
        <v>Bottoms</v>
      </c>
      <c r="M1237" s="11" t="str">
        <f>VLOOKUP(I1237, Product!$A$2:$H$501,5,FALSE)</f>
        <v>Hamilton, Woods and Walker</v>
      </c>
      <c r="N1237" s="12">
        <f>VLOOKUP(I1237, Product!$A$2:$I$501,8,FALSE)</f>
        <v>386.56</v>
      </c>
      <c r="O1237" s="12">
        <f>VLOOKUP(I1237, Product!$A$2:$I$501,9,FALSE)</f>
        <v>125</v>
      </c>
      <c r="P1237" s="11" t="s">
        <v>1794</v>
      </c>
      <c r="Q1237" s="11" t="str">
        <f>VLOOKUP(P1237,Store_Dim!$A$2:$E$21,2,FALSE)</f>
        <v>Thomas, Bridges and Harris</v>
      </c>
      <c r="R1237" s="11" t="str">
        <f>VLOOKUP(P1237,Store_Dim!$A$2:$E$21,3,FALSE)</f>
        <v>North</v>
      </c>
      <c r="S1237" s="11" t="str">
        <f>VLOOKUP(P1237,Store_Dim!$A$2:$E$21,4,FALSE)</f>
        <v>Sabrinatown</v>
      </c>
      <c r="T1237" s="11" t="str">
        <f>VLOOKUP(P1237,Store_Dim!$A$2:$E$21,5,FALSE)</f>
        <v>Online</v>
      </c>
      <c r="U1237" s="11" t="s">
        <v>1857</v>
      </c>
      <c r="V1237" s="14">
        <f>VLOOKUP(Table1[[#This Row],[Sales_ID]],Sales!$A$2:$O$2001,2,FALSE)</f>
        <v>45593</v>
      </c>
      <c r="W1237" s="15">
        <f>VLOOKUP(Table1[[#This Row],[Sales_ID]],Sales!$A$2:$O$2001,12,FALSE)</f>
        <v>2</v>
      </c>
      <c r="X1237" s="16" t="str">
        <f>TEXT(VLOOKUP(Table1[[#This Row],[Sales_ID]],Sales!$A$2:$O$2001,13,FALSE),"₹#,##0")</f>
        <v>₹149</v>
      </c>
      <c r="Y1237" s="51">
        <f>VLOOKUP(Table1[[#This Row],[Sales_ID]],Sales!$A$2:$O$2001,14,FALSE)</f>
        <v>0.03</v>
      </c>
      <c r="Z1237" s="11" t="str">
        <f>VLOOKUP(Table1[[#This Row],[Sales_ID]],Sales!$A$2:$O$2001,10,FALSE)</f>
        <v>COD</v>
      </c>
      <c r="AA1237" s="50">
        <f>VLOOKUP(Table1[[#This Row],[Sales_ID]],Sales!$A$2:$O$2001,15,FALSE)</f>
        <v>288.98239999999998</v>
      </c>
    </row>
    <row r="1238" spans="1:27" x14ac:dyDescent="0.3">
      <c r="A1238" s="11" t="s">
        <v>181</v>
      </c>
      <c r="B1238" s="11" t="str">
        <f>PROPER(VLOOKUP(A1238,Customer!$A$2:$J$501,9,FALSE))</f>
        <v>Gina Knight</v>
      </c>
      <c r="C1238" s="11" t="str">
        <f>PROPER(VLOOKUP(A1238,Customer!$A$2:$H$501,3,FALSE))</f>
        <v>54</v>
      </c>
      <c r="D1238" s="11" t="str">
        <f>PROPER(VLOOKUP(A1238,Customer!$A$2:$H$501,4,FALSE))</f>
        <v>Female</v>
      </c>
      <c r="E1238" s="11" t="str">
        <f>PROPER(VLOOKUP(A1238,Customer!$A$2:$H$501,5,FALSE))</f>
        <v>Lake Roberthaven</v>
      </c>
      <c r="F1238" s="11" t="str">
        <f>PROPER(VLOOKUP(A1238,Customer!$A$2:$H$501,6,FALSE))</f>
        <v>Nevada</v>
      </c>
      <c r="G1238" s="11" t="str">
        <f>VLOOKUP(A1238,Customer!$A$2:$H$501,7,FALSE)</f>
        <v>USA</v>
      </c>
      <c r="H1238" s="11" t="str">
        <f>PROPER(VLOOKUP(A1238,Customer!$A$1:$J$501,10,FALSE))</f>
        <v>Silver</v>
      </c>
      <c r="I1238" s="11" t="s">
        <v>1676</v>
      </c>
      <c r="J1238" s="11" t="str">
        <f>VLOOKUP(I1238, Product!$A$2:$H$501, 2,FALSE)</f>
        <v>Matte Lipstick Set</v>
      </c>
      <c r="K1238" s="11" t="str">
        <f>VLOOKUP(I1238,Product!$A$2:$H$501,3,FALSE)</f>
        <v>Beauty</v>
      </c>
      <c r="L1238" s="11" t="str">
        <f>VLOOKUP(I1238, Product!$A$2:$H$501, 4,FALSE)</f>
        <v>Makeup</v>
      </c>
      <c r="M1238" s="11" t="str">
        <f>VLOOKUP(I1238, Product!$A$2:$H$501,5,FALSE)</f>
        <v>Zhang Inc</v>
      </c>
      <c r="N1238" s="12">
        <f>VLOOKUP(I1238, Product!$A$2:$I$501,8,FALSE)</f>
        <v>299.11</v>
      </c>
      <c r="O1238" s="12">
        <f>VLOOKUP(I1238, Product!$A$2:$I$501,9,FALSE)</f>
        <v>118</v>
      </c>
      <c r="P1238" s="11" t="s">
        <v>1761</v>
      </c>
      <c r="Q1238" s="11" t="str">
        <f>VLOOKUP(P1238,Store_Dim!$A$2:$E$21,2,FALSE)</f>
        <v>Black-Horn</v>
      </c>
      <c r="R1238" s="11" t="str">
        <f>VLOOKUP(P1238,Store_Dim!$A$2:$E$21,3,FALSE)</f>
        <v>South</v>
      </c>
      <c r="S1238" s="11" t="str">
        <f>VLOOKUP(P1238,Store_Dim!$A$2:$E$21,4,FALSE)</f>
        <v>North Nancyview</v>
      </c>
      <c r="T1238" s="11" t="str">
        <f>VLOOKUP(P1238,Store_Dim!$A$2:$E$21,5,FALSE)</f>
        <v>Outlet</v>
      </c>
      <c r="U1238" s="11" t="s">
        <v>2136</v>
      </c>
      <c r="V1238" s="14">
        <f>VLOOKUP(Table1[[#This Row],[Sales_ID]],Sales!$A$2:$O$2001,2,FALSE)</f>
        <v>45504</v>
      </c>
      <c r="W1238" s="15">
        <f>VLOOKUP(Table1[[#This Row],[Sales_ID]],Sales!$A$2:$O$2001,12,FALSE)</f>
        <v>2</v>
      </c>
      <c r="X1238" s="16" t="str">
        <f>TEXT(VLOOKUP(Table1[[#This Row],[Sales_ID]],Sales!$A$2:$O$2001,13,FALSE),"₹#,##0")</f>
        <v>₹138</v>
      </c>
      <c r="Y1238" s="51">
        <f>VLOOKUP(Table1[[#This Row],[Sales_ID]],Sales!$A$2:$O$2001,14,FALSE)</f>
        <v>0.02</v>
      </c>
      <c r="Z1238" s="11" t="str">
        <f>VLOOKUP(Table1[[#This Row],[Sales_ID]],Sales!$A$2:$O$2001,10,FALSE)</f>
        <v>Credit Card</v>
      </c>
      <c r="AA1238" s="50">
        <f>VLOOKUP(Table1[[#This Row],[Sales_ID]],Sales!$A$2:$O$2001,15,FALSE)</f>
        <v>271.28359999999998</v>
      </c>
    </row>
    <row r="1239" spans="1:27" x14ac:dyDescent="0.3">
      <c r="A1239" s="11" t="s">
        <v>435</v>
      </c>
      <c r="B1239" s="11" t="str">
        <f>PROPER(VLOOKUP(A1239,Customer!$A$2:$J$501,9,FALSE))</f>
        <v>James Wolfe</v>
      </c>
      <c r="C1239" s="11" t="str">
        <f>PROPER(VLOOKUP(A1239,Customer!$A$2:$H$501,3,FALSE))</f>
        <v>62</v>
      </c>
      <c r="D1239" s="11" t="str">
        <f>PROPER(VLOOKUP(A1239,Customer!$A$2:$H$501,4,FALSE))</f>
        <v>Female</v>
      </c>
      <c r="E1239" s="11" t="str">
        <f>PROPER(VLOOKUP(A1239,Customer!$A$2:$H$501,5,FALSE))</f>
        <v>Benjaminton</v>
      </c>
      <c r="F1239" s="11" t="str">
        <f>PROPER(VLOOKUP(A1239,Customer!$A$2:$H$501,6,FALSE))</f>
        <v>Arizona</v>
      </c>
      <c r="G1239" s="11" t="str">
        <f>VLOOKUP(A1239,Customer!$A$2:$H$501,7,FALSE)</f>
        <v>USA</v>
      </c>
      <c r="H1239" s="11" t="str">
        <f>PROPER(VLOOKUP(A1239,Customer!$A$1:$J$501,10,FALSE))</f>
        <v>Gold</v>
      </c>
      <c r="I1239" s="11" t="s">
        <v>1708</v>
      </c>
      <c r="J1239" s="11" t="str">
        <f>VLOOKUP(I1239, Product!$A$2:$H$501, 2,FALSE)</f>
        <v>Wall-Mounted Spice Rack</v>
      </c>
      <c r="K1239" s="11" t="str">
        <f>VLOOKUP(I1239,Product!$A$2:$H$501,3,FALSE)</f>
        <v>Home</v>
      </c>
      <c r="L1239" s="11" t="str">
        <f>VLOOKUP(I1239, Product!$A$2:$H$501, 4,FALSE)</f>
        <v>Kitchen</v>
      </c>
      <c r="M1239" s="11" t="str">
        <f>VLOOKUP(I1239, Product!$A$2:$H$501,5,FALSE)</f>
        <v>Allison Ltd</v>
      </c>
      <c r="N1239" s="12">
        <f>VLOOKUP(I1239, Product!$A$2:$I$501,8,FALSE)</f>
        <v>143.43</v>
      </c>
      <c r="O1239" s="12">
        <f>VLOOKUP(I1239, Product!$A$2:$I$501,9,FALSE)</f>
        <v>58</v>
      </c>
      <c r="P1239" s="11" t="s">
        <v>1761</v>
      </c>
      <c r="Q1239" s="11" t="str">
        <f>VLOOKUP(P1239,Store_Dim!$A$2:$E$21,2,FALSE)</f>
        <v>Black-Horn</v>
      </c>
      <c r="R1239" s="11" t="str">
        <f>VLOOKUP(P1239,Store_Dim!$A$2:$E$21,3,FALSE)</f>
        <v>South</v>
      </c>
      <c r="S1239" s="11" t="str">
        <f>VLOOKUP(P1239,Store_Dim!$A$2:$E$21,4,FALSE)</f>
        <v>North Nancyview</v>
      </c>
      <c r="T1239" s="11" t="str">
        <f>VLOOKUP(P1239,Store_Dim!$A$2:$E$21,5,FALSE)</f>
        <v>Outlet</v>
      </c>
      <c r="U1239" s="11" t="s">
        <v>2137</v>
      </c>
      <c r="V1239" s="14">
        <f>VLOOKUP(Table1[[#This Row],[Sales_ID]],Sales!$A$2:$O$2001,2,FALSE)</f>
        <v>45679</v>
      </c>
      <c r="W1239" s="15">
        <f>VLOOKUP(Table1[[#This Row],[Sales_ID]],Sales!$A$2:$O$2001,12,FALSE)</f>
        <v>4</v>
      </c>
      <c r="X1239" s="16" t="str">
        <f>TEXT(VLOOKUP(Table1[[#This Row],[Sales_ID]],Sales!$A$2:$O$2001,13,FALSE),"₹#,##0")</f>
        <v>₹742</v>
      </c>
      <c r="Y1239" s="51">
        <f>VLOOKUP(Table1[[#This Row],[Sales_ID]],Sales!$A$2:$O$2001,14,FALSE)</f>
        <v>0.09</v>
      </c>
      <c r="Z1239" s="11" t="str">
        <f>VLOOKUP(Table1[[#This Row],[Sales_ID]],Sales!$A$2:$O$2001,10,FALSE)</f>
        <v>COD</v>
      </c>
      <c r="AA1239" s="50">
        <f>VLOOKUP(Table1[[#This Row],[Sales_ID]],Sales!$A$2:$O$2001,15,FALSE)</f>
        <v>2699.0963999999999</v>
      </c>
    </row>
    <row r="1240" spans="1:27" x14ac:dyDescent="0.3">
      <c r="A1240" s="11" t="s">
        <v>100</v>
      </c>
      <c r="B1240" s="11" t="str">
        <f>PROPER(VLOOKUP(A1240,Customer!$A$2:$J$501,9,FALSE))</f>
        <v>Jonathan Steele</v>
      </c>
      <c r="C1240" s="11" t="str">
        <f>PROPER(VLOOKUP(A1240,Customer!$A$2:$H$501,3,FALSE))</f>
        <v>52</v>
      </c>
      <c r="D1240" s="11" t="str">
        <f>PROPER(VLOOKUP(A1240,Customer!$A$2:$H$501,4,FALSE))</f>
        <v>Female</v>
      </c>
      <c r="E1240" s="11" t="str">
        <f>PROPER(VLOOKUP(A1240,Customer!$A$2:$H$501,5,FALSE))</f>
        <v>Molinabury</v>
      </c>
      <c r="F1240" s="11" t="str">
        <f>PROPER(VLOOKUP(A1240,Customer!$A$2:$H$501,6,FALSE))</f>
        <v>Oregon</v>
      </c>
      <c r="G1240" s="11" t="str">
        <f>VLOOKUP(A1240,Customer!$A$2:$H$501,7,FALSE)</f>
        <v>USA</v>
      </c>
      <c r="H1240" s="11" t="str">
        <f>PROPER(VLOOKUP(A1240,Customer!$A$1:$J$501,10,FALSE))</f>
        <v>Silver</v>
      </c>
      <c r="I1240" s="11" t="s">
        <v>1708</v>
      </c>
      <c r="J1240" s="11" t="str">
        <f>VLOOKUP(I1240, Product!$A$2:$H$501, 2,FALSE)</f>
        <v>Wall-Mounted Spice Rack</v>
      </c>
      <c r="K1240" s="11" t="str">
        <f>VLOOKUP(I1240,Product!$A$2:$H$501,3,FALSE)</f>
        <v>Home</v>
      </c>
      <c r="L1240" s="11" t="str">
        <f>VLOOKUP(I1240, Product!$A$2:$H$501, 4,FALSE)</f>
        <v>Kitchen</v>
      </c>
      <c r="M1240" s="11" t="str">
        <f>VLOOKUP(I1240, Product!$A$2:$H$501,5,FALSE)</f>
        <v>Allison Ltd</v>
      </c>
      <c r="N1240" s="12">
        <f>VLOOKUP(I1240, Product!$A$2:$I$501,8,FALSE)</f>
        <v>143.43</v>
      </c>
      <c r="O1240" s="12">
        <f>VLOOKUP(I1240, Product!$A$2:$I$501,9,FALSE)</f>
        <v>58</v>
      </c>
      <c r="P1240" s="11" t="s">
        <v>1807</v>
      </c>
      <c r="Q1240" s="11" t="str">
        <f>VLOOKUP(P1240,Store_Dim!$A$2:$E$21,2,FALSE)</f>
        <v>Holloway Ltd</v>
      </c>
      <c r="R1240" s="11" t="str">
        <f>VLOOKUP(P1240,Store_Dim!$A$2:$E$21,3,FALSE)</f>
        <v>North</v>
      </c>
      <c r="S1240" s="11" t="str">
        <f>VLOOKUP(P1240,Store_Dim!$A$2:$E$21,4,FALSE)</f>
        <v>Bensonhaven</v>
      </c>
      <c r="T1240" s="11" t="str">
        <f>VLOOKUP(P1240,Store_Dim!$A$2:$E$21,5,FALSE)</f>
        <v>Flagship</v>
      </c>
      <c r="U1240" s="11" t="s">
        <v>2138</v>
      </c>
      <c r="V1240" s="14">
        <f>VLOOKUP(Table1[[#This Row],[Sales_ID]],Sales!$A$2:$O$2001,2,FALSE)</f>
        <v>45611</v>
      </c>
      <c r="W1240" s="15">
        <f>VLOOKUP(Table1[[#This Row],[Sales_ID]],Sales!$A$2:$O$2001,12,FALSE)</f>
        <v>2</v>
      </c>
      <c r="X1240" s="16" t="str">
        <f>TEXT(VLOOKUP(Table1[[#This Row],[Sales_ID]],Sales!$A$2:$O$2001,13,FALSE),"₹#,##0")</f>
        <v>₹589</v>
      </c>
      <c r="Y1240" s="51">
        <f>VLOOKUP(Table1[[#This Row],[Sales_ID]],Sales!$A$2:$O$2001,14,FALSE)</f>
        <v>0.19</v>
      </c>
      <c r="Z1240" s="11" t="str">
        <f>VLOOKUP(Table1[[#This Row],[Sales_ID]],Sales!$A$2:$O$2001,10,FALSE)</f>
        <v>PayPal</v>
      </c>
      <c r="AA1240" s="50">
        <f>VLOOKUP(Table1[[#This Row],[Sales_ID]],Sales!$A$2:$O$2001,15,FALSE)</f>
        <v>954.01800000000003</v>
      </c>
    </row>
    <row r="1241" spans="1:27" x14ac:dyDescent="0.3">
      <c r="A1241" s="11" t="s">
        <v>960</v>
      </c>
      <c r="B1241" s="11" t="str">
        <f>PROPER(VLOOKUP(A1241,Customer!$A$2:$J$501,9,FALSE))</f>
        <v>Miss Alexandria Li Dvm</v>
      </c>
      <c r="C1241" s="11" t="str">
        <f>PROPER(VLOOKUP(A1241,Customer!$A$2:$H$501,3,FALSE))</f>
        <v>41</v>
      </c>
      <c r="D1241" s="11" t="str">
        <f>PROPER(VLOOKUP(A1241,Customer!$A$2:$H$501,4,FALSE))</f>
        <v>Male</v>
      </c>
      <c r="E1241" s="11" t="str">
        <f>PROPER(VLOOKUP(A1241,Customer!$A$2:$H$501,5,FALSE))</f>
        <v>Port Jenniferton</v>
      </c>
      <c r="F1241" s="11" t="str">
        <f>PROPER(VLOOKUP(A1241,Customer!$A$2:$H$501,6,FALSE))</f>
        <v>Kansas</v>
      </c>
      <c r="G1241" s="11" t="str">
        <f>VLOOKUP(A1241,Customer!$A$2:$H$501,7,FALSE)</f>
        <v>USA</v>
      </c>
      <c r="H1241" s="11" t="str">
        <f>PROPER(VLOOKUP(A1241,Customer!$A$1:$J$501,10,FALSE))</f>
        <v>Silver</v>
      </c>
      <c r="I1241" s="11" t="s">
        <v>1648</v>
      </c>
      <c r="J1241" s="11" t="str">
        <f>VLOOKUP(I1241, Product!$A$2:$H$501, 2,FALSE)</f>
        <v>Boxing Hand Wraps</v>
      </c>
      <c r="K1241" s="11" t="str">
        <f>VLOOKUP(I1241,Product!$A$2:$H$501,3,FALSE)</f>
        <v>Sports</v>
      </c>
      <c r="L1241" s="11" t="str">
        <f>VLOOKUP(I1241, Product!$A$2:$H$501, 4,FALSE)</f>
        <v>Fitness</v>
      </c>
      <c r="M1241" s="11" t="str">
        <f>VLOOKUP(I1241, Product!$A$2:$H$501,5,FALSE)</f>
        <v>Smith-King</v>
      </c>
      <c r="N1241" s="12">
        <f>VLOOKUP(I1241, Product!$A$2:$I$501,8,FALSE)</f>
        <v>190.29</v>
      </c>
      <c r="O1241" s="12">
        <f>VLOOKUP(I1241, Product!$A$2:$I$501,9,FALSE)</f>
        <v>260</v>
      </c>
      <c r="P1241" s="11" t="s">
        <v>1761</v>
      </c>
      <c r="Q1241" s="11" t="str">
        <f>VLOOKUP(P1241,Store_Dim!$A$2:$E$21,2,FALSE)</f>
        <v>Black-Horn</v>
      </c>
      <c r="R1241" s="11" t="str">
        <f>VLOOKUP(P1241,Store_Dim!$A$2:$E$21,3,FALSE)</f>
        <v>South</v>
      </c>
      <c r="S1241" s="11" t="str">
        <f>VLOOKUP(P1241,Store_Dim!$A$2:$E$21,4,FALSE)</f>
        <v>North Nancyview</v>
      </c>
      <c r="T1241" s="11" t="str">
        <f>VLOOKUP(P1241,Store_Dim!$A$2:$E$21,5,FALSE)</f>
        <v>Outlet</v>
      </c>
      <c r="U1241" s="11" t="s">
        <v>2139</v>
      </c>
      <c r="V1241" s="14">
        <f>VLOOKUP(Table1[[#This Row],[Sales_ID]],Sales!$A$2:$O$2001,2,FALSE)</f>
        <v>45389</v>
      </c>
      <c r="W1241" s="15">
        <f>VLOOKUP(Table1[[#This Row],[Sales_ID]],Sales!$A$2:$O$2001,12,FALSE)</f>
        <v>1</v>
      </c>
      <c r="X1241" s="16" t="str">
        <f>TEXT(VLOOKUP(Table1[[#This Row],[Sales_ID]],Sales!$A$2:$O$2001,13,FALSE),"₹#,##0")</f>
        <v>₹89</v>
      </c>
      <c r="Y1241" s="51">
        <f>VLOOKUP(Table1[[#This Row],[Sales_ID]],Sales!$A$2:$O$2001,14,FALSE)</f>
        <v>0.19</v>
      </c>
      <c r="Z1241" s="11" t="str">
        <f>VLOOKUP(Table1[[#This Row],[Sales_ID]],Sales!$A$2:$O$2001,10,FALSE)</f>
        <v>PayPal</v>
      </c>
      <c r="AA1241" s="50">
        <f>VLOOKUP(Table1[[#This Row],[Sales_ID]],Sales!$A$2:$O$2001,15,FALSE)</f>
        <v>72.025200000000012</v>
      </c>
    </row>
    <row r="1242" spans="1:27" x14ac:dyDescent="0.3">
      <c r="A1242" s="11" t="s">
        <v>411</v>
      </c>
      <c r="B1242" s="11" t="str">
        <f>PROPER(VLOOKUP(A1242,Customer!$A$2:$J$501,9,FALSE))</f>
        <v>Earl Allen</v>
      </c>
      <c r="C1242" s="11" t="str">
        <f>PROPER(VLOOKUP(A1242,Customer!$A$2:$H$501,3,FALSE))</f>
        <v>36</v>
      </c>
      <c r="D1242" s="11" t="str">
        <f>PROPER(VLOOKUP(A1242,Customer!$A$2:$H$501,4,FALSE))</f>
        <v>Male</v>
      </c>
      <c r="E1242" s="11" t="str">
        <f>PROPER(VLOOKUP(A1242,Customer!$A$2:$H$501,5,FALSE))</f>
        <v>New Jenniferburgh</v>
      </c>
      <c r="F1242" s="11" t="str">
        <f>PROPER(VLOOKUP(A1242,Customer!$A$2:$H$501,6,FALSE))</f>
        <v>Nebraska</v>
      </c>
      <c r="G1242" s="11" t="str">
        <f>VLOOKUP(A1242,Customer!$A$2:$H$501,7,FALSE)</f>
        <v>USA</v>
      </c>
      <c r="H1242" s="11" t="str">
        <f>PROPER(VLOOKUP(A1242,Customer!$A$1:$J$501,10,FALSE))</f>
        <v>Platinum</v>
      </c>
      <c r="I1242" s="11" t="s">
        <v>1670</v>
      </c>
      <c r="J1242" s="11" t="str">
        <f>VLOOKUP(I1242, Product!$A$2:$H$501, 2,FALSE)</f>
        <v>Tennis Ball 3-Pack</v>
      </c>
      <c r="K1242" s="11" t="str">
        <f>VLOOKUP(I1242,Product!$A$2:$H$501,3,FALSE)</f>
        <v>Sports</v>
      </c>
      <c r="L1242" s="11" t="str">
        <f>VLOOKUP(I1242, Product!$A$2:$H$501, 4,FALSE)</f>
        <v>Equipment</v>
      </c>
      <c r="M1242" s="11" t="str">
        <f>VLOOKUP(I1242, Product!$A$2:$H$501,5,FALSE)</f>
        <v>Lopez LLC</v>
      </c>
      <c r="N1242" s="12">
        <f>VLOOKUP(I1242, Product!$A$2:$I$501,8,FALSE)</f>
        <v>103.45</v>
      </c>
      <c r="O1242" s="12">
        <f>VLOOKUP(I1242, Product!$A$2:$I$501,9,FALSE)</f>
        <v>465</v>
      </c>
      <c r="P1242" s="11" t="s">
        <v>1804</v>
      </c>
      <c r="Q1242" s="11" t="str">
        <f>VLOOKUP(P1242,Store_Dim!$A$2:$E$21,2,FALSE)</f>
        <v>Frederick-Wright</v>
      </c>
      <c r="R1242" s="11" t="str">
        <f>VLOOKUP(P1242,Store_Dim!$A$2:$E$21,3,FALSE)</f>
        <v>West</v>
      </c>
      <c r="S1242" s="11" t="str">
        <f>VLOOKUP(P1242,Store_Dim!$A$2:$E$21,4,FALSE)</f>
        <v>New Jimmymouth</v>
      </c>
      <c r="T1242" s="11" t="str">
        <f>VLOOKUP(P1242,Store_Dim!$A$2:$E$21,5,FALSE)</f>
        <v>Flagship</v>
      </c>
      <c r="U1242" s="11" t="s">
        <v>2140</v>
      </c>
      <c r="V1242" s="14">
        <f>VLOOKUP(Table1[[#This Row],[Sales_ID]],Sales!$A$2:$O$2001,2,FALSE)</f>
        <v>45339</v>
      </c>
      <c r="W1242" s="15">
        <f>VLOOKUP(Table1[[#This Row],[Sales_ID]],Sales!$A$2:$O$2001,12,FALSE)</f>
        <v>1</v>
      </c>
      <c r="X1242" s="16" t="str">
        <f>TEXT(VLOOKUP(Table1[[#This Row],[Sales_ID]],Sales!$A$2:$O$2001,13,FALSE),"₹#,##0")</f>
        <v>₹299</v>
      </c>
      <c r="Y1242" s="51">
        <f>VLOOKUP(Table1[[#This Row],[Sales_ID]],Sales!$A$2:$O$2001,14,FALSE)</f>
        <v>0.1</v>
      </c>
      <c r="Z1242" s="11" t="str">
        <f>VLOOKUP(Table1[[#This Row],[Sales_ID]],Sales!$A$2:$O$2001,10,FALSE)</f>
        <v>COD</v>
      </c>
      <c r="AA1242" s="50">
        <f>VLOOKUP(Table1[[#This Row],[Sales_ID]],Sales!$A$2:$O$2001,15,FALSE)</f>
        <v>269.21699999999998</v>
      </c>
    </row>
    <row r="1243" spans="1:27" x14ac:dyDescent="0.3">
      <c r="A1243" s="11" t="s">
        <v>405</v>
      </c>
      <c r="B1243" s="11" t="str">
        <f>PROPER(VLOOKUP(A1243,Customer!$A$2:$J$501,9,FALSE))</f>
        <v>Anthony Phillips</v>
      </c>
      <c r="C1243" s="11" t="str">
        <f>PROPER(VLOOKUP(A1243,Customer!$A$2:$H$501,3,FALSE))</f>
        <v>18</v>
      </c>
      <c r="D1243" s="11" t="str">
        <f>PROPER(VLOOKUP(A1243,Customer!$A$2:$H$501,4,FALSE))</f>
        <v>Female</v>
      </c>
      <c r="E1243" s="11" t="str">
        <f>PROPER(VLOOKUP(A1243,Customer!$A$2:$H$501,5,FALSE))</f>
        <v>North Davidport</v>
      </c>
      <c r="F1243" s="11" t="str">
        <f>PROPER(VLOOKUP(A1243,Customer!$A$2:$H$501,6,FALSE))</f>
        <v>Rhode Island</v>
      </c>
      <c r="G1243" s="11" t="str">
        <f>VLOOKUP(A1243,Customer!$A$2:$H$501,7,FALSE)</f>
        <v>USA</v>
      </c>
      <c r="H1243" s="11" t="str">
        <f>PROPER(VLOOKUP(A1243,Customer!$A$1:$J$501,10,FALSE))</f>
        <v>Platinum</v>
      </c>
      <c r="I1243" s="11" t="s">
        <v>1702</v>
      </c>
      <c r="J1243" s="11" t="str">
        <f>VLOOKUP(I1243, Product!$A$2:$H$501, 2,FALSE)</f>
        <v>WiFi Mesh Router</v>
      </c>
      <c r="K1243" s="11" t="str">
        <f>VLOOKUP(I1243,Product!$A$2:$H$501,3,FALSE)</f>
        <v>Electronics</v>
      </c>
      <c r="L1243" s="11" t="str">
        <f>VLOOKUP(I1243, Product!$A$2:$H$501, 4,FALSE)</f>
        <v>Appliances</v>
      </c>
      <c r="M1243" s="11" t="str">
        <f>VLOOKUP(I1243, Product!$A$2:$H$501,5,FALSE)</f>
        <v>White, Reeves and Woods</v>
      </c>
      <c r="N1243" s="12">
        <f>VLOOKUP(I1243, Product!$A$2:$I$501,8,FALSE)</f>
        <v>480.9</v>
      </c>
      <c r="O1243" s="12">
        <f>VLOOKUP(I1243, Product!$A$2:$I$501,9,FALSE)</f>
        <v>104</v>
      </c>
      <c r="P1243" s="11" t="s">
        <v>1766</v>
      </c>
      <c r="Q1243" s="11" t="str">
        <f>VLOOKUP(P1243,Store_Dim!$A$2:$E$21,2,FALSE)</f>
        <v>Johnson-Wright</v>
      </c>
      <c r="R1243" s="11" t="str">
        <f>VLOOKUP(P1243,Store_Dim!$A$2:$E$21,3,FALSE)</f>
        <v>North</v>
      </c>
      <c r="S1243" s="11" t="str">
        <f>VLOOKUP(P1243,Store_Dim!$A$2:$E$21,4,FALSE)</f>
        <v>Hoodberg</v>
      </c>
      <c r="T1243" s="11" t="str">
        <f>VLOOKUP(P1243,Store_Dim!$A$2:$E$21,5,FALSE)</f>
        <v>Outlet</v>
      </c>
      <c r="U1243" s="11" t="s">
        <v>2141</v>
      </c>
      <c r="V1243" s="14">
        <f>VLOOKUP(Table1[[#This Row],[Sales_ID]],Sales!$A$2:$O$2001,2,FALSE)</f>
        <v>45433</v>
      </c>
      <c r="W1243" s="15">
        <f>VLOOKUP(Table1[[#This Row],[Sales_ID]],Sales!$A$2:$O$2001,12,FALSE)</f>
        <v>2</v>
      </c>
      <c r="X1243" s="16" t="str">
        <f>TEXT(VLOOKUP(Table1[[#This Row],[Sales_ID]],Sales!$A$2:$O$2001,13,FALSE),"₹#,##0")</f>
        <v>₹548</v>
      </c>
      <c r="Y1243" s="51">
        <f>VLOOKUP(Table1[[#This Row],[Sales_ID]],Sales!$A$2:$O$2001,14,FALSE)</f>
        <v>0.23</v>
      </c>
      <c r="Z1243" s="11" t="str">
        <f>VLOOKUP(Table1[[#This Row],[Sales_ID]],Sales!$A$2:$O$2001,10,FALSE)</f>
        <v>Credit Card</v>
      </c>
      <c r="AA1243" s="50">
        <f>VLOOKUP(Table1[[#This Row],[Sales_ID]],Sales!$A$2:$O$2001,15,FALSE)</f>
        <v>844.38199999999995</v>
      </c>
    </row>
    <row r="1244" spans="1:27" x14ac:dyDescent="0.3">
      <c r="A1244" s="11" t="s">
        <v>836</v>
      </c>
      <c r="B1244" s="11" t="str">
        <f>PROPER(VLOOKUP(A1244,Customer!$A$2:$J$501,9,FALSE))</f>
        <v>Katherine Cowan</v>
      </c>
      <c r="C1244" s="11" t="str">
        <f>PROPER(VLOOKUP(A1244,Customer!$A$2:$H$501,3,FALSE))</f>
        <v>60</v>
      </c>
      <c r="D1244" s="11" t="str">
        <f>PROPER(VLOOKUP(A1244,Customer!$A$2:$H$501,4,FALSE))</f>
        <v>Female</v>
      </c>
      <c r="E1244" s="11" t="str">
        <f>PROPER(VLOOKUP(A1244,Customer!$A$2:$H$501,5,FALSE))</f>
        <v>New Ana</v>
      </c>
      <c r="F1244" s="11" t="str">
        <f>PROPER(VLOOKUP(A1244,Customer!$A$2:$H$501,6,FALSE))</f>
        <v>Montana</v>
      </c>
      <c r="G1244" s="11" t="str">
        <f>VLOOKUP(A1244,Customer!$A$2:$H$501,7,FALSE)</f>
        <v>USA</v>
      </c>
      <c r="H1244" s="11" t="str">
        <f>PROPER(VLOOKUP(A1244,Customer!$A$1:$J$501,10,FALSE))</f>
        <v>Silver</v>
      </c>
      <c r="I1244" s="11" t="s">
        <v>1656</v>
      </c>
      <c r="J1244" s="11" t="str">
        <f>VLOOKUP(I1244, Product!$A$2:$H$501, 2,FALSE)</f>
        <v>Sports Stopwatch Pro</v>
      </c>
      <c r="K1244" s="11" t="str">
        <f>VLOOKUP(I1244,Product!$A$2:$H$501,3,FALSE)</f>
        <v>Sports</v>
      </c>
      <c r="L1244" s="11" t="str">
        <f>VLOOKUP(I1244, Product!$A$2:$H$501, 4,FALSE)</f>
        <v>Accessories</v>
      </c>
      <c r="M1244" s="11" t="str">
        <f>VLOOKUP(I1244, Product!$A$2:$H$501,5,FALSE)</f>
        <v>Thompson-French</v>
      </c>
      <c r="N1244" s="12">
        <f>VLOOKUP(I1244, Product!$A$2:$I$501,8,FALSE)</f>
        <v>434.84</v>
      </c>
      <c r="O1244" s="12">
        <f>VLOOKUP(I1244, Product!$A$2:$I$501,9,FALSE)</f>
        <v>185</v>
      </c>
      <c r="P1244" s="11" t="s">
        <v>1789</v>
      </c>
      <c r="Q1244" s="11" t="str">
        <f>VLOOKUP(P1244,Store_Dim!$A$2:$E$21,2,FALSE)</f>
        <v>Hill, Wagner and Ballard</v>
      </c>
      <c r="R1244" s="11" t="str">
        <f>VLOOKUP(P1244,Store_Dim!$A$2:$E$21,3,FALSE)</f>
        <v>East</v>
      </c>
      <c r="S1244" s="11" t="str">
        <f>VLOOKUP(P1244,Store_Dim!$A$2:$E$21,4,FALSE)</f>
        <v>East Davidville</v>
      </c>
      <c r="T1244" s="11" t="str">
        <f>VLOOKUP(P1244,Store_Dim!$A$2:$E$21,5,FALSE)</f>
        <v>Online</v>
      </c>
      <c r="U1244" s="11" t="s">
        <v>2142</v>
      </c>
      <c r="V1244" s="14">
        <f>VLOOKUP(Table1[[#This Row],[Sales_ID]],Sales!$A$2:$O$2001,2,FALSE)</f>
        <v>45435</v>
      </c>
      <c r="W1244" s="15">
        <f>VLOOKUP(Table1[[#This Row],[Sales_ID]],Sales!$A$2:$O$2001,12,FALSE)</f>
        <v>3</v>
      </c>
      <c r="X1244" s="16" t="str">
        <f>TEXT(VLOOKUP(Table1[[#This Row],[Sales_ID]],Sales!$A$2:$O$2001,13,FALSE),"₹#,##0")</f>
        <v>₹978</v>
      </c>
      <c r="Y1244" s="51">
        <f>VLOOKUP(Table1[[#This Row],[Sales_ID]],Sales!$A$2:$O$2001,14,FALSE)</f>
        <v>0.02</v>
      </c>
      <c r="Z1244" s="11" t="str">
        <f>VLOOKUP(Table1[[#This Row],[Sales_ID]],Sales!$A$2:$O$2001,10,FALSE)</f>
        <v>PayPal</v>
      </c>
      <c r="AA1244" s="50">
        <f>VLOOKUP(Table1[[#This Row],[Sales_ID]],Sales!$A$2:$O$2001,15,FALSE)</f>
        <v>2873.9969999999989</v>
      </c>
    </row>
    <row r="1245" spans="1:27" x14ac:dyDescent="0.3">
      <c r="A1245" s="11" t="s">
        <v>1086</v>
      </c>
      <c r="B1245" s="11" t="str">
        <f>PROPER(VLOOKUP(A1245,Customer!$A$2:$J$501,9,FALSE))</f>
        <v>John Jordan</v>
      </c>
      <c r="C1245" s="11" t="str">
        <f>PROPER(VLOOKUP(A1245,Customer!$A$2:$H$501,3,FALSE))</f>
        <v>58</v>
      </c>
      <c r="D1245" s="11" t="str">
        <f>PROPER(VLOOKUP(A1245,Customer!$A$2:$H$501,4,FALSE))</f>
        <v>Female</v>
      </c>
      <c r="E1245" s="11" t="str">
        <f>PROPER(VLOOKUP(A1245,Customer!$A$2:$H$501,5,FALSE))</f>
        <v>Port Crystalberg</v>
      </c>
      <c r="F1245" s="11" t="str">
        <f>PROPER(VLOOKUP(A1245,Customer!$A$2:$H$501,6,FALSE))</f>
        <v>Tennessee</v>
      </c>
      <c r="G1245" s="11" t="str">
        <f>VLOOKUP(A1245,Customer!$A$2:$H$501,7,FALSE)</f>
        <v>USA</v>
      </c>
      <c r="H1245" s="11" t="str">
        <f>PROPER(VLOOKUP(A1245,Customer!$A$1:$J$501,10,FALSE))</f>
        <v>Platinum</v>
      </c>
      <c r="I1245" s="11" t="s">
        <v>1636</v>
      </c>
      <c r="J1245" s="11" t="str">
        <f>VLOOKUP(I1245, Product!$A$2:$H$501, 2,FALSE)</f>
        <v>Adjustable Jump Rope</v>
      </c>
      <c r="K1245" s="11" t="str">
        <f>VLOOKUP(I1245,Product!$A$2:$H$501,3,FALSE)</f>
        <v>Sports</v>
      </c>
      <c r="L1245" s="11" t="str">
        <f>VLOOKUP(I1245, Product!$A$2:$H$501, 4,FALSE)</f>
        <v>Fitness</v>
      </c>
      <c r="M1245" s="11" t="str">
        <f>VLOOKUP(I1245, Product!$A$2:$H$501,5,FALSE)</f>
        <v>Cox Inc</v>
      </c>
      <c r="N1245" s="12">
        <f>VLOOKUP(I1245, Product!$A$2:$I$501,8,FALSE)</f>
        <v>167.12</v>
      </c>
      <c r="O1245" s="12">
        <f>VLOOKUP(I1245, Product!$A$2:$I$501,9,FALSE)</f>
        <v>316</v>
      </c>
      <c r="P1245" s="11" t="s">
        <v>1810</v>
      </c>
      <c r="Q1245" s="11" t="str">
        <f>VLOOKUP(P1245,Store_Dim!$A$2:$E$21,2,FALSE)</f>
        <v>Guerrero-Schmitt</v>
      </c>
      <c r="R1245" s="11" t="str">
        <f>VLOOKUP(P1245,Store_Dim!$A$2:$E$21,3,FALSE)</f>
        <v>East</v>
      </c>
      <c r="S1245" s="11" t="str">
        <f>VLOOKUP(P1245,Store_Dim!$A$2:$E$21,4,FALSE)</f>
        <v>East Stevechester</v>
      </c>
      <c r="T1245" s="11" t="str">
        <f>VLOOKUP(P1245,Store_Dim!$A$2:$E$21,5,FALSE)</f>
        <v>Flagship</v>
      </c>
      <c r="U1245" s="11" t="s">
        <v>2143</v>
      </c>
      <c r="V1245" s="14">
        <f>VLOOKUP(Table1[[#This Row],[Sales_ID]],Sales!$A$2:$O$2001,2,FALSE)</f>
        <v>45823</v>
      </c>
      <c r="W1245" s="15">
        <f>VLOOKUP(Table1[[#This Row],[Sales_ID]],Sales!$A$2:$O$2001,12,FALSE)</f>
        <v>1</v>
      </c>
      <c r="X1245" s="16" t="str">
        <f>TEXT(VLOOKUP(Table1[[#This Row],[Sales_ID]],Sales!$A$2:$O$2001,13,FALSE),"₹#,##0")</f>
        <v>₹459</v>
      </c>
      <c r="Y1245" s="51">
        <f>VLOOKUP(Table1[[#This Row],[Sales_ID]],Sales!$A$2:$O$2001,14,FALSE)</f>
        <v>0.28000000000000003</v>
      </c>
      <c r="Z1245" s="11" t="str">
        <f>VLOOKUP(Table1[[#This Row],[Sales_ID]],Sales!$A$2:$O$2001,10,FALSE)</f>
        <v>COD</v>
      </c>
      <c r="AA1245" s="50">
        <f>VLOOKUP(Table1[[#This Row],[Sales_ID]],Sales!$A$2:$O$2001,15,FALSE)</f>
        <v>330.7824</v>
      </c>
    </row>
    <row r="1246" spans="1:27" x14ac:dyDescent="0.3">
      <c r="A1246" s="11" t="s">
        <v>318</v>
      </c>
      <c r="B1246" s="11" t="str">
        <f>PROPER(VLOOKUP(A1246,Customer!$A$2:$J$501,9,FALSE))</f>
        <v>Timothy Wright</v>
      </c>
      <c r="C1246" s="11" t="str">
        <f>PROPER(VLOOKUP(A1246,Customer!$A$2:$H$501,3,FALSE))</f>
        <v>58</v>
      </c>
      <c r="D1246" s="11" t="str">
        <f>PROPER(VLOOKUP(A1246,Customer!$A$2:$H$501,4,FALSE))</f>
        <v>Male</v>
      </c>
      <c r="E1246" s="11" t="str">
        <f>PROPER(VLOOKUP(A1246,Customer!$A$2:$H$501,5,FALSE))</f>
        <v>Ashleystad</v>
      </c>
      <c r="F1246" s="11" t="str">
        <f>PROPER(VLOOKUP(A1246,Customer!$A$2:$H$501,6,FALSE))</f>
        <v>Arkansas</v>
      </c>
      <c r="G1246" s="11" t="str">
        <f>VLOOKUP(A1246,Customer!$A$2:$H$501,7,FALSE)</f>
        <v>USA</v>
      </c>
      <c r="H1246" s="11" t="str">
        <f>PROPER(VLOOKUP(A1246,Customer!$A$1:$J$501,10,FALSE))</f>
        <v>Silver</v>
      </c>
      <c r="I1246" s="11" t="s">
        <v>1549</v>
      </c>
      <c r="J1246" s="11" t="str">
        <f>VLOOKUP(I1246, Product!$A$2:$H$501, 2,FALSE)</f>
        <v>Women's Casual Hoodie</v>
      </c>
      <c r="K1246" s="11" t="str">
        <f>VLOOKUP(I1246,Product!$A$2:$H$501,3,FALSE)</f>
        <v>Clothing</v>
      </c>
      <c r="L1246" s="11" t="str">
        <f>VLOOKUP(I1246, Product!$A$2:$H$501, 4,FALSE)</f>
        <v>Outerwear</v>
      </c>
      <c r="M1246" s="11" t="str">
        <f>VLOOKUP(I1246, Product!$A$2:$H$501,5,FALSE)</f>
        <v>Sims Inc</v>
      </c>
      <c r="N1246" s="12">
        <f>VLOOKUP(I1246, Product!$A$2:$I$501,8,FALSE)</f>
        <v>265.73266666666666</v>
      </c>
      <c r="O1246" s="12">
        <f>VLOOKUP(I1246, Product!$A$2:$I$501,9,FALSE)</f>
        <v>352</v>
      </c>
      <c r="P1246" s="11" t="s">
        <v>1769</v>
      </c>
      <c r="Q1246" s="11" t="str">
        <f>VLOOKUP(P1246,Store_Dim!$A$2:$E$21,2,FALSE)</f>
        <v>Alexander Group</v>
      </c>
      <c r="R1246" s="11" t="str">
        <f>VLOOKUP(P1246,Store_Dim!$A$2:$E$21,3,FALSE)</f>
        <v>South</v>
      </c>
      <c r="S1246" s="11" t="str">
        <f>VLOOKUP(P1246,Store_Dim!$A$2:$E$21,4,FALSE)</f>
        <v>Port Sharon</v>
      </c>
      <c r="T1246" s="11" t="str">
        <f>VLOOKUP(P1246,Store_Dim!$A$2:$E$21,5,FALSE)</f>
        <v>Online</v>
      </c>
      <c r="U1246" s="11" t="s">
        <v>2144</v>
      </c>
      <c r="V1246" s="14">
        <f>VLOOKUP(Table1[[#This Row],[Sales_ID]],Sales!$A$2:$O$2001,2,FALSE)</f>
        <v>45663</v>
      </c>
      <c r="W1246" s="15">
        <f>VLOOKUP(Table1[[#This Row],[Sales_ID]],Sales!$A$2:$O$2001,12,FALSE)</f>
        <v>2</v>
      </c>
      <c r="X1246" s="16" t="str">
        <f>TEXT(VLOOKUP(Table1[[#This Row],[Sales_ID]],Sales!$A$2:$O$2001,13,FALSE),"₹#,##0")</f>
        <v>₹123</v>
      </c>
      <c r="Y1246" s="51">
        <f>VLOOKUP(Table1[[#This Row],[Sales_ID]],Sales!$A$2:$O$2001,14,FALSE)</f>
        <v>0.19</v>
      </c>
      <c r="Z1246" s="11" t="str">
        <f>VLOOKUP(Table1[[#This Row],[Sales_ID]],Sales!$A$2:$O$2001,10,FALSE)</f>
        <v>Credit Card</v>
      </c>
      <c r="AA1246" s="50">
        <f>VLOOKUP(Table1[[#This Row],[Sales_ID]],Sales!$A$2:$O$2001,15,FALSE)</f>
        <v>199.56780000000001</v>
      </c>
    </row>
    <row r="1247" spans="1:27" x14ac:dyDescent="0.3">
      <c r="A1247" s="11" t="s">
        <v>1121</v>
      </c>
      <c r="B1247" s="11" t="str">
        <f>PROPER(VLOOKUP(A1247,Customer!$A$2:$J$501,9,FALSE))</f>
        <v>Ashley Anderson</v>
      </c>
      <c r="C1247" s="11" t="str">
        <f>PROPER(VLOOKUP(A1247,Customer!$A$2:$H$501,3,FALSE))</f>
        <v>60</v>
      </c>
      <c r="D1247" s="11" t="str">
        <f>PROPER(VLOOKUP(A1247,Customer!$A$2:$H$501,4,FALSE))</f>
        <v>Female</v>
      </c>
      <c r="E1247" s="11" t="str">
        <f>PROPER(VLOOKUP(A1247,Customer!$A$2:$H$501,5,FALSE))</f>
        <v>West Johnmouth</v>
      </c>
      <c r="F1247" s="11" t="str">
        <f>PROPER(VLOOKUP(A1247,Customer!$A$2:$H$501,6,FALSE))</f>
        <v>Mississippi</v>
      </c>
      <c r="G1247" s="11" t="str">
        <f>VLOOKUP(A1247,Customer!$A$2:$H$501,7,FALSE)</f>
        <v>USA</v>
      </c>
      <c r="H1247" s="11" t="str">
        <f>PROPER(VLOOKUP(A1247,Customer!$A$1:$J$501,10,FALSE))</f>
        <v>Gold</v>
      </c>
      <c r="I1247" s="11" t="s">
        <v>1658</v>
      </c>
      <c r="J1247" s="11" t="str">
        <f>VLOOKUP(I1247, Product!$A$2:$H$501, 2,FALSE)</f>
        <v>Ceramic Plant Pot</v>
      </c>
      <c r="K1247" s="11" t="str">
        <f>VLOOKUP(I1247,Product!$A$2:$H$501,3,FALSE)</f>
        <v>Home</v>
      </c>
      <c r="L1247" s="11" t="str">
        <f>VLOOKUP(I1247, Product!$A$2:$H$501, 4,FALSE)</f>
        <v>Decor</v>
      </c>
      <c r="M1247" s="11" t="str">
        <f>VLOOKUP(I1247, Product!$A$2:$H$501,5,FALSE)</f>
        <v>Hatfield, Baird and Torres</v>
      </c>
      <c r="N1247" s="12">
        <f>VLOOKUP(I1247, Product!$A$2:$I$501,8,FALSE)</f>
        <v>81.75</v>
      </c>
      <c r="O1247" s="12">
        <f>VLOOKUP(I1247, Product!$A$2:$I$501,9,FALSE)</f>
        <v>226.05</v>
      </c>
      <c r="P1247" s="11" t="s">
        <v>1813</v>
      </c>
      <c r="Q1247" s="11" t="str">
        <f>VLOOKUP(P1247,Store_Dim!$A$2:$E$21,2,FALSE)</f>
        <v>Mann-Austin</v>
      </c>
      <c r="R1247" s="11" t="str">
        <f>VLOOKUP(P1247,Store_Dim!$A$2:$E$21,3,FALSE)</f>
        <v>East</v>
      </c>
      <c r="S1247" s="11" t="str">
        <f>VLOOKUP(P1247,Store_Dim!$A$2:$E$21,4,FALSE)</f>
        <v>Vasquezborough</v>
      </c>
      <c r="T1247" s="11" t="str">
        <f>VLOOKUP(P1247,Store_Dim!$A$2:$E$21,5,FALSE)</f>
        <v>Online</v>
      </c>
      <c r="U1247" s="11" t="s">
        <v>2145</v>
      </c>
      <c r="V1247" s="14">
        <f>VLOOKUP(Table1[[#This Row],[Sales_ID]],Sales!$A$2:$O$2001,2,FALSE)</f>
        <v>45879</v>
      </c>
      <c r="W1247" s="15">
        <f>VLOOKUP(Table1[[#This Row],[Sales_ID]],Sales!$A$2:$O$2001,12,FALSE)</f>
        <v>1</v>
      </c>
      <c r="X1247" s="16" t="str">
        <f>TEXT(VLOOKUP(Table1[[#This Row],[Sales_ID]],Sales!$A$2:$O$2001,13,FALSE),"₹#,##0")</f>
        <v>₹223</v>
      </c>
      <c r="Y1247" s="51">
        <f>VLOOKUP(Table1[[#This Row],[Sales_ID]],Sales!$A$2:$O$2001,14,FALSE)</f>
        <v>0.02</v>
      </c>
      <c r="Z1247" s="11" t="str">
        <f>VLOOKUP(Table1[[#This Row],[Sales_ID]],Sales!$A$2:$O$2001,10,FALSE)</f>
        <v>PayPal</v>
      </c>
      <c r="AA1247" s="50">
        <f>VLOOKUP(Table1[[#This Row],[Sales_ID]],Sales!$A$2:$O$2001,15,FALSE)</f>
        <v>218.49100000000001</v>
      </c>
    </row>
    <row r="1248" spans="1:27" x14ac:dyDescent="0.3">
      <c r="A1248" s="11" t="s">
        <v>1240</v>
      </c>
      <c r="B1248" s="11" t="str">
        <f>PROPER(VLOOKUP(A1248,Customer!$A$2:$J$501,9,FALSE))</f>
        <v>Jennifer Johnson</v>
      </c>
      <c r="C1248" s="11" t="str">
        <f>PROPER(VLOOKUP(A1248,Customer!$A$2:$H$501,3,FALSE))</f>
        <v>54</v>
      </c>
      <c r="D1248" s="11" t="str">
        <f>PROPER(VLOOKUP(A1248,Customer!$A$2:$H$501,4,FALSE))</f>
        <v>Male</v>
      </c>
      <c r="E1248" s="11" t="str">
        <f>PROPER(VLOOKUP(A1248,Customer!$A$2:$H$501,5,FALSE))</f>
        <v>Cheyenneborough</v>
      </c>
      <c r="F1248" s="11" t="str">
        <f>PROPER(VLOOKUP(A1248,Customer!$A$2:$H$501,6,FALSE))</f>
        <v>New Hampshire</v>
      </c>
      <c r="G1248" s="11" t="str">
        <f>VLOOKUP(A1248,Customer!$A$2:$H$501,7,FALSE)</f>
        <v>USA</v>
      </c>
      <c r="H1248" s="11" t="str">
        <f>PROPER(VLOOKUP(A1248,Customer!$A$1:$J$501,10,FALSE))</f>
        <v>Bronze</v>
      </c>
      <c r="I1248" s="11" t="s">
        <v>1698</v>
      </c>
      <c r="J1248" s="11" t="str">
        <f>VLOOKUP(I1248, Product!$A$2:$H$501, 2,FALSE)</f>
        <v>Women's Ankle Boots</v>
      </c>
      <c r="K1248" s="11" t="str">
        <f>VLOOKUP(I1248,Product!$A$2:$H$501,3,FALSE)</f>
        <v>Clothing</v>
      </c>
      <c r="L1248" s="11" t="str">
        <f>VLOOKUP(I1248, Product!$A$2:$H$501, 4,FALSE)</f>
        <v>Footwear</v>
      </c>
      <c r="M1248" s="11" t="str">
        <f>VLOOKUP(I1248, Product!$A$2:$H$501,5,FALSE)</f>
        <v>Poole PLC</v>
      </c>
      <c r="N1248" s="12">
        <f>VLOOKUP(I1248, Product!$A$2:$I$501,8,FALSE)</f>
        <v>158.13999999999999</v>
      </c>
      <c r="O1248" s="12">
        <f>VLOOKUP(I1248, Product!$A$2:$I$501,9,FALSE)</f>
        <v>82</v>
      </c>
      <c r="P1248" s="11" t="s">
        <v>1782</v>
      </c>
      <c r="Q1248" s="11" t="str">
        <f>VLOOKUP(P1248,Store_Dim!$A$2:$E$21,2,FALSE)</f>
        <v>Bean, Jones and Park</v>
      </c>
      <c r="R1248" s="11" t="str">
        <f>VLOOKUP(P1248,Store_Dim!$A$2:$E$21,3,FALSE)</f>
        <v>West</v>
      </c>
      <c r="S1248" s="11" t="str">
        <f>VLOOKUP(P1248,Store_Dim!$A$2:$E$21,4,FALSE)</f>
        <v>Thompsonborough</v>
      </c>
      <c r="T1248" s="11" t="str">
        <f>VLOOKUP(P1248,Store_Dim!$A$2:$E$21,5,FALSE)</f>
        <v>Online</v>
      </c>
      <c r="U1248" s="11" t="s">
        <v>1858</v>
      </c>
      <c r="V1248" s="14">
        <f>VLOOKUP(Table1[[#This Row],[Sales_ID]],Sales!$A$2:$O$2001,2,FALSE)</f>
        <v>45597</v>
      </c>
      <c r="W1248" s="15">
        <f>VLOOKUP(Table1[[#This Row],[Sales_ID]],Sales!$A$2:$O$2001,12,FALSE)</f>
        <v>4</v>
      </c>
      <c r="X1248" s="16" t="str">
        <f>TEXT(VLOOKUP(Table1[[#This Row],[Sales_ID]],Sales!$A$2:$O$2001,13,FALSE),"₹#,##0")</f>
        <v>₹314</v>
      </c>
      <c r="Y1248" s="51">
        <f>VLOOKUP(Table1[[#This Row],[Sales_ID]],Sales!$A$2:$O$2001,14,FALSE)</f>
        <v>0.08</v>
      </c>
      <c r="Z1248" s="11" t="str">
        <f>VLOOKUP(Table1[[#This Row],[Sales_ID]],Sales!$A$2:$O$2001,10,FALSE)</f>
        <v>Credit Card</v>
      </c>
      <c r="AA1248" s="50">
        <f>VLOOKUP(Table1[[#This Row],[Sales_ID]],Sales!$A$2:$O$2001,15,FALSE)</f>
        <v>1154.8943999999999</v>
      </c>
    </row>
    <row r="1249" spans="1:27" x14ac:dyDescent="0.3">
      <c r="A1249" s="11" t="s">
        <v>1044</v>
      </c>
      <c r="B1249" s="11" t="str">
        <f>PROPER(VLOOKUP(A1249,Customer!$A$2:$J$501,9,FALSE))</f>
        <v>Dr. Lindsay Hanna</v>
      </c>
      <c r="C1249" s="11" t="str">
        <f>PROPER(VLOOKUP(A1249,Customer!$A$2:$H$501,3,FALSE))</f>
        <v>34</v>
      </c>
      <c r="D1249" s="11" t="str">
        <f>PROPER(VLOOKUP(A1249,Customer!$A$2:$H$501,4,FALSE))</f>
        <v>Female</v>
      </c>
      <c r="E1249" s="11" t="str">
        <f>PROPER(VLOOKUP(A1249,Customer!$A$2:$H$501,5,FALSE))</f>
        <v>New Paulstad</v>
      </c>
      <c r="F1249" s="11" t="str">
        <f>PROPER(VLOOKUP(A1249,Customer!$A$2:$H$501,6,FALSE))</f>
        <v>Hawaii</v>
      </c>
      <c r="G1249" s="11" t="str">
        <f>VLOOKUP(A1249,Customer!$A$2:$H$501,7,FALSE)</f>
        <v>USA</v>
      </c>
      <c r="H1249" s="11" t="str">
        <f>PROPER(VLOOKUP(A1249,Customer!$A$1:$J$501,10,FALSE))</f>
        <v>Bronze</v>
      </c>
      <c r="I1249" s="11" t="s">
        <v>1612</v>
      </c>
      <c r="J1249" s="11" t="str">
        <f>VLOOKUP(I1249, Product!$A$2:$H$501, 2,FALSE)</f>
        <v>Vitamin C Face Serum</v>
      </c>
      <c r="K1249" s="11" t="str">
        <f>VLOOKUP(I1249,Product!$A$2:$H$501,3,FALSE)</f>
        <v>Beauty</v>
      </c>
      <c r="L1249" s="11" t="str">
        <f>VLOOKUP(I1249, Product!$A$2:$H$501, 4,FALSE)</f>
        <v>Skincare</v>
      </c>
      <c r="M1249" s="11" t="str">
        <f>VLOOKUP(I1249, Product!$A$2:$H$501,5,FALSE)</f>
        <v>Griffin Ltd</v>
      </c>
      <c r="N1249" s="12">
        <f>VLOOKUP(I1249, Product!$A$2:$I$501,8,FALSE)</f>
        <v>283.83</v>
      </c>
      <c r="O1249" s="12">
        <f>VLOOKUP(I1249, Product!$A$2:$I$501,9,FALSE)</f>
        <v>244</v>
      </c>
      <c r="P1249" s="11" t="s">
        <v>1769</v>
      </c>
      <c r="Q1249" s="11" t="str">
        <f>VLOOKUP(P1249,Store_Dim!$A$2:$E$21,2,FALSE)</f>
        <v>Alexander Group</v>
      </c>
      <c r="R1249" s="11" t="str">
        <f>VLOOKUP(P1249,Store_Dim!$A$2:$E$21,3,FALSE)</f>
        <v>South</v>
      </c>
      <c r="S1249" s="11" t="str">
        <f>VLOOKUP(P1249,Store_Dim!$A$2:$E$21,4,FALSE)</f>
        <v>Port Sharon</v>
      </c>
      <c r="T1249" s="11" t="str">
        <f>VLOOKUP(P1249,Store_Dim!$A$2:$E$21,5,FALSE)</f>
        <v>Online</v>
      </c>
      <c r="U1249" s="11" t="s">
        <v>2146</v>
      </c>
      <c r="V1249" s="14">
        <f>VLOOKUP(Table1[[#This Row],[Sales_ID]],Sales!$A$2:$O$2001,2,FALSE)</f>
        <v>45840</v>
      </c>
      <c r="W1249" s="15">
        <f>VLOOKUP(Table1[[#This Row],[Sales_ID]],Sales!$A$2:$O$2001,12,FALSE)</f>
        <v>3</v>
      </c>
      <c r="X1249" s="16" t="str">
        <f>TEXT(VLOOKUP(Table1[[#This Row],[Sales_ID]],Sales!$A$2:$O$2001,13,FALSE),"₹#,##0")</f>
        <v>₹602</v>
      </c>
      <c r="Y1249" s="51">
        <f>VLOOKUP(Table1[[#This Row],[Sales_ID]],Sales!$A$2:$O$2001,14,FALSE)</f>
        <v>0.14000000000000001</v>
      </c>
      <c r="Z1249" s="11" t="str">
        <f>VLOOKUP(Table1[[#This Row],[Sales_ID]],Sales!$A$2:$O$2001,10,FALSE)</f>
        <v>Credit Card</v>
      </c>
      <c r="AA1249" s="50">
        <f>VLOOKUP(Table1[[#This Row],[Sales_ID]],Sales!$A$2:$O$2001,15,FALSE)</f>
        <v>1552.9793999999999</v>
      </c>
    </row>
    <row r="1250" spans="1:27" x14ac:dyDescent="0.3">
      <c r="A1250" s="11" t="s">
        <v>939</v>
      </c>
      <c r="B1250" s="11" t="str">
        <f>PROPER(VLOOKUP(A1250,Customer!$A$2:$J$501,9,FALSE))</f>
        <v>Jennifer Carr</v>
      </c>
      <c r="C1250" s="11" t="str">
        <f>PROPER(VLOOKUP(A1250,Customer!$A$2:$H$501,3,FALSE))</f>
        <v>47</v>
      </c>
      <c r="D1250" s="11" t="str">
        <f>PROPER(VLOOKUP(A1250,Customer!$A$2:$H$501,4,FALSE))</f>
        <v>Female</v>
      </c>
      <c r="E1250" s="11" t="str">
        <f>PROPER(VLOOKUP(A1250,Customer!$A$2:$H$501,5,FALSE))</f>
        <v>Lake Brett</v>
      </c>
      <c r="F1250" s="11" t="str">
        <f>PROPER(VLOOKUP(A1250,Customer!$A$2:$H$501,6,FALSE))</f>
        <v>Missouri</v>
      </c>
      <c r="G1250" s="11" t="str">
        <f>VLOOKUP(A1250,Customer!$A$2:$H$501,7,FALSE)</f>
        <v>USA</v>
      </c>
      <c r="H1250" s="11" t="str">
        <f>PROPER(VLOOKUP(A1250,Customer!$A$1:$J$501,10,FALSE))</f>
        <v>Silver</v>
      </c>
      <c r="I1250" s="11" t="s">
        <v>1686</v>
      </c>
      <c r="J1250" s="11" t="str">
        <f>VLOOKUP(I1250, Product!$A$2:$H$501, 2,FALSE)</f>
        <v>Men's Sports Shorts</v>
      </c>
      <c r="K1250" s="11" t="str">
        <f>VLOOKUP(I1250,Product!$A$2:$H$501,3,FALSE)</f>
        <v>Clothing</v>
      </c>
      <c r="L1250" s="11" t="str">
        <f>VLOOKUP(I1250, Product!$A$2:$H$501, 4,FALSE)</f>
        <v>Bottoms</v>
      </c>
      <c r="M1250" s="11" t="str">
        <f>VLOOKUP(I1250, Product!$A$2:$H$501,5,FALSE)</f>
        <v>Fitzpatrick Ltd</v>
      </c>
      <c r="N1250" s="12">
        <f>VLOOKUP(I1250, Product!$A$2:$I$501,8,FALSE)</f>
        <v>218.22</v>
      </c>
      <c r="O1250" s="12">
        <f>VLOOKUP(I1250, Product!$A$2:$I$501,9,FALSE)</f>
        <v>224</v>
      </c>
      <c r="P1250" s="11" t="s">
        <v>1761</v>
      </c>
      <c r="Q1250" s="11" t="str">
        <f>VLOOKUP(P1250,Store_Dim!$A$2:$E$21,2,FALSE)</f>
        <v>Black-Horn</v>
      </c>
      <c r="R1250" s="11" t="str">
        <f>VLOOKUP(P1250,Store_Dim!$A$2:$E$21,3,FALSE)</f>
        <v>South</v>
      </c>
      <c r="S1250" s="11" t="str">
        <f>VLOOKUP(P1250,Store_Dim!$A$2:$E$21,4,FALSE)</f>
        <v>North Nancyview</v>
      </c>
      <c r="T1250" s="11" t="str">
        <f>VLOOKUP(P1250,Store_Dim!$A$2:$E$21,5,FALSE)</f>
        <v>Outlet</v>
      </c>
      <c r="U1250" s="11" t="s">
        <v>2147</v>
      </c>
      <c r="V1250" s="14">
        <f>VLOOKUP(Table1[[#This Row],[Sales_ID]],Sales!$A$2:$O$2001,2,FALSE)</f>
        <v>45380</v>
      </c>
      <c r="W1250" s="15">
        <f>VLOOKUP(Table1[[#This Row],[Sales_ID]],Sales!$A$2:$O$2001,12,FALSE)</f>
        <v>1</v>
      </c>
      <c r="X1250" s="16" t="str">
        <f>TEXT(VLOOKUP(Table1[[#This Row],[Sales_ID]],Sales!$A$2:$O$2001,13,FALSE),"₹#,##0")</f>
        <v>₹564</v>
      </c>
      <c r="Y1250" s="51">
        <f>VLOOKUP(Table1[[#This Row],[Sales_ID]],Sales!$A$2:$O$2001,14,FALSE)</f>
        <v>0.03</v>
      </c>
      <c r="Z1250" s="11" t="str">
        <f>VLOOKUP(Table1[[#This Row],[Sales_ID]],Sales!$A$2:$O$2001,10,FALSE)</f>
        <v>Credit Card</v>
      </c>
      <c r="AA1250" s="50">
        <f>VLOOKUP(Table1[[#This Row],[Sales_ID]],Sales!$A$2:$O$2001,15,FALSE)</f>
        <v>547.17700000000002</v>
      </c>
    </row>
    <row r="1251" spans="1:27" x14ac:dyDescent="0.3">
      <c r="A1251" s="11" t="s">
        <v>341</v>
      </c>
      <c r="B1251" s="11" t="str">
        <f>PROPER(VLOOKUP(A1251,Customer!$A$2:$J$501,9,FALSE))</f>
        <v>Amy Fowler</v>
      </c>
      <c r="C1251" s="11" t="str">
        <f>PROPER(VLOOKUP(A1251,Customer!$A$2:$H$501,3,FALSE))</f>
        <v>62</v>
      </c>
      <c r="D1251" s="11" t="str">
        <f>PROPER(VLOOKUP(A1251,Customer!$A$2:$H$501,4,FALSE))</f>
        <v>Female</v>
      </c>
      <c r="E1251" s="11" t="str">
        <f>PROPER(VLOOKUP(A1251,Customer!$A$2:$H$501,5,FALSE))</f>
        <v>West Bobbyshire</v>
      </c>
      <c r="F1251" s="11" t="str">
        <f>PROPER(VLOOKUP(A1251,Customer!$A$2:$H$501,6,FALSE))</f>
        <v>New York</v>
      </c>
      <c r="G1251" s="11" t="str">
        <f>VLOOKUP(A1251,Customer!$A$2:$H$501,7,FALSE)</f>
        <v>USA</v>
      </c>
      <c r="H1251" s="11" t="str">
        <f>PROPER(VLOOKUP(A1251,Customer!$A$1:$J$501,10,FALSE))</f>
        <v>Platinum</v>
      </c>
      <c r="I1251" s="11" t="s">
        <v>1708</v>
      </c>
      <c r="J1251" s="11" t="str">
        <f>VLOOKUP(I1251, Product!$A$2:$H$501, 2,FALSE)</f>
        <v>Wall-Mounted Spice Rack</v>
      </c>
      <c r="K1251" s="11" t="str">
        <f>VLOOKUP(I1251,Product!$A$2:$H$501,3,FALSE)</f>
        <v>Home</v>
      </c>
      <c r="L1251" s="11" t="str">
        <f>VLOOKUP(I1251, Product!$A$2:$H$501, 4,FALSE)</f>
        <v>Kitchen</v>
      </c>
      <c r="M1251" s="11" t="str">
        <f>VLOOKUP(I1251, Product!$A$2:$H$501,5,FALSE)</f>
        <v>Allison Ltd</v>
      </c>
      <c r="N1251" s="12">
        <f>VLOOKUP(I1251, Product!$A$2:$I$501,8,FALSE)</f>
        <v>143.43</v>
      </c>
      <c r="O1251" s="12">
        <f>VLOOKUP(I1251, Product!$A$2:$I$501,9,FALSE)</f>
        <v>58</v>
      </c>
      <c r="P1251" s="11" t="s">
        <v>1773</v>
      </c>
      <c r="Q1251" s="11" t="str">
        <f>VLOOKUP(P1251,Store_Dim!$A$2:$E$21,2,FALSE)</f>
        <v>Gray Ltd</v>
      </c>
      <c r="R1251" s="11" t="str">
        <f>VLOOKUP(P1251,Store_Dim!$A$2:$E$21,3,FALSE)</f>
        <v>North</v>
      </c>
      <c r="S1251" s="11" t="str">
        <f>VLOOKUP(P1251,Store_Dim!$A$2:$E$21,4,FALSE)</f>
        <v>New Michaelchester</v>
      </c>
      <c r="T1251" s="11" t="str">
        <f>VLOOKUP(P1251,Store_Dim!$A$2:$E$21,5,FALSE)</f>
        <v>Outlet</v>
      </c>
      <c r="U1251" s="11" t="s">
        <v>2148</v>
      </c>
      <c r="V1251" s="14">
        <f>VLOOKUP(Table1[[#This Row],[Sales_ID]],Sales!$A$2:$O$2001,2,FALSE)</f>
        <v>45672</v>
      </c>
      <c r="W1251" s="15">
        <f>VLOOKUP(Table1[[#This Row],[Sales_ID]],Sales!$A$2:$O$2001,12,FALSE)</f>
        <v>1</v>
      </c>
      <c r="X1251" s="16" t="str">
        <f>TEXT(VLOOKUP(Table1[[#This Row],[Sales_ID]],Sales!$A$2:$O$2001,13,FALSE),"₹#,##0")</f>
        <v>₹517</v>
      </c>
      <c r="Y1251" s="51">
        <f>VLOOKUP(Table1[[#This Row],[Sales_ID]],Sales!$A$2:$O$2001,14,FALSE)</f>
        <v>0.18</v>
      </c>
      <c r="Z1251" s="11" t="str">
        <f>VLOOKUP(Table1[[#This Row],[Sales_ID]],Sales!$A$2:$O$2001,10,FALSE)</f>
        <v>Credit Card</v>
      </c>
      <c r="AA1251" s="50">
        <f>VLOOKUP(Table1[[#This Row],[Sales_ID]],Sales!$A$2:$O$2001,15,FALSE)</f>
        <v>423.62840000000011</v>
      </c>
    </row>
    <row r="1252" spans="1:27" x14ac:dyDescent="0.3">
      <c r="A1252" s="11" t="s">
        <v>1357</v>
      </c>
      <c r="B1252" s="11" t="str">
        <f>PROPER(VLOOKUP(A1252,Customer!$A$2:$J$501,9,FALSE))</f>
        <v>Monica Flynn</v>
      </c>
      <c r="C1252" s="11" t="str">
        <f>PROPER(VLOOKUP(A1252,Customer!$A$2:$H$501,3,FALSE))</f>
        <v>59</v>
      </c>
      <c r="D1252" s="11" t="str">
        <f>PROPER(VLOOKUP(A1252,Customer!$A$2:$H$501,4,FALSE))</f>
        <v>Female</v>
      </c>
      <c r="E1252" s="11" t="str">
        <f>PROPER(VLOOKUP(A1252,Customer!$A$2:$H$501,5,FALSE))</f>
        <v>Amberburgh</v>
      </c>
      <c r="F1252" s="11" t="str">
        <f>PROPER(VLOOKUP(A1252,Customer!$A$2:$H$501,6,FALSE))</f>
        <v>Tennessee</v>
      </c>
      <c r="G1252" s="11" t="str">
        <f>VLOOKUP(A1252,Customer!$A$2:$H$501,7,FALSE)</f>
        <v>USA</v>
      </c>
      <c r="H1252" s="11" t="str">
        <f>PROPER(VLOOKUP(A1252,Customer!$A$1:$J$501,10,FALSE))</f>
        <v>Platinum</v>
      </c>
      <c r="I1252" s="11" t="s">
        <v>1674</v>
      </c>
      <c r="J1252" s="11" t="str">
        <f>VLOOKUP(I1252, Product!$A$2:$H$501, 2,FALSE)</f>
        <v>Organic Sunscreen Lotion</v>
      </c>
      <c r="K1252" s="11" t="str">
        <f>VLOOKUP(I1252,Product!$A$2:$H$501,3,FALSE)</f>
        <v>Beauty</v>
      </c>
      <c r="L1252" s="11" t="str">
        <f>VLOOKUP(I1252, Product!$A$2:$H$501, 4,FALSE)</f>
        <v>Skincare</v>
      </c>
      <c r="M1252" s="11" t="str">
        <f>VLOOKUP(I1252, Product!$A$2:$H$501,5,FALSE)</f>
        <v>Anderson-Riley</v>
      </c>
      <c r="N1252" s="12">
        <f>VLOOKUP(I1252, Product!$A$2:$I$501,8,FALSE)</f>
        <v>266.86</v>
      </c>
      <c r="O1252" s="12">
        <f>VLOOKUP(I1252, Product!$A$2:$I$501,9,FALSE)</f>
        <v>458</v>
      </c>
      <c r="P1252" s="11" t="s">
        <v>1794</v>
      </c>
      <c r="Q1252" s="11" t="str">
        <f>VLOOKUP(P1252,Store_Dim!$A$2:$E$21,2,FALSE)</f>
        <v>Thomas, Bridges and Harris</v>
      </c>
      <c r="R1252" s="11" t="str">
        <f>VLOOKUP(P1252,Store_Dim!$A$2:$E$21,3,FALSE)</f>
        <v>North</v>
      </c>
      <c r="S1252" s="11" t="str">
        <f>VLOOKUP(P1252,Store_Dim!$A$2:$E$21,4,FALSE)</f>
        <v>Sabrinatown</v>
      </c>
      <c r="T1252" s="11" t="str">
        <f>VLOOKUP(P1252,Store_Dim!$A$2:$E$21,5,FALSE)</f>
        <v>Online</v>
      </c>
      <c r="U1252" s="11" t="s">
        <v>2149</v>
      </c>
      <c r="V1252" s="14">
        <f>VLOOKUP(Table1[[#This Row],[Sales_ID]],Sales!$A$2:$O$2001,2,FALSE)</f>
        <v>45497</v>
      </c>
      <c r="W1252" s="15">
        <f>VLOOKUP(Table1[[#This Row],[Sales_ID]],Sales!$A$2:$O$2001,12,FALSE)</f>
        <v>1</v>
      </c>
      <c r="X1252" s="16" t="str">
        <f>TEXT(VLOOKUP(Table1[[#This Row],[Sales_ID]],Sales!$A$2:$O$2001,13,FALSE),"₹#,##0")</f>
        <v>₹935</v>
      </c>
      <c r="Y1252" s="51">
        <f>VLOOKUP(Table1[[#This Row],[Sales_ID]],Sales!$A$2:$O$2001,14,FALSE)</f>
        <v>0.11</v>
      </c>
      <c r="Z1252" s="11" t="str">
        <f>VLOOKUP(Table1[[#This Row],[Sales_ID]],Sales!$A$2:$O$2001,10,FALSE)</f>
        <v>PayPal</v>
      </c>
      <c r="AA1252" s="50">
        <f>VLOOKUP(Table1[[#This Row],[Sales_ID]],Sales!$A$2:$O$2001,15,FALSE)</f>
        <v>831.92750000000001</v>
      </c>
    </row>
    <row r="1253" spans="1:27" x14ac:dyDescent="0.3">
      <c r="A1253" s="11" t="s">
        <v>752</v>
      </c>
      <c r="B1253" s="11" t="str">
        <f>PROPER(VLOOKUP(A1253,Customer!$A$2:$J$501,9,FALSE))</f>
        <v>Nathaniel Hill</v>
      </c>
      <c r="C1253" s="11" t="str">
        <f>PROPER(VLOOKUP(A1253,Customer!$A$2:$H$501,3,FALSE))</f>
        <v>43</v>
      </c>
      <c r="D1253" s="11" t="str">
        <f>PROPER(VLOOKUP(A1253,Customer!$A$2:$H$501,4,FALSE))</f>
        <v>Female</v>
      </c>
      <c r="E1253" s="11" t="str">
        <f>PROPER(VLOOKUP(A1253,Customer!$A$2:$H$501,5,FALSE))</f>
        <v>Lake Mark</v>
      </c>
      <c r="F1253" s="11" t="str">
        <f>PROPER(VLOOKUP(A1253,Customer!$A$2:$H$501,6,FALSE))</f>
        <v>Kansas</v>
      </c>
      <c r="G1253" s="11" t="str">
        <f>VLOOKUP(A1253,Customer!$A$2:$H$501,7,FALSE)</f>
        <v>USA</v>
      </c>
      <c r="H1253" s="11" t="str">
        <f>PROPER(VLOOKUP(A1253,Customer!$A$1:$J$501,10,FALSE))</f>
        <v>Gold</v>
      </c>
      <c r="I1253" s="11" t="s">
        <v>1744</v>
      </c>
      <c r="J1253" s="11" t="str">
        <f>VLOOKUP(I1253, Product!$A$2:$H$501, 2,FALSE)</f>
        <v>Portable Bluetooth Speaker</v>
      </c>
      <c r="K1253" s="11" t="str">
        <f>VLOOKUP(I1253,Product!$A$2:$H$501,3,FALSE)</f>
        <v>Electronics</v>
      </c>
      <c r="L1253" s="11" t="str">
        <f>VLOOKUP(I1253, Product!$A$2:$H$501, 4,FALSE)</f>
        <v>Audio</v>
      </c>
      <c r="M1253" s="11" t="str">
        <f>VLOOKUP(I1253, Product!$A$2:$H$501,5,FALSE)</f>
        <v>Flores-King</v>
      </c>
      <c r="N1253" s="12">
        <f>VLOOKUP(I1253, Product!$A$2:$I$501,8,FALSE)</f>
        <v>431.67</v>
      </c>
      <c r="O1253" s="12">
        <f>VLOOKUP(I1253, Product!$A$2:$I$501,9,FALSE)</f>
        <v>73</v>
      </c>
      <c r="P1253" s="11" t="s">
        <v>1779</v>
      </c>
      <c r="Q1253" s="11" t="str">
        <f>VLOOKUP(P1253,Store_Dim!$A$2:$E$21,2,FALSE)</f>
        <v>Martinez-Mullins</v>
      </c>
      <c r="R1253" s="11" t="str">
        <f>VLOOKUP(P1253,Store_Dim!$A$2:$E$21,3,FALSE)</f>
        <v>South</v>
      </c>
      <c r="S1253" s="11" t="str">
        <f>VLOOKUP(P1253,Store_Dim!$A$2:$E$21,4,FALSE)</f>
        <v>Williamsfurt</v>
      </c>
      <c r="T1253" s="11" t="str">
        <f>VLOOKUP(P1253,Store_Dim!$A$2:$E$21,5,FALSE)</f>
        <v>Online</v>
      </c>
      <c r="U1253" s="11" t="s">
        <v>2150</v>
      </c>
      <c r="V1253" s="14">
        <f>VLOOKUP(Table1[[#This Row],[Sales_ID]],Sales!$A$2:$O$2001,2,FALSE)</f>
        <v>45407</v>
      </c>
      <c r="W1253" s="15">
        <f>VLOOKUP(Table1[[#This Row],[Sales_ID]],Sales!$A$2:$O$2001,12,FALSE)</f>
        <v>4</v>
      </c>
      <c r="X1253" s="16" t="str">
        <f>TEXT(VLOOKUP(Table1[[#This Row],[Sales_ID]],Sales!$A$2:$O$2001,13,FALSE),"₹#,##0")</f>
        <v>₹548</v>
      </c>
      <c r="Y1253" s="51">
        <f>VLOOKUP(Table1[[#This Row],[Sales_ID]],Sales!$A$2:$O$2001,14,FALSE)</f>
        <v>0.05</v>
      </c>
      <c r="Z1253" s="11" t="str">
        <f>VLOOKUP(Table1[[#This Row],[Sales_ID]],Sales!$A$2:$O$2001,10,FALSE)</f>
        <v>PayPal</v>
      </c>
      <c r="AA1253" s="50">
        <f>VLOOKUP(Table1[[#This Row],[Sales_ID]],Sales!$A$2:$O$2001,15,FALSE)</f>
        <v>2084.0720000000001</v>
      </c>
    </row>
    <row r="1254" spans="1:27" x14ac:dyDescent="0.3">
      <c r="A1254" s="11" t="s">
        <v>63</v>
      </c>
      <c r="B1254" s="11" t="str">
        <f>PROPER(VLOOKUP(A1254,Customer!$A$2:$J$501,9,FALSE))</f>
        <v>Nathan Hernandez</v>
      </c>
      <c r="C1254" s="11" t="str">
        <f>PROPER(VLOOKUP(A1254,Customer!$A$2:$H$501,3,FALSE))</f>
        <v>32</v>
      </c>
      <c r="D1254" s="11" t="str">
        <f>PROPER(VLOOKUP(A1254,Customer!$A$2:$H$501,4,FALSE))</f>
        <v>Female</v>
      </c>
      <c r="E1254" s="11" t="str">
        <f>PROPER(VLOOKUP(A1254,Customer!$A$2:$H$501,5,FALSE))</f>
        <v>New Becky</v>
      </c>
      <c r="F1254" s="11" t="str">
        <f>PROPER(VLOOKUP(A1254,Customer!$A$2:$H$501,6,FALSE))</f>
        <v>Montana</v>
      </c>
      <c r="G1254" s="11" t="str">
        <f>VLOOKUP(A1254,Customer!$A$2:$H$501,7,FALSE)</f>
        <v>USA</v>
      </c>
      <c r="H1254" s="11" t="str">
        <f>PROPER(VLOOKUP(A1254,Customer!$A$1:$J$501,10,FALSE))</f>
        <v>Silver</v>
      </c>
      <c r="I1254" s="11" t="s">
        <v>1622</v>
      </c>
      <c r="J1254" s="11" t="str">
        <f>VLOOKUP(I1254, Product!$A$2:$H$501, 2,FALSE)</f>
        <v>Men's Casual Sneakers</v>
      </c>
      <c r="K1254" s="11" t="str">
        <f>VLOOKUP(I1254,Product!$A$2:$H$501,3,FALSE)</f>
        <v>Clothing</v>
      </c>
      <c r="L1254" s="11" t="str">
        <f>VLOOKUP(I1254, Product!$A$2:$H$501, 4,FALSE)</f>
        <v>Footwear</v>
      </c>
      <c r="M1254" s="11" t="str">
        <f>VLOOKUP(I1254, Product!$A$2:$H$501,5,FALSE)</f>
        <v>Hogan-Lee</v>
      </c>
      <c r="N1254" s="12">
        <f>VLOOKUP(I1254, Product!$A$2:$I$501,8,FALSE)</f>
        <v>353.47</v>
      </c>
      <c r="O1254" s="12">
        <f>VLOOKUP(I1254, Product!$A$2:$I$501,9,FALSE)</f>
        <v>214</v>
      </c>
      <c r="P1254" s="11" t="s">
        <v>1766</v>
      </c>
      <c r="Q1254" s="11" t="str">
        <f>VLOOKUP(P1254,Store_Dim!$A$2:$E$21,2,FALSE)</f>
        <v>Johnson-Wright</v>
      </c>
      <c r="R1254" s="11" t="str">
        <f>VLOOKUP(P1254,Store_Dim!$A$2:$E$21,3,FALSE)</f>
        <v>North</v>
      </c>
      <c r="S1254" s="11" t="str">
        <f>VLOOKUP(P1254,Store_Dim!$A$2:$E$21,4,FALSE)</f>
        <v>Hoodberg</v>
      </c>
      <c r="T1254" s="11" t="str">
        <f>VLOOKUP(P1254,Store_Dim!$A$2:$E$21,5,FALSE)</f>
        <v>Outlet</v>
      </c>
      <c r="U1254" s="11" t="s">
        <v>2151</v>
      </c>
      <c r="V1254" s="14">
        <f>VLOOKUP(Table1[[#This Row],[Sales_ID]],Sales!$A$2:$O$2001,2,FALSE)</f>
        <v>45764</v>
      </c>
      <c r="W1254" s="15">
        <f>VLOOKUP(Table1[[#This Row],[Sales_ID]],Sales!$A$2:$O$2001,12,FALSE)</f>
        <v>3</v>
      </c>
      <c r="X1254" s="16" t="str">
        <f>TEXT(VLOOKUP(Table1[[#This Row],[Sales_ID]],Sales!$A$2:$O$2001,13,FALSE),"₹#,##0")</f>
        <v>₹361</v>
      </c>
      <c r="Y1254" s="51">
        <f>VLOOKUP(Table1[[#This Row],[Sales_ID]],Sales!$A$2:$O$2001,14,FALSE)</f>
        <v>0.06</v>
      </c>
      <c r="Z1254" s="11" t="str">
        <f>VLOOKUP(Table1[[#This Row],[Sales_ID]],Sales!$A$2:$O$2001,10,FALSE)</f>
        <v>Credit Card</v>
      </c>
      <c r="AA1254" s="50">
        <f>VLOOKUP(Table1[[#This Row],[Sales_ID]],Sales!$A$2:$O$2001,15,FALSE)</f>
        <v>1018.3302</v>
      </c>
    </row>
    <row r="1255" spans="1:27" x14ac:dyDescent="0.3">
      <c r="A1255" s="11" t="s">
        <v>616</v>
      </c>
      <c r="B1255" s="11" t="str">
        <f>PROPER(VLOOKUP(A1255,Customer!$A$2:$J$501,9,FALSE))</f>
        <v>Dr. Suzanne Bullock</v>
      </c>
      <c r="C1255" s="11" t="str">
        <f>PROPER(VLOOKUP(A1255,Customer!$A$2:$H$501,3,FALSE))</f>
        <v>60</v>
      </c>
      <c r="D1255" s="11" t="str">
        <f>PROPER(VLOOKUP(A1255,Customer!$A$2:$H$501,4,FALSE))</f>
        <v>Female</v>
      </c>
      <c r="E1255" s="11" t="str">
        <f>PROPER(VLOOKUP(A1255,Customer!$A$2:$H$501,5,FALSE))</f>
        <v>Lake Blaketon</v>
      </c>
      <c r="F1255" s="11" t="str">
        <f>PROPER(VLOOKUP(A1255,Customer!$A$2:$H$501,6,FALSE))</f>
        <v>Alabama</v>
      </c>
      <c r="G1255" s="11" t="str">
        <f>VLOOKUP(A1255,Customer!$A$2:$H$501,7,FALSE)</f>
        <v>USA</v>
      </c>
      <c r="H1255" s="11" t="str">
        <f>PROPER(VLOOKUP(A1255,Customer!$A$1:$J$501,10,FALSE))</f>
        <v>Platinum</v>
      </c>
      <c r="I1255" s="11" t="s">
        <v>1574</v>
      </c>
      <c r="J1255" s="11" t="str">
        <f>VLOOKUP(I1255, Product!$A$2:$H$501, 2,FALSE)</f>
        <v>USB-C Fast Charger</v>
      </c>
      <c r="K1255" s="11" t="str">
        <f>VLOOKUP(I1255,Product!$A$2:$H$501,3,FALSE)</f>
        <v>Electronics</v>
      </c>
      <c r="L1255" s="11" t="str">
        <f>VLOOKUP(I1255, Product!$A$2:$H$501, 4,FALSE)</f>
        <v>Accessories</v>
      </c>
      <c r="M1255" s="11" t="str">
        <f>VLOOKUP(I1255, Product!$A$2:$H$501,5,FALSE)</f>
        <v>Dawson-Perkins</v>
      </c>
      <c r="N1255" s="12">
        <f>VLOOKUP(I1255, Product!$A$2:$I$501,8,FALSE)</f>
        <v>242.23</v>
      </c>
      <c r="O1255" s="12">
        <f>VLOOKUP(I1255, Product!$A$2:$I$501,9,FALSE)</f>
        <v>453</v>
      </c>
      <c r="P1255" s="11" t="s">
        <v>1757</v>
      </c>
      <c r="Q1255" s="11" t="str">
        <f>VLOOKUP(P1255,Store_Dim!$A$2:$E$21,2,FALSE)</f>
        <v>Martinez, Adkins and Johnson</v>
      </c>
      <c r="R1255" s="11" t="str">
        <f>VLOOKUP(P1255,Store_Dim!$A$2:$E$21,3,FALSE)</f>
        <v>North</v>
      </c>
      <c r="S1255" s="11" t="str">
        <f>VLOOKUP(P1255,Store_Dim!$A$2:$E$21,4,FALSE)</f>
        <v>Danielmouth</v>
      </c>
      <c r="T1255" s="11" t="str">
        <f>VLOOKUP(P1255,Store_Dim!$A$2:$E$21,5,FALSE)</f>
        <v>Flagship</v>
      </c>
      <c r="U1255" s="11" t="s">
        <v>2152</v>
      </c>
      <c r="V1255" s="14">
        <f>VLOOKUP(Table1[[#This Row],[Sales_ID]],Sales!$A$2:$O$2001,2,FALSE)</f>
        <v>45924</v>
      </c>
      <c r="W1255" s="15">
        <f>VLOOKUP(Table1[[#This Row],[Sales_ID]],Sales!$A$2:$O$2001,12,FALSE)</f>
        <v>2</v>
      </c>
      <c r="X1255" s="16" t="str">
        <f>TEXT(VLOOKUP(Table1[[#This Row],[Sales_ID]],Sales!$A$2:$O$2001,13,FALSE),"₹#,##0")</f>
        <v>₹610</v>
      </c>
      <c r="Y1255" s="51">
        <f>VLOOKUP(Table1[[#This Row],[Sales_ID]],Sales!$A$2:$O$2001,14,FALSE)</f>
        <v>0.1</v>
      </c>
      <c r="Z1255" s="11" t="str">
        <f>VLOOKUP(Table1[[#This Row],[Sales_ID]],Sales!$A$2:$O$2001,10,FALSE)</f>
        <v>PayPal</v>
      </c>
      <c r="AA1255" s="50">
        <f>VLOOKUP(Table1[[#This Row],[Sales_ID]],Sales!$A$2:$O$2001,15,FALSE)</f>
        <v>1098.6659999999999</v>
      </c>
    </row>
    <row r="1256" spans="1:27" x14ac:dyDescent="0.3">
      <c r="A1256" s="11" t="s">
        <v>1050</v>
      </c>
      <c r="B1256" s="11" t="str">
        <f>PROPER(VLOOKUP(A1256,Customer!$A$2:$J$501,9,FALSE))</f>
        <v>Mr. Christopher Sims</v>
      </c>
      <c r="C1256" s="11" t="str">
        <f>PROPER(VLOOKUP(A1256,Customer!$A$2:$H$501,3,FALSE))</f>
        <v>50</v>
      </c>
      <c r="D1256" s="11" t="str">
        <f>PROPER(VLOOKUP(A1256,Customer!$A$2:$H$501,4,FALSE))</f>
        <v>Female</v>
      </c>
      <c r="E1256" s="11" t="str">
        <f>PROPER(VLOOKUP(A1256,Customer!$A$2:$H$501,5,FALSE))</f>
        <v>Donaldsontown</v>
      </c>
      <c r="F1256" s="11" t="str">
        <f>PROPER(VLOOKUP(A1256,Customer!$A$2:$H$501,6,FALSE))</f>
        <v>Connecticut</v>
      </c>
      <c r="G1256" s="11" t="str">
        <f>VLOOKUP(A1256,Customer!$A$2:$H$501,7,FALSE)</f>
        <v>USA</v>
      </c>
      <c r="H1256" s="11" t="str">
        <f>PROPER(VLOOKUP(A1256,Customer!$A$1:$J$501,10,FALSE))</f>
        <v>Silver</v>
      </c>
      <c r="I1256" s="11" t="s">
        <v>1650</v>
      </c>
      <c r="J1256" s="11" t="str">
        <f>VLOOKUP(I1256, Product!$A$2:$H$501, 2,FALSE)</f>
        <v>HDMI Cable – 2m</v>
      </c>
      <c r="K1256" s="11" t="str">
        <f>VLOOKUP(I1256,Product!$A$2:$H$501,3,FALSE)</f>
        <v>Electronics</v>
      </c>
      <c r="L1256" s="11" t="str">
        <f>VLOOKUP(I1256, Product!$A$2:$H$501, 4,FALSE)</f>
        <v>Accessories</v>
      </c>
      <c r="M1256" s="11" t="str">
        <f>VLOOKUP(I1256, Product!$A$2:$H$501,5,FALSE)</f>
        <v>Bautista, Green and Hale</v>
      </c>
      <c r="N1256" s="12">
        <f>VLOOKUP(I1256, Product!$A$2:$I$501,8,FALSE)</f>
        <v>88.49</v>
      </c>
      <c r="O1256" s="12">
        <f>VLOOKUP(I1256, Product!$A$2:$I$501,9,FALSE)</f>
        <v>246</v>
      </c>
      <c r="P1256" s="11" t="s">
        <v>1804</v>
      </c>
      <c r="Q1256" s="11" t="str">
        <f>VLOOKUP(P1256,Store_Dim!$A$2:$E$21,2,FALSE)</f>
        <v>Frederick-Wright</v>
      </c>
      <c r="R1256" s="11" t="str">
        <f>VLOOKUP(P1256,Store_Dim!$A$2:$E$21,3,FALSE)</f>
        <v>West</v>
      </c>
      <c r="S1256" s="11" t="str">
        <f>VLOOKUP(P1256,Store_Dim!$A$2:$E$21,4,FALSE)</f>
        <v>New Jimmymouth</v>
      </c>
      <c r="T1256" s="11" t="str">
        <f>VLOOKUP(P1256,Store_Dim!$A$2:$E$21,5,FALSE)</f>
        <v>Flagship</v>
      </c>
      <c r="U1256" s="11" t="s">
        <v>2153</v>
      </c>
      <c r="V1256" s="14">
        <f>VLOOKUP(Table1[[#This Row],[Sales_ID]],Sales!$A$2:$O$2001,2,FALSE)</f>
        <v>45240</v>
      </c>
      <c r="W1256" s="15">
        <f>VLOOKUP(Table1[[#This Row],[Sales_ID]],Sales!$A$2:$O$2001,12,FALSE)</f>
        <v>1</v>
      </c>
      <c r="X1256" s="16" t="str">
        <f>TEXT(VLOOKUP(Table1[[#This Row],[Sales_ID]],Sales!$A$2:$O$2001,13,FALSE),"₹#,##0")</f>
        <v>₹272</v>
      </c>
      <c r="Y1256" s="51">
        <f>VLOOKUP(Table1[[#This Row],[Sales_ID]],Sales!$A$2:$O$2001,14,FALSE)</f>
        <v>0.3</v>
      </c>
      <c r="Z1256" s="11" t="str">
        <f>VLOOKUP(Table1[[#This Row],[Sales_ID]],Sales!$A$2:$O$2001,10,FALSE)</f>
        <v>Credit Card</v>
      </c>
      <c r="AA1256" s="50">
        <f>VLOOKUP(Table1[[#This Row],[Sales_ID]],Sales!$A$2:$O$2001,15,FALSE)</f>
        <v>190.54</v>
      </c>
    </row>
    <row r="1257" spans="1:27" x14ac:dyDescent="0.3">
      <c r="A1257" s="11" t="s">
        <v>1357</v>
      </c>
      <c r="B1257" s="11" t="str">
        <f>PROPER(VLOOKUP(A1257,Customer!$A$2:$J$501,9,FALSE))</f>
        <v>Monica Flynn</v>
      </c>
      <c r="C1257" s="11" t="str">
        <f>PROPER(VLOOKUP(A1257,Customer!$A$2:$H$501,3,FALSE))</f>
        <v>59</v>
      </c>
      <c r="D1257" s="11" t="str">
        <f>PROPER(VLOOKUP(A1257,Customer!$A$2:$H$501,4,FALSE))</f>
        <v>Female</v>
      </c>
      <c r="E1257" s="11" t="str">
        <f>PROPER(VLOOKUP(A1257,Customer!$A$2:$H$501,5,FALSE))</f>
        <v>Amberburgh</v>
      </c>
      <c r="F1257" s="11" t="str">
        <f>PROPER(VLOOKUP(A1257,Customer!$A$2:$H$501,6,FALSE))</f>
        <v>Tennessee</v>
      </c>
      <c r="G1257" s="11" t="str">
        <f>VLOOKUP(A1257,Customer!$A$2:$H$501,7,FALSE)</f>
        <v>USA</v>
      </c>
      <c r="H1257" s="11" t="str">
        <f>PROPER(VLOOKUP(A1257,Customer!$A$1:$J$501,10,FALSE))</f>
        <v>Platinum</v>
      </c>
      <c r="I1257" s="11" t="s">
        <v>1702</v>
      </c>
      <c r="J1257" s="11" t="str">
        <f>VLOOKUP(I1257, Product!$A$2:$H$501, 2,FALSE)</f>
        <v>WiFi Mesh Router</v>
      </c>
      <c r="K1257" s="11" t="str">
        <f>VLOOKUP(I1257,Product!$A$2:$H$501,3,FALSE)</f>
        <v>Electronics</v>
      </c>
      <c r="L1257" s="11" t="str">
        <f>VLOOKUP(I1257, Product!$A$2:$H$501, 4,FALSE)</f>
        <v>Appliances</v>
      </c>
      <c r="M1257" s="11" t="str">
        <f>VLOOKUP(I1257, Product!$A$2:$H$501,5,FALSE)</f>
        <v>White, Reeves and Woods</v>
      </c>
      <c r="N1257" s="12">
        <f>VLOOKUP(I1257, Product!$A$2:$I$501,8,FALSE)</f>
        <v>480.9</v>
      </c>
      <c r="O1257" s="12">
        <f>VLOOKUP(I1257, Product!$A$2:$I$501,9,FALSE)</f>
        <v>104</v>
      </c>
      <c r="P1257" s="11" t="s">
        <v>1776</v>
      </c>
      <c r="Q1257" s="11" t="str">
        <f>VLOOKUP(P1257,Store_Dim!$A$2:$E$21,2,FALSE)</f>
        <v>Benson-Elliott</v>
      </c>
      <c r="R1257" s="11" t="str">
        <f>VLOOKUP(P1257,Store_Dim!$A$2:$E$21,3,FALSE)</f>
        <v>East</v>
      </c>
      <c r="S1257" s="11" t="str">
        <f>VLOOKUP(P1257,Store_Dim!$A$2:$E$21,4,FALSE)</f>
        <v>Port Josephberg</v>
      </c>
      <c r="T1257" s="11" t="str">
        <f>VLOOKUP(P1257,Store_Dim!$A$2:$E$21,5,FALSE)</f>
        <v>Online</v>
      </c>
      <c r="U1257" s="11" t="s">
        <v>2154</v>
      </c>
      <c r="V1257" s="14">
        <f>VLOOKUP(Table1[[#This Row],[Sales_ID]],Sales!$A$2:$O$2001,2,FALSE)</f>
        <v>45349</v>
      </c>
      <c r="W1257" s="15">
        <f>VLOOKUP(Table1[[#This Row],[Sales_ID]],Sales!$A$2:$O$2001,12,FALSE)</f>
        <v>3</v>
      </c>
      <c r="X1257" s="16" t="str">
        <f>TEXT(VLOOKUP(Table1[[#This Row],[Sales_ID]],Sales!$A$2:$O$2001,13,FALSE),"₹#,##0")</f>
        <v>₹573</v>
      </c>
      <c r="Y1257" s="51">
        <f>VLOOKUP(Table1[[#This Row],[Sales_ID]],Sales!$A$2:$O$2001,14,FALSE)</f>
        <v>0.16</v>
      </c>
      <c r="Z1257" s="11" t="str">
        <f>VLOOKUP(Table1[[#This Row],[Sales_ID]],Sales!$A$2:$O$2001,10,FALSE)</f>
        <v>COD</v>
      </c>
      <c r="AA1257" s="50">
        <f>VLOOKUP(Table1[[#This Row],[Sales_ID]],Sales!$A$2:$O$2001,15,FALSE)</f>
        <v>1444.212</v>
      </c>
    </row>
    <row r="1258" spans="1:27" x14ac:dyDescent="0.3">
      <c r="A1258" s="11" t="s">
        <v>1014</v>
      </c>
      <c r="B1258" s="11" t="str">
        <f>PROPER(VLOOKUP(A1258,Customer!$A$2:$J$501,9,FALSE))</f>
        <v>Samuel Arias</v>
      </c>
      <c r="C1258" s="11" t="str">
        <f>PROPER(VLOOKUP(A1258,Customer!$A$2:$H$501,3,FALSE))</f>
        <v>54</v>
      </c>
      <c r="D1258" s="11" t="str">
        <f>PROPER(VLOOKUP(A1258,Customer!$A$2:$H$501,4,FALSE))</f>
        <v>Male</v>
      </c>
      <c r="E1258" s="11" t="str">
        <f>PROPER(VLOOKUP(A1258,Customer!$A$2:$H$501,5,FALSE))</f>
        <v>North Nicole</v>
      </c>
      <c r="F1258" s="11" t="str">
        <f>PROPER(VLOOKUP(A1258,Customer!$A$2:$H$501,6,FALSE))</f>
        <v>Wyoming</v>
      </c>
      <c r="G1258" s="11" t="str">
        <f>VLOOKUP(A1258,Customer!$A$2:$H$501,7,FALSE)</f>
        <v>USA</v>
      </c>
      <c r="H1258" s="11" t="str">
        <f>PROPER(VLOOKUP(A1258,Customer!$A$1:$J$501,10,FALSE))</f>
        <v>Bronze</v>
      </c>
      <c r="I1258" s="11" t="s">
        <v>1557</v>
      </c>
      <c r="J1258" s="11" t="str">
        <f>VLOOKUP(I1258, Product!$A$2:$H$501, 2,FALSE)</f>
        <v>Herbal Face Moisturizer</v>
      </c>
      <c r="K1258" s="11" t="str">
        <f>VLOOKUP(I1258,Product!$A$2:$H$501,3,FALSE)</f>
        <v>Beauty</v>
      </c>
      <c r="L1258" s="11" t="str">
        <f>VLOOKUP(I1258, Product!$A$2:$H$501, 4,FALSE)</f>
        <v>Skincare</v>
      </c>
      <c r="M1258" s="11" t="str">
        <f>VLOOKUP(I1258, Product!$A$2:$H$501,5,FALSE)</f>
        <v>Davidson PLC</v>
      </c>
      <c r="N1258" s="12">
        <f>VLOOKUP(I1258, Product!$A$2:$I$501,8,FALSE)</f>
        <v>312.8</v>
      </c>
      <c r="O1258" s="12">
        <f>VLOOKUP(I1258, Product!$A$2:$I$501,9,FALSE)</f>
        <v>350</v>
      </c>
      <c r="P1258" s="11" t="s">
        <v>1752</v>
      </c>
      <c r="Q1258" s="11" t="str">
        <f>VLOOKUP(P1258,Store_Dim!$A$2:$E$21,2,FALSE)</f>
        <v>Rivera-Warner</v>
      </c>
      <c r="R1258" s="11" t="str">
        <f>VLOOKUP(P1258,Store_Dim!$A$2:$E$21,3,FALSE)</f>
        <v>East</v>
      </c>
      <c r="S1258" s="11" t="str">
        <f>VLOOKUP(P1258,Store_Dim!$A$2:$E$21,4,FALSE)</f>
        <v>Washingtonfurt</v>
      </c>
      <c r="T1258" s="11" t="str">
        <f>VLOOKUP(P1258,Store_Dim!$A$2:$E$21,5,FALSE)</f>
        <v>Flagship</v>
      </c>
      <c r="U1258" s="11" t="s">
        <v>2155</v>
      </c>
      <c r="V1258" s="14">
        <f>VLOOKUP(Table1[[#This Row],[Sales_ID]],Sales!$A$2:$O$2001,2,FALSE)</f>
        <v>45756</v>
      </c>
      <c r="W1258" s="15">
        <f>VLOOKUP(Table1[[#This Row],[Sales_ID]],Sales!$A$2:$O$2001,12,FALSE)</f>
        <v>4</v>
      </c>
      <c r="X1258" s="16" t="str">
        <f>TEXT(VLOOKUP(Table1[[#This Row],[Sales_ID]],Sales!$A$2:$O$2001,13,FALSE),"₹#,##0")</f>
        <v>₹25</v>
      </c>
      <c r="Y1258" s="51">
        <f>VLOOKUP(Table1[[#This Row],[Sales_ID]],Sales!$A$2:$O$2001,14,FALSE)</f>
        <v>0.28000000000000003</v>
      </c>
      <c r="Z1258" s="11" t="str">
        <f>VLOOKUP(Table1[[#This Row],[Sales_ID]],Sales!$A$2:$O$2001,10,FALSE)</f>
        <v>Credit Card</v>
      </c>
      <c r="AA1258" s="50">
        <f>VLOOKUP(Table1[[#This Row],[Sales_ID]],Sales!$A$2:$O$2001,15,FALSE)</f>
        <v>71.193599999999989</v>
      </c>
    </row>
    <row r="1259" spans="1:27" x14ac:dyDescent="0.3">
      <c r="A1259" s="11" t="s">
        <v>1400</v>
      </c>
      <c r="B1259" s="11" t="str">
        <f>PROPER(VLOOKUP(A1259,Customer!$A$2:$J$501,9,FALSE))</f>
        <v>April Phillips</v>
      </c>
      <c r="C1259" s="11" t="str">
        <f>PROPER(VLOOKUP(A1259,Customer!$A$2:$H$501,3,FALSE))</f>
        <v>62</v>
      </c>
      <c r="D1259" s="11" t="str">
        <f>PROPER(VLOOKUP(A1259,Customer!$A$2:$H$501,4,FALSE))</f>
        <v>Female</v>
      </c>
      <c r="E1259" s="11" t="str">
        <f>PROPER(VLOOKUP(A1259,Customer!$A$2:$H$501,5,FALSE))</f>
        <v>Lake Carolyn</v>
      </c>
      <c r="F1259" s="11" t="str">
        <f>PROPER(VLOOKUP(A1259,Customer!$A$2:$H$501,6,FALSE))</f>
        <v>Hawaii</v>
      </c>
      <c r="G1259" s="11" t="str">
        <f>VLOOKUP(A1259,Customer!$A$2:$H$501,7,FALSE)</f>
        <v>USA</v>
      </c>
      <c r="H1259" s="11" t="str">
        <f>PROPER(VLOOKUP(A1259,Customer!$A$1:$J$501,10,FALSE))</f>
        <v>Platinum</v>
      </c>
      <c r="I1259" s="11" t="s">
        <v>1572</v>
      </c>
      <c r="J1259" s="11" t="str">
        <f>VLOOKUP(I1259, Product!$A$2:$H$501, 2,FALSE)</f>
        <v>Hair Strengthening Shampoo</v>
      </c>
      <c r="K1259" s="11" t="str">
        <f>VLOOKUP(I1259,Product!$A$2:$H$501,3,FALSE)</f>
        <v>Beauty</v>
      </c>
      <c r="L1259" s="11" t="str">
        <f>VLOOKUP(I1259, Product!$A$2:$H$501, 4,FALSE)</f>
        <v>Haircare</v>
      </c>
      <c r="M1259" s="11" t="str">
        <f>VLOOKUP(I1259, Product!$A$2:$H$501,5,FALSE)</f>
        <v>Rice LLC</v>
      </c>
      <c r="N1259" s="12">
        <f>VLOOKUP(I1259, Product!$A$2:$I$501,8,FALSE)</f>
        <v>115.82</v>
      </c>
      <c r="O1259" s="12">
        <f>VLOOKUP(I1259, Product!$A$2:$I$501,9,FALSE)</f>
        <v>460</v>
      </c>
      <c r="P1259" s="11" t="s">
        <v>1776</v>
      </c>
      <c r="Q1259" s="11" t="str">
        <f>VLOOKUP(P1259,Store_Dim!$A$2:$E$21,2,FALSE)</f>
        <v>Benson-Elliott</v>
      </c>
      <c r="R1259" s="11" t="str">
        <f>VLOOKUP(P1259,Store_Dim!$A$2:$E$21,3,FALSE)</f>
        <v>East</v>
      </c>
      <c r="S1259" s="11" t="str">
        <f>VLOOKUP(P1259,Store_Dim!$A$2:$E$21,4,FALSE)</f>
        <v>Port Josephberg</v>
      </c>
      <c r="T1259" s="11" t="str">
        <f>VLOOKUP(P1259,Store_Dim!$A$2:$E$21,5,FALSE)</f>
        <v>Online</v>
      </c>
      <c r="U1259" s="11" t="s">
        <v>1859</v>
      </c>
      <c r="V1259" s="14">
        <f>VLOOKUP(Table1[[#This Row],[Sales_ID]],Sales!$A$2:$O$2001,2,FALSE)</f>
        <v>45620</v>
      </c>
      <c r="W1259" s="15">
        <f>VLOOKUP(Table1[[#This Row],[Sales_ID]],Sales!$A$2:$O$2001,12,FALSE)</f>
        <v>2</v>
      </c>
      <c r="X1259" s="16" t="str">
        <f>TEXT(VLOOKUP(Table1[[#This Row],[Sales_ID]],Sales!$A$2:$O$2001,13,FALSE),"₹#,##0")</f>
        <v>₹717</v>
      </c>
      <c r="Y1259" s="51">
        <f>VLOOKUP(Table1[[#This Row],[Sales_ID]],Sales!$A$2:$O$2001,14,FALSE)</f>
        <v>0.15</v>
      </c>
      <c r="Z1259" s="11" t="str">
        <f>VLOOKUP(Table1[[#This Row],[Sales_ID]],Sales!$A$2:$O$2001,10,FALSE)</f>
        <v>Credit Card</v>
      </c>
      <c r="AA1259" s="50">
        <f>VLOOKUP(Table1[[#This Row],[Sales_ID]],Sales!$A$2:$O$2001,15,FALSE)</f>
        <v>1219.4269999999999</v>
      </c>
    </row>
    <row r="1260" spans="1:27" x14ac:dyDescent="0.3">
      <c r="A1260" s="11" t="s">
        <v>803</v>
      </c>
      <c r="B1260" s="11" t="str">
        <f>PROPER(VLOOKUP(A1260,Customer!$A$2:$J$501,9,FALSE))</f>
        <v>Tyler Garner</v>
      </c>
      <c r="C1260" s="11" t="str">
        <f>PROPER(VLOOKUP(A1260,Customer!$A$2:$H$501,3,FALSE))</f>
        <v>64</v>
      </c>
      <c r="D1260" s="11" t="str">
        <f>PROPER(VLOOKUP(A1260,Customer!$A$2:$H$501,4,FALSE))</f>
        <v>Male</v>
      </c>
      <c r="E1260" s="11" t="str">
        <f>PROPER(VLOOKUP(A1260,Customer!$A$2:$H$501,5,FALSE))</f>
        <v>Port Coreyfort</v>
      </c>
      <c r="F1260" s="11" t="str">
        <f>PROPER(VLOOKUP(A1260,Customer!$A$2:$H$501,6,FALSE))</f>
        <v>Alabama</v>
      </c>
      <c r="G1260" s="11" t="str">
        <f>VLOOKUP(A1260,Customer!$A$2:$H$501,7,FALSE)</f>
        <v>USA</v>
      </c>
      <c r="H1260" s="11" t="str">
        <f>PROPER(VLOOKUP(A1260,Customer!$A$1:$J$501,10,FALSE))</f>
        <v>Silver</v>
      </c>
      <c r="I1260" s="11" t="s">
        <v>1565</v>
      </c>
      <c r="J1260" s="11" t="str">
        <f>VLOOKUP(I1260, Product!$A$2:$H$501, 2,FALSE)</f>
        <v>Adjustable Dumbbell Set</v>
      </c>
      <c r="K1260" s="11" t="str">
        <f>VLOOKUP(I1260,Product!$A$2:$H$501,3,FALSE)</f>
        <v>Sports</v>
      </c>
      <c r="L1260" s="11" t="str">
        <f>VLOOKUP(I1260, Product!$A$2:$H$501, 4,FALSE)</f>
        <v>Fitness</v>
      </c>
      <c r="M1260" s="11" t="str">
        <f>VLOOKUP(I1260, Product!$A$2:$H$501,5,FALSE)</f>
        <v>Hill PLC</v>
      </c>
      <c r="N1260" s="12">
        <f>VLOOKUP(I1260, Product!$A$2:$I$501,8,FALSE)</f>
        <v>495.72</v>
      </c>
      <c r="O1260" s="12">
        <f>VLOOKUP(I1260, Product!$A$2:$I$501,9,FALSE)</f>
        <v>323</v>
      </c>
      <c r="P1260" s="11" t="s">
        <v>1786</v>
      </c>
      <c r="Q1260" s="11" t="str">
        <f>VLOOKUP(P1260,Store_Dim!$A$2:$E$21,2,FALSE)</f>
        <v>Moore, Padilla and Butler</v>
      </c>
      <c r="R1260" s="11" t="str">
        <f>VLOOKUP(P1260,Store_Dim!$A$2:$E$21,3,FALSE)</f>
        <v>South</v>
      </c>
      <c r="S1260" s="11" t="str">
        <f>VLOOKUP(P1260,Store_Dim!$A$2:$E$21,4,FALSE)</f>
        <v>East Johnstad</v>
      </c>
      <c r="T1260" s="11" t="str">
        <f>VLOOKUP(P1260,Store_Dim!$A$2:$E$21,5,FALSE)</f>
        <v>Flagship</v>
      </c>
      <c r="U1260" s="11" t="s">
        <v>2156</v>
      </c>
      <c r="V1260" s="14">
        <f>VLOOKUP(Table1[[#This Row],[Sales_ID]],Sales!$A$2:$O$2001,2,FALSE)</f>
        <v>45478</v>
      </c>
      <c r="W1260" s="15">
        <f>VLOOKUP(Table1[[#This Row],[Sales_ID]],Sales!$A$2:$O$2001,12,FALSE)</f>
        <v>3</v>
      </c>
      <c r="X1260" s="16" t="str">
        <f>TEXT(VLOOKUP(Table1[[#This Row],[Sales_ID]],Sales!$A$2:$O$2001,13,FALSE),"₹#,##0")</f>
        <v>₹269</v>
      </c>
      <c r="Y1260" s="51">
        <f>VLOOKUP(Table1[[#This Row],[Sales_ID]],Sales!$A$2:$O$2001,14,FALSE)</f>
        <v>7.0000000000000007E-2</v>
      </c>
      <c r="Z1260" s="11" t="str">
        <f>VLOOKUP(Table1[[#This Row],[Sales_ID]],Sales!$A$2:$O$2001,10,FALSE)</f>
        <v>COD</v>
      </c>
      <c r="AA1260" s="50">
        <f>VLOOKUP(Table1[[#This Row],[Sales_ID]],Sales!$A$2:$O$2001,15,FALSE)</f>
        <v>750.20309999999995</v>
      </c>
    </row>
    <row r="1261" spans="1:27" x14ac:dyDescent="0.3">
      <c r="A1261" s="11" t="s">
        <v>821</v>
      </c>
      <c r="B1261" s="11" t="str">
        <f>PROPER(VLOOKUP(A1261,Customer!$A$2:$J$501,9,FALSE))</f>
        <v>Christopher David</v>
      </c>
      <c r="C1261" s="11" t="str">
        <f>PROPER(VLOOKUP(A1261,Customer!$A$2:$H$501,3,FALSE))</f>
        <v>42</v>
      </c>
      <c r="D1261" s="11" t="str">
        <f>PROPER(VLOOKUP(A1261,Customer!$A$2:$H$501,4,FALSE))</f>
        <v>Male</v>
      </c>
      <c r="E1261" s="11" t="str">
        <f>PROPER(VLOOKUP(A1261,Customer!$A$2:$H$501,5,FALSE))</f>
        <v>Karenmouth</v>
      </c>
      <c r="F1261" s="11" t="str">
        <f>PROPER(VLOOKUP(A1261,Customer!$A$2:$H$501,6,FALSE))</f>
        <v>Massachusetts</v>
      </c>
      <c r="G1261" s="11" t="str">
        <f>VLOOKUP(A1261,Customer!$A$2:$H$501,7,FALSE)</f>
        <v>USA</v>
      </c>
      <c r="H1261" s="11" t="str">
        <f>PROPER(VLOOKUP(A1261,Customer!$A$1:$J$501,10,FALSE))</f>
        <v>Silver</v>
      </c>
      <c r="I1261" s="11" t="s">
        <v>1684</v>
      </c>
      <c r="J1261" s="11" t="str">
        <f>VLOOKUP(I1261, Product!$A$2:$H$501, 2,FALSE)</f>
        <v>Wooden Nightstand</v>
      </c>
      <c r="K1261" s="11" t="str">
        <f>VLOOKUP(I1261,Product!$A$2:$H$501,3,FALSE)</f>
        <v>Home</v>
      </c>
      <c r="L1261" s="11" t="str">
        <f>VLOOKUP(I1261, Product!$A$2:$H$501, 4,FALSE)</f>
        <v>Furniture</v>
      </c>
      <c r="M1261" s="11" t="str">
        <f>VLOOKUP(I1261, Product!$A$2:$H$501,5,FALSE)</f>
        <v>Wolfe, Ross and Hester</v>
      </c>
      <c r="N1261" s="12">
        <f>VLOOKUP(I1261, Product!$A$2:$I$501,8,FALSE)</f>
        <v>243.7</v>
      </c>
      <c r="O1261" s="12">
        <f>VLOOKUP(I1261, Product!$A$2:$I$501,9,FALSE)</f>
        <v>130</v>
      </c>
      <c r="P1261" s="11" t="s">
        <v>1786</v>
      </c>
      <c r="Q1261" s="11" t="str">
        <f>VLOOKUP(P1261,Store_Dim!$A$2:$E$21,2,FALSE)</f>
        <v>Moore, Padilla and Butler</v>
      </c>
      <c r="R1261" s="11" t="str">
        <f>VLOOKUP(P1261,Store_Dim!$A$2:$E$21,3,FALSE)</f>
        <v>South</v>
      </c>
      <c r="S1261" s="11" t="str">
        <f>VLOOKUP(P1261,Store_Dim!$A$2:$E$21,4,FALSE)</f>
        <v>East Johnstad</v>
      </c>
      <c r="T1261" s="11" t="str">
        <f>VLOOKUP(P1261,Store_Dim!$A$2:$E$21,5,FALSE)</f>
        <v>Flagship</v>
      </c>
      <c r="U1261" s="11" t="s">
        <v>2157</v>
      </c>
      <c r="V1261" s="14">
        <f>VLOOKUP(Table1[[#This Row],[Sales_ID]],Sales!$A$2:$O$2001,2,FALSE)</f>
        <v>45890</v>
      </c>
      <c r="W1261" s="15">
        <f>VLOOKUP(Table1[[#This Row],[Sales_ID]],Sales!$A$2:$O$2001,12,FALSE)</f>
        <v>1</v>
      </c>
      <c r="X1261" s="16" t="str">
        <f>TEXT(VLOOKUP(Table1[[#This Row],[Sales_ID]],Sales!$A$2:$O$2001,13,FALSE),"₹#,##0")</f>
        <v>₹79</v>
      </c>
      <c r="Y1261" s="51">
        <f>VLOOKUP(Table1[[#This Row],[Sales_ID]],Sales!$A$2:$O$2001,14,FALSE)</f>
        <v>0.17</v>
      </c>
      <c r="Z1261" s="11" t="str">
        <f>VLOOKUP(Table1[[#This Row],[Sales_ID]],Sales!$A$2:$O$2001,10,FALSE)</f>
        <v>COD</v>
      </c>
      <c r="AA1261" s="50">
        <f>VLOOKUP(Table1[[#This Row],[Sales_ID]],Sales!$A$2:$O$2001,15,FALSE)</f>
        <v>65.155000000000001</v>
      </c>
    </row>
    <row r="1262" spans="1:27" x14ac:dyDescent="0.3">
      <c r="A1262" s="11" t="s">
        <v>455</v>
      </c>
      <c r="B1262" s="11" t="str">
        <f>PROPER(VLOOKUP(A1262,Customer!$A$2:$J$501,9,FALSE))</f>
        <v>Hayley Pope</v>
      </c>
      <c r="C1262" s="11" t="str">
        <f>PROPER(VLOOKUP(A1262,Customer!$A$2:$H$501,3,FALSE))</f>
        <v>62</v>
      </c>
      <c r="D1262" s="11" t="str">
        <f>PROPER(VLOOKUP(A1262,Customer!$A$2:$H$501,4,FALSE))</f>
        <v>Female</v>
      </c>
      <c r="E1262" s="11" t="str">
        <f>PROPER(VLOOKUP(A1262,Customer!$A$2:$H$501,5,FALSE))</f>
        <v>West Stephenville</v>
      </c>
      <c r="F1262" s="11" t="str">
        <f>PROPER(VLOOKUP(A1262,Customer!$A$2:$H$501,6,FALSE))</f>
        <v>Florida</v>
      </c>
      <c r="G1262" s="11" t="str">
        <f>VLOOKUP(A1262,Customer!$A$2:$H$501,7,FALSE)</f>
        <v>USA</v>
      </c>
      <c r="H1262" s="11" t="str">
        <f>PROPER(VLOOKUP(A1262,Customer!$A$1:$J$501,10,FALSE))</f>
        <v>Bronze</v>
      </c>
      <c r="I1262" s="11" t="s">
        <v>1620</v>
      </c>
      <c r="J1262" s="11" t="str">
        <f>VLOOKUP(I1262, Product!$A$2:$H$501, 2,FALSE)</f>
        <v>Women's Summer Dress</v>
      </c>
      <c r="K1262" s="11" t="str">
        <f>VLOOKUP(I1262,Product!$A$2:$H$501,3,FALSE)</f>
        <v>Clothing</v>
      </c>
      <c r="L1262" s="11" t="str">
        <f>VLOOKUP(I1262, Product!$A$2:$H$501, 4,FALSE)</f>
        <v>Tops</v>
      </c>
      <c r="M1262" s="11" t="str">
        <f>VLOOKUP(I1262, Product!$A$2:$H$501,5,FALSE)</f>
        <v>Smith-Mills</v>
      </c>
      <c r="N1262" s="12">
        <f>VLOOKUP(I1262, Product!$A$2:$I$501,8,FALSE)</f>
        <v>223.43</v>
      </c>
      <c r="O1262" s="12">
        <f>VLOOKUP(I1262, Product!$A$2:$I$501,9,FALSE)</f>
        <v>154</v>
      </c>
      <c r="P1262" s="11" t="s">
        <v>1769</v>
      </c>
      <c r="Q1262" s="11" t="str">
        <f>VLOOKUP(P1262,Store_Dim!$A$2:$E$21,2,FALSE)</f>
        <v>Alexander Group</v>
      </c>
      <c r="R1262" s="11" t="str">
        <f>VLOOKUP(P1262,Store_Dim!$A$2:$E$21,3,FALSE)</f>
        <v>South</v>
      </c>
      <c r="S1262" s="11" t="str">
        <f>VLOOKUP(P1262,Store_Dim!$A$2:$E$21,4,FALSE)</f>
        <v>Port Sharon</v>
      </c>
      <c r="T1262" s="11" t="str">
        <f>VLOOKUP(P1262,Store_Dim!$A$2:$E$21,5,FALSE)</f>
        <v>Online</v>
      </c>
      <c r="U1262" s="11" t="s">
        <v>2158</v>
      </c>
      <c r="V1262" s="14">
        <f>VLOOKUP(Table1[[#This Row],[Sales_ID]],Sales!$A$2:$O$2001,2,FALSE)</f>
        <v>45815</v>
      </c>
      <c r="W1262" s="15">
        <f>VLOOKUP(Table1[[#This Row],[Sales_ID]],Sales!$A$2:$O$2001,12,FALSE)</f>
        <v>3</v>
      </c>
      <c r="X1262" s="16" t="str">
        <f>TEXT(VLOOKUP(Table1[[#This Row],[Sales_ID]],Sales!$A$2:$O$2001,13,FALSE),"₹#,##0")</f>
        <v>₹399</v>
      </c>
      <c r="Y1262" s="51">
        <f>VLOOKUP(Table1[[#This Row],[Sales_ID]],Sales!$A$2:$O$2001,14,FALSE)</f>
        <v>0.02</v>
      </c>
      <c r="Z1262" s="11" t="str">
        <f>VLOOKUP(Table1[[#This Row],[Sales_ID]],Sales!$A$2:$O$2001,10,FALSE)</f>
        <v>Credit Card</v>
      </c>
      <c r="AA1262" s="50">
        <f>VLOOKUP(Table1[[#This Row],[Sales_ID]],Sales!$A$2:$O$2001,15,FALSE)</f>
        <v>1174.2947999999999</v>
      </c>
    </row>
    <row r="1263" spans="1:27" x14ac:dyDescent="0.3">
      <c r="A1263" s="11" t="s">
        <v>307</v>
      </c>
      <c r="B1263" s="11" t="str">
        <f>PROPER(VLOOKUP(A1263,Customer!$A$2:$J$501,9,FALSE))</f>
        <v>Richard Delgado</v>
      </c>
      <c r="C1263" s="11" t="str">
        <f>PROPER(VLOOKUP(A1263,Customer!$A$2:$H$501,3,FALSE))</f>
        <v>36</v>
      </c>
      <c r="D1263" s="11" t="str">
        <f>PROPER(VLOOKUP(A1263,Customer!$A$2:$H$501,4,FALSE))</f>
        <v>Male</v>
      </c>
      <c r="E1263" s="11" t="str">
        <f>PROPER(VLOOKUP(A1263,Customer!$A$2:$H$501,5,FALSE))</f>
        <v>West Theodorechester</v>
      </c>
      <c r="F1263" s="11" t="str">
        <f>PROPER(VLOOKUP(A1263,Customer!$A$2:$H$501,6,FALSE))</f>
        <v>Pennsylvania</v>
      </c>
      <c r="G1263" s="11" t="str">
        <f>VLOOKUP(A1263,Customer!$A$2:$H$501,7,FALSE)</f>
        <v>USA</v>
      </c>
      <c r="H1263" s="11" t="str">
        <f>PROPER(VLOOKUP(A1263,Customer!$A$1:$J$501,10,FALSE))</f>
        <v>Silver</v>
      </c>
      <c r="I1263" s="11" t="s">
        <v>1610</v>
      </c>
      <c r="J1263" s="11" t="str">
        <f>VLOOKUP(I1263, Product!$A$2:$H$501, 2,FALSE)</f>
        <v>Basketball</v>
      </c>
      <c r="K1263" s="11" t="str">
        <f>VLOOKUP(I1263,Product!$A$2:$H$501,3,FALSE)</f>
        <v>Sports</v>
      </c>
      <c r="L1263" s="11" t="str">
        <f>VLOOKUP(I1263, Product!$A$2:$H$501, 4,FALSE)</f>
        <v>Team Sports</v>
      </c>
      <c r="M1263" s="11" t="str">
        <f>VLOOKUP(I1263, Product!$A$2:$H$501,5,FALSE)</f>
        <v>Nolan-Snow</v>
      </c>
      <c r="N1263" s="12">
        <f>VLOOKUP(I1263, Product!$A$2:$I$501,8,FALSE)</f>
        <v>204.39</v>
      </c>
      <c r="O1263" s="12">
        <f>VLOOKUP(I1263, Product!$A$2:$I$501,9,FALSE)</f>
        <v>281</v>
      </c>
      <c r="P1263" s="11" t="s">
        <v>1813</v>
      </c>
      <c r="Q1263" s="11" t="str">
        <f>VLOOKUP(P1263,Store_Dim!$A$2:$E$21,2,FALSE)</f>
        <v>Mann-Austin</v>
      </c>
      <c r="R1263" s="11" t="str">
        <f>VLOOKUP(P1263,Store_Dim!$A$2:$E$21,3,FALSE)</f>
        <v>East</v>
      </c>
      <c r="S1263" s="11" t="str">
        <f>VLOOKUP(P1263,Store_Dim!$A$2:$E$21,4,FALSE)</f>
        <v>Vasquezborough</v>
      </c>
      <c r="T1263" s="11" t="str">
        <f>VLOOKUP(P1263,Store_Dim!$A$2:$E$21,5,FALSE)</f>
        <v>Online</v>
      </c>
      <c r="U1263" s="11" t="s">
        <v>2159</v>
      </c>
      <c r="V1263" s="14">
        <f>VLOOKUP(Table1[[#This Row],[Sales_ID]],Sales!$A$2:$O$2001,2,FALSE)</f>
        <v>45891</v>
      </c>
      <c r="W1263" s="15">
        <f>VLOOKUP(Table1[[#This Row],[Sales_ID]],Sales!$A$2:$O$2001,12,FALSE)</f>
        <v>3</v>
      </c>
      <c r="X1263" s="16" t="str">
        <f>TEXT(VLOOKUP(Table1[[#This Row],[Sales_ID]],Sales!$A$2:$O$2001,13,FALSE),"₹#,##0")</f>
        <v>₹456</v>
      </c>
      <c r="Y1263" s="51">
        <f>VLOOKUP(Table1[[#This Row],[Sales_ID]],Sales!$A$2:$O$2001,14,FALSE)</f>
        <v>0.01</v>
      </c>
      <c r="Z1263" s="11" t="str">
        <f>VLOOKUP(Table1[[#This Row],[Sales_ID]],Sales!$A$2:$O$2001,10,FALSE)</f>
        <v>PayPal</v>
      </c>
      <c r="AA1263" s="50">
        <f>VLOOKUP(Table1[[#This Row],[Sales_ID]],Sales!$A$2:$O$2001,15,FALSE)</f>
        <v>1353.7854</v>
      </c>
    </row>
    <row r="1264" spans="1:27" x14ac:dyDescent="0.3">
      <c r="A1264" s="11" t="s">
        <v>1095</v>
      </c>
      <c r="B1264" s="11" t="str">
        <f>PROPER(VLOOKUP(A1264,Customer!$A$2:$J$501,9,FALSE))</f>
        <v>Heather Valenzuela</v>
      </c>
      <c r="C1264" s="11" t="str">
        <f>PROPER(VLOOKUP(A1264,Customer!$A$2:$H$501,3,FALSE))</f>
        <v>31</v>
      </c>
      <c r="D1264" s="11" t="str">
        <f>PROPER(VLOOKUP(A1264,Customer!$A$2:$H$501,4,FALSE))</f>
        <v>Male</v>
      </c>
      <c r="E1264" s="11" t="str">
        <f>PROPER(VLOOKUP(A1264,Customer!$A$2:$H$501,5,FALSE))</f>
        <v>New Angiefurt</v>
      </c>
      <c r="F1264" s="11" t="str">
        <f>PROPER(VLOOKUP(A1264,Customer!$A$2:$H$501,6,FALSE))</f>
        <v>Alaska</v>
      </c>
      <c r="G1264" s="11" t="str">
        <f>VLOOKUP(A1264,Customer!$A$2:$H$501,7,FALSE)</f>
        <v>USA</v>
      </c>
      <c r="H1264" s="11" t="str">
        <f>PROPER(VLOOKUP(A1264,Customer!$A$1:$J$501,10,FALSE))</f>
        <v>Bronze</v>
      </c>
      <c r="I1264" s="11" t="s">
        <v>1648</v>
      </c>
      <c r="J1264" s="11" t="str">
        <f>VLOOKUP(I1264, Product!$A$2:$H$501, 2,FALSE)</f>
        <v>Boxing Hand Wraps</v>
      </c>
      <c r="K1264" s="11" t="str">
        <f>VLOOKUP(I1264,Product!$A$2:$H$501,3,FALSE)</f>
        <v>Sports</v>
      </c>
      <c r="L1264" s="11" t="str">
        <f>VLOOKUP(I1264, Product!$A$2:$H$501, 4,FALSE)</f>
        <v>Fitness</v>
      </c>
      <c r="M1264" s="11" t="str">
        <f>VLOOKUP(I1264, Product!$A$2:$H$501,5,FALSE)</f>
        <v>Smith-King</v>
      </c>
      <c r="N1264" s="12">
        <f>VLOOKUP(I1264, Product!$A$2:$I$501,8,FALSE)</f>
        <v>190.29</v>
      </c>
      <c r="O1264" s="12">
        <f>VLOOKUP(I1264, Product!$A$2:$I$501,9,FALSE)</f>
        <v>260</v>
      </c>
      <c r="P1264" s="11" t="s">
        <v>1773</v>
      </c>
      <c r="Q1264" s="11" t="str">
        <f>VLOOKUP(P1264,Store_Dim!$A$2:$E$21,2,FALSE)</f>
        <v>Gray Ltd</v>
      </c>
      <c r="R1264" s="11" t="str">
        <f>VLOOKUP(P1264,Store_Dim!$A$2:$E$21,3,FALSE)</f>
        <v>North</v>
      </c>
      <c r="S1264" s="11" t="str">
        <f>VLOOKUP(P1264,Store_Dim!$A$2:$E$21,4,FALSE)</f>
        <v>New Michaelchester</v>
      </c>
      <c r="T1264" s="11" t="str">
        <f>VLOOKUP(P1264,Store_Dim!$A$2:$E$21,5,FALSE)</f>
        <v>Outlet</v>
      </c>
      <c r="U1264" s="11" t="s">
        <v>2160</v>
      </c>
      <c r="V1264" s="14">
        <f>VLOOKUP(Table1[[#This Row],[Sales_ID]],Sales!$A$2:$O$2001,2,FALSE)</f>
        <v>45609</v>
      </c>
      <c r="W1264" s="15">
        <f>VLOOKUP(Table1[[#This Row],[Sales_ID]],Sales!$A$2:$O$2001,12,FALSE)</f>
        <v>2</v>
      </c>
      <c r="X1264" s="16" t="str">
        <f>TEXT(VLOOKUP(Table1[[#This Row],[Sales_ID]],Sales!$A$2:$O$2001,13,FALSE),"₹#,##0")</f>
        <v>₹613</v>
      </c>
      <c r="Y1264" s="51">
        <f>VLOOKUP(Table1[[#This Row],[Sales_ID]],Sales!$A$2:$O$2001,14,FALSE)</f>
        <v>0.15</v>
      </c>
      <c r="Z1264" s="11" t="str">
        <f>VLOOKUP(Table1[[#This Row],[Sales_ID]],Sales!$A$2:$O$2001,10,FALSE)</f>
        <v>PayPal</v>
      </c>
      <c r="AA1264" s="50">
        <f>VLOOKUP(Table1[[#This Row],[Sales_ID]],Sales!$A$2:$O$2001,15,FALSE)</f>
        <v>1042.491</v>
      </c>
    </row>
    <row r="1265" spans="1:27" x14ac:dyDescent="0.3">
      <c r="A1265" s="11" t="s">
        <v>1414</v>
      </c>
      <c r="B1265" s="11" t="str">
        <f>PROPER(VLOOKUP(A1265,Customer!$A$2:$J$501,9,FALSE))</f>
        <v>Kelly Garrett</v>
      </c>
      <c r="C1265" s="11" t="str">
        <f>PROPER(VLOOKUP(A1265,Customer!$A$2:$H$501,3,FALSE))</f>
        <v>62</v>
      </c>
      <c r="D1265" s="11" t="str">
        <f>PROPER(VLOOKUP(A1265,Customer!$A$2:$H$501,4,FALSE))</f>
        <v>Female</v>
      </c>
      <c r="E1265" s="11" t="str">
        <f>PROPER(VLOOKUP(A1265,Customer!$A$2:$H$501,5,FALSE))</f>
        <v>Port Taylorberg</v>
      </c>
      <c r="F1265" s="11" t="str">
        <f>PROPER(VLOOKUP(A1265,Customer!$A$2:$H$501,6,FALSE))</f>
        <v>Pennsylvania</v>
      </c>
      <c r="G1265" s="11" t="str">
        <f>VLOOKUP(A1265,Customer!$A$2:$H$501,7,FALSE)</f>
        <v>USA</v>
      </c>
      <c r="H1265" s="11" t="str">
        <f>PROPER(VLOOKUP(A1265,Customer!$A$1:$J$501,10,FALSE))</f>
        <v>Silver</v>
      </c>
      <c r="I1265" s="11" t="s">
        <v>1549</v>
      </c>
      <c r="J1265" s="11" t="str">
        <f>VLOOKUP(I1265, Product!$A$2:$H$501, 2,FALSE)</f>
        <v>Women's Casual Hoodie</v>
      </c>
      <c r="K1265" s="11" t="str">
        <f>VLOOKUP(I1265,Product!$A$2:$H$501,3,FALSE)</f>
        <v>Clothing</v>
      </c>
      <c r="L1265" s="11" t="str">
        <f>VLOOKUP(I1265, Product!$A$2:$H$501, 4,FALSE)</f>
        <v>Outerwear</v>
      </c>
      <c r="M1265" s="11" t="str">
        <f>VLOOKUP(I1265, Product!$A$2:$H$501,5,FALSE)</f>
        <v>Sims Inc</v>
      </c>
      <c r="N1265" s="12">
        <f>VLOOKUP(I1265, Product!$A$2:$I$501,8,FALSE)</f>
        <v>265.73266666666666</v>
      </c>
      <c r="O1265" s="12">
        <f>VLOOKUP(I1265, Product!$A$2:$I$501,9,FALSE)</f>
        <v>352</v>
      </c>
      <c r="P1265" s="11" t="s">
        <v>1799</v>
      </c>
      <c r="Q1265" s="11" t="str">
        <f>VLOOKUP(P1265,Store_Dim!$A$2:$E$21,2,FALSE)</f>
        <v>Mcdonald Inc</v>
      </c>
      <c r="R1265" s="11" t="str">
        <f>VLOOKUP(P1265,Store_Dim!$A$2:$E$21,3,FALSE)</f>
        <v>South</v>
      </c>
      <c r="S1265" s="11" t="str">
        <f>VLOOKUP(P1265,Store_Dim!$A$2:$E$21,4,FALSE)</f>
        <v>Christopherland</v>
      </c>
      <c r="T1265" s="11" t="str">
        <f>VLOOKUP(P1265,Store_Dim!$A$2:$E$21,5,FALSE)</f>
        <v>Outlet</v>
      </c>
      <c r="U1265" s="11" t="s">
        <v>2161</v>
      </c>
      <c r="V1265" s="14">
        <f>VLOOKUP(Table1[[#This Row],[Sales_ID]],Sales!$A$2:$O$2001,2,FALSE)</f>
        <v>45309</v>
      </c>
      <c r="W1265" s="15">
        <f>VLOOKUP(Table1[[#This Row],[Sales_ID]],Sales!$A$2:$O$2001,12,FALSE)</f>
        <v>4</v>
      </c>
      <c r="X1265" s="16" t="str">
        <f>TEXT(VLOOKUP(Table1[[#This Row],[Sales_ID]],Sales!$A$2:$O$2001,13,FALSE),"₹#,##0")</f>
        <v>₹972</v>
      </c>
      <c r="Y1265" s="51">
        <f>VLOOKUP(Table1[[#This Row],[Sales_ID]],Sales!$A$2:$O$2001,14,FALSE)</f>
        <v>0.28000000000000003</v>
      </c>
      <c r="Z1265" s="11" t="str">
        <f>VLOOKUP(Table1[[#This Row],[Sales_ID]],Sales!$A$2:$O$2001,10,FALSE)</f>
        <v>PayPal</v>
      </c>
      <c r="AA1265" s="50">
        <f>VLOOKUP(Table1[[#This Row],[Sales_ID]],Sales!$A$2:$O$2001,15,FALSE)</f>
        <v>2799.0720000000001</v>
      </c>
    </row>
    <row r="1266" spans="1:27" x14ac:dyDescent="0.3">
      <c r="A1266" s="11" t="s">
        <v>137</v>
      </c>
      <c r="B1266" s="11" t="str">
        <f>PROPER(VLOOKUP(A1266,Customer!$A$2:$J$501,9,FALSE))</f>
        <v>Christopher Olson</v>
      </c>
      <c r="C1266" s="11" t="str">
        <f>PROPER(VLOOKUP(A1266,Customer!$A$2:$H$501,3,FALSE))</f>
        <v>27</v>
      </c>
      <c r="D1266" s="11" t="str">
        <f>PROPER(VLOOKUP(A1266,Customer!$A$2:$H$501,4,FALSE))</f>
        <v>Female</v>
      </c>
      <c r="E1266" s="11" t="str">
        <f>PROPER(VLOOKUP(A1266,Customer!$A$2:$H$501,5,FALSE))</f>
        <v>West Richard</v>
      </c>
      <c r="F1266" s="11" t="str">
        <f>PROPER(VLOOKUP(A1266,Customer!$A$2:$H$501,6,FALSE))</f>
        <v>Maryland</v>
      </c>
      <c r="G1266" s="11" t="str">
        <f>VLOOKUP(A1266,Customer!$A$2:$H$501,7,FALSE)</f>
        <v>USA</v>
      </c>
      <c r="H1266" s="11" t="str">
        <f>PROPER(VLOOKUP(A1266,Customer!$A$1:$J$501,10,FALSE))</f>
        <v>Platinum</v>
      </c>
      <c r="I1266" s="11" t="s">
        <v>1604</v>
      </c>
      <c r="J1266" s="11" t="str">
        <f>VLOOKUP(I1266, Product!$A$2:$H$501, 2,FALSE)</f>
        <v>Sports Stopwatch Timer</v>
      </c>
      <c r="K1266" s="11" t="str">
        <f>VLOOKUP(I1266,Product!$A$2:$H$501,3,FALSE)</f>
        <v>Sports</v>
      </c>
      <c r="L1266" s="11" t="str">
        <f>VLOOKUP(I1266, Product!$A$2:$H$501, 4,FALSE)</f>
        <v>Accessories</v>
      </c>
      <c r="M1266" s="11" t="str">
        <f>VLOOKUP(I1266, Product!$A$2:$H$501,5,FALSE)</f>
        <v>Burns-Hansen</v>
      </c>
      <c r="N1266" s="12">
        <f>VLOOKUP(I1266, Product!$A$2:$I$501,8,FALSE)</f>
        <v>38.76</v>
      </c>
      <c r="O1266" s="12">
        <f>VLOOKUP(I1266, Product!$A$2:$I$501,9,FALSE)</f>
        <v>137</v>
      </c>
      <c r="P1266" s="11" t="s">
        <v>1779</v>
      </c>
      <c r="Q1266" s="11" t="str">
        <f>VLOOKUP(P1266,Store_Dim!$A$2:$E$21,2,FALSE)</f>
        <v>Martinez-Mullins</v>
      </c>
      <c r="R1266" s="11" t="str">
        <f>VLOOKUP(P1266,Store_Dim!$A$2:$E$21,3,FALSE)</f>
        <v>South</v>
      </c>
      <c r="S1266" s="11" t="str">
        <f>VLOOKUP(P1266,Store_Dim!$A$2:$E$21,4,FALSE)</f>
        <v>Williamsfurt</v>
      </c>
      <c r="T1266" s="11" t="str">
        <f>VLOOKUP(P1266,Store_Dim!$A$2:$E$21,5,FALSE)</f>
        <v>Online</v>
      </c>
      <c r="U1266" s="11" t="s">
        <v>2162</v>
      </c>
      <c r="V1266" s="14">
        <f>VLOOKUP(Table1[[#This Row],[Sales_ID]],Sales!$A$2:$O$2001,2,FALSE)</f>
        <v>45519</v>
      </c>
      <c r="W1266" s="15">
        <f>VLOOKUP(Table1[[#This Row],[Sales_ID]],Sales!$A$2:$O$2001,12,FALSE)</f>
        <v>3</v>
      </c>
      <c r="X1266" s="16" t="str">
        <f>TEXT(VLOOKUP(Table1[[#This Row],[Sales_ID]],Sales!$A$2:$O$2001,13,FALSE),"₹#,##0")</f>
        <v>₹885</v>
      </c>
      <c r="Y1266" s="51">
        <f>VLOOKUP(Table1[[#This Row],[Sales_ID]],Sales!$A$2:$O$2001,14,FALSE)</f>
        <v>0.06</v>
      </c>
      <c r="Z1266" s="11" t="str">
        <f>VLOOKUP(Table1[[#This Row],[Sales_ID]],Sales!$A$2:$O$2001,10,FALSE)</f>
        <v>PayPal</v>
      </c>
      <c r="AA1266" s="50">
        <f>VLOOKUP(Table1[[#This Row],[Sales_ID]],Sales!$A$2:$O$2001,15,FALSE)</f>
        <v>2495.4744000000001</v>
      </c>
    </row>
    <row r="1267" spans="1:27" x14ac:dyDescent="0.3">
      <c r="A1267" s="11" t="s">
        <v>314</v>
      </c>
      <c r="B1267" s="11" t="str">
        <f>PROPER(VLOOKUP(A1267,Customer!$A$2:$J$501,9,FALSE))</f>
        <v>Melissa Duffy Md</v>
      </c>
      <c r="C1267" s="11" t="str">
        <f>PROPER(VLOOKUP(A1267,Customer!$A$2:$H$501,3,FALSE))</f>
        <v>58</v>
      </c>
      <c r="D1267" s="11" t="str">
        <f>PROPER(VLOOKUP(A1267,Customer!$A$2:$H$501,4,FALSE))</f>
        <v>Female</v>
      </c>
      <c r="E1267" s="11" t="str">
        <f>PROPER(VLOOKUP(A1267,Customer!$A$2:$H$501,5,FALSE))</f>
        <v>East Jenna</v>
      </c>
      <c r="F1267" s="11" t="str">
        <f>PROPER(VLOOKUP(A1267,Customer!$A$2:$H$501,6,FALSE))</f>
        <v>South Carolina</v>
      </c>
      <c r="G1267" s="11" t="str">
        <f>VLOOKUP(A1267,Customer!$A$2:$H$501,7,FALSE)</f>
        <v>USA</v>
      </c>
      <c r="H1267" s="11" t="str">
        <f>PROPER(VLOOKUP(A1267,Customer!$A$1:$J$501,10,FALSE))</f>
        <v>Bronze</v>
      </c>
      <c r="I1267" s="11" t="s">
        <v>1562</v>
      </c>
      <c r="J1267" s="11" t="str">
        <f>VLOOKUP(I1267, Product!$A$2:$H$501, 2,FALSE)</f>
        <v>Wireless Bluetooth Earbuds</v>
      </c>
      <c r="K1267" s="11" t="str">
        <f>VLOOKUP(I1267,Product!$A$2:$H$501,3,FALSE)</f>
        <v>Electronics</v>
      </c>
      <c r="L1267" s="11" t="str">
        <f>VLOOKUP(I1267, Product!$A$2:$H$501, 4,FALSE)</f>
        <v>Audio</v>
      </c>
      <c r="M1267" s="11" t="str">
        <f>VLOOKUP(I1267, Product!$A$2:$H$501,5,FALSE)</f>
        <v>Perez-Johnston</v>
      </c>
      <c r="N1267" s="12">
        <f>VLOOKUP(I1267, Product!$A$2:$I$501,8,FALSE)</f>
        <v>439.07</v>
      </c>
      <c r="O1267" s="12">
        <f>VLOOKUP(I1267, Product!$A$2:$I$501,9,FALSE)</f>
        <v>142</v>
      </c>
      <c r="P1267" s="11" t="s">
        <v>1786</v>
      </c>
      <c r="Q1267" s="11" t="str">
        <f>VLOOKUP(P1267,Store_Dim!$A$2:$E$21,2,FALSE)</f>
        <v>Moore, Padilla and Butler</v>
      </c>
      <c r="R1267" s="11" t="str">
        <f>VLOOKUP(P1267,Store_Dim!$A$2:$E$21,3,FALSE)</f>
        <v>South</v>
      </c>
      <c r="S1267" s="11" t="str">
        <f>VLOOKUP(P1267,Store_Dim!$A$2:$E$21,4,FALSE)</f>
        <v>East Johnstad</v>
      </c>
      <c r="T1267" s="11" t="str">
        <f>VLOOKUP(P1267,Store_Dim!$A$2:$E$21,5,FALSE)</f>
        <v>Flagship</v>
      </c>
      <c r="U1267" s="11" t="s">
        <v>2163</v>
      </c>
      <c r="V1267" s="14">
        <f>VLOOKUP(Table1[[#This Row],[Sales_ID]],Sales!$A$2:$O$2001,2,FALSE)</f>
        <v>45921</v>
      </c>
      <c r="W1267" s="15">
        <f>VLOOKUP(Table1[[#This Row],[Sales_ID]],Sales!$A$2:$O$2001,12,FALSE)</f>
        <v>1</v>
      </c>
      <c r="X1267" s="16" t="str">
        <f>TEXT(VLOOKUP(Table1[[#This Row],[Sales_ID]],Sales!$A$2:$O$2001,13,FALSE),"₹#,##0")</f>
        <v>₹125</v>
      </c>
      <c r="Y1267" s="51">
        <f>VLOOKUP(Table1[[#This Row],[Sales_ID]],Sales!$A$2:$O$2001,14,FALSE)</f>
        <v>0.23</v>
      </c>
      <c r="Z1267" s="11" t="str">
        <f>VLOOKUP(Table1[[#This Row],[Sales_ID]],Sales!$A$2:$O$2001,10,FALSE)</f>
        <v>Credit Card</v>
      </c>
      <c r="AA1267" s="50">
        <f>VLOOKUP(Table1[[#This Row],[Sales_ID]],Sales!$A$2:$O$2001,15,FALSE)</f>
        <v>96.25</v>
      </c>
    </row>
    <row r="1268" spans="1:27" x14ac:dyDescent="0.3">
      <c r="A1268" s="11" t="s">
        <v>441</v>
      </c>
      <c r="B1268" s="11" t="str">
        <f>PROPER(VLOOKUP(A1268,Customer!$A$2:$J$501,9,FALSE))</f>
        <v>Susan Mcdonald</v>
      </c>
      <c r="C1268" s="11" t="str">
        <f>PROPER(VLOOKUP(A1268,Customer!$A$2:$H$501,3,FALSE))</f>
        <v>45</v>
      </c>
      <c r="D1268" s="11" t="str">
        <f>PROPER(VLOOKUP(A1268,Customer!$A$2:$H$501,4,FALSE))</f>
        <v>Male</v>
      </c>
      <c r="E1268" s="11" t="str">
        <f>PROPER(VLOOKUP(A1268,Customer!$A$2:$H$501,5,FALSE))</f>
        <v>East Ellen</v>
      </c>
      <c r="F1268" s="11" t="str">
        <f>PROPER(VLOOKUP(A1268,Customer!$A$2:$H$501,6,FALSE))</f>
        <v>Arkansas</v>
      </c>
      <c r="G1268" s="11" t="str">
        <f>VLOOKUP(A1268,Customer!$A$2:$H$501,7,FALSE)</f>
        <v>USA</v>
      </c>
      <c r="H1268" s="11" t="str">
        <f>PROPER(VLOOKUP(A1268,Customer!$A$1:$J$501,10,FALSE))</f>
        <v>Silver</v>
      </c>
      <c r="I1268" s="11" t="s">
        <v>1568</v>
      </c>
      <c r="J1268" s="11" t="str">
        <f>VLOOKUP(I1268, Product!$A$2:$H$501, 2,FALSE)</f>
        <v>Ceramic Kitchen Bowl Set</v>
      </c>
      <c r="K1268" s="11" t="str">
        <f>VLOOKUP(I1268,Product!$A$2:$H$501,3,FALSE)</f>
        <v>Home</v>
      </c>
      <c r="L1268" s="11" t="str">
        <f>VLOOKUP(I1268, Product!$A$2:$H$501, 4,FALSE)</f>
        <v>Kitchen</v>
      </c>
      <c r="M1268" s="11" t="str">
        <f>VLOOKUP(I1268, Product!$A$2:$H$501,5,FALSE)</f>
        <v>Hamilton Group</v>
      </c>
      <c r="N1268" s="12">
        <f>VLOOKUP(I1268, Product!$A$2:$I$501,8,FALSE)</f>
        <v>298.86</v>
      </c>
      <c r="O1268" s="12">
        <f>VLOOKUP(I1268, Product!$A$2:$I$501,9,FALSE)</f>
        <v>308</v>
      </c>
      <c r="P1268" s="11" t="s">
        <v>1801</v>
      </c>
      <c r="Q1268" s="11" t="str">
        <f>VLOOKUP(P1268,Store_Dim!$A$2:$E$21,2,FALSE)</f>
        <v>Shelton PLC</v>
      </c>
      <c r="R1268" s="11" t="str">
        <f>VLOOKUP(P1268,Store_Dim!$A$2:$E$21,3,FALSE)</f>
        <v>North</v>
      </c>
      <c r="S1268" s="11" t="str">
        <f>VLOOKUP(P1268,Store_Dim!$A$2:$E$21,4,FALSE)</f>
        <v>East Jenniferstad</v>
      </c>
      <c r="T1268" s="11" t="str">
        <f>VLOOKUP(P1268,Store_Dim!$A$2:$E$21,5,FALSE)</f>
        <v>Flagship</v>
      </c>
      <c r="U1268" s="11" t="s">
        <v>2164</v>
      </c>
      <c r="V1268" s="14">
        <f>VLOOKUP(Table1[[#This Row],[Sales_ID]],Sales!$A$2:$O$2001,2,FALSE)</f>
        <v>45465</v>
      </c>
      <c r="W1268" s="15">
        <f>VLOOKUP(Table1[[#This Row],[Sales_ID]],Sales!$A$2:$O$2001,12,FALSE)</f>
        <v>2</v>
      </c>
      <c r="X1268" s="16" t="str">
        <f>TEXT(VLOOKUP(Table1[[#This Row],[Sales_ID]],Sales!$A$2:$O$2001,13,FALSE),"₹#,##0")</f>
        <v>₹188</v>
      </c>
      <c r="Y1268" s="51">
        <f>VLOOKUP(Table1[[#This Row],[Sales_ID]],Sales!$A$2:$O$2001,14,FALSE)</f>
        <v>0.08</v>
      </c>
      <c r="Z1268" s="11" t="str">
        <f>VLOOKUP(Table1[[#This Row],[Sales_ID]],Sales!$A$2:$O$2001,10,FALSE)</f>
        <v>PayPal</v>
      </c>
      <c r="AA1268" s="50">
        <f>VLOOKUP(Table1[[#This Row],[Sales_ID]],Sales!$A$2:$O$2001,15,FALSE)</f>
        <v>346.38</v>
      </c>
    </row>
    <row r="1269" spans="1:27" x14ac:dyDescent="0.3">
      <c r="A1269" s="11" t="s">
        <v>719</v>
      </c>
      <c r="B1269" s="11" t="str">
        <f>PROPER(VLOOKUP(A1269,Customer!$A$2:$J$501,9,FALSE))</f>
        <v>Alejandro Doyle</v>
      </c>
      <c r="C1269" s="11" t="str">
        <f>PROPER(VLOOKUP(A1269,Customer!$A$2:$H$501,3,FALSE))</f>
        <v>35</v>
      </c>
      <c r="D1269" s="11" t="str">
        <f>PROPER(VLOOKUP(A1269,Customer!$A$2:$H$501,4,FALSE))</f>
        <v>Male</v>
      </c>
      <c r="E1269" s="11" t="str">
        <f>PROPER(VLOOKUP(A1269,Customer!$A$2:$H$501,5,FALSE))</f>
        <v>East Crystalton</v>
      </c>
      <c r="F1269" s="11" t="str">
        <f>PROPER(VLOOKUP(A1269,Customer!$A$2:$H$501,6,FALSE))</f>
        <v>New Mexico</v>
      </c>
      <c r="G1269" s="11" t="str">
        <f>VLOOKUP(A1269,Customer!$A$2:$H$501,7,FALSE)</f>
        <v>USA</v>
      </c>
      <c r="H1269" s="11" t="str">
        <f>PROPER(VLOOKUP(A1269,Customer!$A$1:$J$501,10,FALSE))</f>
        <v>Platinum</v>
      </c>
      <c r="I1269" s="11" t="s">
        <v>1640</v>
      </c>
      <c r="J1269" s="11" t="str">
        <f>VLOOKUP(I1269, Product!$A$2:$H$501, 2,FALSE)</f>
        <v>Men's Winter Jacket</v>
      </c>
      <c r="K1269" s="11" t="str">
        <f>VLOOKUP(I1269,Product!$A$2:$H$501,3,FALSE)</f>
        <v>Clothing</v>
      </c>
      <c r="L1269" s="11" t="str">
        <f>VLOOKUP(I1269, Product!$A$2:$H$501, 4,FALSE)</f>
        <v>Outerwear</v>
      </c>
      <c r="M1269" s="11" t="str">
        <f>VLOOKUP(I1269, Product!$A$2:$H$501,5,FALSE)</f>
        <v>Kelly, Smith and Perez</v>
      </c>
      <c r="N1269" s="12">
        <f>VLOOKUP(I1269, Product!$A$2:$I$501,8,FALSE)</f>
        <v>167.34</v>
      </c>
      <c r="O1269" s="12">
        <f>VLOOKUP(I1269, Product!$A$2:$I$501,9,FALSE)</f>
        <v>296</v>
      </c>
      <c r="P1269" s="11" t="s">
        <v>1776</v>
      </c>
      <c r="Q1269" s="11" t="str">
        <f>VLOOKUP(P1269,Store_Dim!$A$2:$E$21,2,FALSE)</f>
        <v>Benson-Elliott</v>
      </c>
      <c r="R1269" s="11" t="str">
        <f>VLOOKUP(P1269,Store_Dim!$A$2:$E$21,3,FALSE)</f>
        <v>East</v>
      </c>
      <c r="S1269" s="11" t="str">
        <f>VLOOKUP(P1269,Store_Dim!$A$2:$E$21,4,FALSE)</f>
        <v>Port Josephberg</v>
      </c>
      <c r="T1269" s="11" t="str">
        <f>VLOOKUP(P1269,Store_Dim!$A$2:$E$21,5,FALSE)</f>
        <v>Online</v>
      </c>
      <c r="U1269" s="11" t="s">
        <v>2165</v>
      </c>
      <c r="V1269" s="14">
        <f>VLOOKUP(Table1[[#This Row],[Sales_ID]],Sales!$A$2:$O$2001,2,FALSE)</f>
        <v>45303</v>
      </c>
      <c r="W1269" s="15">
        <f>VLOOKUP(Table1[[#This Row],[Sales_ID]],Sales!$A$2:$O$2001,12,FALSE)</f>
        <v>4</v>
      </c>
      <c r="X1269" s="16" t="str">
        <f>TEXT(VLOOKUP(Table1[[#This Row],[Sales_ID]],Sales!$A$2:$O$2001,13,FALSE),"₹#,##0")</f>
        <v>₹344</v>
      </c>
      <c r="Y1269" s="51">
        <f>VLOOKUP(Table1[[#This Row],[Sales_ID]],Sales!$A$2:$O$2001,14,FALSE)</f>
        <v>0.25</v>
      </c>
      <c r="Z1269" s="11" t="str">
        <f>VLOOKUP(Table1[[#This Row],[Sales_ID]],Sales!$A$2:$O$2001,10,FALSE)</f>
        <v>PayPal</v>
      </c>
      <c r="AA1269" s="50">
        <f>VLOOKUP(Table1[[#This Row],[Sales_ID]],Sales!$A$2:$O$2001,15,FALSE)</f>
        <v>1032.3599999999999</v>
      </c>
    </row>
    <row r="1270" spans="1:27" x14ac:dyDescent="0.3">
      <c r="A1270" s="11" t="s">
        <v>1080</v>
      </c>
      <c r="B1270" s="11" t="str">
        <f>PROPER(VLOOKUP(A1270,Customer!$A$2:$J$501,9,FALSE))</f>
        <v>Evelyn Brown</v>
      </c>
      <c r="C1270" s="11" t="str">
        <f>PROPER(VLOOKUP(A1270,Customer!$A$2:$H$501,3,FALSE))</f>
        <v>39</v>
      </c>
      <c r="D1270" s="11" t="str">
        <f>PROPER(VLOOKUP(A1270,Customer!$A$2:$H$501,4,FALSE))</f>
        <v>Male</v>
      </c>
      <c r="E1270" s="11" t="str">
        <f>PROPER(VLOOKUP(A1270,Customer!$A$2:$H$501,5,FALSE))</f>
        <v>West Victoriaborough</v>
      </c>
      <c r="F1270" s="11" t="str">
        <f>PROPER(VLOOKUP(A1270,Customer!$A$2:$H$501,6,FALSE))</f>
        <v>New Mexico</v>
      </c>
      <c r="G1270" s="11" t="str">
        <f>VLOOKUP(A1270,Customer!$A$2:$H$501,7,FALSE)</f>
        <v>USA</v>
      </c>
      <c r="H1270" s="11" t="str">
        <f>PROPER(VLOOKUP(A1270,Customer!$A$1:$J$501,10,FALSE))</f>
        <v>Gold</v>
      </c>
      <c r="I1270" s="11" t="s">
        <v>1706</v>
      </c>
      <c r="J1270" s="11" t="str">
        <f>VLOOKUP(I1270, Product!$A$2:$H$501, 2,FALSE)</f>
        <v>Decorative Lamp Shade</v>
      </c>
      <c r="K1270" s="11" t="str">
        <f>VLOOKUP(I1270,Product!$A$2:$H$501,3,FALSE)</f>
        <v>Home</v>
      </c>
      <c r="L1270" s="11" t="str">
        <f>VLOOKUP(I1270, Product!$A$2:$H$501, 4,FALSE)</f>
        <v>Lighting</v>
      </c>
      <c r="M1270" s="11" t="str">
        <f>VLOOKUP(I1270, Product!$A$2:$H$501,5,FALSE)</f>
        <v>Ramirez-Hanson</v>
      </c>
      <c r="N1270" s="12">
        <f>VLOOKUP(I1270, Product!$A$2:$I$501,8,FALSE)</f>
        <v>228.53</v>
      </c>
      <c r="O1270" s="12">
        <f>VLOOKUP(I1270, Product!$A$2:$I$501,9,FALSE)</f>
        <v>469</v>
      </c>
      <c r="P1270" s="11" t="s">
        <v>1757</v>
      </c>
      <c r="Q1270" s="11" t="str">
        <f>VLOOKUP(P1270,Store_Dim!$A$2:$E$21,2,FALSE)</f>
        <v>Martinez, Adkins and Johnson</v>
      </c>
      <c r="R1270" s="11" t="str">
        <f>VLOOKUP(P1270,Store_Dim!$A$2:$E$21,3,FALSE)</f>
        <v>North</v>
      </c>
      <c r="S1270" s="11" t="str">
        <f>VLOOKUP(P1270,Store_Dim!$A$2:$E$21,4,FALSE)</f>
        <v>Danielmouth</v>
      </c>
      <c r="T1270" s="11" t="str">
        <f>VLOOKUP(P1270,Store_Dim!$A$2:$E$21,5,FALSE)</f>
        <v>Flagship</v>
      </c>
      <c r="U1270" s="11" t="s">
        <v>1860</v>
      </c>
      <c r="V1270" s="14">
        <f>VLOOKUP(Table1[[#This Row],[Sales_ID]],Sales!$A$2:$O$2001,2,FALSE)</f>
        <v>45215</v>
      </c>
      <c r="W1270" s="15">
        <f>VLOOKUP(Table1[[#This Row],[Sales_ID]],Sales!$A$2:$O$2001,12,FALSE)</f>
        <v>2.5</v>
      </c>
      <c r="X1270" s="16" t="str">
        <f>TEXT(VLOOKUP(Table1[[#This Row],[Sales_ID]],Sales!$A$2:$O$2001,13,FALSE),"₹#,##0")</f>
        <v>₹873</v>
      </c>
      <c r="Y1270" s="51">
        <f>VLOOKUP(Table1[[#This Row],[Sales_ID]],Sales!$A$2:$O$2001,14,FALSE)</f>
        <v>0.18</v>
      </c>
      <c r="Z1270" s="11" t="str">
        <f>VLOOKUP(Table1[[#This Row],[Sales_ID]],Sales!$A$2:$O$2001,10,FALSE)</f>
        <v>Credit Card</v>
      </c>
      <c r="AA1270" s="50">
        <f>VLOOKUP(Table1[[#This Row],[Sales_ID]],Sales!$A$2:$O$2001,15,FALSE)</f>
        <v>2148.1212</v>
      </c>
    </row>
    <row r="1271" spans="1:27" x14ac:dyDescent="0.3">
      <c r="A1271" s="11" t="s">
        <v>181</v>
      </c>
      <c r="B1271" s="11" t="str">
        <f>PROPER(VLOOKUP(A1271,Customer!$A$2:$J$501,9,FALSE))</f>
        <v>Gina Knight</v>
      </c>
      <c r="C1271" s="11" t="str">
        <f>PROPER(VLOOKUP(A1271,Customer!$A$2:$H$501,3,FALSE))</f>
        <v>54</v>
      </c>
      <c r="D1271" s="11" t="str">
        <f>PROPER(VLOOKUP(A1271,Customer!$A$2:$H$501,4,FALSE))</f>
        <v>Female</v>
      </c>
      <c r="E1271" s="11" t="str">
        <f>PROPER(VLOOKUP(A1271,Customer!$A$2:$H$501,5,FALSE))</f>
        <v>Lake Roberthaven</v>
      </c>
      <c r="F1271" s="11" t="str">
        <f>PROPER(VLOOKUP(A1271,Customer!$A$2:$H$501,6,FALSE))</f>
        <v>Nevada</v>
      </c>
      <c r="G1271" s="11" t="str">
        <f>VLOOKUP(A1271,Customer!$A$2:$H$501,7,FALSE)</f>
        <v>USA</v>
      </c>
      <c r="H1271" s="11" t="str">
        <f>PROPER(VLOOKUP(A1271,Customer!$A$1:$J$501,10,FALSE))</f>
        <v>Silver</v>
      </c>
      <c r="I1271" s="11" t="s">
        <v>1582</v>
      </c>
      <c r="J1271" s="11" t="str">
        <f>VLOOKUP(I1271, Product!$A$2:$H$501, 2,FALSE)</f>
        <v>Soccer Training Cone Set</v>
      </c>
      <c r="K1271" s="11" t="str">
        <f>VLOOKUP(I1271,Product!$A$2:$H$501,3,FALSE)</f>
        <v>Sports</v>
      </c>
      <c r="L1271" s="11" t="str">
        <f>VLOOKUP(I1271, Product!$A$2:$H$501, 4,FALSE)</f>
        <v>Accessories</v>
      </c>
      <c r="M1271" s="11" t="str">
        <f>VLOOKUP(I1271, Product!$A$2:$H$501,5,FALSE)</f>
        <v>Ford, Murphy and Wilson</v>
      </c>
      <c r="N1271" s="12">
        <f>VLOOKUP(I1271, Product!$A$2:$I$501,8,FALSE)</f>
        <v>144.53</v>
      </c>
      <c r="O1271" s="12">
        <f>VLOOKUP(I1271, Product!$A$2:$I$501,9,FALSE)</f>
        <v>367</v>
      </c>
      <c r="P1271" s="11" t="s">
        <v>1813</v>
      </c>
      <c r="Q1271" s="11" t="str">
        <f>VLOOKUP(P1271,Store_Dim!$A$2:$E$21,2,FALSE)</f>
        <v>Mann-Austin</v>
      </c>
      <c r="R1271" s="11" t="str">
        <f>VLOOKUP(P1271,Store_Dim!$A$2:$E$21,3,FALSE)</f>
        <v>East</v>
      </c>
      <c r="S1271" s="11" t="str">
        <f>VLOOKUP(P1271,Store_Dim!$A$2:$E$21,4,FALSE)</f>
        <v>Vasquezborough</v>
      </c>
      <c r="T1271" s="11" t="str">
        <f>VLOOKUP(P1271,Store_Dim!$A$2:$E$21,5,FALSE)</f>
        <v>Online</v>
      </c>
      <c r="U1271" s="11" t="s">
        <v>2166</v>
      </c>
      <c r="V1271" s="14">
        <f>VLOOKUP(Table1[[#This Row],[Sales_ID]],Sales!$A$2:$O$2001,2,FALSE)</f>
        <v>45218</v>
      </c>
      <c r="W1271" s="15">
        <f>VLOOKUP(Table1[[#This Row],[Sales_ID]],Sales!$A$2:$O$2001,12,FALSE)</f>
        <v>3</v>
      </c>
      <c r="X1271" s="16" t="str">
        <f>TEXT(VLOOKUP(Table1[[#This Row],[Sales_ID]],Sales!$A$2:$O$2001,13,FALSE),"₹#,##0")</f>
        <v>₹998</v>
      </c>
      <c r="Y1271" s="51">
        <f>VLOOKUP(Table1[[#This Row],[Sales_ID]],Sales!$A$2:$O$2001,14,FALSE)</f>
        <v>0.09</v>
      </c>
      <c r="Z1271" s="11" t="str">
        <f>VLOOKUP(Table1[[#This Row],[Sales_ID]],Sales!$A$2:$O$2001,10,FALSE)</f>
        <v>COD</v>
      </c>
      <c r="AA1271" s="50">
        <f>VLOOKUP(Table1[[#This Row],[Sales_ID]],Sales!$A$2:$O$2001,15,FALSE)</f>
        <v>2724.4034999999999</v>
      </c>
    </row>
    <row r="1272" spans="1:27" x14ac:dyDescent="0.3">
      <c r="A1272" s="11" t="s">
        <v>505</v>
      </c>
      <c r="B1272" s="11" t="str">
        <f>PROPER(VLOOKUP(A1272,Customer!$A$2:$J$501,9,FALSE))</f>
        <v>Stephanie Conway</v>
      </c>
      <c r="C1272" s="11" t="str">
        <f>PROPER(VLOOKUP(A1272,Customer!$A$2:$H$501,3,FALSE))</f>
        <v>24</v>
      </c>
      <c r="D1272" s="11" t="str">
        <f>PROPER(VLOOKUP(A1272,Customer!$A$2:$H$501,4,FALSE))</f>
        <v>Male</v>
      </c>
      <c r="E1272" s="11" t="str">
        <f>PROPER(VLOOKUP(A1272,Customer!$A$2:$H$501,5,FALSE))</f>
        <v>Port Frankmouth</v>
      </c>
      <c r="F1272" s="11" t="str">
        <f>PROPER(VLOOKUP(A1272,Customer!$A$2:$H$501,6,FALSE))</f>
        <v>Mississippi</v>
      </c>
      <c r="G1272" s="11" t="str">
        <f>VLOOKUP(A1272,Customer!$A$2:$H$501,7,FALSE)</f>
        <v>USA</v>
      </c>
      <c r="H1272" s="11" t="str">
        <f>PROPER(VLOOKUP(A1272,Customer!$A$1:$J$501,10,FALSE))</f>
        <v>Gold</v>
      </c>
      <c r="I1272" s="11" t="s">
        <v>1570</v>
      </c>
      <c r="J1272" s="11" t="str">
        <f>VLOOKUP(I1272, Product!$A$2:$H$501, 2,FALSE)</f>
        <v>HD Smart TV Stick</v>
      </c>
      <c r="K1272" s="11" t="str">
        <f>VLOOKUP(I1272,Product!$A$2:$H$501,3,FALSE)</f>
        <v>Electronics</v>
      </c>
      <c r="L1272" s="11" t="str">
        <f>VLOOKUP(I1272, Product!$A$2:$H$501, 4,FALSE)</f>
        <v>Accessories</v>
      </c>
      <c r="M1272" s="11" t="str">
        <f>VLOOKUP(I1272, Product!$A$2:$H$501,5,FALSE)</f>
        <v>Gibson, Hobbs and Weaver</v>
      </c>
      <c r="N1272" s="12">
        <f>VLOOKUP(I1272, Product!$A$2:$I$501,8,FALSE)</f>
        <v>449.4</v>
      </c>
      <c r="O1272" s="12">
        <f>VLOOKUP(I1272, Product!$A$2:$I$501,9,FALSE)</f>
        <v>274.7</v>
      </c>
      <c r="P1272" s="11" t="s">
        <v>1801</v>
      </c>
      <c r="Q1272" s="11" t="str">
        <f>VLOOKUP(P1272,Store_Dim!$A$2:$E$21,2,FALSE)</f>
        <v>Shelton PLC</v>
      </c>
      <c r="R1272" s="11" t="str">
        <f>VLOOKUP(P1272,Store_Dim!$A$2:$E$21,3,FALSE)</f>
        <v>North</v>
      </c>
      <c r="S1272" s="11" t="str">
        <f>VLOOKUP(P1272,Store_Dim!$A$2:$E$21,4,FALSE)</f>
        <v>East Jenniferstad</v>
      </c>
      <c r="T1272" s="11" t="str">
        <f>VLOOKUP(P1272,Store_Dim!$A$2:$E$21,5,FALSE)</f>
        <v>Flagship</v>
      </c>
      <c r="U1272" s="11" t="s">
        <v>2167</v>
      </c>
      <c r="V1272" s="14">
        <f>VLOOKUP(Table1[[#This Row],[Sales_ID]],Sales!$A$2:$O$2001,2,FALSE)</f>
        <v>45727</v>
      </c>
      <c r="W1272" s="15">
        <f>VLOOKUP(Table1[[#This Row],[Sales_ID]],Sales!$A$2:$O$2001,12,FALSE)</f>
        <v>3</v>
      </c>
      <c r="X1272" s="16" t="str">
        <f>TEXT(VLOOKUP(Table1[[#This Row],[Sales_ID]],Sales!$A$2:$O$2001,13,FALSE),"₹#,##0")</f>
        <v>₹122</v>
      </c>
      <c r="Y1272" s="51">
        <f>VLOOKUP(Table1[[#This Row],[Sales_ID]],Sales!$A$2:$O$2001,14,FALSE)</f>
        <v>7.0000000000000007E-2</v>
      </c>
      <c r="Z1272" s="11" t="str">
        <f>VLOOKUP(Table1[[#This Row],[Sales_ID]],Sales!$A$2:$O$2001,10,FALSE)</f>
        <v>PayPal</v>
      </c>
      <c r="AA1272" s="50">
        <f>VLOOKUP(Table1[[#This Row],[Sales_ID]],Sales!$A$2:$O$2001,15,FALSE)</f>
        <v>339.37560000000002</v>
      </c>
    </row>
    <row r="1273" spans="1:27" x14ac:dyDescent="0.3">
      <c r="A1273" s="11" t="s">
        <v>716</v>
      </c>
      <c r="B1273" s="11" t="str">
        <f>PROPER(VLOOKUP(A1273,Customer!$A$2:$J$501,9,FALSE))</f>
        <v>Lisa Young</v>
      </c>
      <c r="C1273" s="11" t="str">
        <f>PROPER(VLOOKUP(A1273,Customer!$A$2:$H$501,3,FALSE))</f>
        <v>38</v>
      </c>
      <c r="D1273" s="11" t="str">
        <f>PROPER(VLOOKUP(A1273,Customer!$A$2:$H$501,4,FALSE))</f>
        <v>Male</v>
      </c>
      <c r="E1273" s="11" t="str">
        <f>PROPER(VLOOKUP(A1273,Customer!$A$2:$H$501,5,FALSE))</f>
        <v>Maybury</v>
      </c>
      <c r="F1273" s="11" t="str">
        <f>PROPER(VLOOKUP(A1273,Customer!$A$2:$H$501,6,FALSE))</f>
        <v>Georgia</v>
      </c>
      <c r="G1273" s="11" t="str">
        <f>VLOOKUP(A1273,Customer!$A$2:$H$501,7,FALSE)</f>
        <v>USA</v>
      </c>
      <c r="H1273" s="11" t="str">
        <f>PROPER(VLOOKUP(A1273,Customer!$A$1:$J$501,10,FALSE))</f>
        <v>Platinum</v>
      </c>
      <c r="I1273" s="11" t="s">
        <v>1684</v>
      </c>
      <c r="J1273" s="11" t="str">
        <f>VLOOKUP(I1273, Product!$A$2:$H$501, 2,FALSE)</f>
        <v>Wooden Nightstand</v>
      </c>
      <c r="K1273" s="11" t="str">
        <f>VLOOKUP(I1273,Product!$A$2:$H$501,3,FALSE)</f>
        <v>Home</v>
      </c>
      <c r="L1273" s="11" t="str">
        <f>VLOOKUP(I1273, Product!$A$2:$H$501, 4,FALSE)</f>
        <v>Furniture</v>
      </c>
      <c r="M1273" s="11" t="str">
        <f>VLOOKUP(I1273, Product!$A$2:$H$501,5,FALSE)</f>
        <v>Wolfe, Ross and Hester</v>
      </c>
      <c r="N1273" s="12">
        <f>VLOOKUP(I1273, Product!$A$2:$I$501,8,FALSE)</f>
        <v>243.7</v>
      </c>
      <c r="O1273" s="12">
        <f>VLOOKUP(I1273, Product!$A$2:$I$501,9,FALSE)</f>
        <v>130</v>
      </c>
      <c r="P1273" s="11" t="s">
        <v>1789</v>
      </c>
      <c r="Q1273" s="11" t="str">
        <f>VLOOKUP(P1273,Store_Dim!$A$2:$E$21,2,FALSE)</f>
        <v>Hill, Wagner and Ballard</v>
      </c>
      <c r="R1273" s="11" t="str">
        <f>VLOOKUP(P1273,Store_Dim!$A$2:$E$21,3,FALSE)</f>
        <v>East</v>
      </c>
      <c r="S1273" s="11" t="str">
        <f>VLOOKUP(P1273,Store_Dim!$A$2:$E$21,4,FALSE)</f>
        <v>East Davidville</v>
      </c>
      <c r="T1273" s="11" t="str">
        <f>VLOOKUP(P1273,Store_Dim!$A$2:$E$21,5,FALSE)</f>
        <v>Online</v>
      </c>
      <c r="U1273" s="11" t="s">
        <v>2168</v>
      </c>
      <c r="V1273" s="14">
        <f>VLOOKUP(Table1[[#This Row],[Sales_ID]],Sales!$A$2:$O$2001,2,FALSE)</f>
        <v>45557</v>
      </c>
      <c r="W1273" s="15">
        <f>VLOOKUP(Table1[[#This Row],[Sales_ID]],Sales!$A$2:$O$2001,12,FALSE)</f>
        <v>2</v>
      </c>
      <c r="X1273" s="16" t="str">
        <f>TEXT(VLOOKUP(Table1[[#This Row],[Sales_ID]],Sales!$A$2:$O$2001,13,FALSE),"₹#,##0")</f>
        <v>₹693</v>
      </c>
      <c r="Y1273" s="51">
        <f>VLOOKUP(Table1[[#This Row],[Sales_ID]],Sales!$A$2:$O$2001,14,FALSE)</f>
        <v>0.13</v>
      </c>
      <c r="Z1273" s="11" t="str">
        <f>VLOOKUP(Table1[[#This Row],[Sales_ID]],Sales!$A$2:$O$2001,10,FALSE)</f>
        <v>PayPal</v>
      </c>
      <c r="AA1273" s="50">
        <f>VLOOKUP(Table1[[#This Row],[Sales_ID]],Sales!$A$2:$O$2001,15,FALSE)</f>
        <v>1205.3327999999999</v>
      </c>
    </row>
    <row r="1274" spans="1:27" x14ac:dyDescent="0.3">
      <c r="A1274" s="11" t="s">
        <v>114</v>
      </c>
      <c r="B1274" s="11" t="str">
        <f>PROPER(VLOOKUP(A1274,Customer!$A$2:$J$501,9,FALSE))</f>
        <v>Leslie Johnson</v>
      </c>
      <c r="C1274" s="11" t="str">
        <f>PROPER(VLOOKUP(A1274,Customer!$A$2:$H$501,3,FALSE))</f>
        <v>31</v>
      </c>
      <c r="D1274" s="11" t="str">
        <f>PROPER(VLOOKUP(A1274,Customer!$A$2:$H$501,4,FALSE))</f>
        <v>Male</v>
      </c>
      <c r="E1274" s="11" t="str">
        <f>PROPER(VLOOKUP(A1274,Customer!$A$2:$H$501,5,FALSE))</f>
        <v>Mollyshire</v>
      </c>
      <c r="F1274" s="11" t="str">
        <f>PROPER(VLOOKUP(A1274,Customer!$A$2:$H$501,6,FALSE))</f>
        <v>Utah</v>
      </c>
      <c r="G1274" s="11" t="str">
        <f>VLOOKUP(A1274,Customer!$A$2:$H$501,7,FALSE)</f>
        <v>USA</v>
      </c>
      <c r="H1274" s="11" t="str">
        <f>PROPER(VLOOKUP(A1274,Customer!$A$1:$J$501,10,FALSE))</f>
        <v>Platinum</v>
      </c>
      <c r="I1274" s="11" t="s">
        <v>1596</v>
      </c>
      <c r="J1274" s="11" t="str">
        <f>VLOOKUP(I1274, Product!$A$2:$H$501, 2,FALSE)</f>
        <v>Foldable Camping Chair</v>
      </c>
      <c r="K1274" s="11" t="str">
        <f>VLOOKUP(I1274,Product!$A$2:$H$501,3,FALSE)</f>
        <v>Sports</v>
      </c>
      <c r="L1274" s="11" t="str">
        <f>VLOOKUP(I1274, Product!$A$2:$H$501, 4,FALSE)</f>
        <v>Outdoor</v>
      </c>
      <c r="M1274" s="11" t="str">
        <f>VLOOKUP(I1274, Product!$A$2:$H$501,5,FALSE)</f>
        <v>Cook Ltd</v>
      </c>
      <c r="N1274" s="12">
        <f>VLOOKUP(I1274, Product!$A$2:$I$501,8,FALSE)</f>
        <v>166.06</v>
      </c>
      <c r="O1274" s="12">
        <f>VLOOKUP(I1274, Product!$A$2:$I$501,9,FALSE)</f>
        <v>340</v>
      </c>
      <c r="P1274" s="11" t="s">
        <v>1813</v>
      </c>
      <c r="Q1274" s="11" t="str">
        <f>VLOOKUP(P1274,Store_Dim!$A$2:$E$21,2,FALSE)</f>
        <v>Mann-Austin</v>
      </c>
      <c r="R1274" s="11" t="str">
        <f>VLOOKUP(P1274,Store_Dim!$A$2:$E$21,3,FALSE)</f>
        <v>East</v>
      </c>
      <c r="S1274" s="11" t="str">
        <f>VLOOKUP(P1274,Store_Dim!$A$2:$E$21,4,FALSE)</f>
        <v>Vasquezborough</v>
      </c>
      <c r="T1274" s="11" t="str">
        <f>VLOOKUP(P1274,Store_Dim!$A$2:$E$21,5,FALSE)</f>
        <v>Online</v>
      </c>
      <c r="U1274" s="11" t="s">
        <v>2169</v>
      </c>
      <c r="V1274" s="14">
        <f>VLOOKUP(Table1[[#This Row],[Sales_ID]],Sales!$A$2:$O$2001,2,FALSE)</f>
        <v>45623</v>
      </c>
      <c r="W1274" s="15">
        <f>VLOOKUP(Table1[[#This Row],[Sales_ID]],Sales!$A$2:$O$2001,12,FALSE)</f>
        <v>3</v>
      </c>
      <c r="X1274" s="16" t="str">
        <f>TEXT(VLOOKUP(Table1[[#This Row],[Sales_ID]],Sales!$A$2:$O$2001,13,FALSE),"₹#,##0")</f>
        <v>₹795</v>
      </c>
      <c r="Y1274" s="51">
        <f>VLOOKUP(Table1[[#This Row],[Sales_ID]],Sales!$A$2:$O$2001,14,FALSE)</f>
        <v>0.03</v>
      </c>
      <c r="Z1274" s="11" t="str">
        <f>VLOOKUP(Table1[[#This Row],[Sales_ID]],Sales!$A$2:$O$2001,10,FALSE)</f>
        <v>PayPal</v>
      </c>
      <c r="AA1274" s="50">
        <f>VLOOKUP(Table1[[#This Row],[Sales_ID]],Sales!$A$2:$O$2001,15,FALSE)</f>
        <v>2312.2568999999999</v>
      </c>
    </row>
    <row r="1275" spans="1:27" x14ac:dyDescent="0.3">
      <c r="A1275" s="11" t="s">
        <v>67</v>
      </c>
      <c r="B1275" s="11" t="str">
        <f>PROPER(VLOOKUP(A1275,Customer!$A$2:$J$501,9,FALSE))</f>
        <v>Ashley Cohen</v>
      </c>
      <c r="C1275" s="11" t="str">
        <f>PROPER(VLOOKUP(A1275,Customer!$A$2:$H$501,3,FALSE))</f>
        <v>53</v>
      </c>
      <c r="D1275" s="11" t="str">
        <f>PROPER(VLOOKUP(A1275,Customer!$A$2:$H$501,4,FALSE))</f>
        <v>Female</v>
      </c>
      <c r="E1275" s="11" t="str">
        <f>PROPER(VLOOKUP(A1275,Customer!$A$2:$H$501,5,FALSE))</f>
        <v>Lake Kristamouth</v>
      </c>
      <c r="F1275" s="11" t="str">
        <f>PROPER(VLOOKUP(A1275,Customer!$A$2:$H$501,6,FALSE))</f>
        <v>Nebraska</v>
      </c>
      <c r="G1275" s="11" t="str">
        <f>VLOOKUP(A1275,Customer!$A$2:$H$501,7,FALSE)</f>
        <v>USA</v>
      </c>
      <c r="H1275" s="11" t="str">
        <f>PROPER(VLOOKUP(A1275,Customer!$A$1:$J$501,10,FALSE))</f>
        <v>Silver</v>
      </c>
      <c r="I1275" s="11" t="s">
        <v>1600</v>
      </c>
      <c r="J1275" s="11" t="str">
        <f>VLOOKUP(I1275, Product!$A$2:$H$501, 2,FALSE)</f>
        <v>Wireless Bluetooth Speaker</v>
      </c>
      <c r="K1275" s="11" t="str">
        <f>VLOOKUP(I1275,Product!$A$2:$H$501,3,FALSE)</f>
        <v>Electronics</v>
      </c>
      <c r="L1275" s="11" t="str">
        <f>VLOOKUP(I1275, Product!$A$2:$H$501, 4,FALSE)</f>
        <v>Audio</v>
      </c>
      <c r="M1275" s="11" t="str">
        <f>VLOOKUP(I1275, Product!$A$2:$H$501,5,FALSE)</f>
        <v>Reed-Schmidt</v>
      </c>
      <c r="N1275" s="12">
        <f>VLOOKUP(I1275, Product!$A$2:$I$501,8,FALSE)</f>
        <v>322.41000000000003</v>
      </c>
      <c r="O1275" s="12">
        <f>VLOOKUP(I1275, Product!$A$2:$I$501,9,FALSE)</f>
        <v>213</v>
      </c>
      <c r="P1275" s="11" t="s">
        <v>1786</v>
      </c>
      <c r="Q1275" s="11" t="str">
        <f>VLOOKUP(P1275,Store_Dim!$A$2:$E$21,2,FALSE)</f>
        <v>Moore, Padilla and Butler</v>
      </c>
      <c r="R1275" s="11" t="str">
        <f>VLOOKUP(P1275,Store_Dim!$A$2:$E$21,3,FALSE)</f>
        <v>South</v>
      </c>
      <c r="S1275" s="11" t="str">
        <f>VLOOKUP(P1275,Store_Dim!$A$2:$E$21,4,FALSE)</f>
        <v>East Johnstad</v>
      </c>
      <c r="T1275" s="11" t="str">
        <f>VLOOKUP(P1275,Store_Dim!$A$2:$E$21,5,FALSE)</f>
        <v>Flagship</v>
      </c>
      <c r="U1275" s="11" t="s">
        <v>2170</v>
      </c>
      <c r="V1275" s="14">
        <f>VLOOKUP(Table1[[#This Row],[Sales_ID]],Sales!$A$2:$O$2001,2,FALSE)</f>
        <v>45224</v>
      </c>
      <c r="W1275" s="15">
        <f>VLOOKUP(Table1[[#This Row],[Sales_ID]],Sales!$A$2:$O$2001,12,FALSE)</f>
        <v>1</v>
      </c>
      <c r="X1275" s="16" t="str">
        <f>TEXT(VLOOKUP(Table1[[#This Row],[Sales_ID]],Sales!$A$2:$O$2001,13,FALSE),"₹#,##0")</f>
        <v>₹908</v>
      </c>
      <c r="Y1275" s="51">
        <f>VLOOKUP(Table1[[#This Row],[Sales_ID]],Sales!$A$2:$O$2001,14,FALSE)</f>
        <v>0.1</v>
      </c>
      <c r="Z1275" s="11" t="str">
        <f>VLOOKUP(Table1[[#This Row],[Sales_ID]],Sales!$A$2:$O$2001,10,FALSE)</f>
        <v>PayPal</v>
      </c>
      <c r="AA1275" s="50">
        <f>VLOOKUP(Table1[[#This Row],[Sales_ID]],Sales!$A$2:$O$2001,15,FALSE)</f>
        <v>817.15500000000009</v>
      </c>
    </row>
    <row r="1276" spans="1:27" x14ac:dyDescent="0.3">
      <c r="A1276" s="11" t="s">
        <v>911</v>
      </c>
      <c r="B1276" s="11" t="str">
        <f>PROPER(VLOOKUP(A1276,Customer!$A$2:$J$501,9,FALSE))</f>
        <v>Cynthia Roberts</v>
      </c>
      <c r="C1276" s="11" t="str">
        <f>PROPER(VLOOKUP(A1276,Customer!$A$2:$H$501,3,FALSE))</f>
        <v>22</v>
      </c>
      <c r="D1276" s="11" t="str">
        <f>PROPER(VLOOKUP(A1276,Customer!$A$2:$H$501,4,FALSE))</f>
        <v>Female</v>
      </c>
      <c r="E1276" s="11" t="str">
        <f>PROPER(VLOOKUP(A1276,Customer!$A$2:$H$501,5,FALSE))</f>
        <v>Millerfort</v>
      </c>
      <c r="F1276" s="11" t="str">
        <f>PROPER(VLOOKUP(A1276,Customer!$A$2:$H$501,6,FALSE))</f>
        <v>Vermont</v>
      </c>
      <c r="G1276" s="11" t="str">
        <f>VLOOKUP(A1276,Customer!$A$2:$H$501,7,FALSE)</f>
        <v>USA</v>
      </c>
      <c r="H1276" s="11" t="str">
        <f>PROPER(VLOOKUP(A1276,Customer!$A$1:$J$501,10,FALSE))</f>
        <v>Gold</v>
      </c>
      <c r="I1276" s="11" t="s">
        <v>1648</v>
      </c>
      <c r="J1276" s="11" t="str">
        <f>VLOOKUP(I1276, Product!$A$2:$H$501, 2,FALSE)</f>
        <v>Boxing Hand Wraps</v>
      </c>
      <c r="K1276" s="11" t="str">
        <f>VLOOKUP(I1276,Product!$A$2:$H$501,3,FALSE)</f>
        <v>Sports</v>
      </c>
      <c r="L1276" s="11" t="str">
        <f>VLOOKUP(I1276, Product!$A$2:$H$501, 4,FALSE)</f>
        <v>Fitness</v>
      </c>
      <c r="M1276" s="11" t="str">
        <f>VLOOKUP(I1276, Product!$A$2:$H$501,5,FALSE)</f>
        <v>Smith-King</v>
      </c>
      <c r="N1276" s="12">
        <f>VLOOKUP(I1276, Product!$A$2:$I$501,8,FALSE)</f>
        <v>190.29</v>
      </c>
      <c r="O1276" s="12">
        <f>VLOOKUP(I1276, Product!$A$2:$I$501,9,FALSE)</f>
        <v>260</v>
      </c>
      <c r="P1276" s="11" t="s">
        <v>1752</v>
      </c>
      <c r="Q1276" s="11" t="str">
        <f>VLOOKUP(P1276,Store_Dim!$A$2:$E$21,2,FALSE)</f>
        <v>Rivera-Warner</v>
      </c>
      <c r="R1276" s="11" t="str">
        <f>VLOOKUP(P1276,Store_Dim!$A$2:$E$21,3,FALSE)</f>
        <v>East</v>
      </c>
      <c r="S1276" s="11" t="str">
        <f>VLOOKUP(P1276,Store_Dim!$A$2:$E$21,4,FALSE)</f>
        <v>Washingtonfurt</v>
      </c>
      <c r="T1276" s="11" t="str">
        <f>VLOOKUP(P1276,Store_Dim!$A$2:$E$21,5,FALSE)</f>
        <v>Flagship</v>
      </c>
      <c r="U1276" s="11" t="s">
        <v>2171</v>
      </c>
      <c r="V1276" s="14">
        <f>VLOOKUP(Table1[[#This Row],[Sales_ID]],Sales!$A$2:$O$2001,2,FALSE)</f>
        <v>45940</v>
      </c>
      <c r="W1276" s="15">
        <f>VLOOKUP(Table1[[#This Row],[Sales_ID]],Sales!$A$2:$O$2001,12,FALSE)</f>
        <v>2</v>
      </c>
      <c r="X1276" s="16" t="str">
        <f>TEXT(VLOOKUP(Table1[[#This Row],[Sales_ID]],Sales!$A$2:$O$2001,13,FALSE),"₹#,##0")</f>
        <v>₹661</v>
      </c>
      <c r="Y1276" s="51">
        <f>VLOOKUP(Table1[[#This Row],[Sales_ID]],Sales!$A$2:$O$2001,14,FALSE)</f>
        <v>0.18</v>
      </c>
      <c r="Z1276" s="11" t="str">
        <f>VLOOKUP(Table1[[#This Row],[Sales_ID]],Sales!$A$2:$O$2001,10,FALSE)</f>
        <v>Credit Card</v>
      </c>
      <c r="AA1276" s="50">
        <f>VLOOKUP(Table1[[#This Row],[Sales_ID]],Sales!$A$2:$O$2001,15,FALSE)</f>
        <v>1083.7284</v>
      </c>
    </row>
    <row r="1277" spans="1:27" x14ac:dyDescent="0.3">
      <c r="A1277" s="11" t="s">
        <v>227</v>
      </c>
      <c r="B1277" s="11" t="str">
        <f>PROPER(VLOOKUP(A1277,Customer!$A$2:$J$501,9,FALSE))</f>
        <v>Kristin Stein</v>
      </c>
      <c r="C1277" s="11" t="str">
        <f>PROPER(VLOOKUP(A1277,Customer!$A$2:$H$501,3,FALSE))</f>
        <v>23</v>
      </c>
      <c r="D1277" s="11" t="str">
        <f>PROPER(VLOOKUP(A1277,Customer!$A$2:$H$501,4,FALSE))</f>
        <v>Male</v>
      </c>
      <c r="E1277" s="11" t="str">
        <f>PROPER(VLOOKUP(A1277,Customer!$A$2:$H$501,5,FALSE))</f>
        <v>Jennifermouth</v>
      </c>
      <c r="F1277" s="11" t="str">
        <f>PROPER(VLOOKUP(A1277,Customer!$A$2:$H$501,6,FALSE))</f>
        <v>Missouri</v>
      </c>
      <c r="G1277" s="11" t="str">
        <f>VLOOKUP(A1277,Customer!$A$2:$H$501,7,FALSE)</f>
        <v>USA</v>
      </c>
      <c r="H1277" s="11" t="str">
        <f>PROPER(VLOOKUP(A1277,Customer!$A$1:$J$501,10,FALSE))</f>
        <v>Silver</v>
      </c>
      <c r="I1277" s="11" t="s">
        <v>1650</v>
      </c>
      <c r="J1277" s="11" t="str">
        <f>VLOOKUP(I1277, Product!$A$2:$H$501, 2,FALSE)</f>
        <v>HDMI Cable – 2m</v>
      </c>
      <c r="K1277" s="11" t="str">
        <f>VLOOKUP(I1277,Product!$A$2:$H$501,3,FALSE)</f>
        <v>Electronics</v>
      </c>
      <c r="L1277" s="11" t="str">
        <f>VLOOKUP(I1277, Product!$A$2:$H$501, 4,FALSE)</f>
        <v>Accessories</v>
      </c>
      <c r="M1277" s="11" t="str">
        <f>VLOOKUP(I1277, Product!$A$2:$H$501,5,FALSE)</f>
        <v>Bautista, Green and Hale</v>
      </c>
      <c r="N1277" s="12">
        <f>VLOOKUP(I1277, Product!$A$2:$I$501,8,FALSE)</f>
        <v>88.49</v>
      </c>
      <c r="O1277" s="12">
        <f>VLOOKUP(I1277, Product!$A$2:$I$501,9,FALSE)</f>
        <v>246</v>
      </c>
      <c r="P1277" s="11" t="s">
        <v>1782</v>
      </c>
      <c r="Q1277" s="11" t="str">
        <f>VLOOKUP(P1277,Store_Dim!$A$2:$E$21,2,FALSE)</f>
        <v>Bean, Jones and Park</v>
      </c>
      <c r="R1277" s="11" t="str">
        <f>VLOOKUP(P1277,Store_Dim!$A$2:$E$21,3,FALSE)</f>
        <v>West</v>
      </c>
      <c r="S1277" s="11" t="str">
        <f>VLOOKUP(P1277,Store_Dim!$A$2:$E$21,4,FALSE)</f>
        <v>Thompsonborough</v>
      </c>
      <c r="T1277" s="11" t="str">
        <f>VLOOKUP(P1277,Store_Dim!$A$2:$E$21,5,FALSE)</f>
        <v>Online</v>
      </c>
      <c r="U1277" s="11" t="s">
        <v>2172</v>
      </c>
      <c r="V1277" s="14">
        <f>VLOOKUP(Table1[[#This Row],[Sales_ID]],Sales!$A$2:$O$2001,2,FALSE)</f>
        <v>45915</v>
      </c>
      <c r="W1277" s="15">
        <f>VLOOKUP(Table1[[#This Row],[Sales_ID]],Sales!$A$2:$O$2001,12,FALSE)</f>
        <v>3</v>
      </c>
      <c r="X1277" s="16" t="str">
        <f>TEXT(VLOOKUP(Table1[[#This Row],[Sales_ID]],Sales!$A$2:$O$2001,13,FALSE),"₹#,##0")</f>
        <v>₹565</v>
      </c>
      <c r="Y1277" s="51">
        <f>VLOOKUP(Table1[[#This Row],[Sales_ID]],Sales!$A$2:$O$2001,14,FALSE)</f>
        <v>0.22</v>
      </c>
      <c r="Z1277" s="11" t="str">
        <f>VLOOKUP(Table1[[#This Row],[Sales_ID]],Sales!$A$2:$O$2001,10,FALSE)</f>
        <v>COD</v>
      </c>
      <c r="AA1277" s="50">
        <f>VLOOKUP(Table1[[#This Row],[Sales_ID]],Sales!$A$2:$O$2001,15,FALSE)</f>
        <v>1321.9595999999999</v>
      </c>
    </row>
    <row r="1278" spans="1:27" x14ac:dyDescent="0.3">
      <c r="A1278" s="11" t="s">
        <v>205</v>
      </c>
      <c r="B1278" s="11" t="str">
        <f>PROPER(VLOOKUP(A1278,Customer!$A$2:$J$501,9,FALSE))</f>
        <v>Katherine Dorsey</v>
      </c>
      <c r="C1278" s="11" t="str">
        <f>PROPER(VLOOKUP(A1278,Customer!$A$2:$H$501,3,FALSE))</f>
        <v>24</v>
      </c>
      <c r="D1278" s="11" t="str">
        <f>PROPER(VLOOKUP(A1278,Customer!$A$2:$H$501,4,FALSE))</f>
        <v>Male</v>
      </c>
      <c r="E1278" s="11" t="str">
        <f>PROPER(VLOOKUP(A1278,Customer!$A$2:$H$501,5,FALSE))</f>
        <v>Christopherland</v>
      </c>
      <c r="F1278" s="11" t="str">
        <f>PROPER(VLOOKUP(A1278,Customer!$A$2:$H$501,6,FALSE))</f>
        <v>Oklahoma</v>
      </c>
      <c r="G1278" s="11" t="str">
        <f>VLOOKUP(A1278,Customer!$A$2:$H$501,7,FALSE)</f>
        <v>USA</v>
      </c>
      <c r="H1278" s="11" t="str">
        <f>PROPER(VLOOKUP(A1278,Customer!$A$1:$J$501,10,FALSE))</f>
        <v>Platinum</v>
      </c>
      <c r="I1278" s="11" t="s">
        <v>1578</v>
      </c>
      <c r="J1278" s="11" t="str">
        <f>VLOOKUP(I1278, Product!$A$2:$H$501, 2,FALSE)</f>
        <v>4K Home Projector</v>
      </c>
      <c r="K1278" s="11" t="str">
        <f>VLOOKUP(I1278,Product!$A$2:$H$501,3,FALSE)</f>
        <v>Electronics</v>
      </c>
      <c r="L1278" s="11" t="str">
        <f>VLOOKUP(I1278, Product!$A$2:$H$501, 4,FALSE)</f>
        <v>Appliances</v>
      </c>
      <c r="M1278" s="11" t="str">
        <f>VLOOKUP(I1278, Product!$A$2:$H$501,5,FALSE)</f>
        <v>Thomas LLC</v>
      </c>
      <c r="N1278" s="12">
        <f>VLOOKUP(I1278, Product!$A$2:$I$501,8,FALSE)</f>
        <v>465.34</v>
      </c>
      <c r="O1278" s="12">
        <f>VLOOKUP(I1278, Product!$A$2:$I$501,9,FALSE)</f>
        <v>301</v>
      </c>
      <c r="P1278" s="11" t="s">
        <v>1801</v>
      </c>
      <c r="Q1278" s="11" t="str">
        <f>VLOOKUP(P1278,Store_Dim!$A$2:$E$21,2,FALSE)</f>
        <v>Shelton PLC</v>
      </c>
      <c r="R1278" s="11" t="str">
        <f>VLOOKUP(P1278,Store_Dim!$A$2:$E$21,3,FALSE)</f>
        <v>North</v>
      </c>
      <c r="S1278" s="11" t="str">
        <f>VLOOKUP(P1278,Store_Dim!$A$2:$E$21,4,FALSE)</f>
        <v>East Jenniferstad</v>
      </c>
      <c r="T1278" s="11" t="str">
        <f>VLOOKUP(P1278,Store_Dim!$A$2:$E$21,5,FALSE)</f>
        <v>Flagship</v>
      </c>
      <c r="U1278" s="11" t="s">
        <v>2173</v>
      </c>
      <c r="V1278" s="14">
        <f>VLOOKUP(Table1[[#This Row],[Sales_ID]],Sales!$A$2:$O$2001,2,FALSE)</f>
        <v>45541</v>
      </c>
      <c r="W1278" s="15">
        <f>VLOOKUP(Table1[[#This Row],[Sales_ID]],Sales!$A$2:$O$2001,12,FALSE)</f>
        <v>2</v>
      </c>
      <c r="X1278" s="16" t="str">
        <f>TEXT(VLOOKUP(Table1[[#This Row],[Sales_ID]],Sales!$A$2:$O$2001,13,FALSE),"₹#,##0")</f>
        <v>₹280</v>
      </c>
      <c r="Y1278" s="51">
        <f>VLOOKUP(Table1[[#This Row],[Sales_ID]],Sales!$A$2:$O$2001,14,FALSE)</f>
        <v>0.22</v>
      </c>
      <c r="Z1278" s="11" t="str">
        <f>VLOOKUP(Table1[[#This Row],[Sales_ID]],Sales!$A$2:$O$2001,10,FALSE)</f>
        <v>COD</v>
      </c>
      <c r="AA1278" s="50">
        <f>VLOOKUP(Table1[[#This Row],[Sales_ID]],Sales!$A$2:$O$2001,15,FALSE)</f>
        <v>437.37720000000002</v>
      </c>
    </row>
    <row r="1279" spans="1:27" x14ac:dyDescent="0.3">
      <c r="A1279" s="11" t="s">
        <v>1163</v>
      </c>
      <c r="B1279" s="11" t="str">
        <f>PROPER(VLOOKUP(A1279,Customer!$A$2:$J$501,9,FALSE))</f>
        <v>Jacqueline Anthony</v>
      </c>
      <c r="C1279" s="11" t="str">
        <f>PROPER(VLOOKUP(A1279,Customer!$A$2:$H$501,3,FALSE))</f>
        <v>28</v>
      </c>
      <c r="D1279" s="11" t="str">
        <f>PROPER(VLOOKUP(A1279,Customer!$A$2:$H$501,4,FALSE))</f>
        <v>Male</v>
      </c>
      <c r="E1279" s="11" t="str">
        <f>PROPER(VLOOKUP(A1279,Customer!$A$2:$H$501,5,FALSE))</f>
        <v>Vincentside</v>
      </c>
      <c r="F1279" s="11" t="str">
        <f>PROPER(VLOOKUP(A1279,Customer!$A$2:$H$501,6,FALSE))</f>
        <v>Ohio</v>
      </c>
      <c r="G1279" s="11" t="str">
        <f>VLOOKUP(A1279,Customer!$A$2:$H$501,7,FALSE)</f>
        <v>USA</v>
      </c>
      <c r="H1279" s="11" t="str">
        <f>PROPER(VLOOKUP(A1279,Customer!$A$1:$J$501,10,FALSE))</f>
        <v>Bronze</v>
      </c>
      <c r="I1279" s="11" t="s">
        <v>1648</v>
      </c>
      <c r="J1279" s="11" t="str">
        <f>VLOOKUP(I1279, Product!$A$2:$H$501, 2,FALSE)</f>
        <v>Boxing Hand Wraps</v>
      </c>
      <c r="K1279" s="11" t="str">
        <f>VLOOKUP(I1279,Product!$A$2:$H$501,3,FALSE)</f>
        <v>Sports</v>
      </c>
      <c r="L1279" s="11" t="str">
        <f>VLOOKUP(I1279, Product!$A$2:$H$501, 4,FALSE)</f>
        <v>Fitness</v>
      </c>
      <c r="M1279" s="11" t="str">
        <f>VLOOKUP(I1279, Product!$A$2:$H$501,5,FALSE)</f>
        <v>Smith-King</v>
      </c>
      <c r="N1279" s="12">
        <f>VLOOKUP(I1279, Product!$A$2:$I$501,8,FALSE)</f>
        <v>190.29</v>
      </c>
      <c r="O1279" s="12">
        <f>VLOOKUP(I1279, Product!$A$2:$I$501,9,FALSE)</f>
        <v>260</v>
      </c>
      <c r="P1279" s="11" t="s">
        <v>1766</v>
      </c>
      <c r="Q1279" s="11" t="str">
        <f>VLOOKUP(P1279,Store_Dim!$A$2:$E$21,2,FALSE)</f>
        <v>Johnson-Wright</v>
      </c>
      <c r="R1279" s="11" t="str">
        <f>VLOOKUP(P1279,Store_Dim!$A$2:$E$21,3,FALSE)</f>
        <v>North</v>
      </c>
      <c r="S1279" s="11" t="str">
        <f>VLOOKUP(P1279,Store_Dim!$A$2:$E$21,4,FALSE)</f>
        <v>Hoodberg</v>
      </c>
      <c r="T1279" s="11" t="str">
        <f>VLOOKUP(P1279,Store_Dim!$A$2:$E$21,5,FALSE)</f>
        <v>Outlet</v>
      </c>
      <c r="U1279" s="11" t="s">
        <v>2174</v>
      </c>
      <c r="V1279" s="14">
        <f>VLOOKUP(Table1[[#This Row],[Sales_ID]],Sales!$A$2:$O$2001,2,FALSE)</f>
        <v>45489</v>
      </c>
      <c r="W1279" s="15">
        <f>VLOOKUP(Table1[[#This Row],[Sales_ID]],Sales!$A$2:$O$2001,12,FALSE)</f>
        <v>2</v>
      </c>
      <c r="X1279" s="16" t="str">
        <f>TEXT(VLOOKUP(Table1[[#This Row],[Sales_ID]],Sales!$A$2:$O$2001,13,FALSE),"₹#,##0")</f>
        <v>₹85</v>
      </c>
      <c r="Y1279" s="51">
        <f>VLOOKUP(Table1[[#This Row],[Sales_ID]],Sales!$A$2:$O$2001,14,FALSE)</f>
        <v>0.13</v>
      </c>
      <c r="Z1279" s="11" t="str">
        <f>VLOOKUP(Table1[[#This Row],[Sales_ID]],Sales!$A$2:$O$2001,10,FALSE)</f>
        <v>Credit Card</v>
      </c>
      <c r="AA1279" s="50">
        <f>VLOOKUP(Table1[[#This Row],[Sales_ID]],Sales!$A$2:$O$2001,15,FALSE)</f>
        <v>148.30019999999999</v>
      </c>
    </row>
    <row r="1280" spans="1:27" x14ac:dyDescent="0.3">
      <c r="A1280" s="11" t="s">
        <v>984</v>
      </c>
      <c r="B1280" s="11" t="str">
        <f>PROPER(VLOOKUP(A1280,Customer!$A$2:$J$501,9,FALSE))</f>
        <v>Jason Mullins</v>
      </c>
      <c r="C1280" s="11" t="str">
        <f>PROPER(VLOOKUP(A1280,Customer!$A$2:$H$501,3,FALSE))</f>
        <v>47</v>
      </c>
      <c r="D1280" s="11" t="str">
        <f>PROPER(VLOOKUP(A1280,Customer!$A$2:$H$501,4,FALSE))</f>
        <v>Female</v>
      </c>
      <c r="E1280" s="11" t="str">
        <f>PROPER(VLOOKUP(A1280,Customer!$A$2:$H$501,5,FALSE))</f>
        <v>Brianchester</v>
      </c>
      <c r="F1280" s="11" t="str">
        <f>PROPER(VLOOKUP(A1280,Customer!$A$2:$H$501,6,FALSE))</f>
        <v>Delaware</v>
      </c>
      <c r="G1280" s="11" t="str">
        <f>VLOOKUP(A1280,Customer!$A$2:$H$501,7,FALSE)</f>
        <v>USA</v>
      </c>
      <c r="H1280" s="11" t="str">
        <f>PROPER(VLOOKUP(A1280,Customer!$A$1:$J$501,10,FALSE))</f>
        <v>Silver</v>
      </c>
      <c r="I1280" s="11" t="s">
        <v>1602</v>
      </c>
      <c r="J1280" s="11" t="str">
        <f>VLOOKUP(I1280, Product!$A$2:$H$501, 2,FALSE)</f>
        <v>Decorative Floor Vase</v>
      </c>
      <c r="K1280" s="11" t="str">
        <f>VLOOKUP(I1280,Product!$A$2:$H$501,3,FALSE)</f>
        <v>Home</v>
      </c>
      <c r="L1280" s="11" t="str">
        <f>VLOOKUP(I1280, Product!$A$2:$H$501, 4,FALSE)</f>
        <v>Decor</v>
      </c>
      <c r="M1280" s="11" t="str">
        <f>VLOOKUP(I1280, Product!$A$2:$H$501,5,FALSE)</f>
        <v>Khan, Jones and Paul</v>
      </c>
      <c r="N1280" s="12">
        <f>VLOOKUP(I1280, Product!$A$2:$I$501,8,FALSE)</f>
        <v>234.80599999999998</v>
      </c>
      <c r="O1280" s="12">
        <f>VLOOKUP(I1280, Product!$A$2:$I$501,9,FALSE)</f>
        <v>378</v>
      </c>
      <c r="P1280" s="11" t="s">
        <v>1797</v>
      </c>
      <c r="Q1280" s="11" t="str">
        <f>VLOOKUP(P1280,Store_Dim!$A$2:$E$21,2,FALSE)</f>
        <v>Gardner, Humphrey and Contreras</v>
      </c>
      <c r="R1280" s="11" t="str">
        <f>VLOOKUP(P1280,Store_Dim!$A$2:$E$21,3,FALSE)</f>
        <v>East</v>
      </c>
      <c r="S1280" s="11" t="str">
        <f>VLOOKUP(P1280,Store_Dim!$A$2:$E$21,4,FALSE)</f>
        <v>Johnsonville</v>
      </c>
      <c r="T1280" s="11" t="str">
        <f>VLOOKUP(P1280,Store_Dim!$A$2:$E$21,5,FALSE)</f>
        <v>Flagship</v>
      </c>
      <c r="U1280" s="11" t="s">
        <v>2175</v>
      </c>
      <c r="V1280" s="14">
        <f>VLOOKUP(Table1[[#This Row],[Sales_ID]],Sales!$A$2:$O$2001,2,FALSE)</f>
        <v>45748</v>
      </c>
      <c r="W1280" s="15">
        <f>VLOOKUP(Table1[[#This Row],[Sales_ID]],Sales!$A$2:$O$2001,12,FALSE)</f>
        <v>2</v>
      </c>
      <c r="X1280" s="16" t="str">
        <f>TEXT(VLOOKUP(Table1[[#This Row],[Sales_ID]],Sales!$A$2:$O$2001,13,FALSE),"₹#,##0")</f>
        <v>₹563</v>
      </c>
      <c r="Y1280" s="51">
        <f>VLOOKUP(Table1[[#This Row],[Sales_ID]],Sales!$A$2:$O$2001,14,FALSE)</f>
        <v>0.26</v>
      </c>
      <c r="Z1280" s="11" t="str">
        <f>VLOOKUP(Table1[[#This Row],[Sales_ID]],Sales!$A$2:$O$2001,10,FALSE)</f>
        <v>Credit Card</v>
      </c>
      <c r="AA1280" s="50">
        <f>VLOOKUP(Table1[[#This Row],[Sales_ID]],Sales!$A$2:$O$2001,15,FALSE)</f>
        <v>833.68399999999997</v>
      </c>
    </row>
    <row r="1281" spans="1:27" x14ac:dyDescent="0.3">
      <c r="A1281" s="11" t="s">
        <v>708</v>
      </c>
      <c r="B1281" s="11" t="str">
        <f>PROPER(VLOOKUP(A1281,Customer!$A$2:$J$501,9,FALSE))</f>
        <v>Julia Jackson</v>
      </c>
      <c r="C1281" s="11" t="str">
        <f>PROPER(VLOOKUP(A1281,Customer!$A$2:$H$501,3,FALSE))</f>
        <v>46</v>
      </c>
      <c r="D1281" s="11" t="str">
        <f>PROPER(VLOOKUP(A1281,Customer!$A$2:$H$501,4,FALSE))</f>
        <v>Male</v>
      </c>
      <c r="E1281" s="11" t="str">
        <f>PROPER(VLOOKUP(A1281,Customer!$A$2:$H$501,5,FALSE))</f>
        <v>Edwardland</v>
      </c>
      <c r="F1281" s="11" t="str">
        <f>PROPER(VLOOKUP(A1281,Customer!$A$2:$H$501,6,FALSE))</f>
        <v>California</v>
      </c>
      <c r="G1281" s="11" t="str">
        <f>VLOOKUP(A1281,Customer!$A$2:$H$501,7,FALSE)</f>
        <v>USA</v>
      </c>
      <c r="H1281" s="11" t="str">
        <f>PROPER(VLOOKUP(A1281,Customer!$A$1:$J$501,10,FALSE))</f>
        <v>Platinum</v>
      </c>
      <c r="I1281" s="11" t="s">
        <v>1580</v>
      </c>
      <c r="J1281" s="11" t="str">
        <f>VLOOKUP(I1281, Product!$A$2:$H$501, 2,FALSE)</f>
        <v>Beard Grooming Kit</v>
      </c>
      <c r="K1281" s="11" t="str">
        <f>VLOOKUP(I1281,Product!$A$2:$H$501,3,FALSE)</f>
        <v>Beauty</v>
      </c>
      <c r="L1281" s="11" t="str">
        <f>VLOOKUP(I1281, Product!$A$2:$H$501, 4,FALSE)</f>
        <v>Grooming</v>
      </c>
      <c r="M1281" s="11" t="str">
        <f>VLOOKUP(I1281, Product!$A$2:$H$501,5,FALSE)</f>
        <v>Erickson-Green</v>
      </c>
      <c r="N1281" s="12">
        <f>VLOOKUP(I1281, Product!$A$2:$I$501,8,FALSE)</f>
        <v>337.42</v>
      </c>
      <c r="O1281" s="12">
        <f>VLOOKUP(I1281, Product!$A$2:$I$501,9,FALSE)</f>
        <v>256</v>
      </c>
      <c r="P1281" s="11" t="s">
        <v>1766</v>
      </c>
      <c r="Q1281" s="11" t="str">
        <f>VLOOKUP(P1281,Store_Dim!$A$2:$E$21,2,FALSE)</f>
        <v>Johnson-Wright</v>
      </c>
      <c r="R1281" s="11" t="str">
        <f>VLOOKUP(P1281,Store_Dim!$A$2:$E$21,3,FALSE)</f>
        <v>North</v>
      </c>
      <c r="S1281" s="11" t="str">
        <f>VLOOKUP(P1281,Store_Dim!$A$2:$E$21,4,FALSE)</f>
        <v>Hoodberg</v>
      </c>
      <c r="T1281" s="11" t="str">
        <f>VLOOKUP(P1281,Store_Dim!$A$2:$E$21,5,FALSE)</f>
        <v>Outlet</v>
      </c>
      <c r="U1281" s="11" t="s">
        <v>1861</v>
      </c>
      <c r="V1281" s="14">
        <f>VLOOKUP(Table1[[#This Row],[Sales_ID]],Sales!$A$2:$O$2001,2,FALSE)</f>
        <v>45878</v>
      </c>
      <c r="W1281" s="15">
        <f>VLOOKUP(Table1[[#This Row],[Sales_ID]],Sales!$A$2:$O$2001,12,FALSE)</f>
        <v>4</v>
      </c>
      <c r="X1281" s="16" t="str">
        <f>TEXT(VLOOKUP(Table1[[#This Row],[Sales_ID]],Sales!$A$2:$O$2001,13,FALSE),"₹#,##0")</f>
        <v>₹109</v>
      </c>
      <c r="Y1281" s="51">
        <f>VLOOKUP(Table1[[#This Row],[Sales_ID]],Sales!$A$2:$O$2001,14,FALSE)</f>
        <v>0.19</v>
      </c>
      <c r="Z1281" s="11" t="str">
        <f>VLOOKUP(Table1[[#This Row],[Sales_ID]],Sales!$A$2:$O$2001,10,FALSE)</f>
        <v>COD</v>
      </c>
      <c r="AA1281" s="50">
        <f>VLOOKUP(Table1[[#This Row],[Sales_ID]],Sales!$A$2:$O$2001,15,FALSE)</f>
        <v>354.32639999999998</v>
      </c>
    </row>
    <row r="1282" spans="1:27" x14ac:dyDescent="0.3">
      <c r="A1282" s="11" t="s">
        <v>134</v>
      </c>
      <c r="B1282" s="11" t="str">
        <f>PROPER(VLOOKUP(A1282,Customer!$A$2:$J$501,9,FALSE))</f>
        <v>Robert Jones Dds</v>
      </c>
      <c r="C1282" s="11" t="str">
        <f>PROPER(VLOOKUP(A1282,Customer!$A$2:$H$501,3,FALSE))</f>
        <v>25</v>
      </c>
      <c r="D1282" s="11" t="str">
        <f>PROPER(VLOOKUP(A1282,Customer!$A$2:$H$501,4,FALSE))</f>
        <v>Male</v>
      </c>
      <c r="E1282" s="11" t="str">
        <f>PROPER(VLOOKUP(A1282,Customer!$A$2:$H$501,5,FALSE))</f>
        <v>Tristanton</v>
      </c>
      <c r="F1282" s="11" t="str">
        <f>PROPER(VLOOKUP(A1282,Customer!$A$2:$H$501,6,FALSE))</f>
        <v>Oklahoma</v>
      </c>
      <c r="G1282" s="11" t="str">
        <f>VLOOKUP(A1282,Customer!$A$2:$H$501,7,FALSE)</f>
        <v>USA</v>
      </c>
      <c r="H1282" s="11" t="str">
        <f>PROPER(VLOOKUP(A1282,Customer!$A$1:$J$501,10,FALSE))</f>
        <v>Platinum</v>
      </c>
      <c r="I1282" s="11" t="s">
        <v>1708</v>
      </c>
      <c r="J1282" s="11" t="str">
        <f>VLOOKUP(I1282, Product!$A$2:$H$501, 2,FALSE)</f>
        <v>Wall-Mounted Spice Rack</v>
      </c>
      <c r="K1282" s="11" t="str">
        <f>VLOOKUP(I1282,Product!$A$2:$H$501,3,FALSE)</f>
        <v>Home</v>
      </c>
      <c r="L1282" s="11" t="str">
        <f>VLOOKUP(I1282, Product!$A$2:$H$501, 4,FALSE)</f>
        <v>Kitchen</v>
      </c>
      <c r="M1282" s="11" t="str">
        <f>VLOOKUP(I1282, Product!$A$2:$H$501,5,FALSE)</f>
        <v>Allison Ltd</v>
      </c>
      <c r="N1282" s="12">
        <f>VLOOKUP(I1282, Product!$A$2:$I$501,8,FALSE)</f>
        <v>143.43</v>
      </c>
      <c r="O1282" s="12">
        <f>VLOOKUP(I1282, Product!$A$2:$I$501,9,FALSE)</f>
        <v>58</v>
      </c>
      <c r="P1282" s="11" t="s">
        <v>1810</v>
      </c>
      <c r="Q1282" s="11" t="str">
        <f>VLOOKUP(P1282,Store_Dim!$A$2:$E$21,2,FALSE)</f>
        <v>Guerrero-Schmitt</v>
      </c>
      <c r="R1282" s="11" t="str">
        <f>VLOOKUP(P1282,Store_Dim!$A$2:$E$21,3,FALSE)</f>
        <v>East</v>
      </c>
      <c r="S1282" s="11" t="str">
        <f>VLOOKUP(P1282,Store_Dim!$A$2:$E$21,4,FALSE)</f>
        <v>East Stevechester</v>
      </c>
      <c r="T1282" s="11" t="str">
        <f>VLOOKUP(P1282,Store_Dim!$A$2:$E$21,5,FALSE)</f>
        <v>Flagship</v>
      </c>
      <c r="U1282" s="11" t="s">
        <v>2176</v>
      </c>
      <c r="V1282" s="14">
        <f>VLOOKUP(Table1[[#This Row],[Sales_ID]],Sales!$A$2:$O$2001,2,FALSE)</f>
        <v>45309</v>
      </c>
      <c r="W1282" s="15">
        <f>VLOOKUP(Table1[[#This Row],[Sales_ID]],Sales!$A$2:$O$2001,12,FALSE)</f>
        <v>2</v>
      </c>
      <c r="X1282" s="16" t="str">
        <f>TEXT(VLOOKUP(Table1[[#This Row],[Sales_ID]],Sales!$A$2:$O$2001,13,FALSE),"₹#,##0")</f>
        <v>₹828</v>
      </c>
      <c r="Y1282" s="51">
        <f>VLOOKUP(Table1[[#This Row],[Sales_ID]],Sales!$A$2:$O$2001,14,FALSE)</f>
        <v>0.04</v>
      </c>
      <c r="Z1282" s="11" t="str">
        <f>VLOOKUP(Table1[[#This Row],[Sales_ID]],Sales!$A$2:$O$2001,10,FALSE)</f>
        <v>PayPal</v>
      </c>
      <c r="AA1282" s="50">
        <f>VLOOKUP(Table1[[#This Row],[Sales_ID]],Sales!$A$2:$O$2001,15,FALSE)</f>
        <v>1589.3951999999999</v>
      </c>
    </row>
    <row r="1283" spans="1:27" x14ac:dyDescent="0.3">
      <c r="A1283" s="11" t="s">
        <v>696</v>
      </c>
      <c r="B1283" s="11" t="str">
        <f>PROPER(VLOOKUP(A1283,Customer!$A$2:$J$501,9,FALSE))</f>
        <v>Eric Todd</v>
      </c>
      <c r="C1283" s="11" t="str">
        <f>PROPER(VLOOKUP(A1283,Customer!$A$2:$H$501,3,FALSE))</f>
        <v>61</v>
      </c>
      <c r="D1283" s="11" t="str">
        <f>PROPER(VLOOKUP(A1283,Customer!$A$2:$H$501,4,FALSE))</f>
        <v>Male</v>
      </c>
      <c r="E1283" s="11" t="str">
        <f>PROPER(VLOOKUP(A1283,Customer!$A$2:$H$501,5,FALSE))</f>
        <v>Danielstad</v>
      </c>
      <c r="F1283" s="11" t="str">
        <f>PROPER(VLOOKUP(A1283,Customer!$A$2:$H$501,6,FALSE))</f>
        <v>Montana</v>
      </c>
      <c r="G1283" s="11" t="str">
        <f>VLOOKUP(A1283,Customer!$A$2:$H$501,7,FALSE)</f>
        <v>USA</v>
      </c>
      <c r="H1283" s="11" t="str">
        <f>PROPER(VLOOKUP(A1283,Customer!$A$1:$J$501,10,FALSE))</f>
        <v>Gold</v>
      </c>
      <c r="I1283" s="11" t="s">
        <v>1572</v>
      </c>
      <c r="J1283" s="11" t="str">
        <f>VLOOKUP(I1283, Product!$A$2:$H$501, 2,FALSE)</f>
        <v>Hair Strengthening Shampoo</v>
      </c>
      <c r="K1283" s="11" t="str">
        <f>VLOOKUP(I1283,Product!$A$2:$H$501,3,FALSE)</f>
        <v>Beauty</v>
      </c>
      <c r="L1283" s="11" t="str">
        <f>VLOOKUP(I1283, Product!$A$2:$H$501, 4,FALSE)</f>
        <v>Haircare</v>
      </c>
      <c r="M1283" s="11" t="str">
        <f>VLOOKUP(I1283, Product!$A$2:$H$501,5,FALSE)</f>
        <v>Rice LLC</v>
      </c>
      <c r="N1283" s="12">
        <f>VLOOKUP(I1283, Product!$A$2:$I$501,8,FALSE)</f>
        <v>115.82</v>
      </c>
      <c r="O1283" s="12">
        <f>VLOOKUP(I1283, Product!$A$2:$I$501,9,FALSE)</f>
        <v>460</v>
      </c>
      <c r="P1283" s="11" t="s">
        <v>1810</v>
      </c>
      <c r="Q1283" s="11" t="str">
        <f>VLOOKUP(P1283,Store_Dim!$A$2:$E$21,2,FALSE)</f>
        <v>Guerrero-Schmitt</v>
      </c>
      <c r="R1283" s="11" t="str">
        <f>VLOOKUP(P1283,Store_Dim!$A$2:$E$21,3,FALSE)</f>
        <v>East</v>
      </c>
      <c r="S1283" s="11" t="str">
        <f>VLOOKUP(P1283,Store_Dim!$A$2:$E$21,4,FALSE)</f>
        <v>East Stevechester</v>
      </c>
      <c r="T1283" s="11" t="str">
        <f>VLOOKUP(P1283,Store_Dim!$A$2:$E$21,5,FALSE)</f>
        <v>Flagship</v>
      </c>
      <c r="U1283" s="11" t="s">
        <v>2177</v>
      </c>
      <c r="V1283" s="14">
        <f>VLOOKUP(Table1[[#This Row],[Sales_ID]],Sales!$A$2:$O$2001,2,FALSE)</f>
        <v>45621</v>
      </c>
      <c r="W1283" s="15">
        <f>VLOOKUP(Table1[[#This Row],[Sales_ID]],Sales!$A$2:$O$2001,12,FALSE)</f>
        <v>3</v>
      </c>
      <c r="X1283" s="16" t="str">
        <f>TEXT(VLOOKUP(Table1[[#This Row],[Sales_ID]],Sales!$A$2:$O$2001,13,FALSE),"₹#,##0")</f>
        <v>₹878</v>
      </c>
      <c r="Y1283" s="51">
        <f>VLOOKUP(Table1[[#This Row],[Sales_ID]],Sales!$A$2:$O$2001,14,FALSE)</f>
        <v>0.12</v>
      </c>
      <c r="Z1283" s="11" t="str">
        <f>VLOOKUP(Table1[[#This Row],[Sales_ID]],Sales!$A$2:$O$2001,10,FALSE)</f>
        <v>PayPal</v>
      </c>
      <c r="AA1283" s="50">
        <f>VLOOKUP(Table1[[#This Row],[Sales_ID]],Sales!$A$2:$O$2001,15,FALSE)</f>
        <v>2317.1543999999999</v>
      </c>
    </row>
    <row r="1284" spans="1:27" x14ac:dyDescent="0.3">
      <c r="A1284" s="11" t="s">
        <v>821</v>
      </c>
      <c r="B1284" s="11" t="str">
        <f>PROPER(VLOOKUP(A1284,Customer!$A$2:$J$501,9,FALSE))</f>
        <v>Christopher David</v>
      </c>
      <c r="C1284" s="11" t="str">
        <f>PROPER(VLOOKUP(A1284,Customer!$A$2:$H$501,3,FALSE))</f>
        <v>42</v>
      </c>
      <c r="D1284" s="11" t="str">
        <f>PROPER(VLOOKUP(A1284,Customer!$A$2:$H$501,4,FALSE))</f>
        <v>Male</v>
      </c>
      <c r="E1284" s="11" t="str">
        <f>PROPER(VLOOKUP(A1284,Customer!$A$2:$H$501,5,FALSE))</f>
        <v>Karenmouth</v>
      </c>
      <c r="F1284" s="11" t="str">
        <f>PROPER(VLOOKUP(A1284,Customer!$A$2:$H$501,6,FALSE))</f>
        <v>Massachusetts</v>
      </c>
      <c r="G1284" s="11" t="str">
        <f>VLOOKUP(A1284,Customer!$A$2:$H$501,7,FALSE)</f>
        <v>USA</v>
      </c>
      <c r="H1284" s="11" t="str">
        <f>PROPER(VLOOKUP(A1284,Customer!$A$1:$J$501,10,FALSE))</f>
        <v>Silver</v>
      </c>
      <c r="I1284" s="11" t="s">
        <v>1662</v>
      </c>
      <c r="J1284" s="11" t="str">
        <f>VLOOKUP(I1284, Product!$A$2:$H$501, 2,FALSE)</f>
        <v>Foam Roller</v>
      </c>
      <c r="K1284" s="11" t="str">
        <f>VLOOKUP(I1284,Product!$A$2:$H$501,3,FALSE)</f>
        <v>Sports</v>
      </c>
      <c r="L1284" s="11" t="str">
        <f>VLOOKUP(I1284, Product!$A$2:$H$501, 4,FALSE)</f>
        <v>Fitness</v>
      </c>
      <c r="M1284" s="11" t="str">
        <f>VLOOKUP(I1284, Product!$A$2:$H$501,5,FALSE)</f>
        <v>Atkinson, Camacho and Oliver</v>
      </c>
      <c r="N1284" s="12">
        <f>VLOOKUP(I1284, Product!$A$2:$I$501,8,FALSE)</f>
        <v>30.62</v>
      </c>
      <c r="O1284" s="12">
        <f>VLOOKUP(I1284, Product!$A$2:$I$501,9,FALSE)</f>
        <v>138</v>
      </c>
      <c r="P1284" s="11" t="s">
        <v>1786</v>
      </c>
      <c r="Q1284" s="11" t="str">
        <f>VLOOKUP(P1284,Store_Dim!$A$2:$E$21,2,FALSE)</f>
        <v>Moore, Padilla and Butler</v>
      </c>
      <c r="R1284" s="11" t="str">
        <f>VLOOKUP(P1284,Store_Dim!$A$2:$E$21,3,FALSE)</f>
        <v>South</v>
      </c>
      <c r="S1284" s="11" t="str">
        <f>VLOOKUP(P1284,Store_Dim!$A$2:$E$21,4,FALSE)</f>
        <v>East Johnstad</v>
      </c>
      <c r="T1284" s="11" t="str">
        <f>VLOOKUP(P1284,Store_Dim!$A$2:$E$21,5,FALSE)</f>
        <v>Flagship</v>
      </c>
      <c r="U1284" s="11" t="s">
        <v>2178</v>
      </c>
      <c r="V1284" s="14">
        <f>VLOOKUP(Table1[[#This Row],[Sales_ID]],Sales!$A$2:$O$2001,2,FALSE)</f>
        <v>45603</v>
      </c>
      <c r="W1284" s="15">
        <f>VLOOKUP(Table1[[#This Row],[Sales_ID]],Sales!$A$2:$O$2001,12,FALSE)</f>
        <v>4</v>
      </c>
      <c r="X1284" s="16" t="str">
        <f>TEXT(VLOOKUP(Table1[[#This Row],[Sales_ID]],Sales!$A$2:$O$2001,13,FALSE),"₹#,##0")</f>
        <v>₹489</v>
      </c>
      <c r="Y1284" s="51">
        <f>VLOOKUP(Table1[[#This Row],[Sales_ID]],Sales!$A$2:$O$2001,14,FALSE)</f>
        <v>0.26</v>
      </c>
      <c r="Z1284" s="11" t="str">
        <f>VLOOKUP(Table1[[#This Row],[Sales_ID]],Sales!$A$2:$O$2001,10,FALSE)</f>
        <v>COD</v>
      </c>
      <c r="AA1284" s="50">
        <f>VLOOKUP(Table1[[#This Row],[Sales_ID]],Sales!$A$2:$O$2001,15,FALSE)</f>
        <v>1446.1376</v>
      </c>
    </row>
    <row r="1285" spans="1:27" x14ac:dyDescent="0.3">
      <c r="A1285" s="11" t="s">
        <v>369</v>
      </c>
      <c r="B1285" s="11" t="str">
        <f>PROPER(VLOOKUP(A1285,Customer!$A$2:$J$501,9,FALSE))</f>
        <v>Christopher Lester</v>
      </c>
      <c r="C1285" s="11" t="str">
        <f>PROPER(VLOOKUP(A1285,Customer!$A$2:$H$501,3,FALSE))</f>
        <v>64</v>
      </c>
      <c r="D1285" s="11" t="str">
        <f>PROPER(VLOOKUP(A1285,Customer!$A$2:$H$501,4,FALSE))</f>
        <v>Male</v>
      </c>
      <c r="E1285" s="11" t="str">
        <f>PROPER(VLOOKUP(A1285,Customer!$A$2:$H$501,5,FALSE))</f>
        <v>South Jenniferville</v>
      </c>
      <c r="F1285" s="11" t="str">
        <f>PROPER(VLOOKUP(A1285,Customer!$A$2:$H$501,6,FALSE))</f>
        <v>Georgia</v>
      </c>
      <c r="G1285" s="11" t="str">
        <f>VLOOKUP(A1285,Customer!$A$2:$H$501,7,FALSE)</f>
        <v>USA</v>
      </c>
      <c r="H1285" s="11" t="str">
        <f>PROPER(VLOOKUP(A1285,Customer!$A$1:$J$501,10,FALSE))</f>
        <v>Silver</v>
      </c>
      <c r="I1285" s="11" t="s">
        <v>1598</v>
      </c>
      <c r="J1285" s="11" t="str">
        <f>VLOOKUP(I1285, Product!$A$2:$H$501, 2,FALSE)</f>
        <v>Women's Scarf Set</v>
      </c>
      <c r="K1285" s="11" t="str">
        <f>VLOOKUP(I1285,Product!$A$2:$H$501,3,FALSE)</f>
        <v>Clothing</v>
      </c>
      <c r="L1285" s="11" t="str">
        <f>VLOOKUP(I1285, Product!$A$2:$H$501, 4,FALSE)</f>
        <v>Accessories</v>
      </c>
      <c r="M1285" s="11" t="str">
        <f>VLOOKUP(I1285, Product!$A$2:$H$501,5,FALSE)</f>
        <v>Brown and Sons</v>
      </c>
      <c r="N1285" s="12">
        <f>VLOOKUP(I1285, Product!$A$2:$I$501,8,FALSE)</f>
        <v>174.02</v>
      </c>
      <c r="O1285" s="12">
        <f>VLOOKUP(I1285, Product!$A$2:$I$501,9,FALSE)</f>
        <v>268</v>
      </c>
      <c r="P1285" s="11" t="s">
        <v>1794</v>
      </c>
      <c r="Q1285" s="11" t="str">
        <f>VLOOKUP(P1285,Store_Dim!$A$2:$E$21,2,FALSE)</f>
        <v>Thomas, Bridges and Harris</v>
      </c>
      <c r="R1285" s="11" t="str">
        <f>VLOOKUP(P1285,Store_Dim!$A$2:$E$21,3,FALSE)</f>
        <v>North</v>
      </c>
      <c r="S1285" s="11" t="str">
        <f>VLOOKUP(P1285,Store_Dim!$A$2:$E$21,4,FALSE)</f>
        <v>Sabrinatown</v>
      </c>
      <c r="T1285" s="11" t="str">
        <f>VLOOKUP(P1285,Store_Dim!$A$2:$E$21,5,FALSE)</f>
        <v>Online</v>
      </c>
      <c r="U1285" s="11" t="s">
        <v>2179</v>
      </c>
      <c r="V1285" s="14">
        <f>VLOOKUP(Table1[[#This Row],[Sales_ID]],Sales!$A$2:$O$2001,2,FALSE)</f>
        <v>45501</v>
      </c>
      <c r="W1285" s="15">
        <f>VLOOKUP(Table1[[#This Row],[Sales_ID]],Sales!$A$2:$O$2001,12,FALSE)</f>
        <v>4</v>
      </c>
      <c r="X1285" s="16" t="str">
        <f>TEXT(VLOOKUP(Table1[[#This Row],[Sales_ID]],Sales!$A$2:$O$2001,13,FALSE),"₹#,##0")</f>
        <v>₹176</v>
      </c>
      <c r="Y1285" s="51">
        <f>VLOOKUP(Table1[[#This Row],[Sales_ID]],Sales!$A$2:$O$2001,14,FALSE)</f>
        <v>0.13</v>
      </c>
      <c r="Z1285" s="11" t="str">
        <f>VLOOKUP(Table1[[#This Row],[Sales_ID]],Sales!$A$2:$O$2001,10,FALSE)</f>
        <v>PayPal</v>
      </c>
      <c r="AA1285" s="50">
        <f>VLOOKUP(Table1[[#This Row],[Sales_ID]],Sales!$A$2:$O$2001,15,FALSE)</f>
        <v>612.16679999999997</v>
      </c>
    </row>
    <row r="1286" spans="1:27" x14ac:dyDescent="0.3">
      <c r="A1286" s="11" t="s">
        <v>794</v>
      </c>
      <c r="B1286" s="11" t="str">
        <f>PROPER(VLOOKUP(A1286,Customer!$A$2:$J$501,9,FALSE))</f>
        <v>Nicholas Webb</v>
      </c>
      <c r="C1286" s="11" t="str">
        <f>PROPER(VLOOKUP(A1286,Customer!$A$2:$H$501,3,FALSE))</f>
        <v>19</v>
      </c>
      <c r="D1286" s="11" t="str">
        <f>PROPER(VLOOKUP(A1286,Customer!$A$2:$H$501,4,FALSE))</f>
        <v>Male</v>
      </c>
      <c r="E1286" s="11" t="str">
        <f>PROPER(VLOOKUP(A1286,Customer!$A$2:$H$501,5,FALSE))</f>
        <v>Lake Timothy</v>
      </c>
      <c r="F1286" s="11" t="str">
        <f>PROPER(VLOOKUP(A1286,Customer!$A$2:$H$501,6,FALSE))</f>
        <v>Nevada</v>
      </c>
      <c r="G1286" s="11" t="str">
        <f>VLOOKUP(A1286,Customer!$A$2:$H$501,7,FALSE)</f>
        <v>USA</v>
      </c>
      <c r="H1286" s="11" t="str">
        <f>PROPER(VLOOKUP(A1286,Customer!$A$1:$J$501,10,FALSE))</f>
        <v>Gold</v>
      </c>
      <c r="I1286" s="11" t="s">
        <v>1722</v>
      </c>
      <c r="J1286" s="11" t="str">
        <f>VLOOKUP(I1286, Product!$A$2:$H$501, 2,FALSE)</f>
        <v>LED Bedside Lamp</v>
      </c>
      <c r="K1286" s="11" t="str">
        <f>VLOOKUP(I1286,Product!$A$2:$H$501,3,FALSE)</f>
        <v>Home</v>
      </c>
      <c r="L1286" s="11" t="str">
        <f>VLOOKUP(I1286, Product!$A$2:$H$501, 4,FALSE)</f>
        <v>Lighting</v>
      </c>
      <c r="M1286" s="11" t="str">
        <f>VLOOKUP(I1286, Product!$A$2:$H$501,5,FALSE)</f>
        <v>Aguilar, Horton and Lewis</v>
      </c>
      <c r="N1286" s="12">
        <f>VLOOKUP(I1286, Product!$A$2:$I$501,8,FALSE)</f>
        <v>371.38</v>
      </c>
      <c r="O1286" s="12">
        <f>VLOOKUP(I1286, Product!$A$2:$I$501,9,FALSE)</f>
        <v>220</v>
      </c>
      <c r="P1286" s="11" t="s">
        <v>1782</v>
      </c>
      <c r="Q1286" s="11" t="str">
        <f>VLOOKUP(P1286,Store_Dim!$A$2:$E$21,2,FALSE)</f>
        <v>Bean, Jones and Park</v>
      </c>
      <c r="R1286" s="11" t="str">
        <f>VLOOKUP(P1286,Store_Dim!$A$2:$E$21,3,FALSE)</f>
        <v>West</v>
      </c>
      <c r="S1286" s="11" t="str">
        <f>VLOOKUP(P1286,Store_Dim!$A$2:$E$21,4,FALSE)</f>
        <v>Thompsonborough</v>
      </c>
      <c r="T1286" s="11" t="str">
        <f>VLOOKUP(P1286,Store_Dim!$A$2:$E$21,5,FALSE)</f>
        <v>Online</v>
      </c>
      <c r="U1286" s="11" t="s">
        <v>2180</v>
      </c>
      <c r="V1286" s="14">
        <f>VLOOKUP(Table1[[#This Row],[Sales_ID]],Sales!$A$2:$O$2001,2,FALSE)</f>
        <v>45398</v>
      </c>
      <c r="W1286" s="15">
        <f>VLOOKUP(Table1[[#This Row],[Sales_ID]],Sales!$A$2:$O$2001,12,FALSE)</f>
        <v>4</v>
      </c>
      <c r="X1286" s="16" t="str">
        <f>TEXT(VLOOKUP(Table1[[#This Row],[Sales_ID]],Sales!$A$2:$O$2001,13,FALSE),"₹#,##0")</f>
        <v>₹290</v>
      </c>
      <c r="Y1286" s="51">
        <f>VLOOKUP(Table1[[#This Row],[Sales_ID]],Sales!$A$2:$O$2001,14,FALSE)</f>
        <v>0.25</v>
      </c>
      <c r="Z1286" s="11" t="str">
        <f>VLOOKUP(Table1[[#This Row],[Sales_ID]],Sales!$A$2:$O$2001,10,FALSE)</f>
        <v>COD</v>
      </c>
      <c r="AA1286" s="50">
        <f>VLOOKUP(Table1[[#This Row],[Sales_ID]],Sales!$A$2:$O$2001,15,FALSE)</f>
        <v>868.98</v>
      </c>
    </row>
    <row r="1287" spans="1:27" x14ac:dyDescent="0.3">
      <c r="A1287" s="11" t="s">
        <v>773</v>
      </c>
      <c r="B1287" s="11" t="str">
        <f>PROPER(VLOOKUP(A1287,Customer!$A$2:$J$501,9,FALSE))</f>
        <v>Mr. William Horton</v>
      </c>
      <c r="C1287" s="11" t="str">
        <f>PROPER(VLOOKUP(A1287,Customer!$A$2:$H$501,3,FALSE))</f>
        <v>31</v>
      </c>
      <c r="D1287" s="11" t="str">
        <f>PROPER(VLOOKUP(A1287,Customer!$A$2:$H$501,4,FALSE))</f>
        <v>Male</v>
      </c>
      <c r="E1287" s="11" t="str">
        <f>PROPER(VLOOKUP(A1287,Customer!$A$2:$H$501,5,FALSE))</f>
        <v>Dawsonchester</v>
      </c>
      <c r="F1287" s="11" t="str">
        <f>PROPER(VLOOKUP(A1287,Customer!$A$2:$H$501,6,FALSE))</f>
        <v>Virginia</v>
      </c>
      <c r="G1287" s="11" t="str">
        <f>VLOOKUP(A1287,Customer!$A$2:$H$501,7,FALSE)</f>
        <v>USA</v>
      </c>
      <c r="H1287" s="11" t="str">
        <f>PROPER(VLOOKUP(A1287,Customer!$A$1:$J$501,10,FALSE))</f>
        <v>Platinum</v>
      </c>
      <c r="I1287" s="11" t="s">
        <v>1578</v>
      </c>
      <c r="J1287" s="11" t="str">
        <f>VLOOKUP(I1287, Product!$A$2:$H$501, 2,FALSE)</f>
        <v>4K Home Projector</v>
      </c>
      <c r="K1287" s="11" t="str">
        <f>VLOOKUP(I1287,Product!$A$2:$H$501,3,FALSE)</f>
        <v>Electronics</v>
      </c>
      <c r="L1287" s="11" t="str">
        <f>VLOOKUP(I1287, Product!$A$2:$H$501, 4,FALSE)</f>
        <v>Appliances</v>
      </c>
      <c r="M1287" s="11" t="str">
        <f>VLOOKUP(I1287, Product!$A$2:$H$501,5,FALSE)</f>
        <v>Thomas LLC</v>
      </c>
      <c r="N1287" s="12">
        <f>VLOOKUP(I1287, Product!$A$2:$I$501,8,FALSE)</f>
        <v>465.34</v>
      </c>
      <c r="O1287" s="12">
        <f>VLOOKUP(I1287, Product!$A$2:$I$501,9,FALSE)</f>
        <v>301</v>
      </c>
      <c r="P1287" s="11" t="s">
        <v>1801</v>
      </c>
      <c r="Q1287" s="11" t="str">
        <f>VLOOKUP(P1287,Store_Dim!$A$2:$E$21,2,FALSE)</f>
        <v>Shelton PLC</v>
      </c>
      <c r="R1287" s="11" t="str">
        <f>VLOOKUP(P1287,Store_Dim!$A$2:$E$21,3,FALSE)</f>
        <v>North</v>
      </c>
      <c r="S1287" s="11" t="str">
        <f>VLOOKUP(P1287,Store_Dim!$A$2:$E$21,4,FALSE)</f>
        <v>East Jenniferstad</v>
      </c>
      <c r="T1287" s="11" t="str">
        <f>VLOOKUP(P1287,Store_Dim!$A$2:$E$21,5,FALSE)</f>
        <v>Flagship</v>
      </c>
      <c r="U1287" s="11" t="s">
        <v>2181</v>
      </c>
      <c r="V1287" s="14">
        <f>VLOOKUP(Table1[[#This Row],[Sales_ID]],Sales!$A$2:$O$2001,2,FALSE)</f>
        <v>45304</v>
      </c>
      <c r="W1287" s="15">
        <f>VLOOKUP(Table1[[#This Row],[Sales_ID]],Sales!$A$2:$O$2001,12,FALSE)</f>
        <v>2</v>
      </c>
      <c r="X1287" s="16" t="str">
        <f>TEXT(VLOOKUP(Table1[[#This Row],[Sales_ID]],Sales!$A$2:$O$2001,13,FALSE),"₹#,##0")</f>
        <v>₹899</v>
      </c>
      <c r="Y1287" s="51">
        <f>VLOOKUP(Table1[[#This Row],[Sales_ID]],Sales!$A$2:$O$2001,14,FALSE)</f>
        <v>0.17</v>
      </c>
      <c r="Z1287" s="11" t="str">
        <f>VLOOKUP(Table1[[#This Row],[Sales_ID]],Sales!$A$2:$O$2001,10,FALSE)</f>
        <v>Credit Card</v>
      </c>
      <c r="AA1287" s="50">
        <f>VLOOKUP(Table1[[#This Row],[Sales_ID]],Sales!$A$2:$O$2001,15,FALSE)</f>
        <v>1492.7882</v>
      </c>
    </row>
    <row r="1288" spans="1:27" x14ac:dyDescent="0.3">
      <c r="A1288" s="11" t="s">
        <v>241</v>
      </c>
      <c r="B1288" s="11" t="str">
        <f>PROPER(VLOOKUP(A1288,Customer!$A$2:$J$501,9,FALSE))</f>
        <v>Michael Thomas</v>
      </c>
      <c r="C1288" s="11" t="str">
        <f>PROPER(VLOOKUP(A1288,Customer!$A$2:$H$501,3,FALSE))</f>
        <v>21</v>
      </c>
      <c r="D1288" s="11" t="str">
        <f>PROPER(VLOOKUP(A1288,Customer!$A$2:$H$501,4,FALSE))</f>
        <v>Female</v>
      </c>
      <c r="E1288" s="11" t="str">
        <f>PROPER(VLOOKUP(A1288,Customer!$A$2:$H$501,5,FALSE))</f>
        <v>Woodmouth</v>
      </c>
      <c r="F1288" s="11" t="str">
        <f>PROPER(VLOOKUP(A1288,Customer!$A$2:$H$501,6,FALSE))</f>
        <v>Nevada</v>
      </c>
      <c r="G1288" s="11" t="str">
        <f>VLOOKUP(A1288,Customer!$A$2:$H$501,7,FALSE)</f>
        <v>USA</v>
      </c>
      <c r="H1288" s="11" t="str">
        <f>PROPER(VLOOKUP(A1288,Customer!$A$1:$J$501,10,FALSE))</f>
        <v>Silver</v>
      </c>
      <c r="I1288" s="11" t="s">
        <v>1584</v>
      </c>
      <c r="J1288" s="11" t="str">
        <f>VLOOKUP(I1288, Product!$A$2:$H$501, 2,FALSE)</f>
        <v>Women's Denim Jeans</v>
      </c>
      <c r="K1288" s="11" t="str">
        <f>VLOOKUP(I1288,Product!$A$2:$H$501,3,FALSE)</f>
        <v>Clothing</v>
      </c>
      <c r="L1288" s="11" t="str">
        <f>VLOOKUP(I1288, Product!$A$2:$H$501, 4,FALSE)</f>
        <v>Bottoms</v>
      </c>
      <c r="M1288" s="11" t="str">
        <f>VLOOKUP(I1288, Product!$A$2:$H$501,5,FALSE)</f>
        <v>Guerra-Hendrix</v>
      </c>
      <c r="N1288" s="12">
        <f>VLOOKUP(I1288, Product!$A$2:$I$501,8,FALSE)</f>
        <v>265.73266666666666</v>
      </c>
      <c r="O1288" s="12">
        <f>VLOOKUP(I1288, Product!$A$2:$I$501,9,FALSE)</f>
        <v>343</v>
      </c>
      <c r="P1288" s="11" t="s">
        <v>1757</v>
      </c>
      <c r="Q1288" s="11" t="str">
        <f>VLOOKUP(P1288,Store_Dim!$A$2:$E$21,2,FALSE)</f>
        <v>Martinez, Adkins and Johnson</v>
      </c>
      <c r="R1288" s="11" t="str">
        <f>VLOOKUP(P1288,Store_Dim!$A$2:$E$21,3,FALSE)</f>
        <v>North</v>
      </c>
      <c r="S1288" s="11" t="str">
        <f>VLOOKUP(P1288,Store_Dim!$A$2:$E$21,4,FALSE)</f>
        <v>Danielmouth</v>
      </c>
      <c r="T1288" s="11" t="str">
        <f>VLOOKUP(P1288,Store_Dim!$A$2:$E$21,5,FALSE)</f>
        <v>Flagship</v>
      </c>
      <c r="U1288" s="11" t="s">
        <v>2182</v>
      </c>
      <c r="V1288" s="14">
        <f>VLOOKUP(Table1[[#This Row],[Sales_ID]],Sales!$A$2:$O$2001,2,FALSE)</f>
        <v>45299</v>
      </c>
      <c r="W1288" s="15">
        <f>VLOOKUP(Table1[[#This Row],[Sales_ID]],Sales!$A$2:$O$2001,12,FALSE)</f>
        <v>1</v>
      </c>
      <c r="X1288" s="16" t="str">
        <f>TEXT(VLOOKUP(Table1[[#This Row],[Sales_ID]],Sales!$A$2:$O$2001,13,FALSE),"₹#,##0")</f>
        <v>₹691</v>
      </c>
      <c r="Y1288" s="51">
        <f>VLOOKUP(Table1[[#This Row],[Sales_ID]],Sales!$A$2:$O$2001,14,FALSE)</f>
        <v>0.11</v>
      </c>
      <c r="Z1288" s="11" t="str">
        <f>VLOOKUP(Table1[[#This Row],[Sales_ID]],Sales!$A$2:$O$2001,10,FALSE)</f>
        <v>COD</v>
      </c>
      <c r="AA1288" s="50">
        <f>VLOOKUP(Table1[[#This Row],[Sales_ID]],Sales!$A$2:$O$2001,15,FALSE)</f>
        <v>615.32820000000004</v>
      </c>
    </row>
    <row r="1289" spans="1:27" x14ac:dyDescent="0.3">
      <c r="A1289" s="11" t="s">
        <v>550</v>
      </c>
      <c r="B1289" s="11" t="str">
        <f>PROPER(VLOOKUP(A1289,Customer!$A$2:$J$501,9,FALSE))</f>
        <v>Jason Wheeler</v>
      </c>
      <c r="C1289" s="11" t="str">
        <f>PROPER(VLOOKUP(A1289,Customer!$A$2:$H$501,3,FALSE))</f>
        <v>47</v>
      </c>
      <c r="D1289" s="11" t="str">
        <f>PROPER(VLOOKUP(A1289,Customer!$A$2:$H$501,4,FALSE))</f>
        <v>Female</v>
      </c>
      <c r="E1289" s="11" t="str">
        <f>PROPER(VLOOKUP(A1289,Customer!$A$2:$H$501,5,FALSE))</f>
        <v>Carolview</v>
      </c>
      <c r="F1289" s="11" t="str">
        <f>PROPER(VLOOKUP(A1289,Customer!$A$2:$H$501,6,FALSE))</f>
        <v>Illinois</v>
      </c>
      <c r="G1289" s="11" t="str">
        <f>VLOOKUP(A1289,Customer!$A$2:$H$501,7,FALSE)</f>
        <v>USA</v>
      </c>
      <c r="H1289" s="11" t="str">
        <f>PROPER(VLOOKUP(A1289,Customer!$A$1:$J$501,10,FALSE))</f>
        <v>Platinum</v>
      </c>
      <c r="I1289" s="11" t="s">
        <v>1602</v>
      </c>
      <c r="J1289" s="11" t="str">
        <f>VLOOKUP(I1289, Product!$A$2:$H$501, 2,FALSE)</f>
        <v>Decorative Floor Vase</v>
      </c>
      <c r="K1289" s="11" t="str">
        <f>VLOOKUP(I1289,Product!$A$2:$H$501,3,FALSE)</f>
        <v>Home</v>
      </c>
      <c r="L1289" s="11" t="str">
        <f>VLOOKUP(I1289, Product!$A$2:$H$501, 4,FALSE)</f>
        <v>Decor</v>
      </c>
      <c r="M1289" s="11" t="str">
        <f>VLOOKUP(I1289, Product!$A$2:$H$501,5,FALSE)</f>
        <v>Khan, Jones and Paul</v>
      </c>
      <c r="N1289" s="12">
        <f>VLOOKUP(I1289, Product!$A$2:$I$501,8,FALSE)</f>
        <v>234.80599999999998</v>
      </c>
      <c r="O1289" s="12">
        <f>VLOOKUP(I1289, Product!$A$2:$I$501,9,FALSE)</f>
        <v>378</v>
      </c>
      <c r="P1289" s="11" t="s">
        <v>1752</v>
      </c>
      <c r="Q1289" s="11" t="str">
        <f>VLOOKUP(P1289,Store_Dim!$A$2:$E$21,2,FALSE)</f>
        <v>Rivera-Warner</v>
      </c>
      <c r="R1289" s="11" t="str">
        <f>VLOOKUP(P1289,Store_Dim!$A$2:$E$21,3,FALSE)</f>
        <v>East</v>
      </c>
      <c r="S1289" s="11" t="str">
        <f>VLOOKUP(P1289,Store_Dim!$A$2:$E$21,4,FALSE)</f>
        <v>Washingtonfurt</v>
      </c>
      <c r="T1289" s="11" t="str">
        <f>VLOOKUP(P1289,Store_Dim!$A$2:$E$21,5,FALSE)</f>
        <v>Flagship</v>
      </c>
      <c r="U1289" s="11" t="s">
        <v>2183</v>
      </c>
      <c r="V1289" s="14">
        <f>VLOOKUP(Table1[[#This Row],[Sales_ID]],Sales!$A$2:$O$2001,2,FALSE)</f>
        <v>45564</v>
      </c>
      <c r="W1289" s="15">
        <f>VLOOKUP(Table1[[#This Row],[Sales_ID]],Sales!$A$2:$O$2001,12,FALSE)</f>
        <v>3</v>
      </c>
      <c r="X1289" s="16" t="str">
        <f>TEXT(VLOOKUP(Table1[[#This Row],[Sales_ID]],Sales!$A$2:$O$2001,13,FALSE),"₹#,##0")</f>
        <v>₹159</v>
      </c>
      <c r="Y1289" s="51">
        <f>VLOOKUP(Table1[[#This Row],[Sales_ID]],Sales!$A$2:$O$2001,14,FALSE)</f>
        <v>0.13</v>
      </c>
      <c r="Z1289" s="11" t="str">
        <f>VLOOKUP(Table1[[#This Row],[Sales_ID]],Sales!$A$2:$O$2001,10,FALSE)</f>
        <v>Credit Card</v>
      </c>
      <c r="AA1289" s="50">
        <f>VLOOKUP(Table1[[#This Row],[Sales_ID]],Sales!$A$2:$O$2001,15,FALSE)</f>
        <v>414.25920000000002</v>
      </c>
    </row>
    <row r="1290" spans="1:27" x14ac:dyDescent="0.3">
      <c r="A1290" s="11" t="s">
        <v>684</v>
      </c>
      <c r="B1290" s="11" t="str">
        <f>PROPER(VLOOKUP(A1290,Customer!$A$2:$J$501,9,FALSE))</f>
        <v>Antonio Jones</v>
      </c>
      <c r="C1290" s="11" t="str">
        <f>PROPER(VLOOKUP(A1290,Customer!$A$2:$H$501,3,FALSE))</f>
        <v>48</v>
      </c>
      <c r="D1290" s="11" t="str">
        <f>PROPER(VLOOKUP(A1290,Customer!$A$2:$H$501,4,FALSE))</f>
        <v>Male</v>
      </c>
      <c r="E1290" s="11" t="str">
        <f>PROPER(VLOOKUP(A1290,Customer!$A$2:$H$501,5,FALSE))</f>
        <v>Matthewborough</v>
      </c>
      <c r="F1290" s="11" t="str">
        <f>PROPER(VLOOKUP(A1290,Customer!$A$2:$H$501,6,FALSE))</f>
        <v>Georgia</v>
      </c>
      <c r="G1290" s="11" t="str">
        <f>VLOOKUP(A1290,Customer!$A$2:$H$501,7,FALSE)</f>
        <v>USA</v>
      </c>
      <c r="H1290" s="11" t="str">
        <f>PROPER(VLOOKUP(A1290,Customer!$A$1:$J$501,10,FALSE))</f>
        <v>Silver</v>
      </c>
      <c r="I1290" s="11" t="s">
        <v>1668</v>
      </c>
      <c r="J1290" s="11" t="str">
        <f>VLOOKUP(I1290, Product!$A$2:$H$501, 2,FALSE)</f>
        <v>Luxury Perfume Spray</v>
      </c>
      <c r="K1290" s="11" t="str">
        <f>VLOOKUP(I1290,Product!$A$2:$H$501,3,FALSE)</f>
        <v>Beauty</v>
      </c>
      <c r="L1290" s="11" t="str">
        <f>VLOOKUP(I1290, Product!$A$2:$H$501, 4,FALSE)</f>
        <v>Fragrance</v>
      </c>
      <c r="M1290" s="11" t="str">
        <f>VLOOKUP(I1290, Product!$A$2:$H$501,5,FALSE)</f>
        <v>Gibson, Green and Lopez</v>
      </c>
      <c r="N1290" s="12">
        <f>VLOOKUP(I1290, Product!$A$2:$I$501,8,FALSE)</f>
        <v>482.75</v>
      </c>
      <c r="O1290" s="12">
        <f>VLOOKUP(I1290, Product!$A$2:$I$501,9,FALSE)</f>
        <v>444</v>
      </c>
      <c r="P1290" s="11" t="s">
        <v>1804</v>
      </c>
      <c r="Q1290" s="11" t="str">
        <f>VLOOKUP(P1290,Store_Dim!$A$2:$E$21,2,FALSE)</f>
        <v>Frederick-Wright</v>
      </c>
      <c r="R1290" s="11" t="str">
        <f>VLOOKUP(P1290,Store_Dim!$A$2:$E$21,3,FALSE)</f>
        <v>West</v>
      </c>
      <c r="S1290" s="11" t="str">
        <f>VLOOKUP(P1290,Store_Dim!$A$2:$E$21,4,FALSE)</f>
        <v>New Jimmymouth</v>
      </c>
      <c r="T1290" s="11" t="str">
        <f>VLOOKUP(P1290,Store_Dim!$A$2:$E$21,5,FALSE)</f>
        <v>Flagship</v>
      </c>
      <c r="U1290" s="11" t="s">
        <v>2184</v>
      </c>
      <c r="V1290" s="14">
        <f>VLOOKUP(Table1[[#This Row],[Sales_ID]],Sales!$A$2:$O$2001,2,FALSE)</f>
        <v>45413</v>
      </c>
      <c r="W1290" s="15">
        <f>VLOOKUP(Table1[[#This Row],[Sales_ID]],Sales!$A$2:$O$2001,12,FALSE)</f>
        <v>4</v>
      </c>
      <c r="X1290" s="16" t="str">
        <f>TEXT(VLOOKUP(Table1[[#This Row],[Sales_ID]],Sales!$A$2:$O$2001,13,FALSE),"₹#,##0")</f>
        <v>₹537</v>
      </c>
      <c r="Y1290" s="51">
        <f>VLOOKUP(Table1[[#This Row],[Sales_ID]],Sales!$A$2:$O$2001,14,FALSE)</f>
        <v>0.06</v>
      </c>
      <c r="Z1290" s="11" t="str">
        <f>VLOOKUP(Table1[[#This Row],[Sales_ID]],Sales!$A$2:$O$2001,10,FALSE)</f>
        <v>COD</v>
      </c>
      <c r="AA1290" s="50">
        <f>VLOOKUP(Table1[[#This Row],[Sales_ID]],Sales!$A$2:$O$2001,15,FALSE)</f>
        <v>2019.684</v>
      </c>
    </row>
    <row r="1291" spans="1:27" x14ac:dyDescent="0.3">
      <c r="A1291" s="11" t="s">
        <v>1295</v>
      </c>
      <c r="B1291" s="11" t="str">
        <f>PROPER(VLOOKUP(A1291,Customer!$A$2:$J$501,9,FALSE))</f>
        <v>Karen King</v>
      </c>
      <c r="C1291" s="11" t="str">
        <f>PROPER(VLOOKUP(A1291,Customer!$A$2:$H$501,3,FALSE))</f>
        <v>64</v>
      </c>
      <c r="D1291" s="11" t="str">
        <f>PROPER(VLOOKUP(A1291,Customer!$A$2:$H$501,4,FALSE))</f>
        <v>Female</v>
      </c>
      <c r="E1291" s="11" t="str">
        <f>PROPER(VLOOKUP(A1291,Customer!$A$2:$H$501,5,FALSE))</f>
        <v>Kimburgh</v>
      </c>
      <c r="F1291" s="11" t="str">
        <f>PROPER(VLOOKUP(A1291,Customer!$A$2:$H$501,6,FALSE))</f>
        <v>North Carolina</v>
      </c>
      <c r="G1291" s="11" t="str">
        <f>VLOOKUP(A1291,Customer!$A$2:$H$501,7,FALSE)</f>
        <v>USA</v>
      </c>
      <c r="H1291" s="11" t="str">
        <f>PROPER(VLOOKUP(A1291,Customer!$A$1:$J$501,10,FALSE))</f>
        <v>Bronze</v>
      </c>
      <c r="I1291" s="11" t="s">
        <v>1630</v>
      </c>
      <c r="J1291" s="11" t="str">
        <f>VLOOKUP(I1291, Product!$A$2:$H$501, 2,FALSE)</f>
        <v>Yoga Exercise Mat</v>
      </c>
      <c r="K1291" s="11" t="str">
        <f>VLOOKUP(I1291,Product!$A$2:$H$501,3,FALSE)</f>
        <v>Sports</v>
      </c>
      <c r="L1291" s="11" t="str">
        <f>VLOOKUP(I1291, Product!$A$2:$H$501, 4,FALSE)</f>
        <v>Fitness</v>
      </c>
      <c r="M1291" s="11" t="str">
        <f>VLOOKUP(I1291, Product!$A$2:$H$501,5,FALSE)</f>
        <v>Carroll, Long and Mendoza</v>
      </c>
      <c r="N1291" s="12">
        <f>VLOOKUP(I1291, Product!$A$2:$I$501,8,FALSE)</f>
        <v>313.26</v>
      </c>
      <c r="O1291" s="12">
        <f>VLOOKUP(I1291, Product!$A$2:$I$501,9,FALSE)</f>
        <v>369</v>
      </c>
      <c r="P1291" s="11" t="s">
        <v>1786</v>
      </c>
      <c r="Q1291" s="11" t="str">
        <f>VLOOKUP(P1291,Store_Dim!$A$2:$E$21,2,FALSE)</f>
        <v>Moore, Padilla and Butler</v>
      </c>
      <c r="R1291" s="11" t="str">
        <f>VLOOKUP(P1291,Store_Dim!$A$2:$E$21,3,FALSE)</f>
        <v>South</v>
      </c>
      <c r="S1291" s="11" t="str">
        <f>VLOOKUP(P1291,Store_Dim!$A$2:$E$21,4,FALSE)</f>
        <v>East Johnstad</v>
      </c>
      <c r="T1291" s="11" t="str">
        <f>VLOOKUP(P1291,Store_Dim!$A$2:$E$21,5,FALSE)</f>
        <v>Flagship</v>
      </c>
      <c r="U1291" s="11" t="s">
        <v>2185</v>
      </c>
      <c r="V1291" s="14">
        <f>VLOOKUP(Table1[[#This Row],[Sales_ID]],Sales!$A$2:$O$2001,2,FALSE)</f>
        <v>45480</v>
      </c>
      <c r="W1291" s="15">
        <f>VLOOKUP(Table1[[#This Row],[Sales_ID]],Sales!$A$2:$O$2001,12,FALSE)</f>
        <v>3</v>
      </c>
      <c r="X1291" s="16" t="str">
        <f>TEXT(VLOOKUP(Table1[[#This Row],[Sales_ID]],Sales!$A$2:$O$2001,13,FALSE),"₹#,##0")</f>
        <v>₹772</v>
      </c>
      <c r="Y1291" s="51">
        <f>VLOOKUP(Table1[[#This Row],[Sales_ID]],Sales!$A$2:$O$2001,14,FALSE)</f>
        <v>0.05</v>
      </c>
      <c r="Z1291" s="11" t="str">
        <f>VLOOKUP(Table1[[#This Row],[Sales_ID]],Sales!$A$2:$O$2001,10,FALSE)</f>
        <v>COD</v>
      </c>
      <c r="AA1291" s="50">
        <f>VLOOKUP(Table1[[#This Row],[Sales_ID]],Sales!$A$2:$O$2001,15,FALSE)</f>
        <v>2199.3449999999998</v>
      </c>
    </row>
    <row r="1292" spans="1:27" x14ac:dyDescent="0.3">
      <c r="A1292" s="11" t="s">
        <v>310</v>
      </c>
      <c r="B1292" s="11" t="str">
        <f>PROPER(VLOOKUP(A1292,Customer!$A$2:$J$501,9,FALSE))</f>
        <v>Tammy Miller Md</v>
      </c>
      <c r="C1292" s="11" t="str">
        <f>PROPER(VLOOKUP(A1292,Customer!$A$2:$H$501,3,FALSE))</f>
        <v>19</v>
      </c>
      <c r="D1292" s="11" t="str">
        <f>PROPER(VLOOKUP(A1292,Customer!$A$2:$H$501,4,FALSE))</f>
        <v>Female</v>
      </c>
      <c r="E1292" s="11" t="str">
        <f>PROPER(VLOOKUP(A1292,Customer!$A$2:$H$501,5,FALSE))</f>
        <v>Austinfurt</v>
      </c>
      <c r="F1292" s="11" t="str">
        <f>PROPER(VLOOKUP(A1292,Customer!$A$2:$H$501,6,FALSE))</f>
        <v>Mississippi</v>
      </c>
      <c r="G1292" s="11" t="str">
        <f>VLOOKUP(A1292,Customer!$A$2:$H$501,7,FALSE)</f>
        <v>USA</v>
      </c>
      <c r="H1292" s="11" t="str">
        <f>PROPER(VLOOKUP(A1292,Customer!$A$1:$J$501,10,FALSE))</f>
        <v>Gold</v>
      </c>
      <c r="I1292" s="11" t="s">
        <v>1555</v>
      </c>
      <c r="J1292" s="11" t="str">
        <f>VLOOKUP(I1292, Product!$A$2:$H$501, 2,FALSE)</f>
        <v>Men's Leather Belt</v>
      </c>
      <c r="K1292" s="11" t="str">
        <f>VLOOKUP(I1292,Product!$A$2:$H$501,3,FALSE)</f>
        <v>Clothing</v>
      </c>
      <c r="L1292" s="11" t="str">
        <f>VLOOKUP(I1292, Product!$A$2:$H$501, 4,FALSE)</f>
        <v>Accessories</v>
      </c>
      <c r="M1292" s="11" t="str">
        <f>VLOOKUP(I1292, Product!$A$2:$H$501,5,FALSE)</f>
        <v>Baldwin, Garza and Gonzalez</v>
      </c>
      <c r="N1292" s="12">
        <f>VLOOKUP(I1292, Product!$A$2:$I$501,8,FALSE)</f>
        <v>261</v>
      </c>
      <c r="O1292" s="12">
        <f>VLOOKUP(I1292, Product!$A$2:$I$501,9,FALSE)</f>
        <v>59</v>
      </c>
      <c r="P1292" s="11" t="s">
        <v>1779</v>
      </c>
      <c r="Q1292" s="11" t="str">
        <f>VLOOKUP(P1292,Store_Dim!$A$2:$E$21,2,FALSE)</f>
        <v>Martinez-Mullins</v>
      </c>
      <c r="R1292" s="11" t="str">
        <f>VLOOKUP(P1292,Store_Dim!$A$2:$E$21,3,FALSE)</f>
        <v>South</v>
      </c>
      <c r="S1292" s="11" t="str">
        <f>VLOOKUP(P1292,Store_Dim!$A$2:$E$21,4,FALSE)</f>
        <v>Williamsfurt</v>
      </c>
      <c r="T1292" s="11" t="str">
        <f>VLOOKUP(P1292,Store_Dim!$A$2:$E$21,5,FALSE)</f>
        <v>Online</v>
      </c>
      <c r="U1292" s="11" t="s">
        <v>1862</v>
      </c>
      <c r="V1292" s="14">
        <f>VLOOKUP(Table1[[#This Row],[Sales_ID]],Sales!$A$2:$O$2001,2,FALSE)</f>
        <v>45635</v>
      </c>
      <c r="W1292" s="15">
        <f>VLOOKUP(Table1[[#This Row],[Sales_ID]],Sales!$A$2:$O$2001,12,FALSE)</f>
        <v>3</v>
      </c>
      <c r="X1292" s="16" t="str">
        <f>TEXT(VLOOKUP(Table1[[#This Row],[Sales_ID]],Sales!$A$2:$O$2001,13,FALSE),"₹#,##0")</f>
        <v>₹560</v>
      </c>
      <c r="Y1292" s="51">
        <f>VLOOKUP(Table1[[#This Row],[Sales_ID]],Sales!$A$2:$O$2001,14,FALSE)</f>
        <v>0.16</v>
      </c>
      <c r="Z1292" s="11" t="str">
        <f>VLOOKUP(Table1[[#This Row],[Sales_ID]],Sales!$A$2:$O$2001,10,FALSE)</f>
        <v>PayPal</v>
      </c>
      <c r="AA1292" s="50">
        <f>VLOOKUP(Table1[[#This Row],[Sales_ID]],Sales!$A$2:$O$2001,15,FALSE)</f>
        <v>1409.9903999999999</v>
      </c>
    </row>
    <row r="1293" spans="1:27" x14ac:dyDescent="0.3">
      <c r="A1293" s="11" t="s">
        <v>381</v>
      </c>
      <c r="B1293" s="11" t="str">
        <f>PROPER(VLOOKUP(A1293,Customer!$A$2:$J$501,9,FALSE))</f>
        <v>Travis Holland</v>
      </c>
      <c r="C1293" s="11" t="str">
        <f>PROPER(VLOOKUP(A1293,Customer!$A$2:$H$501,3,FALSE))</f>
        <v>38</v>
      </c>
      <c r="D1293" s="11" t="str">
        <f>PROPER(VLOOKUP(A1293,Customer!$A$2:$H$501,4,FALSE))</f>
        <v>Male</v>
      </c>
      <c r="E1293" s="11" t="str">
        <f>PROPER(VLOOKUP(A1293,Customer!$A$2:$H$501,5,FALSE))</f>
        <v>Webstermouth</v>
      </c>
      <c r="F1293" s="11" t="str">
        <f>PROPER(VLOOKUP(A1293,Customer!$A$2:$H$501,6,FALSE))</f>
        <v>New Hampshire</v>
      </c>
      <c r="G1293" s="11" t="str">
        <f>VLOOKUP(A1293,Customer!$A$2:$H$501,7,FALSE)</f>
        <v>USA</v>
      </c>
      <c r="H1293" s="11" t="str">
        <f>PROPER(VLOOKUP(A1293,Customer!$A$1:$J$501,10,FALSE))</f>
        <v>Bronze</v>
      </c>
      <c r="I1293" s="11" t="s">
        <v>1724</v>
      </c>
      <c r="J1293" s="11" t="str">
        <f>VLOOKUP(I1293, Product!$A$2:$H$501, 2,FALSE)</f>
        <v>Sports Wrist Sweatbands</v>
      </c>
      <c r="K1293" s="11" t="str">
        <f>VLOOKUP(I1293,Product!$A$2:$H$501,3,FALSE)</f>
        <v>Sports</v>
      </c>
      <c r="L1293" s="11" t="str">
        <f>VLOOKUP(I1293, Product!$A$2:$H$501, 4,FALSE)</f>
        <v>Accessories</v>
      </c>
      <c r="M1293" s="11" t="str">
        <f>VLOOKUP(I1293, Product!$A$2:$H$501,5,FALSE)</f>
        <v>Olsen-Daniels</v>
      </c>
      <c r="N1293" s="12">
        <f>VLOOKUP(I1293, Product!$A$2:$I$501,8,FALSE)</f>
        <v>131.24</v>
      </c>
      <c r="O1293" s="12">
        <f>VLOOKUP(I1293, Product!$A$2:$I$501,9,FALSE)</f>
        <v>232</v>
      </c>
      <c r="P1293" s="11" t="s">
        <v>1757</v>
      </c>
      <c r="Q1293" s="11" t="str">
        <f>VLOOKUP(P1293,Store_Dim!$A$2:$E$21,2,FALSE)</f>
        <v>Martinez, Adkins and Johnson</v>
      </c>
      <c r="R1293" s="11" t="str">
        <f>VLOOKUP(P1293,Store_Dim!$A$2:$E$21,3,FALSE)</f>
        <v>North</v>
      </c>
      <c r="S1293" s="11" t="str">
        <f>VLOOKUP(P1293,Store_Dim!$A$2:$E$21,4,FALSE)</f>
        <v>Danielmouth</v>
      </c>
      <c r="T1293" s="11" t="str">
        <f>VLOOKUP(P1293,Store_Dim!$A$2:$E$21,5,FALSE)</f>
        <v>Flagship</v>
      </c>
      <c r="U1293" s="11" t="s">
        <v>2186</v>
      </c>
      <c r="V1293" s="14">
        <f>VLOOKUP(Table1[[#This Row],[Sales_ID]],Sales!$A$2:$O$2001,2,FALSE)</f>
        <v>45610</v>
      </c>
      <c r="W1293" s="15">
        <f>VLOOKUP(Table1[[#This Row],[Sales_ID]],Sales!$A$2:$O$2001,12,FALSE)</f>
        <v>4</v>
      </c>
      <c r="X1293" s="16" t="str">
        <f>TEXT(VLOOKUP(Table1[[#This Row],[Sales_ID]],Sales!$A$2:$O$2001,13,FALSE),"₹#,##0")</f>
        <v>₹677</v>
      </c>
      <c r="Y1293" s="51">
        <f>VLOOKUP(Table1[[#This Row],[Sales_ID]],Sales!$A$2:$O$2001,14,FALSE)</f>
        <v>0.14000000000000001</v>
      </c>
      <c r="Z1293" s="11" t="str">
        <f>VLOOKUP(Table1[[#This Row],[Sales_ID]],Sales!$A$2:$O$2001,10,FALSE)</f>
        <v>PayPal</v>
      </c>
      <c r="AA1293" s="50">
        <f>VLOOKUP(Table1[[#This Row],[Sales_ID]],Sales!$A$2:$O$2001,15,FALSE)</f>
        <v>2329.7399999999998</v>
      </c>
    </row>
    <row r="1294" spans="1:27" x14ac:dyDescent="0.3">
      <c r="A1294" s="11" t="s">
        <v>363</v>
      </c>
      <c r="B1294" s="11" t="str">
        <f>PROPER(VLOOKUP(A1294,Customer!$A$2:$J$501,9,FALSE))</f>
        <v>Sarah Schneider</v>
      </c>
      <c r="C1294" s="11" t="str">
        <f>PROPER(VLOOKUP(A1294,Customer!$A$2:$H$501,3,FALSE))</f>
        <v>34</v>
      </c>
      <c r="D1294" s="11" t="str">
        <f>PROPER(VLOOKUP(A1294,Customer!$A$2:$H$501,4,FALSE))</f>
        <v>Female</v>
      </c>
      <c r="E1294" s="11" t="str">
        <f>PROPER(VLOOKUP(A1294,Customer!$A$2:$H$501,5,FALSE))</f>
        <v>Port Joshuachester</v>
      </c>
      <c r="F1294" s="11" t="str">
        <f>PROPER(VLOOKUP(A1294,Customer!$A$2:$H$501,6,FALSE))</f>
        <v>Pennsylvania</v>
      </c>
      <c r="G1294" s="11" t="str">
        <f>VLOOKUP(A1294,Customer!$A$2:$H$501,7,FALSE)</f>
        <v>USA</v>
      </c>
      <c r="H1294" s="11" t="str">
        <f>PROPER(VLOOKUP(A1294,Customer!$A$1:$J$501,10,FALSE))</f>
        <v>Bronze</v>
      </c>
      <c r="I1294" s="11" t="s">
        <v>1744</v>
      </c>
      <c r="J1294" s="11" t="str">
        <f>VLOOKUP(I1294, Product!$A$2:$H$501, 2,FALSE)</f>
        <v>Portable Bluetooth Speaker</v>
      </c>
      <c r="K1294" s="11" t="str">
        <f>VLOOKUP(I1294,Product!$A$2:$H$501,3,FALSE)</f>
        <v>Electronics</v>
      </c>
      <c r="L1294" s="11" t="str">
        <f>VLOOKUP(I1294, Product!$A$2:$H$501, 4,FALSE)</f>
        <v>Audio</v>
      </c>
      <c r="M1294" s="11" t="str">
        <f>VLOOKUP(I1294, Product!$A$2:$H$501,5,FALSE)</f>
        <v>Flores-King</v>
      </c>
      <c r="N1294" s="12">
        <f>VLOOKUP(I1294, Product!$A$2:$I$501,8,FALSE)</f>
        <v>431.67</v>
      </c>
      <c r="O1294" s="12">
        <f>VLOOKUP(I1294, Product!$A$2:$I$501,9,FALSE)</f>
        <v>73</v>
      </c>
      <c r="P1294" s="11" t="s">
        <v>1792</v>
      </c>
      <c r="Q1294" s="11" t="str">
        <f>VLOOKUP(P1294,Store_Dim!$A$2:$E$21,2,FALSE)</f>
        <v>Aguirre-Keller</v>
      </c>
      <c r="R1294" s="11" t="str">
        <f>VLOOKUP(P1294,Store_Dim!$A$2:$E$21,3,FALSE)</f>
        <v>South</v>
      </c>
      <c r="S1294" s="11" t="str">
        <f>VLOOKUP(P1294,Store_Dim!$A$2:$E$21,4,FALSE)</f>
        <v>Lake Michael</v>
      </c>
      <c r="T1294" s="11" t="str">
        <f>VLOOKUP(P1294,Store_Dim!$A$2:$E$21,5,FALSE)</f>
        <v>Online</v>
      </c>
      <c r="U1294" s="11" t="s">
        <v>2187</v>
      </c>
      <c r="V1294" s="14">
        <f>VLOOKUP(Table1[[#This Row],[Sales_ID]],Sales!$A$2:$O$2001,2,FALSE)</f>
        <v>45763</v>
      </c>
      <c r="W1294" s="15">
        <f>VLOOKUP(Table1[[#This Row],[Sales_ID]],Sales!$A$2:$O$2001,12,FALSE)</f>
        <v>1</v>
      </c>
      <c r="X1294" s="16" t="str">
        <f>TEXT(VLOOKUP(Table1[[#This Row],[Sales_ID]],Sales!$A$2:$O$2001,13,FALSE),"₹#,##0")</f>
        <v>₹645</v>
      </c>
      <c r="Y1294" s="51">
        <f>VLOOKUP(Table1[[#This Row],[Sales_ID]],Sales!$A$2:$O$2001,14,FALSE)</f>
        <v>0.26</v>
      </c>
      <c r="Z1294" s="11" t="str">
        <f>VLOOKUP(Table1[[#This Row],[Sales_ID]],Sales!$A$2:$O$2001,10,FALSE)</f>
        <v>COD</v>
      </c>
      <c r="AA1294" s="50">
        <f>VLOOKUP(Table1[[#This Row],[Sales_ID]],Sales!$A$2:$O$2001,15,FALSE)</f>
        <v>477.65519999999998</v>
      </c>
    </row>
    <row r="1295" spans="1:27" x14ac:dyDescent="0.3">
      <c r="A1295" s="11" t="s">
        <v>1127</v>
      </c>
      <c r="B1295" s="11" t="str">
        <f>PROPER(VLOOKUP(A1295,Customer!$A$2:$J$501,9,FALSE))</f>
        <v>Denise Tate</v>
      </c>
      <c r="C1295" s="11" t="str">
        <f>PROPER(VLOOKUP(A1295,Customer!$A$2:$H$501,3,FALSE))</f>
        <v>34</v>
      </c>
      <c r="D1295" s="11" t="str">
        <f>PROPER(VLOOKUP(A1295,Customer!$A$2:$H$501,4,FALSE))</f>
        <v>Male</v>
      </c>
      <c r="E1295" s="11" t="str">
        <f>PROPER(VLOOKUP(A1295,Customer!$A$2:$H$501,5,FALSE))</f>
        <v>Andersonside</v>
      </c>
      <c r="F1295" s="11" t="str">
        <f>PROPER(VLOOKUP(A1295,Customer!$A$2:$H$501,6,FALSE))</f>
        <v>Arkansas</v>
      </c>
      <c r="G1295" s="11" t="str">
        <f>VLOOKUP(A1295,Customer!$A$2:$H$501,7,FALSE)</f>
        <v>USA</v>
      </c>
      <c r="H1295" s="11" t="str">
        <f>PROPER(VLOOKUP(A1295,Customer!$A$1:$J$501,10,FALSE))</f>
        <v>Platinum</v>
      </c>
      <c r="I1295" s="11" t="s">
        <v>1694</v>
      </c>
      <c r="J1295" s="11" t="str">
        <f>VLOOKUP(I1295, Product!$A$2:$H$501, 2,FALSE)</f>
        <v>Shin Guards – Adult</v>
      </c>
      <c r="K1295" s="11" t="str">
        <f>VLOOKUP(I1295,Product!$A$2:$H$501,3,FALSE)</f>
        <v>Sports</v>
      </c>
      <c r="L1295" s="11" t="str">
        <f>VLOOKUP(I1295, Product!$A$2:$H$501, 4,FALSE)</f>
        <v>Team Sports</v>
      </c>
      <c r="M1295" s="11" t="str">
        <f>VLOOKUP(I1295, Product!$A$2:$H$501,5,FALSE)</f>
        <v>French Ltd</v>
      </c>
      <c r="N1295" s="12">
        <f>VLOOKUP(I1295, Product!$A$2:$I$501,8,FALSE)</f>
        <v>107.06</v>
      </c>
      <c r="O1295" s="12">
        <f>VLOOKUP(I1295, Product!$A$2:$I$501,9,FALSE)</f>
        <v>359</v>
      </c>
      <c r="P1295" s="11" t="s">
        <v>1761</v>
      </c>
      <c r="Q1295" s="11" t="str">
        <f>VLOOKUP(P1295,Store_Dim!$A$2:$E$21,2,FALSE)</f>
        <v>Black-Horn</v>
      </c>
      <c r="R1295" s="11" t="str">
        <f>VLOOKUP(P1295,Store_Dim!$A$2:$E$21,3,FALSE)</f>
        <v>South</v>
      </c>
      <c r="S1295" s="11" t="str">
        <f>VLOOKUP(P1295,Store_Dim!$A$2:$E$21,4,FALSE)</f>
        <v>North Nancyview</v>
      </c>
      <c r="T1295" s="11" t="str">
        <f>VLOOKUP(P1295,Store_Dim!$A$2:$E$21,5,FALSE)</f>
        <v>Outlet</v>
      </c>
      <c r="U1295" s="11" t="s">
        <v>2188</v>
      </c>
      <c r="V1295" s="14">
        <f>VLOOKUP(Table1[[#This Row],[Sales_ID]],Sales!$A$2:$O$2001,2,FALSE)</f>
        <v>45856</v>
      </c>
      <c r="W1295" s="15">
        <f>VLOOKUP(Table1[[#This Row],[Sales_ID]],Sales!$A$2:$O$2001,12,FALSE)</f>
        <v>2</v>
      </c>
      <c r="X1295" s="16" t="str">
        <f>TEXT(VLOOKUP(Table1[[#This Row],[Sales_ID]],Sales!$A$2:$O$2001,13,FALSE),"₹#,##0")</f>
        <v>₹934</v>
      </c>
      <c r="Y1295" s="51">
        <f>VLOOKUP(Table1[[#This Row],[Sales_ID]],Sales!$A$2:$O$2001,14,FALSE)</f>
        <v>0.3</v>
      </c>
      <c r="Z1295" s="11" t="str">
        <f>VLOOKUP(Table1[[#This Row],[Sales_ID]],Sales!$A$2:$O$2001,10,FALSE)</f>
        <v>COD</v>
      </c>
      <c r="AA1295" s="50">
        <f>VLOOKUP(Table1[[#This Row],[Sales_ID]],Sales!$A$2:$O$2001,15,FALSE)</f>
        <v>1307.5999999999999</v>
      </c>
    </row>
    <row r="1296" spans="1:27" x14ac:dyDescent="0.3">
      <c r="A1296" s="11" t="s">
        <v>1050</v>
      </c>
      <c r="B1296" s="11" t="str">
        <f>PROPER(VLOOKUP(A1296,Customer!$A$2:$J$501,9,FALSE))</f>
        <v>Mr. Christopher Sims</v>
      </c>
      <c r="C1296" s="11" t="str">
        <f>PROPER(VLOOKUP(A1296,Customer!$A$2:$H$501,3,FALSE))</f>
        <v>50</v>
      </c>
      <c r="D1296" s="11" t="str">
        <f>PROPER(VLOOKUP(A1296,Customer!$A$2:$H$501,4,FALSE))</f>
        <v>Female</v>
      </c>
      <c r="E1296" s="11" t="str">
        <f>PROPER(VLOOKUP(A1296,Customer!$A$2:$H$501,5,FALSE))</f>
        <v>Donaldsontown</v>
      </c>
      <c r="F1296" s="11" t="str">
        <f>PROPER(VLOOKUP(A1296,Customer!$A$2:$H$501,6,FALSE))</f>
        <v>Connecticut</v>
      </c>
      <c r="G1296" s="11" t="str">
        <f>VLOOKUP(A1296,Customer!$A$2:$H$501,7,FALSE)</f>
        <v>USA</v>
      </c>
      <c r="H1296" s="11" t="str">
        <f>PROPER(VLOOKUP(A1296,Customer!$A$1:$J$501,10,FALSE))</f>
        <v>Silver</v>
      </c>
      <c r="I1296" s="11" t="s">
        <v>1640</v>
      </c>
      <c r="J1296" s="11" t="str">
        <f>VLOOKUP(I1296, Product!$A$2:$H$501, 2,FALSE)</f>
        <v>Men's Winter Jacket</v>
      </c>
      <c r="K1296" s="11" t="str">
        <f>VLOOKUP(I1296,Product!$A$2:$H$501,3,FALSE)</f>
        <v>Clothing</v>
      </c>
      <c r="L1296" s="11" t="str">
        <f>VLOOKUP(I1296, Product!$A$2:$H$501, 4,FALSE)</f>
        <v>Outerwear</v>
      </c>
      <c r="M1296" s="11" t="str">
        <f>VLOOKUP(I1296, Product!$A$2:$H$501,5,FALSE)</f>
        <v>Kelly, Smith and Perez</v>
      </c>
      <c r="N1296" s="12">
        <f>VLOOKUP(I1296, Product!$A$2:$I$501,8,FALSE)</f>
        <v>167.34</v>
      </c>
      <c r="O1296" s="12">
        <f>VLOOKUP(I1296, Product!$A$2:$I$501,9,FALSE)</f>
        <v>296</v>
      </c>
      <c r="P1296" s="11" t="s">
        <v>1761</v>
      </c>
      <c r="Q1296" s="11" t="str">
        <f>VLOOKUP(P1296,Store_Dim!$A$2:$E$21,2,FALSE)</f>
        <v>Black-Horn</v>
      </c>
      <c r="R1296" s="11" t="str">
        <f>VLOOKUP(P1296,Store_Dim!$A$2:$E$21,3,FALSE)</f>
        <v>South</v>
      </c>
      <c r="S1296" s="11" t="str">
        <f>VLOOKUP(P1296,Store_Dim!$A$2:$E$21,4,FALSE)</f>
        <v>North Nancyview</v>
      </c>
      <c r="T1296" s="11" t="str">
        <f>VLOOKUP(P1296,Store_Dim!$A$2:$E$21,5,FALSE)</f>
        <v>Outlet</v>
      </c>
      <c r="U1296" s="11" t="s">
        <v>2189</v>
      </c>
      <c r="V1296" s="14">
        <f>VLOOKUP(Table1[[#This Row],[Sales_ID]],Sales!$A$2:$O$2001,2,FALSE)</f>
        <v>45712</v>
      </c>
      <c r="W1296" s="15">
        <f>VLOOKUP(Table1[[#This Row],[Sales_ID]],Sales!$A$2:$O$2001,12,FALSE)</f>
        <v>1</v>
      </c>
      <c r="X1296" s="16" t="str">
        <f>TEXT(VLOOKUP(Table1[[#This Row],[Sales_ID]],Sales!$A$2:$O$2001,13,FALSE),"₹#,##0")</f>
        <v>₹670</v>
      </c>
      <c r="Y1296" s="51">
        <f>VLOOKUP(Table1[[#This Row],[Sales_ID]],Sales!$A$2:$O$2001,14,FALSE)</f>
        <v>0.2</v>
      </c>
      <c r="Z1296" s="11" t="str">
        <f>VLOOKUP(Table1[[#This Row],[Sales_ID]],Sales!$A$2:$O$2001,10,FALSE)</f>
        <v>Credit Card</v>
      </c>
      <c r="AA1296" s="50">
        <f>VLOOKUP(Table1[[#This Row],[Sales_ID]],Sales!$A$2:$O$2001,15,FALSE)</f>
        <v>535.62400000000002</v>
      </c>
    </row>
    <row r="1297" spans="1:27" x14ac:dyDescent="0.3">
      <c r="A1297" s="11" t="s">
        <v>702</v>
      </c>
      <c r="B1297" s="11" t="str">
        <f>PROPER(VLOOKUP(A1297,Customer!$A$2:$J$501,9,FALSE))</f>
        <v>Kathryn Garcia</v>
      </c>
      <c r="C1297" s="11" t="str">
        <f>PROPER(VLOOKUP(A1297,Customer!$A$2:$H$501,3,FALSE))</f>
        <v>44</v>
      </c>
      <c r="D1297" s="11" t="str">
        <f>PROPER(VLOOKUP(A1297,Customer!$A$2:$H$501,4,FALSE))</f>
        <v>Male</v>
      </c>
      <c r="E1297" s="11" t="str">
        <f>PROPER(VLOOKUP(A1297,Customer!$A$2:$H$501,5,FALSE))</f>
        <v>Morrismouth</v>
      </c>
      <c r="F1297" s="11" t="str">
        <f>PROPER(VLOOKUP(A1297,Customer!$A$2:$H$501,6,FALSE))</f>
        <v>California</v>
      </c>
      <c r="G1297" s="11" t="str">
        <f>VLOOKUP(A1297,Customer!$A$2:$H$501,7,FALSE)</f>
        <v>USA</v>
      </c>
      <c r="H1297" s="11" t="str">
        <f>PROPER(VLOOKUP(A1297,Customer!$A$1:$J$501,10,FALSE))</f>
        <v>Platinum</v>
      </c>
      <c r="I1297" s="11" t="s">
        <v>1618</v>
      </c>
      <c r="J1297" s="11" t="str">
        <f>VLOOKUP(I1297, Product!$A$2:$H$501, 2,FALSE)</f>
        <v>Bedroom Table Lamp</v>
      </c>
      <c r="K1297" s="11" t="str">
        <f>VLOOKUP(I1297,Product!$A$2:$H$501,3,FALSE)</f>
        <v>Home</v>
      </c>
      <c r="L1297" s="11" t="str">
        <f>VLOOKUP(I1297, Product!$A$2:$H$501, 4,FALSE)</f>
        <v>Lighting</v>
      </c>
      <c r="M1297" s="11" t="str">
        <f>VLOOKUP(I1297, Product!$A$2:$H$501,5,FALSE)</f>
        <v>Jones LLC</v>
      </c>
      <c r="N1297" s="12">
        <f>VLOOKUP(I1297, Product!$A$2:$I$501,8,FALSE)</f>
        <v>382.22</v>
      </c>
      <c r="O1297" s="12">
        <f>VLOOKUP(I1297, Product!$A$2:$I$501,9,FALSE)</f>
        <v>329</v>
      </c>
      <c r="P1297" s="11" t="s">
        <v>1810</v>
      </c>
      <c r="Q1297" s="11" t="str">
        <f>VLOOKUP(P1297,Store_Dim!$A$2:$E$21,2,FALSE)</f>
        <v>Guerrero-Schmitt</v>
      </c>
      <c r="R1297" s="11" t="str">
        <f>VLOOKUP(P1297,Store_Dim!$A$2:$E$21,3,FALSE)</f>
        <v>East</v>
      </c>
      <c r="S1297" s="11" t="str">
        <f>VLOOKUP(P1297,Store_Dim!$A$2:$E$21,4,FALSE)</f>
        <v>East Stevechester</v>
      </c>
      <c r="T1297" s="11" t="str">
        <f>VLOOKUP(P1297,Store_Dim!$A$2:$E$21,5,FALSE)</f>
        <v>Flagship</v>
      </c>
      <c r="U1297" s="11" t="s">
        <v>2190</v>
      </c>
      <c r="V1297" s="14">
        <f>VLOOKUP(Table1[[#This Row],[Sales_ID]],Sales!$A$2:$O$2001,2,FALSE)</f>
        <v>45723</v>
      </c>
      <c r="W1297" s="15">
        <f>VLOOKUP(Table1[[#This Row],[Sales_ID]],Sales!$A$2:$O$2001,12,FALSE)</f>
        <v>1</v>
      </c>
      <c r="X1297" s="16" t="str">
        <f>TEXT(VLOOKUP(Table1[[#This Row],[Sales_ID]],Sales!$A$2:$O$2001,13,FALSE),"₹#,##0")</f>
        <v>₹214</v>
      </c>
      <c r="Y1297" s="51">
        <f>VLOOKUP(Table1[[#This Row],[Sales_ID]],Sales!$A$2:$O$2001,14,FALSE)</f>
        <v>0.28000000000000003</v>
      </c>
      <c r="Z1297" s="11" t="str">
        <f>VLOOKUP(Table1[[#This Row],[Sales_ID]],Sales!$A$2:$O$2001,10,FALSE)</f>
        <v>COD</v>
      </c>
      <c r="AA1297" s="50">
        <f>VLOOKUP(Table1[[#This Row],[Sales_ID]],Sales!$A$2:$O$2001,15,FALSE)</f>
        <v>153.85679999999999</v>
      </c>
    </row>
    <row r="1298" spans="1:27" x14ac:dyDescent="0.3">
      <c r="A1298" s="11" t="s">
        <v>281</v>
      </c>
      <c r="B1298" s="11" t="str">
        <f>PROPER(VLOOKUP(A1298,Customer!$A$2:$J$501,9,FALSE))</f>
        <v>Katherine Young</v>
      </c>
      <c r="C1298" s="11" t="str">
        <f>PROPER(VLOOKUP(A1298,Customer!$A$2:$H$501,3,FALSE))</f>
        <v>29</v>
      </c>
      <c r="D1298" s="11" t="str">
        <f>PROPER(VLOOKUP(A1298,Customer!$A$2:$H$501,4,FALSE))</f>
        <v>Male</v>
      </c>
      <c r="E1298" s="11" t="str">
        <f>PROPER(VLOOKUP(A1298,Customer!$A$2:$H$501,5,FALSE))</f>
        <v>North Valeriemouth</v>
      </c>
      <c r="F1298" s="11" t="str">
        <f>PROPER(VLOOKUP(A1298,Customer!$A$2:$H$501,6,FALSE))</f>
        <v>Vermont</v>
      </c>
      <c r="G1298" s="11" t="str">
        <f>VLOOKUP(A1298,Customer!$A$2:$H$501,7,FALSE)</f>
        <v>USA</v>
      </c>
      <c r="H1298" s="11" t="str">
        <f>PROPER(VLOOKUP(A1298,Customer!$A$1:$J$501,10,FALSE))</f>
        <v>Gold</v>
      </c>
      <c r="I1298" s="11" t="s">
        <v>1590</v>
      </c>
      <c r="J1298" s="11" t="str">
        <f>VLOOKUP(I1298, Product!$A$2:$H$501, 2,FALSE)</f>
        <v>Multi-Purpose Storage Box</v>
      </c>
      <c r="K1298" s="11" t="str">
        <f>VLOOKUP(I1298,Product!$A$2:$H$501,3,FALSE)</f>
        <v>Home</v>
      </c>
      <c r="L1298" s="11" t="str">
        <f>VLOOKUP(I1298, Product!$A$2:$H$501, 4,FALSE)</f>
        <v>Storage</v>
      </c>
      <c r="M1298" s="11" t="str">
        <f>VLOOKUP(I1298, Product!$A$2:$H$501,5,FALSE)</f>
        <v>Gardner-Montes</v>
      </c>
      <c r="N1298" s="12">
        <f>VLOOKUP(I1298, Product!$A$2:$I$501,8,FALSE)</f>
        <v>123.46</v>
      </c>
      <c r="O1298" s="12">
        <f>VLOOKUP(I1298, Product!$A$2:$I$501,9,FALSE)</f>
        <v>76</v>
      </c>
      <c r="P1298" s="11" t="s">
        <v>1813</v>
      </c>
      <c r="Q1298" s="11" t="str">
        <f>VLOOKUP(P1298,Store_Dim!$A$2:$E$21,2,FALSE)</f>
        <v>Mann-Austin</v>
      </c>
      <c r="R1298" s="11" t="str">
        <f>VLOOKUP(P1298,Store_Dim!$A$2:$E$21,3,FALSE)</f>
        <v>East</v>
      </c>
      <c r="S1298" s="11" t="str">
        <f>VLOOKUP(P1298,Store_Dim!$A$2:$E$21,4,FALSE)</f>
        <v>Vasquezborough</v>
      </c>
      <c r="T1298" s="11" t="str">
        <f>VLOOKUP(P1298,Store_Dim!$A$2:$E$21,5,FALSE)</f>
        <v>Online</v>
      </c>
      <c r="U1298" s="11" t="s">
        <v>2191</v>
      </c>
      <c r="V1298" s="14">
        <f>VLOOKUP(Table1[[#This Row],[Sales_ID]],Sales!$A$2:$O$2001,2,FALSE)</f>
        <v>45706</v>
      </c>
      <c r="W1298" s="15">
        <f>VLOOKUP(Table1[[#This Row],[Sales_ID]],Sales!$A$2:$O$2001,12,FALSE)</f>
        <v>2</v>
      </c>
      <c r="X1298" s="16" t="str">
        <f>TEXT(VLOOKUP(Table1[[#This Row],[Sales_ID]],Sales!$A$2:$O$2001,13,FALSE),"₹#,##0")</f>
        <v>₹99</v>
      </c>
      <c r="Y1298" s="51">
        <f>VLOOKUP(Table1[[#This Row],[Sales_ID]],Sales!$A$2:$O$2001,14,FALSE)</f>
        <v>0.2</v>
      </c>
      <c r="Z1298" s="11" t="str">
        <f>VLOOKUP(Table1[[#This Row],[Sales_ID]],Sales!$A$2:$O$2001,10,FALSE)</f>
        <v>PayPal</v>
      </c>
      <c r="AA1298" s="50">
        <f>VLOOKUP(Table1[[#This Row],[Sales_ID]],Sales!$A$2:$O$2001,15,FALSE)</f>
        <v>158.56</v>
      </c>
    </row>
    <row r="1299" spans="1:27" x14ac:dyDescent="0.3">
      <c r="A1299" s="11" t="s">
        <v>1157</v>
      </c>
      <c r="B1299" s="11" t="str">
        <f>PROPER(VLOOKUP(A1299,Customer!$A$2:$J$501,9,FALSE))</f>
        <v>James Holloway Jr.</v>
      </c>
      <c r="C1299" s="11" t="str">
        <f>PROPER(VLOOKUP(A1299,Customer!$A$2:$H$501,3,FALSE))</f>
        <v>45</v>
      </c>
      <c r="D1299" s="11" t="str">
        <f>PROPER(VLOOKUP(A1299,Customer!$A$2:$H$501,4,FALSE))</f>
        <v>Male</v>
      </c>
      <c r="E1299" s="11" t="str">
        <f>PROPER(VLOOKUP(A1299,Customer!$A$2:$H$501,5,FALSE))</f>
        <v>Millston</v>
      </c>
      <c r="F1299" s="11" t="str">
        <f>PROPER(VLOOKUP(A1299,Customer!$A$2:$H$501,6,FALSE))</f>
        <v>Indiana</v>
      </c>
      <c r="G1299" s="11" t="str">
        <f>VLOOKUP(A1299,Customer!$A$2:$H$501,7,FALSE)</f>
        <v>USA</v>
      </c>
      <c r="H1299" s="11" t="str">
        <f>PROPER(VLOOKUP(A1299,Customer!$A$1:$J$501,10,FALSE))</f>
        <v>Silver</v>
      </c>
      <c r="I1299" s="11" t="s">
        <v>1622</v>
      </c>
      <c r="J1299" s="11" t="str">
        <f>VLOOKUP(I1299, Product!$A$2:$H$501, 2,FALSE)</f>
        <v>Men's Casual Sneakers</v>
      </c>
      <c r="K1299" s="11" t="str">
        <f>VLOOKUP(I1299,Product!$A$2:$H$501,3,FALSE)</f>
        <v>Clothing</v>
      </c>
      <c r="L1299" s="11" t="str">
        <f>VLOOKUP(I1299, Product!$A$2:$H$501, 4,FALSE)</f>
        <v>Footwear</v>
      </c>
      <c r="M1299" s="11" t="str">
        <f>VLOOKUP(I1299, Product!$A$2:$H$501,5,FALSE)</f>
        <v>Hogan-Lee</v>
      </c>
      <c r="N1299" s="12">
        <f>VLOOKUP(I1299, Product!$A$2:$I$501,8,FALSE)</f>
        <v>353.47</v>
      </c>
      <c r="O1299" s="12">
        <f>VLOOKUP(I1299, Product!$A$2:$I$501,9,FALSE)</f>
        <v>214</v>
      </c>
      <c r="P1299" s="11" t="s">
        <v>1804</v>
      </c>
      <c r="Q1299" s="11" t="str">
        <f>VLOOKUP(P1299,Store_Dim!$A$2:$E$21,2,FALSE)</f>
        <v>Frederick-Wright</v>
      </c>
      <c r="R1299" s="11" t="str">
        <f>VLOOKUP(P1299,Store_Dim!$A$2:$E$21,3,FALSE)</f>
        <v>West</v>
      </c>
      <c r="S1299" s="11" t="str">
        <f>VLOOKUP(P1299,Store_Dim!$A$2:$E$21,4,FALSE)</f>
        <v>New Jimmymouth</v>
      </c>
      <c r="T1299" s="11" t="str">
        <f>VLOOKUP(P1299,Store_Dim!$A$2:$E$21,5,FALSE)</f>
        <v>Flagship</v>
      </c>
      <c r="U1299" s="11" t="s">
        <v>2192</v>
      </c>
      <c r="V1299" s="14">
        <f>VLOOKUP(Table1[[#This Row],[Sales_ID]],Sales!$A$2:$O$2001,2,FALSE)</f>
        <v>45469</v>
      </c>
      <c r="W1299" s="15">
        <f>VLOOKUP(Table1[[#This Row],[Sales_ID]],Sales!$A$2:$O$2001,12,FALSE)</f>
        <v>1</v>
      </c>
      <c r="X1299" s="16" t="str">
        <f>TEXT(VLOOKUP(Table1[[#This Row],[Sales_ID]],Sales!$A$2:$O$2001,13,FALSE),"₹#,##0")</f>
        <v>₹629</v>
      </c>
      <c r="Y1299" s="51">
        <f>VLOOKUP(Table1[[#This Row],[Sales_ID]],Sales!$A$2:$O$2001,14,FALSE)</f>
        <v>0.03</v>
      </c>
      <c r="Z1299" s="11" t="str">
        <f>VLOOKUP(Table1[[#This Row],[Sales_ID]],Sales!$A$2:$O$2001,10,FALSE)</f>
        <v>COD</v>
      </c>
      <c r="AA1299" s="50">
        <f>VLOOKUP(Table1[[#This Row],[Sales_ID]],Sales!$A$2:$O$2001,15,FALSE)</f>
        <v>610.11059999999998</v>
      </c>
    </row>
    <row r="1300" spans="1:27" x14ac:dyDescent="0.3">
      <c r="A1300" s="11" t="s">
        <v>307</v>
      </c>
      <c r="B1300" s="11" t="str">
        <f>PROPER(VLOOKUP(A1300,Customer!$A$2:$J$501,9,FALSE))</f>
        <v>Richard Delgado</v>
      </c>
      <c r="C1300" s="11" t="str">
        <f>PROPER(VLOOKUP(A1300,Customer!$A$2:$H$501,3,FALSE))</f>
        <v>36</v>
      </c>
      <c r="D1300" s="11" t="str">
        <f>PROPER(VLOOKUP(A1300,Customer!$A$2:$H$501,4,FALSE))</f>
        <v>Male</v>
      </c>
      <c r="E1300" s="11" t="str">
        <f>PROPER(VLOOKUP(A1300,Customer!$A$2:$H$501,5,FALSE))</f>
        <v>West Theodorechester</v>
      </c>
      <c r="F1300" s="11" t="str">
        <f>PROPER(VLOOKUP(A1300,Customer!$A$2:$H$501,6,FALSE))</f>
        <v>Pennsylvania</v>
      </c>
      <c r="G1300" s="11" t="str">
        <f>VLOOKUP(A1300,Customer!$A$2:$H$501,7,FALSE)</f>
        <v>USA</v>
      </c>
      <c r="H1300" s="11" t="str">
        <f>PROPER(VLOOKUP(A1300,Customer!$A$1:$J$501,10,FALSE))</f>
        <v>Silver</v>
      </c>
      <c r="I1300" s="11" t="s">
        <v>1716</v>
      </c>
      <c r="J1300" s="11" t="str">
        <f>VLOOKUP(I1300, Product!$A$2:$H$501, 2,FALSE)</f>
        <v>Wooden Bookshelf</v>
      </c>
      <c r="K1300" s="11" t="str">
        <f>VLOOKUP(I1300,Product!$A$2:$H$501,3,FALSE)</f>
        <v>Home</v>
      </c>
      <c r="L1300" s="11" t="str">
        <f>VLOOKUP(I1300, Product!$A$2:$H$501, 4,FALSE)</f>
        <v>Furniture</v>
      </c>
      <c r="M1300" s="11" t="str">
        <f>VLOOKUP(I1300, Product!$A$2:$H$501,5,FALSE)</f>
        <v>Collins-Stephenson</v>
      </c>
      <c r="N1300" s="12">
        <f>VLOOKUP(I1300, Product!$A$2:$I$501,8,FALSE)</f>
        <v>388.46</v>
      </c>
      <c r="O1300" s="12">
        <f>VLOOKUP(I1300, Product!$A$2:$I$501,9,FALSE)</f>
        <v>208</v>
      </c>
      <c r="P1300" s="11" t="s">
        <v>1769</v>
      </c>
      <c r="Q1300" s="11" t="str">
        <f>VLOOKUP(P1300,Store_Dim!$A$2:$E$21,2,FALSE)</f>
        <v>Alexander Group</v>
      </c>
      <c r="R1300" s="11" t="str">
        <f>VLOOKUP(P1300,Store_Dim!$A$2:$E$21,3,FALSE)</f>
        <v>South</v>
      </c>
      <c r="S1300" s="11" t="str">
        <f>VLOOKUP(P1300,Store_Dim!$A$2:$E$21,4,FALSE)</f>
        <v>Port Sharon</v>
      </c>
      <c r="T1300" s="11" t="str">
        <f>VLOOKUP(P1300,Store_Dim!$A$2:$E$21,5,FALSE)</f>
        <v>Online</v>
      </c>
      <c r="U1300" s="11" t="s">
        <v>2193</v>
      </c>
      <c r="V1300" s="14">
        <f>VLOOKUP(Table1[[#This Row],[Sales_ID]],Sales!$A$2:$O$2001,2,FALSE)</f>
        <v>45711</v>
      </c>
      <c r="W1300" s="15">
        <f>VLOOKUP(Table1[[#This Row],[Sales_ID]],Sales!$A$2:$O$2001,12,FALSE)</f>
        <v>3</v>
      </c>
      <c r="X1300" s="16" t="str">
        <f>TEXT(VLOOKUP(Table1[[#This Row],[Sales_ID]],Sales!$A$2:$O$2001,13,FALSE),"₹#,##0")</f>
        <v>₹945</v>
      </c>
      <c r="Y1300" s="51">
        <f>VLOOKUP(Table1[[#This Row],[Sales_ID]],Sales!$A$2:$O$2001,14,FALSE)</f>
        <v>0.26</v>
      </c>
      <c r="Z1300" s="11" t="str">
        <f>VLOOKUP(Table1[[#This Row],[Sales_ID]],Sales!$A$2:$O$2001,10,FALSE)</f>
        <v>Credit Card</v>
      </c>
      <c r="AA1300" s="50">
        <f>VLOOKUP(Table1[[#This Row],[Sales_ID]],Sales!$A$2:$O$2001,15,FALSE)</f>
        <v>2097.1008000000002</v>
      </c>
    </row>
    <row r="1301" spans="1:27" x14ac:dyDescent="0.3">
      <c r="A1301" s="11" t="s">
        <v>1452</v>
      </c>
      <c r="B1301" s="11" t="str">
        <f>PROPER(VLOOKUP(A1301,Customer!$A$2:$J$501,9,FALSE))</f>
        <v>Debra Mccullough</v>
      </c>
      <c r="C1301" s="11" t="str">
        <f>PROPER(VLOOKUP(A1301,Customer!$A$2:$H$501,3,FALSE))</f>
        <v>42</v>
      </c>
      <c r="D1301" s="11" t="str">
        <f>PROPER(VLOOKUP(A1301,Customer!$A$2:$H$501,4,FALSE))</f>
        <v>Male</v>
      </c>
      <c r="E1301" s="11" t="str">
        <f>PROPER(VLOOKUP(A1301,Customer!$A$2:$H$501,5,FALSE))</f>
        <v>Mcdanielfurt</v>
      </c>
      <c r="F1301" s="11" t="str">
        <f>PROPER(VLOOKUP(A1301,Customer!$A$2:$H$501,6,FALSE))</f>
        <v>Montana</v>
      </c>
      <c r="G1301" s="11" t="str">
        <f>VLOOKUP(A1301,Customer!$A$2:$H$501,7,FALSE)</f>
        <v>USA</v>
      </c>
      <c r="H1301" s="11" t="str">
        <f>PROPER(VLOOKUP(A1301,Customer!$A$1:$J$501,10,FALSE))</f>
        <v>Platinum</v>
      </c>
      <c r="I1301" s="11" t="s">
        <v>1734</v>
      </c>
      <c r="J1301" s="11" t="str">
        <f>VLOOKUP(I1301, Product!$A$2:$H$501, 2,FALSE)</f>
        <v>USB-C Laptop Charger</v>
      </c>
      <c r="K1301" s="11" t="str">
        <f>VLOOKUP(I1301,Product!$A$2:$H$501,3,FALSE)</f>
        <v>Electronics</v>
      </c>
      <c r="L1301" s="11" t="str">
        <f>VLOOKUP(I1301, Product!$A$2:$H$501, 4,FALSE)</f>
        <v>Computer</v>
      </c>
      <c r="M1301" s="11" t="str">
        <f>VLOOKUP(I1301, Product!$A$2:$H$501,5,FALSE)</f>
        <v>Martin LLC</v>
      </c>
      <c r="N1301" s="12">
        <f>VLOOKUP(I1301, Product!$A$2:$I$501,8,FALSE)</f>
        <v>377.52</v>
      </c>
      <c r="O1301" s="12">
        <f>VLOOKUP(I1301, Product!$A$2:$I$501,9,FALSE)</f>
        <v>485</v>
      </c>
      <c r="P1301" s="11" t="s">
        <v>1794</v>
      </c>
      <c r="Q1301" s="11" t="str">
        <f>VLOOKUP(P1301,Store_Dim!$A$2:$E$21,2,FALSE)</f>
        <v>Thomas, Bridges and Harris</v>
      </c>
      <c r="R1301" s="11" t="str">
        <f>VLOOKUP(P1301,Store_Dim!$A$2:$E$21,3,FALSE)</f>
        <v>North</v>
      </c>
      <c r="S1301" s="11" t="str">
        <f>VLOOKUP(P1301,Store_Dim!$A$2:$E$21,4,FALSE)</f>
        <v>Sabrinatown</v>
      </c>
      <c r="T1301" s="11" t="str">
        <f>VLOOKUP(P1301,Store_Dim!$A$2:$E$21,5,FALSE)</f>
        <v>Online</v>
      </c>
      <c r="U1301" s="11" t="s">
        <v>2194</v>
      </c>
      <c r="V1301" s="14">
        <f>VLOOKUP(Table1[[#This Row],[Sales_ID]],Sales!$A$2:$O$2001,2,FALSE)</f>
        <v>45823</v>
      </c>
      <c r="W1301" s="15">
        <f>VLOOKUP(Table1[[#This Row],[Sales_ID]],Sales!$A$2:$O$2001,12,FALSE)</f>
        <v>2</v>
      </c>
      <c r="X1301" s="16" t="str">
        <f>TEXT(VLOOKUP(Table1[[#This Row],[Sales_ID]],Sales!$A$2:$O$2001,13,FALSE),"₹#,##0")</f>
        <v>₹122</v>
      </c>
      <c r="Y1301" s="51">
        <f>VLOOKUP(Table1[[#This Row],[Sales_ID]],Sales!$A$2:$O$2001,14,FALSE)</f>
        <v>0.06</v>
      </c>
      <c r="Z1301" s="11" t="str">
        <f>VLOOKUP(Table1[[#This Row],[Sales_ID]],Sales!$A$2:$O$2001,10,FALSE)</f>
        <v>COD</v>
      </c>
      <c r="AA1301" s="50">
        <f>VLOOKUP(Table1[[#This Row],[Sales_ID]],Sales!$A$2:$O$2001,15,FALSE)</f>
        <v>228.79599999999999</v>
      </c>
    </row>
    <row r="1302" spans="1:27" x14ac:dyDescent="0.3">
      <c r="A1302" s="11" t="s">
        <v>1386</v>
      </c>
      <c r="B1302" s="11" t="str">
        <f>PROPER(VLOOKUP(A1302,Customer!$A$2:$J$501,9,FALSE))</f>
        <v>Eric Holmes</v>
      </c>
      <c r="C1302" s="11" t="str">
        <f>PROPER(VLOOKUP(A1302,Customer!$A$2:$H$501,3,FALSE))</f>
        <v>64</v>
      </c>
      <c r="D1302" s="11" t="str">
        <f>PROPER(VLOOKUP(A1302,Customer!$A$2:$H$501,4,FALSE))</f>
        <v>Female</v>
      </c>
      <c r="E1302" s="11" t="str">
        <f>PROPER(VLOOKUP(A1302,Customer!$A$2:$H$501,5,FALSE))</f>
        <v>Smithville</v>
      </c>
      <c r="F1302" s="11" t="str">
        <f>PROPER(VLOOKUP(A1302,Customer!$A$2:$H$501,6,FALSE))</f>
        <v>Wyoming</v>
      </c>
      <c r="G1302" s="11" t="str">
        <f>VLOOKUP(A1302,Customer!$A$2:$H$501,7,FALSE)</f>
        <v>USA</v>
      </c>
      <c r="H1302" s="11" t="str">
        <f>PROPER(VLOOKUP(A1302,Customer!$A$1:$J$501,10,FALSE))</f>
        <v>Bronze</v>
      </c>
      <c r="I1302" s="11" t="s">
        <v>1678</v>
      </c>
      <c r="J1302" s="11" t="str">
        <f>VLOOKUP(I1302, Product!$A$2:$H$501, 2,FALSE)</f>
        <v>Adjustable Dumbbells 20kg</v>
      </c>
      <c r="K1302" s="11" t="str">
        <f>VLOOKUP(I1302,Product!$A$2:$H$501,3,FALSE)</f>
        <v>Sports</v>
      </c>
      <c r="L1302" s="11" t="str">
        <f>VLOOKUP(I1302, Product!$A$2:$H$501, 4,FALSE)</f>
        <v>Fitness</v>
      </c>
      <c r="M1302" s="11" t="str">
        <f>VLOOKUP(I1302, Product!$A$2:$H$501,5,FALSE)</f>
        <v>Montgomery, Benton and Miller</v>
      </c>
      <c r="N1302" s="12">
        <f>VLOOKUP(I1302, Product!$A$2:$I$501,8,FALSE)</f>
        <v>240.63</v>
      </c>
      <c r="O1302" s="12">
        <f>VLOOKUP(I1302, Product!$A$2:$I$501,9,FALSE)</f>
        <v>423</v>
      </c>
      <c r="P1302" s="11" t="s">
        <v>1766</v>
      </c>
      <c r="Q1302" s="11" t="str">
        <f>VLOOKUP(P1302,Store_Dim!$A$2:$E$21,2,FALSE)</f>
        <v>Johnson-Wright</v>
      </c>
      <c r="R1302" s="11" t="str">
        <f>VLOOKUP(P1302,Store_Dim!$A$2:$E$21,3,FALSE)</f>
        <v>North</v>
      </c>
      <c r="S1302" s="11" t="str">
        <f>VLOOKUP(P1302,Store_Dim!$A$2:$E$21,4,FALSE)</f>
        <v>Hoodberg</v>
      </c>
      <c r="T1302" s="11" t="str">
        <f>VLOOKUP(P1302,Store_Dim!$A$2:$E$21,5,FALSE)</f>
        <v>Outlet</v>
      </c>
      <c r="U1302" s="11" t="s">
        <v>2195</v>
      </c>
      <c r="V1302" s="14">
        <f>VLOOKUP(Table1[[#This Row],[Sales_ID]],Sales!$A$2:$O$2001,2,FALSE)</f>
        <v>45217</v>
      </c>
      <c r="W1302" s="15">
        <f>VLOOKUP(Table1[[#This Row],[Sales_ID]],Sales!$A$2:$O$2001,12,FALSE)</f>
        <v>4</v>
      </c>
      <c r="X1302" s="16" t="str">
        <f>TEXT(VLOOKUP(Table1[[#This Row],[Sales_ID]],Sales!$A$2:$O$2001,13,FALSE),"₹#,##0")</f>
        <v>₹269</v>
      </c>
      <c r="Y1302" s="51">
        <f>VLOOKUP(Table1[[#This Row],[Sales_ID]],Sales!$A$2:$O$2001,14,FALSE)</f>
        <v>7.0000000000000007E-2</v>
      </c>
      <c r="Z1302" s="11" t="str">
        <f>VLOOKUP(Table1[[#This Row],[Sales_ID]],Sales!$A$2:$O$2001,10,FALSE)</f>
        <v>PayPal</v>
      </c>
      <c r="AA1302" s="50">
        <f>VLOOKUP(Table1[[#This Row],[Sales_ID]],Sales!$A$2:$O$2001,15,FALSE)</f>
        <v>1002.5028</v>
      </c>
    </row>
    <row r="1303" spans="1:27" x14ac:dyDescent="0.3">
      <c r="A1303" s="11" t="s">
        <v>1513</v>
      </c>
      <c r="B1303" s="11" t="str">
        <f>PROPER(VLOOKUP(A1303,Customer!$A$2:$J$501,9,FALSE))</f>
        <v>Darrell Miller</v>
      </c>
      <c r="C1303" s="11" t="str">
        <f>PROPER(VLOOKUP(A1303,Customer!$A$2:$H$501,3,FALSE))</f>
        <v>59</v>
      </c>
      <c r="D1303" s="11" t="str">
        <f>PROPER(VLOOKUP(A1303,Customer!$A$2:$H$501,4,FALSE))</f>
        <v>Female</v>
      </c>
      <c r="E1303" s="11" t="str">
        <f>PROPER(VLOOKUP(A1303,Customer!$A$2:$H$501,5,FALSE))</f>
        <v>Port Carol</v>
      </c>
      <c r="F1303" s="11" t="str">
        <f>PROPER(VLOOKUP(A1303,Customer!$A$2:$H$501,6,FALSE))</f>
        <v>Florida</v>
      </c>
      <c r="G1303" s="11" t="str">
        <f>VLOOKUP(A1303,Customer!$A$2:$H$501,7,FALSE)</f>
        <v>USA</v>
      </c>
      <c r="H1303" s="11" t="str">
        <f>PROPER(VLOOKUP(A1303,Customer!$A$1:$J$501,10,FALSE))</f>
        <v>Platinum</v>
      </c>
      <c r="I1303" s="11" t="s">
        <v>1568</v>
      </c>
      <c r="J1303" s="11" t="str">
        <f>VLOOKUP(I1303, Product!$A$2:$H$501, 2,FALSE)</f>
        <v>Ceramic Kitchen Bowl Set</v>
      </c>
      <c r="K1303" s="11" t="str">
        <f>VLOOKUP(I1303,Product!$A$2:$H$501,3,FALSE)</f>
        <v>Home</v>
      </c>
      <c r="L1303" s="11" t="str">
        <f>VLOOKUP(I1303, Product!$A$2:$H$501, 4,FALSE)</f>
        <v>Kitchen</v>
      </c>
      <c r="M1303" s="11" t="str">
        <f>VLOOKUP(I1303, Product!$A$2:$H$501,5,FALSE)</f>
        <v>Hamilton Group</v>
      </c>
      <c r="N1303" s="12">
        <f>VLOOKUP(I1303, Product!$A$2:$I$501,8,FALSE)</f>
        <v>298.86</v>
      </c>
      <c r="O1303" s="12">
        <f>VLOOKUP(I1303, Product!$A$2:$I$501,9,FALSE)</f>
        <v>308</v>
      </c>
      <c r="P1303" s="11" t="s">
        <v>1807</v>
      </c>
      <c r="Q1303" s="11" t="str">
        <f>VLOOKUP(P1303,Store_Dim!$A$2:$E$21,2,FALSE)</f>
        <v>Holloway Ltd</v>
      </c>
      <c r="R1303" s="11" t="str">
        <f>VLOOKUP(P1303,Store_Dim!$A$2:$E$21,3,FALSE)</f>
        <v>North</v>
      </c>
      <c r="S1303" s="11" t="str">
        <f>VLOOKUP(P1303,Store_Dim!$A$2:$E$21,4,FALSE)</f>
        <v>Bensonhaven</v>
      </c>
      <c r="T1303" s="11" t="str">
        <f>VLOOKUP(P1303,Store_Dim!$A$2:$E$21,5,FALSE)</f>
        <v>Flagship</v>
      </c>
      <c r="U1303" s="11" t="s">
        <v>1863</v>
      </c>
      <c r="V1303" s="14">
        <f>VLOOKUP(Table1[[#This Row],[Sales_ID]],Sales!$A$2:$O$2001,2,FALSE)</f>
        <v>45329</v>
      </c>
      <c r="W1303" s="15">
        <f>VLOOKUP(Table1[[#This Row],[Sales_ID]],Sales!$A$2:$O$2001,12,FALSE)</f>
        <v>3</v>
      </c>
      <c r="X1303" s="16" t="str">
        <f>TEXT(VLOOKUP(Table1[[#This Row],[Sales_ID]],Sales!$A$2:$O$2001,13,FALSE),"₹#,##0")</f>
        <v>₹122</v>
      </c>
      <c r="Y1303" s="51">
        <f>VLOOKUP(Table1[[#This Row],[Sales_ID]],Sales!$A$2:$O$2001,14,FALSE)</f>
        <v>0.27</v>
      </c>
      <c r="Z1303" s="11" t="str">
        <f>VLOOKUP(Table1[[#This Row],[Sales_ID]],Sales!$A$2:$O$2001,10,FALSE)</f>
        <v>PayPal</v>
      </c>
      <c r="AA1303" s="50">
        <f>VLOOKUP(Table1[[#This Row],[Sales_ID]],Sales!$A$2:$O$2001,15,FALSE)</f>
        <v>266.65440000000001</v>
      </c>
    </row>
    <row r="1304" spans="1:27" x14ac:dyDescent="0.3">
      <c r="A1304" s="11" t="s">
        <v>353</v>
      </c>
      <c r="B1304" s="11" t="str">
        <f>PROPER(VLOOKUP(A1304,Customer!$A$2:$J$501,9,FALSE))</f>
        <v>Sheila Wilson</v>
      </c>
      <c r="C1304" s="11" t="str">
        <f>PROPER(VLOOKUP(A1304,Customer!$A$2:$H$501,3,FALSE))</f>
        <v>35</v>
      </c>
      <c r="D1304" s="11" t="str">
        <f>PROPER(VLOOKUP(A1304,Customer!$A$2:$H$501,4,FALSE))</f>
        <v>Male</v>
      </c>
      <c r="E1304" s="11" t="str">
        <f>PROPER(VLOOKUP(A1304,Customer!$A$2:$H$501,5,FALSE))</f>
        <v>South Dustin</v>
      </c>
      <c r="F1304" s="11" t="str">
        <f>PROPER(VLOOKUP(A1304,Customer!$A$2:$H$501,6,FALSE))</f>
        <v>Tennessee</v>
      </c>
      <c r="G1304" s="11" t="str">
        <f>VLOOKUP(A1304,Customer!$A$2:$H$501,7,FALSE)</f>
        <v>USA</v>
      </c>
      <c r="H1304" s="11" t="str">
        <f>PROPER(VLOOKUP(A1304,Customer!$A$1:$J$501,10,FALSE))</f>
        <v>Silver</v>
      </c>
      <c r="I1304" s="11" t="s">
        <v>1592</v>
      </c>
      <c r="J1304" s="11" t="str">
        <f>VLOOKUP(I1304, Product!$A$2:$H$501, 2,FALSE)</f>
        <v>Carbon Fiber Tennis Racket</v>
      </c>
      <c r="K1304" s="11" t="str">
        <f>VLOOKUP(I1304,Product!$A$2:$H$501,3,FALSE)</f>
        <v>Sports</v>
      </c>
      <c r="L1304" s="11" t="str">
        <f>VLOOKUP(I1304, Product!$A$2:$H$501, 4,FALSE)</f>
        <v>Equipment</v>
      </c>
      <c r="M1304" s="11" t="str">
        <f>VLOOKUP(I1304, Product!$A$2:$H$501,5,FALSE)</f>
        <v>Flores, Pineda and Rodriguez</v>
      </c>
      <c r="N1304" s="12">
        <f>VLOOKUP(I1304, Product!$A$2:$I$501,8,FALSE)</f>
        <v>484.62</v>
      </c>
      <c r="O1304" s="12">
        <f>VLOOKUP(I1304, Product!$A$2:$I$501,9,FALSE)</f>
        <v>432</v>
      </c>
      <c r="P1304" s="11" t="s">
        <v>1810</v>
      </c>
      <c r="Q1304" s="11" t="str">
        <f>VLOOKUP(P1304,Store_Dim!$A$2:$E$21,2,FALSE)</f>
        <v>Guerrero-Schmitt</v>
      </c>
      <c r="R1304" s="11" t="str">
        <f>VLOOKUP(P1304,Store_Dim!$A$2:$E$21,3,FALSE)</f>
        <v>East</v>
      </c>
      <c r="S1304" s="11" t="str">
        <f>VLOOKUP(P1304,Store_Dim!$A$2:$E$21,4,FALSE)</f>
        <v>East Stevechester</v>
      </c>
      <c r="T1304" s="11" t="str">
        <f>VLOOKUP(P1304,Store_Dim!$A$2:$E$21,5,FALSE)</f>
        <v>Flagship</v>
      </c>
      <c r="U1304" s="11" t="s">
        <v>2196</v>
      </c>
      <c r="V1304" s="14">
        <f>VLOOKUP(Table1[[#This Row],[Sales_ID]],Sales!$A$2:$O$2001,2,FALSE)</f>
        <v>45733</v>
      </c>
      <c r="W1304" s="15">
        <f>VLOOKUP(Table1[[#This Row],[Sales_ID]],Sales!$A$2:$O$2001,12,FALSE)</f>
        <v>1</v>
      </c>
      <c r="X1304" s="16" t="str">
        <f>TEXT(VLOOKUP(Table1[[#This Row],[Sales_ID]],Sales!$A$2:$O$2001,13,FALSE),"₹#,##0")</f>
        <v>₹678</v>
      </c>
      <c r="Y1304" s="51">
        <f>VLOOKUP(Table1[[#This Row],[Sales_ID]],Sales!$A$2:$O$2001,14,FALSE)</f>
        <v>0.14000000000000001</v>
      </c>
      <c r="Z1304" s="11" t="str">
        <f>VLOOKUP(Table1[[#This Row],[Sales_ID]],Sales!$A$2:$O$2001,10,FALSE)</f>
        <v>Credit Card</v>
      </c>
      <c r="AA1304" s="50">
        <f>VLOOKUP(Table1[[#This Row],[Sales_ID]],Sales!$A$2:$O$2001,15,FALSE)</f>
        <v>583.25200000000007</v>
      </c>
    </row>
    <row r="1305" spans="1:27" x14ac:dyDescent="0.3">
      <c r="A1305" s="11" t="s">
        <v>743</v>
      </c>
      <c r="B1305" s="11" t="str">
        <f>PROPER(VLOOKUP(A1305,Customer!$A$2:$J$501,9,FALSE))</f>
        <v>Timothy Juarez</v>
      </c>
      <c r="C1305" s="11" t="str">
        <f>PROPER(VLOOKUP(A1305,Customer!$A$2:$H$501,3,FALSE))</f>
        <v>22</v>
      </c>
      <c r="D1305" s="11" t="str">
        <f>PROPER(VLOOKUP(A1305,Customer!$A$2:$H$501,4,FALSE))</f>
        <v>Female</v>
      </c>
      <c r="E1305" s="11" t="str">
        <f>PROPER(VLOOKUP(A1305,Customer!$A$2:$H$501,5,FALSE))</f>
        <v>Grahamstad</v>
      </c>
      <c r="F1305" s="11" t="str">
        <f>PROPER(VLOOKUP(A1305,Customer!$A$2:$H$501,6,FALSE))</f>
        <v>South Carolina</v>
      </c>
      <c r="G1305" s="11" t="str">
        <f>VLOOKUP(A1305,Customer!$A$2:$H$501,7,FALSE)</f>
        <v>USA</v>
      </c>
      <c r="H1305" s="11" t="str">
        <f>PROPER(VLOOKUP(A1305,Customer!$A$1:$J$501,10,FALSE))</f>
        <v>Bronze</v>
      </c>
      <c r="I1305" s="11" t="s">
        <v>1728</v>
      </c>
      <c r="J1305" s="11" t="str">
        <f>VLOOKUP(I1305, Product!$A$2:$H$501, 2,FALSE)</f>
        <v>Gaming Mouse Pad XL</v>
      </c>
      <c r="K1305" s="11" t="str">
        <f>VLOOKUP(I1305,Product!$A$2:$H$501,3,FALSE)</f>
        <v>Electronics</v>
      </c>
      <c r="L1305" s="11" t="str">
        <f>VLOOKUP(I1305, Product!$A$2:$H$501, 4,FALSE)</f>
        <v>Accessories</v>
      </c>
      <c r="M1305" s="11" t="str">
        <f>VLOOKUP(I1305, Product!$A$2:$H$501,5,FALSE)</f>
        <v>Sharp, Taylor and Rodriguez</v>
      </c>
      <c r="N1305" s="12">
        <f>VLOOKUP(I1305, Product!$A$2:$I$501,8,FALSE)</f>
        <v>340.14</v>
      </c>
      <c r="O1305" s="12">
        <f>VLOOKUP(I1305, Product!$A$2:$I$501,9,FALSE)</f>
        <v>361</v>
      </c>
      <c r="P1305" s="11" t="s">
        <v>1797</v>
      </c>
      <c r="Q1305" s="11" t="str">
        <f>VLOOKUP(P1305,Store_Dim!$A$2:$E$21,2,FALSE)</f>
        <v>Gardner, Humphrey and Contreras</v>
      </c>
      <c r="R1305" s="11" t="str">
        <f>VLOOKUP(P1305,Store_Dim!$A$2:$E$21,3,FALSE)</f>
        <v>East</v>
      </c>
      <c r="S1305" s="11" t="str">
        <f>VLOOKUP(P1305,Store_Dim!$A$2:$E$21,4,FALSE)</f>
        <v>Johnsonville</v>
      </c>
      <c r="T1305" s="11" t="str">
        <f>VLOOKUP(P1305,Store_Dim!$A$2:$E$21,5,FALSE)</f>
        <v>Flagship</v>
      </c>
      <c r="U1305" s="11" t="s">
        <v>2197</v>
      </c>
      <c r="V1305" s="14">
        <f>VLOOKUP(Table1[[#This Row],[Sales_ID]],Sales!$A$2:$O$2001,2,FALSE)</f>
        <v>45520</v>
      </c>
      <c r="W1305" s="15">
        <f>VLOOKUP(Table1[[#This Row],[Sales_ID]],Sales!$A$2:$O$2001,12,FALSE)</f>
        <v>1</v>
      </c>
      <c r="X1305" s="16" t="str">
        <f>TEXT(VLOOKUP(Table1[[#This Row],[Sales_ID]],Sales!$A$2:$O$2001,13,FALSE),"₹#,##0")</f>
        <v>₹752</v>
      </c>
      <c r="Y1305" s="51">
        <f>VLOOKUP(Table1[[#This Row],[Sales_ID]],Sales!$A$2:$O$2001,14,FALSE)</f>
        <v>0.21</v>
      </c>
      <c r="Z1305" s="11" t="str">
        <f>VLOOKUP(Table1[[#This Row],[Sales_ID]],Sales!$A$2:$O$2001,10,FALSE)</f>
        <v>COD</v>
      </c>
      <c r="AA1305" s="50">
        <f>VLOOKUP(Table1[[#This Row],[Sales_ID]],Sales!$A$2:$O$2001,15,FALSE)</f>
        <v>594.43550000000005</v>
      </c>
    </row>
    <row r="1306" spans="1:27" x14ac:dyDescent="0.3">
      <c r="A1306" s="11" t="s">
        <v>147</v>
      </c>
      <c r="B1306" s="11" t="str">
        <f>PROPER(VLOOKUP(A1306,Customer!$A$2:$J$501,9,FALSE))</f>
        <v>Christopher Carter</v>
      </c>
      <c r="C1306" s="11" t="str">
        <f>PROPER(VLOOKUP(A1306,Customer!$A$2:$H$501,3,FALSE))</f>
        <v>27</v>
      </c>
      <c r="D1306" s="11" t="str">
        <f>PROPER(VLOOKUP(A1306,Customer!$A$2:$H$501,4,FALSE))</f>
        <v>Female</v>
      </c>
      <c r="E1306" s="11" t="str">
        <f>PROPER(VLOOKUP(A1306,Customer!$A$2:$H$501,5,FALSE))</f>
        <v>Brendastad</v>
      </c>
      <c r="F1306" s="11" t="str">
        <f>PROPER(VLOOKUP(A1306,Customer!$A$2:$H$501,6,FALSE))</f>
        <v>South Dakota</v>
      </c>
      <c r="G1306" s="11" t="str">
        <f>VLOOKUP(A1306,Customer!$A$2:$H$501,7,FALSE)</f>
        <v>USA</v>
      </c>
      <c r="H1306" s="11" t="str">
        <f>PROPER(VLOOKUP(A1306,Customer!$A$1:$J$501,10,FALSE))</f>
        <v>Platinum</v>
      </c>
      <c r="I1306" s="11" t="s">
        <v>1736</v>
      </c>
      <c r="J1306" s="11" t="str">
        <f>VLOOKUP(I1306, Product!$A$2:$H$501, 2,FALSE)</f>
        <v>Vitamin E Body Lotion</v>
      </c>
      <c r="K1306" s="11" t="str">
        <f>VLOOKUP(I1306,Product!$A$2:$H$501,3,FALSE)</f>
        <v>Beauty</v>
      </c>
      <c r="L1306" s="11" t="str">
        <f>VLOOKUP(I1306, Product!$A$2:$H$501, 4,FALSE)</f>
        <v>Skincare</v>
      </c>
      <c r="M1306" s="11" t="str">
        <f>VLOOKUP(I1306, Product!$A$2:$H$501,5,FALSE)</f>
        <v>Hoffman-Williams</v>
      </c>
      <c r="N1306" s="12">
        <f>VLOOKUP(I1306, Product!$A$2:$I$501,8,FALSE)</f>
        <v>358.47</v>
      </c>
      <c r="O1306" s="12">
        <f>VLOOKUP(I1306, Product!$A$2:$I$501,9,FALSE)</f>
        <v>213</v>
      </c>
      <c r="P1306" s="11" t="s">
        <v>1797</v>
      </c>
      <c r="Q1306" s="11" t="str">
        <f>VLOOKUP(P1306,Store_Dim!$A$2:$E$21,2,FALSE)</f>
        <v>Gardner, Humphrey and Contreras</v>
      </c>
      <c r="R1306" s="11" t="str">
        <f>VLOOKUP(P1306,Store_Dim!$A$2:$E$21,3,FALSE)</f>
        <v>East</v>
      </c>
      <c r="S1306" s="11" t="str">
        <f>VLOOKUP(P1306,Store_Dim!$A$2:$E$21,4,FALSE)</f>
        <v>Johnsonville</v>
      </c>
      <c r="T1306" s="11" t="str">
        <f>VLOOKUP(P1306,Store_Dim!$A$2:$E$21,5,FALSE)</f>
        <v>Flagship</v>
      </c>
      <c r="U1306" s="11" t="s">
        <v>2198</v>
      </c>
      <c r="V1306" s="14">
        <f>VLOOKUP(Table1[[#This Row],[Sales_ID]],Sales!$A$2:$O$2001,2,FALSE)</f>
        <v>45373</v>
      </c>
      <c r="W1306" s="15">
        <f>VLOOKUP(Table1[[#This Row],[Sales_ID]],Sales!$A$2:$O$2001,12,FALSE)</f>
        <v>2</v>
      </c>
      <c r="X1306" s="16" t="str">
        <f>TEXT(VLOOKUP(Table1[[#This Row],[Sales_ID]],Sales!$A$2:$O$2001,13,FALSE),"₹#,##0")</f>
        <v>₹210</v>
      </c>
      <c r="Y1306" s="51">
        <f>VLOOKUP(Table1[[#This Row],[Sales_ID]],Sales!$A$2:$O$2001,14,FALSE)</f>
        <v>0.21</v>
      </c>
      <c r="Z1306" s="11" t="str">
        <f>VLOOKUP(Table1[[#This Row],[Sales_ID]],Sales!$A$2:$O$2001,10,FALSE)</f>
        <v>Credit Card</v>
      </c>
      <c r="AA1306" s="50">
        <f>VLOOKUP(Table1[[#This Row],[Sales_ID]],Sales!$A$2:$O$2001,15,FALSE)</f>
        <v>331.26280000000003</v>
      </c>
    </row>
    <row r="1307" spans="1:27" x14ac:dyDescent="0.3">
      <c r="A1307" s="11" t="s">
        <v>538</v>
      </c>
      <c r="B1307" s="11" t="str">
        <f>PROPER(VLOOKUP(A1307,Customer!$A$2:$J$501,9,FALSE))</f>
        <v>Cynthia Morris</v>
      </c>
      <c r="C1307" s="11" t="str">
        <f>PROPER(VLOOKUP(A1307,Customer!$A$2:$H$501,3,FALSE))</f>
        <v>18</v>
      </c>
      <c r="D1307" s="11" t="str">
        <f>PROPER(VLOOKUP(A1307,Customer!$A$2:$H$501,4,FALSE))</f>
        <v>Female</v>
      </c>
      <c r="E1307" s="11" t="str">
        <f>PROPER(VLOOKUP(A1307,Customer!$A$2:$H$501,5,FALSE))</f>
        <v>Hessmouth</v>
      </c>
      <c r="F1307" s="11" t="str">
        <f>PROPER(VLOOKUP(A1307,Customer!$A$2:$H$501,6,FALSE))</f>
        <v>Arizona</v>
      </c>
      <c r="G1307" s="11" t="str">
        <f>VLOOKUP(A1307,Customer!$A$2:$H$501,7,FALSE)</f>
        <v>USA</v>
      </c>
      <c r="H1307" s="11" t="str">
        <f>PROPER(VLOOKUP(A1307,Customer!$A$1:$J$501,10,FALSE))</f>
        <v>Silver</v>
      </c>
      <c r="I1307" s="11" t="s">
        <v>1742</v>
      </c>
      <c r="J1307" s="11" t="str">
        <f>VLOOKUP(I1307, Product!$A$2:$H$501, 2,FALSE)</f>
        <v>Cricket Bat</v>
      </c>
      <c r="K1307" s="11" t="str">
        <f>VLOOKUP(I1307,Product!$A$2:$H$501,3,FALSE)</f>
        <v>Sports</v>
      </c>
      <c r="L1307" s="11" t="str">
        <f>VLOOKUP(I1307, Product!$A$2:$H$501, 4,FALSE)</f>
        <v>Team Sports</v>
      </c>
      <c r="M1307" s="11" t="str">
        <f>VLOOKUP(I1307, Product!$A$2:$H$501,5,FALSE)</f>
        <v>Khan LLC</v>
      </c>
      <c r="N1307" s="12">
        <f>VLOOKUP(I1307, Product!$A$2:$I$501,8,FALSE)</f>
        <v>245.98</v>
      </c>
      <c r="O1307" s="12">
        <f>VLOOKUP(I1307, Product!$A$2:$I$501,9,FALSE)</f>
        <v>471</v>
      </c>
      <c r="P1307" s="11" t="s">
        <v>1813</v>
      </c>
      <c r="Q1307" s="11" t="str">
        <f>VLOOKUP(P1307,Store_Dim!$A$2:$E$21,2,FALSE)</f>
        <v>Mann-Austin</v>
      </c>
      <c r="R1307" s="11" t="str">
        <f>VLOOKUP(P1307,Store_Dim!$A$2:$E$21,3,FALSE)</f>
        <v>East</v>
      </c>
      <c r="S1307" s="11" t="str">
        <f>VLOOKUP(P1307,Store_Dim!$A$2:$E$21,4,FALSE)</f>
        <v>Vasquezborough</v>
      </c>
      <c r="T1307" s="11" t="str">
        <f>VLOOKUP(P1307,Store_Dim!$A$2:$E$21,5,FALSE)</f>
        <v>Online</v>
      </c>
      <c r="U1307" s="11" t="s">
        <v>2199</v>
      </c>
      <c r="V1307" s="14">
        <f>VLOOKUP(Table1[[#This Row],[Sales_ID]],Sales!$A$2:$O$2001,2,FALSE)</f>
        <v>45688</v>
      </c>
      <c r="W1307" s="15">
        <f>VLOOKUP(Table1[[#This Row],[Sales_ID]],Sales!$A$2:$O$2001,12,FALSE)</f>
        <v>2</v>
      </c>
      <c r="X1307" s="16" t="str">
        <f>TEXT(VLOOKUP(Table1[[#This Row],[Sales_ID]],Sales!$A$2:$O$2001,13,FALSE),"₹#,##0")</f>
        <v>₹740</v>
      </c>
      <c r="Y1307" s="51">
        <f>VLOOKUP(Table1[[#This Row],[Sales_ID]],Sales!$A$2:$O$2001,14,FALSE)</f>
        <v>0.1</v>
      </c>
      <c r="Z1307" s="11" t="str">
        <f>VLOOKUP(Table1[[#This Row],[Sales_ID]],Sales!$A$2:$O$2001,10,FALSE)</f>
        <v>COD</v>
      </c>
      <c r="AA1307" s="50">
        <f>VLOOKUP(Table1[[#This Row],[Sales_ID]],Sales!$A$2:$O$2001,15,FALSE)</f>
        <v>1331.91</v>
      </c>
    </row>
    <row r="1308" spans="1:27" x14ac:dyDescent="0.3">
      <c r="A1308" s="11" t="s">
        <v>1446</v>
      </c>
      <c r="B1308" s="11" t="str">
        <f>PROPER(VLOOKUP(A1308,Customer!$A$2:$J$501,9,FALSE))</f>
        <v>James Foster</v>
      </c>
      <c r="C1308" s="11" t="str">
        <f>PROPER(VLOOKUP(A1308,Customer!$A$2:$H$501,3,FALSE))</f>
        <v>19</v>
      </c>
      <c r="D1308" s="11" t="str">
        <f>PROPER(VLOOKUP(A1308,Customer!$A$2:$H$501,4,FALSE))</f>
        <v>Male</v>
      </c>
      <c r="E1308" s="11" t="str">
        <f>PROPER(VLOOKUP(A1308,Customer!$A$2:$H$501,5,FALSE))</f>
        <v>East Audrey</v>
      </c>
      <c r="F1308" s="11" t="str">
        <f>PROPER(VLOOKUP(A1308,Customer!$A$2:$H$501,6,FALSE))</f>
        <v>Utah</v>
      </c>
      <c r="G1308" s="11" t="str">
        <f>VLOOKUP(A1308,Customer!$A$2:$H$501,7,FALSE)</f>
        <v>USA</v>
      </c>
      <c r="H1308" s="11" t="str">
        <f>PROPER(VLOOKUP(A1308,Customer!$A$1:$J$501,10,FALSE))</f>
        <v>Gold</v>
      </c>
      <c r="I1308" s="11" t="s">
        <v>1638</v>
      </c>
      <c r="J1308" s="11" t="str">
        <f>VLOOKUP(I1308, Product!$A$2:$H$501, 2,FALSE)</f>
        <v>High-Grip Football</v>
      </c>
      <c r="K1308" s="11" t="str">
        <f>VLOOKUP(I1308,Product!$A$2:$H$501,3,FALSE)</f>
        <v>Sports</v>
      </c>
      <c r="L1308" s="11" t="str">
        <f>VLOOKUP(I1308, Product!$A$2:$H$501, 4,FALSE)</f>
        <v>Team Sports</v>
      </c>
      <c r="M1308" s="11" t="str">
        <f>VLOOKUP(I1308, Product!$A$2:$H$501,5,FALSE)</f>
        <v>Bridges, Banks and Cummings</v>
      </c>
      <c r="N1308" s="12">
        <f>VLOOKUP(I1308, Product!$A$2:$I$501,8,FALSE)</f>
        <v>318.91000000000003</v>
      </c>
      <c r="O1308" s="12">
        <f>VLOOKUP(I1308, Product!$A$2:$I$501,9,FALSE)</f>
        <v>114</v>
      </c>
      <c r="P1308" s="11" t="s">
        <v>1801</v>
      </c>
      <c r="Q1308" s="11" t="str">
        <f>VLOOKUP(P1308,Store_Dim!$A$2:$E$21,2,FALSE)</f>
        <v>Shelton PLC</v>
      </c>
      <c r="R1308" s="11" t="str">
        <f>VLOOKUP(P1308,Store_Dim!$A$2:$E$21,3,FALSE)</f>
        <v>North</v>
      </c>
      <c r="S1308" s="11" t="str">
        <f>VLOOKUP(P1308,Store_Dim!$A$2:$E$21,4,FALSE)</f>
        <v>East Jenniferstad</v>
      </c>
      <c r="T1308" s="11" t="str">
        <f>VLOOKUP(P1308,Store_Dim!$A$2:$E$21,5,FALSE)</f>
        <v>Flagship</v>
      </c>
      <c r="U1308" s="11" t="s">
        <v>2200</v>
      </c>
      <c r="V1308" s="14">
        <f>VLOOKUP(Table1[[#This Row],[Sales_ID]],Sales!$A$2:$O$2001,2,FALSE)</f>
        <v>45276</v>
      </c>
      <c r="W1308" s="15">
        <f>VLOOKUP(Table1[[#This Row],[Sales_ID]],Sales!$A$2:$O$2001,12,FALSE)</f>
        <v>1</v>
      </c>
      <c r="X1308" s="16" t="str">
        <f>TEXT(VLOOKUP(Table1[[#This Row],[Sales_ID]],Sales!$A$2:$O$2001,13,FALSE),"₹#,##0")</f>
        <v>₹496</v>
      </c>
      <c r="Y1308" s="51">
        <f>VLOOKUP(Table1[[#This Row],[Sales_ID]],Sales!$A$2:$O$2001,14,FALSE)</f>
        <v>0.08</v>
      </c>
      <c r="Z1308" s="11" t="str">
        <f>VLOOKUP(Table1[[#This Row],[Sales_ID]],Sales!$A$2:$O$2001,10,FALSE)</f>
        <v>COD</v>
      </c>
      <c r="AA1308" s="50">
        <f>VLOOKUP(Table1[[#This Row],[Sales_ID]],Sales!$A$2:$O$2001,15,FALSE)</f>
        <v>456.4948</v>
      </c>
    </row>
    <row r="1309" spans="1:27" x14ac:dyDescent="0.3">
      <c r="A1309" s="11" t="s">
        <v>172</v>
      </c>
      <c r="B1309" s="11" t="str">
        <f>PROPER(VLOOKUP(A1309,Customer!$A$2:$J$501,9,FALSE))</f>
        <v>Denise Williams</v>
      </c>
      <c r="C1309" s="11" t="str">
        <f>PROPER(VLOOKUP(A1309,Customer!$A$2:$H$501,3,FALSE))</f>
        <v>34</v>
      </c>
      <c r="D1309" s="11" t="str">
        <f>PROPER(VLOOKUP(A1309,Customer!$A$2:$H$501,4,FALSE))</f>
        <v>Male</v>
      </c>
      <c r="E1309" s="11" t="str">
        <f>PROPER(VLOOKUP(A1309,Customer!$A$2:$H$501,5,FALSE))</f>
        <v>Christianstad</v>
      </c>
      <c r="F1309" s="11" t="str">
        <f>PROPER(VLOOKUP(A1309,Customer!$A$2:$H$501,6,FALSE))</f>
        <v>Hawaii</v>
      </c>
      <c r="G1309" s="11" t="str">
        <f>VLOOKUP(A1309,Customer!$A$2:$H$501,7,FALSE)</f>
        <v>USA</v>
      </c>
      <c r="H1309" s="11" t="str">
        <f>PROPER(VLOOKUP(A1309,Customer!$A$1:$J$501,10,FALSE))</f>
        <v>Bronze</v>
      </c>
      <c r="I1309" s="11" t="s">
        <v>1565</v>
      </c>
      <c r="J1309" s="11" t="str">
        <f>VLOOKUP(I1309, Product!$A$2:$H$501, 2,FALSE)</f>
        <v>Adjustable Dumbbell Set</v>
      </c>
      <c r="K1309" s="11" t="str">
        <f>VLOOKUP(I1309,Product!$A$2:$H$501,3,FALSE)</f>
        <v>Sports</v>
      </c>
      <c r="L1309" s="11" t="str">
        <f>VLOOKUP(I1309, Product!$A$2:$H$501, 4,FALSE)</f>
        <v>Fitness</v>
      </c>
      <c r="M1309" s="11" t="str">
        <f>VLOOKUP(I1309, Product!$A$2:$H$501,5,FALSE)</f>
        <v>Hill PLC</v>
      </c>
      <c r="N1309" s="12">
        <f>VLOOKUP(I1309, Product!$A$2:$I$501,8,FALSE)</f>
        <v>495.72</v>
      </c>
      <c r="O1309" s="12">
        <f>VLOOKUP(I1309, Product!$A$2:$I$501,9,FALSE)</f>
        <v>323</v>
      </c>
      <c r="P1309" s="11" t="s">
        <v>1794</v>
      </c>
      <c r="Q1309" s="11" t="str">
        <f>VLOOKUP(P1309,Store_Dim!$A$2:$E$21,2,FALSE)</f>
        <v>Thomas, Bridges and Harris</v>
      </c>
      <c r="R1309" s="11" t="str">
        <f>VLOOKUP(P1309,Store_Dim!$A$2:$E$21,3,FALSE)</f>
        <v>North</v>
      </c>
      <c r="S1309" s="11" t="str">
        <f>VLOOKUP(P1309,Store_Dim!$A$2:$E$21,4,FALSE)</f>
        <v>Sabrinatown</v>
      </c>
      <c r="T1309" s="11" t="str">
        <f>VLOOKUP(P1309,Store_Dim!$A$2:$E$21,5,FALSE)</f>
        <v>Online</v>
      </c>
      <c r="U1309" s="11" t="s">
        <v>2201</v>
      </c>
      <c r="V1309" s="14">
        <f>VLOOKUP(Table1[[#This Row],[Sales_ID]],Sales!$A$2:$O$2001,2,FALSE)</f>
        <v>45756</v>
      </c>
      <c r="W1309" s="15">
        <f>VLOOKUP(Table1[[#This Row],[Sales_ID]],Sales!$A$2:$O$2001,12,FALSE)</f>
        <v>1</v>
      </c>
      <c r="X1309" s="16" t="str">
        <f>TEXT(VLOOKUP(Table1[[#This Row],[Sales_ID]],Sales!$A$2:$O$2001,13,FALSE),"₹#,##0")</f>
        <v>₹306</v>
      </c>
      <c r="Y1309" s="51">
        <f>VLOOKUP(Table1[[#This Row],[Sales_ID]],Sales!$A$2:$O$2001,14,FALSE)</f>
        <v>0.01</v>
      </c>
      <c r="Z1309" s="11" t="str">
        <f>VLOOKUP(Table1[[#This Row],[Sales_ID]],Sales!$A$2:$O$2001,10,FALSE)</f>
        <v>PayPal</v>
      </c>
      <c r="AA1309" s="50">
        <f>VLOOKUP(Table1[[#This Row],[Sales_ID]],Sales!$A$2:$O$2001,15,FALSE)</f>
        <v>303.29640000000001</v>
      </c>
    </row>
    <row r="1310" spans="1:27" x14ac:dyDescent="0.3">
      <c r="A1310" s="11" t="s">
        <v>417</v>
      </c>
      <c r="B1310" s="11" t="str">
        <f>PROPER(VLOOKUP(A1310,Customer!$A$2:$J$501,9,FALSE))</f>
        <v>Jacob Hopkins</v>
      </c>
      <c r="C1310" s="11" t="str">
        <f>PROPER(VLOOKUP(A1310,Customer!$A$2:$H$501,3,FALSE))</f>
        <v>44</v>
      </c>
      <c r="D1310" s="11" t="str">
        <f>PROPER(VLOOKUP(A1310,Customer!$A$2:$H$501,4,FALSE))</f>
        <v>Female</v>
      </c>
      <c r="E1310" s="11" t="str">
        <f>PROPER(VLOOKUP(A1310,Customer!$A$2:$H$501,5,FALSE))</f>
        <v>Lake Tylerfort</v>
      </c>
      <c r="F1310" s="11" t="str">
        <f>PROPER(VLOOKUP(A1310,Customer!$A$2:$H$501,6,FALSE))</f>
        <v>Pennsylvania</v>
      </c>
      <c r="G1310" s="11" t="str">
        <f>VLOOKUP(A1310,Customer!$A$2:$H$501,7,FALSE)</f>
        <v>USA</v>
      </c>
      <c r="H1310" s="11" t="str">
        <f>PROPER(VLOOKUP(A1310,Customer!$A$1:$J$501,10,FALSE))</f>
        <v>Platinum</v>
      </c>
      <c r="I1310" s="11" t="s">
        <v>1694</v>
      </c>
      <c r="J1310" s="11" t="str">
        <f>VLOOKUP(I1310, Product!$A$2:$H$501, 2,FALSE)</f>
        <v>Shin Guards – Adult</v>
      </c>
      <c r="K1310" s="11" t="str">
        <f>VLOOKUP(I1310,Product!$A$2:$H$501,3,FALSE)</f>
        <v>Sports</v>
      </c>
      <c r="L1310" s="11" t="str">
        <f>VLOOKUP(I1310, Product!$A$2:$H$501, 4,FALSE)</f>
        <v>Team Sports</v>
      </c>
      <c r="M1310" s="11" t="str">
        <f>VLOOKUP(I1310, Product!$A$2:$H$501,5,FALSE)</f>
        <v>French Ltd</v>
      </c>
      <c r="N1310" s="12">
        <f>VLOOKUP(I1310, Product!$A$2:$I$501,8,FALSE)</f>
        <v>107.06</v>
      </c>
      <c r="O1310" s="12">
        <f>VLOOKUP(I1310, Product!$A$2:$I$501,9,FALSE)</f>
        <v>359</v>
      </c>
      <c r="P1310" s="11" t="s">
        <v>1769</v>
      </c>
      <c r="Q1310" s="11" t="str">
        <f>VLOOKUP(P1310,Store_Dim!$A$2:$E$21,2,FALSE)</f>
        <v>Alexander Group</v>
      </c>
      <c r="R1310" s="11" t="str">
        <f>VLOOKUP(P1310,Store_Dim!$A$2:$E$21,3,FALSE)</f>
        <v>South</v>
      </c>
      <c r="S1310" s="11" t="str">
        <f>VLOOKUP(P1310,Store_Dim!$A$2:$E$21,4,FALSE)</f>
        <v>Port Sharon</v>
      </c>
      <c r="T1310" s="11" t="str">
        <f>VLOOKUP(P1310,Store_Dim!$A$2:$E$21,5,FALSE)</f>
        <v>Online</v>
      </c>
      <c r="U1310" s="11" t="s">
        <v>2202</v>
      </c>
      <c r="V1310" s="14">
        <f>VLOOKUP(Table1[[#This Row],[Sales_ID]],Sales!$A$2:$O$2001,2,FALSE)</f>
        <v>45309</v>
      </c>
      <c r="W1310" s="15">
        <f>VLOOKUP(Table1[[#This Row],[Sales_ID]],Sales!$A$2:$O$2001,12,FALSE)</f>
        <v>4</v>
      </c>
      <c r="X1310" s="16" t="str">
        <f>TEXT(VLOOKUP(Table1[[#This Row],[Sales_ID]],Sales!$A$2:$O$2001,13,FALSE),"₹#,##0")</f>
        <v>₹693</v>
      </c>
      <c r="Y1310" s="51">
        <f>VLOOKUP(Table1[[#This Row],[Sales_ID]],Sales!$A$2:$O$2001,14,FALSE)</f>
        <v>0.05</v>
      </c>
      <c r="Z1310" s="11" t="str">
        <f>VLOOKUP(Table1[[#This Row],[Sales_ID]],Sales!$A$2:$O$2001,10,FALSE)</f>
        <v>PayPal</v>
      </c>
      <c r="AA1310" s="50">
        <f>VLOOKUP(Table1[[#This Row],[Sales_ID]],Sales!$A$2:$O$2001,15,FALSE)</f>
        <v>2634.0079999999998</v>
      </c>
    </row>
    <row r="1311" spans="1:27" x14ac:dyDescent="0.3">
      <c r="A1311" s="11" t="s">
        <v>1405</v>
      </c>
      <c r="B1311" s="11" t="str">
        <f>PROPER(VLOOKUP(A1311,Customer!$A$2:$J$501,9,FALSE))</f>
        <v>Tyler Weber</v>
      </c>
      <c r="C1311" s="11" t="str">
        <f>PROPER(VLOOKUP(A1311,Customer!$A$2:$H$501,3,FALSE))</f>
        <v>54</v>
      </c>
      <c r="D1311" s="11" t="str">
        <f>PROPER(VLOOKUP(A1311,Customer!$A$2:$H$501,4,FALSE))</f>
        <v>Male</v>
      </c>
      <c r="E1311" s="11" t="str">
        <f>PROPER(VLOOKUP(A1311,Customer!$A$2:$H$501,5,FALSE))</f>
        <v>East Yvette</v>
      </c>
      <c r="F1311" s="11" t="str">
        <f>PROPER(VLOOKUP(A1311,Customer!$A$2:$H$501,6,FALSE))</f>
        <v>Illinois</v>
      </c>
      <c r="G1311" s="11" t="str">
        <f>VLOOKUP(A1311,Customer!$A$2:$H$501,7,FALSE)</f>
        <v>USA</v>
      </c>
      <c r="H1311" s="11" t="str">
        <f>PROPER(VLOOKUP(A1311,Customer!$A$1:$J$501,10,FALSE))</f>
        <v>Gold</v>
      </c>
      <c r="I1311" s="11" t="s">
        <v>1714</v>
      </c>
      <c r="J1311" s="11" t="str">
        <f>VLOOKUP(I1311, Product!$A$2:$H$501, 2,FALSE)</f>
        <v>Hydrating Face Cleanser</v>
      </c>
      <c r="K1311" s="11" t="str">
        <f>VLOOKUP(I1311,Product!$A$2:$H$501,3,FALSE)</f>
        <v>Beauty</v>
      </c>
      <c r="L1311" s="11" t="str">
        <f>VLOOKUP(I1311, Product!$A$2:$H$501, 4,FALSE)</f>
        <v>Skincare</v>
      </c>
      <c r="M1311" s="11" t="str">
        <f>VLOOKUP(I1311, Product!$A$2:$H$501,5,FALSE)</f>
        <v>Butler Group</v>
      </c>
      <c r="N1311" s="12">
        <f>VLOOKUP(I1311, Product!$A$2:$I$501,8,FALSE)</f>
        <v>250.41615384615383</v>
      </c>
      <c r="O1311" s="12">
        <f>VLOOKUP(I1311, Product!$A$2:$I$501,9,FALSE)</f>
        <v>159</v>
      </c>
      <c r="P1311" s="11" t="s">
        <v>1789</v>
      </c>
      <c r="Q1311" s="11" t="str">
        <f>VLOOKUP(P1311,Store_Dim!$A$2:$E$21,2,FALSE)</f>
        <v>Hill, Wagner and Ballard</v>
      </c>
      <c r="R1311" s="11" t="str">
        <f>VLOOKUP(P1311,Store_Dim!$A$2:$E$21,3,FALSE)</f>
        <v>East</v>
      </c>
      <c r="S1311" s="11" t="str">
        <f>VLOOKUP(P1311,Store_Dim!$A$2:$E$21,4,FALSE)</f>
        <v>East Davidville</v>
      </c>
      <c r="T1311" s="11" t="str">
        <f>VLOOKUP(P1311,Store_Dim!$A$2:$E$21,5,FALSE)</f>
        <v>Online</v>
      </c>
      <c r="U1311" s="11" t="s">
        <v>2203</v>
      </c>
      <c r="V1311" s="14">
        <f>VLOOKUP(Table1[[#This Row],[Sales_ID]],Sales!$A$2:$O$2001,2,FALSE)</f>
        <v>45744</v>
      </c>
      <c r="W1311" s="15">
        <f>VLOOKUP(Table1[[#This Row],[Sales_ID]],Sales!$A$2:$O$2001,12,FALSE)</f>
        <v>1</v>
      </c>
      <c r="X1311" s="16" t="str">
        <f>TEXT(VLOOKUP(Table1[[#This Row],[Sales_ID]],Sales!$A$2:$O$2001,13,FALSE),"₹#,##0")</f>
        <v>₹996</v>
      </c>
      <c r="Y1311" s="51">
        <f>VLOOKUP(Table1[[#This Row],[Sales_ID]],Sales!$A$2:$O$2001,14,FALSE)</f>
        <v>0.22</v>
      </c>
      <c r="Z1311" s="11" t="str">
        <f>VLOOKUP(Table1[[#This Row],[Sales_ID]],Sales!$A$2:$O$2001,10,FALSE)</f>
        <v>PayPal</v>
      </c>
      <c r="AA1311" s="50">
        <f>VLOOKUP(Table1[[#This Row],[Sales_ID]],Sales!$A$2:$O$2001,15,FALSE)</f>
        <v>776.50559999999996</v>
      </c>
    </row>
    <row r="1312" spans="1:27" x14ac:dyDescent="0.3">
      <c r="A1312" s="11" t="s">
        <v>431</v>
      </c>
      <c r="B1312" s="11" t="str">
        <f>PROPER(VLOOKUP(A1312,Customer!$A$2:$J$501,9,FALSE))</f>
        <v>Keith Miller</v>
      </c>
      <c r="C1312" s="11" t="str">
        <f>PROPER(VLOOKUP(A1312,Customer!$A$2:$H$501,3,FALSE))</f>
        <v>64</v>
      </c>
      <c r="D1312" s="11" t="str">
        <f>PROPER(VLOOKUP(A1312,Customer!$A$2:$H$501,4,FALSE))</f>
        <v>Female</v>
      </c>
      <c r="E1312" s="11" t="str">
        <f>PROPER(VLOOKUP(A1312,Customer!$A$2:$H$501,5,FALSE))</f>
        <v>West Jameston</v>
      </c>
      <c r="F1312" s="11" t="str">
        <f>PROPER(VLOOKUP(A1312,Customer!$A$2:$H$501,6,FALSE))</f>
        <v>Maine</v>
      </c>
      <c r="G1312" s="11" t="str">
        <f>VLOOKUP(A1312,Customer!$A$2:$H$501,7,FALSE)</f>
        <v>USA</v>
      </c>
      <c r="H1312" s="11" t="str">
        <f>PROPER(VLOOKUP(A1312,Customer!$A$1:$J$501,10,FALSE))</f>
        <v>Platinum</v>
      </c>
      <c r="I1312" s="11" t="s">
        <v>1560</v>
      </c>
      <c r="J1312" s="11" t="str">
        <f>VLOOKUP(I1312, Product!$A$2:$H$501, 2,FALSE)</f>
        <v>LED Table Lamp</v>
      </c>
      <c r="K1312" s="11" t="str">
        <f>VLOOKUP(I1312,Product!$A$2:$H$501,3,FALSE)</f>
        <v>Home</v>
      </c>
      <c r="L1312" s="11" t="str">
        <f>VLOOKUP(I1312, Product!$A$2:$H$501, 4,FALSE)</f>
        <v>Lighting</v>
      </c>
      <c r="M1312" s="11" t="str">
        <f>VLOOKUP(I1312, Product!$A$2:$H$501,5,FALSE)</f>
        <v>Harrell LLC</v>
      </c>
      <c r="N1312" s="12">
        <f>VLOOKUP(I1312, Product!$A$2:$I$501,8,FALSE)</f>
        <v>218.86</v>
      </c>
      <c r="O1312" s="12">
        <f>VLOOKUP(I1312, Product!$A$2:$I$501,9,FALSE)</f>
        <v>170</v>
      </c>
      <c r="P1312" s="11" t="s">
        <v>1810</v>
      </c>
      <c r="Q1312" s="11" t="str">
        <f>VLOOKUP(P1312,Store_Dim!$A$2:$E$21,2,FALSE)</f>
        <v>Guerrero-Schmitt</v>
      </c>
      <c r="R1312" s="11" t="str">
        <f>VLOOKUP(P1312,Store_Dim!$A$2:$E$21,3,FALSE)</f>
        <v>East</v>
      </c>
      <c r="S1312" s="11" t="str">
        <f>VLOOKUP(P1312,Store_Dim!$A$2:$E$21,4,FALSE)</f>
        <v>East Stevechester</v>
      </c>
      <c r="T1312" s="11" t="str">
        <f>VLOOKUP(P1312,Store_Dim!$A$2:$E$21,5,FALSE)</f>
        <v>Flagship</v>
      </c>
      <c r="U1312" s="11" t="s">
        <v>2204</v>
      </c>
      <c r="V1312" s="14">
        <f>VLOOKUP(Table1[[#This Row],[Sales_ID]],Sales!$A$2:$O$2001,2,FALSE)</f>
        <v>45535</v>
      </c>
      <c r="W1312" s="15">
        <f>VLOOKUP(Table1[[#This Row],[Sales_ID]],Sales!$A$2:$O$2001,12,FALSE)</f>
        <v>4</v>
      </c>
      <c r="X1312" s="16" t="str">
        <f>TEXT(VLOOKUP(Table1[[#This Row],[Sales_ID]],Sales!$A$2:$O$2001,13,FALSE),"₹#,##0")</f>
        <v>₹241</v>
      </c>
      <c r="Y1312" s="51">
        <f>VLOOKUP(Table1[[#This Row],[Sales_ID]],Sales!$A$2:$O$2001,14,FALSE)</f>
        <v>0.28999999999999998</v>
      </c>
      <c r="Z1312" s="11" t="str">
        <f>VLOOKUP(Table1[[#This Row],[Sales_ID]],Sales!$A$2:$O$2001,10,FALSE)</f>
        <v>COD</v>
      </c>
      <c r="AA1312" s="50">
        <f>VLOOKUP(Table1[[#This Row],[Sales_ID]],Sales!$A$2:$O$2001,15,FALSE)</f>
        <v>685.34879999999998</v>
      </c>
    </row>
    <row r="1313" spans="1:27" x14ac:dyDescent="0.3">
      <c r="A1313" s="11" t="s">
        <v>767</v>
      </c>
      <c r="B1313" s="11" t="str">
        <f>PROPER(VLOOKUP(A1313,Customer!$A$2:$J$501,9,FALSE))</f>
        <v>Maria Hill</v>
      </c>
      <c r="C1313" s="11" t="str">
        <f>PROPER(VLOOKUP(A1313,Customer!$A$2:$H$501,3,FALSE))</f>
        <v>58</v>
      </c>
      <c r="D1313" s="11" t="str">
        <f>PROPER(VLOOKUP(A1313,Customer!$A$2:$H$501,4,FALSE))</f>
        <v>Female</v>
      </c>
      <c r="E1313" s="11" t="str">
        <f>PROPER(VLOOKUP(A1313,Customer!$A$2:$H$501,5,FALSE))</f>
        <v>Zamoraborough</v>
      </c>
      <c r="F1313" s="11" t="str">
        <f>PROPER(VLOOKUP(A1313,Customer!$A$2:$H$501,6,FALSE))</f>
        <v>Nevada</v>
      </c>
      <c r="G1313" s="11" t="str">
        <f>VLOOKUP(A1313,Customer!$A$2:$H$501,7,FALSE)</f>
        <v>USA</v>
      </c>
      <c r="H1313" s="11" t="str">
        <f>PROPER(VLOOKUP(A1313,Customer!$A$1:$J$501,10,FALSE))</f>
        <v>Platinum</v>
      </c>
      <c r="I1313" s="11" t="s">
        <v>1704</v>
      </c>
      <c r="J1313" s="11" t="str">
        <f>VLOOKUP(I1313, Product!$A$2:$H$501, 2,FALSE)</f>
        <v>Essential Oil Diffuser</v>
      </c>
      <c r="K1313" s="11" t="str">
        <f>VLOOKUP(I1313,Product!$A$2:$H$501,3,FALSE)</f>
        <v>Home</v>
      </c>
      <c r="L1313" s="11" t="str">
        <f>VLOOKUP(I1313, Product!$A$2:$H$501, 4,FALSE)</f>
        <v>Decor</v>
      </c>
      <c r="M1313" s="11" t="str">
        <f>VLOOKUP(I1313, Product!$A$2:$H$501,5,FALSE)</f>
        <v>Hernandez Inc</v>
      </c>
      <c r="N1313" s="12">
        <f>VLOOKUP(I1313, Product!$A$2:$I$501,8,FALSE)</f>
        <v>325.26</v>
      </c>
      <c r="O1313" s="12">
        <f>VLOOKUP(I1313, Product!$A$2:$I$501,9,FALSE)</f>
        <v>400</v>
      </c>
      <c r="P1313" s="11" t="s">
        <v>1757</v>
      </c>
      <c r="Q1313" s="11" t="str">
        <f>VLOOKUP(P1313,Store_Dim!$A$2:$E$21,2,FALSE)</f>
        <v>Martinez, Adkins and Johnson</v>
      </c>
      <c r="R1313" s="11" t="str">
        <f>VLOOKUP(P1313,Store_Dim!$A$2:$E$21,3,FALSE)</f>
        <v>North</v>
      </c>
      <c r="S1313" s="11" t="str">
        <f>VLOOKUP(P1313,Store_Dim!$A$2:$E$21,4,FALSE)</f>
        <v>Danielmouth</v>
      </c>
      <c r="T1313" s="11" t="str">
        <f>VLOOKUP(P1313,Store_Dim!$A$2:$E$21,5,FALSE)</f>
        <v>Flagship</v>
      </c>
      <c r="U1313" s="11" t="s">
        <v>2205</v>
      </c>
      <c r="V1313" s="14">
        <f>VLOOKUP(Table1[[#This Row],[Sales_ID]],Sales!$A$2:$O$2001,2,FALSE)</f>
        <v>45240</v>
      </c>
      <c r="W1313" s="15">
        <f>VLOOKUP(Table1[[#This Row],[Sales_ID]],Sales!$A$2:$O$2001,12,FALSE)</f>
        <v>3</v>
      </c>
      <c r="X1313" s="16" t="str">
        <f>TEXT(VLOOKUP(Table1[[#This Row],[Sales_ID]],Sales!$A$2:$O$2001,13,FALSE),"₹#,##0")</f>
        <v>₹636</v>
      </c>
      <c r="Y1313" s="51">
        <f>VLOOKUP(Table1[[#This Row],[Sales_ID]],Sales!$A$2:$O$2001,14,FALSE)</f>
        <v>0.06</v>
      </c>
      <c r="Z1313" s="11" t="str">
        <f>VLOOKUP(Table1[[#This Row],[Sales_ID]],Sales!$A$2:$O$2001,10,FALSE)</f>
        <v>COD</v>
      </c>
      <c r="AA1313" s="50">
        <f>VLOOKUP(Table1[[#This Row],[Sales_ID]],Sales!$A$2:$O$2001,15,FALSE)</f>
        <v>1793.6045999999999</v>
      </c>
    </row>
    <row r="1314" spans="1:27" x14ac:dyDescent="0.3">
      <c r="A1314" s="11" t="s">
        <v>622</v>
      </c>
      <c r="B1314" s="11" t="str">
        <f>PROPER(VLOOKUP(A1314,Customer!$A$2:$J$501,9,FALSE))</f>
        <v>Daniel Austin</v>
      </c>
      <c r="C1314" s="11" t="str">
        <f>PROPER(VLOOKUP(A1314,Customer!$A$2:$H$501,3,FALSE))</f>
        <v>29</v>
      </c>
      <c r="D1314" s="11" t="str">
        <f>PROPER(VLOOKUP(A1314,Customer!$A$2:$H$501,4,FALSE))</f>
        <v>Male</v>
      </c>
      <c r="E1314" s="11" t="str">
        <f>PROPER(VLOOKUP(A1314,Customer!$A$2:$H$501,5,FALSE))</f>
        <v>Lake Howardberg</v>
      </c>
      <c r="F1314" s="11" t="str">
        <f>PROPER(VLOOKUP(A1314,Customer!$A$2:$H$501,6,FALSE))</f>
        <v>Kentucky</v>
      </c>
      <c r="G1314" s="11" t="str">
        <f>VLOOKUP(A1314,Customer!$A$2:$H$501,7,FALSE)</f>
        <v>USA</v>
      </c>
      <c r="H1314" s="11" t="str">
        <f>PROPER(VLOOKUP(A1314,Customer!$A$1:$J$501,10,FALSE))</f>
        <v>Gold</v>
      </c>
      <c r="I1314" s="11" t="s">
        <v>1614</v>
      </c>
      <c r="J1314" s="11" t="str">
        <f>VLOOKUP(I1314, Product!$A$2:$H$501, 2,FALSE)</f>
        <v>Modern Wall Clock</v>
      </c>
      <c r="K1314" s="11" t="str">
        <f>VLOOKUP(I1314,Product!$A$2:$H$501,3,FALSE)</f>
        <v>Home</v>
      </c>
      <c r="L1314" s="11" t="str">
        <f>VLOOKUP(I1314, Product!$A$2:$H$501, 4,FALSE)</f>
        <v>Decor</v>
      </c>
      <c r="M1314" s="11" t="str">
        <f>VLOOKUP(I1314, Product!$A$2:$H$501,5,FALSE)</f>
        <v>Weiss-Watson</v>
      </c>
      <c r="N1314" s="12">
        <f>VLOOKUP(I1314, Product!$A$2:$I$501,8,FALSE)</f>
        <v>179.77</v>
      </c>
      <c r="O1314" s="12">
        <f>VLOOKUP(I1314, Product!$A$2:$I$501,9,FALSE)</f>
        <v>305</v>
      </c>
      <c r="P1314" s="11" t="s">
        <v>1797</v>
      </c>
      <c r="Q1314" s="11" t="str">
        <f>VLOOKUP(P1314,Store_Dim!$A$2:$E$21,2,FALSE)</f>
        <v>Gardner, Humphrey and Contreras</v>
      </c>
      <c r="R1314" s="11" t="str">
        <f>VLOOKUP(P1314,Store_Dim!$A$2:$E$21,3,FALSE)</f>
        <v>East</v>
      </c>
      <c r="S1314" s="11" t="str">
        <f>VLOOKUP(P1314,Store_Dim!$A$2:$E$21,4,FALSE)</f>
        <v>Johnsonville</v>
      </c>
      <c r="T1314" s="11" t="str">
        <f>VLOOKUP(P1314,Store_Dim!$A$2:$E$21,5,FALSE)</f>
        <v>Flagship</v>
      </c>
      <c r="U1314" s="11" t="s">
        <v>1864</v>
      </c>
      <c r="V1314" s="14">
        <f>VLOOKUP(Table1[[#This Row],[Sales_ID]],Sales!$A$2:$O$2001,2,FALSE)</f>
        <v>45378</v>
      </c>
      <c r="W1314" s="15">
        <f>VLOOKUP(Table1[[#This Row],[Sales_ID]],Sales!$A$2:$O$2001,12,FALSE)</f>
        <v>4</v>
      </c>
      <c r="X1314" s="16" t="str">
        <f>TEXT(VLOOKUP(Table1[[#This Row],[Sales_ID]],Sales!$A$2:$O$2001,13,FALSE),"₹#,##0")</f>
        <v>₹735</v>
      </c>
      <c r="Y1314" s="51">
        <f>VLOOKUP(Table1[[#This Row],[Sales_ID]],Sales!$A$2:$O$2001,14,FALSE)</f>
        <v>0.06</v>
      </c>
      <c r="Z1314" s="11" t="str">
        <f>VLOOKUP(Table1[[#This Row],[Sales_ID]],Sales!$A$2:$O$2001,10,FALSE)</f>
        <v>COD</v>
      </c>
      <c r="AA1314" s="50">
        <f>VLOOKUP(Table1[[#This Row],[Sales_ID]],Sales!$A$2:$O$2001,15,FALSE)</f>
        <v>2764.8031999999998</v>
      </c>
    </row>
    <row r="1315" spans="1:27" x14ac:dyDescent="0.3">
      <c r="A1315" s="11" t="s">
        <v>344</v>
      </c>
      <c r="B1315" s="11" t="str">
        <f>PROPER(VLOOKUP(A1315,Customer!$A$2:$J$501,9,FALSE))</f>
        <v>Samantha Walker</v>
      </c>
      <c r="C1315" s="11" t="str">
        <f>PROPER(VLOOKUP(A1315,Customer!$A$2:$H$501,3,FALSE))</f>
        <v>30</v>
      </c>
      <c r="D1315" s="11" t="str">
        <f>PROPER(VLOOKUP(A1315,Customer!$A$2:$H$501,4,FALSE))</f>
        <v>Female</v>
      </c>
      <c r="E1315" s="11" t="str">
        <f>PROPER(VLOOKUP(A1315,Customer!$A$2:$H$501,5,FALSE))</f>
        <v>Timothyburgh</v>
      </c>
      <c r="F1315" s="11" t="str">
        <f>PROPER(VLOOKUP(A1315,Customer!$A$2:$H$501,6,FALSE))</f>
        <v>Louisiana</v>
      </c>
      <c r="G1315" s="11" t="str">
        <f>VLOOKUP(A1315,Customer!$A$2:$H$501,7,FALSE)</f>
        <v>USA</v>
      </c>
      <c r="H1315" s="11" t="str">
        <f>PROPER(VLOOKUP(A1315,Customer!$A$1:$J$501,10,FALSE))</f>
        <v>Platinum</v>
      </c>
      <c r="I1315" s="11" t="s">
        <v>1553</v>
      </c>
      <c r="J1315" s="11" t="str">
        <f>VLOOKUP(I1315, Product!$A$2:$H$501, 2,FALSE)</f>
        <v>Women's Yoga Pants</v>
      </c>
      <c r="K1315" s="11" t="str">
        <f>VLOOKUP(I1315,Product!$A$2:$H$501,3,FALSE)</f>
        <v>Clothing</v>
      </c>
      <c r="L1315" s="11" t="str">
        <f>VLOOKUP(I1315, Product!$A$2:$H$501, 4,FALSE)</f>
        <v>Bottoms</v>
      </c>
      <c r="M1315" s="11" t="str">
        <f>VLOOKUP(I1315, Product!$A$2:$H$501,5,FALSE)</f>
        <v>Gonzales-Davis</v>
      </c>
      <c r="N1315" s="12">
        <f>VLOOKUP(I1315, Product!$A$2:$I$501,8,FALSE)</f>
        <v>306.45999999999998</v>
      </c>
      <c r="O1315" s="12">
        <f>VLOOKUP(I1315, Product!$A$2:$I$501,9,FALSE)</f>
        <v>487</v>
      </c>
      <c r="P1315" s="11" t="s">
        <v>1813</v>
      </c>
      <c r="Q1315" s="11" t="str">
        <f>VLOOKUP(P1315,Store_Dim!$A$2:$E$21,2,FALSE)</f>
        <v>Mann-Austin</v>
      </c>
      <c r="R1315" s="11" t="str">
        <f>VLOOKUP(P1315,Store_Dim!$A$2:$E$21,3,FALSE)</f>
        <v>East</v>
      </c>
      <c r="S1315" s="11" t="str">
        <f>VLOOKUP(P1315,Store_Dim!$A$2:$E$21,4,FALSE)</f>
        <v>Vasquezborough</v>
      </c>
      <c r="T1315" s="11" t="str">
        <f>VLOOKUP(P1315,Store_Dim!$A$2:$E$21,5,FALSE)</f>
        <v>Online</v>
      </c>
      <c r="U1315" s="11" t="s">
        <v>2206</v>
      </c>
      <c r="V1315" s="14">
        <f>VLOOKUP(Table1[[#This Row],[Sales_ID]],Sales!$A$2:$O$2001,2,FALSE)</f>
        <v>45275</v>
      </c>
      <c r="W1315" s="15">
        <f>VLOOKUP(Table1[[#This Row],[Sales_ID]],Sales!$A$2:$O$2001,12,FALSE)</f>
        <v>4</v>
      </c>
      <c r="X1315" s="16" t="str">
        <f>TEXT(VLOOKUP(Table1[[#This Row],[Sales_ID]],Sales!$A$2:$O$2001,13,FALSE),"₹#,##0")</f>
        <v>₹603</v>
      </c>
      <c r="Y1315" s="51">
        <f>VLOOKUP(Table1[[#This Row],[Sales_ID]],Sales!$A$2:$O$2001,14,FALSE)</f>
        <v>0.15</v>
      </c>
      <c r="Z1315" s="11" t="str">
        <f>VLOOKUP(Table1[[#This Row],[Sales_ID]],Sales!$A$2:$O$2001,10,FALSE)</f>
        <v>Credit Card</v>
      </c>
      <c r="AA1315" s="50">
        <f>VLOOKUP(Table1[[#This Row],[Sales_ID]],Sales!$A$2:$O$2001,15,FALSE)</f>
        <v>2051.2539999999999</v>
      </c>
    </row>
    <row r="1316" spans="1:27" x14ac:dyDescent="0.3">
      <c r="A1316" s="11" t="s">
        <v>275</v>
      </c>
      <c r="B1316" s="11" t="str">
        <f>PROPER(VLOOKUP(A1316,Customer!$A$2:$J$501,9,FALSE))</f>
        <v>Rhonda Morales</v>
      </c>
      <c r="C1316" s="11" t="str">
        <f>PROPER(VLOOKUP(A1316,Customer!$A$2:$H$501,3,FALSE))</f>
        <v>61</v>
      </c>
      <c r="D1316" s="11" t="str">
        <f>PROPER(VLOOKUP(A1316,Customer!$A$2:$H$501,4,FALSE))</f>
        <v>Female</v>
      </c>
      <c r="E1316" s="11" t="str">
        <f>PROPER(VLOOKUP(A1316,Customer!$A$2:$H$501,5,FALSE))</f>
        <v>Lake Barryfurt</v>
      </c>
      <c r="F1316" s="11" t="str">
        <f>PROPER(VLOOKUP(A1316,Customer!$A$2:$H$501,6,FALSE))</f>
        <v>California</v>
      </c>
      <c r="G1316" s="11" t="str">
        <f>VLOOKUP(A1316,Customer!$A$2:$H$501,7,FALSE)</f>
        <v>USA</v>
      </c>
      <c r="H1316" s="11" t="str">
        <f>PROPER(VLOOKUP(A1316,Customer!$A$1:$J$501,10,FALSE))</f>
        <v>Gold</v>
      </c>
      <c r="I1316" s="11" t="s">
        <v>1726</v>
      </c>
      <c r="J1316" s="11" t="str">
        <f>VLOOKUP(I1316, Product!$A$2:$H$501, 2,FALSE)</f>
        <v>Face Foundation Kit</v>
      </c>
      <c r="K1316" s="11" t="str">
        <f>VLOOKUP(I1316,Product!$A$2:$H$501,3,FALSE)</f>
        <v>Beauty</v>
      </c>
      <c r="L1316" s="11" t="str">
        <f>VLOOKUP(I1316, Product!$A$2:$H$501, 4,FALSE)</f>
        <v>Makeup</v>
      </c>
      <c r="M1316" s="11" t="str">
        <f>VLOOKUP(I1316, Product!$A$2:$H$501,5,FALSE)</f>
        <v>Taylor-Elliott</v>
      </c>
      <c r="N1316" s="12">
        <f>VLOOKUP(I1316, Product!$A$2:$I$501,8,FALSE)</f>
        <v>183.04</v>
      </c>
      <c r="O1316" s="12">
        <f>VLOOKUP(I1316, Product!$A$2:$I$501,9,FALSE)</f>
        <v>457</v>
      </c>
      <c r="P1316" s="11" t="s">
        <v>1789</v>
      </c>
      <c r="Q1316" s="11" t="str">
        <f>VLOOKUP(P1316,Store_Dim!$A$2:$E$21,2,FALSE)</f>
        <v>Hill, Wagner and Ballard</v>
      </c>
      <c r="R1316" s="11" t="str">
        <f>VLOOKUP(P1316,Store_Dim!$A$2:$E$21,3,FALSE)</f>
        <v>East</v>
      </c>
      <c r="S1316" s="11" t="str">
        <f>VLOOKUP(P1316,Store_Dim!$A$2:$E$21,4,FALSE)</f>
        <v>East Davidville</v>
      </c>
      <c r="T1316" s="11" t="str">
        <f>VLOOKUP(P1316,Store_Dim!$A$2:$E$21,5,FALSE)</f>
        <v>Online</v>
      </c>
      <c r="U1316" s="11" t="s">
        <v>2207</v>
      </c>
      <c r="V1316" s="14">
        <f>VLOOKUP(Table1[[#This Row],[Sales_ID]],Sales!$A$2:$O$2001,2,FALSE)</f>
        <v>45427</v>
      </c>
      <c r="W1316" s="15">
        <f>VLOOKUP(Table1[[#This Row],[Sales_ID]],Sales!$A$2:$O$2001,12,FALSE)</f>
        <v>3</v>
      </c>
      <c r="X1316" s="16" t="str">
        <f>TEXT(VLOOKUP(Table1[[#This Row],[Sales_ID]],Sales!$A$2:$O$2001,13,FALSE),"₹#,##0")</f>
        <v>₹438</v>
      </c>
      <c r="Y1316" s="51">
        <f>VLOOKUP(Table1[[#This Row],[Sales_ID]],Sales!$A$2:$O$2001,14,FALSE)</f>
        <v>0.27</v>
      </c>
      <c r="Z1316" s="11" t="str">
        <f>VLOOKUP(Table1[[#This Row],[Sales_ID]],Sales!$A$2:$O$2001,10,FALSE)</f>
        <v>COD</v>
      </c>
      <c r="AA1316" s="50">
        <f>VLOOKUP(Table1[[#This Row],[Sales_ID]],Sales!$A$2:$O$2001,15,FALSE)</f>
        <v>959.13239999999985</v>
      </c>
    </row>
    <row r="1317" spans="1:27" x14ac:dyDescent="0.3">
      <c r="A1317" s="11" t="s">
        <v>678</v>
      </c>
      <c r="B1317" s="11" t="str">
        <f>PROPER(VLOOKUP(A1317,Customer!$A$2:$J$501,9,FALSE))</f>
        <v>John Perez</v>
      </c>
      <c r="C1317" s="11" t="str">
        <f>PROPER(VLOOKUP(A1317,Customer!$A$2:$H$501,3,FALSE))</f>
        <v>54</v>
      </c>
      <c r="D1317" s="11" t="str">
        <f>PROPER(VLOOKUP(A1317,Customer!$A$2:$H$501,4,FALSE))</f>
        <v>Male</v>
      </c>
      <c r="E1317" s="11" t="str">
        <f>PROPER(VLOOKUP(A1317,Customer!$A$2:$H$501,5,FALSE))</f>
        <v>Kathrynview</v>
      </c>
      <c r="F1317" s="11" t="str">
        <f>PROPER(VLOOKUP(A1317,Customer!$A$2:$H$501,6,FALSE))</f>
        <v>Louisiana</v>
      </c>
      <c r="G1317" s="11" t="str">
        <f>VLOOKUP(A1317,Customer!$A$2:$H$501,7,FALSE)</f>
        <v>USA</v>
      </c>
      <c r="H1317" s="11" t="str">
        <f>PROPER(VLOOKUP(A1317,Customer!$A$1:$J$501,10,FALSE))</f>
        <v>Platinum</v>
      </c>
      <c r="I1317" s="11" t="s">
        <v>1616</v>
      </c>
      <c r="J1317" s="11" t="str">
        <f>VLOOKUP(I1317, Product!$A$2:$H$501, 2,FALSE)</f>
        <v>Gaming Mechanical Keyboard</v>
      </c>
      <c r="K1317" s="11" t="str">
        <f>VLOOKUP(I1317,Product!$A$2:$H$501,3,FALSE)</f>
        <v>Electronics</v>
      </c>
      <c r="L1317" s="11" t="str">
        <f>VLOOKUP(I1317, Product!$A$2:$H$501, 4,FALSE)</f>
        <v>Computer</v>
      </c>
      <c r="M1317" s="11" t="str">
        <f>VLOOKUP(I1317, Product!$A$2:$H$501,5,FALSE)</f>
        <v>Lucero LLC</v>
      </c>
      <c r="N1317" s="12">
        <f>VLOOKUP(I1317, Product!$A$2:$I$501,8,FALSE)</f>
        <v>419.28</v>
      </c>
      <c r="O1317" s="12">
        <f>VLOOKUP(I1317, Product!$A$2:$I$501,9,FALSE)</f>
        <v>86</v>
      </c>
      <c r="P1317" s="11" t="s">
        <v>1769</v>
      </c>
      <c r="Q1317" s="11" t="str">
        <f>VLOOKUP(P1317,Store_Dim!$A$2:$E$21,2,FALSE)</f>
        <v>Alexander Group</v>
      </c>
      <c r="R1317" s="11" t="str">
        <f>VLOOKUP(P1317,Store_Dim!$A$2:$E$21,3,FALSE)</f>
        <v>South</v>
      </c>
      <c r="S1317" s="11" t="str">
        <f>VLOOKUP(P1317,Store_Dim!$A$2:$E$21,4,FALSE)</f>
        <v>Port Sharon</v>
      </c>
      <c r="T1317" s="11" t="str">
        <f>VLOOKUP(P1317,Store_Dim!$A$2:$E$21,5,FALSE)</f>
        <v>Online</v>
      </c>
      <c r="U1317" s="11" t="s">
        <v>2208</v>
      </c>
      <c r="V1317" s="14">
        <f>VLOOKUP(Table1[[#This Row],[Sales_ID]],Sales!$A$2:$O$2001,2,FALSE)</f>
        <v>45322</v>
      </c>
      <c r="W1317" s="15">
        <f>VLOOKUP(Table1[[#This Row],[Sales_ID]],Sales!$A$2:$O$2001,12,FALSE)</f>
        <v>2</v>
      </c>
      <c r="X1317" s="16" t="str">
        <f>TEXT(VLOOKUP(Table1[[#This Row],[Sales_ID]],Sales!$A$2:$O$2001,13,FALSE),"₹#,##0")</f>
        <v>₹57</v>
      </c>
      <c r="Y1317" s="51">
        <f>VLOOKUP(Table1[[#This Row],[Sales_ID]],Sales!$A$2:$O$2001,14,FALSE)</f>
        <v>0.08</v>
      </c>
      <c r="Z1317" s="11" t="str">
        <f>VLOOKUP(Table1[[#This Row],[Sales_ID]],Sales!$A$2:$O$2001,10,FALSE)</f>
        <v>COD</v>
      </c>
      <c r="AA1317" s="50">
        <f>VLOOKUP(Table1[[#This Row],[Sales_ID]],Sales!$A$2:$O$2001,15,FALSE)</f>
        <v>104.7144</v>
      </c>
    </row>
    <row r="1318" spans="1:27" x14ac:dyDescent="0.3">
      <c r="A1318" s="11" t="s">
        <v>1050</v>
      </c>
      <c r="B1318" s="11" t="str">
        <f>PROPER(VLOOKUP(A1318,Customer!$A$2:$J$501,9,FALSE))</f>
        <v>Mr. Christopher Sims</v>
      </c>
      <c r="C1318" s="11" t="str">
        <f>PROPER(VLOOKUP(A1318,Customer!$A$2:$H$501,3,FALSE))</f>
        <v>50</v>
      </c>
      <c r="D1318" s="11" t="str">
        <f>PROPER(VLOOKUP(A1318,Customer!$A$2:$H$501,4,FALSE))</f>
        <v>Female</v>
      </c>
      <c r="E1318" s="11" t="str">
        <f>PROPER(VLOOKUP(A1318,Customer!$A$2:$H$501,5,FALSE))</f>
        <v>Donaldsontown</v>
      </c>
      <c r="F1318" s="11" t="str">
        <f>PROPER(VLOOKUP(A1318,Customer!$A$2:$H$501,6,FALSE))</f>
        <v>Connecticut</v>
      </c>
      <c r="G1318" s="11" t="str">
        <f>VLOOKUP(A1318,Customer!$A$2:$H$501,7,FALSE)</f>
        <v>USA</v>
      </c>
      <c r="H1318" s="11" t="str">
        <f>PROPER(VLOOKUP(A1318,Customer!$A$1:$J$501,10,FALSE))</f>
        <v>Silver</v>
      </c>
      <c r="I1318" s="11" t="s">
        <v>1700</v>
      </c>
      <c r="J1318" s="11" t="str">
        <f>VLOOKUP(I1318, Product!$A$2:$H$501, 2,FALSE)</f>
        <v>Wireless Mouse</v>
      </c>
      <c r="K1318" s="11" t="str">
        <f>VLOOKUP(I1318,Product!$A$2:$H$501,3,FALSE)</f>
        <v>Electronics</v>
      </c>
      <c r="L1318" s="11" t="str">
        <f>VLOOKUP(I1318, Product!$A$2:$H$501, 4,FALSE)</f>
        <v>Computer</v>
      </c>
      <c r="M1318" s="11" t="str">
        <f>VLOOKUP(I1318, Product!$A$2:$H$501,5,FALSE)</f>
        <v>Larson Ltd</v>
      </c>
      <c r="N1318" s="12">
        <f>VLOOKUP(I1318, Product!$A$2:$I$501,8,FALSE)</f>
        <v>392.89</v>
      </c>
      <c r="O1318" s="12">
        <f>VLOOKUP(I1318, Product!$A$2:$I$501,9,FALSE)</f>
        <v>320</v>
      </c>
      <c r="P1318" s="11" t="s">
        <v>1776</v>
      </c>
      <c r="Q1318" s="11" t="str">
        <f>VLOOKUP(P1318,Store_Dim!$A$2:$E$21,2,FALSE)</f>
        <v>Benson-Elliott</v>
      </c>
      <c r="R1318" s="11" t="str">
        <f>VLOOKUP(P1318,Store_Dim!$A$2:$E$21,3,FALSE)</f>
        <v>East</v>
      </c>
      <c r="S1318" s="11" t="str">
        <f>VLOOKUP(P1318,Store_Dim!$A$2:$E$21,4,FALSE)</f>
        <v>Port Josephberg</v>
      </c>
      <c r="T1318" s="11" t="str">
        <f>VLOOKUP(P1318,Store_Dim!$A$2:$E$21,5,FALSE)</f>
        <v>Online</v>
      </c>
      <c r="U1318" s="11" t="s">
        <v>2209</v>
      </c>
      <c r="V1318" s="14">
        <f>VLOOKUP(Table1[[#This Row],[Sales_ID]],Sales!$A$2:$O$2001,2,FALSE)</f>
        <v>45266</v>
      </c>
      <c r="W1318" s="15">
        <f>VLOOKUP(Table1[[#This Row],[Sales_ID]],Sales!$A$2:$O$2001,12,FALSE)</f>
        <v>1</v>
      </c>
      <c r="X1318" s="16" t="str">
        <f>TEXT(VLOOKUP(Table1[[#This Row],[Sales_ID]],Sales!$A$2:$O$2001,13,FALSE),"₹#,##0")</f>
        <v>₹142</v>
      </c>
      <c r="Y1318" s="51">
        <f>VLOOKUP(Table1[[#This Row],[Sales_ID]],Sales!$A$2:$O$2001,14,FALSE)</f>
        <v>0.1</v>
      </c>
      <c r="Z1318" s="11" t="str">
        <f>VLOOKUP(Table1[[#This Row],[Sales_ID]],Sales!$A$2:$O$2001,10,FALSE)</f>
        <v>Credit Card</v>
      </c>
      <c r="AA1318" s="50">
        <f>VLOOKUP(Table1[[#This Row],[Sales_ID]],Sales!$A$2:$O$2001,15,FALSE)</f>
        <v>127.611</v>
      </c>
    </row>
    <row r="1319" spans="1:27" x14ac:dyDescent="0.3">
      <c r="A1319" s="11" t="s">
        <v>1487</v>
      </c>
      <c r="B1319" s="11" t="str">
        <f>PROPER(VLOOKUP(A1319,Customer!$A$2:$J$501,9,FALSE))</f>
        <v>Sarah Smith</v>
      </c>
      <c r="C1319" s="11" t="str">
        <f>PROPER(VLOOKUP(A1319,Customer!$A$2:$H$501,3,FALSE))</f>
        <v>48</v>
      </c>
      <c r="D1319" s="11" t="str">
        <f>PROPER(VLOOKUP(A1319,Customer!$A$2:$H$501,4,FALSE))</f>
        <v>Male</v>
      </c>
      <c r="E1319" s="11" t="str">
        <f>PROPER(VLOOKUP(A1319,Customer!$A$2:$H$501,5,FALSE))</f>
        <v>East Rodney</v>
      </c>
      <c r="F1319" s="11" t="str">
        <f>PROPER(VLOOKUP(A1319,Customer!$A$2:$H$501,6,FALSE))</f>
        <v>Nevada</v>
      </c>
      <c r="G1319" s="11" t="str">
        <f>VLOOKUP(A1319,Customer!$A$2:$H$501,7,FALSE)</f>
        <v>USA</v>
      </c>
      <c r="H1319" s="11" t="str">
        <f>PROPER(VLOOKUP(A1319,Customer!$A$1:$J$501,10,FALSE))</f>
        <v>Gold</v>
      </c>
      <c r="I1319" s="11" t="s">
        <v>1565</v>
      </c>
      <c r="J1319" s="11" t="str">
        <f>VLOOKUP(I1319, Product!$A$2:$H$501, 2,FALSE)</f>
        <v>Adjustable Dumbbell Set</v>
      </c>
      <c r="K1319" s="11" t="str">
        <f>VLOOKUP(I1319,Product!$A$2:$H$501,3,FALSE)</f>
        <v>Sports</v>
      </c>
      <c r="L1319" s="11" t="str">
        <f>VLOOKUP(I1319, Product!$A$2:$H$501, 4,FALSE)</f>
        <v>Fitness</v>
      </c>
      <c r="M1319" s="11" t="str">
        <f>VLOOKUP(I1319, Product!$A$2:$H$501,5,FALSE)</f>
        <v>Hill PLC</v>
      </c>
      <c r="N1319" s="12">
        <f>VLOOKUP(I1319, Product!$A$2:$I$501,8,FALSE)</f>
        <v>495.72</v>
      </c>
      <c r="O1319" s="12">
        <f>VLOOKUP(I1319, Product!$A$2:$I$501,9,FALSE)</f>
        <v>323</v>
      </c>
      <c r="P1319" s="11" t="s">
        <v>1801</v>
      </c>
      <c r="Q1319" s="11" t="str">
        <f>VLOOKUP(P1319,Store_Dim!$A$2:$E$21,2,FALSE)</f>
        <v>Shelton PLC</v>
      </c>
      <c r="R1319" s="11" t="str">
        <f>VLOOKUP(P1319,Store_Dim!$A$2:$E$21,3,FALSE)</f>
        <v>North</v>
      </c>
      <c r="S1319" s="11" t="str">
        <f>VLOOKUP(P1319,Store_Dim!$A$2:$E$21,4,FALSE)</f>
        <v>East Jenniferstad</v>
      </c>
      <c r="T1319" s="11" t="str">
        <f>VLOOKUP(P1319,Store_Dim!$A$2:$E$21,5,FALSE)</f>
        <v>Flagship</v>
      </c>
      <c r="U1319" s="11" t="s">
        <v>2210</v>
      </c>
      <c r="V1319" s="14">
        <f>VLOOKUP(Table1[[#This Row],[Sales_ID]],Sales!$A$2:$O$2001,2,FALSE)</f>
        <v>45302</v>
      </c>
      <c r="W1319" s="15">
        <f>VLOOKUP(Table1[[#This Row],[Sales_ID]],Sales!$A$2:$O$2001,12,FALSE)</f>
        <v>4</v>
      </c>
      <c r="X1319" s="16" t="str">
        <f>TEXT(VLOOKUP(Table1[[#This Row],[Sales_ID]],Sales!$A$2:$O$2001,13,FALSE),"₹#,##0")</f>
        <v>₹355</v>
      </c>
      <c r="Y1319" s="51">
        <f>VLOOKUP(Table1[[#This Row],[Sales_ID]],Sales!$A$2:$O$2001,14,FALSE)</f>
        <v>0.16</v>
      </c>
      <c r="Z1319" s="11" t="str">
        <f>VLOOKUP(Table1[[#This Row],[Sales_ID]],Sales!$A$2:$O$2001,10,FALSE)</f>
        <v>COD</v>
      </c>
      <c r="AA1319" s="50">
        <f>VLOOKUP(Table1[[#This Row],[Sales_ID]],Sales!$A$2:$O$2001,15,FALSE)</f>
        <v>1193.2704000000001</v>
      </c>
    </row>
    <row r="1320" spans="1:27" x14ac:dyDescent="0.3">
      <c r="A1320" s="11" t="s">
        <v>687</v>
      </c>
      <c r="B1320" s="11" t="str">
        <f>PROPER(VLOOKUP(A1320,Customer!$A$2:$J$501,9,FALSE))</f>
        <v>Rodney Huffman</v>
      </c>
      <c r="C1320" s="11" t="str">
        <f>PROPER(VLOOKUP(A1320,Customer!$A$2:$H$501,3,FALSE))</f>
        <v>20</v>
      </c>
      <c r="D1320" s="11" t="str">
        <f>PROPER(VLOOKUP(A1320,Customer!$A$2:$H$501,4,FALSE))</f>
        <v>Female</v>
      </c>
      <c r="E1320" s="11" t="str">
        <f>PROPER(VLOOKUP(A1320,Customer!$A$2:$H$501,5,FALSE))</f>
        <v>Garzafort</v>
      </c>
      <c r="F1320" s="11" t="str">
        <f>PROPER(VLOOKUP(A1320,Customer!$A$2:$H$501,6,FALSE))</f>
        <v>Delaware</v>
      </c>
      <c r="G1320" s="11" t="str">
        <f>VLOOKUP(A1320,Customer!$A$2:$H$501,7,FALSE)</f>
        <v>USA</v>
      </c>
      <c r="H1320" s="11" t="str">
        <f>PROPER(VLOOKUP(A1320,Customer!$A$1:$J$501,10,FALSE))</f>
        <v>Silver</v>
      </c>
      <c r="I1320" s="11" t="s">
        <v>1624</v>
      </c>
      <c r="J1320" s="11" t="str">
        <f>VLOOKUP(I1320, Product!$A$2:$H$501, 2,FALSE)</f>
        <v>Sports Water Hydration Pack</v>
      </c>
      <c r="K1320" s="11" t="str">
        <f>VLOOKUP(I1320,Product!$A$2:$H$501,3,FALSE)</f>
        <v>Sports</v>
      </c>
      <c r="L1320" s="11" t="str">
        <f>VLOOKUP(I1320, Product!$A$2:$H$501, 4,FALSE)</f>
        <v>Outdoor</v>
      </c>
      <c r="M1320" s="11" t="str">
        <f>VLOOKUP(I1320, Product!$A$2:$H$501,5,FALSE)</f>
        <v>Sims-Smith</v>
      </c>
      <c r="N1320" s="12">
        <f>VLOOKUP(I1320, Product!$A$2:$I$501,8,FALSE)</f>
        <v>135.61000000000001</v>
      </c>
      <c r="O1320" s="12">
        <f>VLOOKUP(I1320, Product!$A$2:$I$501,9,FALSE)</f>
        <v>394</v>
      </c>
      <c r="P1320" s="11" t="s">
        <v>1776</v>
      </c>
      <c r="Q1320" s="11" t="str">
        <f>VLOOKUP(P1320,Store_Dim!$A$2:$E$21,2,FALSE)</f>
        <v>Benson-Elliott</v>
      </c>
      <c r="R1320" s="11" t="str">
        <f>VLOOKUP(P1320,Store_Dim!$A$2:$E$21,3,FALSE)</f>
        <v>East</v>
      </c>
      <c r="S1320" s="11" t="str">
        <f>VLOOKUP(P1320,Store_Dim!$A$2:$E$21,4,FALSE)</f>
        <v>Port Josephberg</v>
      </c>
      <c r="T1320" s="11" t="str">
        <f>VLOOKUP(P1320,Store_Dim!$A$2:$E$21,5,FALSE)</f>
        <v>Online</v>
      </c>
      <c r="U1320" s="11" t="s">
        <v>2211</v>
      </c>
      <c r="V1320" s="14">
        <f>VLOOKUP(Table1[[#This Row],[Sales_ID]],Sales!$A$2:$O$2001,2,FALSE)</f>
        <v>45907</v>
      </c>
      <c r="W1320" s="15">
        <f>VLOOKUP(Table1[[#This Row],[Sales_ID]],Sales!$A$2:$O$2001,12,FALSE)</f>
        <v>4</v>
      </c>
      <c r="X1320" s="16" t="str">
        <f>TEXT(VLOOKUP(Table1[[#This Row],[Sales_ID]],Sales!$A$2:$O$2001,13,FALSE),"₹#,##0")</f>
        <v>₹960</v>
      </c>
      <c r="Y1320" s="51">
        <f>VLOOKUP(Table1[[#This Row],[Sales_ID]],Sales!$A$2:$O$2001,14,FALSE)</f>
        <v>0.15</v>
      </c>
      <c r="Z1320" s="11" t="str">
        <f>VLOOKUP(Table1[[#This Row],[Sales_ID]],Sales!$A$2:$O$2001,10,FALSE)</f>
        <v>COD</v>
      </c>
      <c r="AA1320" s="50">
        <f>VLOOKUP(Table1[[#This Row],[Sales_ID]],Sales!$A$2:$O$2001,15,FALSE)</f>
        <v>3265.2919999999999</v>
      </c>
    </row>
    <row r="1321" spans="1:27" x14ac:dyDescent="0.3">
      <c r="A1321" s="11" t="s">
        <v>1304</v>
      </c>
      <c r="B1321" s="11" t="str">
        <f>PROPER(VLOOKUP(A1321,Customer!$A$2:$J$501,9,FALSE))</f>
        <v>Dr. Tamara White Md</v>
      </c>
      <c r="C1321" s="11" t="str">
        <f>PROPER(VLOOKUP(A1321,Customer!$A$2:$H$501,3,FALSE))</f>
        <v>60</v>
      </c>
      <c r="D1321" s="11" t="str">
        <f>PROPER(VLOOKUP(A1321,Customer!$A$2:$H$501,4,FALSE))</f>
        <v>Male</v>
      </c>
      <c r="E1321" s="11" t="str">
        <f>PROPER(VLOOKUP(A1321,Customer!$A$2:$H$501,5,FALSE))</f>
        <v>New Benjamin</v>
      </c>
      <c r="F1321" s="11" t="str">
        <f>PROPER(VLOOKUP(A1321,Customer!$A$2:$H$501,6,FALSE))</f>
        <v>North Carolina</v>
      </c>
      <c r="G1321" s="11" t="str">
        <f>VLOOKUP(A1321,Customer!$A$2:$H$501,7,FALSE)</f>
        <v>USA</v>
      </c>
      <c r="H1321" s="11" t="str">
        <f>PROPER(VLOOKUP(A1321,Customer!$A$1:$J$501,10,FALSE))</f>
        <v>Bronze</v>
      </c>
      <c r="I1321" s="11" t="s">
        <v>1686</v>
      </c>
      <c r="J1321" s="11" t="str">
        <f>VLOOKUP(I1321, Product!$A$2:$H$501, 2,FALSE)</f>
        <v>Men's Sports Shorts</v>
      </c>
      <c r="K1321" s="11" t="str">
        <f>VLOOKUP(I1321,Product!$A$2:$H$501,3,FALSE)</f>
        <v>Clothing</v>
      </c>
      <c r="L1321" s="11" t="str">
        <f>VLOOKUP(I1321, Product!$A$2:$H$501, 4,FALSE)</f>
        <v>Bottoms</v>
      </c>
      <c r="M1321" s="11" t="str">
        <f>VLOOKUP(I1321, Product!$A$2:$H$501,5,FALSE)</f>
        <v>Fitzpatrick Ltd</v>
      </c>
      <c r="N1321" s="12">
        <f>VLOOKUP(I1321, Product!$A$2:$I$501,8,FALSE)</f>
        <v>218.22</v>
      </c>
      <c r="O1321" s="12">
        <f>VLOOKUP(I1321, Product!$A$2:$I$501,9,FALSE)</f>
        <v>224</v>
      </c>
      <c r="P1321" s="11" t="s">
        <v>1804</v>
      </c>
      <c r="Q1321" s="11" t="str">
        <f>VLOOKUP(P1321,Store_Dim!$A$2:$E$21,2,FALSE)</f>
        <v>Frederick-Wright</v>
      </c>
      <c r="R1321" s="11" t="str">
        <f>VLOOKUP(P1321,Store_Dim!$A$2:$E$21,3,FALSE)</f>
        <v>West</v>
      </c>
      <c r="S1321" s="11" t="str">
        <f>VLOOKUP(P1321,Store_Dim!$A$2:$E$21,4,FALSE)</f>
        <v>New Jimmymouth</v>
      </c>
      <c r="T1321" s="11" t="str">
        <f>VLOOKUP(P1321,Store_Dim!$A$2:$E$21,5,FALSE)</f>
        <v>Flagship</v>
      </c>
      <c r="U1321" s="11" t="s">
        <v>2212</v>
      </c>
      <c r="V1321" s="14">
        <f>VLOOKUP(Table1[[#This Row],[Sales_ID]],Sales!$A$2:$O$2001,2,FALSE)</f>
        <v>45433</v>
      </c>
      <c r="W1321" s="15">
        <f>VLOOKUP(Table1[[#This Row],[Sales_ID]],Sales!$A$2:$O$2001,12,FALSE)</f>
        <v>3</v>
      </c>
      <c r="X1321" s="16" t="str">
        <f>TEXT(VLOOKUP(Table1[[#This Row],[Sales_ID]],Sales!$A$2:$O$2001,13,FALSE),"₹#,##0")</f>
        <v>₹847</v>
      </c>
      <c r="Y1321" s="51">
        <f>VLOOKUP(Table1[[#This Row],[Sales_ID]],Sales!$A$2:$O$2001,14,FALSE)</f>
        <v>0.06</v>
      </c>
      <c r="Z1321" s="11" t="str">
        <f>VLOOKUP(Table1[[#This Row],[Sales_ID]],Sales!$A$2:$O$2001,10,FALSE)</f>
        <v>PayPal</v>
      </c>
      <c r="AA1321" s="50">
        <f>VLOOKUP(Table1[[#This Row],[Sales_ID]],Sales!$A$2:$O$2001,15,FALSE)</f>
        <v>2389.1322</v>
      </c>
    </row>
    <row r="1322" spans="1:27" x14ac:dyDescent="0.3">
      <c r="A1322" s="11" t="s">
        <v>244</v>
      </c>
      <c r="B1322" s="11" t="str">
        <f>PROPER(VLOOKUP(A1322,Customer!$A$2:$J$501,9,FALSE))</f>
        <v>Cody Diaz</v>
      </c>
      <c r="C1322" s="11" t="str">
        <f>PROPER(VLOOKUP(A1322,Customer!$A$2:$H$501,3,FALSE))</f>
        <v>27</v>
      </c>
      <c r="D1322" s="11" t="str">
        <f>PROPER(VLOOKUP(A1322,Customer!$A$2:$H$501,4,FALSE))</f>
        <v>Female</v>
      </c>
      <c r="E1322" s="11" t="str">
        <f>PROPER(VLOOKUP(A1322,Customer!$A$2:$H$501,5,FALSE))</f>
        <v>South Aaronside</v>
      </c>
      <c r="F1322" s="11" t="str">
        <f>PROPER(VLOOKUP(A1322,Customer!$A$2:$H$501,6,FALSE))</f>
        <v>New Hampshire</v>
      </c>
      <c r="G1322" s="11" t="str">
        <f>VLOOKUP(A1322,Customer!$A$2:$H$501,7,FALSE)</f>
        <v>USA</v>
      </c>
      <c r="H1322" s="11" t="str">
        <f>PROPER(VLOOKUP(A1322,Customer!$A$1:$J$501,10,FALSE))</f>
        <v>Silver</v>
      </c>
      <c r="I1322" s="11" t="s">
        <v>1708</v>
      </c>
      <c r="J1322" s="11" t="str">
        <f>VLOOKUP(I1322, Product!$A$2:$H$501, 2,FALSE)</f>
        <v>Wall-Mounted Spice Rack</v>
      </c>
      <c r="K1322" s="11" t="str">
        <f>VLOOKUP(I1322,Product!$A$2:$H$501,3,FALSE)</f>
        <v>Home</v>
      </c>
      <c r="L1322" s="11" t="str">
        <f>VLOOKUP(I1322, Product!$A$2:$H$501, 4,FALSE)</f>
        <v>Kitchen</v>
      </c>
      <c r="M1322" s="11" t="str">
        <f>VLOOKUP(I1322, Product!$A$2:$H$501,5,FALSE)</f>
        <v>Allison Ltd</v>
      </c>
      <c r="N1322" s="12">
        <f>VLOOKUP(I1322, Product!$A$2:$I$501,8,FALSE)</f>
        <v>143.43</v>
      </c>
      <c r="O1322" s="12">
        <f>VLOOKUP(I1322, Product!$A$2:$I$501,9,FALSE)</f>
        <v>58</v>
      </c>
      <c r="P1322" s="11" t="s">
        <v>1789</v>
      </c>
      <c r="Q1322" s="11" t="str">
        <f>VLOOKUP(P1322,Store_Dim!$A$2:$E$21,2,FALSE)</f>
        <v>Hill, Wagner and Ballard</v>
      </c>
      <c r="R1322" s="11" t="str">
        <f>VLOOKUP(P1322,Store_Dim!$A$2:$E$21,3,FALSE)</f>
        <v>East</v>
      </c>
      <c r="S1322" s="11" t="str">
        <f>VLOOKUP(P1322,Store_Dim!$A$2:$E$21,4,FALSE)</f>
        <v>East Davidville</v>
      </c>
      <c r="T1322" s="11" t="str">
        <f>VLOOKUP(P1322,Store_Dim!$A$2:$E$21,5,FALSE)</f>
        <v>Online</v>
      </c>
      <c r="U1322" s="11" t="s">
        <v>2213</v>
      </c>
      <c r="V1322" s="14">
        <f>VLOOKUP(Table1[[#This Row],[Sales_ID]],Sales!$A$2:$O$2001,2,FALSE)</f>
        <v>45892</v>
      </c>
      <c r="W1322" s="15">
        <f>VLOOKUP(Table1[[#This Row],[Sales_ID]],Sales!$A$2:$O$2001,12,FALSE)</f>
        <v>4</v>
      </c>
      <c r="X1322" s="16" t="str">
        <f>TEXT(VLOOKUP(Table1[[#This Row],[Sales_ID]],Sales!$A$2:$O$2001,13,FALSE),"₹#,##0")</f>
        <v>₹774</v>
      </c>
      <c r="Y1322" s="51">
        <f>VLOOKUP(Table1[[#This Row],[Sales_ID]],Sales!$A$2:$O$2001,14,FALSE)</f>
        <v>0.08</v>
      </c>
      <c r="Z1322" s="11" t="str">
        <f>VLOOKUP(Table1[[#This Row],[Sales_ID]],Sales!$A$2:$O$2001,10,FALSE)</f>
        <v>COD</v>
      </c>
      <c r="AA1322" s="50">
        <f>VLOOKUP(Table1[[#This Row],[Sales_ID]],Sales!$A$2:$O$2001,15,FALSE)</f>
        <v>2847.6208000000001</v>
      </c>
    </row>
    <row r="1323" spans="1:27" x14ac:dyDescent="0.3">
      <c r="A1323" s="11" t="s">
        <v>8</v>
      </c>
      <c r="B1323" s="11" t="str">
        <f>PROPER(VLOOKUP(A1323,Customer!$A$2:$J$501,9,FALSE))</f>
        <v>Sheena Bonilla</v>
      </c>
      <c r="C1323" s="11" t="str">
        <f>PROPER(VLOOKUP(A1323,Customer!$A$2:$H$501,3,FALSE))</f>
        <v>55</v>
      </c>
      <c r="D1323" s="11" t="str">
        <f>PROPER(VLOOKUP(A1323,Customer!$A$2:$H$501,4,FALSE))</f>
        <v>Male</v>
      </c>
      <c r="E1323" s="11" t="str">
        <f>PROPER(VLOOKUP(A1323,Customer!$A$2:$H$501,5,FALSE))</f>
        <v>Donaldton</v>
      </c>
      <c r="F1323" s="11" t="str">
        <f>PROPER(VLOOKUP(A1323,Customer!$A$2:$H$501,6,FALSE))</f>
        <v>North Carolina</v>
      </c>
      <c r="G1323" s="11" t="str">
        <f>VLOOKUP(A1323,Customer!$A$2:$H$501,7,FALSE)</f>
        <v>USA</v>
      </c>
      <c r="H1323" s="11" t="str">
        <f>PROPER(VLOOKUP(A1323,Customer!$A$1:$J$501,10,FALSE))</f>
        <v>Platinum</v>
      </c>
      <c r="I1323" s="11" t="s">
        <v>1674</v>
      </c>
      <c r="J1323" s="11" t="str">
        <f>VLOOKUP(I1323, Product!$A$2:$H$501, 2,FALSE)</f>
        <v>Organic Sunscreen Lotion</v>
      </c>
      <c r="K1323" s="11" t="str">
        <f>VLOOKUP(I1323,Product!$A$2:$H$501,3,FALSE)</f>
        <v>Beauty</v>
      </c>
      <c r="L1323" s="11" t="str">
        <f>VLOOKUP(I1323, Product!$A$2:$H$501, 4,FALSE)</f>
        <v>Skincare</v>
      </c>
      <c r="M1323" s="11" t="str">
        <f>VLOOKUP(I1323, Product!$A$2:$H$501,5,FALSE)</f>
        <v>Anderson-Riley</v>
      </c>
      <c r="N1323" s="12">
        <f>VLOOKUP(I1323, Product!$A$2:$I$501,8,FALSE)</f>
        <v>266.86</v>
      </c>
      <c r="O1323" s="12">
        <f>VLOOKUP(I1323, Product!$A$2:$I$501,9,FALSE)</f>
        <v>458</v>
      </c>
      <c r="P1323" s="11" t="s">
        <v>1804</v>
      </c>
      <c r="Q1323" s="11" t="str">
        <f>VLOOKUP(P1323,Store_Dim!$A$2:$E$21,2,FALSE)</f>
        <v>Frederick-Wright</v>
      </c>
      <c r="R1323" s="11" t="str">
        <f>VLOOKUP(P1323,Store_Dim!$A$2:$E$21,3,FALSE)</f>
        <v>West</v>
      </c>
      <c r="S1323" s="11" t="str">
        <f>VLOOKUP(P1323,Store_Dim!$A$2:$E$21,4,FALSE)</f>
        <v>New Jimmymouth</v>
      </c>
      <c r="T1323" s="11" t="str">
        <f>VLOOKUP(P1323,Store_Dim!$A$2:$E$21,5,FALSE)</f>
        <v>Flagship</v>
      </c>
      <c r="U1323" s="11" t="s">
        <v>2214</v>
      </c>
      <c r="V1323" s="14">
        <f>VLOOKUP(Table1[[#This Row],[Sales_ID]],Sales!$A$2:$O$2001,2,FALSE)</f>
        <v>45780</v>
      </c>
      <c r="W1323" s="15">
        <f>VLOOKUP(Table1[[#This Row],[Sales_ID]],Sales!$A$2:$O$2001,12,FALSE)</f>
        <v>1</v>
      </c>
      <c r="X1323" s="16" t="str">
        <f>TEXT(VLOOKUP(Table1[[#This Row],[Sales_ID]],Sales!$A$2:$O$2001,13,FALSE),"₹#,##0")</f>
        <v>₹665</v>
      </c>
      <c r="Y1323" s="51">
        <f>VLOOKUP(Table1[[#This Row],[Sales_ID]],Sales!$A$2:$O$2001,14,FALSE)</f>
        <v>0.1</v>
      </c>
      <c r="Z1323" s="11" t="str">
        <f>VLOOKUP(Table1[[#This Row],[Sales_ID]],Sales!$A$2:$O$2001,10,FALSE)</f>
        <v>PayPal</v>
      </c>
      <c r="AA1323" s="50">
        <f>VLOOKUP(Table1[[#This Row],[Sales_ID]],Sales!$A$2:$O$2001,15,FALSE)</f>
        <v>598.23900000000003</v>
      </c>
    </row>
    <row r="1324" spans="1:27" x14ac:dyDescent="0.3">
      <c r="A1324" s="11" t="s">
        <v>1089</v>
      </c>
      <c r="B1324" s="11" t="str">
        <f>PROPER(VLOOKUP(A1324,Customer!$A$2:$J$501,9,FALSE))</f>
        <v>Justin Mason Dds</v>
      </c>
      <c r="C1324" s="11" t="str">
        <f>PROPER(VLOOKUP(A1324,Customer!$A$2:$H$501,3,FALSE))</f>
        <v>39</v>
      </c>
      <c r="D1324" s="11" t="str">
        <f>PROPER(VLOOKUP(A1324,Customer!$A$2:$H$501,4,FALSE))</f>
        <v>Female</v>
      </c>
      <c r="E1324" s="11" t="str">
        <f>PROPER(VLOOKUP(A1324,Customer!$A$2:$H$501,5,FALSE))</f>
        <v>Peggystad</v>
      </c>
      <c r="F1324" s="11" t="str">
        <f>PROPER(VLOOKUP(A1324,Customer!$A$2:$H$501,6,FALSE))</f>
        <v>Connecticut</v>
      </c>
      <c r="G1324" s="11" t="str">
        <f>VLOOKUP(A1324,Customer!$A$2:$H$501,7,FALSE)</f>
        <v>USA</v>
      </c>
      <c r="H1324" s="11" t="str">
        <f>PROPER(VLOOKUP(A1324,Customer!$A$1:$J$501,10,FALSE))</f>
        <v>Gold</v>
      </c>
      <c r="I1324" s="11" t="s">
        <v>1622</v>
      </c>
      <c r="J1324" s="11" t="str">
        <f>VLOOKUP(I1324, Product!$A$2:$H$501, 2,FALSE)</f>
        <v>Men's Casual Sneakers</v>
      </c>
      <c r="K1324" s="11" t="str">
        <f>VLOOKUP(I1324,Product!$A$2:$H$501,3,FALSE)</f>
        <v>Clothing</v>
      </c>
      <c r="L1324" s="11" t="str">
        <f>VLOOKUP(I1324, Product!$A$2:$H$501, 4,FALSE)</f>
        <v>Footwear</v>
      </c>
      <c r="M1324" s="11" t="str">
        <f>VLOOKUP(I1324, Product!$A$2:$H$501,5,FALSE)</f>
        <v>Hogan-Lee</v>
      </c>
      <c r="N1324" s="12">
        <f>VLOOKUP(I1324, Product!$A$2:$I$501,8,FALSE)</f>
        <v>353.47</v>
      </c>
      <c r="O1324" s="12">
        <f>VLOOKUP(I1324, Product!$A$2:$I$501,9,FALSE)</f>
        <v>214</v>
      </c>
      <c r="P1324" s="11" t="s">
        <v>1779</v>
      </c>
      <c r="Q1324" s="11" t="str">
        <f>VLOOKUP(P1324,Store_Dim!$A$2:$E$21,2,FALSE)</f>
        <v>Martinez-Mullins</v>
      </c>
      <c r="R1324" s="11" t="str">
        <f>VLOOKUP(P1324,Store_Dim!$A$2:$E$21,3,FALSE)</f>
        <v>South</v>
      </c>
      <c r="S1324" s="11" t="str">
        <f>VLOOKUP(P1324,Store_Dim!$A$2:$E$21,4,FALSE)</f>
        <v>Williamsfurt</v>
      </c>
      <c r="T1324" s="11" t="str">
        <f>VLOOKUP(P1324,Store_Dim!$A$2:$E$21,5,FALSE)</f>
        <v>Online</v>
      </c>
      <c r="U1324" s="11" t="s">
        <v>2215</v>
      </c>
      <c r="V1324" s="14">
        <f>VLOOKUP(Table1[[#This Row],[Sales_ID]],Sales!$A$2:$O$2001,2,FALSE)</f>
        <v>45233</v>
      </c>
      <c r="W1324" s="15">
        <f>VLOOKUP(Table1[[#This Row],[Sales_ID]],Sales!$A$2:$O$2001,12,FALSE)</f>
        <v>4</v>
      </c>
      <c r="X1324" s="16" t="str">
        <f>TEXT(VLOOKUP(Table1[[#This Row],[Sales_ID]],Sales!$A$2:$O$2001,13,FALSE),"₹#,##0")</f>
        <v>₹482</v>
      </c>
      <c r="Y1324" s="51">
        <f>VLOOKUP(Table1[[#This Row],[Sales_ID]],Sales!$A$2:$O$2001,14,FALSE)</f>
        <v>7.0000000000000007E-2</v>
      </c>
      <c r="Z1324" s="11" t="str">
        <f>VLOOKUP(Table1[[#This Row],[Sales_ID]],Sales!$A$2:$O$2001,10,FALSE)</f>
        <v>PayPal</v>
      </c>
      <c r="AA1324" s="50">
        <f>VLOOKUP(Table1[[#This Row],[Sales_ID]],Sales!$A$2:$O$2001,15,FALSE)</f>
        <v>1793.2632000000001</v>
      </c>
    </row>
    <row r="1325" spans="1:27" x14ac:dyDescent="0.3">
      <c r="A1325" s="11" t="s">
        <v>1337</v>
      </c>
      <c r="B1325" s="11" t="str">
        <f>PROPER(VLOOKUP(A1325,Customer!$A$2:$J$501,9,FALSE))</f>
        <v>John Smith</v>
      </c>
      <c r="C1325" s="11" t="str">
        <f>PROPER(VLOOKUP(A1325,Customer!$A$2:$H$501,3,FALSE))</f>
        <v>27</v>
      </c>
      <c r="D1325" s="11" t="str">
        <f>PROPER(VLOOKUP(A1325,Customer!$A$2:$H$501,4,FALSE))</f>
        <v>Male</v>
      </c>
      <c r="E1325" s="11" t="str">
        <f>PROPER(VLOOKUP(A1325,Customer!$A$2:$H$501,5,FALSE))</f>
        <v>South Andrewport</v>
      </c>
      <c r="F1325" s="11" t="str">
        <f>PROPER(VLOOKUP(A1325,Customer!$A$2:$H$501,6,FALSE))</f>
        <v>California</v>
      </c>
      <c r="G1325" s="11" t="str">
        <f>VLOOKUP(A1325,Customer!$A$2:$H$501,7,FALSE)</f>
        <v>USA</v>
      </c>
      <c r="H1325" s="11" t="str">
        <f>PROPER(VLOOKUP(A1325,Customer!$A$1:$J$501,10,FALSE))</f>
        <v>Platinum</v>
      </c>
      <c r="I1325" s="11" t="s">
        <v>1736</v>
      </c>
      <c r="J1325" s="11" t="str">
        <f>VLOOKUP(I1325, Product!$A$2:$H$501, 2,FALSE)</f>
        <v>Vitamin E Body Lotion</v>
      </c>
      <c r="K1325" s="11" t="str">
        <f>VLOOKUP(I1325,Product!$A$2:$H$501,3,FALSE)</f>
        <v>Beauty</v>
      </c>
      <c r="L1325" s="11" t="str">
        <f>VLOOKUP(I1325, Product!$A$2:$H$501, 4,FALSE)</f>
        <v>Skincare</v>
      </c>
      <c r="M1325" s="11" t="str">
        <f>VLOOKUP(I1325, Product!$A$2:$H$501,5,FALSE)</f>
        <v>Hoffman-Williams</v>
      </c>
      <c r="N1325" s="12">
        <f>VLOOKUP(I1325, Product!$A$2:$I$501,8,FALSE)</f>
        <v>358.47</v>
      </c>
      <c r="O1325" s="12">
        <f>VLOOKUP(I1325, Product!$A$2:$I$501,9,FALSE)</f>
        <v>213</v>
      </c>
      <c r="P1325" s="11" t="s">
        <v>1766</v>
      </c>
      <c r="Q1325" s="11" t="str">
        <f>VLOOKUP(P1325,Store_Dim!$A$2:$E$21,2,FALSE)</f>
        <v>Johnson-Wright</v>
      </c>
      <c r="R1325" s="11" t="str">
        <f>VLOOKUP(P1325,Store_Dim!$A$2:$E$21,3,FALSE)</f>
        <v>North</v>
      </c>
      <c r="S1325" s="11" t="str">
        <f>VLOOKUP(P1325,Store_Dim!$A$2:$E$21,4,FALSE)</f>
        <v>Hoodberg</v>
      </c>
      <c r="T1325" s="11" t="str">
        <f>VLOOKUP(P1325,Store_Dim!$A$2:$E$21,5,FALSE)</f>
        <v>Outlet</v>
      </c>
      <c r="U1325" s="11" t="s">
        <v>1865</v>
      </c>
      <c r="V1325" s="14">
        <f>VLOOKUP(Table1[[#This Row],[Sales_ID]],Sales!$A$2:$O$2001,2,FALSE)</f>
        <v>45264</v>
      </c>
      <c r="W1325" s="15">
        <f>VLOOKUP(Table1[[#This Row],[Sales_ID]],Sales!$A$2:$O$2001,12,FALSE)</f>
        <v>2</v>
      </c>
      <c r="X1325" s="16" t="str">
        <f>TEXT(VLOOKUP(Table1[[#This Row],[Sales_ID]],Sales!$A$2:$O$2001,13,FALSE),"₹#,##0")</f>
        <v>₹601</v>
      </c>
      <c r="Y1325" s="51">
        <f>VLOOKUP(Table1[[#This Row],[Sales_ID]],Sales!$A$2:$O$2001,14,FALSE)</f>
        <v>0.08</v>
      </c>
      <c r="Z1325" s="11" t="str">
        <f>VLOOKUP(Table1[[#This Row],[Sales_ID]],Sales!$A$2:$O$2001,10,FALSE)</f>
        <v>Credit Card</v>
      </c>
      <c r="AA1325" s="50">
        <f>VLOOKUP(Table1[[#This Row],[Sales_ID]],Sales!$A$2:$O$2001,15,FALSE)</f>
        <v>1105.3432</v>
      </c>
    </row>
    <row r="1326" spans="1:27" x14ac:dyDescent="0.3">
      <c r="A1326" s="11" t="s">
        <v>321</v>
      </c>
      <c r="B1326" s="11" t="str">
        <f>PROPER(VLOOKUP(A1326,Customer!$A$2:$J$501,9,FALSE))</f>
        <v>Jamie Yoder</v>
      </c>
      <c r="C1326" s="11" t="str">
        <f>PROPER(VLOOKUP(A1326,Customer!$A$2:$H$501,3,FALSE))</f>
        <v>43</v>
      </c>
      <c r="D1326" s="11" t="str">
        <f>PROPER(VLOOKUP(A1326,Customer!$A$2:$H$501,4,FALSE))</f>
        <v>Male</v>
      </c>
      <c r="E1326" s="11" t="str">
        <f>PROPER(VLOOKUP(A1326,Customer!$A$2:$H$501,5,FALSE))</f>
        <v>New Gabrielleville</v>
      </c>
      <c r="F1326" s="11" t="str">
        <f>PROPER(VLOOKUP(A1326,Customer!$A$2:$H$501,6,FALSE))</f>
        <v>Wisconsin</v>
      </c>
      <c r="G1326" s="11" t="str">
        <f>VLOOKUP(A1326,Customer!$A$2:$H$501,7,FALSE)</f>
        <v>USA</v>
      </c>
      <c r="H1326" s="11" t="str">
        <f>PROPER(VLOOKUP(A1326,Customer!$A$1:$J$501,10,FALSE))</f>
        <v>Platinum</v>
      </c>
      <c r="I1326" s="11" t="s">
        <v>1662</v>
      </c>
      <c r="J1326" s="11" t="str">
        <f>VLOOKUP(I1326, Product!$A$2:$H$501, 2,FALSE)</f>
        <v>Foam Roller</v>
      </c>
      <c r="K1326" s="11" t="str">
        <f>VLOOKUP(I1326,Product!$A$2:$H$501,3,FALSE)</f>
        <v>Sports</v>
      </c>
      <c r="L1326" s="11" t="str">
        <f>VLOOKUP(I1326, Product!$A$2:$H$501, 4,FALSE)</f>
        <v>Fitness</v>
      </c>
      <c r="M1326" s="11" t="str">
        <f>VLOOKUP(I1326, Product!$A$2:$H$501,5,FALSE)</f>
        <v>Atkinson, Camacho and Oliver</v>
      </c>
      <c r="N1326" s="12">
        <f>VLOOKUP(I1326, Product!$A$2:$I$501,8,FALSE)</f>
        <v>30.62</v>
      </c>
      <c r="O1326" s="12">
        <f>VLOOKUP(I1326, Product!$A$2:$I$501,9,FALSE)</f>
        <v>138</v>
      </c>
      <c r="P1326" s="11" t="s">
        <v>1766</v>
      </c>
      <c r="Q1326" s="11" t="str">
        <f>VLOOKUP(P1326,Store_Dim!$A$2:$E$21,2,FALSE)</f>
        <v>Johnson-Wright</v>
      </c>
      <c r="R1326" s="11" t="str">
        <f>VLOOKUP(P1326,Store_Dim!$A$2:$E$21,3,FALSE)</f>
        <v>North</v>
      </c>
      <c r="S1326" s="11" t="str">
        <f>VLOOKUP(P1326,Store_Dim!$A$2:$E$21,4,FALSE)</f>
        <v>Hoodberg</v>
      </c>
      <c r="T1326" s="11" t="str">
        <f>VLOOKUP(P1326,Store_Dim!$A$2:$E$21,5,FALSE)</f>
        <v>Outlet</v>
      </c>
      <c r="U1326" s="11" t="s">
        <v>2216</v>
      </c>
      <c r="V1326" s="14">
        <f>VLOOKUP(Table1[[#This Row],[Sales_ID]],Sales!$A$2:$O$2001,2,FALSE)</f>
        <v>45742</v>
      </c>
      <c r="W1326" s="15">
        <f>VLOOKUP(Table1[[#This Row],[Sales_ID]],Sales!$A$2:$O$2001,12,FALSE)</f>
        <v>4</v>
      </c>
      <c r="X1326" s="16" t="str">
        <f>TEXT(VLOOKUP(Table1[[#This Row],[Sales_ID]],Sales!$A$2:$O$2001,13,FALSE),"₹#,##0")</f>
        <v>₹996</v>
      </c>
      <c r="Y1326" s="51">
        <f>VLOOKUP(Table1[[#This Row],[Sales_ID]],Sales!$A$2:$O$2001,14,FALSE)</f>
        <v>0.19</v>
      </c>
      <c r="Z1326" s="11" t="str">
        <f>VLOOKUP(Table1[[#This Row],[Sales_ID]],Sales!$A$2:$O$2001,10,FALSE)</f>
        <v>PayPal</v>
      </c>
      <c r="AA1326" s="50">
        <f>VLOOKUP(Table1[[#This Row],[Sales_ID]],Sales!$A$2:$O$2001,15,FALSE)</f>
        <v>3225.5819999999999</v>
      </c>
    </row>
    <row r="1327" spans="1:27" x14ac:dyDescent="0.3">
      <c r="A1327" s="11" t="s">
        <v>478</v>
      </c>
      <c r="B1327" s="11" t="str">
        <f>PROPER(VLOOKUP(A1327,Customer!$A$2:$J$501,9,FALSE))</f>
        <v>Cristian Wright</v>
      </c>
      <c r="C1327" s="11" t="str">
        <f>PROPER(VLOOKUP(A1327,Customer!$A$2:$H$501,3,FALSE))</f>
        <v>30</v>
      </c>
      <c r="D1327" s="11" t="str">
        <f>PROPER(VLOOKUP(A1327,Customer!$A$2:$H$501,4,FALSE))</f>
        <v>Male</v>
      </c>
      <c r="E1327" s="11" t="str">
        <f>PROPER(VLOOKUP(A1327,Customer!$A$2:$H$501,5,FALSE))</f>
        <v>Port Denise</v>
      </c>
      <c r="F1327" s="11" t="str">
        <f>PROPER(VLOOKUP(A1327,Customer!$A$2:$H$501,6,FALSE))</f>
        <v>California</v>
      </c>
      <c r="G1327" s="11" t="str">
        <f>VLOOKUP(A1327,Customer!$A$2:$H$501,7,FALSE)</f>
        <v>USA</v>
      </c>
      <c r="H1327" s="11" t="str">
        <f>PROPER(VLOOKUP(A1327,Customer!$A$1:$J$501,10,FALSE))</f>
        <v>Bronze</v>
      </c>
      <c r="I1327" s="11" t="s">
        <v>1734</v>
      </c>
      <c r="J1327" s="11" t="str">
        <f>VLOOKUP(I1327, Product!$A$2:$H$501, 2,FALSE)</f>
        <v>USB-C Laptop Charger</v>
      </c>
      <c r="K1327" s="11" t="str">
        <f>VLOOKUP(I1327,Product!$A$2:$H$501,3,FALSE)</f>
        <v>Electronics</v>
      </c>
      <c r="L1327" s="11" t="str">
        <f>VLOOKUP(I1327, Product!$A$2:$H$501, 4,FALSE)</f>
        <v>Computer</v>
      </c>
      <c r="M1327" s="11" t="str">
        <f>VLOOKUP(I1327, Product!$A$2:$H$501,5,FALSE)</f>
        <v>Martin LLC</v>
      </c>
      <c r="N1327" s="12">
        <f>VLOOKUP(I1327, Product!$A$2:$I$501,8,FALSE)</f>
        <v>377.52</v>
      </c>
      <c r="O1327" s="12">
        <f>VLOOKUP(I1327, Product!$A$2:$I$501,9,FALSE)</f>
        <v>485</v>
      </c>
      <c r="P1327" s="11" t="s">
        <v>1797</v>
      </c>
      <c r="Q1327" s="11" t="str">
        <f>VLOOKUP(P1327,Store_Dim!$A$2:$E$21,2,FALSE)</f>
        <v>Gardner, Humphrey and Contreras</v>
      </c>
      <c r="R1327" s="11" t="str">
        <f>VLOOKUP(P1327,Store_Dim!$A$2:$E$21,3,FALSE)</f>
        <v>East</v>
      </c>
      <c r="S1327" s="11" t="str">
        <f>VLOOKUP(P1327,Store_Dim!$A$2:$E$21,4,FALSE)</f>
        <v>Johnsonville</v>
      </c>
      <c r="T1327" s="11" t="str">
        <f>VLOOKUP(P1327,Store_Dim!$A$2:$E$21,5,FALSE)</f>
        <v>Flagship</v>
      </c>
      <c r="U1327" s="11" t="s">
        <v>2217</v>
      </c>
      <c r="V1327" s="14">
        <f>VLOOKUP(Table1[[#This Row],[Sales_ID]],Sales!$A$2:$O$2001,2,FALSE)</f>
        <v>45478</v>
      </c>
      <c r="W1327" s="15">
        <f>VLOOKUP(Table1[[#This Row],[Sales_ID]],Sales!$A$2:$O$2001,12,FALSE)</f>
        <v>2</v>
      </c>
      <c r="X1327" s="16" t="str">
        <f>TEXT(VLOOKUP(Table1[[#This Row],[Sales_ID]],Sales!$A$2:$O$2001,13,FALSE),"₹#,##0")</f>
        <v>₹154</v>
      </c>
      <c r="Y1327" s="51">
        <f>VLOOKUP(Table1[[#This Row],[Sales_ID]],Sales!$A$2:$O$2001,14,FALSE)</f>
        <v>0.27</v>
      </c>
      <c r="Z1327" s="11" t="str">
        <f>VLOOKUP(Table1[[#This Row],[Sales_ID]],Sales!$A$2:$O$2001,10,FALSE)</f>
        <v>PayPal</v>
      </c>
      <c r="AA1327" s="50">
        <f>VLOOKUP(Table1[[#This Row],[Sales_ID]],Sales!$A$2:$O$2001,15,FALSE)</f>
        <v>224.60640000000001</v>
      </c>
    </row>
    <row r="1328" spans="1:27" x14ac:dyDescent="0.3">
      <c r="A1328" s="11" t="s">
        <v>514</v>
      </c>
      <c r="B1328" s="11" t="str">
        <f>PROPER(VLOOKUP(A1328,Customer!$A$2:$J$501,9,FALSE))</f>
        <v>Joseph Faulkner</v>
      </c>
      <c r="C1328" s="11" t="str">
        <f>PROPER(VLOOKUP(A1328,Customer!$A$2:$H$501,3,FALSE))</f>
        <v>31</v>
      </c>
      <c r="D1328" s="11" t="str">
        <f>PROPER(VLOOKUP(A1328,Customer!$A$2:$H$501,4,FALSE))</f>
        <v>Male</v>
      </c>
      <c r="E1328" s="11" t="str">
        <f>PROPER(VLOOKUP(A1328,Customer!$A$2:$H$501,5,FALSE))</f>
        <v>New Leahfurt</v>
      </c>
      <c r="F1328" s="11" t="str">
        <f>PROPER(VLOOKUP(A1328,Customer!$A$2:$H$501,6,FALSE))</f>
        <v>North Dakota</v>
      </c>
      <c r="G1328" s="11" t="str">
        <f>VLOOKUP(A1328,Customer!$A$2:$H$501,7,FALSE)</f>
        <v>USA</v>
      </c>
      <c r="H1328" s="11" t="str">
        <f>PROPER(VLOOKUP(A1328,Customer!$A$1:$J$501,10,FALSE))</f>
        <v>Bronze</v>
      </c>
      <c r="I1328" s="11" t="s">
        <v>1704</v>
      </c>
      <c r="J1328" s="11" t="str">
        <f>VLOOKUP(I1328, Product!$A$2:$H$501, 2,FALSE)</f>
        <v>Essential Oil Diffuser</v>
      </c>
      <c r="K1328" s="11" t="str">
        <f>VLOOKUP(I1328,Product!$A$2:$H$501,3,FALSE)</f>
        <v>Home</v>
      </c>
      <c r="L1328" s="11" t="str">
        <f>VLOOKUP(I1328, Product!$A$2:$H$501, 4,FALSE)</f>
        <v>Decor</v>
      </c>
      <c r="M1328" s="11" t="str">
        <f>VLOOKUP(I1328, Product!$A$2:$H$501,5,FALSE)</f>
        <v>Hernandez Inc</v>
      </c>
      <c r="N1328" s="12">
        <f>VLOOKUP(I1328, Product!$A$2:$I$501,8,FALSE)</f>
        <v>325.26</v>
      </c>
      <c r="O1328" s="12">
        <f>VLOOKUP(I1328, Product!$A$2:$I$501,9,FALSE)</f>
        <v>400</v>
      </c>
      <c r="P1328" s="11" t="s">
        <v>1776</v>
      </c>
      <c r="Q1328" s="11" t="str">
        <f>VLOOKUP(P1328,Store_Dim!$A$2:$E$21,2,FALSE)</f>
        <v>Benson-Elliott</v>
      </c>
      <c r="R1328" s="11" t="str">
        <f>VLOOKUP(P1328,Store_Dim!$A$2:$E$21,3,FALSE)</f>
        <v>East</v>
      </c>
      <c r="S1328" s="11" t="str">
        <f>VLOOKUP(P1328,Store_Dim!$A$2:$E$21,4,FALSE)</f>
        <v>Port Josephberg</v>
      </c>
      <c r="T1328" s="11" t="str">
        <f>VLOOKUP(P1328,Store_Dim!$A$2:$E$21,5,FALSE)</f>
        <v>Online</v>
      </c>
      <c r="U1328" s="11" t="s">
        <v>2218</v>
      </c>
      <c r="V1328" s="14">
        <f>VLOOKUP(Table1[[#This Row],[Sales_ID]],Sales!$A$2:$O$2001,2,FALSE)</f>
        <v>45789</v>
      </c>
      <c r="W1328" s="15">
        <f>VLOOKUP(Table1[[#This Row],[Sales_ID]],Sales!$A$2:$O$2001,12,FALSE)</f>
        <v>3</v>
      </c>
      <c r="X1328" s="16" t="str">
        <f>TEXT(VLOOKUP(Table1[[#This Row],[Sales_ID]],Sales!$A$2:$O$2001,13,FALSE),"₹#,##0")</f>
        <v>₹362</v>
      </c>
      <c r="Y1328" s="51">
        <f>VLOOKUP(Table1[[#This Row],[Sales_ID]],Sales!$A$2:$O$2001,14,FALSE)</f>
        <v>0.23</v>
      </c>
      <c r="Z1328" s="11" t="str">
        <f>VLOOKUP(Table1[[#This Row],[Sales_ID]],Sales!$A$2:$O$2001,10,FALSE)</f>
        <v>COD</v>
      </c>
      <c r="AA1328" s="50">
        <f>VLOOKUP(Table1[[#This Row],[Sales_ID]],Sales!$A$2:$O$2001,15,FALSE)</f>
        <v>836.47409999999991</v>
      </c>
    </row>
    <row r="1329" spans="1:27" x14ac:dyDescent="0.3">
      <c r="A1329" s="11" t="s">
        <v>1455</v>
      </c>
      <c r="B1329" s="11" t="str">
        <f>PROPER(VLOOKUP(A1329,Customer!$A$2:$J$501,9,FALSE))</f>
        <v>Philip Mendoza</v>
      </c>
      <c r="C1329" s="11" t="str">
        <f>PROPER(VLOOKUP(A1329,Customer!$A$2:$H$501,3,FALSE))</f>
        <v>42</v>
      </c>
      <c r="D1329" s="11" t="str">
        <f>PROPER(VLOOKUP(A1329,Customer!$A$2:$H$501,4,FALSE))</f>
        <v>Male</v>
      </c>
      <c r="E1329" s="11" t="str">
        <f>PROPER(VLOOKUP(A1329,Customer!$A$2:$H$501,5,FALSE))</f>
        <v>Tylermouth</v>
      </c>
      <c r="F1329" s="11" t="str">
        <f>PROPER(VLOOKUP(A1329,Customer!$A$2:$H$501,6,FALSE))</f>
        <v>Massachusetts</v>
      </c>
      <c r="G1329" s="11" t="str">
        <f>VLOOKUP(A1329,Customer!$A$2:$H$501,7,FALSE)</f>
        <v>USA</v>
      </c>
      <c r="H1329" s="11" t="str">
        <f>PROPER(VLOOKUP(A1329,Customer!$A$1:$J$501,10,FALSE))</f>
        <v>Silver</v>
      </c>
      <c r="I1329" s="11" t="s">
        <v>1634</v>
      </c>
      <c r="J1329" s="11" t="str">
        <f>VLOOKUP(I1329, Product!$A$2:$H$501, 2,FALSE)</f>
        <v>USB External Hard Drive</v>
      </c>
      <c r="K1329" s="11" t="str">
        <f>VLOOKUP(I1329,Product!$A$2:$H$501,3,FALSE)</f>
        <v>Electronics</v>
      </c>
      <c r="L1329" s="11" t="str">
        <f>VLOOKUP(I1329, Product!$A$2:$H$501, 4,FALSE)</f>
        <v>Computer</v>
      </c>
      <c r="M1329" s="11" t="str">
        <f>VLOOKUP(I1329, Product!$A$2:$H$501,5,FALSE)</f>
        <v>Robinson Inc</v>
      </c>
      <c r="N1329" s="12">
        <f>VLOOKUP(I1329, Product!$A$2:$I$501,8,FALSE)</f>
        <v>253.33</v>
      </c>
      <c r="O1329" s="12">
        <f>VLOOKUP(I1329, Product!$A$2:$I$501,9,FALSE)</f>
        <v>266</v>
      </c>
      <c r="P1329" s="11" t="s">
        <v>1782</v>
      </c>
      <c r="Q1329" s="11" t="str">
        <f>VLOOKUP(P1329,Store_Dim!$A$2:$E$21,2,FALSE)</f>
        <v>Bean, Jones and Park</v>
      </c>
      <c r="R1329" s="11" t="str">
        <f>VLOOKUP(P1329,Store_Dim!$A$2:$E$21,3,FALSE)</f>
        <v>West</v>
      </c>
      <c r="S1329" s="11" t="str">
        <f>VLOOKUP(P1329,Store_Dim!$A$2:$E$21,4,FALSE)</f>
        <v>Thompsonborough</v>
      </c>
      <c r="T1329" s="11" t="str">
        <f>VLOOKUP(P1329,Store_Dim!$A$2:$E$21,5,FALSE)</f>
        <v>Online</v>
      </c>
      <c r="U1329" s="11" t="s">
        <v>2219</v>
      </c>
      <c r="V1329" s="14">
        <f>VLOOKUP(Table1[[#This Row],[Sales_ID]],Sales!$A$2:$O$2001,2,FALSE)</f>
        <v>45561</v>
      </c>
      <c r="W1329" s="15">
        <f>VLOOKUP(Table1[[#This Row],[Sales_ID]],Sales!$A$2:$O$2001,12,FALSE)</f>
        <v>3</v>
      </c>
      <c r="X1329" s="16" t="str">
        <f>TEXT(VLOOKUP(Table1[[#This Row],[Sales_ID]],Sales!$A$2:$O$2001,13,FALSE),"₹#,##0")</f>
        <v>₹112</v>
      </c>
      <c r="Y1329" s="51">
        <f>VLOOKUP(Table1[[#This Row],[Sales_ID]],Sales!$A$2:$O$2001,14,FALSE)</f>
        <v>0.11</v>
      </c>
      <c r="Z1329" s="11" t="str">
        <f>VLOOKUP(Table1[[#This Row],[Sales_ID]],Sales!$A$2:$O$2001,10,FALSE)</f>
        <v>Credit Card</v>
      </c>
      <c r="AA1329" s="50">
        <f>VLOOKUP(Table1[[#This Row],[Sales_ID]],Sales!$A$2:$O$2001,15,FALSE)</f>
        <v>299.73419999999999</v>
      </c>
    </row>
    <row r="1330" spans="1:27" x14ac:dyDescent="0.3">
      <c r="A1330" s="11" t="s">
        <v>663</v>
      </c>
      <c r="B1330" s="11" t="str">
        <f>PROPER(VLOOKUP(A1330,Customer!$A$2:$J$501,9,FALSE))</f>
        <v>Sarah Brady</v>
      </c>
      <c r="C1330" s="11" t="str">
        <f>PROPER(VLOOKUP(A1330,Customer!$A$2:$H$501,3,FALSE))</f>
        <v>47</v>
      </c>
      <c r="D1330" s="11" t="str">
        <f>PROPER(VLOOKUP(A1330,Customer!$A$2:$H$501,4,FALSE))</f>
        <v>Male</v>
      </c>
      <c r="E1330" s="11" t="str">
        <f>PROPER(VLOOKUP(A1330,Customer!$A$2:$H$501,5,FALSE))</f>
        <v>Johnsonland</v>
      </c>
      <c r="F1330" s="11" t="str">
        <f>PROPER(VLOOKUP(A1330,Customer!$A$2:$H$501,6,FALSE))</f>
        <v>Iowa</v>
      </c>
      <c r="G1330" s="11" t="str">
        <f>VLOOKUP(A1330,Customer!$A$2:$H$501,7,FALSE)</f>
        <v>USA</v>
      </c>
      <c r="H1330" s="11" t="str">
        <f>PROPER(VLOOKUP(A1330,Customer!$A$1:$J$501,10,FALSE))</f>
        <v>Platinum</v>
      </c>
      <c r="I1330" s="11" t="s">
        <v>1736</v>
      </c>
      <c r="J1330" s="11" t="str">
        <f>VLOOKUP(I1330, Product!$A$2:$H$501, 2,FALSE)</f>
        <v>Vitamin E Body Lotion</v>
      </c>
      <c r="K1330" s="11" t="str">
        <f>VLOOKUP(I1330,Product!$A$2:$H$501,3,FALSE)</f>
        <v>Beauty</v>
      </c>
      <c r="L1330" s="11" t="str">
        <f>VLOOKUP(I1330, Product!$A$2:$H$501, 4,FALSE)</f>
        <v>Skincare</v>
      </c>
      <c r="M1330" s="11" t="str">
        <f>VLOOKUP(I1330, Product!$A$2:$H$501,5,FALSE)</f>
        <v>Hoffman-Williams</v>
      </c>
      <c r="N1330" s="12">
        <f>VLOOKUP(I1330, Product!$A$2:$I$501,8,FALSE)</f>
        <v>358.47</v>
      </c>
      <c r="O1330" s="12">
        <f>VLOOKUP(I1330, Product!$A$2:$I$501,9,FALSE)</f>
        <v>213</v>
      </c>
      <c r="P1330" s="11" t="s">
        <v>1813</v>
      </c>
      <c r="Q1330" s="11" t="str">
        <f>VLOOKUP(P1330,Store_Dim!$A$2:$E$21,2,FALSE)</f>
        <v>Mann-Austin</v>
      </c>
      <c r="R1330" s="11" t="str">
        <f>VLOOKUP(P1330,Store_Dim!$A$2:$E$21,3,FALSE)</f>
        <v>East</v>
      </c>
      <c r="S1330" s="11" t="str">
        <f>VLOOKUP(P1330,Store_Dim!$A$2:$E$21,4,FALSE)</f>
        <v>Vasquezborough</v>
      </c>
      <c r="T1330" s="11" t="str">
        <f>VLOOKUP(P1330,Store_Dim!$A$2:$E$21,5,FALSE)</f>
        <v>Online</v>
      </c>
      <c r="U1330" s="11" t="s">
        <v>2220</v>
      </c>
      <c r="V1330" s="14">
        <f>VLOOKUP(Table1[[#This Row],[Sales_ID]],Sales!$A$2:$O$2001,2,FALSE)</f>
        <v>45378</v>
      </c>
      <c r="W1330" s="15">
        <f>VLOOKUP(Table1[[#This Row],[Sales_ID]],Sales!$A$2:$O$2001,12,FALSE)</f>
        <v>2</v>
      </c>
      <c r="X1330" s="16" t="str">
        <f>TEXT(VLOOKUP(Table1[[#This Row],[Sales_ID]],Sales!$A$2:$O$2001,13,FALSE),"₹#,##0")</f>
        <v>₹963</v>
      </c>
      <c r="Y1330" s="51">
        <f>VLOOKUP(Table1[[#This Row],[Sales_ID]],Sales!$A$2:$O$2001,14,FALSE)</f>
        <v>0.06</v>
      </c>
      <c r="Z1330" s="11" t="str">
        <f>VLOOKUP(Table1[[#This Row],[Sales_ID]],Sales!$A$2:$O$2001,10,FALSE)</f>
        <v>COD</v>
      </c>
      <c r="AA1330" s="50">
        <f>VLOOKUP(Table1[[#This Row],[Sales_ID]],Sales!$A$2:$O$2001,15,FALSE)</f>
        <v>1810.0827999999999</v>
      </c>
    </row>
    <row r="1331" spans="1:27" x14ac:dyDescent="0.3">
      <c r="A1331" s="11" t="s">
        <v>693</v>
      </c>
      <c r="B1331" s="11" t="str">
        <f>PROPER(VLOOKUP(A1331,Customer!$A$2:$J$501,9,FALSE))</f>
        <v>Stuart Johnson</v>
      </c>
      <c r="C1331" s="11" t="str">
        <f>PROPER(VLOOKUP(A1331,Customer!$A$2:$H$501,3,FALSE))</f>
        <v>42</v>
      </c>
      <c r="D1331" s="11" t="str">
        <f>PROPER(VLOOKUP(A1331,Customer!$A$2:$H$501,4,FALSE))</f>
        <v>Female</v>
      </c>
      <c r="E1331" s="11" t="str">
        <f>PROPER(VLOOKUP(A1331,Customer!$A$2:$H$501,5,FALSE))</f>
        <v>West Markport</v>
      </c>
      <c r="F1331" s="11" t="str">
        <f>PROPER(VLOOKUP(A1331,Customer!$A$2:$H$501,6,FALSE))</f>
        <v>North Dakota</v>
      </c>
      <c r="G1331" s="11" t="str">
        <f>VLOOKUP(A1331,Customer!$A$2:$H$501,7,FALSE)</f>
        <v>USA</v>
      </c>
      <c r="H1331" s="11" t="str">
        <f>PROPER(VLOOKUP(A1331,Customer!$A$1:$J$501,10,FALSE))</f>
        <v>Platinum</v>
      </c>
      <c r="I1331" s="11" t="s">
        <v>1590</v>
      </c>
      <c r="J1331" s="11" t="str">
        <f>VLOOKUP(I1331, Product!$A$2:$H$501, 2,FALSE)</f>
        <v>Multi-Purpose Storage Box</v>
      </c>
      <c r="K1331" s="11" t="str">
        <f>VLOOKUP(I1331,Product!$A$2:$H$501,3,FALSE)</f>
        <v>Home</v>
      </c>
      <c r="L1331" s="11" t="str">
        <f>VLOOKUP(I1331, Product!$A$2:$H$501, 4,FALSE)</f>
        <v>Storage</v>
      </c>
      <c r="M1331" s="11" t="str">
        <f>VLOOKUP(I1331, Product!$A$2:$H$501,5,FALSE)</f>
        <v>Gardner-Montes</v>
      </c>
      <c r="N1331" s="12">
        <f>VLOOKUP(I1331, Product!$A$2:$I$501,8,FALSE)</f>
        <v>123.46</v>
      </c>
      <c r="O1331" s="12">
        <f>VLOOKUP(I1331, Product!$A$2:$I$501,9,FALSE)</f>
        <v>76</v>
      </c>
      <c r="P1331" s="11" t="s">
        <v>1752</v>
      </c>
      <c r="Q1331" s="11" t="str">
        <f>VLOOKUP(P1331,Store_Dim!$A$2:$E$21,2,FALSE)</f>
        <v>Rivera-Warner</v>
      </c>
      <c r="R1331" s="11" t="str">
        <f>VLOOKUP(P1331,Store_Dim!$A$2:$E$21,3,FALSE)</f>
        <v>East</v>
      </c>
      <c r="S1331" s="11" t="str">
        <f>VLOOKUP(P1331,Store_Dim!$A$2:$E$21,4,FALSE)</f>
        <v>Washingtonfurt</v>
      </c>
      <c r="T1331" s="11" t="str">
        <f>VLOOKUP(P1331,Store_Dim!$A$2:$E$21,5,FALSE)</f>
        <v>Flagship</v>
      </c>
      <c r="U1331" s="11" t="s">
        <v>2221</v>
      </c>
      <c r="V1331" s="14">
        <f>VLOOKUP(Table1[[#This Row],[Sales_ID]],Sales!$A$2:$O$2001,2,FALSE)</f>
        <v>45308</v>
      </c>
      <c r="W1331" s="15">
        <f>VLOOKUP(Table1[[#This Row],[Sales_ID]],Sales!$A$2:$O$2001,12,FALSE)</f>
        <v>4</v>
      </c>
      <c r="X1331" s="16" t="str">
        <f>TEXT(VLOOKUP(Table1[[#This Row],[Sales_ID]],Sales!$A$2:$O$2001,13,FALSE),"₹#,##0")</f>
        <v>₹276</v>
      </c>
      <c r="Y1331" s="51">
        <f>VLOOKUP(Table1[[#This Row],[Sales_ID]],Sales!$A$2:$O$2001,14,FALSE)</f>
        <v>0.12</v>
      </c>
      <c r="Z1331" s="11" t="str">
        <f>VLOOKUP(Table1[[#This Row],[Sales_ID]],Sales!$A$2:$O$2001,10,FALSE)</f>
        <v>Credit Card</v>
      </c>
      <c r="AA1331" s="50">
        <f>VLOOKUP(Table1[[#This Row],[Sales_ID]],Sales!$A$2:$O$2001,15,FALSE)</f>
        <v>972.32960000000003</v>
      </c>
    </row>
    <row r="1332" spans="1:27" x14ac:dyDescent="0.3">
      <c r="A1332" s="11" t="s">
        <v>71</v>
      </c>
      <c r="B1332" s="11" t="str">
        <f>PROPER(VLOOKUP(A1332,Customer!$A$2:$J$501,9,FALSE))</f>
        <v>Laura Alvarez</v>
      </c>
      <c r="C1332" s="11" t="str">
        <f>PROPER(VLOOKUP(A1332,Customer!$A$2:$H$501,3,FALSE))</f>
        <v>49</v>
      </c>
      <c r="D1332" s="11" t="str">
        <f>PROPER(VLOOKUP(A1332,Customer!$A$2:$H$501,4,FALSE))</f>
        <v>Female</v>
      </c>
      <c r="E1332" s="11" t="str">
        <f>PROPER(VLOOKUP(A1332,Customer!$A$2:$H$501,5,FALSE))</f>
        <v>Lawsonhaven</v>
      </c>
      <c r="F1332" s="11" t="str">
        <f>PROPER(VLOOKUP(A1332,Customer!$A$2:$H$501,6,FALSE))</f>
        <v>Washington</v>
      </c>
      <c r="G1332" s="11" t="str">
        <f>VLOOKUP(A1332,Customer!$A$2:$H$501,7,FALSE)</f>
        <v>USA</v>
      </c>
      <c r="H1332" s="11" t="str">
        <f>PROPER(VLOOKUP(A1332,Customer!$A$1:$J$501,10,FALSE))</f>
        <v>Platinum</v>
      </c>
      <c r="I1332" s="11" t="s">
        <v>1584</v>
      </c>
      <c r="J1332" s="11" t="str">
        <f>VLOOKUP(I1332, Product!$A$2:$H$501, 2,FALSE)</f>
        <v>Women's Denim Jeans</v>
      </c>
      <c r="K1332" s="11" t="str">
        <f>VLOOKUP(I1332,Product!$A$2:$H$501,3,FALSE)</f>
        <v>Clothing</v>
      </c>
      <c r="L1332" s="11" t="str">
        <f>VLOOKUP(I1332, Product!$A$2:$H$501, 4,FALSE)</f>
        <v>Bottoms</v>
      </c>
      <c r="M1332" s="11" t="str">
        <f>VLOOKUP(I1332, Product!$A$2:$H$501,5,FALSE)</f>
        <v>Guerra-Hendrix</v>
      </c>
      <c r="N1332" s="12">
        <f>VLOOKUP(I1332, Product!$A$2:$I$501,8,FALSE)</f>
        <v>265.73266666666666</v>
      </c>
      <c r="O1332" s="12">
        <f>VLOOKUP(I1332, Product!$A$2:$I$501,9,FALSE)</f>
        <v>343</v>
      </c>
      <c r="P1332" s="11" t="s">
        <v>1799</v>
      </c>
      <c r="Q1332" s="11" t="str">
        <f>VLOOKUP(P1332,Store_Dim!$A$2:$E$21,2,FALSE)</f>
        <v>Mcdonald Inc</v>
      </c>
      <c r="R1332" s="11" t="str">
        <f>VLOOKUP(P1332,Store_Dim!$A$2:$E$21,3,FALSE)</f>
        <v>South</v>
      </c>
      <c r="S1332" s="11" t="str">
        <f>VLOOKUP(P1332,Store_Dim!$A$2:$E$21,4,FALSE)</f>
        <v>Christopherland</v>
      </c>
      <c r="T1332" s="11" t="str">
        <f>VLOOKUP(P1332,Store_Dim!$A$2:$E$21,5,FALSE)</f>
        <v>Outlet</v>
      </c>
      <c r="U1332" s="11" t="s">
        <v>2222</v>
      </c>
      <c r="V1332" s="14">
        <f>VLOOKUP(Table1[[#This Row],[Sales_ID]],Sales!$A$2:$O$2001,2,FALSE)</f>
        <v>45407</v>
      </c>
      <c r="W1332" s="15">
        <f>VLOOKUP(Table1[[#This Row],[Sales_ID]],Sales!$A$2:$O$2001,12,FALSE)</f>
        <v>3</v>
      </c>
      <c r="X1332" s="16" t="str">
        <f>TEXT(VLOOKUP(Table1[[#This Row],[Sales_ID]],Sales!$A$2:$O$2001,13,FALSE),"₹#,##0")</f>
        <v>₹991</v>
      </c>
      <c r="Y1332" s="51">
        <f>VLOOKUP(Table1[[#This Row],[Sales_ID]],Sales!$A$2:$O$2001,14,FALSE)</f>
        <v>0.1</v>
      </c>
      <c r="Z1332" s="11" t="str">
        <f>VLOOKUP(Table1[[#This Row],[Sales_ID]],Sales!$A$2:$O$2001,10,FALSE)</f>
        <v>PayPal</v>
      </c>
      <c r="AA1332" s="50">
        <f>VLOOKUP(Table1[[#This Row],[Sales_ID]],Sales!$A$2:$O$2001,15,FALSE)</f>
        <v>2676.6990000000001</v>
      </c>
    </row>
    <row r="1333" spans="1:27" x14ac:dyDescent="0.3">
      <c r="A1333" s="11" t="s">
        <v>559</v>
      </c>
      <c r="B1333" s="11" t="str">
        <f>PROPER(VLOOKUP(A1333,Customer!$A$2:$J$501,9,FALSE))</f>
        <v>Daniel Contreras</v>
      </c>
      <c r="C1333" s="11" t="str">
        <f>PROPER(VLOOKUP(A1333,Customer!$A$2:$H$501,3,FALSE))</f>
        <v>36</v>
      </c>
      <c r="D1333" s="11" t="str">
        <f>PROPER(VLOOKUP(A1333,Customer!$A$2:$H$501,4,FALSE))</f>
        <v>Female</v>
      </c>
      <c r="E1333" s="11" t="str">
        <f>PROPER(VLOOKUP(A1333,Customer!$A$2:$H$501,5,FALSE))</f>
        <v>Robertview</v>
      </c>
      <c r="F1333" s="11" t="str">
        <f>PROPER(VLOOKUP(A1333,Customer!$A$2:$H$501,6,FALSE))</f>
        <v>Florida</v>
      </c>
      <c r="G1333" s="11" t="str">
        <f>VLOOKUP(A1333,Customer!$A$2:$H$501,7,FALSE)</f>
        <v>USA</v>
      </c>
      <c r="H1333" s="11" t="str">
        <f>PROPER(VLOOKUP(A1333,Customer!$A$1:$J$501,10,FALSE))</f>
        <v>Platinum</v>
      </c>
      <c r="I1333" s="11" t="s">
        <v>1590</v>
      </c>
      <c r="J1333" s="11" t="str">
        <f>VLOOKUP(I1333, Product!$A$2:$H$501, 2,FALSE)</f>
        <v>Multi-Purpose Storage Box</v>
      </c>
      <c r="K1333" s="11" t="str">
        <f>VLOOKUP(I1333,Product!$A$2:$H$501,3,FALSE)</f>
        <v>Home</v>
      </c>
      <c r="L1333" s="11" t="str">
        <f>VLOOKUP(I1333, Product!$A$2:$H$501, 4,FALSE)</f>
        <v>Storage</v>
      </c>
      <c r="M1333" s="11" t="str">
        <f>VLOOKUP(I1333, Product!$A$2:$H$501,5,FALSE)</f>
        <v>Gardner-Montes</v>
      </c>
      <c r="N1333" s="12">
        <f>VLOOKUP(I1333, Product!$A$2:$I$501,8,FALSE)</f>
        <v>123.46</v>
      </c>
      <c r="O1333" s="12">
        <f>VLOOKUP(I1333, Product!$A$2:$I$501,9,FALSE)</f>
        <v>76</v>
      </c>
      <c r="P1333" s="11" t="s">
        <v>1797</v>
      </c>
      <c r="Q1333" s="11" t="str">
        <f>VLOOKUP(P1333,Store_Dim!$A$2:$E$21,2,FALSE)</f>
        <v>Gardner, Humphrey and Contreras</v>
      </c>
      <c r="R1333" s="11" t="str">
        <f>VLOOKUP(P1333,Store_Dim!$A$2:$E$21,3,FALSE)</f>
        <v>East</v>
      </c>
      <c r="S1333" s="11" t="str">
        <f>VLOOKUP(P1333,Store_Dim!$A$2:$E$21,4,FALSE)</f>
        <v>Johnsonville</v>
      </c>
      <c r="T1333" s="11" t="str">
        <f>VLOOKUP(P1333,Store_Dim!$A$2:$E$21,5,FALSE)</f>
        <v>Flagship</v>
      </c>
      <c r="U1333" s="11" t="s">
        <v>2223</v>
      </c>
      <c r="V1333" s="14">
        <f>VLOOKUP(Table1[[#This Row],[Sales_ID]],Sales!$A$2:$O$2001,2,FALSE)</f>
        <v>45929</v>
      </c>
      <c r="W1333" s="15">
        <f>VLOOKUP(Table1[[#This Row],[Sales_ID]],Sales!$A$2:$O$2001,12,FALSE)</f>
        <v>3</v>
      </c>
      <c r="X1333" s="16" t="str">
        <f>TEXT(VLOOKUP(Table1[[#This Row],[Sales_ID]],Sales!$A$2:$O$2001,13,FALSE),"₹#,##0")</f>
        <v>₹977</v>
      </c>
      <c r="Y1333" s="51">
        <f>VLOOKUP(Table1[[#This Row],[Sales_ID]],Sales!$A$2:$O$2001,14,FALSE)</f>
        <v>0.05</v>
      </c>
      <c r="Z1333" s="11" t="str">
        <f>VLOOKUP(Table1[[#This Row],[Sales_ID]],Sales!$A$2:$O$2001,10,FALSE)</f>
        <v>Credit Card</v>
      </c>
      <c r="AA1333" s="50">
        <f>VLOOKUP(Table1[[#This Row],[Sales_ID]],Sales!$A$2:$O$2001,15,FALSE)</f>
        <v>2785.7894999999999</v>
      </c>
    </row>
    <row r="1334" spans="1:27" x14ac:dyDescent="0.3">
      <c r="A1334" s="11" t="s">
        <v>672</v>
      </c>
      <c r="B1334" s="11" t="str">
        <f>PROPER(VLOOKUP(A1334,Customer!$A$2:$J$501,9,FALSE))</f>
        <v>Ronald Jones</v>
      </c>
      <c r="C1334" s="11" t="str">
        <f>PROPER(VLOOKUP(A1334,Customer!$A$2:$H$501,3,FALSE))</f>
        <v>26</v>
      </c>
      <c r="D1334" s="11" t="str">
        <f>PROPER(VLOOKUP(A1334,Customer!$A$2:$H$501,4,FALSE))</f>
        <v>Female</v>
      </c>
      <c r="E1334" s="11" t="str">
        <f>PROPER(VLOOKUP(A1334,Customer!$A$2:$H$501,5,FALSE))</f>
        <v>Brownshire</v>
      </c>
      <c r="F1334" s="11" t="str">
        <f>PROPER(VLOOKUP(A1334,Customer!$A$2:$H$501,6,FALSE))</f>
        <v>Tennessee</v>
      </c>
      <c r="G1334" s="11" t="str">
        <f>VLOOKUP(A1334,Customer!$A$2:$H$501,7,FALSE)</f>
        <v>USA</v>
      </c>
      <c r="H1334" s="11" t="str">
        <f>PROPER(VLOOKUP(A1334,Customer!$A$1:$J$501,10,FALSE))</f>
        <v>Silver</v>
      </c>
      <c r="I1334" s="11" t="s">
        <v>1736</v>
      </c>
      <c r="J1334" s="11" t="str">
        <f>VLOOKUP(I1334, Product!$A$2:$H$501, 2,FALSE)</f>
        <v>Vitamin E Body Lotion</v>
      </c>
      <c r="K1334" s="11" t="str">
        <f>VLOOKUP(I1334,Product!$A$2:$H$501,3,FALSE)</f>
        <v>Beauty</v>
      </c>
      <c r="L1334" s="11" t="str">
        <f>VLOOKUP(I1334, Product!$A$2:$H$501, 4,FALSE)</f>
        <v>Skincare</v>
      </c>
      <c r="M1334" s="11" t="str">
        <f>VLOOKUP(I1334, Product!$A$2:$H$501,5,FALSE)</f>
        <v>Hoffman-Williams</v>
      </c>
      <c r="N1334" s="12">
        <f>VLOOKUP(I1334, Product!$A$2:$I$501,8,FALSE)</f>
        <v>358.47</v>
      </c>
      <c r="O1334" s="12">
        <f>VLOOKUP(I1334, Product!$A$2:$I$501,9,FALSE)</f>
        <v>213</v>
      </c>
      <c r="P1334" s="11" t="s">
        <v>1794</v>
      </c>
      <c r="Q1334" s="11" t="str">
        <f>VLOOKUP(P1334,Store_Dim!$A$2:$E$21,2,FALSE)</f>
        <v>Thomas, Bridges and Harris</v>
      </c>
      <c r="R1334" s="11" t="str">
        <f>VLOOKUP(P1334,Store_Dim!$A$2:$E$21,3,FALSE)</f>
        <v>North</v>
      </c>
      <c r="S1334" s="11" t="str">
        <f>VLOOKUP(P1334,Store_Dim!$A$2:$E$21,4,FALSE)</f>
        <v>Sabrinatown</v>
      </c>
      <c r="T1334" s="11" t="str">
        <f>VLOOKUP(P1334,Store_Dim!$A$2:$E$21,5,FALSE)</f>
        <v>Online</v>
      </c>
      <c r="U1334" s="11" t="s">
        <v>2224</v>
      </c>
      <c r="V1334" s="14">
        <f>VLOOKUP(Table1[[#This Row],[Sales_ID]],Sales!$A$2:$O$2001,2,FALSE)</f>
        <v>45844</v>
      </c>
      <c r="W1334" s="15">
        <f>VLOOKUP(Table1[[#This Row],[Sales_ID]],Sales!$A$2:$O$2001,12,FALSE)</f>
        <v>2</v>
      </c>
      <c r="X1334" s="16" t="str">
        <f>TEXT(VLOOKUP(Table1[[#This Row],[Sales_ID]],Sales!$A$2:$O$2001,13,FALSE),"₹#,##0")</f>
        <v>₹309</v>
      </c>
      <c r="Y1334" s="51">
        <f>VLOOKUP(Table1[[#This Row],[Sales_ID]],Sales!$A$2:$O$2001,14,FALSE)</f>
        <v>0.2</v>
      </c>
      <c r="Z1334" s="11" t="str">
        <f>VLOOKUP(Table1[[#This Row],[Sales_ID]],Sales!$A$2:$O$2001,10,FALSE)</f>
        <v>PayPal</v>
      </c>
      <c r="AA1334" s="50">
        <f>VLOOKUP(Table1[[#This Row],[Sales_ID]],Sales!$A$2:$O$2001,15,FALSE)</f>
        <v>493.92</v>
      </c>
    </row>
    <row r="1335" spans="1:27" x14ac:dyDescent="0.3">
      <c r="A1335" s="11" t="s">
        <v>147</v>
      </c>
      <c r="B1335" s="11" t="str">
        <f>PROPER(VLOOKUP(A1335,Customer!$A$2:$J$501,9,FALSE))</f>
        <v>Christopher Carter</v>
      </c>
      <c r="C1335" s="11" t="str">
        <f>PROPER(VLOOKUP(A1335,Customer!$A$2:$H$501,3,FALSE))</f>
        <v>27</v>
      </c>
      <c r="D1335" s="11" t="str">
        <f>PROPER(VLOOKUP(A1335,Customer!$A$2:$H$501,4,FALSE))</f>
        <v>Female</v>
      </c>
      <c r="E1335" s="11" t="str">
        <f>PROPER(VLOOKUP(A1335,Customer!$A$2:$H$501,5,FALSE))</f>
        <v>Brendastad</v>
      </c>
      <c r="F1335" s="11" t="str">
        <f>PROPER(VLOOKUP(A1335,Customer!$A$2:$H$501,6,FALSE))</f>
        <v>South Dakota</v>
      </c>
      <c r="G1335" s="11" t="str">
        <f>VLOOKUP(A1335,Customer!$A$2:$H$501,7,FALSE)</f>
        <v>USA</v>
      </c>
      <c r="H1335" s="11" t="str">
        <f>PROPER(VLOOKUP(A1335,Customer!$A$1:$J$501,10,FALSE))</f>
        <v>Platinum</v>
      </c>
      <c r="I1335" s="11" t="s">
        <v>1557</v>
      </c>
      <c r="J1335" s="11" t="str">
        <f>VLOOKUP(I1335, Product!$A$2:$H$501, 2,FALSE)</f>
        <v>Herbal Face Moisturizer</v>
      </c>
      <c r="K1335" s="11" t="str">
        <f>VLOOKUP(I1335,Product!$A$2:$H$501,3,FALSE)</f>
        <v>Beauty</v>
      </c>
      <c r="L1335" s="11" t="str">
        <f>VLOOKUP(I1335, Product!$A$2:$H$501, 4,FALSE)</f>
        <v>Skincare</v>
      </c>
      <c r="M1335" s="11" t="str">
        <f>VLOOKUP(I1335, Product!$A$2:$H$501,5,FALSE)</f>
        <v>Davidson PLC</v>
      </c>
      <c r="N1335" s="12">
        <f>VLOOKUP(I1335, Product!$A$2:$I$501,8,FALSE)</f>
        <v>312.8</v>
      </c>
      <c r="O1335" s="12">
        <f>VLOOKUP(I1335, Product!$A$2:$I$501,9,FALSE)</f>
        <v>350</v>
      </c>
      <c r="P1335" s="11" t="s">
        <v>1804</v>
      </c>
      <c r="Q1335" s="11" t="str">
        <f>VLOOKUP(P1335,Store_Dim!$A$2:$E$21,2,FALSE)</f>
        <v>Frederick-Wright</v>
      </c>
      <c r="R1335" s="11" t="str">
        <f>VLOOKUP(P1335,Store_Dim!$A$2:$E$21,3,FALSE)</f>
        <v>West</v>
      </c>
      <c r="S1335" s="11" t="str">
        <f>VLOOKUP(P1335,Store_Dim!$A$2:$E$21,4,FALSE)</f>
        <v>New Jimmymouth</v>
      </c>
      <c r="T1335" s="11" t="str">
        <f>VLOOKUP(P1335,Store_Dim!$A$2:$E$21,5,FALSE)</f>
        <v>Flagship</v>
      </c>
      <c r="U1335" s="11" t="s">
        <v>2225</v>
      </c>
      <c r="V1335" s="14">
        <f>VLOOKUP(Table1[[#This Row],[Sales_ID]],Sales!$A$2:$O$2001,2,FALSE)</f>
        <v>45579</v>
      </c>
      <c r="W1335" s="15">
        <f>VLOOKUP(Table1[[#This Row],[Sales_ID]],Sales!$A$2:$O$2001,12,FALSE)</f>
        <v>2</v>
      </c>
      <c r="X1335" s="16" t="str">
        <f>TEXT(VLOOKUP(Table1[[#This Row],[Sales_ID]],Sales!$A$2:$O$2001,13,FALSE),"₹#,##0")</f>
        <v>₹734</v>
      </c>
      <c r="Y1335" s="51">
        <f>VLOOKUP(Table1[[#This Row],[Sales_ID]],Sales!$A$2:$O$2001,14,FALSE)</f>
        <v>0.1</v>
      </c>
      <c r="Z1335" s="11" t="str">
        <f>VLOOKUP(Table1[[#This Row],[Sales_ID]],Sales!$A$2:$O$2001,10,FALSE)</f>
        <v>PayPal</v>
      </c>
      <c r="AA1335" s="50">
        <f>VLOOKUP(Table1[[#This Row],[Sales_ID]],Sales!$A$2:$O$2001,15,FALSE)</f>
        <v>1320.9659999999999</v>
      </c>
    </row>
    <row r="1336" spans="1:27" x14ac:dyDescent="0.3">
      <c r="A1336" s="11" t="s">
        <v>1516</v>
      </c>
      <c r="B1336" s="11" t="str">
        <f>PROPER(VLOOKUP(A1336,Customer!$A$2:$J$501,9,FALSE))</f>
        <v>Amanda Powell</v>
      </c>
      <c r="C1336" s="11" t="str">
        <f>PROPER(VLOOKUP(A1336,Customer!$A$2:$H$501,3,FALSE))</f>
        <v>28</v>
      </c>
      <c r="D1336" s="11" t="str">
        <f>PROPER(VLOOKUP(A1336,Customer!$A$2:$H$501,4,FALSE))</f>
        <v>Male</v>
      </c>
      <c r="E1336" s="11" t="str">
        <f>PROPER(VLOOKUP(A1336,Customer!$A$2:$H$501,5,FALSE))</f>
        <v>South William</v>
      </c>
      <c r="F1336" s="11" t="str">
        <f>PROPER(VLOOKUP(A1336,Customer!$A$2:$H$501,6,FALSE))</f>
        <v>Alabama</v>
      </c>
      <c r="G1336" s="11" t="str">
        <f>VLOOKUP(A1336,Customer!$A$2:$H$501,7,FALSE)</f>
        <v>USA</v>
      </c>
      <c r="H1336" s="11" t="str">
        <f>PROPER(VLOOKUP(A1336,Customer!$A$1:$J$501,10,FALSE))</f>
        <v>Silver</v>
      </c>
      <c r="I1336" s="11" t="s">
        <v>1666</v>
      </c>
      <c r="J1336" s="11" t="str">
        <f>VLOOKUP(I1336, Product!$A$2:$H$501, 2,FALSE)</f>
        <v>Men's Hair Styling Gel</v>
      </c>
      <c r="K1336" s="11" t="str">
        <f>VLOOKUP(I1336,Product!$A$2:$H$501,3,FALSE)</f>
        <v>Beauty</v>
      </c>
      <c r="L1336" s="11" t="str">
        <f>VLOOKUP(I1336, Product!$A$2:$H$501, 4,FALSE)</f>
        <v>Haircare</v>
      </c>
      <c r="M1336" s="11" t="str">
        <f>VLOOKUP(I1336, Product!$A$2:$H$501,5,FALSE)</f>
        <v>Cline-Mccarthy</v>
      </c>
      <c r="N1336" s="12">
        <f>VLOOKUP(I1336, Product!$A$2:$I$501,8,FALSE)</f>
        <v>17.309999999999999</v>
      </c>
      <c r="O1336" s="12">
        <f>VLOOKUP(I1336, Product!$A$2:$I$501,9,FALSE)</f>
        <v>399</v>
      </c>
      <c r="P1336" s="11" t="s">
        <v>1773</v>
      </c>
      <c r="Q1336" s="11" t="str">
        <f>VLOOKUP(P1336,Store_Dim!$A$2:$E$21,2,FALSE)</f>
        <v>Gray Ltd</v>
      </c>
      <c r="R1336" s="11" t="str">
        <f>VLOOKUP(P1336,Store_Dim!$A$2:$E$21,3,FALSE)</f>
        <v>North</v>
      </c>
      <c r="S1336" s="11" t="str">
        <f>VLOOKUP(P1336,Store_Dim!$A$2:$E$21,4,FALSE)</f>
        <v>New Michaelchester</v>
      </c>
      <c r="T1336" s="11" t="str">
        <f>VLOOKUP(P1336,Store_Dim!$A$2:$E$21,5,FALSE)</f>
        <v>Outlet</v>
      </c>
      <c r="U1336" s="11" t="s">
        <v>1830</v>
      </c>
      <c r="V1336" s="14">
        <f>VLOOKUP(Table1[[#This Row],[Sales_ID]],Sales!$A$2:$O$2001,2,FALSE)</f>
        <v>45297</v>
      </c>
      <c r="W1336" s="15">
        <f>VLOOKUP(Table1[[#This Row],[Sales_ID]],Sales!$A$2:$O$2001,12,FALSE)</f>
        <v>3</v>
      </c>
      <c r="X1336" s="16" t="str">
        <f>TEXT(VLOOKUP(Table1[[#This Row],[Sales_ID]],Sales!$A$2:$O$2001,13,FALSE),"₹#,##0")</f>
        <v>₹745</v>
      </c>
      <c r="Y1336" s="51">
        <f>VLOOKUP(Table1[[#This Row],[Sales_ID]],Sales!$A$2:$O$2001,14,FALSE)</f>
        <v>0.18</v>
      </c>
      <c r="Z1336" s="11" t="str">
        <f>VLOOKUP(Table1[[#This Row],[Sales_ID]],Sales!$A$2:$O$2001,10,FALSE)</f>
        <v>Credit Card</v>
      </c>
      <c r="AA1336" s="50">
        <f>VLOOKUP(Table1[[#This Row],[Sales_ID]],Sales!$A$2:$O$2001,15,FALSE)</f>
        <v>1833.4380000000001</v>
      </c>
    </row>
    <row r="1337" spans="1:27" x14ac:dyDescent="0.3">
      <c r="A1337" s="11" t="s">
        <v>264</v>
      </c>
      <c r="B1337" s="11" t="str">
        <f>PROPER(VLOOKUP(A1337,Customer!$A$2:$J$501,9,FALSE))</f>
        <v>Tonya Burch</v>
      </c>
      <c r="C1337" s="11" t="str">
        <f>PROPER(VLOOKUP(A1337,Customer!$A$2:$H$501,3,FALSE))</f>
        <v>39</v>
      </c>
      <c r="D1337" s="11" t="str">
        <f>PROPER(VLOOKUP(A1337,Customer!$A$2:$H$501,4,FALSE))</f>
        <v>Female</v>
      </c>
      <c r="E1337" s="11" t="str">
        <f>PROPER(VLOOKUP(A1337,Customer!$A$2:$H$501,5,FALSE))</f>
        <v>Olsonhaven</v>
      </c>
      <c r="F1337" s="11" t="str">
        <f>PROPER(VLOOKUP(A1337,Customer!$A$2:$H$501,6,FALSE))</f>
        <v>Iowa</v>
      </c>
      <c r="G1337" s="11" t="str">
        <f>VLOOKUP(A1337,Customer!$A$2:$H$501,7,FALSE)</f>
        <v>USA</v>
      </c>
      <c r="H1337" s="11" t="str">
        <f>PROPER(VLOOKUP(A1337,Customer!$A$1:$J$501,10,FALSE))</f>
        <v>Gold</v>
      </c>
      <c r="I1337" s="11" t="s">
        <v>1600</v>
      </c>
      <c r="J1337" s="11" t="str">
        <f>VLOOKUP(I1337, Product!$A$2:$H$501, 2,FALSE)</f>
        <v>Wireless Bluetooth Speaker</v>
      </c>
      <c r="K1337" s="11" t="str">
        <f>VLOOKUP(I1337,Product!$A$2:$H$501,3,FALSE)</f>
        <v>Electronics</v>
      </c>
      <c r="L1337" s="11" t="str">
        <f>VLOOKUP(I1337, Product!$A$2:$H$501, 4,FALSE)</f>
        <v>Audio</v>
      </c>
      <c r="M1337" s="11" t="str">
        <f>VLOOKUP(I1337, Product!$A$2:$H$501,5,FALSE)</f>
        <v>Reed-Schmidt</v>
      </c>
      <c r="N1337" s="12">
        <f>VLOOKUP(I1337, Product!$A$2:$I$501,8,FALSE)</f>
        <v>322.41000000000003</v>
      </c>
      <c r="O1337" s="12">
        <f>VLOOKUP(I1337, Product!$A$2:$I$501,9,FALSE)</f>
        <v>213</v>
      </c>
      <c r="P1337" s="11" t="s">
        <v>1813</v>
      </c>
      <c r="Q1337" s="11" t="str">
        <f>VLOOKUP(P1337,Store_Dim!$A$2:$E$21,2,FALSE)</f>
        <v>Mann-Austin</v>
      </c>
      <c r="R1337" s="11" t="str">
        <f>VLOOKUP(P1337,Store_Dim!$A$2:$E$21,3,FALSE)</f>
        <v>East</v>
      </c>
      <c r="S1337" s="11" t="str">
        <f>VLOOKUP(P1337,Store_Dim!$A$2:$E$21,4,FALSE)</f>
        <v>Vasquezborough</v>
      </c>
      <c r="T1337" s="11" t="str">
        <f>VLOOKUP(P1337,Store_Dim!$A$2:$E$21,5,FALSE)</f>
        <v>Online</v>
      </c>
      <c r="U1337" s="11" t="s">
        <v>1866</v>
      </c>
      <c r="V1337" s="14">
        <f>VLOOKUP(Table1[[#This Row],[Sales_ID]],Sales!$A$2:$O$2001,2,FALSE)</f>
        <v>45486</v>
      </c>
      <c r="W1337" s="15">
        <f>VLOOKUP(Table1[[#This Row],[Sales_ID]],Sales!$A$2:$O$2001,12,FALSE)</f>
        <v>2</v>
      </c>
      <c r="X1337" s="16" t="str">
        <f>TEXT(VLOOKUP(Table1[[#This Row],[Sales_ID]],Sales!$A$2:$O$2001,13,FALSE),"₹#,##0")</f>
        <v>₹874</v>
      </c>
      <c r="Y1337" s="51">
        <f>VLOOKUP(Table1[[#This Row],[Sales_ID]],Sales!$A$2:$O$2001,14,FALSE)</f>
        <v>7.0000000000000007E-2</v>
      </c>
      <c r="Z1337" s="11" t="str">
        <f>VLOOKUP(Table1[[#This Row],[Sales_ID]],Sales!$A$2:$O$2001,10,FALSE)</f>
        <v>COD</v>
      </c>
      <c r="AA1337" s="50">
        <f>VLOOKUP(Table1[[#This Row],[Sales_ID]],Sales!$A$2:$O$2001,15,FALSE)</f>
        <v>1625.3796</v>
      </c>
    </row>
    <row r="1338" spans="1:27" x14ac:dyDescent="0.3">
      <c r="A1338" s="11" t="s">
        <v>341</v>
      </c>
      <c r="B1338" s="11" t="str">
        <f>PROPER(VLOOKUP(A1338,Customer!$A$2:$J$501,9,FALSE))</f>
        <v>Amy Fowler</v>
      </c>
      <c r="C1338" s="11" t="str">
        <f>PROPER(VLOOKUP(A1338,Customer!$A$2:$H$501,3,FALSE))</f>
        <v>62</v>
      </c>
      <c r="D1338" s="11" t="str">
        <f>PROPER(VLOOKUP(A1338,Customer!$A$2:$H$501,4,FALSE))</f>
        <v>Female</v>
      </c>
      <c r="E1338" s="11" t="str">
        <f>PROPER(VLOOKUP(A1338,Customer!$A$2:$H$501,5,FALSE))</f>
        <v>West Bobbyshire</v>
      </c>
      <c r="F1338" s="11" t="str">
        <f>PROPER(VLOOKUP(A1338,Customer!$A$2:$H$501,6,FALSE))</f>
        <v>New York</v>
      </c>
      <c r="G1338" s="11" t="str">
        <f>VLOOKUP(A1338,Customer!$A$2:$H$501,7,FALSE)</f>
        <v>USA</v>
      </c>
      <c r="H1338" s="11" t="str">
        <f>PROPER(VLOOKUP(A1338,Customer!$A$1:$J$501,10,FALSE))</f>
        <v>Platinum</v>
      </c>
      <c r="I1338" s="11" t="s">
        <v>1586</v>
      </c>
      <c r="J1338" s="11" t="str">
        <f>VLOOKUP(I1338, Product!$A$2:$H$501, 2,FALSE)</f>
        <v>Knee Support Brace</v>
      </c>
      <c r="K1338" s="11" t="str">
        <f>VLOOKUP(I1338,Product!$A$2:$H$501,3,FALSE)</f>
        <v>Sports</v>
      </c>
      <c r="L1338" s="11" t="str">
        <f>VLOOKUP(I1338, Product!$A$2:$H$501, 4,FALSE)</f>
        <v>Equipment</v>
      </c>
      <c r="M1338" s="11" t="str">
        <f>VLOOKUP(I1338, Product!$A$2:$H$501,5,FALSE)</f>
        <v>May-Reese</v>
      </c>
      <c r="N1338" s="12">
        <f>VLOOKUP(I1338, Product!$A$2:$I$501,8,FALSE)</f>
        <v>21.34</v>
      </c>
      <c r="O1338" s="12">
        <f>VLOOKUP(I1338, Product!$A$2:$I$501,9,FALSE)</f>
        <v>65</v>
      </c>
      <c r="P1338" s="11" t="s">
        <v>1804</v>
      </c>
      <c r="Q1338" s="11" t="str">
        <f>VLOOKUP(P1338,Store_Dim!$A$2:$E$21,2,FALSE)</f>
        <v>Frederick-Wright</v>
      </c>
      <c r="R1338" s="11" t="str">
        <f>VLOOKUP(P1338,Store_Dim!$A$2:$E$21,3,FALSE)</f>
        <v>West</v>
      </c>
      <c r="S1338" s="11" t="str">
        <f>VLOOKUP(P1338,Store_Dim!$A$2:$E$21,4,FALSE)</f>
        <v>New Jimmymouth</v>
      </c>
      <c r="T1338" s="11" t="str">
        <f>VLOOKUP(P1338,Store_Dim!$A$2:$E$21,5,FALSE)</f>
        <v>Flagship</v>
      </c>
      <c r="U1338" s="11" t="s">
        <v>2226</v>
      </c>
      <c r="V1338" s="14">
        <f>VLOOKUP(Table1[[#This Row],[Sales_ID]],Sales!$A$2:$O$2001,2,FALSE)</f>
        <v>45227</v>
      </c>
      <c r="W1338" s="15">
        <f>VLOOKUP(Table1[[#This Row],[Sales_ID]],Sales!$A$2:$O$2001,12,FALSE)</f>
        <v>2</v>
      </c>
      <c r="X1338" s="16" t="str">
        <f>TEXT(VLOOKUP(Table1[[#This Row],[Sales_ID]],Sales!$A$2:$O$2001,13,FALSE),"₹#,##0")</f>
        <v>₹22</v>
      </c>
      <c r="Y1338" s="51">
        <f>VLOOKUP(Table1[[#This Row],[Sales_ID]],Sales!$A$2:$O$2001,14,FALSE)</f>
        <v>0.22</v>
      </c>
      <c r="Z1338" s="11" t="str">
        <f>VLOOKUP(Table1[[#This Row],[Sales_ID]],Sales!$A$2:$O$2001,10,FALSE)</f>
        <v>PayPal</v>
      </c>
      <c r="AA1338" s="50">
        <f>VLOOKUP(Table1[[#This Row],[Sales_ID]],Sales!$A$2:$O$2001,15,FALSE)</f>
        <v>35.053199999999997</v>
      </c>
    </row>
    <row r="1339" spans="1:27" x14ac:dyDescent="0.3">
      <c r="A1339" s="11" t="s">
        <v>1092</v>
      </c>
      <c r="B1339" s="11" t="str">
        <f>PROPER(VLOOKUP(A1339,Customer!$A$2:$J$501,9,FALSE))</f>
        <v>Sherry Cabrera</v>
      </c>
      <c r="C1339" s="11" t="str">
        <f>PROPER(VLOOKUP(A1339,Customer!$A$2:$H$501,3,FALSE))</f>
        <v>55</v>
      </c>
      <c r="D1339" s="11" t="str">
        <f>PROPER(VLOOKUP(A1339,Customer!$A$2:$H$501,4,FALSE))</f>
        <v>Male</v>
      </c>
      <c r="E1339" s="11" t="str">
        <f>PROPER(VLOOKUP(A1339,Customer!$A$2:$H$501,5,FALSE))</f>
        <v>Shannonview</v>
      </c>
      <c r="F1339" s="11" t="str">
        <f>PROPER(VLOOKUP(A1339,Customer!$A$2:$H$501,6,FALSE))</f>
        <v>Pennsylvania</v>
      </c>
      <c r="G1339" s="11" t="str">
        <f>VLOOKUP(A1339,Customer!$A$2:$H$501,7,FALSE)</f>
        <v>USA</v>
      </c>
      <c r="H1339" s="11" t="str">
        <f>PROPER(VLOOKUP(A1339,Customer!$A$1:$J$501,10,FALSE))</f>
        <v>Silver</v>
      </c>
      <c r="I1339" s="11" t="s">
        <v>1662</v>
      </c>
      <c r="J1339" s="11" t="str">
        <f>VLOOKUP(I1339, Product!$A$2:$H$501, 2,FALSE)</f>
        <v>Foam Roller</v>
      </c>
      <c r="K1339" s="11" t="str">
        <f>VLOOKUP(I1339,Product!$A$2:$H$501,3,FALSE)</f>
        <v>Sports</v>
      </c>
      <c r="L1339" s="11" t="str">
        <f>VLOOKUP(I1339, Product!$A$2:$H$501, 4,FALSE)</f>
        <v>Fitness</v>
      </c>
      <c r="M1339" s="11" t="str">
        <f>VLOOKUP(I1339, Product!$A$2:$H$501,5,FALSE)</f>
        <v>Atkinson, Camacho and Oliver</v>
      </c>
      <c r="N1339" s="12">
        <f>VLOOKUP(I1339, Product!$A$2:$I$501,8,FALSE)</f>
        <v>30.62</v>
      </c>
      <c r="O1339" s="12">
        <f>VLOOKUP(I1339, Product!$A$2:$I$501,9,FALSE)</f>
        <v>138</v>
      </c>
      <c r="P1339" s="11" t="s">
        <v>1797</v>
      </c>
      <c r="Q1339" s="11" t="str">
        <f>VLOOKUP(P1339,Store_Dim!$A$2:$E$21,2,FALSE)</f>
        <v>Gardner, Humphrey and Contreras</v>
      </c>
      <c r="R1339" s="11" t="str">
        <f>VLOOKUP(P1339,Store_Dim!$A$2:$E$21,3,FALSE)</f>
        <v>East</v>
      </c>
      <c r="S1339" s="11" t="str">
        <f>VLOOKUP(P1339,Store_Dim!$A$2:$E$21,4,FALSE)</f>
        <v>Johnsonville</v>
      </c>
      <c r="T1339" s="11" t="str">
        <f>VLOOKUP(P1339,Store_Dim!$A$2:$E$21,5,FALSE)</f>
        <v>Flagship</v>
      </c>
      <c r="U1339" s="11" t="s">
        <v>2227</v>
      </c>
      <c r="V1339" s="14">
        <f>VLOOKUP(Table1[[#This Row],[Sales_ID]],Sales!$A$2:$O$2001,2,FALSE)</f>
        <v>45380</v>
      </c>
      <c r="W1339" s="15">
        <f>VLOOKUP(Table1[[#This Row],[Sales_ID]],Sales!$A$2:$O$2001,12,FALSE)</f>
        <v>4</v>
      </c>
      <c r="X1339" s="16" t="str">
        <f>TEXT(VLOOKUP(Table1[[#This Row],[Sales_ID]],Sales!$A$2:$O$2001,13,FALSE),"₹#,##0")</f>
        <v>₹651</v>
      </c>
      <c r="Y1339" s="51">
        <f>VLOOKUP(Table1[[#This Row],[Sales_ID]],Sales!$A$2:$O$2001,14,FALSE)</f>
        <v>0.13</v>
      </c>
      <c r="Z1339" s="11" t="str">
        <f>VLOOKUP(Table1[[#This Row],[Sales_ID]],Sales!$A$2:$O$2001,10,FALSE)</f>
        <v>Credit Card</v>
      </c>
      <c r="AA1339" s="50">
        <f>VLOOKUP(Table1[[#This Row],[Sales_ID]],Sales!$A$2:$O$2001,15,FALSE)</f>
        <v>2266.7328000000002</v>
      </c>
    </row>
    <row r="1340" spans="1:27" x14ac:dyDescent="0.3">
      <c r="A1340" s="11" t="s">
        <v>937</v>
      </c>
      <c r="B1340" s="11" t="str">
        <f>PROPER(VLOOKUP(A1340,Customer!$A$2:$J$501,9,FALSE))</f>
        <v>Jared Moran</v>
      </c>
      <c r="C1340" s="11" t="str">
        <f>PROPER(VLOOKUP(A1340,Customer!$A$2:$H$501,3,FALSE))</f>
        <v>28</v>
      </c>
      <c r="D1340" s="11" t="str">
        <f>PROPER(VLOOKUP(A1340,Customer!$A$2:$H$501,4,FALSE))</f>
        <v>Female</v>
      </c>
      <c r="E1340" s="11" t="str">
        <f>PROPER(VLOOKUP(A1340,Customer!$A$2:$H$501,5,FALSE))</f>
        <v>South David</v>
      </c>
      <c r="F1340" s="11" t="str">
        <f>PROPER(VLOOKUP(A1340,Customer!$A$2:$H$501,6,FALSE))</f>
        <v>West Virginia</v>
      </c>
      <c r="G1340" s="11" t="str">
        <f>VLOOKUP(A1340,Customer!$A$2:$H$501,7,FALSE)</f>
        <v>USA</v>
      </c>
      <c r="H1340" s="11" t="str">
        <f>PROPER(VLOOKUP(A1340,Customer!$A$1:$J$501,10,FALSE))</f>
        <v>Bronze</v>
      </c>
      <c r="I1340" s="11" t="s">
        <v>1576</v>
      </c>
      <c r="J1340" s="11" t="str">
        <f>VLOOKUP(I1340, Product!$A$2:$H$501, 2,FALSE)</f>
        <v>Decorative Wall Mirror</v>
      </c>
      <c r="K1340" s="11" t="str">
        <f>VLOOKUP(I1340,Product!$A$2:$H$501,3,FALSE)</f>
        <v>Home</v>
      </c>
      <c r="L1340" s="11" t="str">
        <f>VLOOKUP(I1340, Product!$A$2:$H$501, 4,FALSE)</f>
        <v>Decor</v>
      </c>
      <c r="M1340" s="11" t="str">
        <f>VLOOKUP(I1340, Product!$A$2:$H$501,5,FALSE)</f>
        <v>Luna, Anderson and Bowman</v>
      </c>
      <c r="N1340" s="12">
        <f>VLOOKUP(I1340, Product!$A$2:$I$501,8,FALSE)</f>
        <v>48.01</v>
      </c>
      <c r="O1340" s="12">
        <f>VLOOKUP(I1340, Product!$A$2:$I$501,9,FALSE)</f>
        <v>439</v>
      </c>
      <c r="P1340" s="11" t="s">
        <v>1789</v>
      </c>
      <c r="Q1340" s="11" t="str">
        <f>VLOOKUP(P1340,Store_Dim!$A$2:$E$21,2,FALSE)</f>
        <v>Hill, Wagner and Ballard</v>
      </c>
      <c r="R1340" s="11" t="str">
        <f>VLOOKUP(P1340,Store_Dim!$A$2:$E$21,3,FALSE)</f>
        <v>East</v>
      </c>
      <c r="S1340" s="11" t="str">
        <f>VLOOKUP(P1340,Store_Dim!$A$2:$E$21,4,FALSE)</f>
        <v>East Davidville</v>
      </c>
      <c r="T1340" s="11" t="str">
        <f>VLOOKUP(P1340,Store_Dim!$A$2:$E$21,5,FALSE)</f>
        <v>Online</v>
      </c>
      <c r="U1340" s="11" t="s">
        <v>2228</v>
      </c>
      <c r="V1340" s="14">
        <f>VLOOKUP(Table1[[#This Row],[Sales_ID]],Sales!$A$2:$O$2001,2,FALSE)</f>
        <v>45817</v>
      </c>
      <c r="W1340" s="15">
        <f>VLOOKUP(Table1[[#This Row],[Sales_ID]],Sales!$A$2:$O$2001,12,FALSE)</f>
        <v>1</v>
      </c>
      <c r="X1340" s="16" t="str">
        <f>TEXT(VLOOKUP(Table1[[#This Row],[Sales_ID]],Sales!$A$2:$O$2001,13,FALSE),"₹#,##0")</f>
        <v>₹753</v>
      </c>
      <c r="Y1340" s="51">
        <f>VLOOKUP(Table1[[#This Row],[Sales_ID]],Sales!$A$2:$O$2001,14,FALSE)</f>
        <v>0.04</v>
      </c>
      <c r="Z1340" s="11" t="str">
        <f>VLOOKUP(Table1[[#This Row],[Sales_ID]],Sales!$A$2:$O$2001,10,FALSE)</f>
        <v>COD</v>
      </c>
      <c r="AA1340" s="50">
        <f>VLOOKUP(Table1[[#This Row],[Sales_ID]],Sales!$A$2:$O$2001,15,FALSE)</f>
        <v>723.25439999999992</v>
      </c>
    </row>
    <row r="1341" spans="1:27" x14ac:dyDescent="0.3">
      <c r="A1341" s="11" t="s">
        <v>657</v>
      </c>
      <c r="B1341" s="11" t="str">
        <f>PROPER(VLOOKUP(A1341,Customer!$A$2:$J$501,9,FALSE))</f>
        <v>Mary Boyd</v>
      </c>
      <c r="C1341" s="11" t="str">
        <f>PROPER(VLOOKUP(A1341,Customer!$A$2:$H$501,3,FALSE))</f>
        <v>25</v>
      </c>
      <c r="D1341" s="11" t="str">
        <f>PROPER(VLOOKUP(A1341,Customer!$A$2:$H$501,4,FALSE))</f>
        <v>Female</v>
      </c>
      <c r="E1341" s="11" t="str">
        <f>PROPER(VLOOKUP(A1341,Customer!$A$2:$H$501,5,FALSE))</f>
        <v>New Logan</v>
      </c>
      <c r="F1341" s="11" t="str">
        <f>PROPER(VLOOKUP(A1341,Customer!$A$2:$H$501,6,FALSE))</f>
        <v>Michigan</v>
      </c>
      <c r="G1341" s="11" t="str">
        <f>VLOOKUP(A1341,Customer!$A$2:$H$501,7,FALSE)</f>
        <v>USA</v>
      </c>
      <c r="H1341" s="11" t="str">
        <f>PROPER(VLOOKUP(A1341,Customer!$A$1:$J$501,10,FALSE))</f>
        <v>Bronze</v>
      </c>
      <c r="I1341" s="11" t="s">
        <v>1690</v>
      </c>
      <c r="J1341" s="11" t="str">
        <f>VLOOKUP(I1341, Product!$A$2:$H$501, 2,FALSE)</f>
        <v>Hair Repair Oil Treatment</v>
      </c>
      <c r="K1341" s="11" t="str">
        <f>VLOOKUP(I1341,Product!$A$2:$H$501,3,FALSE)</f>
        <v>Beauty</v>
      </c>
      <c r="L1341" s="11" t="str">
        <f>VLOOKUP(I1341, Product!$A$2:$H$501, 4,FALSE)</f>
        <v>Haircare</v>
      </c>
      <c r="M1341" s="11" t="str">
        <f>VLOOKUP(I1341, Product!$A$2:$H$501,5,FALSE)</f>
        <v>Hopkins Ltd</v>
      </c>
      <c r="N1341" s="12">
        <f>VLOOKUP(I1341, Product!$A$2:$I$501,8,FALSE)</f>
        <v>214.32</v>
      </c>
      <c r="O1341" s="12">
        <f>VLOOKUP(I1341, Product!$A$2:$I$501,9,FALSE)</f>
        <v>383</v>
      </c>
      <c r="P1341" s="11" t="s">
        <v>1794</v>
      </c>
      <c r="Q1341" s="11" t="str">
        <f>VLOOKUP(P1341,Store_Dim!$A$2:$E$21,2,FALSE)</f>
        <v>Thomas, Bridges and Harris</v>
      </c>
      <c r="R1341" s="11" t="str">
        <f>VLOOKUP(P1341,Store_Dim!$A$2:$E$21,3,FALSE)</f>
        <v>North</v>
      </c>
      <c r="S1341" s="11" t="str">
        <f>VLOOKUP(P1341,Store_Dim!$A$2:$E$21,4,FALSE)</f>
        <v>Sabrinatown</v>
      </c>
      <c r="T1341" s="11" t="str">
        <f>VLOOKUP(P1341,Store_Dim!$A$2:$E$21,5,FALSE)</f>
        <v>Online</v>
      </c>
      <c r="U1341" s="11" t="s">
        <v>2229</v>
      </c>
      <c r="V1341" s="14">
        <f>VLOOKUP(Table1[[#This Row],[Sales_ID]],Sales!$A$2:$O$2001,2,FALSE)</f>
        <v>45576</v>
      </c>
      <c r="W1341" s="15">
        <f>VLOOKUP(Table1[[#This Row],[Sales_ID]],Sales!$A$2:$O$2001,12,FALSE)</f>
        <v>4</v>
      </c>
      <c r="X1341" s="16" t="str">
        <f>TEXT(VLOOKUP(Table1[[#This Row],[Sales_ID]],Sales!$A$2:$O$2001,13,FALSE),"₹#,##0")</f>
        <v>₹849</v>
      </c>
      <c r="Y1341" s="51">
        <f>VLOOKUP(Table1[[#This Row],[Sales_ID]],Sales!$A$2:$O$2001,14,FALSE)</f>
        <v>0.12</v>
      </c>
      <c r="Z1341" s="11" t="str">
        <f>VLOOKUP(Table1[[#This Row],[Sales_ID]],Sales!$A$2:$O$2001,10,FALSE)</f>
        <v>COD</v>
      </c>
      <c r="AA1341" s="50">
        <f>VLOOKUP(Table1[[#This Row],[Sales_ID]],Sales!$A$2:$O$2001,15,FALSE)</f>
        <v>2989.0783999999999</v>
      </c>
    </row>
    <row r="1342" spans="1:27" x14ac:dyDescent="0.3">
      <c r="A1342" s="11" t="s">
        <v>1184</v>
      </c>
      <c r="B1342" s="11" t="str">
        <f>PROPER(VLOOKUP(A1342,Customer!$A$2:$J$501,9,FALSE))</f>
        <v>Tanya Lopez</v>
      </c>
      <c r="C1342" s="11" t="str">
        <f>PROPER(VLOOKUP(A1342,Customer!$A$2:$H$501,3,FALSE))</f>
        <v>34</v>
      </c>
      <c r="D1342" s="11" t="str">
        <f>PROPER(VLOOKUP(A1342,Customer!$A$2:$H$501,4,FALSE))</f>
        <v>Female</v>
      </c>
      <c r="E1342" s="11" t="str">
        <f>PROPER(VLOOKUP(A1342,Customer!$A$2:$H$501,5,FALSE))</f>
        <v>West Jeffreyburgh</v>
      </c>
      <c r="F1342" s="11" t="str">
        <f>PROPER(VLOOKUP(A1342,Customer!$A$2:$H$501,6,FALSE))</f>
        <v>Iowa</v>
      </c>
      <c r="G1342" s="11" t="str">
        <f>VLOOKUP(A1342,Customer!$A$2:$H$501,7,FALSE)</f>
        <v>USA</v>
      </c>
      <c r="H1342" s="11" t="str">
        <f>PROPER(VLOOKUP(A1342,Customer!$A$1:$J$501,10,FALSE))</f>
        <v>Gold</v>
      </c>
      <c r="I1342" s="11" t="s">
        <v>1588</v>
      </c>
      <c r="J1342" s="11" t="str">
        <f>VLOOKUP(I1342, Product!$A$2:$H$501, 2,FALSE)</f>
        <v>Outdoor Sports Water Bottle</v>
      </c>
      <c r="K1342" s="11" t="str">
        <f>VLOOKUP(I1342,Product!$A$2:$H$501,3,FALSE)</f>
        <v>Sports</v>
      </c>
      <c r="L1342" s="11" t="str">
        <f>VLOOKUP(I1342, Product!$A$2:$H$501, 4,FALSE)</f>
        <v>Accessories</v>
      </c>
      <c r="M1342" s="11" t="str">
        <f>VLOOKUP(I1342, Product!$A$2:$H$501,5,FALSE)</f>
        <v>Soto-Ellis</v>
      </c>
      <c r="N1342" s="12">
        <f>VLOOKUP(I1342, Product!$A$2:$I$501,8,FALSE)</f>
        <v>131.51</v>
      </c>
      <c r="O1342" s="12">
        <f>VLOOKUP(I1342, Product!$A$2:$I$501,9,FALSE)</f>
        <v>281.95833333333331</v>
      </c>
      <c r="P1342" s="11" t="s">
        <v>1752</v>
      </c>
      <c r="Q1342" s="11" t="str">
        <f>VLOOKUP(P1342,Store_Dim!$A$2:$E$21,2,FALSE)</f>
        <v>Rivera-Warner</v>
      </c>
      <c r="R1342" s="11" t="str">
        <f>VLOOKUP(P1342,Store_Dim!$A$2:$E$21,3,FALSE)</f>
        <v>East</v>
      </c>
      <c r="S1342" s="11" t="str">
        <f>VLOOKUP(P1342,Store_Dim!$A$2:$E$21,4,FALSE)</f>
        <v>Washingtonfurt</v>
      </c>
      <c r="T1342" s="11" t="str">
        <f>VLOOKUP(P1342,Store_Dim!$A$2:$E$21,5,FALSE)</f>
        <v>Flagship</v>
      </c>
      <c r="U1342" s="11" t="s">
        <v>2230</v>
      </c>
      <c r="V1342" s="14">
        <f>VLOOKUP(Table1[[#This Row],[Sales_ID]],Sales!$A$2:$O$2001,2,FALSE)</f>
        <v>45495</v>
      </c>
      <c r="W1342" s="15">
        <f>VLOOKUP(Table1[[#This Row],[Sales_ID]],Sales!$A$2:$O$2001,12,FALSE)</f>
        <v>4</v>
      </c>
      <c r="X1342" s="16" t="str">
        <f>TEXT(VLOOKUP(Table1[[#This Row],[Sales_ID]],Sales!$A$2:$O$2001,13,FALSE),"₹#,##0")</f>
        <v>₹585</v>
      </c>
      <c r="Y1342" s="51">
        <f>VLOOKUP(Table1[[#This Row],[Sales_ID]],Sales!$A$2:$O$2001,14,FALSE)</f>
        <v>0.25</v>
      </c>
      <c r="Z1342" s="11" t="str">
        <f>VLOOKUP(Table1[[#This Row],[Sales_ID]],Sales!$A$2:$O$2001,10,FALSE)</f>
        <v>COD</v>
      </c>
      <c r="AA1342" s="50">
        <f>VLOOKUP(Table1[[#This Row],[Sales_ID]],Sales!$A$2:$O$2001,15,FALSE)</f>
        <v>1756.35</v>
      </c>
    </row>
    <row r="1343" spans="1:27" x14ac:dyDescent="0.3">
      <c r="A1343" s="11" t="s">
        <v>1466</v>
      </c>
      <c r="B1343" s="11" t="str">
        <f>PROPER(VLOOKUP(A1343,Customer!$A$2:$J$501,9,FALSE))</f>
        <v>Elizabeth Foster</v>
      </c>
      <c r="C1343" s="11" t="str">
        <f>PROPER(VLOOKUP(A1343,Customer!$A$2:$H$501,3,FALSE))</f>
        <v>33</v>
      </c>
      <c r="D1343" s="11" t="str">
        <f>PROPER(VLOOKUP(A1343,Customer!$A$2:$H$501,4,FALSE))</f>
        <v>Female</v>
      </c>
      <c r="E1343" s="11" t="str">
        <f>PROPER(VLOOKUP(A1343,Customer!$A$2:$H$501,5,FALSE))</f>
        <v>Anthonymouth</v>
      </c>
      <c r="F1343" s="11" t="str">
        <f>PROPER(VLOOKUP(A1343,Customer!$A$2:$H$501,6,FALSE))</f>
        <v>Oklahoma</v>
      </c>
      <c r="G1343" s="11" t="str">
        <f>VLOOKUP(A1343,Customer!$A$2:$H$501,7,FALSE)</f>
        <v>USA</v>
      </c>
      <c r="H1343" s="11" t="str">
        <f>PROPER(VLOOKUP(A1343,Customer!$A$1:$J$501,10,FALSE))</f>
        <v>Gold</v>
      </c>
      <c r="I1343" s="11" t="s">
        <v>1698</v>
      </c>
      <c r="J1343" s="11" t="str">
        <f>VLOOKUP(I1343, Product!$A$2:$H$501, 2,FALSE)</f>
        <v>Women's Ankle Boots</v>
      </c>
      <c r="K1343" s="11" t="str">
        <f>VLOOKUP(I1343,Product!$A$2:$H$501,3,FALSE)</f>
        <v>Clothing</v>
      </c>
      <c r="L1343" s="11" t="str">
        <f>VLOOKUP(I1343, Product!$A$2:$H$501, 4,FALSE)</f>
        <v>Footwear</v>
      </c>
      <c r="M1343" s="11" t="str">
        <f>VLOOKUP(I1343, Product!$A$2:$H$501,5,FALSE)</f>
        <v>Poole PLC</v>
      </c>
      <c r="N1343" s="12">
        <f>VLOOKUP(I1343, Product!$A$2:$I$501,8,FALSE)</f>
        <v>158.13999999999999</v>
      </c>
      <c r="O1343" s="12">
        <f>VLOOKUP(I1343, Product!$A$2:$I$501,9,FALSE)</f>
        <v>82</v>
      </c>
      <c r="P1343" s="11" t="s">
        <v>1804</v>
      </c>
      <c r="Q1343" s="11" t="str">
        <f>VLOOKUP(P1343,Store_Dim!$A$2:$E$21,2,FALSE)</f>
        <v>Frederick-Wright</v>
      </c>
      <c r="R1343" s="11" t="str">
        <f>VLOOKUP(P1343,Store_Dim!$A$2:$E$21,3,FALSE)</f>
        <v>West</v>
      </c>
      <c r="S1343" s="11" t="str">
        <f>VLOOKUP(P1343,Store_Dim!$A$2:$E$21,4,FALSE)</f>
        <v>New Jimmymouth</v>
      </c>
      <c r="T1343" s="11" t="str">
        <f>VLOOKUP(P1343,Store_Dim!$A$2:$E$21,5,FALSE)</f>
        <v>Flagship</v>
      </c>
      <c r="U1343" s="11" t="s">
        <v>2231</v>
      </c>
      <c r="V1343" s="14">
        <f>VLOOKUP(Table1[[#This Row],[Sales_ID]],Sales!$A$2:$O$2001,2,FALSE)</f>
        <v>45628</v>
      </c>
      <c r="W1343" s="15">
        <f>VLOOKUP(Table1[[#This Row],[Sales_ID]],Sales!$A$2:$O$2001,12,FALSE)</f>
        <v>1</v>
      </c>
      <c r="X1343" s="16" t="str">
        <f>TEXT(VLOOKUP(Table1[[#This Row],[Sales_ID]],Sales!$A$2:$O$2001,13,FALSE),"₹#,##0")</f>
        <v>₹745</v>
      </c>
      <c r="Y1343" s="51">
        <f>VLOOKUP(Table1[[#This Row],[Sales_ID]],Sales!$A$2:$O$2001,14,FALSE)</f>
        <v>0.25</v>
      </c>
      <c r="Z1343" s="11" t="str">
        <f>VLOOKUP(Table1[[#This Row],[Sales_ID]],Sales!$A$2:$O$2001,10,FALSE)</f>
        <v>COD</v>
      </c>
      <c r="AA1343" s="50">
        <f>VLOOKUP(Table1[[#This Row],[Sales_ID]],Sales!$A$2:$O$2001,15,FALSE)</f>
        <v>558.86249999999995</v>
      </c>
    </row>
    <row r="1344" spans="1:27" x14ac:dyDescent="0.3">
      <c r="A1344" s="11" t="s">
        <v>191</v>
      </c>
      <c r="B1344" s="11" t="str">
        <f>PROPER(VLOOKUP(A1344,Customer!$A$2:$J$501,9,FALSE))</f>
        <v>Matthew Hunter Jr.</v>
      </c>
      <c r="C1344" s="11" t="str">
        <f>PROPER(VLOOKUP(A1344,Customer!$A$2:$H$501,3,FALSE))</f>
        <v>61</v>
      </c>
      <c r="D1344" s="11" t="str">
        <f>PROPER(VLOOKUP(A1344,Customer!$A$2:$H$501,4,FALSE))</f>
        <v>Female</v>
      </c>
      <c r="E1344" s="11" t="str">
        <f>PROPER(VLOOKUP(A1344,Customer!$A$2:$H$501,5,FALSE))</f>
        <v>Gregoryview</v>
      </c>
      <c r="F1344" s="11" t="str">
        <f>PROPER(VLOOKUP(A1344,Customer!$A$2:$H$501,6,FALSE))</f>
        <v>Illinois</v>
      </c>
      <c r="G1344" s="11" t="str">
        <f>VLOOKUP(A1344,Customer!$A$2:$H$501,7,FALSE)</f>
        <v>USA</v>
      </c>
      <c r="H1344" s="11" t="str">
        <f>PROPER(VLOOKUP(A1344,Customer!$A$1:$J$501,10,FALSE))</f>
        <v>Gold</v>
      </c>
      <c r="I1344" s="11" t="s">
        <v>1746</v>
      </c>
      <c r="J1344" s="11" t="str">
        <f>VLOOKUP(I1344, Product!$A$2:$H$501, 2,FALSE)</f>
        <v>Stainless Steel Cookware Set</v>
      </c>
      <c r="K1344" s="11" t="str">
        <f>VLOOKUP(I1344,Product!$A$2:$H$501,3,FALSE)</f>
        <v>Home</v>
      </c>
      <c r="L1344" s="11" t="str">
        <f>VLOOKUP(I1344, Product!$A$2:$H$501, 4,FALSE)</f>
        <v>Kitchen</v>
      </c>
      <c r="M1344" s="11" t="str">
        <f>VLOOKUP(I1344, Product!$A$2:$H$501,5,FALSE)</f>
        <v>Campbell Ltd</v>
      </c>
      <c r="N1344" s="12">
        <f>VLOOKUP(I1344, Product!$A$2:$I$501,8,FALSE)</f>
        <v>201.41</v>
      </c>
      <c r="O1344" s="12">
        <f>VLOOKUP(I1344, Product!$A$2:$I$501,9,FALSE)</f>
        <v>146</v>
      </c>
      <c r="P1344" s="11" t="s">
        <v>1761</v>
      </c>
      <c r="Q1344" s="11" t="str">
        <f>VLOOKUP(P1344,Store_Dim!$A$2:$E$21,2,FALSE)</f>
        <v>Black-Horn</v>
      </c>
      <c r="R1344" s="11" t="str">
        <f>VLOOKUP(P1344,Store_Dim!$A$2:$E$21,3,FALSE)</f>
        <v>South</v>
      </c>
      <c r="S1344" s="11" t="str">
        <f>VLOOKUP(P1344,Store_Dim!$A$2:$E$21,4,FALSE)</f>
        <v>North Nancyview</v>
      </c>
      <c r="T1344" s="11" t="str">
        <f>VLOOKUP(P1344,Store_Dim!$A$2:$E$21,5,FALSE)</f>
        <v>Outlet</v>
      </c>
      <c r="U1344" s="11" t="s">
        <v>2232</v>
      </c>
      <c r="V1344" s="14">
        <f>VLOOKUP(Table1[[#This Row],[Sales_ID]],Sales!$A$2:$O$2001,2,FALSE)</f>
        <v>45244</v>
      </c>
      <c r="W1344" s="15">
        <f>VLOOKUP(Table1[[#This Row],[Sales_ID]],Sales!$A$2:$O$2001,12,FALSE)</f>
        <v>1</v>
      </c>
      <c r="X1344" s="16" t="str">
        <f>TEXT(VLOOKUP(Table1[[#This Row],[Sales_ID]],Sales!$A$2:$O$2001,13,FALSE),"₹#,##0")</f>
        <v>₹849</v>
      </c>
      <c r="Y1344" s="51">
        <f>VLOOKUP(Table1[[#This Row],[Sales_ID]],Sales!$A$2:$O$2001,14,FALSE)</f>
        <v>0.04</v>
      </c>
      <c r="Z1344" s="11" t="str">
        <f>VLOOKUP(Table1[[#This Row],[Sales_ID]],Sales!$A$2:$O$2001,10,FALSE)</f>
        <v>COD</v>
      </c>
      <c r="AA1344" s="50">
        <f>VLOOKUP(Table1[[#This Row],[Sales_ID]],Sales!$A$2:$O$2001,15,FALSE)</f>
        <v>814.74239999999998</v>
      </c>
    </row>
    <row r="1345" spans="1:27" x14ac:dyDescent="0.3">
      <c r="A1345" s="11" t="s">
        <v>1283</v>
      </c>
      <c r="B1345" s="11" t="str">
        <f>PROPER(VLOOKUP(A1345,Customer!$A$2:$J$501,9,FALSE))</f>
        <v>Megan Ryan</v>
      </c>
      <c r="C1345" s="11" t="str">
        <f>PROPER(VLOOKUP(A1345,Customer!$A$2:$H$501,3,FALSE))</f>
        <v>59</v>
      </c>
      <c r="D1345" s="11" t="str">
        <f>PROPER(VLOOKUP(A1345,Customer!$A$2:$H$501,4,FALSE))</f>
        <v>Female</v>
      </c>
      <c r="E1345" s="11" t="str">
        <f>PROPER(VLOOKUP(A1345,Customer!$A$2:$H$501,5,FALSE))</f>
        <v>Andrewsfurt</v>
      </c>
      <c r="F1345" s="11" t="str">
        <f>PROPER(VLOOKUP(A1345,Customer!$A$2:$H$501,6,FALSE))</f>
        <v>Idaho</v>
      </c>
      <c r="G1345" s="11" t="str">
        <f>VLOOKUP(A1345,Customer!$A$2:$H$501,7,FALSE)</f>
        <v>USA</v>
      </c>
      <c r="H1345" s="11" t="str">
        <f>PROPER(VLOOKUP(A1345,Customer!$A$1:$J$501,10,FALSE))</f>
        <v>Bronze</v>
      </c>
      <c r="I1345" s="11" t="s">
        <v>1688</v>
      </c>
      <c r="J1345" s="11" t="str">
        <f>VLOOKUP(I1345, Product!$A$2:$H$501, 2,FALSE)</f>
        <v>Kitchen Storage Rack</v>
      </c>
      <c r="K1345" s="11" t="str">
        <f>VLOOKUP(I1345,Product!$A$2:$H$501,3,FALSE)</f>
        <v>Home</v>
      </c>
      <c r="L1345" s="11" t="str">
        <f>VLOOKUP(I1345, Product!$A$2:$H$501, 4,FALSE)</f>
        <v>Storage</v>
      </c>
      <c r="M1345" s="11" t="str">
        <f>VLOOKUP(I1345, Product!$A$2:$H$501,5,FALSE)</f>
        <v>Duran Group</v>
      </c>
      <c r="N1345" s="12">
        <f>VLOOKUP(I1345, Product!$A$2:$I$501,8,FALSE)</f>
        <v>138.05000000000001</v>
      </c>
      <c r="O1345" s="12">
        <f>VLOOKUP(I1345, Product!$A$2:$I$501,9,FALSE)</f>
        <v>89</v>
      </c>
      <c r="P1345" s="11" t="s">
        <v>1799</v>
      </c>
      <c r="Q1345" s="11" t="str">
        <f>VLOOKUP(P1345,Store_Dim!$A$2:$E$21,2,FALSE)</f>
        <v>Mcdonald Inc</v>
      </c>
      <c r="R1345" s="11" t="str">
        <f>VLOOKUP(P1345,Store_Dim!$A$2:$E$21,3,FALSE)</f>
        <v>South</v>
      </c>
      <c r="S1345" s="11" t="str">
        <f>VLOOKUP(P1345,Store_Dim!$A$2:$E$21,4,FALSE)</f>
        <v>Christopherland</v>
      </c>
      <c r="T1345" s="11" t="str">
        <f>VLOOKUP(P1345,Store_Dim!$A$2:$E$21,5,FALSE)</f>
        <v>Outlet</v>
      </c>
      <c r="U1345" s="11" t="s">
        <v>2233</v>
      </c>
      <c r="V1345" s="14">
        <f>VLOOKUP(Table1[[#This Row],[Sales_ID]],Sales!$A$2:$O$2001,2,FALSE)</f>
        <v>45336</v>
      </c>
      <c r="W1345" s="15">
        <f>VLOOKUP(Table1[[#This Row],[Sales_ID]],Sales!$A$2:$O$2001,12,FALSE)</f>
        <v>2</v>
      </c>
      <c r="X1345" s="16" t="str">
        <f>TEXT(VLOOKUP(Table1[[#This Row],[Sales_ID]],Sales!$A$2:$O$2001,13,FALSE),"₹#,##0")</f>
        <v>₹248</v>
      </c>
      <c r="Y1345" s="51">
        <f>VLOOKUP(Table1[[#This Row],[Sales_ID]],Sales!$A$2:$O$2001,14,FALSE)</f>
        <v>0.1</v>
      </c>
      <c r="Z1345" s="11" t="str">
        <f>VLOOKUP(Table1[[#This Row],[Sales_ID]],Sales!$A$2:$O$2001,10,FALSE)</f>
        <v>PayPal</v>
      </c>
      <c r="AA1345" s="50">
        <f>VLOOKUP(Table1[[#This Row],[Sales_ID]],Sales!$A$2:$O$2001,15,FALSE)</f>
        <v>445.80599999999998</v>
      </c>
    </row>
    <row r="1346" spans="1:27" x14ac:dyDescent="0.3">
      <c r="A1346" s="11" t="s">
        <v>153</v>
      </c>
      <c r="B1346" s="11" t="str">
        <f>PROPER(VLOOKUP(A1346,Customer!$A$2:$J$501,9,FALSE))</f>
        <v>Tonya Reynolds</v>
      </c>
      <c r="C1346" s="11" t="str">
        <f>PROPER(VLOOKUP(A1346,Customer!$A$2:$H$501,3,FALSE))</f>
        <v>55</v>
      </c>
      <c r="D1346" s="11" t="str">
        <f>PROPER(VLOOKUP(A1346,Customer!$A$2:$H$501,4,FALSE))</f>
        <v>Female</v>
      </c>
      <c r="E1346" s="11" t="str">
        <f>PROPER(VLOOKUP(A1346,Customer!$A$2:$H$501,5,FALSE))</f>
        <v>Darleneton</v>
      </c>
      <c r="F1346" s="11" t="str">
        <f>PROPER(VLOOKUP(A1346,Customer!$A$2:$H$501,6,FALSE))</f>
        <v>Michigan</v>
      </c>
      <c r="G1346" s="11" t="str">
        <f>VLOOKUP(A1346,Customer!$A$2:$H$501,7,FALSE)</f>
        <v>USA</v>
      </c>
      <c r="H1346" s="11" t="str">
        <f>PROPER(VLOOKUP(A1346,Customer!$A$1:$J$501,10,FALSE))</f>
        <v>Gold</v>
      </c>
      <c r="I1346" s="11" t="s">
        <v>1696</v>
      </c>
      <c r="J1346" s="11" t="str">
        <f>VLOOKUP(I1346, Product!$A$2:$H$501, 2,FALSE)</f>
        <v>Bluetooth Car Audio System</v>
      </c>
      <c r="K1346" s="11" t="str">
        <f>VLOOKUP(I1346,Product!$A$2:$H$501,3,FALSE)</f>
        <v>Electronics</v>
      </c>
      <c r="L1346" s="11" t="str">
        <f>VLOOKUP(I1346, Product!$A$2:$H$501, 4,FALSE)</f>
        <v>Audio</v>
      </c>
      <c r="M1346" s="11" t="str">
        <f>VLOOKUP(I1346, Product!$A$2:$H$501,5,FALSE)</f>
        <v>Bruce-Bowen</v>
      </c>
      <c r="N1346" s="12">
        <f>VLOOKUP(I1346, Product!$A$2:$I$501,8,FALSE)</f>
        <v>403.71</v>
      </c>
      <c r="O1346" s="12">
        <f>VLOOKUP(I1346, Product!$A$2:$I$501,9,FALSE)</f>
        <v>159</v>
      </c>
      <c r="P1346" s="11" t="s">
        <v>1766</v>
      </c>
      <c r="Q1346" s="11" t="str">
        <f>VLOOKUP(P1346,Store_Dim!$A$2:$E$21,2,FALSE)</f>
        <v>Johnson-Wright</v>
      </c>
      <c r="R1346" s="11" t="str">
        <f>VLOOKUP(P1346,Store_Dim!$A$2:$E$21,3,FALSE)</f>
        <v>North</v>
      </c>
      <c r="S1346" s="11" t="str">
        <f>VLOOKUP(P1346,Store_Dim!$A$2:$E$21,4,FALSE)</f>
        <v>Hoodberg</v>
      </c>
      <c r="T1346" s="11" t="str">
        <f>VLOOKUP(P1346,Store_Dim!$A$2:$E$21,5,FALSE)</f>
        <v>Outlet</v>
      </c>
      <c r="U1346" s="11" t="s">
        <v>2234</v>
      </c>
      <c r="V1346" s="14">
        <f>VLOOKUP(Table1[[#This Row],[Sales_ID]],Sales!$A$2:$O$2001,2,FALSE)</f>
        <v>45465</v>
      </c>
      <c r="W1346" s="15">
        <f>VLOOKUP(Table1[[#This Row],[Sales_ID]],Sales!$A$2:$O$2001,12,FALSE)</f>
        <v>3</v>
      </c>
      <c r="X1346" s="16" t="str">
        <f>TEXT(VLOOKUP(Table1[[#This Row],[Sales_ID]],Sales!$A$2:$O$2001,13,FALSE),"₹#,##0")</f>
        <v>₹221</v>
      </c>
      <c r="Y1346" s="51">
        <f>VLOOKUP(Table1[[#This Row],[Sales_ID]],Sales!$A$2:$O$2001,14,FALSE)</f>
        <v>0.02</v>
      </c>
      <c r="Z1346" s="11" t="str">
        <f>VLOOKUP(Table1[[#This Row],[Sales_ID]],Sales!$A$2:$O$2001,10,FALSE)</f>
        <v>PayPal</v>
      </c>
      <c r="AA1346" s="50">
        <f>VLOOKUP(Table1[[#This Row],[Sales_ID]],Sales!$A$2:$O$2001,15,FALSE)</f>
        <v>648.29939999999999</v>
      </c>
    </row>
    <row r="1347" spans="1:27" x14ac:dyDescent="0.3">
      <c r="A1347" s="11" t="s">
        <v>1029</v>
      </c>
      <c r="B1347" s="11" t="str">
        <f>PROPER(VLOOKUP(A1347,Customer!$A$2:$J$501,9,FALSE))</f>
        <v>Reginald Willis</v>
      </c>
      <c r="C1347" s="11" t="str">
        <f>PROPER(VLOOKUP(A1347,Customer!$A$2:$H$501,3,FALSE))</f>
        <v>62</v>
      </c>
      <c r="D1347" s="11" t="str">
        <f>PROPER(VLOOKUP(A1347,Customer!$A$2:$H$501,4,FALSE))</f>
        <v>Female</v>
      </c>
      <c r="E1347" s="11" t="str">
        <f>PROPER(VLOOKUP(A1347,Customer!$A$2:$H$501,5,FALSE))</f>
        <v>Kellybury</v>
      </c>
      <c r="F1347" s="11" t="str">
        <f>PROPER(VLOOKUP(A1347,Customer!$A$2:$H$501,6,FALSE))</f>
        <v>New York</v>
      </c>
      <c r="G1347" s="11" t="str">
        <f>VLOOKUP(A1347,Customer!$A$2:$H$501,7,FALSE)</f>
        <v>USA</v>
      </c>
      <c r="H1347" s="11" t="str">
        <f>PROPER(VLOOKUP(A1347,Customer!$A$1:$J$501,10,FALSE))</f>
        <v>Bronze</v>
      </c>
      <c r="I1347" s="11" t="s">
        <v>1578</v>
      </c>
      <c r="J1347" s="11" t="str">
        <f>VLOOKUP(I1347, Product!$A$2:$H$501, 2,FALSE)</f>
        <v>4K Home Projector</v>
      </c>
      <c r="K1347" s="11" t="str">
        <f>VLOOKUP(I1347,Product!$A$2:$H$501,3,FALSE)</f>
        <v>Electronics</v>
      </c>
      <c r="L1347" s="11" t="str">
        <f>VLOOKUP(I1347, Product!$A$2:$H$501, 4,FALSE)</f>
        <v>Appliances</v>
      </c>
      <c r="M1347" s="11" t="str">
        <f>VLOOKUP(I1347, Product!$A$2:$H$501,5,FALSE)</f>
        <v>Thomas LLC</v>
      </c>
      <c r="N1347" s="12">
        <f>VLOOKUP(I1347, Product!$A$2:$I$501,8,FALSE)</f>
        <v>465.34</v>
      </c>
      <c r="O1347" s="12">
        <f>VLOOKUP(I1347, Product!$A$2:$I$501,9,FALSE)</f>
        <v>301</v>
      </c>
      <c r="P1347" s="11" t="s">
        <v>1804</v>
      </c>
      <c r="Q1347" s="11" t="str">
        <f>VLOOKUP(P1347,Store_Dim!$A$2:$E$21,2,FALSE)</f>
        <v>Frederick-Wright</v>
      </c>
      <c r="R1347" s="11" t="str">
        <f>VLOOKUP(P1347,Store_Dim!$A$2:$E$21,3,FALSE)</f>
        <v>West</v>
      </c>
      <c r="S1347" s="11" t="str">
        <f>VLOOKUP(P1347,Store_Dim!$A$2:$E$21,4,FALSE)</f>
        <v>New Jimmymouth</v>
      </c>
      <c r="T1347" s="11" t="str">
        <f>VLOOKUP(P1347,Store_Dim!$A$2:$E$21,5,FALSE)</f>
        <v>Flagship</v>
      </c>
      <c r="U1347" s="11" t="s">
        <v>2235</v>
      </c>
      <c r="V1347" s="14">
        <f>VLOOKUP(Table1[[#This Row],[Sales_ID]],Sales!$A$2:$O$2001,2,FALSE)</f>
        <v>45837</v>
      </c>
      <c r="W1347" s="15">
        <f>VLOOKUP(Table1[[#This Row],[Sales_ID]],Sales!$A$2:$O$2001,12,FALSE)</f>
        <v>4</v>
      </c>
      <c r="X1347" s="16" t="str">
        <f>TEXT(VLOOKUP(Table1[[#This Row],[Sales_ID]],Sales!$A$2:$O$2001,13,FALSE),"₹#,##0")</f>
        <v>₹371</v>
      </c>
      <c r="Y1347" s="51">
        <f>VLOOKUP(Table1[[#This Row],[Sales_ID]],Sales!$A$2:$O$2001,14,FALSE)</f>
        <v>0.08</v>
      </c>
      <c r="Z1347" s="11" t="str">
        <f>VLOOKUP(Table1[[#This Row],[Sales_ID]],Sales!$A$2:$O$2001,10,FALSE)</f>
        <v>Credit Card</v>
      </c>
      <c r="AA1347" s="50">
        <f>VLOOKUP(Table1[[#This Row],[Sales_ID]],Sales!$A$2:$O$2001,15,FALSE)</f>
        <v>1363.9184</v>
      </c>
    </row>
    <row r="1348" spans="1:27" x14ac:dyDescent="0.3">
      <c r="A1348" s="11" t="s">
        <v>954</v>
      </c>
      <c r="B1348" s="11" t="str">
        <f>PROPER(VLOOKUP(A1348,Customer!$A$2:$J$501,9,FALSE))</f>
        <v>Edward Cole</v>
      </c>
      <c r="C1348" s="11" t="str">
        <f>PROPER(VLOOKUP(A1348,Customer!$A$2:$H$501,3,FALSE))</f>
        <v>36</v>
      </c>
      <c r="D1348" s="11" t="str">
        <f>PROPER(VLOOKUP(A1348,Customer!$A$2:$H$501,4,FALSE))</f>
        <v>Male</v>
      </c>
      <c r="E1348" s="11" t="str">
        <f>PROPER(VLOOKUP(A1348,Customer!$A$2:$H$501,5,FALSE))</f>
        <v>Lake Charlotte</v>
      </c>
      <c r="F1348" s="11" t="str">
        <f>PROPER(VLOOKUP(A1348,Customer!$A$2:$H$501,6,FALSE))</f>
        <v>Arizona</v>
      </c>
      <c r="G1348" s="11" t="str">
        <f>VLOOKUP(A1348,Customer!$A$2:$H$501,7,FALSE)</f>
        <v>USA</v>
      </c>
      <c r="H1348" s="11" t="str">
        <f>PROPER(VLOOKUP(A1348,Customer!$A$1:$J$501,10,FALSE))</f>
        <v>Gold</v>
      </c>
      <c r="I1348" s="11" t="s">
        <v>1594</v>
      </c>
      <c r="J1348" s="11" t="str">
        <f>VLOOKUP(I1348, Product!$A$2:$H$501, 2,FALSE)</f>
        <v>Men's Formal Shirt</v>
      </c>
      <c r="K1348" s="11" t="str">
        <f>VLOOKUP(I1348,Product!$A$2:$H$501,3,FALSE)</f>
        <v>Clothing</v>
      </c>
      <c r="L1348" s="11" t="str">
        <f>VLOOKUP(I1348, Product!$A$2:$H$501, 4,FALSE)</f>
        <v>Tops</v>
      </c>
      <c r="M1348" s="11" t="str">
        <f>VLOOKUP(I1348, Product!$A$2:$H$501,5,FALSE)</f>
        <v>Moon, Mora and Santos</v>
      </c>
      <c r="N1348" s="12">
        <f>VLOOKUP(I1348, Product!$A$2:$I$501,8,FALSE)</f>
        <v>265.73266666666666</v>
      </c>
      <c r="O1348" s="12">
        <f>VLOOKUP(I1348, Product!$A$2:$I$501,9,FALSE)</f>
        <v>360</v>
      </c>
      <c r="P1348" s="11" t="s">
        <v>1782</v>
      </c>
      <c r="Q1348" s="11" t="str">
        <f>VLOOKUP(P1348,Store_Dim!$A$2:$E$21,2,FALSE)</f>
        <v>Bean, Jones and Park</v>
      </c>
      <c r="R1348" s="11" t="str">
        <f>VLOOKUP(P1348,Store_Dim!$A$2:$E$21,3,FALSE)</f>
        <v>West</v>
      </c>
      <c r="S1348" s="11" t="str">
        <f>VLOOKUP(P1348,Store_Dim!$A$2:$E$21,4,FALSE)</f>
        <v>Thompsonborough</v>
      </c>
      <c r="T1348" s="11" t="str">
        <f>VLOOKUP(P1348,Store_Dim!$A$2:$E$21,5,FALSE)</f>
        <v>Online</v>
      </c>
      <c r="U1348" s="11" t="s">
        <v>1867</v>
      </c>
      <c r="V1348" s="14">
        <f>VLOOKUP(Table1[[#This Row],[Sales_ID]],Sales!$A$2:$O$2001,2,FALSE)</f>
        <v>45241</v>
      </c>
      <c r="W1348" s="15">
        <f>VLOOKUP(Table1[[#This Row],[Sales_ID]],Sales!$A$2:$O$2001,12,FALSE)</f>
        <v>3</v>
      </c>
      <c r="X1348" s="16" t="str">
        <f>TEXT(VLOOKUP(Table1[[#This Row],[Sales_ID]],Sales!$A$2:$O$2001,13,FALSE),"₹#,##0")</f>
        <v>₹342</v>
      </c>
      <c r="Y1348" s="51">
        <f>VLOOKUP(Table1[[#This Row],[Sales_ID]],Sales!$A$2:$O$2001,14,FALSE)</f>
        <v>0.08</v>
      </c>
      <c r="Z1348" s="11" t="str">
        <f>VLOOKUP(Table1[[#This Row],[Sales_ID]],Sales!$A$2:$O$2001,10,FALSE)</f>
        <v>PayPal</v>
      </c>
      <c r="AA1348" s="50">
        <f>VLOOKUP(Table1[[#This Row],[Sales_ID]],Sales!$A$2:$O$2001,15,FALSE)</f>
        <v>945.21720000000016</v>
      </c>
    </row>
    <row r="1349" spans="1:27" x14ac:dyDescent="0.3">
      <c r="A1349" s="11" t="s">
        <v>1220</v>
      </c>
      <c r="B1349" s="11" t="str">
        <f>PROPER(VLOOKUP(A1349,Customer!$A$2:$J$501,9,FALSE))</f>
        <v>Heidi Tyler</v>
      </c>
      <c r="C1349" s="11" t="str">
        <f>PROPER(VLOOKUP(A1349,Customer!$A$2:$H$501,3,FALSE))</f>
        <v>40</v>
      </c>
      <c r="D1349" s="11" t="str">
        <f>PROPER(VLOOKUP(A1349,Customer!$A$2:$H$501,4,FALSE))</f>
        <v>Female</v>
      </c>
      <c r="E1349" s="11" t="str">
        <f>PROPER(VLOOKUP(A1349,Customer!$A$2:$H$501,5,FALSE))</f>
        <v>Dawnstad</v>
      </c>
      <c r="F1349" s="11" t="str">
        <f>PROPER(VLOOKUP(A1349,Customer!$A$2:$H$501,6,FALSE))</f>
        <v>Oregon</v>
      </c>
      <c r="G1349" s="11" t="str">
        <f>VLOOKUP(A1349,Customer!$A$2:$H$501,7,FALSE)</f>
        <v>USA</v>
      </c>
      <c r="H1349" s="11" t="str">
        <f>PROPER(VLOOKUP(A1349,Customer!$A$1:$J$501,10,FALSE))</f>
        <v>Bronze</v>
      </c>
      <c r="I1349" s="11" t="s">
        <v>1606</v>
      </c>
      <c r="J1349" s="11" t="str">
        <f>VLOOKUP(I1349, Product!$A$2:$H$501, 2,FALSE)</f>
        <v>Fabric Sofa Throw Blanket</v>
      </c>
      <c r="K1349" s="11" t="str">
        <f>VLOOKUP(I1349,Product!$A$2:$H$501,3,FALSE)</f>
        <v>Home</v>
      </c>
      <c r="L1349" s="11" t="str">
        <f>VLOOKUP(I1349, Product!$A$2:$H$501, 4,FALSE)</f>
        <v>Decor</v>
      </c>
      <c r="M1349" s="11" t="str">
        <f>VLOOKUP(I1349, Product!$A$2:$H$501,5,FALSE)</f>
        <v>Hoffman Group</v>
      </c>
      <c r="N1349" s="12">
        <f>VLOOKUP(I1349, Product!$A$2:$I$501,8,FALSE)</f>
        <v>218.48</v>
      </c>
      <c r="O1349" s="12">
        <f>VLOOKUP(I1349, Product!$A$2:$I$501,9,FALSE)</f>
        <v>276</v>
      </c>
      <c r="P1349" s="11" t="s">
        <v>1813</v>
      </c>
      <c r="Q1349" s="11" t="str">
        <f>VLOOKUP(P1349,Store_Dim!$A$2:$E$21,2,FALSE)</f>
        <v>Mann-Austin</v>
      </c>
      <c r="R1349" s="11" t="str">
        <f>VLOOKUP(P1349,Store_Dim!$A$2:$E$21,3,FALSE)</f>
        <v>East</v>
      </c>
      <c r="S1349" s="11" t="str">
        <f>VLOOKUP(P1349,Store_Dim!$A$2:$E$21,4,FALSE)</f>
        <v>Vasquezborough</v>
      </c>
      <c r="T1349" s="11" t="str">
        <f>VLOOKUP(P1349,Store_Dim!$A$2:$E$21,5,FALSE)</f>
        <v>Online</v>
      </c>
      <c r="U1349" s="11" t="s">
        <v>2236</v>
      </c>
      <c r="V1349" s="14">
        <f>VLOOKUP(Table1[[#This Row],[Sales_ID]],Sales!$A$2:$O$2001,2,FALSE)</f>
        <v>45706</v>
      </c>
      <c r="W1349" s="15">
        <f>VLOOKUP(Table1[[#This Row],[Sales_ID]],Sales!$A$2:$O$2001,12,FALSE)</f>
        <v>4</v>
      </c>
      <c r="X1349" s="16" t="str">
        <f>TEXT(VLOOKUP(Table1[[#This Row],[Sales_ID]],Sales!$A$2:$O$2001,13,FALSE),"₹#,##0")</f>
        <v>₹350</v>
      </c>
      <c r="Y1349" s="51">
        <f>VLOOKUP(Table1[[#This Row],[Sales_ID]],Sales!$A$2:$O$2001,14,FALSE)</f>
        <v>0.11</v>
      </c>
      <c r="Z1349" s="11" t="str">
        <f>VLOOKUP(Table1[[#This Row],[Sales_ID]],Sales!$A$2:$O$2001,10,FALSE)</f>
        <v>Credit Card</v>
      </c>
      <c r="AA1349" s="50">
        <f>VLOOKUP(Table1[[#This Row],[Sales_ID]],Sales!$A$2:$O$2001,15,FALSE)</f>
        <v>1245.4304</v>
      </c>
    </row>
    <row r="1350" spans="1:27" x14ac:dyDescent="0.3">
      <c r="A1350" s="11" t="s">
        <v>168</v>
      </c>
      <c r="B1350" s="11" t="str">
        <f>PROPER(VLOOKUP(A1350,Customer!$A$2:$J$501,9,FALSE))</f>
        <v>Joseph Snow</v>
      </c>
      <c r="C1350" s="11" t="str">
        <f>PROPER(VLOOKUP(A1350,Customer!$A$2:$H$501,3,FALSE))</f>
        <v>45</v>
      </c>
      <c r="D1350" s="11" t="str">
        <f>PROPER(VLOOKUP(A1350,Customer!$A$2:$H$501,4,FALSE))</f>
        <v>Male</v>
      </c>
      <c r="E1350" s="11" t="str">
        <f>PROPER(VLOOKUP(A1350,Customer!$A$2:$H$501,5,FALSE))</f>
        <v>South Michaelfort</v>
      </c>
      <c r="F1350" s="11" t="str">
        <f>PROPER(VLOOKUP(A1350,Customer!$A$2:$H$501,6,FALSE))</f>
        <v>Vermont</v>
      </c>
      <c r="G1350" s="11" t="str">
        <f>VLOOKUP(A1350,Customer!$A$2:$H$501,7,FALSE)</f>
        <v>USA</v>
      </c>
      <c r="H1350" s="11" t="str">
        <f>PROPER(VLOOKUP(A1350,Customer!$A$1:$J$501,10,FALSE))</f>
        <v>Gold</v>
      </c>
      <c r="I1350" s="11" t="s">
        <v>1626</v>
      </c>
      <c r="J1350" s="11" t="str">
        <f>VLOOKUP(I1350, Product!$A$2:$H$501, 2,FALSE)</f>
        <v>Portable Power Bank</v>
      </c>
      <c r="K1350" s="11" t="str">
        <f>VLOOKUP(I1350,Product!$A$2:$H$501,3,FALSE)</f>
        <v>Electronics</v>
      </c>
      <c r="L1350" s="11" t="str">
        <f>VLOOKUP(I1350, Product!$A$2:$H$501, 4,FALSE)</f>
        <v>Mobile</v>
      </c>
      <c r="M1350" s="11" t="str">
        <f>VLOOKUP(I1350, Product!$A$2:$H$501,5,FALSE)</f>
        <v>Cummings and Sons</v>
      </c>
      <c r="N1350" s="12">
        <f>VLOOKUP(I1350, Product!$A$2:$I$501,8,FALSE)</f>
        <v>326.06</v>
      </c>
      <c r="O1350" s="12">
        <f>VLOOKUP(I1350, Product!$A$2:$I$501,9,FALSE)</f>
        <v>301</v>
      </c>
      <c r="P1350" s="11" t="s">
        <v>1794</v>
      </c>
      <c r="Q1350" s="11" t="str">
        <f>VLOOKUP(P1350,Store_Dim!$A$2:$E$21,2,FALSE)</f>
        <v>Thomas, Bridges and Harris</v>
      </c>
      <c r="R1350" s="11" t="str">
        <f>VLOOKUP(P1350,Store_Dim!$A$2:$E$21,3,FALSE)</f>
        <v>North</v>
      </c>
      <c r="S1350" s="11" t="str">
        <f>VLOOKUP(P1350,Store_Dim!$A$2:$E$21,4,FALSE)</f>
        <v>Sabrinatown</v>
      </c>
      <c r="T1350" s="11" t="str">
        <f>VLOOKUP(P1350,Store_Dim!$A$2:$E$21,5,FALSE)</f>
        <v>Online</v>
      </c>
      <c r="U1350" s="11" t="s">
        <v>2237</v>
      </c>
      <c r="V1350" s="14">
        <f>VLOOKUP(Table1[[#This Row],[Sales_ID]],Sales!$A$2:$O$2001,2,FALSE)</f>
        <v>45823</v>
      </c>
      <c r="W1350" s="15">
        <f>VLOOKUP(Table1[[#This Row],[Sales_ID]],Sales!$A$2:$O$2001,12,FALSE)</f>
        <v>1</v>
      </c>
      <c r="X1350" s="16" t="str">
        <f>TEXT(VLOOKUP(Table1[[#This Row],[Sales_ID]],Sales!$A$2:$O$2001,13,FALSE),"₹#,##0")</f>
        <v>₹771</v>
      </c>
      <c r="Y1350" s="51">
        <f>VLOOKUP(Table1[[#This Row],[Sales_ID]],Sales!$A$2:$O$2001,14,FALSE)</f>
        <v>0.1</v>
      </c>
      <c r="Z1350" s="11" t="str">
        <f>VLOOKUP(Table1[[#This Row],[Sales_ID]],Sales!$A$2:$O$2001,10,FALSE)</f>
        <v>COD</v>
      </c>
      <c r="AA1350" s="50">
        <f>VLOOKUP(Table1[[#This Row],[Sales_ID]],Sales!$A$2:$O$2001,15,FALSE)</f>
        <v>693.78300000000002</v>
      </c>
    </row>
    <row r="1351" spans="1:27" x14ac:dyDescent="0.3">
      <c r="A1351" s="11" t="s">
        <v>1475</v>
      </c>
      <c r="B1351" s="11" t="str">
        <f>PROPER(VLOOKUP(A1351,Customer!$A$2:$J$501,9,FALSE))</f>
        <v>Dylan Gutierrez</v>
      </c>
      <c r="C1351" s="11" t="str">
        <f>PROPER(VLOOKUP(A1351,Customer!$A$2:$H$501,3,FALSE))</f>
        <v>40</v>
      </c>
      <c r="D1351" s="11" t="str">
        <f>PROPER(VLOOKUP(A1351,Customer!$A$2:$H$501,4,FALSE))</f>
        <v>Male</v>
      </c>
      <c r="E1351" s="11" t="str">
        <f>PROPER(VLOOKUP(A1351,Customer!$A$2:$H$501,5,FALSE))</f>
        <v>New Jamesview</v>
      </c>
      <c r="F1351" s="11" t="str">
        <f>PROPER(VLOOKUP(A1351,Customer!$A$2:$H$501,6,FALSE))</f>
        <v>West Virginia</v>
      </c>
      <c r="G1351" s="11" t="str">
        <f>VLOOKUP(A1351,Customer!$A$2:$H$501,7,FALSE)</f>
        <v>USA</v>
      </c>
      <c r="H1351" s="11" t="str">
        <f>PROPER(VLOOKUP(A1351,Customer!$A$1:$J$501,10,FALSE))</f>
        <v>Bronze</v>
      </c>
      <c r="I1351" s="11" t="s">
        <v>1746</v>
      </c>
      <c r="J1351" s="11" t="str">
        <f>VLOOKUP(I1351, Product!$A$2:$H$501, 2,FALSE)</f>
        <v>Stainless Steel Cookware Set</v>
      </c>
      <c r="K1351" s="11" t="str">
        <f>VLOOKUP(I1351,Product!$A$2:$H$501,3,FALSE)</f>
        <v>Home</v>
      </c>
      <c r="L1351" s="11" t="str">
        <f>VLOOKUP(I1351, Product!$A$2:$H$501, 4,FALSE)</f>
        <v>Kitchen</v>
      </c>
      <c r="M1351" s="11" t="str">
        <f>VLOOKUP(I1351, Product!$A$2:$H$501,5,FALSE)</f>
        <v>Campbell Ltd</v>
      </c>
      <c r="N1351" s="12">
        <f>VLOOKUP(I1351, Product!$A$2:$I$501,8,FALSE)</f>
        <v>201.41</v>
      </c>
      <c r="O1351" s="12">
        <f>VLOOKUP(I1351, Product!$A$2:$I$501,9,FALSE)</f>
        <v>146</v>
      </c>
      <c r="P1351" s="11" t="s">
        <v>1807</v>
      </c>
      <c r="Q1351" s="11" t="str">
        <f>VLOOKUP(P1351,Store_Dim!$A$2:$E$21,2,FALSE)</f>
        <v>Holloway Ltd</v>
      </c>
      <c r="R1351" s="11" t="str">
        <f>VLOOKUP(P1351,Store_Dim!$A$2:$E$21,3,FALSE)</f>
        <v>North</v>
      </c>
      <c r="S1351" s="11" t="str">
        <f>VLOOKUP(P1351,Store_Dim!$A$2:$E$21,4,FALSE)</f>
        <v>Bensonhaven</v>
      </c>
      <c r="T1351" s="11" t="str">
        <f>VLOOKUP(P1351,Store_Dim!$A$2:$E$21,5,FALSE)</f>
        <v>Flagship</v>
      </c>
      <c r="U1351" s="11" t="s">
        <v>2238</v>
      </c>
      <c r="V1351" s="14">
        <f>VLOOKUP(Table1[[#This Row],[Sales_ID]],Sales!$A$2:$O$2001,2,FALSE)</f>
        <v>45518</v>
      </c>
      <c r="W1351" s="15">
        <f>VLOOKUP(Table1[[#This Row],[Sales_ID]],Sales!$A$2:$O$2001,12,FALSE)</f>
        <v>3</v>
      </c>
      <c r="X1351" s="16" t="str">
        <f>TEXT(VLOOKUP(Table1[[#This Row],[Sales_ID]],Sales!$A$2:$O$2001,13,FALSE),"₹#,##0")</f>
        <v>₹507</v>
      </c>
      <c r="Y1351" s="51">
        <f>VLOOKUP(Table1[[#This Row],[Sales_ID]],Sales!$A$2:$O$2001,14,FALSE)</f>
        <v>0.06</v>
      </c>
      <c r="Z1351" s="11" t="str">
        <f>VLOOKUP(Table1[[#This Row],[Sales_ID]],Sales!$A$2:$O$2001,10,FALSE)</f>
        <v>PayPal</v>
      </c>
      <c r="AA1351" s="50">
        <f>VLOOKUP(Table1[[#This Row],[Sales_ID]],Sales!$A$2:$O$2001,15,FALSE)</f>
        <v>1430.6705999999999</v>
      </c>
    </row>
    <row r="1352" spans="1:27" x14ac:dyDescent="0.3">
      <c r="A1352" s="11" t="s">
        <v>610</v>
      </c>
      <c r="B1352" s="11" t="str">
        <f>PROPER(VLOOKUP(A1352,Customer!$A$2:$J$501,9,FALSE))</f>
        <v>Brent Rivas</v>
      </c>
      <c r="C1352" s="11" t="str">
        <f>PROPER(VLOOKUP(A1352,Customer!$A$2:$H$501,3,FALSE))</f>
        <v>54</v>
      </c>
      <c r="D1352" s="11" t="str">
        <f>PROPER(VLOOKUP(A1352,Customer!$A$2:$H$501,4,FALSE))</f>
        <v>Female</v>
      </c>
      <c r="E1352" s="11" t="str">
        <f>PROPER(VLOOKUP(A1352,Customer!$A$2:$H$501,5,FALSE))</f>
        <v>North Kellyberg</v>
      </c>
      <c r="F1352" s="11" t="str">
        <f>PROPER(VLOOKUP(A1352,Customer!$A$2:$H$501,6,FALSE))</f>
        <v>New Jersey</v>
      </c>
      <c r="G1352" s="11" t="str">
        <f>VLOOKUP(A1352,Customer!$A$2:$H$501,7,FALSE)</f>
        <v>USA</v>
      </c>
      <c r="H1352" s="11" t="str">
        <f>PROPER(VLOOKUP(A1352,Customer!$A$1:$J$501,10,FALSE))</f>
        <v>Platinum</v>
      </c>
      <c r="I1352" s="11" t="s">
        <v>1680</v>
      </c>
      <c r="J1352" s="11" t="str">
        <f>VLOOKUP(I1352, Product!$A$2:$H$501, 2,FALSE)</f>
        <v>Women's Hair Dryer Brush</v>
      </c>
      <c r="K1352" s="11" t="str">
        <f>VLOOKUP(I1352,Product!$A$2:$H$501,3,FALSE)</f>
        <v>Beauty</v>
      </c>
      <c r="L1352" s="11" t="str">
        <f>VLOOKUP(I1352, Product!$A$2:$H$501, 4,FALSE)</f>
        <v>Haircare</v>
      </c>
      <c r="M1352" s="11" t="str">
        <f>VLOOKUP(I1352, Product!$A$2:$H$501,5,FALSE)</f>
        <v>Torres, Spencer and Potter</v>
      </c>
      <c r="N1352" s="12">
        <f>VLOOKUP(I1352, Product!$A$2:$I$501,8,FALSE)</f>
        <v>340.39</v>
      </c>
      <c r="O1352" s="12">
        <f>VLOOKUP(I1352, Product!$A$2:$I$501,9,FALSE)</f>
        <v>177</v>
      </c>
      <c r="P1352" s="11" t="s">
        <v>1786</v>
      </c>
      <c r="Q1352" s="11" t="str">
        <f>VLOOKUP(P1352,Store_Dim!$A$2:$E$21,2,FALSE)</f>
        <v>Moore, Padilla and Butler</v>
      </c>
      <c r="R1352" s="11" t="str">
        <f>VLOOKUP(P1352,Store_Dim!$A$2:$E$21,3,FALSE)</f>
        <v>South</v>
      </c>
      <c r="S1352" s="11" t="str">
        <f>VLOOKUP(P1352,Store_Dim!$A$2:$E$21,4,FALSE)</f>
        <v>East Johnstad</v>
      </c>
      <c r="T1352" s="11" t="str">
        <f>VLOOKUP(P1352,Store_Dim!$A$2:$E$21,5,FALSE)</f>
        <v>Flagship</v>
      </c>
      <c r="U1352" s="11" t="s">
        <v>2239</v>
      </c>
      <c r="V1352" s="14">
        <f>VLOOKUP(Table1[[#This Row],[Sales_ID]],Sales!$A$2:$O$2001,2,FALSE)</f>
        <v>45863</v>
      </c>
      <c r="W1352" s="15">
        <f>VLOOKUP(Table1[[#This Row],[Sales_ID]],Sales!$A$2:$O$2001,12,FALSE)</f>
        <v>1</v>
      </c>
      <c r="X1352" s="16" t="str">
        <f>TEXT(VLOOKUP(Table1[[#This Row],[Sales_ID]],Sales!$A$2:$O$2001,13,FALSE),"₹#,##0")</f>
        <v>₹88</v>
      </c>
      <c r="Y1352" s="51">
        <f>VLOOKUP(Table1[[#This Row],[Sales_ID]],Sales!$A$2:$O$2001,14,FALSE)</f>
        <v>0.06</v>
      </c>
      <c r="Z1352" s="11" t="str">
        <f>VLOOKUP(Table1[[#This Row],[Sales_ID]],Sales!$A$2:$O$2001,10,FALSE)</f>
        <v>Credit Card</v>
      </c>
      <c r="AA1352" s="50">
        <f>VLOOKUP(Table1[[#This Row],[Sales_ID]],Sales!$A$2:$O$2001,15,FALSE)</f>
        <v>82.513199999999998</v>
      </c>
    </row>
    <row r="1353" spans="1:27" x14ac:dyDescent="0.3">
      <c r="A1353" s="11" t="s">
        <v>36</v>
      </c>
      <c r="B1353" s="11" t="str">
        <f>PROPER(VLOOKUP(A1353,Customer!$A$2:$J$501,9,FALSE))</f>
        <v>Amber Jackson</v>
      </c>
      <c r="C1353" s="11" t="str">
        <f>PROPER(VLOOKUP(A1353,Customer!$A$2:$H$501,3,FALSE))</f>
        <v>29</v>
      </c>
      <c r="D1353" s="11" t="str">
        <f>PROPER(VLOOKUP(A1353,Customer!$A$2:$H$501,4,FALSE))</f>
        <v>Female</v>
      </c>
      <c r="E1353" s="11" t="str">
        <f>PROPER(VLOOKUP(A1353,Customer!$A$2:$H$501,5,FALSE))</f>
        <v>Deborahborough</v>
      </c>
      <c r="F1353" s="11" t="str">
        <f>PROPER(VLOOKUP(A1353,Customer!$A$2:$H$501,6,FALSE))</f>
        <v>South Dakota</v>
      </c>
      <c r="G1353" s="11" t="str">
        <f>VLOOKUP(A1353,Customer!$A$2:$H$501,7,FALSE)</f>
        <v>USA</v>
      </c>
      <c r="H1353" s="11" t="str">
        <f>PROPER(VLOOKUP(A1353,Customer!$A$1:$J$501,10,FALSE))</f>
        <v>Platinum</v>
      </c>
      <c r="I1353" s="11" t="s">
        <v>1734</v>
      </c>
      <c r="J1353" s="11" t="str">
        <f>VLOOKUP(I1353, Product!$A$2:$H$501, 2,FALSE)</f>
        <v>USB-C Laptop Charger</v>
      </c>
      <c r="K1353" s="11" t="str">
        <f>VLOOKUP(I1353,Product!$A$2:$H$501,3,FALSE)</f>
        <v>Electronics</v>
      </c>
      <c r="L1353" s="11" t="str">
        <f>VLOOKUP(I1353, Product!$A$2:$H$501, 4,FALSE)</f>
        <v>Computer</v>
      </c>
      <c r="M1353" s="11" t="str">
        <f>VLOOKUP(I1353, Product!$A$2:$H$501,5,FALSE)</f>
        <v>Martin LLC</v>
      </c>
      <c r="N1353" s="12">
        <f>VLOOKUP(I1353, Product!$A$2:$I$501,8,FALSE)</f>
        <v>377.52</v>
      </c>
      <c r="O1353" s="12">
        <f>VLOOKUP(I1353, Product!$A$2:$I$501,9,FALSE)</f>
        <v>485</v>
      </c>
      <c r="P1353" s="11" t="s">
        <v>1769</v>
      </c>
      <c r="Q1353" s="11" t="str">
        <f>VLOOKUP(P1353,Store_Dim!$A$2:$E$21,2,FALSE)</f>
        <v>Alexander Group</v>
      </c>
      <c r="R1353" s="11" t="str">
        <f>VLOOKUP(P1353,Store_Dim!$A$2:$E$21,3,FALSE)</f>
        <v>South</v>
      </c>
      <c r="S1353" s="11" t="str">
        <f>VLOOKUP(P1353,Store_Dim!$A$2:$E$21,4,FALSE)</f>
        <v>Port Sharon</v>
      </c>
      <c r="T1353" s="11" t="str">
        <f>VLOOKUP(P1353,Store_Dim!$A$2:$E$21,5,FALSE)</f>
        <v>Online</v>
      </c>
      <c r="U1353" s="11" t="s">
        <v>2240</v>
      </c>
      <c r="V1353" s="14">
        <f>VLOOKUP(Table1[[#This Row],[Sales_ID]],Sales!$A$2:$O$2001,2,FALSE)</f>
        <v>45666</v>
      </c>
      <c r="W1353" s="15">
        <f>VLOOKUP(Table1[[#This Row],[Sales_ID]],Sales!$A$2:$O$2001,12,FALSE)</f>
        <v>2</v>
      </c>
      <c r="X1353" s="16" t="str">
        <f>TEXT(VLOOKUP(Table1[[#This Row],[Sales_ID]],Sales!$A$2:$O$2001,13,FALSE),"₹#,##0")</f>
        <v>₹772</v>
      </c>
      <c r="Y1353" s="51">
        <f>VLOOKUP(Table1[[#This Row],[Sales_ID]],Sales!$A$2:$O$2001,14,FALSE)</f>
        <v>0.22</v>
      </c>
      <c r="Z1353" s="11" t="str">
        <f>VLOOKUP(Table1[[#This Row],[Sales_ID]],Sales!$A$2:$O$2001,10,FALSE)</f>
        <v>Credit Card</v>
      </c>
      <c r="AA1353" s="50">
        <f>VLOOKUP(Table1[[#This Row],[Sales_ID]],Sales!$A$2:$O$2001,15,FALSE)</f>
        <v>1204.6944000000001</v>
      </c>
    </row>
    <row r="1354" spans="1:27" x14ac:dyDescent="0.3">
      <c r="A1354" s="11" t="s">
        <v>181</v>
      </c>
      <c r="B1354" s="11" t="str">
        <f>PROPER(VLOOKUP(A1354,Customer!$A$2:$J$501,9,FALSE))</f>
        <v>Gina Knight</v>
      </c>
      <c r="C1354" s="11" t="str">
        <f>PROPER(VLOOKUP(A1354,Customer!$A$2:$H$501,3,FALSE))</f>
        <v>54</v>
      </c>
      <c r="D1354" s="11" t="str">
        <f>PROPER(VLOOKUP(A1354,Customer!$A$2:$H$501,4,FALSE))</f>
        <v>Female</v>
      </c>
      <c r="E1354" s="11" t="str">
        <f>PROPER(VLOOKUP(A1354,Customer!$A$2:$H$501,5,FALSE))</f>
        <v>Lake Roberthaven</v>
      </c>
      <c r="F1354" s="11" t="str">
        <f>PROPER(VLOOKUP(A1354,Customer!$A$2:$H$501,6,FALSE))</f>
        <v>Nevada</v>
      </c>
      <c r="G1354" s="11" t="str">
        <f>VLOOKUP(A1354,Customer!$A$2:$H$501,7,FALSE)</f>
        <v>USA</v>
      </c>
      <c r="H1354" s="11" t="str">
        <f>PROPER(VLOOKUP(A1354,Customer!$A$1:$J$501,10,FALSE))</f>
        <v>Silver</v>
      </c>
      <c r="I1354" s="11" t="s">
        <v>1688</v>
      </c>
      <c r="J1354" s="11" t="str">
        <f>VLOOKUP(I1354, Product!$A$2:$H$501, 2,FALSE)</f>
        <v>Kitchen Storage Rack</v>
      </c>
      <c r="K1354" s="11" t="str">
        <f>VLOOKUP(I1354,Product!$A$2:$H$501,3,FALSE)</f>
        <v>Home</v>
      </c>
      <c r="L1354" s="11" t="str">
        <f>VLOOKUP(I1354, Product!$A$2:$H$501, 4,FALSE)</f>
        <v>Storage</v>
      </c>
      <c r="M1354" s="11" t="str">
        <f>VLOOKUP(I1354, Product!$A$2:$H$501,5,FALSE)</f>
        <v>Duran Group</v>
      </c>
      <c r="N1354" s="12">
        <f>VLOOKUP(I1354, Product!$A$2:$I$501,8,FALSE)</f>
        <v>138.05000000000001</v>
      </c>
      <c r="O1354" s="12">
        <f>VLOOKUP(I1354, Product!$A$2:$I$501,9,FALSE)</f>
        <v>89</v>
      </c>
      <c r="P1354" s="11" t="s">
        <v>1799</v>
      </c>
      <c r="Q1354" s="11" t="str">
        <f>VLOOKUP(P1354,Store_Dim!$A$2:$E$21,2,FALSE)</f>
        <v>Mcdonald Inc</v>
      </c>
      <c r="R1354" s="11" t="str">
        <f>VLOOKUP(P1354,Store_Dim!$A$2:$E$21,3,FALSE)</f>
        <v>South</v>
      </c>
      <c r="S1354" s="11" t="str">
        <f>VLOOKUP(P1354,Store_Dim!$A$2:$E$21,4,FALSE)</f>
        <v>Christopherland</v>
      </c>
      <c r="T1354" s="11" t="str">
        <f>VLOOKUP(P1354,Store_Dim!$A$2:$E$21,5,FALSE)</f>
        <v>Outlet</v>
      </c>
      <c r="U1354" s="11" t="s">
        <v>2241</v>
      </c>
      <c r="V1354" s="14">
        <f>VLOOKUP(Table1[[#This Row],[Sales_ID]],Sales!$A$2:$O$2001,2,FALSE)</f>
        <v>45813</v>
      </c>
      <c r="W1354" s="15">
        <f>VLOOKUP(Table1[[#This Row],[Sales_ID]],Sales!$A$2:$O$2001,12,FALSE)</f>
        <v>1</v>
      </c>
      <c r="X1354" s="16" t="str">
        <f>TEXT(VLOOKUP(Table1[[#This Row],[Sales_ID]],Sales!$A$2:$O$2001,13,FALSE),"₹#,##0")</f>
        <v>₹108</v>
      </c>
      <c r="Y1354" s="51">
        <f>VLOOKUP(Table1[[#This Row],[Sales_ID]],Sales!$A$2:$O$2001,14,FALSE)</f>
        <v>0.1</v>
      </c>
      <c r="Z1354" s="11" t="str">
        <f>VLOOKUP(Table1[[#This Row],[Sales_ID]],Sales!$A$2:$O$2001,10,FALSE)</f>
        <v>COD</v>
      </c>
      <c r="AA1354" s="50">
        <f>VLOOKUP(Table1[[#This Row],[Sales_ID]],Sales!$A$2:$O$2001,15,FALSE)</f>
        <v>97.442999999999998</v>
      </c>
    </row>
    <row r="1355" spans="1:27" x14ac:dyDescent="0.3">
      <c r="A1355" s="11" t="s">
        <v>1089</v>
      </c>
      <c r="B1355" s="11" t="str">
        <f>PROPER(VLOOKUP(A1355,Customer!$A$2:$J$501,9,FALSE))</f>
        <v>Justin Mason Dds</v>
      </c>
      <c r="C1355" s="11" t="str">
        <f>PROPER(VLOOKUP(A1355,Customer!$A$2:$H$501,3,FALSE))</f>
        <v>39</v>
      </c>
      <c r="D1355" s="11" t="str">
        <f>PROPER(VLOOKUP(A1355,Customer!$A$2:$H$501,4,FALSE))</f>
        <v>Female</v>
      </c>
      <c r="E1355" s="11" t="str">
        <f>PROPER(VLOOKUP(A1355,Customer!$A$2:$H$501,5,FALSE))</f>
        <v>Peggystad</v>
      </c>
      <c r="F1355" s="11" t="str">
        <f>PROPER(VLOOKUP(A1355,Customer!$A$2:$H$501,6,FALSE))</f>
        <v>Connecticut</v>
      </c>
      <c r="G1355" s="11" t="str">
        <f>VLOOKUP(A1355,Customer!$A$2:$H$501,7,FALSE)</f>
        <v>USA</v>
      </c>
      <c r="H1355" s="11" t="str">
        <f>PROPER(VLOOKUP(A1355,Customer!$A$1:$J$501,10,FALSE))</f>
        <v>Gold</v>
      </c>
      <c r="I1355" s="11" t="s">
        <v>1624</v>
      </c>
      <c r="J1355" s="11" t="str">
        <f>VLOOKUP(I1355, Product!$A$2:$H$501, 2,FALSE)</f>
        <v>Sports Water Hydration Pack</v>
      </c>
      <c r="K1355" s="11" t="str">
        <f>VLOOKUP(I1355,Product!$A$2:$H$501,3,FALSE)</f>
        <v>Sports</v>
      </c>
      <c r="L1355" s="11" t="str">
        <f>VLOOKUP(I1355, Product!$A$2:$H$501, 4,FALSE)</f>
        <v>Outdoor</v>
      </c>
      <c r="M1355" s="11" t="str">
        <f>VLOOKUP(I1355, Product!$A$2:$H$501,5,FALSE)</f>
        <v>Sims-Smith</v>
      </c>
      <c r="N1355" s="12">
        <f>VLOOKUP(I1355, Product!$A$2:$I$501,8,FALSE)</f>
        <v>135.61000000000001</v>
      </c>
      <c r="O1355" s="12">
        <f>VLOOKUP(I1355, Product!$A$2:$I$501,9,FALSE)</f>
        <v>394</v>
      </c>
      <c r="P1355" s="11" t="s">
        <v>1807</v>
      </c>
      <c r="Q1355" s="11" t="str">
        <f>VLOOKUP(P1355,Store_Dim!$A$2:$E$21,2,FALSE)</f>
        <v>Holloway Ltd</v>
      </c>
      <c r="R1355" s="11" t="str">
        <f>VLOOKUP(P1355,Store_Dim!$A$2:$E$21,3,FALSE)</f>
        <v>North</v>
      </c>
      <c r="S1355" s="11" t="str">
        <f>VLOOKUP(P1355,Store_Dim!$A$2:$E$21,4,FALSE)</f>
        <v>Bensonhaven</v>
      </c>
      <c r="T1355" s="11" t="str">
        <f>VLOOKUP(P1355,Store_Dim!$A$2:$E$21,5,FALSE)</f>
        <v>Flagship</v>
      </c>
      <c r="U1355" s="11" t="s">
        <v>2242</v>
      </c>
      <c r="V1355" s="14">
        <f>VLOOKUP(Table1[[#This Row],[Sales_ID]],Sales!$A$2:$O$2001,2,FALSE)</f>
        <v>45633</v>
      </c>
      <c r="W1355" s="15">
        <f>VLOOKUP(Table1[[#This Row],[Sales_ID]],Sales!$A$2:$O$2001,12,FALSE)</f>
        <v>2</v>
      </c>
      <c r="X1355" s="16" t="str">
        <f>TEXT(VLOOKUP(Table1[[#This Row],[Sales_ID]],Sales!$A$2:$O$2001,13,FALSE),"₹#,##0")</f>
        <v>₹839</v>
      </c>
      <c r="Y1355" s="51">
        <f>VLOOKUP(Table1[[#This Row],[Sales_ID]],Sales!$A$2:$O$2001,14,FALSE)</f>
        <v>0.21</v>
      </c>
      <c r="Z1355" s="11" t="str">
        <f>VLOOKUP(Table1[[#This Row],[Sales_ID]],Sales!$A$2:$O$2001,10,FALSE)</f>
        <v>PayPal</v>
      </c>
      <c r="AA1355" s="50">
        <f>VLOOKUP(Table1[[#This Row],[Sales_ID]],Sales!$A$2:$O$2001,15,FALSE)</f>
        <v>1325.9992</v>
      </c>
    </row>
    <row r="1356" spans="1:27" x14ac:dyDescent="0.3">
      <c r="A1356" s="11" t="s">
        <v>1196</v>
      </c>
      <c r="B1356" s="11" t="str">
        <f>PROPER(VLOOKUP(A1356,Customer!$A$2:$J$501,9,FALSE))</f>
        <v>Kristine Higgins</v>
      </c>
      <c r="C1356" s="11" t="str">
        <f>PROPER(VLOOKUP(A1356,Customer!$A$2:$H$501,3,FALSE))</f>
        <v>27</v>
      </c>
      <c r="D1356" s="11" t="str">
        <f>PROPER(VLOOKUP(A1356,Customer!$A$2:$H$501,4,FALSE))</f>
        <v>Female</v>
      </c>
      <c r="E1356" s="11" t="str">
        <f>PROPER(VLOOKUP(A1356,Customer!$A$2:$H$501,5,FALSE))</f>
        <v>Jennifertown</v>
      </c>
      <c r="F1356" s="11" t="str">
        <f>PROPER(VLOOKUP(A1356,Customer!$A$2:$H$501,6,FALSE))</f>
        <v>South Carolina</v>
      </c>
      <c r="G1356" s="11" t="str">
        <f>VLOOKUP(A1356,Customer!$A$2:$H$501,7,FALSE)</f>
        <v>USA</v>
      </c>
      <c r="H1356" s="11" t="str">
        <f>PROPER(VLOOKUP(A1356,Customer!$A$1:$J$501,10,FALSE))</f>
        <v>Silver</v>
      </c>
      <c r="I1356" s="11" t="s">
        <v>1664</v>
      </c>
      <c r="J1356" s="11" t="str">
        <f>VLOOKUP(I1356, Product!$A$2:$H$501, 2,FALSE)</f>
        <v>Womens Cotton Scarf</v>
      </c>
      <c r="K1356" s="11" t="str">
        <f>VLOOKUP(I1356,Product!$A$2:$H$501,3,FALSE)</f>
        <v>Clothing</v>
      </c>
      <c r="L1356" s="11" t="str">
        <f>VLOOKUP(I1356, Product!$A$2:$H$501, 4,FALSE)</f>
        <v>Accessories</v>
      </c>
      <c r="M1356" s="11" t="str">
        <f>VLOOKUP(I1356, Product!$A$2:$H$501,5,FALSE)</f>
        <v>Shepherd-Gould</v>
      </c>
      <c r="N1356" s="12">
        <f>VLOOKUP(I1356, Product!$A$2:$I$501,8,FALSE)</f>
        <v>113.83</v>
      </c>
      <c r="O1356" s="12">
        <f>VLOOKUP(I1356, Product!$A$2:$I$501,9,FALSE)</f>
        <v>485</v>
      </c>
      <c r="P1356" s="11" t="s">
        <v>1789</v>
      </c>
      <c r="Q1356" s="11" t="str">
        <f>VLOOKUP(P1356,Store_Dim!$A$2:$E$21,2,FALSE)</f>
        <v>Hill, Wagner and Ballard</v>
      </c>
      <c r="R1356" s="11" t="str">
        <f>VLOOKUP(P1356,Store_Dim!$A$2:$E$21,3,FALSE)</f>
        <v>East</v>
      </c>
      <c r="S1356" s="11" t="str">
        <f>VLOOKUP(P1356,Store_Dim!$A$2:$E$21,4,FALSE)</f>
        <v>East Davidville</v>
      </c>
      <c r="T1356" s="11" t="str">
        <f>VLOOKUP(P1356,Store_Dim!$A$2:$E$21,5,FALSE)</f>
        <v>Online</v>
      </c>
      <c r="U1356" s="11" t="s">
        <v>2243</v>
      </c>
      <c r="V1356" s="14">
        <f>VLOOKUP(Table1[[#This Row],[Sales_ID]],Sales!$A$2:$O$2001,2,FALSE)</f>
        <v>45331</v>
      </c>
      <c r="W1356" s="15">
        <f>VLOOKUP(Table1[[#This Row],[Sales_ID]],Sales!$A$2:$O$2001,12,FALSE)</f>
        <v>2</v>
      </c>
      <c r="X1356" s="16" t="str">
        <f>TEXT(VLOOKUP(Table1[[#This Row],[Sales_ID]],Sales!$A$2:$O$2001,13,FALSE),"₹#,##0")</f>
        <v>₹466</v>
      </c>
      <c r="Y1356" s="51">
        <f>VLOOKUP(Table1[[#This Row],[Sales_ID]],Sales!$A$2:$O$2001,14,FALSE)</f>
        <v>0.11</v>
      </c>
      <c r="Z1356" s="11" t="str">
        <f>VLOOKUP(Table1[[#This Row],[Sales_ID]],Sales!$A$2:$O$2001,10,FALSE)</f>
        <v>PayPal</v>
      </c>
      <c r="AA1356" s="50">
        <f>VLOOKUP(Table1[[#This Row],[Sales_ID]],Sales!$A$2:$O$2001,15,FALSE)</f>
        <v>829.9606</v>
      </c>
    </row>
    <row r="1357" spans="1:27" x14ac:dyDescent="0.3">
      <c r="A1357" s="11" t="s">
        <v>1240</v>
      </c>
      <c r="B1357" s="11" t="str">
        <f>PROPER(VLOOKUP(A1357,Customer!$A$2:$J$501,9,FALSE))</f>
        <v>Jennifer Johnson</v>
      </c>
      <c r="C1357" s="11" t="str">
        <f>PROPER(VLOOKUP(A1357,Customer!$A$2:$H$501,3,FALSE))</f>
        <v>54</v>
      </c>
      <c r="D1357" s="11" t="str">
        <f>PROPER(VLOOKUP(A1357,Customer!$A$2:$H$501,4,FALSE))</f>
        <v>Male</v>
      </c>
      <c r="E1357" s="11" t="str">
        <f>PROPER(VLOOKUP(A1357,Customer!$A$2:$H$501,5,FALSE))</f>
        <v>Cheyenneborough</v>
      </c>
      <c r="F1357" s="11" t="str">
        <f>PROPER(VLOOKUP(A1357,Customer!$A$2:$H$501,6,FALSE))</f>
        <v>New Hampshire</v>
      </c>
      <c r="G1357" s="11" t="str">
        <f>VLOOKUP(A1357,Customer!$A$2:$H$501,7,FALSE)</f>
        <v>USA</v>
      </c>
      <c r="H1357" s="11" t="str">
        <f>PROPER(VLOOKUP(A1357,Customer!$A$1:$J$501,10,FALSE))</f>
        <v>Bronze</v>
      </c>
      <c r="I1357" s="11" t="s">
        <v>1672</v>
      </c>
      <c r="J1357" s="11" t="str">
        <f>VLOOKUP(I1357, Product!$A$2:$H$501, 2,FALSE)</f>
        <v>Laptop Cooling Pad</v>
      </c>
      <c r="K1357" s="11" t="str">
        <f>VLOOKUP(I1357,Product!$A$2:$H$501,3,FALSE)</f>
        <v>Electronics</v>
      </c>
      <c r="L1357" s="11" t="str">
        <f>VLOOKUP(I1357, Product!$A$2:$H$501, 4,FALSE)</f>
        <v>Computer</v>
      </c>
      <c r="M1357" s="11" t="str">
        <f>VLOOKUP(I1357, Product!$A$2:$H$501,5,FALSE)</f>
        <v>Murray, Gould and Ware</v>
      </c>
      <c r="N1357" s="12">
        <f>VLOOKUP(I1357, Product!$A$2:$I$501,8,FALSE)</f>
        <v>86.42</v>
      </c>
      <c r="O1357" s="12">
        <f>VLOOKUP(I1357, Product!$A$2:$I$501,9,FALSE)</f>
        <v>222</v>
      </c>
      <c r="P1357" s="11" t="s">
        <v>1799</v>
      </c>
      <c r="Q1357" s="11" t="str">
        <f>VLOOKUP(P1357,Store_Dim!$A$2:$E$21,2,FALSE)</f>
        <v>Mcdonald Inc</v>
      </c>
      <c r="R1357" s="11" t="str">
        <f>VLOOKUP(P1357,Store_Dim!$A$2:$E$21,3,FALSE)</f>
        <v>South</v>
      </c>
      <c r="S1357" s="11" t="str">
        <f>VLOOKUP(P1357,Store_Dim!$A$2:$E$21,4,FALSE)</f>
        <v>Christopherland</v>
      </c>
      <c r="T1357" s="11" t="str">
        <f>VLOOKUP(P1357,Store_Dim!$A$2:$E$21,5,FALSE)</f>
        <v>Outlet</v>
      </c>
      <c r="U1357" s="11" t="s">
        <v>2244</v>
      </c>
      <c r="V1357" s="14">
        <f>VLOOKUP(Table1[[#This Row],[Sales_ID]],Sales!$A$2:$O$2001,2,FALSE)</f>
        <v>45942</v>
      </c>
      <c r="W1357" s="15">
        <f>VLOOKUP(Table1[[#This Row],[Sales_ID]],Sales!$A$2:$O$2001,12,FALSE)</f>
        <v>3</v>
      </c>
      <c r="X1357" s="16" t="str">
        <f>TEXT(VLOOKUP(Table1[[#This Row],[Sales_ID]],Sales!$A$2:$O$2001,13,FALSE),"₹#,##0")</f>
        <v>₹970</v>
      </c>
      <c r="Y1357" s="51">
        <f>VLOOKUP(Table1[[#This Row],[Sales_ID]],Sales!$A$2:$O$2001,14,FALSE)</f>
        <v>0.02</v>
      </c>
      <c r="Z1357" s="11" t="str">
        <f>VLOOKUP(Table1[[#This Row],[Sales_ID]],Sales!$A$2:$O$2001,10,FALSE)</f>
        <v>Credit Card</v>
      </c>
      <c r="AA1357" s="50">
        <f>VLOOKUP(Table1[[#This Row],[Sales_ID]],Sales!$A$2:$O$2001,15,FALSE)</f>
        <v>2851.3002000000001</v>
      </c>
    </row>
    <row r="1358" spans="1:27" x14ac:dyDescent="0.3">
      <c r="A1358" s="11" t="s">
        <v>1295</v>
      </c>
      <c r="B1358" s="11" t="str">
        <f>PROPER(VLOOKUP(A1358,Customer!$A$2:$J$501,9,FALSE))</f>
        <v>Karen King</v>
      </c>
      <c r="C1358" s="11" t="str">
        <f>PROPER(VLOOKUP(A1358,Customer!$A$2:$H$501,3,FALSE))</f>
        <v>64</v>
      </c>
      <c r="D1358" s="11" t="str">
        <f>PROPER(VLOOKUP(A1358,Customer!$A$2:$H$501,4,FALSE))</f>
        <v>Female</v>
      </c>
      <c r="E1358" s="11" t="str">
        <f>PROPER(VLOOKUP(A1358,Customer!$A$2:$H$501,5,FALSE))</f>
        <v>Kimburgh</v>
      </c>
      <c r="F1358" s="11" t="str">
        <f>PROPER(VLOOKUP(A1358,Customer!$A$2:$H$501,6,FALSE))</f>
        <v>North Carolina</v>
      </c>
      <c r="G1358" s="11" t="str">
        <f>VLOOKUP(A1358,Customer!$A$2:$H$501,7,FALSE)</f>
        <v>USA</v>
      </c>
      <c r="H1358" s="11" t="str">
        <f>PROPER(VLOOKUP(A1358,Customer!$A$1:$J$501,10,FALSE))</f>
        <v>Bronze</v>
      </c>
      <c r="I1358" s="11" t="s">
        <v>1730</v>
      </c>
      <c r="J1358" s="11" t="str">
        <f>VLOOKUP(I1358, Product!$A$2:$H$501, 2,FALSE)</f>
        <v>Women's High Heels</v>
      </c>
      <c r="K1358" s="11" t="str">
        <f>VLOOKUP(I1358,Product!$A$2:$H$501,3,FALSE)</f>
        <v>Clothing</v>
      </c>
      <c r="L1358" s="11" t="str">
        <f>VLOOKUP(I1358, Product!$A$2:$H$501, 4,FALSE)</f>
        <v>Footwear</v>
      </c>
      <c r="M1358" s="11" t="str">
        <f>VLOOKUP(I1358, Product!$A$2:$H$501,5,FALSE)</f>
        <v>Smith-Charles</v>
      </c>
      <c r="N1358" s="12">
        <f>VLOOKUP(I1358, Product!$A$2:$I$501,8,FALSE)</f>
        <v>438.25</v>
      </c>
      <c r="O1358" s="12">
        <f>VLOOKUP(I1358, Product!$A$2:$I$501,9,FALSE)</f>
        <v>496</v>
      </c>
      <c r="P1358" s="11" t="s">
        <v>1813</v>
      </c>
      <c r="Q1358" s="11" t="str">
        <f>VLOOKUP(P1358,Store_Dim!$A$2:$E$21,2,FALSE)</f>
        <v>Mann-Austin</v>
      </c>
      <c r="R1358" s="11" t="str">
        <f>VLOOKUP(P1358,Store_Dim!$A$2:$E$21,3,FALSE)</f>
        <v>East</v>
      </c>
      <c r="S1358" s="11" t="str">
        <f>VLOOKUP(P1358,Store_Dim!$A$2:$E$21,4,FALSE)</f>
        <v>Vasquezborough</v>
      </c>
      <c r="T1358" s="11" t="str">
        <f>VLOOKUP(P1358,Store_Dim!$A$2:$E$21,5,FALSE)</f>
        <v>Online</v>
      </c>
      <c r="U1358" s="11" t="s">
        <v>2245</v>
      </c>
      <c r="V1358" s="14">
        <f>VLOOKUP(Table1[[#This Row],[Sales_ID]],Sales!$A$2:$O$2001,2,FALSE)</f>
        <v>45824</v>
      </c>
      <c r="W1358" s="15">
        <f>VLOOKUP(Table1[[#This Row],[Sales_ID]],Sales!$A$2:$O$2001,12,FALSE)</f>
        <v>2</v>
      </c>
      <c r="X1358" s="16" t="str">
        <f>TEXT(VLOOKUP(Table1[[#This Row],[Sales_ID]],Sales!$A$2:$O$2001,13,FALSE),"₹#,##0")</f>
        <v>₹782</v>
      </c>
      <c r="Y1358" s="51">
        <f>VLOOKUP(Table1[[#This Row],[Sales_ID]],Sales!$A$2:$O$2001,14,FALSE)</f>
        <v>0.17</v>
      </c>
      <c r="Z1358" s="11" t="str">
        <f>VLOOKUP(Table1[[#This Row],[Sales_ID]],Sales!$A$2:$O$2001,10,FALSE)</f>
        <v>PayPal</v>
      </c>
      <c r="AA1358" s="50">
        <f>VLOOKUP(Table1[[#This Row],[Sales_ID]],Sales!$A$2:$O$2001,15,FALSE)</f>
        <v>1298.3026</v>
      </c>
    </row>
    <row r="1359" spans="1:27" x14ac:dyDescent="0.3">
      <c r="A1359" s="11" t="s">
        <v>1053</v>
      </c>
      <c r="B1359" s="11" t="str">
        <f>PROPER(VLOOKUP(A1359,Customer!$A$2:$J$501,9,FALSE))</f>
        <v>Jennifer Woods</v>
      </c>
      <c r="C1359" s="11" t="str">
        <f>PROPER(VLOOKUP(A1359,Customer!$A$2:$H$501,3,FALSE))</f>
        <v>37</v>
      </c>
      <c r="D1359" s="11" t="str">
        <f>PROPER(VLOOKUP(A1359,Customer!$A$2:$H$501,4,FALSE))</f>
        <v>Male</v>
      </c>
      <c r="E1359" s="11" t="str">
        <f>PROPER(VLOOKUP(A1359,Customer!$A$2:$H$501,5,FALSE))</f>
        <v>West Brendamouth</v>
      </c>
      <c r="F1359" s="11" t="str">
        <f>PROPER(VLOOKUP(A1359,Customer!$A$2:$H$501,6,FALSE))</f>
        <v>North Carolina</v>
      </c>
      <c r="G1359" s="11" t="str">
        <f>VLOOKUP(A1359,Customer!$A$2:$H$501,7,FALSE)</f>
        <v>USA</v>
      </c>
      <c r="H1359" s="11" t="str">
        <f>PROPER(VLOOKUP(A1359,Customer!$A$1:$J$501,10,FALSE))</f>
        <v>Platinum</v>
      </c>
      <c r="I1359" s="11" t="s">
        <v>1606</v>
      </c>
      <c r="J1359" s="11" t="str">
        <f>VLOOKUP(I1359, Product!$A$2:$H$501, 2,FALSE)</f>
        <v>Fabric Sofa Throw Blanket</v>
      </c>
      <c r="K1359" s="11" t="str">
        <f>VLOOKUP(I1359,Product!$A$2:$H$501,3,FALSE)</f>
        <v>Home</v>
      </c>
      <c r="L1359" s="11" t="str">
        <f>VLOOKUP(I1359, Product!$A$2:$H$501, 4,FALSE)</f>
        <v>Decor</v>
      </c>
      <c r="M1359" s="11" t="str">
        <f>VLOOKUP(I1359, Product!$A$2:$H$501,5,FALSE)</f>
        <v>Hoffman Group</v>
      </c>
      <c r="N1359" s="12">
        <f>VLOOKUP(I1359, Product!$A$2:$I$501,8,FALSE)</f>
        <v>218.48</v>
      </c>
      <c r="O1359" s="12">
        <f>VLOOKUP(I1359, Product!$A$2:$I$501,9,FALSE)</f>
        <v>276</v>
      </c>
      <c r="P1359" s="11" t="s">
        <v>1786</v>
      </c>
      <c r="Q1359" s="11" t="str">
        <f>VLOOKUP(P1359,Store_Dim!$A$2:$E$21,2,FALSE)</f>
        <v>Moore, Padilla and Butler</v>
      </c>
      <c r="R1359" s="11" t="str">
        <f>VLOOKUP(P1359,Store_Dim!$A$2:$E$21,3,FALSE)</f>
        <v>South</v>
      </c>
      <c r="S1359" s="11" t="str">
        <f>VLOOKUP(P1359,Store_Dim!$A$2:$E$21,4,FALSE)</f>
        <v>East Johnstad</v>
      </c>
      <c r="T1359" s="11" t="str">
        <f>VLOOKUP(P1359,Store_Dim!$A$2:$E$21,5,FALSE)</f>
        <v>Flagship</v>
      </c>
      <c r="U1359" s="11" t="s">
        <v>1868</v>
      </c>
      <c r="V1359" s="14">
        <f>VLOOKUP(Table1[[#This Row],[Sales_ID]],Sales!$A$2:$O$2001,2,FALSE)</f>
        <v>45649</v>
      </c>
      <c r="W1359" s="15">
        <f>VLOOKUP(Table1[[#This Row],[Sales_ID]],Sales!$A$2:$O$2001,12,FALSE)</f>
        <v>2</v>
      </c>
      <c r="X1359" s="16" t="str">
        <f>TEXT(VLOOKUP(Table1[[#This Row],[Sales_ID]],Sales!$A$2:$O$2001,13,FALSE),"₹#,##0")</f>
        <v>₹915</v>
      </c>
      <c r="Y1359" s="51">
        <f>VLOOKUP(Table1[[#This Row],[Sales_ID]],Sales!$A$2:$O$2001,14,FALSE)</f>
        <v>0.16</v>
      </c>
      <c r="Z1359" s="11" t="str">
        <f>VLOOKUP(Table1[[#This Row],[Sales_ID]],Sales!$A$2:$O$2001,10,FALSE)</f>
        <v>PayPal</v>
      </c>
      <c r="AA1359" s="50">
        <f>VLOOKUP(Table1[[#This Row],[Sales_ID]],Sales!$A$2:$O$2001,15,FALSE)</f>
        <v>1537.452</v>
      </c>
    </row>
    <row r="1360" spans="1:27" x14ac:dyDescent="0.3">
      <c r="A1360" s="11" t="s">
        <v>1395</v>
      </c>
      <c r="B1360" s="11" t="str">
        <f>PROPER(VLOOKUP(A1360,Customer!$A$2:$J$501,9,FALSE))</f>
        <v>Ashley Roberts</v>
      </c>
      <c r="C1360" s="11" t="str">
        <f>PROPER(VLOOKUP(A1360,Customer!$A$2:$H$501,3,FALSE))</f>
        <v>46</v>
      </c>
      <c r="D1360" s="11" t="str">
        <f>PROPER(VLOOKUP(A1360,Customer!$A$2:$H$501,4,FALSE))</f>
        <v>Male</v>
      </c>
      <c r="E1360" s="11" t="str">
        <f>PROPER(VLOOKUP(A1360,Customer!$A$2:$H$501,5,FALSE))</f>
        <v>Josephmouth</v>
      </c>
      <c r="F1360" s="11" t="str">
        <f>PROPER(VLOOKUP(A1360,Customer!$A$2:$H$501,6,FALSE))</f>
        <v>New Mexico</v>
      </c>
      <c r="G1360" s="11" t="str">
        <f>VLOOKUP(A1360,Customer!$A$2:$H$501,7,FALSE)</f>
        <v>USA</v>
      </c>
      <c r="H1360" s="11" t="str">
        <f>PROPER(VLOOKUP(A1360,Customer!$A$1:$J$501,10,FALSE))</f>
        <v>Gold</v>
      </c>
      <c r="I1360" s="11" t="s">
        <v>1628</v>
      </c>
      <c r="J1360" s="11" t="str">
        <f>VLOOKUP(I1360, Product!$A$2:$H$501, 2,FALSE)</f>
        <v>Noise-Canceling Headphones</v>
      </c>
      <c r="K1360" s="11" t="str">
        <f>VLOOKUP(I1360,Product!$A$2:$H$501,3,FALSE)</f>
        <v>Electronics</v>
      </c>
      <c r="L1360" s="11" t="str">
        <f>VLOOKUP(I1360, Product!$A$2:$H$501, 4,FALSE)</f>
        <v>Audio</v>
      </c>
      <c r="M1360" s="11" t="str">
        <f>VLOOKUP(I1360, Product!$A$2:$H$501,5,FALSE)</f>
        <v>Taylor-Hart</v>
      </c>
      <c r="N1360" s="12">
        <f>VLOOKUP(I1360, Product!$A$2:$I$501,8,FALSE)</f>
        <v>38.520000000000003</v>
      </c>
      <c r="O1360" s="12">
        <f>VLOOKUP(I1360, Product!$A$2:$I$501,9,FALSE)</f>
        <v>378</v>
      </c>
      <c r="P1360" s="11" t="s">
        <v>1792</v>
      </c>
      <c r="Q1360" s="11" t="str">
        <f>VLOOKUP(P1360,Store_Dim!$A$2:$E$21,2,FALSE)</f>
        <v>Aguirre-Keller</v>
      </c>
      <c r="R1360" s="11" t="str">
        <f>VLOOKUP(P1360,Store_Dim!$A$2:$E$21,3,FALSE)</f>
        <v>South</v>
      </c>
      <c r="S1360" s="11" t="str">
        <f>VLOOKUP(P1360,Store_Dim!$A$2:$E$21,4,FALSE)</f>
        <v>Lake Michael</v>
      </c>
      <c r="T1360" s="11" t="str">
        <f>VLOOKUP(P1360,Store_Dim!$A$2:$E$21,5,FALSE)</f>
        <v>Online</v>
      </c>
      <c r="U1360" s="11" t="s">
        <v>2246</v>
      </c>
      <c r="V1360" s="14">
        <f>VLOOKUP(Table1[[#This Row],[Sales_ID]],Sales!$A$2:$O$2001,2,FALSE)</f>
        <v>45921</v>
      </c>
      <c r="W1360" s="15">
        <f>VLOOKUP(Table1[[#This Row],[Sales_ID]],Sales!$A$2:$O$2001,12,FALSE)</f>
        <v>2</v>
      </c>
      <c r="X1360" s="16" t="str">
        <f>TEXT(VLOOKUP(Table1[[#This Row],[Sales_ID]],Sales!$A$2:$O$2001,13,FALSE),"₹#,##0")</f>
        <v>₹75</v>
      </c>
      <c r="Y1360" s="51">
        <f>VLOOKUP(Table1[[#This Row],[Sales_ID]],Sales!$A$2:$O$2001,14,FALSE)</f>
        <v>0.01</v>
      </c>
      <c r="Z1360" s="11" t="str">
        <f>VLOOKUP(Table1[[#This Row],[Sales_ID]],Sales!$A$2:$O$2001,10,FALSE)</f>
        <v>PayPal</v>
      </c>
      <c r="AA1360" s="50">
        <f>VLOOKUP(Table1[[#This Row],[Sales_ID]],Sales!$A$2:$O$2001,15,FALSE)</f>
        <v>147.76740000000001</v>
      </c>
    </row>
    <row r="1361" spans="1:27" x14ac:dyDescent="0.3">
      <c r="A1361" s="11" t="s">
        <v>160</v>
      </c>
      <c r="B1361" s="11" t="str">
        <f>PROPER(VLOOKUP(A1361,Customer!$A$2:$J$501,9,FALSE))</f>
        <v>James Gibbs</v>
      </c>
      <c r="C1361" s="11" t="str">
        <f>PROPER(VLOOKUP(A1361,Customer!$A$2:$H$501,3,FALSE))</f>
        <v>21</v>
      </c>
      <c r="D1361" s="11" t="str">
        <f>PROPER(VLOOKUP(A1361,Customer!$A$2:$H$501,4,FALSE))</f>
        <v>Male</v>
      </c>
      <c r="E1361" s="11" t="str">
        <f>PROPER(VLOOKUP(A1361,Customer!$A$2:$H$501,5,FALSE))</f>
        <v>Mooneyshire</v>
      </c>
      <c r="F1361" s="11" t="str">
        <f>PROPER(VLOOKUP(A1361,Customer!$A$2:$H$501,6,FALSE))</f>
        <v>Alaska</v>
      </c>
      <c r="G1361" s="11" t="str">
        <f>VLOOKUP(A1361,Customer!$A$2:$H$501,7,FALSE)</f>
        <v>USA</v>
      </c>
      <c r="H1361" s="11" t="str">
        <f>PROPER(VLOOKUP(A1361,Customer!$A$1:$J$501,10,FALSE))</f>
        <v>Platinum</v>
      </c>
      <c r="I1361" s="11" t="s">
        <v>1718</v>
      </c>
      <c r="J1361" s="11" t="str">
        <f>VLOOKUP(I1361, Product!$A$2:$H$501, 2,FALSE)</f>
        <v>Women's Beanie Hat</v>
      </c>
      <c r="K1361" s="11" t="str">
        <f>VLOOKUP(I1361,Product!$A$2:$H$501,3,FALSE)</f>
        <v>Clothing</v>
      </c>
      <c r="L1361" s="11" t="str">
        <f>VLOOKUP(I1361, Product!$A$2:$H$501, 4,FALSE)</f>
        <v>Accessories</v>
      </c>
      <c r="M1361" s="11" t="str">
        <f>VLOOKUP(I1361, Product!$A$2:$H$501,5,FALSE)</f>
        <v>Richardson-Carrillo</v>
      </c>
      <c r="N1361" s="12">
        <f>VLOOKUP(I1361, Product!$A$2:$I$501,8,FALSE)</f>
        <v>119.57</v>
      </c>
      <c r="O1361" s="12">
        <f>VLOOKUP(I1361, Product!$A$2:$I$501,9,FALSE)</f>
        <v>210</v>
      </c>
      <c r="P1361" s="11" t="s">
        <v>1776</v>
      </c>
      <c r="Q1361" s="11" t="str">
        <f>VLOOKUP(P1361,Store_Dim!$A$2:$E$21,2,FALSE)</f>
        <v>Benson-Elliott</v>
      </c>
      <c r="R1361" s="11" t="str">
        <f>VLOOKUP(P1361,Store_Dim!$A$2:$E$21,3,FALSE)</f>
        <v>East</v>
      </c>
      <c r="S1361" s="11" t="str">
        <f>VLOOKUP(P1361,Store_Dim!$A$2:$E$21,4,FALSE)</f>
        <v>Port Josephberg</v>
      </c>
      <c r="T1361" s="11" t="str">
        <f>VLOOKUP(P1361,Store_Dim!$A$2:$E$21,5,FALSE)</f>
        <v>Online</v>
      </c>
      <c r="U1361" s="11" t="s">
        <v>2247</v>
      </c>
      <c r="V1361" s="14">
        <f>VLOOKUP(Table1[[#This Row],[Sales_ID]],Sales!$A$2:$O$2001,2,FALSE)</f>
        <v>45909</v>
      </c>
      <c r="W1361" s="15">
        <f>VLOOKUP(Table1[[#This Row],[Sales_ID]],Sales!$A$2:$O$2001,12,FALSE)</f>
        <v>3</v>
      </c>
      <c r="X1361" s="16" t="str">
        <f>TEXT(VLOOKUP(Table1[[#This Row],[Sales_ID]],Sales!$A$2:$O$2001,13,FALSE),"₹#,##0")</f>
        <v>₹523</v>
      </c>
      <c r="Y1361" s="51">
        <f>VLOOKUP(Table1[[#This Row],[Sales_ID]],Sales!$A$2:$O$2001,14,FALSE)</f>
        <v>0.25</v>
      </c>
      <c r="Z1361" s="11" t="str">
        <f>VLOOKUP(Table1[[#This Row],[Sales_ID]],Sales!$A$2:$O$2001,10,FALSE)</f>
        <v>PayPal</v>
      </c>
      <c r="AA1361" s="50">
        <f>VLOOKUP(Table1[[#This Row],[Sales_ID]],Sales!$A$2:$O$2001,15,FALSE)</f>
        <v>1176.2550000000001</v>
      </c>
    </row>
    <row r="1362" spans="1:27" x14ac:dyDescent="0.3">
      <c r="A1362" s="11" t="s">
        <v>1062</v>
      </c>
      <c r="B1362" s="11" t="str">
        <f>PROPER(VLOOKUP(A1362,Customer!$A$2:$J$501,9,FALSE))</f>
        <v>Jasmine Snyder</v>
      </c>
      <c r="C1362" s="11" t="str">
        <f>PROPER(VLOOKUP(A1362,Customer!$A$2:$H$501,3,FALSE))</f>
        <v>46</v>
      </c>
      <c r="D1362" s="11" t="str">
        <f>PROPER(VLOOKUP(A1362,Customer!$A$2:$H$501,4,FALSE))</f>
        <v>Female</v>
      </c>
      <c r="E1362" s="11" t="str">
        <f>PROPER(VLOOKUP(A1362,Customer!$A$2:$H$501,5,FALSE))</f>
        <v>Hudsonfort</v>
      </c>
      <c r="F1362" s="11" t="str">
        <f>PROPER(VLOOKUP(A1362,Customer!$A$2:$H$501,6,FALSE))</f>
        <v>Connecticut</v>
      </c>
      <c r="G1362" s="11" t="str">
        <f>VLOOKUP(A1362,Customer!$A$2:$H$501,7,FALSE)</f>
        <v>USA</v>
      </c>
      <c r="H1362" s="11" t="str">
        <f>PROPER(VLOOKUP(A1362,Customer!$A$1:$J$501,10,FALSE))</f>
        <v>Silver</v>
      </c>
      <c r="I1362" s="11" t="s">
        <v>1574</v>
      </c>
      <c r="J1362" s="11" t="str">
        <f>VLOOKUP(I1362, Product!$A$2:$H$501, 2,FALSE)</f>
        <v>USB-C Fast Charger</v>
      </c>
      <c r="K1362" s="11" t="str">
        <f>VLOOKUP(I1362,Product!$A$2:$H$501,3,FALSE)</f>
        <v>Electronics</v>
      </c>
      <c r="L1362" s="11" t="str">
        <f>VLOOKUP(I1362, Product!$A$2:$H$501, 4,FALSE)</f>
        <v>Accessories</v>
      </c>
      <c r="M1362" s="11" t="str">
        <f>VLOOKUP(I1362, Product!$A$2:$H$501,5,FALSE)</f>
        <v>Dawson-Perkins</v>
      </c>
      <c r="N1362" s="12">
        <f>VLOOKUP(I1362, Product!$A$2:$I$501,8,FALSE)</f>
        <v>242.23</v>
      </c>
      <c r="O1362" s="12">
        <f>VLOOKUP(I1362, Product!$A$2:$I$501,9,FALSE)</f>
        <v>453</v>
      </c>
      <c r="P1362" s="11" t="s">
        <v>1801</v>
      </c>
      <c r="Q1362" s="11" t="str">
        <f>VLOOKUP(P1362,Store_Dim!$A$2:$E$21,2,FALSE)</f>
        <v>Shelton PLC</v>
      </c>
      <c r="R1362" s="11" t="str">
        <f>VLOOKUP(P1362,Store_Dim!$A$2:$E$21,3,FALSE)</f>
        <v>North</v>
      </c>
      <c r="S1362" s="11" t="str">
        <f>VLOOKUP(P1362,Store_Dim!$A$2:$E$21,4,FALSE)</f>
        <v>East Jenniferstad</v>
      </c>
      <c r="T1362" s="11" t="str">
        <f>VLOOKUP(P1362,Store_Dim!$A$2:$E$21,5,FALSE)</f>
        <v>Flagship</v>
      </c>
      <c r="U1362" s="11" t="s">
        <v>2248</v>
      </c>
      <c r="V1362" s="14">
        <f>VLOOKUP(Table1[[#This Row],[Sales_ID]],Sales!$A$2:$O$2001,2,FALSE)</f>
        <v>45853</v>
      </c>
      <c r="W1362" s="15">
        <f>VLOOKUP(Table1[[#This Row],[Sales_ID]],Sales!$A$2:$O$2001,12,FALSE)</f>
        <v>1</v>
      </c>
      <c r="X1362" s="16" t="str">
        <f>TEXT(VLOOKUP(Table1[[#This Row],[Sales_ID]],Sales!$A$2:$O$2001,13,FALSE),"₹#,##0")</f>
        <v>₹206</v>
      </c>
      <c r="Y1362" s="51">
        <f>VLOOKUP(Table1[[#This Row],[Sales_ID]],Sales!$A$2:$O$2001,14,FALSE)</f>
        <v>0.15</v>
      </c>
      <c r="Z1362" s="11" t="str">
        <f>VLOOKUP(Table1[[#This Row],[Sales_ID]],Sales!$A$2:$O$2001,10,FALSE)</f>
        <v>PayPal</v>
      </c>
      <c r="AA1362" s="50">
        <f>VLOOKUP(Table1[[#This Row],[Sales_ID]],Sales!$A$2:$O$2001,15,FALSE)</f>
        <v>175.48249999999999</v>
      </c>
    </row>
    <row r="1363" spans="1:27" x14ac:dyDescent="0.3">
      <c r="A1363" s="11" t="s">
        <v>490</v>
      </c>
      <c r="B1363" s="11" t="str">
        <f>PROPER(VLOOKUP(A1363,Customer!$A$2:$J$501,9,FALSE))</f>
        <v>Cameron Simpson</v>
      </c>
      <c r="C1363" s="11" t="str">
        <f>PROPER(VLOOKUP(A1363,Customer!$A$2:$H$501,3,FALSE))</f>
        <v>46</v>
      </c>
      <c r="D1363" s="11" t="str">
        <f>PROPER(VLOOKUP(A1363,Customer!$A$2:$H$501,4,FALSE))</f>
        <v>Male</v>
      </c>
      <c r="E1363" s="11" t="str">
        <f>PROPER(VLOOKUP(A1363,Customer!$A$2:$H$501,5,FALSE))</f>
        <v>Michaelfort</v>
      </c>
      <c r="F1363" s="11" t="str">
        <f>PROPER(VLOOKUP(A1363,Customer!$A$2:$H$501,6,FALSE))</f>
        <v>Indiana</v>
      </c>
      <c r="G1363" s="11" t="str">
        <f>VLOOKUP(A1363,Customer!$A$2:$H$501,7,FALSE)</f>
        <v>USA</v>
      </c>
      <c r="H1363" s="11" t="str">
        <f>PROPER(VLOOKUP(A1363,Customer!$A$1:$J$501,10,FALSE))</f>
        <v>Platinum</v>
      </c>
      <c r="I1363" s="11" t="s">
        <v>1686</v>
      </c>
      <c r="J1363" s="11" t="str">
        <f>VLOOKUP(I1363, Product!$A$2:$H$501, 2,FALSE)</f>
        <v>Men's Sports Shorts</v>
      </c>
      <c r="K1363" s="11" t="str">
        <f>VLOOKUP(I1363,Product!$A$2:$H$501,3,FALSE)</f>
        <v>Clothing</v>
      </c>
      <c r="L1363" s="11" t="str">
        <f>VLOOKUP(I1363, Product!$A$2:$H$501, 4,FALSE)</f>
        <v>Bottoms</v>
      </c>
      <c r="M1363" s="11" t="str">
        <f>VLOOKUP(I1363, Product!$A$2:$H$501,5,FALSE)</f>
        <v>Fitzpatrick Ltd</v>
      </c>
      <c r="N1363" s="12">
        <f>VLOOKUP(I1363, Product!$A$2:$I$501,8,FALSE)</f>
        <v>218.22</v>
      </c>
      <c r="O1363" s="12">
        <f>VLOOKUP(I1363, Product!$A$2:$I$501,9,FALSE)</f>
        <v>224</v>
      </c>
      <c r="P1363" s="11" t="s">
        <v>1773</v>
      </c>
      <c r="Q1363" s="11" t="str">
        <f>VLOOKUP(P1363,Store_Dim!$A$2:$E$21,2,FALSE)</f>
        <v>Gray Ltd</v>
      </c>
      <c r="R1363" s="11" t="str">
        <f>VLOOKUP(P1363,Store_Dim!$A$2:$E$21,3,FALSE)</f>
        <v>North</v>
      </c>
      <c r="S1363" s="11" t="str">
        <f>VLOOKUP(P1363,Store_Dim!$A$2:$E$21,4,FALSE)</f>
        <v>New Michaelchester</v>
      </c>
      <c r="T1363" s="11" t="str">
        <f>VLOOKUP(P1363,Store_Dim!$A$2:$E$21,5,FALSE)</f>
        <v>Outlet</v>
      </c>
      <c r="U1363" s="11" t="s">
        <v>2249</v>
      </c>
      <c r="V1363" s="14">
        <f>VLOOKUP(Table1[[#This Row],[Sales_ID]],Sales!$A$2:$O$2001,2,FALSE)</f>
        <v>45580</v>
      </c>
      <c r="W1363" s="15">
        <f>VLOOKUP(Table1[[#This Row],[Sales_ID]],Sales!$A$2:$O$2001,12,FALSE)</f>
        <v>1</v>
      </c>
      <c r="X1363" s="16" t="str">
        <f>TEXT(VLOOKUP(Table1[[#This Row],[Sales_ID]],Sales!$A$2:$O$2001,13,FALSE),"₹#,##0")</f>
        <v>₹816</v>
      </c>
      <c r="Y1363" s="51">
        <f>VLOOKUP(Table1[[#This Row],[Sales_ID]],Sales!$A$2:$O$2001,14,FALSE)</f>
        <v>0.3</v>
      </c>
      <c r="Z1363" s="11" t="str">
        <f>VLOOKUP(Table1[[#This Row],[Sales_ID]],Sales!$A$2:$O$2001,10,FALSE)</f>
        <v>PayPal</v>
      </c>
      <c r="AA1363" s="50">
        <f>VLOOKUP(Table1[[#This Row],[Sales_ID]],Sales!$A$2:$O$2001,15,FALSE)</f>
        <v>570.87099999999998</v>
      </c>
    </row>
    <row r="1364" spans="1:27" x14ac:dyDescent="0.3">
      <c r="A1364" s="11" t="s">
        <v>147</v>
      </c>
      <c r="B1364" s="11" t="str">
        <f>PROPER(VLOOKUP(A1364,Customer!$A$2:$J$501,9,FALSE))</f>
        <v>Christopher Carter</v>
      </c>
      <c r="C1364" s="11" t="str">
        <f>PROPER(VLOOKUP(A1364,Customer!$A$2:$H$501,3,FALSE))</f>
        <v>27</v>
      </c>
      <c r="D1364" s="11" t="str">
        <f>PROPER(VLOOKUP(A1364,Customer!$A$2:$H$501,4,FALSE))</f>
        <v>Female</v>
      </c>
      <c r="E1364" s="11" t="str">
        <f>PROPER(VLOOKUP(A1364,Customer!$A$2:$H$501,5,FALSE))</f>
        <v>Brendastad</v>
      </c>
      <c r="F1364" s="11" t="str">
        <f>PROPER(VLOOKUP(A1364,Customer!$A$2:$H$501,6,FALSE))</f>
        <v>South Dakota</v>
      </c>
      <c r="G1364" s="11" t="str">
        <f>VLOOKUP(A1364,Customer!$A$2:$H$501,7,FALSE)</f>
        <v>USA</v>
      </c>
      <c r="H1364" s="11" t="str">
        <f>PROPER(VLOOKUP(A1364,Customer!$A$1:$J$501,10,FALSE))</f>
        <v>Platinum</v>
      </c>
      <c r="I1364" s="11" t="s">
        <v>1706</v>
      </c>
      <c r="J1364" s="11" t="str">
        <f>VLOOKUP(I1364, Product!$A$2:$H$501, 2,FALSE)</f>
        <v>Decorative Lamp Shade</v>
      </c>
      <c r="K1364" s="11" t="str">
        <f>VLOOKUP(I1364,Product!$A$2:$H$501,3,FALSE)</f>
        <v>Home</v>
      </c>
      <c r="L1364" s="11" t="str">
        <f>VLOOKUP(I1364, Product!$A$2:$H$501, 4,FALSE)</f>
        <v>Lighting</v>
      </c>
      <c r="M1364" s="11" t="str">
        <f>VLOOKUP(I1364, Product!$A$2:$H$501,5,FALSE)</f>
        <v>Ramirez-Hanson</v>
      </c>
      <c r="N1364" s="12">
        <f>VLOOKUP(I1364, Product!$A$2:$I$501,8,FALSE)</f>
        <v>228.53</v>
      </c>
      <c r="O1364" s="12">
        <f>VLOOKUP(I1364, Product!$A$2:$I$501,9,FALSE)</f>
        <v>469</v>
      </c>
      <c r="P1364" s="11" t="s">
        <v>1797</v>
      </c>
      <c r="Q1364" s="11" t="str">
        <f>VLOOKUP(P1364,Store_Dim!$A$2:$E$21,2,FALSE)</f>
        <v>Gardner, Humphrey and Contreras</v>
      </c>
      <c r="R1364" s="11" t="str">
        <f>VLOOKUP(P1364,Store_Dim!$A$2:$E$21,3,FALSE)</f>
        <v>East</v>
      </c>
      <c r="S1364" s="11" t="str">
        <f>VLOOKUP(P1364,Store_Dim!$A$2:$E$21,4,FALSE)</f>
        <v>Johnsonville</v>
      </c>
      <c r="T1364" s="11" t="str">
        <f>VLOOKUP(P1364,Store_Dim!$A$2:$E$21,5,FALSE)</f>
        <v>Flagship</v>
      </c>
      <c r="U1364" s="11" t="s">
        <v>2250</v>
      </c>
      <c r="V1364" s="14">
        <f>VLOOKUP(Table1[[#This Row],[Sales_ID]],Sales!$A$2:$O$2001,2,FALSE)</f>
        <v>45220</v>
      </c>
      <c r="W1364" s="15">
        <f>VLOOKUP(Table1[[#This Row],[Sales_ID]],Sales!$A$2:$O$2001,12,FALSE)</f>
        <v>1</v>
      </c>
      <c r="X1364" s="16" t="str">
        <f>TEXT(VLOOKUP(Table1[[#This Row],[Sales_ID]],Sales!$A$2:$O$2001,13,FALSE),"₹#,##0")</f>
        <v>₹824</v>
      </c>
      <c r="Y1364" s="51">
        <f>VLOOKUP(Table1[[#This Row],[Sales_ID]],Sales!$A$2:$O$2001,14,FALSE)</f>
        <v>0.28000000000000003</v>
      </c>
      <c r="Z1364" s="11" t="str">
        <f>VLOOKUP(Table1[[#This Row],[Sales_ID]],Sales!$A$2:$O$2001,10,FALSE)</f>
        <v>COD</v>
      </c>
      <c r="AA1364" s="50">
        <f>VLOOKUP(Table1[[#This Row],[Sales_ID]],Sales!$A$2:$O$2001,15,FALSE)</f>
        <v>592.99919999999997</v>
      </c>
    </row>
    <row r="1365" spans="1:27" x14ac:dyDescent="0.3">
      <c r="A1365" s="11" t="s">
        <v>1472</v>
      </c>
      <c r="B1365" s="11" t="str">
        <f>PROPER(VLOOKUP(A1365,Customer!$A$2:$J$501,9,FALSE))</f>
        <v>Earl Smith Dds</v>
      </c>
      <c r="C1365" s="11" t="str">
        <f>PROPER(VLOOKUP(A1365,Customer!$A$2:$H$501,3,FALSE))</f>
        <v>59</v>
      </c>
      <c r="D1365" s="11" t="str">
        <f>PROPER(VLOOKUP(A1365,Customer!$A$2:$H$501,4,FALSE))</f>
        <v>Male</v>
      </c>
      <c r="E1365" s="11" t="str">
        <f>PROPER(VLOOKUP(A1365,Customer!$A$2:$H$501,5,FALSE))</f>
        <v>West Sarah</v>
      </c>
      <c r="F1365" s="11" t="str">
        <f>PROPER(VLOOKUP(A1365,Customer!$A$2:$H$501,6,FALSE))</f>
        <v>South Dakota</v>
      </c>
      <c r="G1365" s="11" t="str">
        <f>VLOOKUP(A1365,Customer!$A$2:$H$501,7,FALSE)</f>
        <v>USA</v>
      </c>
      <c r="H1365" s="11" t="str">
        <f>PROPER(VLOOKUP(A1365,Customer!$A$1:$J$501,10,FALSE))</f>
        <v>Gold</v>
      </c>
      <c r="I1365" s="11" t="s">
        <v>1722</v>
      </c>
      <c r="J1365" s="11" t="str">
        <f>VLOOKUP(I1365, Product!$A$2:$H$501, 2,FALSE)</f>
        <v>LED Bedside Lamp</v>
      </c>
      <c r="K1365" s="11" t="str">
        <f>VLOOKUP(I1365,Product!$A$2:$H$501,3,FALSE)</f>
        <v>Home</v>
      </c>
      <c r="L1365" s="11" t="str">
        <f>VLOOKUP(I1365, Product!$A$2:$H$501, 4,FALSE)</f>
        <v>Lighting</v>
      </c>
      <c r="M1365" s="11" t="str">
        <f>VLOOKUP(I1365, Product!$A$2:$H$501,5,FALSE)</f>
        <v>Aguilar, Horton and Lewis</v>
      </c>
      <c r="N1365" s="12">
        <f>VLOOKUP(I1365, Product!$A$2:$I$501,8,FALSE)</f>
        <v>371.38</v>
      </c>
      <c r="O1365" s="12">
        <f>VLOOKUP(I1365, Product!$A$2:$I$501,9,FALSE)</f>
        <v>220</v>
      </c>
      <c r="P1365" s="11" t="s">
        <v>1786</v>
      </c>
      <c r="Q1365" s="11" t="str">
        <f>VLOOKUP(P1365,Store_Dim!$A$2:$E$21,2,FALSE)</f>
        <v>Moore, Padilla and Butler</v>
      </c>
      <c r="R1365" s="11" t="str">
        <f>VLOOKUP(P1365,Store_Dim!$A$2:$E$21,3,FALSE)</f>
        <v>South</v>
      </c>
      <c r="S1365" s="11" t="str">
        <f>VLOOKUP(P1365,Store_Dim!$A$2:$E$21,4,FALSE)</f>
        <v>East Johnstad</v>
      </c>
      <c r="T1365" s="11" t="str">
        <f>VLOOKUP(P1365,Store_Dim!$A$2:$E$21,5,FALSE)</f>
        <v>Flagship</v>
      </c>
      <c r="U1365" s="11" t="s">
        <v>2251</v>
      </c>
      <c r="V1365" s="14">
        <f>VLOOKUP(Table1[[#This Row],[Sales_ID]],Sales!$A$2:$O$2001,2,FALSE)</f>
        <v>45807</v>
      </c>
      <c r="W1365" s="15">
        <f>VLOOKUP(Table1[[#This Row],[Sales_ID]],Sales!$A$2:$O$2001,12,FALSE)</f>
        <v>2</v>
      </c>
      <c r="X1365" s="16" t="str">
        <f>TEXT(VLOOKUP(Table1[[#This Row],[Sales_ID]],Sales!$A$2:$O$2001,13,FALSE),"₹#,##0")</f>
        <v>₹210</v>
      </c>
      <c r="Y1365" s="51">
        <f>VLOOKUP(Table1[[#This Row],[Sales_ID]],Sales!$A$2:$O$2001,14,FALSE)</f>
        <v>0</v>
      </c>
      <c r="Z1365" s="11" t="str">
        <f>VLOOKUP(Table1[[#This Row],[Sales_ID]],Sales!$A$2:$O$2001,10,FALSE)</f>
        <v>Credit Card</v>
      </c>
      <c r="AA1365" s="50">
        <f>VLOOKUP(Table1[[#This Row],[Sales_ID]],Sales!$A$2:$O$2001,15,FALSE)</f>
        <v>419.92</v>
      </c>
    </row>
    <row r="1366" spans="1:27" x14ac:dyDescent="0.3">
      <c r="A1366" s="11" t="s">
        <v>579</v>
      </c>
      <c r="B1366" s="11" t="str">
        <f>PROPER(VLOOKUP(A1366,Customer!$A$2:$J$501,9,FALSE))</f>
        <v>Michelle Rogers</v>
      </c>
      <c r="C1366" s="11" t="str">
        <f>PROPER(VLOOKUP(A1366,Customer!$A$2:$H$501,3,FALSE))</f>
        <v>56</v>
      </c>
      <c r="D1366" s="11" t="str">
        <f>PROPER(VLOOKUP(A1366,Customer!$A$2:$H$501,4,FALSE))</f>
        <v>Male</v>
      </c>
      <c r="E1366" s="11" t="str">
        <f>PROPER(VLOOKUP(A1366,Customer!$A$2:$H$501,5,FALSE))</f>
        <v>East Jessicaborough</v>
      </c>
      <c r="F1366" s="11" t="str">
        <f>PROPER(VLOOKUP(A1366,Customer!$A$2:$H$501,6,FALSE))</f>
        <v>Hawaii</v>
      </c>
      <c r="G1366" s="11" t="str">
        <f>VLOOKUP(A1366,Customer!$A$2:$H$501,7,FALSE)</f>
        <v>USA</v>
      </c>
      <c r="H1366" s="11" t="str">
        <f>PROPER(VLOOKUP(A1366,Customer!$A$1:$J$501,10,FALSE))</f>
        <v>Platinum</v>
      </c>
      <c r="I1366" s="11" t="s">
        <v>1543</v>
      </c>
      <c r="J1366" s="11" t="str">
        <f>VLOOKUP(I1366, Product!$A$2:$H$501, 2,FALSE)</f>
        <v>Brother Laser Printer</v>
      </c>
      <c r="K1366" s="11" t="str">
        <f>VLOOKUP(I1366,Product!$A$2:$H$501,3,FALSE)</f>
        <v>Electronics</v>
      </c>
      <c r="L1366" s="11" t="str">
        <f>VLOOKUP(I1366, Product!$A$2:$H$501, 4,FALSE)</f>
        <v>Computer</v>
      </c>
      <c r="M1366" s="11" t="str">
        <f>VLOOKUP(I1366, Product!$A$2:$H$501,5,FALSE)</f>
        <v>Hunt Inc</v>
      </c>
      <c r="N1366" s="12">
        <f>VLOOKUP(I1366, Product!$A$2:$I$501,8,FALSE)</f>
        <v>112.42</v>
      </c>
      <c r="O1366" s="12">
        <f>VLOOKUP(I1366, Product!$A$2:$I$501,9,FALSE)</f>
        <v>416</v>
      </c>
      <c r="P1366" s="11" t="s">
        <v>1804</v>
      </c>
      <c r="Q1366" s="11" t="str">
        <f>VLOOKUP(P1366,Store_Dim!$A$2:$E$21,2,FALSE)</f>
        <v>Frederick-Wright</v>
      </c>
      <c r="R1366" s="11" t="str">
        <f>VLOOKUP(P1366,Store_Dim!$A$2:$E$21,3,FALSE)</f>
        <v>West</v>
      </c>
      <c r="S1366" s="11" t="str">
        <f>VLOOKUP(P1366,Store_Dim!$A$2:$E$21,4,FALSE)</f>
        <v>New Jimmymouth</v>
      </c>
      <c r="T1366" s="11" t="str">
        <f>VLOOKUP(P1366,Store_Dim!$A$2:$E$21,5,FALSE)</f>
        <v>Flagship</v>
      </c>
      <c r="U1366" s="11" t="s">
        <v>2252</v>
      </c>
      <c r="V1366" s="14">
        <f>VLOOKUP(Table1[[#This Row],[Sales_ID]],Sales!$A$2:$O$2001,2,FALSE)</f>
        <v>45462</v>
      </c>
      <c r="W1366" s="15">
        <f>VLOOKUP(Table1[[#This Row],[Sales_ID]],Sales!$A$2:$O$2001,12,FALSE)</f>
        <v>4</v>
      </c>
      <c r="X1366" s="16" t="str">
        <f>TEXT(VLOOKUP(Table1[[#This Row],[Sales_ID]],Sales!$A$2:$O$2001,13,FALSE),"₹#,##0")</f>
        <v>₹898</v>
      </c>
      <c r="Y1366" s="51">
        <f>VLOOKUP(Table1[[#This Row],[Sales_ID]],Sales!$A$2:$O$2001,14,FALSE)</f>
        <v>0.05</v>
      </c>
      <c r="Z1366" s="11" t="str">
        <f>VLOOKUP(Table1[[#This Row],[Sales_ID]],Sales!$A$2:$O$2001,10,FALSE)</f>
        <v>COD</v>
      </c>
      <c r="AA1366" s="50">
        <f>VLOOKUP(Table1[[#This Row],[Sales_ID]],Sales!$A$2:$O$2001,15,FALSE)</f>
        <v>3412.134</v>
      </c>
    </row>
    <row r="1367" spans="1:27" x14ac:dyDescent="0.3">
      <c r="A1367" s="11" t="s">
        <v>598</v>
      </c>
      <c r="B1367" s="11" t="str">
        <f>PROPER(VLOOKUP(A1367,Customer!$A$2:$J$501,9,FALSE))</f>
        <v>Erin Ward</v>
      </c>
      <c r="C1367" s="11" t="str">
        <f>PROPER(VLOOKUP(A1367,Customer!$A$2:$H$501,3,FALSE))</f>
        <v>60</v>
      </c>
      <c r="D1367" s="11" t="str">
        <f>PROPER(VLOOKUP(A1367,Customer!$A$2:$H$501,4,FALSE))</f>
        <v>Male</v>
      </c>
      <c r="E1367" s="11" t="str">
        <f>PROPER(VLOOKUP(A1367,Customer!$A$2:$H$501,5,FALSE))</f>
        <v>New Brianchester</v>
      </c>
      <c r="F1367" s="11" t="str">
        <f>PROPER(VLOOKUP(A1367,Customer!$A$2:$H$501,6,FALSE))</f>
        <v>New York</v>
      </c>
      <c r="G1367" s="11" t="str">
        <f>VLOOKUP(A1367,Customer!$A$2:$H$501,7,FALSE)</f>
        <v>USA</v>
      </c>
      <c r="H1367" s="11" t="str">
        <f>PROPER(VLOOKUP(A1367,Customer!$A$1:$J$501,10,FALSE))</f>
        <v>Bronze</v>
      </c>
      <c r="I1367" s="11" t="s">
        <v>1674</v>
      </c>
      <c r="J1367" s="11" t="str">
        <f>VLOOKUP(I1367, Product!$A$2:$H$501, 2,FALSE)</f>
        <v>Organic Sunscreen Lotion</v>
      </c>
      <c r="K1367" s="11" t="str">
        <f>VLOOKUP(I1367,Product!$A$2:$H$501,3,FALSE)</f>
        <v>Beauty</v>
      </c>
      <c r="L1367" s="11" t="str">
        <f>VLOOKUP(I1367, Product!$A$2:$H$501, 4,FALSE)</f>
        <v>Skincare</v>
      </c>
      <c r="M1367" s="11" t="str">
        <f>VLOOKUP(I1367, Product!$A$2:$H$501,5,FALSE)</f>
        <v>Anderson-Riley</v>
      </c>
      <c r="N1367" s="12">
        <f>VLOOKUP(I1367, Product!$A$2:$I$501,8,FALSE)</f>
        <v>266.86</v>
      </c>
      <c r="O1367" s="12">
        <f>VLOOKUP(I1367, Product!$A$2:$I$501,9,FALSE)</f>
        <v>458</v>
      </c>
      <c r="P1367" s="11" t="s">
        <v>1752</v>
      </c>
      <c r="Q1367" s="11" t="str">
        <f>VLOOKUP(P1367,Store_Dim!$A$2:$E$21,2,FALSE)</f>
        <v>Rivera-Warner</v>
      </c>
      <c r="R1367" s="11" t="str">
        <f>VLOOKUP(P1367,Store_Dim!$A$2:$E$21,3,FALSE)</f>
        <v>East</v>
      </c>
      <c r="S1367" s="11" t="str">
        <f>VLOOKUP(P1367,Store_Dim!$A$2:$E$21,4,FALSE)</f>
        <v>Washingtonfurt</v>
      </c>
      <c r="T1367" s="11" t="str">
        <f>VLOOKUP(P1367,Store_Dim!$A$2:$E$21,5,FALSE)</f>
        <v>Flagship</v>
      </c>
      <c r="U1367" s="11" t="s">
        <v>2253</v>
      </c>
      <c r="V1367" s="14">
        <f>VLOOKUP(Table1[[#This Row],[Sales_ID]],Sales!$A$2:$O$2001,2,FALSE)</f>
        <v>45646</v>
      </c>
      <c r="W1367" s="15">
        <f>VLOOKUP(Table1[[#This Row],[Sales_ID]],Sales!$A$2:$O$2001,12,FALSE)</f>
        <v>4</v>
      </c>
      <c r="X1367" s="16" t="str">
        <f>TEXT(VLOOKUP(Table1[[#This Row],[Sales_ID]],Sales!$A$2:$O$2001,13,FALSE),"₹#,##0")</f>
        <v>₹926</v>
      </c>
      <c r="Y1367" s="51">
        <f>VLOOKUP(Table1[[#This Row],[Sales_ID]],Sales!$A$2:$O$2001,14,FALSE)</f>
        <v>0.16</v>
      </c>
      <c r="Z1367" s="11" t="str">
        <f>VLOOKUP(Table1[[#This Row],[Sales_ID]],Sales!$A$2:$O$2001,10,FALSE)</f>
        <v>COD</v>
      </c>
      <c r="AA1367" s="50">
        <f>VLOOKUP(Table1[[#This Row],[Sales_ID]],Sales!$A$2:$O$2001,15,FALSE)</f>
        <v>3111.192</v>
      </c>
    </row>
    <row r="1368" spans="1:27" x14ac:dyDescent="0.3">
      <c r="A1368" s="11" t="s">
        <v>304</v>
      </c>
      <c r="B1368" s="11" t="str">
        <f>PROPER(VLOOKUP(A1368,Customer!$A$2:$J$501,9,FALSE))</f>
        <v>Christy Hoffman</v>
      </c>
      <c r="C1368" s="11" t="str">
        <f>PROPER(VLOOKUP(A1368,Customer!$A$2:$H$501,3,FALSE))</f>
        <v>26</v>
      </c>
      <c r="D1368" s="11" t="str">
        <f>PROPER(VLOOKUP(A1368,Customer!$A$2:$H$501,4,FALSE))</f>
        <v>Female</v>
      </c>
      <c r="E1368" s="11" t="str">
        <f>PROPER(VLOOKUP(A1368,Customer!$A$2:$H$501,5,FALSE))</f>
        <v>Garyberg</v>
      </c>
      <c r="F1368" s="11" t="str">
        <f>PROPER(VLOOKUP(A1368,Customer!$A$2:$H$501,6,FALSE))</f>
        <v>Indiana</v>
      </c>
      <c r="G1368" s="11" t="str">
        <f>VLOOKUP(A1368,Customer!$A$2:$H$501,7,FALSE)</f>
        <v>USA</v>
      </c>
      <c r="H1368" s="11" t="str">
        <f>PROPER(VLOOKUP(A1368,Customer!$A$1:$J$501,10,FALSE))</f>
        <v>Platinum</v>
      </c>
      <c r="I1368" s="11" t="s">
        <v>1650</v>
      </c>
      <c r="J1368" s="11" t="str">
        <f>VLOOKUP(I1368, Product!$A$2:$H$501, 2,FALSE)</f>
        <v>HDMI Cable – 2m</v>
      </c>
      <c r="K1368" s="11" t="str">
        <f>VLOOKUP(I1368,Product!$A$2:$H$501,3,FALSE)</f>
        <v>Electronics</v>
      </c>
      <c r="L1368" s="11" t="str">
        <f>VLOOKUP(I1368, Product!$A$2:$H$501, 4,FALSE)</f>
        <v>Accessories</v>
      </c>
      <c r="M1368" s="11" t="str">
        <f>VLOOKUP(I1368, Product!$A$2:$H$501,5,FALSE)</f>
        <v>Bautista, Green and Hale</v>
      </c>
      <c r="N1368" s="12">
        <f>VLOOKUP(I1368, Product!$A$2:$I$501,8,FALSE)</f>
        <v>88.49</v>
      </c>
      <c r="O1368" s="12">
        <f>VLOOKUP(I1368, Product!$A$2:$I$501,9,FALSE)</f>
        <v>246</v>
      </c>
      <c r="P1368" s="11" t="s">
        <v>1776</v>
      </c>
      <c r="Q1368" s="11" t="str">
        <f>VLOOKUP(P1368,Store_Dim!$A$2:$E$21,2,FALSE)</f>
        <v>Benson-Elliott</v>
      </c>
      <c r="R1368" s="11" t="str">
        <f>VLOOKUP(P1368,Store_Dim!$A$2:$E$21,3,FALSE)</f>
        <v>East</v>
      </c>
      <c r="S1368" s="11" t="str">
        <f>VLOOKUP(P1368,Store_Dim!$A$2:$E$21,4,FALSE)</f>
        <v>Port Josephberg</v>
      </c>
      <c r="T1368" s="11" t="str">
        <f>VLOOKUP(P1368,Store_Dim!$A$2:$E$21,5,FALSE)</f>
        <v>Online</v>
      </c>
      <c r="U1368" s="11" t="s">
        <v>2254</v>
      </c>
      <c r="V1368" s="14">
        <f>VLOOKUP(Table1[[#This Row],[Sales_ID]],Sales!$A$2:$O$2001,2,FALSE)</f>
        <v>45520</v>
      </c>
      <c r="W1368" s="15">
        <f>VLOOKUP(Table1[[#This Row],[Sales_ID]],Sales!$A$2:$O$2001,12,FALSE)</f>
        <v>2</v>
      </c>
      <c r="X1368" s="16" t="str">
        <f>TEXT(VLOOKUP(Table1[[#This Row],[Sales_ID]],Sales!$A$2:$O$2001,13,FALSE),"₹#,##0")</f>
        <v>₹573</v>
      </c>
      <c r="Y1368" s="51">
        <f>VLOOKUP(Table1[[#This Row],[Sales_ID]],Sales!$A$2:$O$2001,14,FALSE)</f>
        <v>0.03</v>
      </c>
      <c r="Z1368" s="11" t="str">
        <f>VLOOKUP(Table1[[#This Row],[Sales_ID]],Sales!$A$2:$O$2001,10,FALSE)</f>
        <v>COD</v>
      </c>
      <c r="AA1368" s="50">
        <f>VLOOKUP(Table1[[#This Row],[Sales_ID]],Sales!$A$2:$O$2001,15,FALSE)</f>
        <v>1111.7945999999999</v>
      </c>
    </row>
    <row r="1369" spans="1:27" x14ac:dyDescent="0.3">
      <c r="A1369" s="11" t="s">
        <v>604</v>
      </c>
      <c r="B1369" s="11" t="str">
        <f>PROPER(VLOOKUP(A1369,Customer!$A$2:$J$501,9,FALSE))</f>
        <v>Mario Jacobs</v>
      </c>
      <c r="C1369" s="11" t="str">
        <f>PROPER(VLOOKUP(A1369,Customer!$A$2:$H$501,3,FALSE))</f>
        <v>18</v>
      </c>
      <c r="D1369" s="11" t="str">
        <f>PROPER(VLOOKUP(A1369,Customer!$A$2:$H$501,4,FALSE))</f>
        <v>Male</v>
      </c>
      <c r="E1369" s="11" t="str">
        <f>PROPER(VLOOKUP(A1369,Customer!$A$2:$H$501,5,FALSE))</f>
        <v>Port James</v>
      </c>
      <c r="F1369" s="11" t="str">
        <f>PROPER(VLOOKUP(A1369,Customer!$A$2:$H$501,6,FALSE))</f>
        <v>New York</v>
      </c>
      <c r="G1369" s="11" t="str">
        <f>VLOOKUP(A1369,Customer!$A$2:$H$501,7,FALSE)</f>
        <v>USA</v>
      </c>
      <c r="H1369" s="11" t="str">
        <f>PROPER(VLOOKUP(A1369,Customer!$A$1:$J$501,10,FALSE))</f>
        <v>Platinum</v>
      </c>
      <c r="I1369" s="11" t="s">
        <v>1560</v>
      </c>
      <c r="J1369" s="11" t="str">
        <f>VLOOKUP(I1369, Product!$A$2:$H$501, 2,FALSE)</f>
        <v>LED Table Lamp</v>
      </c>
      <c r="K1369" s="11" t="str">
        <f>VLOOKUP(I1369,Product!$A$2:$H$501,3,FALSE)</f>
        <v>Home</v>
      </c>
      <c r="L1369" s="11" t="str">
        <f>VLOOKUP(I1369, Product!$A$2:$H$501, 4,FALSE)</f>
        <v>Lighting</v>
      </c>
      <c r="M1369" s="11" t="str">
        <f>VLOOKUP(I1369, Product!$A$2:$H$501,5,FALSE)</f>
        <v>Harrell LLC</v>
      </c>
      <c r="N1369" s="12">
        <f>VLOOKUP(I1369, Product!$A$2:$I$501,8,FALSE)</f>
        <v>218.86</v>
      </c>
      <c r="O1369" s="12">
        <f>VLOOKUP(I1369, Product!$A$2:$I$501,9,FALSE)</f>
        <v>170</v>
      </c>
      <c r="P1369" s="11" t="s">
        <v>1769</v>
      </c>
      <c r="Q1369" s="11" t="str">
        <f>VLOOKUP(P1369,Store_Dim!$A$2:$E$21,2,FALSE)</f>
        <v>Alexander Group</v>
      </c>
      <c r="R1369" s="11" t="str">
        <f>VLOOKUP(P1369,Store_Dim!$A$2:$E$21,3,FALSE)</f>
        <v>South</v>
      </c>
      <c r="S1369" s="11" t="str">
        <f>VLOOKUP(P1369,Store_Dim!$A$2:$E$21,4,FALSE)</f>
        <v>Port Sharon</v>
      </c>
      <c r="T1369" s="11" t="str">
        <f>VLOOKUP(P1369,Store_Dim!$A$2:$E$21,5,FALSE)</f>
        <v>Online</v>
      </c>
      <c r="U1369" s="11" t="s">
        <v>2255</v>
      </c>
      <c r="V1369" s="14">
        <f>VLOOKUP(Table1[[#This Row],[Sales_ID]],Sales!$A$2:$O$2001,2,FALSE)</f>
        <v>45731</v>
      </c>
      <c r="W1369" s="15">
        <f>VLOOKUP(Table1[[#This Row],[Sales_ID]],Sales!$A$2:$O$2001,12,FALSE)</f>
        <v>4</v>
      </c>
      <c r="X1369" s="16" t="str">
        <f>TEXT(VLOOKUP(Table1[[#This Row],[Sales_ID]],Sales!$A$2:$O$2001,13,FALSE),"₹#,##0")</f>
        <v>₹150</v>
      </c>
      <c r="Y1369" s="51">
        <f>VLOOKUP(Table1[[#This Row],[Sales_ID]],Sales!$A$2:$O$2001,14,FALSE)</f>
        <v>0.02</v>
      </c>
      <c r="Z1369" s="11" t="str">
        <f>VLOOKUP(Table1[[#This Row],[Sales_ID]],Sales!$A$2:$O$2001,10,FALSE)</f>
        <v>Credit Card</v>
      </c>
      <c r="AA1369" s="50">
        <f>VLOOKUP(Table1[[#This Row],[Sales_ID]],Sales!$A$2:$O$2001,15,FALSE)</f>
        <v>587.33360000000005</v>
      </c>
    </row>
    <row r="1370" spans="1:27" x14ac:dyDescent="0.3">
      <c r="A1370" s="11" t="s">
        <v>304</v>
      </c>
      <c r="B1370" s="11" t="str">
        <f>PROPER(VLOOKUP(A1370,Customer!$A$2:$J$501,9,FALSE))</f>
        <v>Christy Hoffman</v>
      </c>
      <c r="C1370" s="11" t="str">
        <f>PROPER(VLOOKUP(A1370,Customer!$A$2:$H$501,3,FALSE))</f>
        <v>26</v>
      </c>
      <c r="D1370" s="11" t="str">
        <f>PROPER(VLOOKUP(A1370,Customer!$A$2:$H$501,4,FALSE))</f>
        <v>Female</v>
      </c>
      <c r="E1370" s="11" t="str">
        <f>PROPER(VLOOKUP(A1370,Customer!$A$2:$H$501,5,FALSE))</f>
        <v>Garyberg</v>
      </c>
      <c r="F1370" s="11" t="str">
        <f>PROPER(VLOOKUP(A1370,Customer!$A$2:$H$501,6,FALSE))</f>
        <v>Indiana</v>
      </c>
      <c r="G1370" s="11" t="str">
        <f>VLOOKUP(A1370,Customer!$A$2:$H$501,7,FALSE)</f>
        <v>USA</v>
      </c>
      <c r="H1370" s="11" t="str">
        <f>PROPER(VLOOKUP(A1370,Customer!$A$1:$J$501,10,FALSE))</f>
        <v>Platinum</v>
      </c>
      <c r="I1370" s="11" t="s">
        <v>1614</v>
      </c>
      <c r="J1370" s="11" t="str">
        <f>VLOOKUP(I1370, Product!$A$2:$H$501, 2,FALSE)</f>
        <v>Modern Wall Clock</v>
      </c>
      <c r="K1370" s="11" t="str">
        <f>VLOOKUP(I1370,Product!$A$2:$H$501,3,FALSE)</f>
        <v>Home</v>
      </c>
      <c r="L1370" s="11" t="str">
        <f>VLOOKUP(I1370, Product!$A$2:$H$501, 4,FALSE)</f>
        <v>Decor</v>
      </c>
      <c r="M1370" s="11" t="str">
        <f>VLOOKUP(I1370, Product!$A$2:$H$501,5,FALSE)</f>
        <v>Weiss-Watson</v>
      </c>
      <c r="N1370" s="12">
        <f>VLOOKUP(I1370, Product!$A$2:$I$501,8,FALSE)</f>
        <v>179.77</v>
      </c>
      <c r="O1370" s="12">
        <f>VLOOKUP(I1370, Product!$A$2:$I$501,9,FALSE)</f>
        <v>305</v>
      </c>
      <c r="P1370" s="11" t="s">
        <v>1807</v>
      </c>
      <c r="Q1370" s="11" t="str">
        <f>VLOOKUP(P1370,Store_Dim!$A$2:$E$21,2,FALSE)</f>
        <v>Holloway Ltd</v>
      </c>
      <c r="R1370" s="11" t="str">
        <f>VLOOKUP(P1370,Store_Dim!$A$2:$E$21,3,FALSE)</f>
        <v>North</v>
      </c>
      <c r="S1370" s="11" t="str">
        <f>VLOOKUP(P1370,Store_Dim!$A$2:$E$21,4,FALSE)</f>
        <v>Bensonhaven</v>
      </c>
      <c r="T1370" s="11" t="str">
        <f>VLOOKUP(P1370,Store_Dim!$A$2:$E$21,5,FALSE)</f>
        <v>Flagship</v>
      </c>
      <c r="U1370" s="11" t="s">
        <v>1869</v>
      </c>
      <c r="V1370" s="14">
        <f>VLOOKUP(Table1[[#This Row],[Sales_ID]],Sales!$A$2:$O$2001,2,FALSE)</f>
        <v>45677</v>
      </c>
      <c r="W1370" s="15">
        <f>VLOOKUP(Table1[[#This Row],[Sales_ID]],Sales!$A$2:$O$2001,12,FALSE)</f>
        <v>2.5714285714285716</v>
      </c>
      <c r="X1370" s="16" t="str">
        <f>TEXT(VLOOKUP(Table1[[#This Row],[Sales_ID]],Sales!$A$2:$O$2001,13,FALSE),"₹#,##0")</f>
        <v>₹863</v>
      </c>
      <c r="Y1370" s="51">
        <f>VLOOKUP(Table1[[#This Row],[Sales_ID]],Sales!$A$2:$O$2001,14,FALSE)</f>
        <v>0.28000000000000003</v>
      </c>
      <c r="Z1370" s="11" t="str">
        <f>VLOOKUP(Table1[[#This Row],[Sales_ID]],Sales!$A$2:$O$2001,10,FALSE)</f>
        <v>PayPal</v>
      </c>
      <c r="AA1370" s="50">
        <f>VLOOKUP(Table1[[#This Row],[Sales_ID]],Sales!$A$2:$O$2001,15,FALSE)</f>
        <v>1864.3176000000001</v>
      </c>
    </row>
    <row r="1371" spans="1:27" x14ac:dyDescent="0.3">
      <c r="A1371" s="11" t="s">
        <v>14</v>
      </c>
      <c r="B1371" s="11" t="str">
        <f>PROPER(VLOOKUP(A1371,Customer!$A$2:$J$501,9,FALSE))</f>
        <v>Eugene Nelson</v>
      </c>
      <c r="C1371" s="11" t="str">
        <f>PROPER(VLOOKUP(A1371,Customer!$A$2:$H$501,3,FALSE))</f>
        <v>26</v>
      </c>
      <c r="D1371" s="11" t="str">
        <f>PROPER(VLOOKUP(A1371,Customer!$A$2:$H$501,4,FALSE))</f>
        <v>Female</v>
      </c>
      <c r="E1371" s="11" t="str">
        <f>PROPER(VLOOKUP(A1371,Customer!$A$2:$H$501,5,FALSE))</f>
        <v>Phillipsmouth</v>
      </c>
      <c r="F1371" s="11" t="str">
        <f>PROPER(VLOOKUP(A1371,Customer!$A$2:$H$501,6,FALSE))</f>
        <v>North Dakota</v>
      </c>
      <c r="G1371" s="11" t="str">
        <f>VLOOKUP(A1371,Customer!$A$2:$H$501,7,FALSE)</f>
        <v>USA</v>
      </c>
      <c r="H1371" s="11" t="str">
        <f>PROPER(VLOOKUP(A1371,Customer!$A$1:$J$501,10,FALSE))</f>
        <v>Platinum</v>
      </c>
      <c r="I1371" s="11" t="s">
        <v>1650</v>
      </c>
      <c r="J1371" s="11" t="str">
        <f>VLOOKUP(I1371, Product!$A$2:$H$501, 2,FALSE)</f>
        <v>HDMI Cable – 2m</v>
      </c>
      <c r="K1371" s="11" t="str">
        <f>VLOOKUP(I1371,Product!$A$2:$H$501,3,FALSE)</f>
        <v>Electronics</v>
      </c>
      <c r="L1371" s="11" t="str">
        <f>VLOOKUP(I1371, Product!$A$2:$H$501, 4,FALSE)</f>
        <v>Accessories</v>
      </c>
      <c r="M1371" s="11" t="str">
        <f>VLOOKUP(I1371, Product!$A$2:$H$501,5,FALSE)</f>
        <v>Bautista, Green and Hale</v>
      </c>
      <c r="N1371" s="12">
        <f>VLOOKUP(I1371, Product!$A$2:$I$501,8,FALSE)</f>
        <v>88.49</v>
      </c>
      <c r="O1371" s="12">
        <f>VLOOKUP(I1371, Product!$A$2:$I$501,9,FALSE)</f>
        <v>246</v>
      </c>
      <c r="P1371" s="11" t="s">
        <v>1799</v>
      </c>
      <c r="Q1371" s="11" t="str">
        <f>VLOOKUP(P1371,Store_Dim!$A$2:$E$21,2,FALSE)</f>
        <v>Mcdonald Inc</v>
      </c>
      <c r="R1371" s="11" t="str">
        <f>VLOOKUP(P1371,Store_Dim!$A$2:$E$21,3,FALSE)</f>
        <v>South</v>
      </c>
      <c r="S1371" s="11" t="str">
        <f>VLOOKUP(P1371,Store_Dim!$A$2:$E$21,4,FALSE)</f>
        <v>Christopherland</v>
      </c>
      <c r="T1371" s="11" t="str">
        <f>VLOOKUP(P1371,Store_Dim!$A$2:$E$21,5,FALSE)</f>
        <v>Outlet</v>
      </c>
      <c r="U1371" s="11" t="s">
        <v>2256</v>
      </c>
      <c r="V1371" s="14">
        <f>VLOOKUP(Table1[[#This Row],[Sales_ID]],Sales!$A$2:$O$2001,2,FALSE)</f>
        <v>45445</v>
      </c>
      <c r="W1371" s="15">
        <f>VLOOKUP(Table1[[#This Row],[Sales_ID]],Sales!$A$2:$O$2001,12,FALSE)</f>
        <v>3</v>
      </c>
      <c r="X1371" s="16" t="str">
        <f>TEXT(VLOOKUP(Table1[[#This Row],[Sales_ID]],Sales!$A$2:$O$2001,13,FALSE),"₹#,##0")</f>
        <v>₹288</v>
      </c>
      <c r="Y1371" s="51">
        <f>VLOOKUP(Table1[[#This Row],[Sales_ID]],Sales!$A$2:$O$2001,14,FALSE)</f>
        <v>0.03</v>
      </c>
      <c r="Z1371" s="11" t="str">
        <f>VLOOKUP(Table1[[#This Row],[Sales_ID]],Sales!$A$2:$O$2001,10,FALSE)</f>
        <v>COD</v>
      </c>
      <c r="AA1371" s="50">
        <f>VLOOKUP(Table1[[#This Row],[Sales_ID]],Sales!$A$2:$O$2001,15,FALSE)</f>
        <v>837.23609999999985</v>
      </c>
    </row>
    <row r="1372" spans="1:27" x14ac:dyDescent="0.3">
      <c r="A1372" s="11" t="s">
        <v>338</v>
      </c>
      <c r="B1372" s="11" t="str">
        <f>PROPER(VLOOKUP(A1372,Customer!$A$2:$J$501,9,FALSE))</f>
        <v>David Patterson</v>
      </c>
      <c r="C1372" s="11" t="str">
        <f>PROPER(VLOOKUP(A1372,Customer!$A$2:$H$501,3,FALSE))</f>
        <v>43</v>
      </c>
      <c r="D1372" s="11" t="str">
        <f>PROPER(VLOOKUP(A1372,Customer!$A$2:$H$501,4,FALSE))</f>
        <v>Female</v>
      </c>
      <c r="E1372" s="11" t="str">
        <f>PROPER(VLOOKUP(A1372,Customer!$A$2:$H$501,5,FALSE))</f>
        <v>New Amyport</v>
      </c>
      <c r="F1372" s="11" t="str">
        <f>PROPER(VLOOKUP(A1372,Customer!$A$2:$H$501,6,FALSE))</f>
        <v>Nevada</v>
      </c>
      <c r="G1372" s="11" t="str">
        <f>VLOOKUP(A1372,Customer!$A$2:$H$501,7,FALSE)</f>
        <v>USA</v>
      </c>
      <c r="H1372" s="11" t="str">
        <f>PROPER(VLOOKUP(A1372,Customer!$A$1:$J$501,10,FALSE))</f>
        <v>Gold</v>
      </c>
      <c r="I1372" s="11" t="s">
        <v>1682</v>
      </c>
      <c r="J1372" s="11" t="str">
        <f>VLOOKUP(I1372, Product!$A$2:$H$501, 2,FALSE)</f>
        <v>Smart LED Light Strip</v>
      </c>
      <c r="K1372" s="11" t="str">
        <f>VLOOKUP(I1372,Product!$A$2:$H$501,3,FALSE)</f>
        <v>Electronics</v>
      </c>
      <c r="L1372" s="11" t="str">
        <f>VLOOKUP(I1372, Product!$A$2:$H$501, 4,FALSE)</f>
        <v>Accessories</v>
      </c>
      <c r="M1372" s="11" t="str">
        <f>VLOOKUP(I1372, Product!$A$2:$H$501,5,FALSE)</f>
        <v>Flores-Davis</v>
      </c>
      <c r="N1372" s="12">
        <f>VLOOKUP(I1372, Product!$A$2:$I$501,8,FALSE)</f>
        <v>349.17</v>
      </c>
      <c r="O1372" s="12">
        <f>VLOOKUP(I1372, Product!$A$2:$I$501,9,FALSE)</f>
        <v>476</v>
      </c>
      <c r="P1372" s="11" t="s">
        <v>1776</v>
      </c>
      <c r="Q1372" s="11" t="str">
        <f>VLOOKUP(P1372,Store_Dim!$A$2:$E$21,2,FALSE)</f>
        <v>Benson-Elliott</v>
      </c>
      <c r="R1372" s="11" t="str">
        <f>VLOOKUP(P1372,Store_Dim!$A$2:$E$21,3,FALSE)</f>
        <v>East</v>
      </c>
      <c r="S1372" s="11" t="str">
        <f>VLOOKUP(P1372,Store_Dim!$A$2:$E$21,4,FALSE)</f>
        <v>Port Josephberg</v>
      </c>
      <c r="T1372" s="11" t="str">
        <f>VLOOKUP(P1372,Store_Dim!$A$2:$E$21,5,FALSE)</f>
        <v>Online</v>
      </c>
      <c r="U1372" s="11" t="s">
        <v>2257</v>
      </c>
      <c r="V1372" s="14">
        <f>VLOOKUP(Table1[[#This Row],[Sales_ID]],Sales!$A$2:$O$2001,2,FALSE)</f>
        <v>45860</v>
      </c>
      <c r="W1372" s="15">
        <f>VLOOKUP(Table1[[#This Row],[Sales_ID]],Sales!$A$2:$O$2001,12,FALSE)</f>
        <v>2</v>
      </c>
      <c r="X1372" s="16" t="str">
        <f>TEXT(VLOOKUP(Table1[[#This Row],[Sales_ID]],Sales!$A$2:$O$2001,13,FALSE),"₹#,##0")</f>
        <v>₹850</v>
      </c>
      <c r="Y1372" s="51">
        <f>VLOOKUP(Table1[[#This Row],[Sales_ID]],Sales!$A$2:$O$2001,14,FALSE)</f>
        <v>0.06</v>
      </c>
      <c r="Z1372" s="11" t="str">
        <f>VLOOKUP(Table1[[#This Row],[Sales_ID]],Sales!$A$2:$O$2001,10,FALSE)</f>
        <v>COD</v>
      </c>
      <c r="AA1372" s="50">
        <f>VLOOKUP(Table1[[#This Row],[Sales_ID]],Sales!$A$2:$O$2001,15,FALSE)</f>
        <v>1597.624</v>
      </c>
    </row>
    <row r="1373" spans="1:27" x14ac:dyDescent="0.3">
      <c r="A1373" s="11" t="s">
        <v>75</v>
      </c>
      <c r="B1373" s="11" t="str">
        <f>PROPER(VLOOKUP(A1373,Customer!$A$2:$J$501,9,FALSE))</f>
        <v>John Scott</v>
      </c>
      <c r="C1373" s="11" t="str">
        <f>PROPER(VLOOKUP(A1373,Customer!$A$2:$H$501,3,FALSE))</f>
        <v>24</v>
      </c>
      <c r="D1373" s="11" t="str">
        <f>PROPER(VLOOKUP(A1373,Customer!$A$2:$H$501,4,FALSE))</f>
        <v>Female</v>
      </c>
      <c r="E1373" s="11" t="str">
        <f>PROPER(VLOOKUP(A1373,Customer!$A$2:$H$501,5,FALSE))</f>
        <v>South Christopher</v>
      </c>
      <c r="F1373" s="11" t="str">
        <f>PROPER(VLOOKUP(A1373,Customer!$A$2:$H$501,6,FALSE))</f>
        <v>Pennsylvania</v>
      </c>
      <c r="G1373" s="11" t="str">
        <f>VLOOKUP(A1373,Customer!$A$2:$H$501,7,FALSE)</f>
        <v>USA</v>
      </c>
      <c r="H1373" s="11" t="str">
        <f>PROPER(VLOOKUP(A1373,Customer!$A$1:$J$501,10,FALSE))</f>
        <v>Bronze</v>
      </c>
      <c r="I1373" s="11" t="s">
        <v>1630</v>
      </c>
      <c r="J1373" s="11" t="str">
        <f>VLOOKUP(I1373, Product!$A$2:$H$501, 2,FALSE)</f>
        <v>Yoga Exercise Mat</v>
      </c>
      <c r="K1373" s="11" t="str">
        <f>VLOOKUP(I1373,Product!$A$2:$H$501,3,FALSE)</f>
        <v>Sports</v>
      </c>
      <c r="L1373" s="11" t="str">
        <f>VLOOKUP(I1373, Product!$A$2:$H$501, 4,FALSE)</f>
        <v>Fitness</v>
      </c>
      <c r="M1373" s="11" t="str">
        <f>VLOOKUP(I1373, Product!$A$2:$H$501,5,FALSE)</f>
        <v>Carroll, Long and Mendoza</v>
      </c>
      <c r="N1373" s="12">
        <f>VLOOKUP(I1373, Product!$A$2:$I$501,8,FALSE)</f>
        <v>313.26</v>
      </c>
      <c r="O1373" s="12">
        <f>VLOOKUP(I1373, Product!$A$2:$I$501,9,FALSE)</f>
        <v>369</v>
      </c>
      <c r="P1373" s="11" t="s">
        <v>1766</v>
      </c>
      <c r="Q1373" s="11" t="str">
        <f>VLOOKUP(P1373,Store_Dim!$A$2:$E$21,2,FALSE)</f>
        <v>Johnson-Wright</v>
      </c>
      <c r="R1373" s="11" t="str">
        <f>VLOOKUP(P1373,Store_Dim!$A$2:$E$21,3,FALSE)</f>
        <v>North</v>
      </c>
      <c r="S1373" s="11" t="str">
        <f>VLOOKUP(P1373,Store_Dim!$A$2:$E$21,4,FALSE)</f>
        <v>Hoodberg</v>
      </c>
      <c r="T1373" s="11" t="str">
        <f>VLOOKUP(P1373,Store_Dim!$A$2:$E$21,5,FALSE)</f>
        <v>Outlet</v>
      </c>
      <c r="U1373" s="11" t="s">
        <v>2258</v>
      </c>
      <c r="V1373" s="14">
        <f>VLOOKUP(Table1[[#This Row],[Sales_ID]],Sales!$A$2:$O$2001,2,FALSE)</f>
        <v>45725</v>
      </c>
      <c r="W1373" s="15">
        <f>VLOOKUP(Table1[[#This Row],[Sales_ID]],Sales!$A$2:$O$2001,12,FALSE)</f>
        <v>3</v>
      </c>
      <c r="X1373" s="16" t="str">
        <f>TEXT(VLOOKUP(Table1[[#This Row],[Sales_ID]],Sales!$A$2:$O$2001,13,FALSE),"₹#,##0")</f>
        <v>₹483</v>
      </c>
      <c r="Y1373" s="51">
        <f>VLOOKUP(Table1[[#This Row],[Sales_ID]],Sales!$A$2:$O$2001,14,FALSE)</f>
        <v>0.28000000000000003</v>
      </c>
      <c r="Z1373" s="11" t="str">
        <f>VLOOKUP(Table1[[#This Row],[Sales_ID]],Sales!$A$2:$O$2001,10,FALSE)</f>
        <v>PayPal</v>
      </c>
      <c r="AA1373" s="50">
        <f>VLOOKUP(Table1[[#This Row],[Sales_ID]],Sales!$A$2:$O$2001,15,FALSE)</f>
        <v>1042.3728000000001</v>
      </c>
    </row>
    <row r="1374" spans="1:27" x14ac:dyDescent="0.3">
      <c r="A1374" s="11" t="s">
        <v>399</v>
      </c>
      <c r="B1374" s="11" t="str">
        <f>PROPER(VLOOKUP(A1374,Customer!$A$2:$J$501,9,FALSE))</f>
        <v>Ryan Hernandez</v>
      </c>
      <c r="C1374" s="11" t="str">
        <f>PROPER(VLOOKUP(A1374,Customer!$A$2:$H$501,3,FALSE))</f>
        <v>30</v>
      </c>
      <c r="D1374" s="11" t="str">
        <f>PROPER(VLOOKUP(A1374,Customer!$A$2:$H$501,4,FALSE))</f>
        <v>Male</v>
      </c>
      <c r="E1374" s="11" t="str">
        <f>PROPER(VLOOKUP(A1374,Customer!$A$2:$H$501,5,FALSE))</f>
        <v>East Donna</v>
      </c>
      <c r="F1374" s="11" t="str">
        <f>PROPER(VLOOKUP(A1374,Customer!$A$2:$H$501,6,FALSE))</f>
        <v>Nevada</v>
      </c>
      <c r="G1374" s="11" t="str">
        <f>VLOOKUP(A1374,Customer!$A$2:$H$501,7,FALSE)</f>
        <v>USA</v>
      </c>
      <c r="H1374" s="11" t="str">
        <f>PROPER(VLOOKUP(A1374,Customer!$A$1:$J$501,10,FALSE))</f>
        <v>Bronze</v>
      </c>
      <c r="I1374" s="11" t="s">
        <v>1666</v>
      </c>
      <c r="J1374" s="11" t="str">
        <f>VLOOKUP(I1374, Product!$A$2:$H$501, 2,FALSE)</f>
        <v>Men's Hair Styling Gel</v>
      </c>
      <c r="K1374" s="11" t="str">
        <f>VLOOKUP(I1374,Product!$A$2:$H$501,3,FALSE)</f>
        <v>Beauty</v>
      </c>
      <c r="L1374" s="11" t="str">
        <f>VLOOKUP(I1374, Product!$A$2:$H$501, 4,FALSE)</f>
        <v>Haircare</v>
      </c>
      <c r="M1374" s="11" t="str">
        <f>VLOOKUP(I1374, Product!$A$2:$H$501,5,FALSE)</f>
        <v>Cline-Mccarthy</v>
      </c>
      <c r="N1374" s="12">
        <f>VLOOKUP(I1374, Product!$A$2:$I$501,8,FALSE)</f>
        <v>17.309999999999999</v>
      </c>
      <c r="O1374" s="12">
        <f>VLOOKUP(I1374, Product!$A$2:$I$501,9,FALSE)</f>
        <v>399</v>
      </c>
      <c r="P1374" s="11" t="s">
        <v>1761</v>
      </c>
      <c r="Q1374" s="11" t="str">
        <f>VLOOKUP(P1374,Store_Dim!$A$2:$E$21,2,FALSE)</f>
        <v>Black-Horn</v>
      </c>
      <c r="R1374" s="11" t="str">
        <f>VLOOKUP(P1374,Store_Dim!$A$2:$E$21,3,FALSE)</f>
        <v>South</v>
      </c>
      <c r="S1374" s="11" t="str">
        <f>VLOOKUP(P1374,Store_Dim!$A$2:$E$21,4,FALSE)</f>
        <v>North Nancyview</v>
      </c>
      <c r="T1374" s="11" t="str">
        <f>VLOOKUP(P1374,Store_Dim!$A$2:$E$21,5,FALSE)</f>
        <v>Outlet</v>
      </c>
      <c r="U1374" s="11" t="s">
        <v>2259</v>
      </c>
      <c r="V1374" s="14">
        <f>VLOOKUP(Table1[[#This Row],[Sales_ID]],Sales!$A$2:$O$2001,2,FALSE)</f>
        <v>45699</v>
      </c>
      <c r="W1374" s="15">
        <f>VLOOKUP(Table1[[#This Row],[Sales_ID]],Sales!$A$2:$O$2001,12,FALSE)</f>
        <v>2</v>
      </c>
      <c r="X1374" s="16" t="str">
        <f>TEXT(VLOOKUP(Table1[[#This Row],[Sales_ID]],Sales!$A$2:$O$2001,13,FALSE),"₹#,##0")</f>
        <v>₹65</v>
      </c>
      <c r="Y1374" s="51">
        <f>VLOOKUP(Table1[[#This Row],[Sales_ID]],Sales!$A$2:$O$2001,14,FALSE)</f>
        <v>0</v>
      </c>
      <c r="Z1374" s="11" t="str">
        <f>VLOOKUP(Table1[[#This Row],[Sales_ID]],Sales!$A$2:$O$2001,10,FALSE)</f>
        <v>Credit Card</v>
      </c>
      <c r="AA1374" s="50">
        <f>VLOOKUP(Table1[[#This Row],[Sales_ID]],Sales!$A$2:$O$2001,15,FALSE)</f>
        <v>129.4</v>
      </c>
    </row>
    <row r="1375" spans="1:27" x14ac:dyDescent="0.3">
      <c r="A1375" s="11" t="s">
        <v>499</v>
      </c>
      <c r="B1375" s="11" t="str">
        <f>PROPER(VLOOKUP(A1375,Customer!$A$2:$J$501,9,FALSE))</f>
        <v>Theresa Campbell</v>
      </c>
      <c r="C1375" s="11" t="str">
        <f>PROPER(VLOOKUP(A1375,Customer!$A$2:$H$501,3,FALSE))</f>
        <v>42</v>
      </c>
      <c r="D1375" s="11" t="str">
        <f>PROPER(VLOOKUP(A1375,Customer!$A$2:$H$501,4,FALSE))</f>
        <v>Female</v>
      </c>
      <c r="E1375" s="11" t="str">
        <f>PROPER(VLOOKUP(A1375,Customer!$A$2:$H$501,5,FALSE))</f>
        <v>New Brian</v>
      </c>
      <c r="F1375" s="11" t="str">
        <f>PROPER(VLOOKUP(A1375,Customer!$A$2:$H$501,6,FALSE))</f>
        <v>Wisconsin</v>
      </c>
      <c r="G1375" s="11" t="str">
        <f>VLOOKUP(A1375,Customer!$A$2:$H$501,7,FALSE)</f>
        <v>USA</v>
      </c>
      <c r="H1375" s="11" t="str">
        <f>PROPER(VLOOKUP(A1375,Customer!$A$1:$J$501,10,FALSE))</f>
        <v>Bronze</v>
      </c>
      <c r="I1375" s="11" t="s">
        <v>1555</v>
      </c>
      <c r="J1375" s="11" t="str">
        <f>VLOOKUP(I1375, Product!$A$2:$H$501, 2,FALSE)</f>
        <v>Men's Leather Belt</v>
      </c>
      <c r="K1375" s="11" t="str">
        <f>VLOOKUP(I1375,Product!$A$2:$H$501,3,FALSE)</f>
        <v>Clothing</v>
      </c>
      <c r="L1375" s="11" t="str">
        <f>VLOOKUP(I1375, Product!$A$2:$H$501, 4,FALSE)</f>
        <v>Accessories</v>
      </c>
      <c r="M1375" s="11" t="str">
        <f>VLOOKUP(I1375, Product!$A$2:$H$501,5,FALSE)</f>
        <v>Baldwin, Garza and Gonzalez</v>
      </c>
      <c r="N1375" s="12">
        <f>VLOOKUP(I1375, Product!$A$2:$I$501,8,FALSE)</f>
        <v>261</v>
      </c>
      <c r="O1375" s="12">
        <f>VLOOKUP(I1375, Product!$A$2:$I$501,9,FALSE)</f>
        <v>59</v>
      </c>
      <c r="P1375" s="11" t="s">
        <v>1773</v>
      </c>
      <c r="Q1375" s="11" t="str">
        <f>VLOOKUP(P1375,Store_Dim!$A$2:$E$21,2,FALSE)</f>
        <v>Gray Ltd</v>
      </c>
      <c r="R1375" s="11" t="str">
        <f>VLOOKUP(P1375,Store_Dim!$A$2:$E$21,3,FALSE)</f>
        <v>North</v>
      </c>
      <c r="S1375" s="11" t="str">
        <f>VLOOKUP(P1375,Store_Dim!$A$2:$E$21,4,FALSE)</f>
        <v>New Michaelchester</v>
      </c>
      <c r="T1375" s="11" t="str">
        <f>VLOOKUP(P1375,Store_Dim!$A$2:$E$21,5,FALSE)</f>
        <v>Outlet</v>
      </c>
      <c r="U1375" s="11" t="s">
        <v>2260</v>
      </c>
      <c r="V1375" s="14">
        <f>VLOOKUP(Table1[[#This Row],[Sales_ID]],Sales!$A$2:$O$2001,2,FALSE)</f>
        <v>45266</v>
      </c>
      <c r="W1375" s="15">
        <f>VLOOKUP(Table1[[#This Row],[Sales_ID]],Sales!$A$2:$O$2001,12,FALSE)</f>
        <v>3</v>
      </c>
      <c r="X1375" s="16" t="str">
        <f>TEXT(VLOOKUP(Table1[[#This Row],[Sales_ID]],Sales!$A$2:$O$2001,13,FALSE),"₹#,##0")</f>
        <v>₹590</v>
      </c>
      <c r="Y1375" s="51">
        <f>VLOOKUP(Table1[[#This Row],[Sales_ID]],Sales!$A$2:$O$2001,14,FALSE)</f>
        <v>0.26</v>
      </c>
      <c r="Z1375" s="11" t="str">
        <f>VLOOKUP(Table1[[#This Row],[Sales_ID]],Sales!$A$2:$O$2001,10,FALSE)</f>
        <v>Credit Card</v>
      </c>
      <c r="AA1375" s="50">
        <f>VLOOKUP(Table1[[#This Row],[Sales_ID]],Sales!$A$2:$O$2001,15,FALSE)</f>
        <v>1309.4226000000001</v>
      </c>
    </row>
    <row r="1376" spans="1:27" x14ac:dyDescent="0.3">
      <c r="A1376" s="11" t="s">
        <v>914</v>
      </c>
      <c r="B1376" s="11" t="str">
        <f>PROPER(VLOOKUP(A1376,Customer!$A$2:$J$501,9,FALSE))</f>
        <v>Misty Ferguson</v>
      </c>
      <c r="C1376" s="11" t="str">
        <f>PROPER(VLOOKUP(A1376,Customer!$A$2:$H$501,3,FALSE))</f>
        <v>58</v>
      </c>
      <c r="D1376" s="11" t="str">
        <f>PROPER(VLOOKUP(A1376,Customer!$A$2:$H$501,4,FALSE))</f>
        <v>Male</v>
      </c>
      <c r="E1376" s="11" t="str">
        <f>PROPER(VLOOKUP(A1376,Customer!$A$2:$H$501,5,FALSE))</f>
        <v>North Joseside</v>
      </c>
      <c r="F1376" s="11" t="str">
        <f>PROPER(VLOOKUP(A1376,Customer!$A$2:$H$501,6,FALSE))</f>
        <v>Connecticut</v>
      </c>
      <c r="G1376" s="11" t="str">
        <f>VLOOKUP(A1376,Customer!$A$2:$H$501,7,FALSE)</f>
        <v>USA</v>
      </c>
      <c r="H1376" s="11" t="str">
        <f>PROPER(VLOOKUP(A1376,Customer!$A$1:$J$501,10,FALSE))</f>
        <v>Gold</v>
      </c>
      <c r="I1376" s="11" t="s">
        <v>1551</v>
      </c>
      <c r="J1376" s="11" t="str">
        <f>VLOOKUP(I1376, Product!$A$2:$H$501, 2,FALSE)</f>
        <v>Men's Running Jacket</v>
      </c>
      <c r="K1376" s="11" t="str">
        <f>VLOOKUP(I1376,Product!$A$2:$H$501,3,FALSE)</f>
        <v>Clothing</v>
      </c>
      <c r="L1376" s="11" t="str">
        <f>VLOOKUP(I1376, Product!$A$2:$H$501, 4,FALSE)</f>
        <v>Outerwear</v>
      </c>
      <c r="M1376" s="11" t="str">
        <f>VLOOKUP(I1376, Product!$A$2:$H$501,5,FALSE)</f>
        <v>Pineda Ltd</v>
      </c>
      <c r="N1376" s="12">
        <f>VLOOKUP(I1376, Product!$A$2:$I$501,8,FALSE)</f>
        <v>364.67</v>
      </c>
      <c r="O1376" s="12">
        <f>VLOOKUP(I1376, Product!$A$2:$I$501,9,FALSE)</f>
        <v>452</v>
      </c>
      <c r="P1376" s="11" t="s">
        <v>1786</v>
      </c>
      <c r="Q1376" s="11" t="str">
        <f>VLOOKUP(P1376,Store_Dim!$A$2:$E$21,2,FALSE)</f>
        <v>Moore, Padilla and Butler</v>
      </c>
      <c r="R1376" s="11" t="str">
        <f>VLOOKUP(P1376,Store_Dim!$A$2:$E$21,3,FALSE)</f>
        <v>South</v>
      </c>
      <c r="S1376" s="11" t="str">
        <f>VLOOKUP(P1376,Store_Dim!$A$2:$E$21,4,FALSE)</f>
        <v>East Johnstad</v>
      </c>
      <c r="T1376" s="11" t="str">
        <f>VLOOKUP(P1376,Store_Dim!$A$2:$E$21,5,FALSE)</f>
        <v>Flagship</v>
      </c>
      <c r="U1376" s="11" t="s">
        <v>2261</v>
      </c>
      <c r="V1376" s="14">
        <f>VLOOKUP(Table1[[#This Row],[Sales_ID]],Sales!$A$2:$O$2001,2,FALSE)</f>
        <v>45889</v>
      </c>
      <c r="W1376" s="15">
        <f>VLOOKUP(Table1[[#This Row],[Sales_ID]],Sales!$A$2:$O$2001,12,FALSE)</f>
        <v>4</v>
      </c>
      <c r="X1376" s="16" t="str">
        <f>TEXT(VLOOKUP(Table1[[#This Row],[Sales_ID]],Sales!$A$2:$O$2001,13,FALSE),"₹#,##0")</f>
        <v>₹758</v>
      </c>
      <c r="Y1376" s="51">
        <f>VLOOKUP(Table1[[#This Row],[Sales_ID]],Sales!$A$2:$O$2001,14,FALSE)</f>
        <v>0.16</v>
      </c>
      <c r="Z1376" s="11" t="str">
        <f>VLOOKUP(Table1[[#This Row],[Sales_ID]],Sales!$A$2:$O$2001,10,FALSE)</f>
        <v>COD</v>
      </c>
      <c r="AA1376" s="50">
        <f>VLOOKUP(Table1[[#This Row],[Sales_ID]],Sales!$A$2:$O$2001,15,FALSE)</f>
        <v>2548.5264000000002</v>
      </c>
    </row>
    <row r="1377" spans="1:27" x14ac:dyDescent="0.3">
      <c r="A1377" s="11" t="s">
        <v>202</v>
      </c>
      <c r="B1377" s="11" t="str">
        <f>PROPER(VLOOKUP(A1377,Customer!$A$2:$J$501,9,FALSE))</f>
        <v>Sharon Brown</v>
      </c>
      <c r="C1377" s="11" t="str">
        <f>PROPER(VLOOKUP(A1377,Customer!$A$2:$H$501,3,FALSE))</f>
        <v>37</v>
      </c>
      <c r="D1377" s="11" t="str">
        <f>PROPER(VLOOKUP(A1377,Customer!$A$2:$H$501,4,FALSE))</f>
        <v>Female</v>
      </c>
      <c r="E1377" s="11" t="str">
        <f>PROPER(VLOOKUP(A1377,Customer!$A$2:$H$501,5,FALSE))</f>
        <v>East Andrea</v>
      </c>
      <c r="F1377" s="11" t="str">
        <f>PROPER(VLOOKUP(A1377,Customer!$A$2:$H$501,6,FALSE))</f>
        <v>Michigan</v>
      </c>
      <c r="G1377" s="11" t="str">
        <f>VLOOKUP(A1377,Customer!$A$2:$H$501,7,FALSE)</f>
        <v>USA</v>
      </c>
      <c r="H1377" s="11" t="str">
        <f>PROPER(VLOOKUP(A1377,Customer!$A$1:$J$501,10,FALSE))</f>
        <v>Gold</v>
      </c>
      <c r="I1377" s="11" t="s">
        <v>1622</v>
      </c>
      <c r="J1377" s="11" t="str">
        <f>VLOOKUP(I1377, Product!$A$2:$H$501, 2,FALSE)</f>
        <v>Men's Casual Sneakers</v>
      </c>
      <c r="K1377" s="11" t="str">
        <f>VLOOKUP(I1377,Product!$A$2:$H$501,3,FALSE)</f>
        <v>Clothing</v>
      </c>
      <c r="L1377" s="11" t="str">
        <f>VLOOKUP(I1377, Product!$A$2:$H$501, 4,FALSE)</f>
        <v>Footwear</v>
      </c>
      <c r="M1377" s="11" t="str">
        <f>VLOOKUP(I1377, Product!$A$2:$H$501,5,FALSE)</f>
        <v>Hogan-Lee</v>
      </c>
      <c r="N1377" s="12">
        <f>VLOOKUP(I1377, Product!$A$2:$I$501,8,FALSE)</f>
        <v>353.47</v>
      </c>
      <c r="O1377" s="12">
        <f>VLOOKUP(I1377, Product!$A$2:$I$501,9,FALSE)</f>
        <v>214</v>
      </c>
      <c r="P1377" s="11" t="s">
        <v>1794</v>
      </c>
      <c r="Q1377" s="11" t="str">
        <f>VLOOKUP(P1377,Store_Dim!$A$2:$E$21,2,FALSE)</f>
        <v>Thomas, Bridges and Harris</v>
      </c>
      <c r="R1377" s="11" t="str">
        <f>VLOOKUP(P1377,Store_Dim!$A$2:$E$21,3,FALSE)</f>
        <v>North</v>
      </c>
      <c r="S1377" s="11" t="str">
        <f>VLOOKUP(P1377,Store_Dim!$A$2:$E$21,4,FALSE)</f>
        <v>Sabrinatown</v>
      </c>
      <c r="T1377" s="11" t="str">
        <f>VLOOKUP(P1377,Store_Dim!$A$2:$E$21,5,FALSE)</f>
        <v>Online</v>
      </c>
      <c r="U1377" s="11" t="s">
        <v>2262</v>
      </c>
      <c r="V1377" s="14">
        <f>VLOOKUP(Table1[[#This Row],[Sales_ID]],Sales!$A$2:$O$2001,2,FALSE)</f>
        <v>45555</v>
      </c>
      <c r="W1377" s="15">
        <f>VLOOKUP(Table1[[#This Row],[Sales_ID]],Sales!$A$2:$O$2001,12,FALSE)</f>
        <v>4</v>
      </c>
      <c r="X1377" s="16" t="str">
        <f>TEXT(VLOOKUP(Table1[[#This Row],[Sales_ID]],Sales!$A$2:$O$2001,13,FALSE),"₹#,##0")</f>
        <v>₹748</v>
      </c>
      <c r="Y1377" s="51">
        <f>VLOOKUP(Table1[[#This Row],[Sales_ID]],Sales!$A$2:$O$2001,14,FALSE)</f>
        <v>0.09</v>
      </c>
      <c r="Z1377" s="11" t="str">
        <f>VLOOKUP(Table1[[#This Row],[Sales_ID]],Sales!$A$2:$O$2001,10,FALSE)</f>
        <v>COD</v>
      </c>
      <c r="AA1377" s="50">
        <f>VLOOKUP(Table1[[#This Row],[Sales_ID]],Sales!$A$2:$O$2001,15,FALSE)</f>
        <v>2721.1183999999998</v>
      </c>
    </row>
    <row r="1378" spans="1:27" x14ac:dyDescent="0.3">
      <c r="A1378" s="11" t="s">
        <v>809</v>
      </c>
      <c r="B1378" s="11" t="str">
        <f>PROPER(VLOOKUP(A1378,Customer!$A$2:$J$501,9,FALSE))</f>
        <v>Dr. Ashley Yates Md</v>
      </c>
      <c r="C1378" s="11" t="str">
        <f>PROPER(VLOOKUP(A1378,Customer!$A$2:$H$501,3,FALSE))</f>
        <v>32</v>
      </c>
      <c r="D1378" s="11" t="str">
        <f>PROPER(VLOOKUP(A1378,Customer!$A$2:$H$501,4,FALSE))</f>
        <v>Male</v>
      </c>
      <c r="E1378" s="11" t="str">
        <f>PROPER(VLOOKUP(A1378,Customer!$A$2:$H$501,5,FALSE))</f>
        <v>New Maria</v>
      </c>
      <c r="F1378" s="11" t="str">
        <f>PROPER(VLOOKUP(A1378,Customer!$A$2:$H$501,6,FALSE))</f>
        <v>Wisconsin</v>
      </c>
      <c r="G1378" s="11" t="str">
        <f>VLOOKUP(A1378,Customer!$A$2:$H$501,7,FALSE)</f>
        <v>USA</v>
      </c>
      <c r="H1378" s="11" t="str">
        <f>PROPER(VLOOKUP(A1378,Customer!$A$1:$J$501,10,FALSE))</f>
        <v>Bronze</v>
      </c>
      <c r="I1378" s="11" t="s">
        <v>1628</v>
      </c>
      <c r="J1378" s="11" t="str">
        <f>VLOOKUP(I1378, Product!$A$2:$H$501, 2,FALSE)</f>
        <v>Noise-Canceling Headphones</v>
      </c>
      <c r="K1378" s="11" t="str">
        <f>VLOOKUP(I1378,Product!$A$2:$H$501,3,FALSE)</f>
        <v>Electronics</v>
      </c>
      <c r="L1378" s="11" t="str">
        <f>VLOOKUP(I1378, Product!$A$2:$H$501, 4,FALSE)</f>
        <v>Audio</v>
      </c>
      <c r="M1378" s="11" t="str">
        <f>VLOOKUP(I1378, Product!$A$2:$H$501,5,FALSE)</f>
        <v>Taylor-Hart</v>
      </c>
      <c r="N1378" s="12">
        <f>VLOOKUP(I1378, Product!$A$2:$I$501,8,FALSE)</f>
        <v>38.520000000000003</v>
      </c>
      <c r="O1378" s="12">
        <f>VLOOKUP(I1378, Product!$A$2:$I$501,9,FALSE)</f>
        <v>378</v>
      </c>
      <c r="P1378" s="11" t="s">
        <v>1807</v>
      </c>
      <c r="Q1378" s="11" t="str">
        <f>VLOOKUP(P1378,Store_Dim!$A$2:$E$21,2,FALSE)</f>
        <v>Holloway Ltd</v>
      </c>
      <c r="R1378" s="11" t="str">
        <f>VLOOKUP(P1378,Store_Dim!$A$2:$E$21,3,FALSE)</f>
        <v>North</v>
      </c>
      <c r="S1378" s="11" t="str">
        <f>VLOOKUP(P1378,Store_Dim!$A$2:$E$21,4,FALSE)</f>
        <v>Bensonhaven</v>
      </c>
      <c r="T1378" s="11" t="str">
        <f>VLOOKUP(P1378,Store_Dim!$A$2:$E$21,5,FALSE)</f>
        <v>Flagship</v>
      </c>
      <c r="U1378" s="11" t="s">
        <v>2263</v>
      </c>
      <c r="V1378" s="14">
        <f>VLOOKUP(Table1[[#This Row],[Sales_ID]],Sales!$A$2:$O$2001,2,FALSE)</f>
        <v>45813</v>
      </c>
      <c r="W1378" s="15">
        <f>VLOOKUP(Table1[[#This Row],[Sales_ID]],Sales!$A$2:$O$2001,12,FALSE)</f>
        <v>3</v>
      </c>
      <c r="X1378" s="16" t="str">
        <f>TEXT(VLOOKUP(Table1[[#This Row],[Sales_ID]],Sales!$A$2:$O$2001,13,FALSE),"₹#,##0")</f>
        <v>₹551</v>
      </c>
      <c r="Y1378" s="51">
        <f>VLOOKUP(Table1[[#This Row],[Sales_ID]],Sales!$A$2:$O$2001,14,FALSE)</f>
        <v>0.12</v>
      </c>
      <c r="Z1378" s="11" t="str">
        <f>VLOOKUP(Table1[[#This Row],[Sales_ID]],Sales!$A$2:$O$2001,10,FALSE)</f>
        <v>PayPal</v>
      </c>
      <c r="AA1378" s="50">
        <f>VLOOKUP(Table1[[#This Row],[Sales_ID]],Sales!$A$2:$O$2001,15,FALSE)</f>
        <v>1455.2208000000001</v>
      </c>
    </row>
    <row r="1379" spans="1:27" x14ac:dyDescent="0.3">
      <c r="A1379" s="11" t="s">
        <v>532</v>
      </c>
      <c r="B1379" s="11" t="str">
        <f>PROPER(VLOOKUP(A1379,Customer!$A$2:$J$501,9,FALSE))</f>
        <v>Brian Choi</v>
      </c>
      <c r="C1379" s="11" t="str">
        <f>PROPER(VLOOKUP(A1379,Customer!$A$2:$H$501,3,FALSE))</f>
        <v>46</v>
      </c>
      <c r="D1379" s="11" t="str">
        <f>PROPER(VLOOKUP(A1379,Customer!$A$2:$H$501,4,FALSE))</f>
        <v>Female</v>
      </c>
      <c r="E1379" s="11" t="str">
        <f>PROPER(VLOOKUP(A1379,Customer!$A$2:$H$501,5,FALSE))</f>
        <v>Floydton</v>
      </c>
      <c r="F1379" s="11" t="str">
        <f>PROPER(VLOOKUP(A1379,Customer!$A$2:$H$501,6,FALSE))</f>
        <v>New Jersey</v>
      </c>
      <c r="G1379" s="11" t="str">
        <f>VLOOKUP(A1379,Customer!$A$2:$H$501,7,FALSE)</f>
        <v>USA</v>
      </c>
      <c r="H1379" s="11" t="str">
        <f>PROPER(VLOOKUP(A1379,Customer!$A$1:$J$501,10,FALSE))</f>
        <v>Gold</v>
      </c>
      <c r="I1379" s="11" t="s">
        <v>1686</v>
      </c>
      <c r="J1379" s="11" t="str">
        <f>VLOOKUP(I1379, Product!$A$2:$H$501, 2,FALSE)</f>
        <v>Men's Sports Shorts</v>
      </c>
      <c r="K1379" s="11" t="str">
        <f>VLOOKUP(I1379,Product!$A$2:$H$501,3,FALSE)</f>
        <v>Clothing</v>
      </c>
      <c r="L1379" s="11" t="str">
        <f>VLOOKUP(I1379, Product!$A$2:$H$501, 4,FALSE)</f>
        <v>Bottoms</v>
      </c>
      <c r="M1379" s="11" t="str">
        <f>VLOOKUP(I1379, Product!$A$2:$H$501,5,FALSE)</f>
        <v>Fitzpatrick Ltd</v>
      </c>
      <c r="N1379" s="12">
        <f>VLOOKUP(I1379, Product!$A$2:$I$501,8,FALSE)</f>
        <v>218.22</v>
      </c>
      <c r="O1379" s="12">
        <f>VLOOKUP(I1379, Product!$A$2:$I$501,9,FALSE)</f>
        <v>224</v>
      </c>
      <c r="P1379" s="11" t="s">
        <v>1799</v>
      </c>
      <c r="Q1379" s="11" t="str">
        <f>VLOOKUP(P1379,Store_Dim!$A$2:$E$21,2,FALSE)</f>
        <v>Mcdonald Inc</v>
      </c>
      <c r="R1379" s="11" t="str">
        <f>VLOOKUP(P1379,Store_Dim!$A$2:$E$21,3,FALSE)</f>
        <v>South</v>
      </c>
      <c r="S1379" s="11" t="str">
        <f>VLOOKUP(P1379,Store_Dim!$A$2:$E$21,4,FALSE)</f>
        <v>Christopherland</v>
      </c>
      <c r="T1379" s="11" t="str">
        <f>VLOOKUP(P1379,Store_Dim!$A$2:$E$21,5,FALSE)</f>
        <v>Outlet</v>
      </c>
      <c r="U1379" s="11" t="s">
        <v>2264</v>
      </c>
      <c r="V1379" s="14">
        <f>VLOOKUP(Table1[[#This Row],[Sales_ID]],Sales!$A$2:$O$2001,2,FALSE)</f>
        <v>45811</v>
      </c>
      <c r="W1379" s="15">
        <f>VLOOKUP(Table1[[#This Row],[Sales_ID]],Sales!$A$2:$O$2001,12,FALSE)</f>
        <v>2</v>
      </c>
      <c r="X1379" s="16" t="str">
        <f>TEXT(VLOOKUP(Table1[[#This Row],[Sales_ID]],Sales!$A$2:$O$2001,13,FALSE),"₹#,##0")</f>
        <v>₹527</v>
      </c>
      <c r="Y1379" s="51">
        <f>VLOOKUP(Table1[[#This Row],[Sales_ID]],Sales!$A$2:$O$2001,14,FALSE)</f>
        <v>0.17</v>
      </c>
      <c r="Z1379" s="11" t="str">
        <f>VLOOKUP(Table1[[#This Row],[Sales_ID]],Sales!$A$2:$O$2001,10,FALSE)</f>
        <v>PayPal</v>
      </c>
      <c r="AA1379" s="50">
        <f>VLOOKUP(Table1[[#This Row],[Sales_ID]],Sales!$A$2:$O$2001,15,FALSE)</f>
        <v>874.91959999999983</v>
      </c>
    </row>
    <row r="1380" spans="1:27" x14ac:dyDescent="0.3">
      <c r="A1380" s="11" t="s">
        <v>350</v>
      </c>
      <c r="B1380" s="11" t="str">
        <f>PROPER(VLOOKUP(A1380,Customer!$A$2:$J$501,9,FALSE))</f>
        <v>Brittney Morgan</v>
      </c>
      <c r="C1380" s="11" t="str">
        <f>PROPER(VLOOKUP(A1380,Customer!$A$2:$H$501,3,FALSE))</f>
        <v>24</v>
      </c>
      <c r="D1380" s="11" t="str">
        <f>PROPER(VLOOKUP(A1380,Customer!$A$2:$H$501,4,FALSE))</f>
        <v>Male</v>
      </c>
      <c r="E1380" s="11" t="str">
        <f>PROPER(VLOOKUP(A1380,Customer!$A$2:$H$501,5,FALSE))</f>
        <v>Lake Kaylahaven</v>
      </c>
      <c r="F1380" s="11" t="str">
        <f>PROPER(VLOOKUP(A1380,Customer!$A$2:$H$501,6,FALSE))</f>
        <v>Alaska</v>
      </c>
      <c r="G1380" s="11" t="str">
        <f>VLOOKUP(A1380,Customer!$A$2:$H$501,7,FALSE)</f>
        <v>USA</v>
      </c>
      <c r="H1380" s="11" t="str">
        <f>PROPER(VLOOKUP(A1380,Customer!$A$1:$J$501,10,FALSE))</f>
        <v>Gold</v>
      </c>
      <c r="I1380" s="11" t="s">
        <v>1672</v>
      </c>
      <c r="J1380" s="11" t="str">
        <f>VLOOKUP(I1380, Product!$A$2:$H$501, 2,FALSE)</f>
        <v>Laptop Cooling Pad</v>
      </c>
      <c r="K1380" s="11" t="str">
        <f>VLOOKUP(I1380,Product!$A$2:$H$501,3,FALSE)</f>
        <v>Electronics</v>
      </c>
      <c r="L1380" s="11" t="str">
        <f>VLOOKUP(I1380, Product!$A$2:$H$501, 4,FALSE)</f>
        <v>Computer</v>
      </c>
      <c r="M1380" s="11" t="str">
        <f>VLOOKUP(I1380, Product!$A$2:$H$501,5,FALSE)</f>
        <v>Murray, Gould and Ware</v>
      </c>
      <c r="N1380" s="12">
        <f>VLOOKUP(I1380, Product!$A$2:$I$501,8,FALSE)</f>
        <v>86.42</v>
      </c>
      <c r="O1380" s="12">
        <f>VLOOKUP(I1380, Product!$A$2:$I$501,9,FALSE)</f>
        <v>222</v>
      </c>
      <c r="P1380" s="11" t="s">
        <v>1773</v>
      </c>
      <c r="Q1380" s="11" t="str">
        <f>VLOOKUP(P1380,Store_Dim!$A$2:$E$21,2,FALSE)</f>
        <v>Gray Ltd</v>
      </c>
      <c r="R1380" s="11" t="str">
        <f>VLOOKUP(P1380,Store_Dim!$A$2:$E$21,3,FALSE)</f>
        <v>North</v>
      </c>
      <c r="S1380" s="11" t="str">
        <f>VLOOKUP(P1380,Store_Dim!$A$2:$E$21,4,FALSE)</f>
        <v>New Michaelchester</v>
      </c>
      <c r="T1380" s="11" t="str">
        <f>VLOOKUP(P1380,Store_Dim!$A$2:$E$21,5,FALSE)</f>
        <v>Outlet</v>
      </c>
      <c r="U1380" s="11" t="s">
        <v>2265</v>
      </c>
      <c r="V1380" s="14">
        <f>VLOOKUP(Table1[[#This Row],[Sales_ID]],Sales!$A$2:$O$2001,2,FALSE)</f>
        <v>45670</v>
      </c>
      <c r="W1380" s="15">
        <f>VLOOKUP(Table1[[#This Row],[Sales_ID]],Sales!$A$2:$O$2001,12,FALSE)</f>
        <v>4</v>
      </c>
      <c r="X1380" s="16" t="str">
        <f>TEXT(VLOOKUP(Table1[[#This Row],[Sales_ID]],Sales!$A$2:$O$2001,13,FALSE),"₹#,##0")</f>
        <v>₹875</v>
      </c>
      <c r="Y1380" s="51">
        <f>VLOOKUP(Table1[[#This Row],[Sales_ID]],Sales!$A$2:$O$2001,14,FALSE)</f>
        <v>0.27</v>
      </c>
      <c r="Z1380" s="11" t="str">
        <f>VLOOKUP(Table1[[#This Row],[Sales_ID]],Sales!$A$2:$O$2001,10,FALSE)</f>
        <v>Credit Card</v>
      </c>
      <c r="AA1380" s="50">
        <f>VLOOKUP(Table1[[#This Row],[Sales_ID]],Sales!$A$2:$O$2001,15,FALSE)</f>
        <v>2556.1972000000001</v>
      </c>
    </row>
    <row r="1381" spans="1:27" x14ac:dyDescent="0.3">
      <c r="A1381" s="11" t="s">
        <v>663</v>
      </c>
      <c r="B1381" s="11" t="str">
        <f>PROPER(VLOOKUP(A1381,Customer!$A$2:$J$501,9,FALSE))</f>
        <v>Sarah Brady</v>
      </c>
      <c r="C1381" s="11" t="str">
        <f>PROPER(VLOOKUP(A1381,Customer!$A$2:$H$501,3,FALSE))</f>
        <v>47</v>
      </c>
      <c r="D1381" s="11" t="str">
        <f>PROPER(VLOOKUP(A1381,Customer!$A$2:$H$501,4,FALSE))</f>
        <v>Male</v>
      </c>
      <c r="E1381" s="11" t="str">
        <f>PROPER(VLOOKUP(A1381,Customer!$A$2:$H$501,5,FALSE))</f>
        <v>Johnsonland</v>
      </c>
      <c r="F1381" s="11" t="str">
        <f>PROPER(VLOOKUP(A1381,Customer!$A$2:$H$501,6,FALSE))</f>
        <v>Iowa</v>
      </c>
      <c r="G1381" s="11" t="str">
        <f>VLOOKUP(A1381,Customer!$A$2:$H$501,7,FALSE)</f>
        <v>USA</v>
      </c>
      <c r="H1381" s="11" t="str">
        <f>PROPER(VLOOKUP(A1381,Customer!$A$1:$J$501,10,FALSE))</f>
        <v>Platinum</v>
      </c>
      <c r="I1381" s="11" t="s">
        <v>1634</v>
      </c>
      <c r="J1381" s="11" t="str">
        <f>VLOOKUP(I1381, Product!$A$2:$H$501, 2,FALSE)</f>
        <v>USB External Hard Drive</v>
      </c>
      <c r="K1381" s="11" t="str">
        <f>VLOOKUP(I1381,Product!$A$2:$H$501,3,FALSE)</f>
        <v>Electronics</v>
      </c>
      <c r="L1381" s="11" t="str">
        <f>VLOOKUP(I1381, Product!$A$2:$H$501, 4,FALSE)</f>
        <v>Computer</v>
      </c>
      <c r="M1381" s="11" t="str">
        <f>VLOOKUP(I1381, Product!$A$2:$H$501,5,FALSE)</f>
        <v>Robinson Inc</v>
      </c>
      <c r="N1381" s="12">
        <f>VLOOKUP(I1381, Product!$A$2:$I$501,8,FALSE)</f>
        <v>253.33</v>
      </c>
      <c r="O1381" s="12">
        <f>VLOOKUP(I1381, Product!$A$2:$I$501,9,FALSE)</f>
        <v>266</v>
      </c>
      <c r="P1381" s="11" t="s">
        <v>1794</v>
      </c>
      <c r="Q1381" s="11" t="str">
        <f>VLOOKUP(P1381,Store_Dim!$A$2:$E$21,2,FALSE)</f>
        <v>Thomas, Bridges and Harris</v>
      </c>
      <c r="R1381" s="11" t="str">
        <f>VLOOKUP(P1381,Store_Dim!$A$2:$E$21,3,FALSE)</f>
        <v>North</v>
      </c>
      <c r="S1381" s="11" t="str">
        <f>VLOOKUP(P1381,Store_Dim!$A$2:$E$21,4,FALSE)</f>
        <v>Sabrinatown</v>
      </c>
      <c r="T1381" s="11" t="str">
        <f>VLOOKUP(P1381,Store_Dim!$A$2:$E$21,5,FALSE)</f>
        <v>Online</v>
      </c>
      <c r="U1381" s="11" t="s">
        <v>1870</v>
      </c>
      <c r="V1381" s="14">
        <f>VLOOKUP(Table1[[#This Row],[Sales_ID]],Sales!$A$2:$O$2001,2,FALSE)</f>
        <v>45538</v>
      </c>
      <c r="W1381" s="15">
        <f>VLOOKUP(Table1[[#This Row],[Sales_ID]],Sales!$A$2:$O$2001,12,FALSE)</f>
        <v>2</v>
      </c>
      <c r="X1381" s="16" t="str">
        <f>TEXT(VLOOKUP(Table1[[#This Row],[Sales_ID]],Sales!$A$2:$O$2001,13,FALSE),"₹#,##0")</f>
        <v>₹209</v>
      </c>
      <c r="Y1381" s="51">
        <f>VLOOKUP(Table1[[#This Row],[Sales_ID]],Sales!$A$2:$O$2001,14,FALSE)</f>
        <v>0.23</v>
      </c>
      <c r="Z1381" s="11" t="str">
        <f>VLOOKUP(Table1[[#This Row],[Sales_ID]],Sales!$A$2:$O$2001,10,FALSE)</f>
        <v>COD</v>
      </c>
      <c r="AA1381" s="50">
        <f>VLOOKUP(Table1[[#This Row],[Sales_ID]],Sales!$A$2:$O$2001,15,FALSE)</f>
        <v>322.3528</v>
      </c>
    </row>
    <row r="1382" spans="1:27" x14ac:dyDescent="0.3">
      <c r="A1382" s="11" t="s">
        <v>40</v>
      </c>
      <c r="B1382" s="11" t="str">
        <f>PROPER(VLOOKUP(A1382,Customer!$A$2:$J$501,9,FALSE))</f>
        <v>Daniel Boyd</v>
      </c>
      <c r="C1382" s="11" t="str">
        <f>PROPER(VLOOKUP(A1382,Customer!$A$2:$H$501,3,FALSE))</f>
        <v>29</v>
      </c>
      <c r="D1382" s="11" t="str">
        <f>PROPER(VLOOKUP(A1382,Customer!$A$2:$H$501,4,FALSE))</f>
        <v>Female</v>
      </c>
      <c r="E1382" s="11" t="str">
        <f>PROPER(VLOOKUP(A1382,Customer!$A$2:$H$501,5,FALSE))</f>
        <v>West Pamelafurt</v>
      </c>
      <c r="F1382" s="11" t="str">
        <f>PROPER(VLOOKUP(A1382,Customer!$A$2:$H$501,6,FALSE))</f>
        <v>West Virginia</v>
      </c>
      <c r="G1382" s="11" t="str">
        <f>VLOOKUP(A1382,Customer!$A$2:$H$501,7,FALSE)</f>
        <v>USA</v>
      </c>
      <c r="H1382" s="11" t="str">
        <f>PROPER(VLOOKUP(A1382,Customer!$A$1:$J$501,10,FALSE))</f>
        <v>Bronze</v>
      </c>
      <c r="I1382" s="11" t="s">
        <v>1718</v>
      </c>
      <c r="J1382" s="11" t="str">
        <f>VLOOKUP(I1382, Product!$A$2:$H$501, 2,FALSE)</f>
        <v>Women's Beanie Hat</v>
      </c>
      <c r="K1382" s="11" t="str">
        <f>VLOOKUP(I1382,Product!$A$2:$H$501,3,FALSE)</f>
        <v>Clothing</v>
      </c>
      <c r="L1382" s="11" t="str">
        <f>VLOOKUP(I1382, Product!$A$2:$H$501, 4,FALSE)</f>
        <v>Accessories</v>
      </c>
      <c r="M1382" s="11" t="str">
        <f>VLOOKUP(I1382, Product!$A$2:$H$501,5,FALSE)</f>
        <v>Richardson-Carrillo</v>
      </c>
      <c r="N1382" s="12">
        <f>VLOOKUP(I1382, Product!$A$2:$I$501,8,FALSE)</f>
        <v>119.57</v>
      </c>
      <c r="O1382" s="12">
        <f>VLOOKUP(I1382, Product!$A$2:$I$501,9,FALSE)</f>
        <v>210</v>
      </c>
      <c r="P1382" s="11" t="s">
        <v>1752</v>
      </c>
      <c r="Q1382" s="11" t="str">
        <f>VLOOKUP(P1382,Store_Dim!$A$2:$E$21,2,FALSE)</f>
        <v>Rivera-Warner</v>
      </c>
      <c r="R1382" s="11" t="str">
        <f>VLOOKUP(P1382,Store_Dim!$A$2:$E$21,3,FALSE)</f>
        <v>East</v>
      </c>
      <c r="S1382" s="11" t="str">
        <f>VLOOKUP(P1382,Store_Dim!$A$2:$E$21,4,FALSE)</f>
        <v>Washingtonfurt</v>
      </c>
      <c r="T1382" s="11" t="str">
        <f>VLOOKUP(P1382,Store_Dim!$A$2:$E$21,5,FALSE)</f>
        <v>Flagship</v>
      </c>
      <c r="U1382" s="11" t="s">
        <v>2266</v>
      </c>
      <c r="V1382" s="14">
        <f>VLOOKUP(Table1[[#This Row],[Sales_ID]],Sales!$A$2:$O$2001,2,FALSE)</f>
        <v>45736</v>
      </c>
      <c r="W1382" s="15">
        <f>VLOOKUP(Table1[[#This Row],[Sales_ID]],Sales!$A$2:$O$2001,12,FALSE)</f>
        <v>2</v>
      </c>
      <c r="X1382" s="16" t="str">
        <f>TEXT(VLOOKUP(Table1[[#This Row],[Sales_ID]],Sales!$A$2:$O$2001,13,FALSE),"₹#,##0")</f>
        <v>₹226</v>
      </c>
      <c r="Y1382" s="51">
        <f>VLOOKUP(Table1[[#This Row],[Sales_ID]],Sales!$A$2:$O$2001,14,FALSE)</f>
        <v>0.03</v>
      </c>
      <c r="Z1382" s="11" t="str">
        <f>VLOOKUP(Table1[[#This Row],[Sales_ID]],Sales!$A$2:$O$2001,10,FALSE)</f>
        <v>Credit Card</v>
      </c>
      <c r="AA1382" s="50">
        <f>VLOOKUP(Table1[[#This Row],[Sales_ID]],Sales!$A$2:$O$2001,15,FALSE)</f>
        <v>439.27420000000001</v>
      </c>
    </row>
    <row r="1383" spans="1:27" x14ac:dyDescent="0.3">
      <c r="A1383" s="11" t="s">
        <v>141</v>
      </c>
      <c r="B1383" s="11" t="str">
        <f>PROPER(VLOOKUP(A1383,Customer!$A$2:$J$501,9,FALSE))</f>
        <v>Rachel Myers</v>
      </c>
      <c r="C1383" s="11" t="str">
        <f>PROPER(VLOOKUP(A1383,Customer!$A$2:$H$501,3,FALSE))</f>
        <v>52</v>
      </c>
      <c r="D1383" s="11" t="str">
        <f>PROPER(VLOOKUP(A1383,Customer!$A$2:$H$501,4,FALSE))</f>
        <v>Male</v>
      </c>
      <c r="E1383" s="11" t="str">
        <f>PROPER(VLOOKUP(A1383,Customer!$A$2:$H$501,5,FALSE))</f>
        <v>Robertberg</v>
      </c>
      <c r="F1383" s="11" t="str">
        <f>PROPER(VLOOKUP(A1383,Customer!$A$2:$H$501,6,FALSE))</f>
        <v>North Dakota</v>
      </c>
      <c r="G1383" s="11" t="str">
        <f>VLOOKUP(A1383,Customer!$A$2:$H$501,7,FALSE)</f>
        <v>USA</v>
      </c>
      <c r="H1383" s="11" t="str">
        <f>PROPER(VLOOKUP(A1383,Customer!$A$1:$J$501,10,FALSE))</f>
        <v>Silver</v>
      </c>
      <c r="I1383" s="11" t="s">
        <v>1706</v>
      </c>
      <c r="J1383" s="11" t="str">
        <f>VLOOKUP(I1383, Product!$A$2:$H$501, 2,FALSE)</f>
        <v>Decorative Lamp Shade</v>
      </c>
      <c r="K1383" s="11" t="str">
        <f>VLOOKUP(I1383,Product!$A$2:$H$501,3,FALSE)</f>
        <v>Home</v>
      </c>
      <c r="L1383" s="11" t="str">
        <f>VLOOKUP(I1383, Product!$A$2:$H$501, 4,FALSE)</f>
        <v>Lighting</v>
      </c>
      <c r="M1383" s="11" t="str">
        <f>VLOOKUP(I1383, Product!$A$2:$H$501,5,FALSE)</f>
        <v>Ramirez-Hanson</v>
      </c>
      <c r="N1383" s="12">
        <f>VLOOKUP(I1383, Product!$A$2:$I$501,8,FALSE)</f>
        <v>228.53</v>
      </c>
      <c r="O1383" s="12">
        <f>VLOOKUP(I1383, Product!$A$2:$I$501,9,FALSE)</f>
        <v>469</v>
      </c>
      <c r="P1383" s="11" t="s">
        <v>1773</v>
      </c>
      <c r="Q1383" s="11" t="str">
        <f>VLOOKUP(P1383,Store_Dim!$A$2:$E$21,2,FALSE)</f>
        <v>Gray Ltd</v>
      </c>
      <c r="R1383" s="11" t="str">
        <f>VLOOKUP(P1383,Store_Dim!$A$2:$E$21,3,FALSE)</f>
        <v>North</v>
      </c>
      <c r="S1383" s="11" t="str">
        <f>VLOOKUP(P1383,Store_Dim!$A$2:$E$21,4,FALSE)</f>
        <v>New Michaelchester</v>
      </c>
      <c r="T1383" s="11" t="str">
        <f>VLOOKUP(P1383,Store_Dim!$A$2:$E$21,5,FALSE)</f>
        <v>Outlet</v>
      </c>
      <c r="U1383" s="11" t="s">
        <v>2267</v>
      </c>
      <c r="V1383" s="14">
        <f>VLOOKUP(Table1[[#This Row],[Sales_ID]],Sales!$A$2:$O$2001,2,FALSE)</f>
        <v>45480</v>
      </c>
      <c r="W1383" s="15">
        <f>VLOOKUP(Table1[[#This Row],[Sales_ID]],Sales!$A$2:$O$2001,12,FALSE)</f>
        <v>2</v>
      </c>
      <c r="X1383" s="16" t="str">
        <f>TEXT(VLOOKUP(Table1[[#This Row],[Sales_ID]],Sales!$A$2:$O$2001,13,FALSE),"₹#,##0")</f>
        <v>₹285</v>
      </c>
      <c r="Y1383" s="51">
        <f>VLOOKUP(Table1[[#This Row],[Sales_ID]],Sales!$A$2:$O$2001,14,FALSE)</f>
        <v>0.1</v>
      </c>
      <c r="Z1383" s="11" t="str">
        <f>VLOOKUP(Table1[[#This Row],[Sales_ID]],Sales!$A$2:$O$2001,10,FALSE)</f>
        <v>Credit Card</v>
      </c>
      <c r="AA1383" s="50">
        <f>VLOOKUP(Table1[[#This Row],[Sales_ID]],Sales!$A$2:$O$2001,15,FALSE)</f>
        <v>513.702</v>
      </c>
    </row>
    <row r="1384" spans="1:27" x14ac:dyDescent="0.3">
      <c r="A1384" s="11" t="s">
        <v>1050</v>
      </c>
      <c r="B1384" s="11" t="str">
        <f>PROPER(VLOOKUP(A1384,Customer!$A$2:$J$501,9,FALSE))</f>
        <v>Mr. Christopher Sims</v>
      </c>
      <c r="C1384" s="11" t="str">
        <f>PROPER(VLOOKUP(A1384,Customer!$A$2:$H$501,3,FALSE))</f>
        <v>50</v>
      </c>
      <c r="D1384" s="11" t="str">
        <f>PROPER(VLOOKUP(A1384,Customer!$A$2:$H$501,4,FALSE))</f>
        <v>Female</v>
      </c>
      <c r="E1384" s="11" t="str">
        <f>PROPER(VLOOKUP(A1384,Customer!$A$2:$H$501,5,FALSE))</f>
        <v>Donaldsontown</v>
      </c>
      <c r="F1384" s="11" t="str">
        <f>PROPER(VLOOKUP(A1384,Customer!$A$2:$H$501,6,FALSE))</f>
        <v>Connecticut</v>
      </c>
      <c r="G1384" s="11" t="str">
        <f>VLOOKUP(A1384,Customer!$A$2:$H$501,7,FALSE)</f>
        <v>USA</v>
      </c>
      <c r="H1384" s="11" t="str">
        <f>PROPER(VLOOKUP(A1384,Customer!$A$1:$J$501,10,FALSE))</f>
        <v>Silver</v>
      </c>
      <c r="I1384" s="11" t="s">
        <v>1570</v>
      </c>
      <c r="J1384" s="11" t="str">
        <f>VLOOKUP(I1384, Product!$A$2:$H$501, 2,FALSE)</f>
        <v>HD Smart TV Stick</v>
      </c>
      <c r="K1384" s="11" t="str">
        <f>VLOOKUP(I1384,Product!$A$2:$H$501,3,FALSE)</f>
        <v>Electronics</v>
      </c>
      <c r="L1384" s="11" t="str">
        <f>VLOOKUP(I1384, Product!$A$2:$H$501, 4,FALSE)</f>
        <v>Accessories</v>
      </c>
      <c r="M1384" s="11" t="str">
        <f>VLOOKUP(I1384, Product!$A$2:$H$501,5,FALSE)</f>
        <v>Gibson, Hobbs and Weaver</v>
      </c>
      <c r="N1384" s="12">
        <f>VLOOKUP(I1384, Product!$A$2:$I$501,8,FALSE)</f>
        <v>449.4</v>
      </c>
      <c r="O1384" s="12">
        <f>VLOOKUP(I1384, Product!$A$2:$I$501,9,FALSE)</f>
        <v>274.7</v>
      </c>
      <c r="P1384" s="11" t="s">
        <v>1801</v>
      </c>
      <c r="Q1384" s="11" t="str">
        <f>VLOOKUP(P1384,Store_Dim!$A$2:$E$21,2,FALSE)</f>
        <v>Shelton PLC</v>
      </c>
      <c r="R1384" s="11" t="str">
        <f>VLOOKUP(P1384,Store_Dim!$A$2:$E$21,3,FALSE)</f>
        <v>North</v>
      </c>
      <c r="S1384" s="11" t="str">
        <f>VLOOKUP(P1384,Store_Dim!$A$2:$E$21,4,FALSE)</f>
        <v>East Jenniferstad</v>
      </c>
      <c r="T1384" s="11" t="str">
        <f>VLOOKUP(P1384,Store_Dim!$A$2:$E$21,5,FALSE)</f>
        <v>Flagship</v>
      </c>
      <c r="U1384" s="11" t="s">
        <v>2268</v>
      </c>
      <c r="V1384" s="14">
        <f>VLOOKUP(Table1[[#This Row],[Sales_ID]],Sales!$A$2:$O$2001,2,FALSE)</f>
        <v>45929</v>
      </c>
      <c r="W1384" s="15">
        <f>VLOOKUP(Table1[[#This Row],[Sales_ID]],Sales!$A$2:$O$2001,12,FALSE)</f>
        <v>2</v>
      </c>
      <c r="X1384" s="16" t="str">
        <f>TEXT(VLOOKUP(Table1[[#This Row],[Sales_ID]],Sales!$A$2:$O$2001,13,FALSE),"₹#,##0")</f>
        <v>₹298</v>
      </c>
      <c r="Y1384" s="51">
        <f>VLOOKUP(Table1[[#This Row],[Sales_ID]],Sales!$A$2:$O$2001,14,FALSE)</f>
        <v>0.05</v>
      </c>
      <c r="Z1384" s="11" t="str">
        <f>VLOOKUP(Table1[[#This Row],[Sales_ID]],Sales!$A$2:$O$2001,10,FALSE)</f>
        <v>Credit Card</v>
      </c>
      <c r="AA1384" s="50">
        <f>VLOOKUP(Table1[[#This Row],[Sales_ID]],Sales!$A$2:$O$2001,15,FALSE)</f>
        <v>566.21899999999994</v>
      </c>
    </row>
    <row r="1385" spans="1:27" x14ac:dyDescent="0.3">
      <c r="A1385" s="11" t="s">
        <v>532</v>
      </c>
      <c r="B1385" s="11" t="str">
        <f>PROPER(VLOOKUP(A1385,Customer!$A$2:$J$501,9,FALSE))</f>
        <v>Brian Choi</v>
      </c>
      <c r="C1385" s="11" t="str">
        <f>PROPER(VLOOKUP(A1385,Customer!$A$2:$H$501,3,FALSE))</f>
        <v>46</v>
      </c>
      <c r="D1385" s="11" t="str">
        <f>PROPER(VLOOKUP(A1385,Customer!$A$2:$H$501,4,FALSE))</f>
        <v>Female</v>
      </c>
      <c r="E1385" s="11" t="str">
        <f>PROPER(VLOOKUP(A1385,Customer!$A$2:$H$501,5,FALSE))</f>
        <v>Floydton</v>
      </c>
      <c r="F1385" s="11" t="str">
        <f>PROPER(VLOOKUP(A1385,Customer!$A$2:$H$501,6,FALSE))</f>
        <v>New Jersey</v>
      </c>
      <c r="G1385" s="11" t="str">
        <f>VLOOKUP(A1385,Customer!$A$2:$H$501,7,FALSE)</f>
        <v>USA</v>
      </c>
      <c r="H1385" s="11" t="str">
        <f>PROPER(VLOOKUP(A1385,Customer!$A$1:$J$501,10,FALSE))</f>
        <v>Gold</v>
      </c>
      <c r="I1385" s="11" t="s">
        <v>1628</v>
      </c>
      <c r="J1385" s="11" t="str">
        <f>VLOOKUP(I1385, Product!$A$2:$H$501, 2,FALSE)</f>
        <v>Noise-Canceling Headphones</v>
      </c>
      <c r="K1385" s="11" t="str">
        <f>VLOOKUP(I1385,Product!$A$2:$H$501,3,FALSE)</f>
        <v>Electronics</v>
      </c>
      <c r="L1385" s="11" t="str">
        <f>VLOOKUP(I1385, Product!$A$2:$H$501, 4,FALSE)</f>
        <v>Audio</v>
      </c>
      <c r="M1385" s="11" t="str">
        <f>VLOOKUP(I1385, Product!$A$2:$H$501,5,FALSE)</f>
        <v>Taylor-Hart</v>
      </c>
      <c r="N1385" s="12">
        <f>VLOOKUP(I1385, Product!$A$2:$I$501,8,FALSE)</f>
        <v>38.520000000000003</v>
      </c>
      <c r="O1385" s="12">
        <f>VLOOKUP(I1385, Product!$A$2:$I$501,9,FALSE)</f>
        <v>378</v>
      </c>
      <c r="P1385" s="11" t="s">
        <v>1769</v>
      </c>
      <c r="Q1385" s="11" t="str">
        <f>VLOOKUP(P1385,Store_Dim!$A$2:$E$21,2,FALSE)</f>
        <v>Alexander Group</v>
      </c>
      <c r="R1385" s="11" t="str">
        <f>VLOOKUP(P1385,Store_Dim!$A$2:$E$21,3,FALSE)</f>
        <v>South</v>
      </c>
      <c r="S1385" s="11" t="str">
        <f>VLOOKUP(P1385,Store_Dim!$A$2:$E$21,4,FALSE)</f>
        <v>Port Sharon</v>
      </c>
      <c r="T1385" s="11" t="str">
        <f>VLOOKUP(P1385,Store_Dim!$A$2:$E$21,5,FALSE)</f>
        <v>Online</v>
      </c>
      <c r="U1385" s="11" t="s">
        <v>2269</v>
      </c>
      <c r="V1385" s="14">
        <f>VLOOKUP(Table1[[#This Row],[Sales_ID]],Sales!$A$2:$O$2001,2,FALSE)</f>
        <v>45626</v>
      </c>
      <c r="W1385" s="15">
        <f>VLOOKUP(Table1[[#This Row],[Sales_ID]],Sales!$A$2:$O$2001,12,FALSE)</f>
        <v>4</v>
      </c>
      <c r="X1385" s="16" t="str">
        <f>TEXT(VLOOKUP(Table1[[#This Row],[Sales_ID]],Sales!$A$2:$O$2001,13,FALSE),"₹#,##0")</f>
        <v>₹753</v>
      </c>
      <c r="Y1385" s="51">
        <f>VLOOKUP(Table1[[#This Row],[Sales_ID]],Sales!$A$2:$O$2001,14,FALSE)</f>
        <v>0.26</v>
      </c>
      <c r="Z1385" s="11" t="str">
        <f>VLOOKUP(Table1[[#This Row],[Sales_ID]],Sales!$A$2:$O$2001,10,FALSE)</f>
        <v>COD</v>
      </c>
      <c r="AA1385" s="50">
        <f>VLOOKUP(Table1[[#This Row],[Sales_ID]],Sales!$A$2:$O$2001,15,FALSE)</f>
        <v>2230.3303999999998</v>
      </c>
    </row>
    <row r="1386" spans="1:27" x14ac:dyDescent="0.3">
      <c r="A1386" s="11" t="s">
        <v>1501</v>
      </c>
      <c r="B1386" s="11" t="str">
        <f>PROPER(VLOOKUP(A1386,Customer!$A$2:$J$501,9,FALSE))</f>
        <v>Zachary Andrade</v>
      </c>
      <c r="C1386" s="11" t="str">
        <f>PROPER(VLOOKUP(A1386,Customer!$A$2:$H$501,3,FALSE))</f>
        <v>23</v>
      </c>
      <c r="D1386" s="11" t="str">
        <f>PROPER(VLOOKUP(A1386,Customer!$A$2:$H$501,4,FALSE))</f>
        <v>Female</v>
      </c>
      <c r="E1386" s="11" t="str">
        <f>PROPER(VLOOKUP(A1386,Customer!$A$2:$H$501,5,FALSE))</f>
        <v>South Davidport</v>
      </c>
      <c r="F1386" s="11" t="str">
        <f>PROPER(VLOOKUP(A1386,Customer!$A$2:$H$501,6,FALSE))</f>
        <v>California</v>
      </c>
      <c r="G1386" s="11" t="str">
        <f>VLOOKUP(A1386,Customer!$A$2:$H$501,7,FALSE)</f>
        <v>USA</v>
      </c>
      <c r="H1386" s="11" t="str">
        <f>PROPER(VLOOKUP(A1386,Customer!$A$1:$J$501,10,FALSE))</f>
        <v>Platinum</v>
      </c>
      <c r="I1386" s="11" t="s">
        <v>1704</v>
      </c>
      <c r="J1386" s="11" t="str">
        <f>VLOOKUP(I1386, Product!$A$2:$H$501, 2,FALSE)</f>
        <v>Essential Oil Diffuser</v>
      </c>
      <c r="K1386" s="11" t="str">
        <f>VLOOKUP(I1386,Product!$A$2:$H$501,3,FALSE)</f>
        <v>Home</v>
      </c>
      <c r="L1386" s="11" t="str">
        <f>VLOOKUP(I1386, Product!$A$2:$H$501, 4,FALSE)</f>
        <v>Decor</v>
      </c>
      <c r="M1386" s="11" t="str">
        <f>VLOOKUP(I1386, Product!$A$2:$H$501,5,FALSE)</f>
        <v>Hernandez Inc</v>
      </c>
      <c r="N1386" s="12">
        <f>VLOOKUP(I1386, Product!$A$2:$I$501,8,FALSE)</f>
        <v>325.26</v>
      </c>
      <c r="O1386" s="12">
        <f>VLOOKUP(I1386, Product!$A$2:$I$501,9,FALSE)</f>
        <v>400</v>
      </c>
      <c r="P1386" s="11" t="s">
        <v>1794</v>
      </c>
      <c r="Q1386" s="11" t="str">
        <f>VLOOKUP(P1386,Store_Dim!$A$2:$E$21,2,FALSE)</f>
        <v>Thomas, Bridges and Harris</v>
      </c>
      <c r="R1386" s="11" t="str">
        <f>VLOOKUP(P1386,Store_Dim!$A$2:$E$21,3,FALSE)</f>
        <v>North</v>
      </c>
      <c r="S1386" s="11" t="str">
        <f>VLOOKUP(P1386,Store_Dim!$A$2:$E$21,4,FALSE)</f>
        <v>Sabrinatown</v>
      </c>
      <c r="T1386" s="11" t="str">
        <f>VLOOKUP(P1386,Store_Dim!$A$2:$E$21,5,FALSE)</f>
        <v>Online</v>
      </c>
      <c r="U1386" s="11" t="s">
        <v>2270</v>
      </c>
      <c r="V1386" s="14">
        <f>VLOOKUP(Table1[[#This Row],[Sales_ID]],Sales!$A$2:$O$2001,2,FALSE)</f>
        <v>45460</v>
      </c>
      <c r="W1386" s="15">
        <f>VLOOKUP(Table1[[#This Row],[Sales_ID]],Sales!$A$2:$O$2001,12,FALSE)</f>
        <v>2</v>
      </c>
      <c r="X1386" s="16" t="str">
        <f>TEXT(VLOOKUP(Table1[[#This Row],[Sales_ID]],Sales!$A$2:$O$2001,13,FALSE),"₹#,##0")</f>
        <v>₹130</v>
      </c>
      <c r="Y1386" s="51">
        <f>VLOOKUP(Table1[[#This Row],[Sales_ID]],Sales!$A$2:$O$2001,14,FALSE)</f>
        <v>0.17</v>
      </c>
      <c r="Z1386" s="11" t="str">
        <f>VLOOKUP(Table1[[#This Row],[Sales_ID]],Sales!$A$2:$O$2001,10,FALSE)</f>
        <v>PayPal</v>
      </c>
      <c r="AA1386" s="50">
        <f>VLOOKUP(Table1[[#This Row],[Sales_ID]],Sales!$A$2:$O$2001,15,FALSE)</f>
        <v>216.44739999999999</v>
      </c>
    </row>
    <row r="1387" spans="1:27" x14ac:dyDescent="0.3">
      <c r="A1387" s="11" t="s">
        <v>1083</v>
      </c>
      <c r="B1387" s="11" t="str">
        <f>PROPER(VLOOKUP(A1387,Customer!$A$2:$J$501,9,FALSE))</f>
        <v>Daniel Nelson</v>
      </c>
      <c r="C1387" s="11" t="str">
        <f>PROPER(VLOOKUP(A1387,Customer!$A$2:$H$501,3,FALSE))</f>
        <v>33</v>
      </c>
      <c r="D1387" s="11" t="str">
        <f>PROPER(VLOOKUP(A1387,Customer!$A$2:$H$501,4,FALSE))</f>
        <v>Male</v>
      </c>
      <c r="E1387" s="11" t="str">
        <f>PROPER(VLOOKUP(A1387,Customer!$A$2:$H$501,5,FALSE))</f>
        <v>North Jonathan</v>
      </c>
      <c r="F1387" s="11" t="str">
        <f>PROPER(VLOOKUP(A1387,Customer!$A$2:$H$501,6,FALSE))</f>
        <v>Oklahoma</v>
      </c>
      <c r="G1387" s="11" t="str">
        <f>VLOOKUP(A1387,Customer!$A$2:$H$501,7,FALSE)</f>
        <v>USA</v>
      </c>
      <c r="H1387" s="11" t="str">
        <f>PROPER(VLOOKUP(A1387,Customer!$A$1:$J$501,10,FALSE))</f>
        <v>Bronze</v>
      </c>
      <c r="I1387" s="11" t="s">
        <v>1592</v>
      </c>
      <c r="J1387" s="11" t="str">
        <f>VLOOKUP(I1387, Product!$A$2:$H$501, 2,FALSE)</f>
        <v>Carbon Fiber Tennis Racket</v>
      </c>
      <c r="K1387" s="11" t="str">
        <f>VLOOKUP(I1387,Product!$A$2:$H$501,3,FALSE)</f>
        <v>Sports</v>
      </c>
      <c r="L1387" s="11" t="str">
        <f>VLOOKUP(I1387, Product!$A$2:$H$501, 4,FALSE)</f>
        <v>Equipment</v>
      </c>
      <c r="M1387" s="11" t="str">
        <f>VLOOKUP(I1387, Product!$A$2:$H$501,5,FALSE)</f>
        <v>Flores, Pineda and Rodriguez</v>
      </c>
      <c r="N1387" s="12">
        <f>VLOOKUP(I1387, Product!$A$2:$I$501,8,FALSE)</f>
        <v>484.62</v>
      </c>
      <c r="O1387" s="12">
        <f>VLOOKUP(I1387, Product!$A$2:$I$501,9,FALSE)</f>
        <v>432</v>
      </c>
      <c r="P1387" s="11" t="s">
        <v>1786</v>
      </c>
      <c r="Q1387" s="11" t="str">
        <f>VLOOKUP(P1387,Store_Dim!$A$2:$E$21,2,FALSE)</f>
        <v>Moore, Padilla and Butler</v>
      </c>
      <c r="R1387" s="11" t="str">
        <f>VLOOKUP(P1387,Store_Dim!$A$2:$E$21,3,FALSE)</f>
        <v>South</v>
      </c>
      <c r="S1387" s="11" t="str">
        <f>VLOOKUP(P1387,Store_Dim!$A$2:$E$21,4,FALSE)</f>
        <v>East Johnstad</v>
      </c>
      <c r="T1387" s="11" t="str">
        <f>VLOOKUP(P1387,Store_Dim!$A$2:$E$21,5,FALSE)</f>
        <v>Flagship</v>
      </c>
      <c r="U1387" s="11" t="s">
        <v>2271</v>
      </c>
      <c r="V1387" s="14">
        <f>VLOOKUP(Table1[[#This Row],[Sales_ID]],Sales!$A$2:$O$2001,2,FALSE)</f>
        <v>45709</v>
      </c>
      <c r="W1387" s="15">
        <f>VLOOKUP(Table1[[#This Row],[Sales_ID]],Sales!$A$2:$O$2001,12,FALSE)</f>
        <v>4</v>
      </c>
      <c r="X1387" s="16" t="str">
        <f>TEXT(VLOOKUP(Table1[[#This Row],[Sales_ID]],Sales!$A$2:$O$2001,13,FALSE),"₹#,##0")</f>
        <v>₹164</v>
      </c>
      <c r="Y1387" s="51">
        <f>VLOOKUP(Table1[[#This Row],[Sales_ID]],Sales!$A$2:$O$2001,14,FALSE)</f>
        <v>0.01</v>
      </c>
      <c r="Z1387" s="11" t="str">
        <f>VLOOKUP(Table1[[#This Row],[Sales_ID]],Sales!$A$2:$O$2001,10,FALSE)</f>
        <v>PayPal</v>
      </c>
      <c r="AA1387" s="50">
        <f>VLOOKUP(Table1[[#This Row],[Sales_ID]],Sales!$A$2:$O$2001,15,FALSE)</f>
        <v>649.51920000000007</v>
      </c>
    </row>
    <row r="1388" spans="1:27" x14ac:dyDescent="0.3">
      <c r="A1388" s="11" t="s">
        <v>547</v>
      </c>
      <c r="B1388" s="11" t="str">
        <f>PROPER(VLOOKUP(A1388,Customer!$A$2:$J$501,9,FALSE))</f>
        <v>Daniel Rivas</v>
      </c>
      <c r="C1388" s="11" t="str">
        <f>PROPER(VLOOKUP(A1388,Customer!$A$2:$H$501,3,FALSE))</f>
        <v>39</v>
      </c>
      <c r="D1388" s="11" t="str">
        <f>PROPER(VLOOKUP(A1388,Customer!$A$2:$H$501,4,FALSE))</f>
        <v>Female</v>
      </c>
      <c r="E1388" s="11" t="str">
        <f>PROPER(VLOOKUP(A1388,Customer!$A$2:$H$501,5,FALSE))</f>
        <v>Dominiquefort</v>
      </c>
      <c r="F1388" s="11" t="str">
        <f>PROPER(VLOOKUP(A1388,Customer!$A$2:$H$501,6,FALSE))</f>
        <v>Georgia</v>
      </c>
      <c r="G1388" s="11" t="str">
        <f>VLOOKUP(A1388,Customer!$A$2:$H$501,7,FALSE)</f>
        <v>USA</v>
      </c>
      <c r="H1388" s="11" t="str">
        <f>PROPER(VLOOKUP(A1388,Customer!$A$1:$J$501,10,FALSE))</f>
        <v>Silver</v>
      </c>
      <c r="I1388" s="11" t="s">
        <v>1606</v>
      </c>
      <c r="J1388" s="11" t="str">
        <f>VLOOKUP(I1388, Product!$A$2:$H$501, 2,FALSE)</f>
        <v>Fabric Sofa Throw Blanket</v>
      </c>
      <c r="K1388" s="11" t="str">
        <f>VLOOKUP(I1388,Product!$A$2:$H$501,3,FALSE)</f>
        <v>Home</v>
      </c>
      <c r="L1388" s="11" t="str">
        <f>VLOOKUP(I1388, Product!$A$2:$H$501, 4,FALSE)</f>
        <v>Decor</v>
      </c>
      <c r="M1388" s="11" t="str">
        <f>VLOOKUP(I1388, Product!$A$2:$H$501,5,FALSE)</f>
        <v>Hoffman Group</v>
      </c>
      <c r="N1388" s="12">
        <f>VLOOKUP(I1388, Product!$A$2:$I$501,8,FALSE)</f>
        <v>218.48</v>
      </c>
      <c r="O1388" s="12">
        <f>VLOOKUP(I1388, Product!$A$2:$I$501,9,FALSE)</f>
        <v>276</v>
      </c>
      <c r="P1388" s="11" t="s">
        <v>1769</v>
      </c>
      <c r="Q1388" s="11" t="str">
        <f>VLOOKUP(P1388,Store_Dim!$A$2:$E$21,2,FALSE)</f>
        <v>Alexander Group</v>
      </c>
      <c r="R1388" s="11" t="str">
        <f>VLOOKUP(P1388,Store_Dim!$A$2:$E$21,3,FALSE)</f>
        <v>South</v>
      </c>
      <c r="S1388" s="11" t="str">
        <f>VLOOKUP(P1388,Store_Dim!$A$2:$E$21,4,FALSE)</f>
        <v>Port Sharon</v>
      </c>
      <c r="T1388" s="11" t="str">
        <f>VLOOKUP(P1388,Store_Dim!$A$2:$E$21,5,FALSE)</f>
        <v>Online</v>
      </c>
      <c r="U1388" s="11" t="s">
        <v>2272</v>
      </c>
      <c r="V1388" s="14">
        <f>VLOOKUP(Table1[[#This Row],[Sales_ID]],Sales!$A$2:$O$2001,2,FALSE)</f>
        <v>45551</v>
      </c>
      <c r="W1388" s="15">
        <f>VLOOKUP(Table1[[#This Row],[Sales_ID]],Sales!$A$2:$O$2001,12,FALSE)</f>
        <v>2</v>
      </c>
      <c r="X1388" s="16" t="str">
        <f>TEXT(VLOOKUP(Table1[[#This Row],[Sales_ID]],Sales!$A$2:$O$2001,13,FALSE),"₹#,##0")</f>
        <v>₹528</v>
      </c>
      <c r="Y1388" s="51">
        <f>VLOOKUP(Table1[[#This Row],[Sales_ID]],Sales!$A$2:$O$2001,14,FALSE)</f>
        <v>0.18</v>
      </c>
      <c r="Z1388" s="11" t="str">
        <f>VLOOKUP(Table1[[#This Row],[Sales_ID]],Sales!$A$2:$O$2001,10,FALSE)</f>
        <v>PayPal</v>
      </c>
      <c r="AA1388" s="50">
        <f>VLOOKUP(Table1[[#This Row],[Sales_ID]],Sales!$A$2:$O$2001,15,FALSE)</f>
        <v>865.1164</v>
      </c>
    </row>
    <row r="1389" spans="1:27" x14ac:dyDescent="0.3">
      <c r="A1389" s="11" t="s">
        <v>809</v>
      </c>
      <c r="B1389" s="11" t="str">
        <f>PROPER(VLOOKUP(A1389,Customer!$A$2:$J$501,9,FALSE))</f>
        <v>Dr. Ashley Yates Md</v>
      </c>
      <c r="C1389" s="11" t="str">
        <f>PROPER(VLOOKUP(A1389,Customer!$A$2:$H$501,3,FALSE))</f>
        <v>32</v>
      </c>
      <c r="D1389" s="11" t="str">
        <f>PROPER(VLOOKUP(A1389,Customer!$A$2:$H$501,4,FALSE))</f>
        <v>Male</v>
      </c>
      <c r="E1389" s="11" t="str">
        <f>PROPER(VLOOKUP(A1389,Customer!$A$2:$H$501,5,FALSE))</f>
        <v>New Maria</v>
      </c>
      <c r="F1389" s="11" t="str">
        <f>PROPER(VLOOKUP(A1389,Customer!$A$2:$H$501,6,FALSE))</f>
        <v>Wisconsin</v>
      </c>
      <c r="G1389" s="11" t="str">
        <f>VLOOKUP(A1389,Customer!$A$2:$H$501,7,FALSE)</f>
        <v>USA</v>
      </c>
      <c r="H1389" s="11" t="str">
        <f>PROPER(VLOOKUP(A1389,Customer!$A$1:$J$501,10,FALSE))</f>
        <v>Bronze</v>
      </c>
      <c r="I1389" s="11" t="s">
        <v>1662</v>
      </c>
      <c r="J1389" s="11" t="str">
        <f>VLOOKUP(I1389, Product!$A$2:$H$501, 2,FALSE)</f>
        <v>Foam Roller</v>
      </c>
      <c r="K1389" s="11" t="str">
        <f>VLOOKUP(I1389,Product!$A$2:$H$501,3,FALSE)</f>
        <v>Sports</v>
      </c>
      <c r="L1389" s="11" t="str">
        <f>VLOOKUP(I1389, Product!$A$2:$H$501, 4,FALSE)</f>
        <v>Fitness</v>
      </c>
      <c r="M1389" s="11" t="str">
        <f>VLOOKUP(I1389, Product!$A$2:$H$501,5,FALSE)</f>
        <v>Atkinson, Camacho and Oliver</v>
      </c>
      <c r="N1389" s="12">
        <f>VLOOKUP(I1389, Product!$A$2:$I$501,8,FALSE)</f>
        <v>30.62</v>
      </c>
      <c r="O1389" s="12">
        <f>VLOOKUP(I1389, Product!$A$2:$I$501,9,FALSE)</f>
        <v>138</v>
      </c>
      <c r="P1389" s="11" t="s">
        <v>1797</v>
      </c>
      <c r="Q1389" s="11" t="str">
        <f>VLOOKUP(P1389,Store_Dim!$A$2:$E$21,2,FALSE)</f>
        <v>Gardner, Humphrey and Contreras</v>
      </c>
      <c r="R1389" s="11" t="str">
        <f>VLOOKUP(P1389,Store_Dim!$A$2:$E$21,3,FALSE)</f>
        <v>East</v>
      </c>
      <c r="S1389" s="11" t="str">
        <f>VLOOKUP(P1389,Store_Dim!$A$2:$E$21,4,FALSE)</f>
        <v>Johnsonville</v>
      </c>
      <c r="T1389" s="11" t="str">
        <f>VLOOKUP(P1389,Store_Dim!$A$2:$E$21,5,FALSE)</f>
        <v>Flagship</v>
      </c>
      <c r="U1389" s="11" t="s">
        <v>2273</v>
      </c>
      <c r="V1389" s="14">
        <f>VLOOKUP(Table1[[#This Row],[Sales_ID]],Sales!$A$2:$O$2001,2,FALSE)</f>
        <v>45939</v>
      </c>
      <c r="W1389" s="15">
        <f>VLOOKUP(Table1[[#This Row],[Sales_ID]],Sales!$A$2:$O$2001,12,FALSE)</f>
        <v>3</v>
      </c>
      <c r="X1389" s="16" t="str">
        <f>TEXT(VLOOKUP(Table1[[#This Row],[Sales_ID]],Sales!$A$2:$O$2001,13,FALSE),"₹#,##0")</f>
        <v>₹628</v>
      </c>
      <c r="Y1389" s="51">
        <f>VLOOKUP(Table1[[#This Row],[Sales_ID]],Sales!$A$2:$O$2001,14,FALSE)</f>
        <v>0.26</v>
      </c>
      <c r="Z1389" s="11" t="str">
        <f>VLOOKUP(Table1[[#This Row],[Sales_ID]],Sales!$A$2:$O$2001,10,FALSE)</f>
        <v>Credit Card</v>
      </c>
      <c r="AA1389" s="50">
        <f>VLOOKUP(Table1[[#This Row],[Sales_ID]],Sales!$A$2:$O$2001,15,FALSE)</f>
        <v>1394.5596</v>
      </c>
    </row>
    <row r="1390" spans="1:27" x14ac:dyDescent="0.3">
      <c r="A1390" s="11" t="s">
        <v>857</v>
      </c>
      <c r="B1390" s="11" t="str">
        <f>PROPER(VLOOKUP(A1390,Customer!$A$2:$J$501,9,FALSE))</f>
        <v>Tyrone Olson</v>
      </c>
      <c r="C1390" s="11" t="str">
        <f>PROPER(VLOOKUP(A1390,Customer!$A$2:$H$501,3,FALSE))</f>
        <v>45</v>
      </c>
      <c r="D1390" s="11" t="str">
        <f>PROPER(VLOOKUP(A1390,Customer!$A$2:$H$501,4,FALSE))</f>
        <v>Female</v>
      </c>
      <c r="E1390" s="11" t="str">
        <f>PROPER(VLOOKUP(A1390,Customer!$A$2:$H$501,5,FALSE))</f>
        <v>Emilytown</v>
      </c>
      <c r="F1390" s="11" t="str">
        <f>PROPER(VLOOKUP(A1390,Customer!$A$2:$H$501,6,FALSE))</f>
        <v>California</v>
      </c>
      <c r="G1390" s="11" t="str">
        <f>VLOOKUP(A1390,Customer!$A$2:$H$501,7,FALSE)</f>
        <v>USA</v>
      </c>
      <c r="H1390" s="11" t="str">
        <f>PROPER(VLOOKUP(A1390,Customer!$A$1:$J$501,10,FALSE))</f>
        <v>Silver</v>
      </c>
      <c r="I1390" s="11" t="s">
        <v>1660</v>
      </c>
      <c r="J1390" s="11" t="str">
        <f>VLOOKUP(I1390, Product!$A$2:$H$501, 2,FALSE)</f>
        <v>Premium Blanket Throw</v>
      </c>
      <c r="K1390" s="11" t="str">
        <f>VLOOKUP(I1390,Product!$A$2:$H$501,3,FALSE)</f>
        <v>Home</v>
      </c>
      <c r="L1390" s="11" t="str">
        <f>VLOOKUP(I1390, Product!$A$2:$H$501, 4,FALSE)</f>
        <v>Decor</v>
      </c>
      <c r="M1390" s="11" t="str">
        <f>VLOOKUP(I1390, Product!$A$2:$H$501,5,FALSE)</f>
        <v>Hernandez, Kennedy and Porter</v>
      </c>
      <c r="N1390" s="12">
        <f>VLOOKUP(I1390, Product!$A$2:$I$501,8,FALSE)</f>
        <v>461.47</v>
      </c>
      <c r="O1390" s="12">
        <f>VLOOKUP(I1390, Product!$A$2:$I$501,9,FALSE)</f>
        <v>190</v>
      </c>
      <c r="P1390" s="11" t="s">
        <v>1766</v>
      </c>
      <c r="Q1390" s="11" t="str">
        <f>VLOOKUP(P1390,Store_Dim!$A$2:$E$21,2,FALSE)</f>
        <v>Johnson-Wright</v>
      </c>
      <c r="R1390" s="11" t="str">
        <f>VLOOKUP(P1390,Store_Dim!$A$2:$E$21,3,FALSE)</f>
        <v>North</v>
      </c>
      <c r="S1390" s="11" t="str">
        <f>VLOOKUP(P1390,Store_Dim!$A$2:$E$21,4,FALSE)</f>
        <v>Hoodberg</v>
      </c>
      <c r="T1390" s="11" t="str">
        <f>VLOOKUP(P1390,Store_Dim!$A$2:$E$21,5,FALSE)</f>
        <v>Outlet</v>
      </c>
      <c r="U1390" s="11" t="s">
        <v>2274</v>
      </c>
      <c r="V1390" s="14">
        <f>VLOOKUP(Table1[[#This Row],[Sales_ID]],Sales!$A$2:$O$2001,2,FALSE)</f>
        <v>45553</v>
      </c>
      <c r="W1390" s="15">
        <f>VLOOKUP(Table1[[#This Row],[Sales_ID]],Sales!$A$2:$O$2001,12,FALSE)</f>
        <v>1</v>
      </c>
      <c r="X1390" s="16" t="str">
        <f>TEXT(VLOOKUP(Table1[[#This Row],[Sales_ID]],Sales!$A$2:$O$2001,13,FALSE),"₹#,##0")</f>
        <v>₹862</v>
      </c>
      <c r="Y1390" s="51">
        <f>VLOOKUP(Table1[[#This Row],[Sales_ID]],Sales!$A$2:$O$2001,14,FALSE)</f>
        <v>0.06</v>
      </c>
      <c r="Z1390" s="11" t="str">
        <f>VLOOKUP(Table1[[#This Row],[Sales_ID]],Sales!$A$2:$O$2001,10,FALSE)</f>
        <v>Credit Card</v>
      </c>
      <c r="AA1390" s="50">
        <f>VLOOKUP(Table1[[#This Row],[Sales_ID]],Sales!$A$2:$O$2001,15,FALSE)</f>
        <v>810.57139999999993</v>
      </c>
    </row>
    <row r="1391" spans="1:27" x14ac:dyDescent="0.3">
      <c r="A1391" s="11" t="s">
        <v>261</v>
      </c>
      <c r="B1391" s="11" t="str">
        <f>PROPER(VLOOKUP(A1391,Customer!$A$2:$J$501,9,FALSE))</f>
        <v>Andrea Perez</v>
      </c>
      <c r="C1391" s="11" t="str">
        <f>PROPER(VLOOKUP(A1391,Customer!$A$2:$H$501,3,FALSE))</f>
        <v>61</v>
      </c>
      <c r="D1391" s="11" t="str">
        <f>PROPER(VLOOKUP(A1391,Customer!$A$2:$H$501,4,FALSE))</f>
        <v>Female</v>
      </c>
      <c r="E1391" s="11" t="str">
        <f>PROPER(VLOOKUP(A1391,Customer!$A$2:$H$501,5,FALSE))</f>
        <v>South Shaun</v>
      </c>
      <c r="F1391" s="11" t="str">
        <f>PROPER(VLOOKUP(A1391,Customer!$A$2:$H$501,6,FALSE))</f>
        <v>New Mexico</v>
      </c>
      <c r="G1391" s="11" t="str">
        <f>VLOOKUP(A1391,Customer!$A$2:$H$501,7,FALSE)</f>
        <v>USA</v>
      </c>
      <c r="H1391" s="11" t="str">
        <f>PROPER(VLOOKUP(A1391,Customer!$A$1:$J$501,10,FALSE))</f>
        <v>Gold</v>
      </c>
      <c r="I1391" s="11" t="s">
        <v>1714</v>
      </c>
      <c r="J1391" s="11" t="str">
        <f>VLOOKUP(I1391, Product!$A$2:$H$501, 2,FALSE)</f>
        <v>Hydrating Face Cleanser</v>
      </c>
      <c r="K1391" s="11" t="str">
        <f>VLOOKUP(I1391,Product!$A$2:$H$501,3,FALSE)</f>
        <v>Beauty</v>
      </c>
      <c r="L1391" s="11" t="str">
        <f>VLOOKUP(I1391, Product!$A$2:$H$501, 4,FALSE)</f>
        <v>Skincare</v>
      </c>
      <c r="M1391" s="11" t="str">
        <f>VLOOKUP(I1391, Product!$A$2:$H$501,5,FALSE)</f>
        <v>Butler Group</v>
      </c>
      <c r="N1391" s="12">
        <f>VLOOKUP(I1391, Product!$A$2:$I$501,8,FALSE)</f>
        <v>250.41615384615383</v>
      </c>
      <c r="O1391" s="12">
        <f>VLOOKUP(I1391, Product!$A$2:$I$501,9,FALSE)</f>
        <v>159</v>
      </c>
      <c r="P1391" s="11" t="s">
        <v>1799</v>
      </c>
      <c r="Q1391" s="11" t="str">
        <f>VLOOKUP(P1391,Store_Dim!$A$2:$E$21,2,FALSE)</f>
        <v>Mcdonald Inc</v>
      </c>
      <c r="R1391" s="11" t="str">
        <f>VLOOKUP(P1391,Store_Dim!$A$2:$E$21,3,FALSE)</f>
        <v>South</v>
      </c>
      <c r="S1391" s="11" t="str">
        <f>VLOOKUP(P1391,Store_Dim!$A$2:$E$21,4,FALSE)</f>
        <v>Christopherland</v>
      </c>
      <c r="T1391" s="11" t="str">
        <f>VLOOKUP(P1391,Store_Dim!$A$2:$E$21,5,FALSE)</f>
        <v>Outlet</v>
      </c>
      <c r="U1391" s="11" t="s">
        <v>2275</v>
      </c>
      <c r="V1391" s="14">
        <f>VLOOKUP(Table1[[#This Row],[Sales_ID]],Sales!$A$2:$O$2001,2,FALSE)</f>
        <v>45806</v>
      </c>
      <c r="W1391" s="15">
        <f>VLOOKUP(Table1[[#This Row],[Sales_ID]],Sales!$A$2:$O$2001,12,FALSE)</f>
        <v>2</v>
      </c>
      <c r="X1391" s="16" t="str">
        <f>TEXT(VLOOKUP(Table1[[#This Row],[Sales_ID]],Sales!$A$2:$O$2001,13,FALSE),"₹#,##0")</f>
        <v>₹541</v>
      </c>
      <c r="Y1391" s="51">
        <f>VLOOKUP(Table1[[#This Row],[Sales_ID]],Sales!$A$2:$O$2001,14,FALSE)</f>
        <v>0.03</v>
      </c>
      <c r="Z1391" s="11" t="str">
        <f>VLOOKUP(Table1[[#This Row],[Sales_ID]],Sales!$A$2:$O$2001,10,FALSE)</f>
        <v>COD</v>
      </c>
      <c r="AA1391" s="50">
        <f>VLOOKUP(Table1[[#This Row],[Sales_ID]],Sales!$A$2:$O$2001,15,FALSE)</f>
        <v>1050.2965999999999</v>
      </c>
    </row>
    <row r="1392" spans="1:27" x14ac:dyDescent="0.3">
      <c r="A1392" s="11" t="s">
        <v>1449</v>
      </c>
      <c r="B1392" s="11" t="str">
        <f>PROPER(VLOOKUP(A1392,Customer!$A$2:$J$501,9,FALSE))</f>
        <v>Manuel Fisher</v>
      </c>
      <c r="C1392" s="11" t="str">
        <f>PROPER(VLOOKUP(A1392,Customer!$A$2:$H$501,3,FALSE))</f>
        <v>21</v>
      </c>
      <c r="D1392" s="11" t="str">
        <f>PROPER(VLOOKUP(A1392,Customer!$A$2:$H$501,4,FALSE))</f>
        <v>Female</v>
      </c>
      <c r="E1392" s="11" t="str">
        <f>PROPER(VLOOKUP(A1392,Customer!$A$2:$H$501,5,FALSE))</f>
        <v>Kanebury</v>
      </c>
      <c r="F1392" s="11" t="str">
        <f>PROPER(VLOOKUP(A1392,Customer!$A$2:$H$501,6,FALSE))</f>
        <v>New Hampshire</v>
      </c>
      <c r="G1392" s="11" t="str">
        <f>VLOOKUP(A1392,Customer!$A$2:$H$501,7,FALSE)</f>
        <v>USA</v>
      </c>
      <c r="H1392" s="11" t="str">
        <f>PROPER(VLOOKUP(A1392,Customer!$A$1:$J$501,10,FALSE))</f>
        <v>Gold</v>
      </c>
      <c r="I1392" s="11" t="s">
        <v>1666</v>
      </c>
      <c r="J1392" s="11" t="str">
        <f>VLOOKUP(I1392, Product!$A$2:$H$501, 2,FALSE)</f>
        <v>Men's Hair Styling Gel</v>
      </c>
      <c r="K1392" s="11" t="str">
        <f>VLOOKUP(I1392,Product!$A$2:$H$501,3,FALSE)</f>
        <v>Beauty</v>
      </c>
      <c r="L1392" s="11" t="str">
        <f>VLOOKUP(I1392, Product!$A$2:$H$501, 4,FALSE)</f>
        <v>Haircare</v>
      </c>
      <c r="M1392" s="11" t="str">
        <f>VLOOKUP(I1392, Product!$A$2:$H$501,5,FALSE)</f>
        <v>Cline-Mccarthy</v>
      </c>
      <c r="N1392" s="12">
        <f>VLOOKUP(I1392, Product!$A$2:$I$501,8,FALSE)</f>
        <v>17.309999999999999</v>
      </c>
      <c r="O1392" s="12">
        <f>VLOOKUP(I1392, Product!$A$2:$I$501,9,FALSE)</f>
        <v>399</v>
      </c>
      <c r="P1392" s="11" t="s">
        <v>1782</v>
      </c>
      <c r="Q1392" s="11" t="str">
        <f>VLOOKUP(P1392,Store_Dim!$A$2:$E$21,2,FALSE)</f>
        <v>Bean, Jones and Park</v>
      </c>
      <c r="R1392" s="11" t="str">
        <f>VLOOKUP(P1392,Store_Dim!$A$2:$E$21,3,FALSE)</f>
        <v>West</v>
      </c>
      <c r="S1392" s="11" t="str">
        <f>VLOOKUP(P1392,Store_Dim!$A$2:$E$21,4,FALSE)</f>
        <v>Thompsonborough</v>
      </c>
      <c r="T1392" s="11" t="str">
        <f>VLOOKUP(P1392,Store_Dim!$A$2:$E$21,5,FALSE)</f>
        <v>Online</v>
      </c>
      <c r="U1392" s="11" t="s">
        <v>1871</v>
      </c>
      <c r="V1392" s="14">
        <f>VLOOKUP(Table1[[#This Row],[Sales_ID]],Sales!$A$2:$O$2001,2,FALSE)</f>
        <v>45606</v>
      </c>
      <c r="W1392" s="15">
        <f>VLOOKUP(Table1[[#This Row],[Sales_ID]],Sales!$A$2:$O$2001,12,FALSE)</f>
        <v>4</v>
      </c>
      <c r="X1392" s="16" t="str">
        <f>TEXT(VLOOKUP(Table1[[#This Row],[Sales_ID]],Sales!$A$2:$O$2001,13,FALSE),"₹#,##0")</f>
        <v>₹289</v>
      </c>
      <c r="Y1392" s="51">
        <f>VLOOKUP(Table1[[#This Row],[Sales_ID]],Sales!$A$2:$O$2001,14,FALSE)</f>
        <v>0.09</v>
      </c>
      <c r="Z1392" s="11" t="str">
        <f>VLOOKUP(Table1[[#This Row],[Sales_ID]],Sales!$A$2:$O$2001,10,FALSE)</f>
        <v>PayPal</v>
      </c>
      <c r="AA1392" s="50">
        <f>VLOOKUP(Table1[[#This Row],[Sales_ID]],Sales!$A$2:$O$2001,15,FALSE)</f>
        <v>1050.5039999999999</v>
      </c>
    </row>
    <row r="1393" spans="1:27" x14ac:dyDescent="0.3">
      <c r="A1393" s="11" t="s">
        <v>1469</v>
      </c>
      <c r="B1393" s="11" t="str">
        <f>PROPER(VLOOKUP(A1393,Customer!$A$2:$J$501,9,FALSE))</f>
        <v>Andrea Harris</v>
      </c>
      <c r="C1393" s="11" t="str">
        <f>PROPER(VLOOKUP(A1393,Customer!$A$2:$H$501,3,FALSE))</f>
        <v>41</v>
      </c>
      <c r="D1393" s="11" t="str">
        <f>PROPER(VLOOKUP(A1393,Customer!$A$2:$H$501,4,FALSE))</f>
        <v>Female</v>
      </c>
      <c r="E1393" s="11" t="str">
        <f>PROPER(VLOOKUP(A1393,Customer!$A$2:$H$501,5,FALSE))</f>
        <v>West Kelseyberg</v>
      </c>
      <c r="F1393" s="11" t="str">
        <f>PROPER(VLOOKUP(A1393,Customer!$A$2:$H$501,6,FALSE))</f>
        <v>Kansas</v>
      </c>
      <c r="G1393" s="11" t="str">
        <f>VLOOKUP(A1393,Customer!$A$2:$H$501,7,FALSE)</f>
        <v>USA</v>
      </c>
      <c r="H1393" s="11" t="str">
        <f>PROPER(VLOOKUP(A1393,Customer!$A$1:$J$501,10,FALSE))</f>
        <v>Platinum</v>
      </c>
      <c r="I1393" s="11" t="s">
        <v>1700</v>
      </c>
      <c r="J1393" s="11" t="str">
        <f>VLOOKUP(I1393, Product!$A$2:$H$501, 2,FALSE)</f>
        <v>Wireless Mouse</v>
      </c>
      <c r="K1393" s="11" t="str">
        <f>VLOOKUP(I1393,Product!$A$2:$H$501,3,FALSE)</f>
        <v>Electronics</v>
      </c>
      <c r="L1393" s="11" t="str">
        <f>VLOOKUP(I1393, Product!$A$2:$H$501, 4,FALSE)</f>
        <v>Computer</v>
      </c>
      <c r="M1393" s="11" t="str">
        <f>VLOOKUP(I1393, Product!$A$2:$H$501,5,FALSE)</f>
        <v>Larson Ltd</v>
      </c>
      <c r="N1393" s="12">
        <f>VLOOKUP(I1393, Product!$A$2:$I$501,8,FALSE)</f>
        <v>392.89</v>
      </c>
      <c r="O1393" s="12">
        <f>VLOOKUP(I1393, Product!$A$2:$I$501,9,FALSE)</f>
        <v>320</v>
      </c>
      <c r="P1393" s="11" t="s">
        <v>1804</v>
      </c>
      <c r="Q1393" s="11" t="str">
        <f>VLOOKUP(P1393,Store_Dim!$A$2:$E$21,2,FALSE)</f>
        <v>Frederick-Wright</v>
      </c>
      <c r="R1393" s="11" t="str">
        <f>VLOOKUP(P1393,Store_Dim!$A$2:$E$21,3,FALSE)</f>
        <v>West</v>
      </c>
      <c r="S1393" s="11" t="str">
        <f>VLOOKUP(P1393,Store_Dim!$A$2:$E$21,4,FALSE)</f>
        <v>New Jimmymouth</v>
      </c>
      <c r="T1393" s="11" t="str">
        <f>VLOOKUP(P1393,Store_Dim!$A$2:$E$21,5,FALSE)</f>
        <v>Flagship</v>
      </c>
      <c r="U1393" s="11" t="s">
        <v>2276</v>
      </c>
      <c r="V1393" s="14">
        <f>VLOOKUP(Table1[[#This Row],[Sales_ID]],Sales!$A$2:$O$2001,2,FALSE)</f>
        <v>45811</v>
      </c>
      <c r="W1393" s="15">
        <f>VLOOKUP(Table1[[#This Row],[Sales_ID]],Sales!$A$2:$O$2001,12,FALSE)</f>
        <v>3</v>
      </c>
      <c r="X1393" s="16" t="str">
        <f>TEXT(VLOOKUP(Table1[[#This Row],[Sales_ID]],Sales!$A$2:$O$2001,13,FALSE),"₹#,##0")</f>
        <v>₹762</v>
      </c>
      <c r="Y1393" s="51">
        <f>VLOOKUP(Table1[[#This Row],[Sales_ID]],Sales!$A$2:$O$2001,14,FALSE)</f>
        <v>0.06</v>
      </c>
      <c r="Z1393" s="11" t="str">
        <f>VLOOKUP(Table1[[#This Row],[Sales_ID]],Sales!$A$2:$O$2001,10,FALSE)</f>
        <v>COD</v>
      </c>
      <c r="AA1393" s="50">
        <f>VLOOKUP(Table1[[#This Row],[Sales_ID]],Sales!$A$2:$O$2001,15,FALSE)</f>
        <v>2148.2759999999989</v>
      </c>
    </row>
    <row r="1394" spans="1:27" x14ac:dyDescent="0.3">
      <c r="A1394" s="11" t="s">
        <v>1310</v>
      </c>
      <c r="B1394" s="11" t="str">
        <f>PROPER(VLOOKUP(A1394,Customer!$A$2:$J$501,9,FALSE))</f>
        <v>Brittany Edwards Dds</v>
      </c>
      <c r="C1394" s="11" t="str">
        <f>PROPER(VLOOKUP(A1394,Customer!$A$2:$H$501,3,FALSE))</f>
        <v>42</v>
      </c>
      <c r="D1394" s="11" t="str">
        <f>PROPER(VLOOKUP(A1394,Customer!$A$2:$H$501,4,FALSE))</f>
        <v>Female</v>
      </c>
      <c r="E1394" s="11" t="str">
        <f>PROPER(VLOOKUP(A1394,Customer!$A$2:$H$501,5,FALSE))</f>
        <v>Aliciahaven</v>
      </c>
      <c r="F1394" s="11" t="str">
        <f>PROPER(VLOOKUP(A1394,Customer!$A$2:$H$501,6,FALSE))</f>
        <v>Kansas</v>
      </c>
      <c r="G1394" s="11" t="str">
        <f>VLOOKUP(A1394,Customer!$A$2:$H$501,7,FALSE)</f>
        <v>USA</v>
      </c>
      <c r="H1394" s="11" t="str">
        <f>PROPER(VLOOKUP(A1394,Customer!$A$1:$J$501,10,FALSE))</f>
        <v>Platinum</v>
      </c>
      <c r="I1394" s="11" t="s">
        <v>1646</v>
      </c>
      <c r="J1394" s="11" t="str">
        <f>VLOOKUP(I1394, Product!$A$2:$H$501, 2,FALSE)</f>
        <v>Men's Roll-On Perfume</v>
      </c>
      <c r="K1394" s="11" t="str">
        <f>VLOOKUP(I1394,Product!$A$2:$H$501,3,FALSE)</f>
        <v>Beauty</v>
      </c>
      <c r="L1394" s="11" t="str">
        <f>VLOOKUP(I1394, Product!$A$2:$H$501, 4,FALSE)</f>
        <v>Fragrance</v>
      </c>
      <c r="M1394" s="11" t="str">
        <f>VLOOKUP(I1394, Product!$A$2:$H$501,5,FALSE)</f>
        <v>Sullivan and Sons</v>
      </c>
      <c r="N1394" s="12">
        <f>VLOOKUP(I1394, Product!$A$2:$I$501,8,FALSE)</f>
        <v>43.29</v>
      </c>
      <c r="O1394" s="12">
        <f>VLOOKUP(I1394, Product!$A$2:$I$501,9,FALSE)</f>
        <v>267</v>
      </c>
      <c r="P1394" s="11" t="s">
        <v>1761</v>
      </c>
      <c r="Q1394" s="11" t="str">
        <f>VLOOKUP(P1394,Store_Dim!$A$2:$E$21,2,FALSE)</f>
        <v>Black-Horn</v>
      </c>
      <c r="R1394" s="11" t="str">
        <f>VLOOKUP(P1394,Store_Dim!$A$2:$E$21,3,FALSE)</f>
        <v>South</v>
      </c>
      <c r="S1394" s="11" t="str">
        <f>VLOOKUP(P1394,Store_Dim!$A$2:$E$21,4,FALSE)</f>
        <v>North Nancyview</v>
      </c>
      <c r="T1394" s="11" t="str">
        <f>VLOOKUP(P1394,Store_Dim!$A$2:$E$21,5,FALSE)</f>
        <v>Outlet</v>
      </c>
      <c r="U1394" s="11" t="s">
        <v>2277</v>
      </c>
      <c r="V1394" s="14">
        <f>VLOOKUP(Table1[[#This Row],[Sales_ID]],Sales!$A$2:$O$2001,2,FALSE)</f>
        <v>45508</v>
      </c>
      <c r="W1394" s="15">
        <f>VLOOKUP(Table1[[#This Row],[Sales_ID]],Sales!$A$2:$O$2001,12,FALSE)</f>
        <v>4</v>
      </c>
      <c r="X1394" s="16" t="str">
        <f>TEXT(VLOOKUP(Table1[[#This Row],[Sales_ID]],Sales!$A$2:$O$2001,13,FALSE),"₹#,##0")</f>
        <v>₹829</v>
      </c>
      <c r="Y1394" s="51">
        <f>VLOOKUP(Table1[[#This Row],[Sales_ID]],Sales!$A$2:$O$2001,14,FALSE)</f>
        <v>0.11</v>
      </c>
      <c r="Z1394" s="11" t="str">
        <f>VLOOKUP(Table1[[#This Row],[Sales_ID]],Sales!$A$2:$O$2001,10,FALSE)</f>
        <v>PayPal</v>
      </c>
      <c r="AA1394" s="50">
        <f>VLOOKUP(Table1[[#This Row],[Sales_ID]],Sales!$A$2:$O$2001,15,FALSE)</f>
        <v>2952.5216</v>
      </c>
    </row>
    <row r="1395" spans="1:27" x14ac:dyDescent="0.3">
      <c r="A1395" s="11" t="s">
        <v>1257</v>
      </c>
      <c r="B1395" s="11" t="str">
        <f>PROPER(VLOOKUP(A1395,Customer!$A$2:$J$501,9,FALSE))</f>
        <v>David Ross</v>
      </c>
      <c r="C1395" s="11" t="str">
        <f>PROPER(VLOOKUP(A1395,Customer!$A$2:$H$501,3,FALSE))</f>
        <v>22</v>
      </c>
      <c r="D1395" s="11" t="str">
        <f>PROPER(VLOOKUP(A1395,Customer!$A$2:$H$501,4,FALSE))</f>
        <v>Female</v>
      </c>
      <c r="E1395" s="11" t="str">
        <f>PROPER(VLOOKUP(A1395,Customer!$A$2:$H$501,5,FALSE))</f>
        <v>South Angela</v>
      </c>
      <c r="F1395" s="11" t="str">
        <f>PROPER(VLOOKUP(A1395,Customer!$A$2:$H$501,6,FALSE))</f>
        <v>Arkansas</v>
      </c>
      <c r="G1395" s="11" t="str">
        <f>VLOOKUP(A1395,Customer!$A$2:$H$501,7,FALSE)</f>
        <v>USA</v>
      </c>
      <c r="H1395" s="11" t="str">
        <f>PROPER(VLOOKUP(A1395,Customer!$A$1:$J$501,10,FALSE))</f>
        <v>Silver</v>
      </c>
      <c r="I1395" s="11" t="s">
        <v>1594</v>
      </c>
      <c r="J1395" s="11" t="str">
        <f>VLOOKUP(I1395, Product!$A$2:$H$501, 2,FALSE)</f>
        <v>Men's Formal Shirt</v>
      </c>
      <c r="K1395" s="11" t="str">
        <f>VLOOKUP(I1395,Product!$A$2:$H$501,3,FALSE)</f>
        <v>Clothing</v>
      </c>
      <c r="L1395" s="11" t="str">
        <f>VLOOKUP(I1395, Product!$A$2:$H$501, 4,FALSE)</f>
        <v>Tops</v>
      </c>
      <c r="M1395" s="11" t="str">
        <f>VLOOKUP(I1395, Product!$A$2:$H$501,5,FALSE)</f>
        <v>Moon, Mora and Santos</v>
      </c>
      <c r="N1395" s="12">
        <f>VLOOKUP(I1395, Product!$A$2:$I$501,8,FALSE)</f>
        <v>265.73266666666666</v>
      </c>
      <c r="O1395" s="12">
        <f>VLOOKUP(I1395, Product!$A$2:$I$501,9,FALSE)</f>
        <v>360</v>
      </c>
      <c r="P1395" s="11" t="s">
        <v>1804</v>
      </c>
      <c r="Q1395" s="11" t="str">
        <f>VLOOKUP(P1395,Store_Dim!$A$2:$E$21,2,FALSE)</f>
        <v>Frederick-Wright</v>
      </c>
      <c r="R1395" s="11" t="str">
        <f>VLOOKUP(P1395,Store_Dim!$A$2:$E$21,3,FALSE)</f>
        <v>West</v>
      </c>
      <c r="S1395" s="11" t="str">
        <f>VLOOKUP(P1395,Store_Dim!$A$2:$E$21,4,FALSE)</f>
        <v>New Jimmymouth</v>
      </c>
      <c r="T1395" s="11" t="str">
        <f>VLOOKUP(P1395,Store_Dim!$A$2:$E$21,5,FALSE)</f>
        <v>Flagship</v>
      </c>
      <c r="U1395" s="11" t="s">
        <v>2278</v>
      </c>
      <c r="V1395" s="14">
        <f>VLOOKUP(Table1[[#This Row],[Sales_ID]],Sales!$A$2:$O$2001,2,FALSE)</f>
        <v>45460</v>
      </c>
      <c r="W1395" s="15">
        <f>VLOOKUP(Table1[[#This Row],[Sales_ID]],Sales!$A$2:$O$2001,12,FALSE)</f>
        <v>2</v>
      </c>
      <c r="X1395" s="16" t="str">
        <f>TEXT(VLOOKUP(Table1[[#This Row],[Sales_ID]],Sales!$A$2:$O$2001,13,FALSE),"₹#,##0")</f>
        <v>₹425</v>
      </c>
      <c r="Y1395" s="51">
        <f>VLOOKUP(Table1[[#This Row],[Sales_ID]],Sales!$A$2:$O$2001,14,FALSE)</f>
        <v>0.09</v>
      </c>
      <c r="Z1395" s="11" t="str">
        <f>VLOOKUP(Table1[[#This Row],[Sales_ID]],Sales!$A$2:$O$2001,10,FALSE)</f>
        <v>PayPal</v>
      </c>
      <c r="AA1395" s="50">
        <f>VLOOKUP(Table1[[#This Row],[Sales_ID]],Sales!$A$2:$O$2001,15,FALSE)</f>
        <v>773.60919999999999</v>
      </c>
    </row>
    <row r="1396" spans="1:27" x14ac:dyDescent="0.3">
      <c r="A1396" s="11" t="s">
        <v>438</v>
      </c>
      <c r="B1396" s="11" t="str">
        <f>PROPER(VLOOKUP(A1396,Customer!$A$2:$J$501,9,FALSE))</f>
        <v>John Mcknight</v>
      </c>
      <c r="C1396" s="11" t="str">
        <f>PROPER(VLOOKUP(A1396,Customer!$A$2:$H$501,3,FALSE))</f>
        <v>39</v>
      </c>
      <c r="D1396" s="11" t="str">
        <f>PROPER(VLOOKUP(A1396,Customer!$A$2:$H$501,4,FALSE))</f>
        <v>Male</v>
      </c>
      <c r="E1396" s="11" t="str">
        <f>PROPER(VLOOKUP(A1396,Customer!$A$2:$H$501,5,FALSE))</f>
        <v>South Nathan</v>
      </c>
      <c r="F1396" s="11" t="str">
        <f>PROPER(VLOOKUP(A1396,Customer!$A$2:$H$501,6,FALSE))</f>
        <v>Vermont</v>
      </c>
      <c r="G1396" s="11" t="str">
        <f>VLOOKUP(A1396,Customer!$A$2:$H$501,7,FALSE)</f>
        <v>USA</v>
      </c>
      <c r="H1396" s="11" t="str">
        <f>PROPER(VLOOKUP(A1396,Customer!$A$1:$J$501,10,FALSE))</f>
        <v>Platinum</v>
      </c>
      <c r="I1396" s="11" t="s">
        <v>1658</v>
      </c>
      <c r="J1396" s="11" t="str">
        <f>VLOOKUP(I1396, Product!$A$2:$H$501, 2,FALSE)</f>
        <v>Ceramic Plant Pot</v>
      </c>
      <c r="K1396" s="11" t="str">
        <f>VLOOKUP(I1396,Product!$A$2:$H$501,3,FALSE)</f>
        <v>Home</v>
      </c>
      <c r="L1396" s="11" t="str">
        <f>VLOOKUP(I1396, Product!$A$2:$H$501, 4,FALSE)</f>
        <v>Decor</v>
      </c>
      <c r="M1396" s="11" t="str">
        <f>VLOOKUP(I1396, Product!$A$2:$H$501,5,FALSE)</f>
        <v>Hatfield, Baird and Torres</v>
      </c>
      <c r="N1396" s="12">
        <f>VLOOKUP(I1396, Product!$A$2:$I$501,8,FALSE)</f>
        <v>81.75</v>
      </c>
      <c r="O1396" s="12">
        <f>VLOOKUP(I1396, Product!$A$2:$I$501,9,FALSE)</f>
        <v>226.05</v>
      </c>
      <c r="P1396" s="11" t="s">
        <v>1752</v>
      </c>
      <c r="Q1396" s="11" t="str">
        <f>VLOOKUP(P1396,Store_Dim!$A$2:$E$21,2,FALSE)</f>
        <v>Rivera-Warner</v>
      </c>
      <c r="R1396" s="11" t="str">
        <f>VLOOKUP(P1396,Store_Dim!$A$2:$E$21,3,FALSE)</f>
        <v>East</v>
      </c>
      <c r="S1396" s="11" t="str">
        <f>VLOOKUP(P1396,Store_Dim!$A$2:$E$21,4,FALSE)</f>
        <v>Washingtonfurt</v>
      </c>
      <c r="T1396" s="11" t="str">
        <f>VLOOKUP(P1396,Store_Dim!$A$2:$E$21,5,FALSE)</f>
        <v>Flagship</v>
      </c>
      <c r="U1396" s="11" t="s">
        <v>2279</v>
      </c>
      <c r="V1396" s="14">
        <f>VLOOKUP(Table1[[#This Row],[Sales_ID]],Sales!$A$2:$O$2001,2,FALSE)</f>
        <v>45311</v>
      </c>
      <c r="W1396" s="15">
        <f>VLOOKUP(Table1[[#This Row],[Sales_ID]],Sales!$A$2:$O$2001,12,FALSE)</f>
        <v>2</v>
      </c>
      <c r="X1396" s="16" t="str">
        <f>TEXT(VLOOKUP(Table1[[#This Row],[Sales_ID]],Sales!$A$2:$O$2001,13,FALSE),"₹#,##0")</f>
        <v>₹911</v>
      </c>
      <c r="Y1396" s="51">
        <f>VLOOKUP(Table1[[#This Row],[Sales_ID]],Sales!$A$2:$O$2001,14,FALSE)</f>
        <v>0.1</v>
      </c>
      <c r="Z1396" s="11" t="str">
        <f>VLOOKUP(Table1[[#This Row],[Sales_ID]],Sales!$A$2:$O$2001,10,FALSE)</f>
        <v>Credit Card</v>
      </c>
      <c r="AA1396" s="50">
        <f>VLOOKUP(Table1[[#This Row],[Sales_ID]],Sales!$A$2:$O$2001,15,FALSE)</f>
        <v>1640.0519999999999</v>
      </c>
    </row>
    <row r="1397" spans="1:27" x14ac:dyDescent="0.3">
      <c r="A1397" s="11" t="s">
        <v>304</v>
      </c>
      <c r="B1397" s="11" t="str">
        <f>PROPER(VLOOKUP(A1397,Customer!$A$2:$J$501,9,FALSE))</f>
        <v>Christy Hoffman</v>
      </c>
      <c r="C1397" s="11" t="str">
        <f>PROPER(VLOOKUP(A1397,Customer!$A$2:$H$501,3,FALSE))</f>
        <v>26</v>
      </c>
      <c r="D1397" s="11" t="str">
        <f>PROPER(VLOOKUP(A1397,Customer!$A$2:$H$501,4,FALSE))</f>
        <v>Female</v>
      </c>
      <c r="E1397" s="11" t="str">
        <f>PROPER(VLOOKUP(A1397,Customer!$A$2:$H$501,5,FALSE))</f>
        <v>Garyberg</v>
      </c>
      <c r="F1397" s="11" t="str">
        <f>PROPER(VLOOKUP(A1397,Customer!$A$2:$H$501,6,FALSE))</f>
        <v>Indiana</v>
      </c>
      <c r="G1397" s="11" t="str">
        <f>VLOOKUP(A1397,Customer!$A$2:$H$501,7,FALSE)</f>
        <v>USA</v>
      </c>
      <c r="H1397" s="11" t="str">
        <f>PROPER(VLOOKUP(A1397,Customer!$A$1:$J$501,10,FALSE))</f>
        <v>Platinum</v>
      </c>
      <c r="I1397" s="11" t="s">
        <v>1684</v>
      </c>
      <c r="J1397" s="11" t="str">
        <f>VLOOKUP(I1397, Product!$A$2:$H$501, 2,FALSE)</f>
        <v>Wooden Nightstand</v>
      </c>
      <c r="K1397" s="11" t="str">
        <f>VLOOKUP(I1397,Product!$A$2:$H$501,3,FALSE)</f>
        <v>Home</v>
      </c>
      <c r="L1397" s="11" t="str">
        <f>VLOOKUP(I1397, Product!$A$2:$H$501, 4,FALSE)</f>
        <v>Furniture</v>
      </c>
      <c r="M1397" s="11" t="str">
        <f>VLOOKUP(I1397, Product!$A$2:$H$501,5,FALSE)</f>
        <v>Wolfe, Ross and Hester</v>
      </c>
      <c r="N1397" s="12">
        <f>VLOOKUP(I1397, Product!$A$2:$I$501,8,FALSE)</f>
        <v>243.7</v>
      </c>
      <c r="O1397" s="12">
        <f>VLOOKUP(I1397, Product!$A$2:$I$501,9,FALSE)</f>
        <v>130</v>
      </c>
      <c r="P1397" s="11" t="s">
        <v>1782</v>
      </c>
      <c r="Q1397" s="11" t="str">
        <f>VLOOKUP(P1397,Store_Dim!$A$2:$E$21,2,FALSE)</f>
        <v>Bean, Jones and Park</v>
      </c>
      <c r="R1397" s="11" t="str">
        <f>VLOOKUP(P1397,Store_Dim!$A$2:$E$21,3,FALSE)</f>
        <v>West</v>
      </c>
      <c r="S1397" s="11" t="str">
        <f>VLOOKUP(P1397,Store_Dim!$A$2:$E$21,4,FALSE)</f>
        <v>Thompsonborough</v>
      </c>
      <c r="T1397" s="11" t="str">
        <f>VLOOKUP(P1397,Store_Dim!$A$2:$E$21,5,FALSE)</f>
        <v>Online</v>
      </c>
      <c r="U1397" s="11" t="s">
        <v>2280</v>
      </c>
      <c r="V1397" s="14">
        <f>VLOOKUP(Table1[[#This Row],[Sales_ID]],Sales!$A$2:$O$2001,2,FALSE)</f>
        <v>45906</v>
      </c>
      <c r="W1397" s="15">
        <f>VLOOKUP(Table1[[#This Row],[Sales_ID]],Sales!$A$2:$O$2001,12,FALSE)</f>
        <v>3</v>
      </c>
      <c r="X1397" s="16" t="str">
        <f>TEXT(VLOOKUP(Table1[[#This Row],[Sales_ID]],Sales!$A$2:$O$2001,13,FALSE),"₹#,##0")</f>
        <v>₹812</v>
      </c>
      <c r="Y1397" s="51">
        <f>VLOOKUP(Table1[[#This Row],[Sales_ID]],Sales!$A$2:$O$2001,14,FALSE)</f>
        <v>0.28999999999999998</v>
      </c>
      <c r="Z1397" s="11" t="str">
        <f>VLOOKUP(Table1[[#This Row],[Sales_ID]],Sales!$A$2:$O$2001,10,FALSE)</f>
        <v>Credit Card</v>
      </c>
      <c r="AA1397" s="50">
        <f>VLOOKUP(Table1[[#This Row],[Sales_ID]],Sales!$A$2:$O$2001,15,FALSE)</f>
        <v>1729.4748</v>
      </c>
    </row>
    <row r="1398" spans="1:27" x14ac:dyDescent="0.3">
      <c r="A1398" s="11" t="s">
        <v>869</v>
      </c>
      <c r="B1398" s="11" t="str">
        <f>PROPER(VLOOKUP(A1398,Customer!$A$2:$J$501,9,FALSE))</f>
        <v>Samantha Robinson</v>
      </c>
      <c r="C1398" s="11" t="str">
        <f>PROPER(VLOOKUP(A1398,Customer!$A$2:$H$501,3,FALSE))</f>
        <v>23</v>
      </c>
      <c r="D1398" s="11" t="str">
        <f>PROPER(VLOOKUP(A1398,Customer!$A$2:$H$501,4,FALSE))</f>
        <v>Male</v>
      </c>
      <c r="E1398" s="11" t="str">
        <f>PROPER(VLOOKUP(A1398,Customer!$A$2:$H$501,5,FALSE))</f>
        <v>North Roy</v>
      </c>
      <c r="F1398" s="11" t="str">
        <f>PROPER(VLOOKUP(A1398,Customer!$A$2:$H$501,6,FALSE))</f>
        <v>Mississippi</v>
      </c>
      <c r="G1398" s="11" t="str">
        <f>VLOOKUP(A1398,Customer!$A$2:$H$501,7,FALSE)</f>
        <v>USA</v>
      </c>
      <c r="H1398" s="11" t="str">
        <f>PROPER(VLOOKUP(A1398,Customer!$A$1:$J$501,10,FALSE))</f>
        <v>Bronze</v>
      </c>
      <c r="I1398" s="11" t="s">
        <v>1610</v>
      </c>
      <c r="J1398" s="11" t="str">
        <f>VLOOKUP(I1398, Product!$A$2:$H$501, 2,FALSE)</f>
        <v>Basketball</v>
      </c>
      <c r="K1398" s="11" t="str">
        <f>VLOOKUP(I1398,Product!$A$2:$H$501,3,FALSE)</f>
        <v>Sports</v>
      </c>
      <c r="L1398" s="11" t="str">
        <f>VLOOKUP(I1398, Product!$A$2:$H$501, 4,FALSE)</f>
        <v>Team Sports</v>
      </c>
      <c r="M1398" s="11" t="str">
        <f>VLOOKUP(I1398, Product!$A$2:$H$501,5,FALSE)</f>
        <v>Nolan-Snow</v>
      </c>
      <c r="N1398" s="12">
        <f>VLOOKUP(I1398, Product!$A$2:$I$501,8,FALSE)</f>
        <v>204.39</v>
      </c>
      <c r="O1398" s="12">
        <f>VLOOKUP(I1398, Product!$A$2:$I$501,9,FALSE)</f>
        <v>281</v>
      </c>
      <c r="P1398" s="11" t="s">
        <v>1789</v>
      </c>
      <c r="Q1398" s="11" t="str">
        <f>VLOOKUP(P1398,Store_Dim!$A$2:$E$21,2,FALSE)</f>
        <v>Hill, Wagner and Ballard</v>
      </c>
      <c r="R1398" s="11" t="str">
        <f>VLOOKUP(P1398,Store_Dim!$A$2:$E$21,3,FALSE)</f>
        <v>East</v>
      </c>
      <c r="S1398" s="11" t="str">
        <f>VLOOKUP(P1398,Store_Dim!$A$2:$E$21,4,FALSE)</f>
        <v>East Davidville</v>
      </c>
      <c r="T1398" s="11" t="str">
        <f>VLOOKUP(P1398,Store_Dim!$A$2:$E$21,5,FALSE)</f>
        <v>Online</v>
      </c>
      <c r="U1398" s="11" t="s">
        <v>2281</v>
      </c>
      <c r="V1398" s="14">
        <f>VLOOKUP(Table1[[#This Row],[Sales_ID]],Sales!$A$2:$O$2001,2,FALSE)</f>
        <v>45380</v>
      </c>
      <c r="W1398" s="15">
        <f>VLOOKUP(Table1[[#This Row],[Sales_ID]],Sales!$A$2:$O$2001,12,FALSE)</f>
        <v>2</v>
      </c>
      <c r="X1398" s="16" t="str">
        <f>TEXT(VLOOKUP(Table1[[#This Row],[Sales_ID]],Sales!$A$2:$O$2001,13,FALSE),"₹#,##0")</f>
        <v>₹780</v>
      </c>
      <c r="Y1398" s="51">
        <f>VLOOKUP(Table1[[#This Row],[Sales_ID]],Sales!$A$2:$O$2001,14,FALSE)</f>
        <v>0.12</v>
      </c>
      <c r="Z1398" s="11" t="str">
        <f>VLOOKUP(Table1[[#This Row],[Sales_ID]],Sales!$A$2:$O$2001,10,FALSE)</f>
        <v>COD</v>
      </c>
      <c r="AA1398" s="50">
        <f>VLOOKUP(Table1[[#This Row],[Sales_ID]],Sales!$A$2:$O$2001,15,FALSE)</f>
        <v>1372.8879999999999</v>
      </c>
    </row>
    <row r="1399" spans="1:27" x14ac:dyDescent="0.3">
      <c r="A1399" s="11" t="s">
        <v>699</v>
      </c>
      <c r="B1399" s="11" t="str">
        <f>PROPER(VLOOKUP(A1399,Customer!$A$2:$J$501,9,FALSE))</f>
        <v>Steve Medina</v>
      </c>
      <c r="C1399" s="11" t="str">
        <f>PROPER(VLOOKUP(A1399,Customer!$A$2:$H$501,3,FALSE))</f>
        <v>50</v>
      </c>
      <c r="D1399" s="11" t="str">
        <f>PROPER(VLOOKUP(A1399,Customer!$A$2:$H$501,4,FALSE))</f>
        <v>Female</v>
      </c>
      <c r="E1399" s="11" t="str">
        <f>PROPER(VLOOKUP(A1399,Customer!$A$2:$H$501,5,FALSE))</f>
        <v>East Josephside</v>
      </c>
      <c r="F1399" s="11" t="str">
        <f>PROPER(VLOOKUP(A1399,Customer!$A$2:$H$501,6,FALSE))</f>
        <v>Oregon</v>
      </c>
      <c r="G1399" s="11" t="str">
        <f>VLOOKUP(A1399,Customer!$A$2:$H$501,7,FALSE)</f>
        <v>USA</v>
      </c>
      <c r="H1399" s="11" t="str">
        <f>PROPER(VLOOKUP(A1399,Customer!$A$1:$J$501,10,FALSE))</f>
        <v>Gold</v>
      </c>
      <c r="I1399" s="11" t="s">
        <v>1612</v>
      </c>
      <c r="J1399" s="11" t="str">
        <f>VLOOKUP(I1399, Product!$A$2:$H$501, 2,FALSE)</f>
        <v>Vitamin C Face Serum</v>
      </c>
      <c r="K1399" s="11" t="str">
        <f>VLOOKUP(I1399,Product!$A$2:$H$501,3,FALSE)</f>
        <v>Beauty</v>
      </c>
      <c r="L1399" s="11" t="str">
        <f>VLOOKUP(I1399, Product!$A$2:$H$501, 4,FALSE)</f>
        <v>Skincare</v>
      </c>
      <c r="M1399" s="11" t="str">
        <f>VLOOKUP(I1399, Product!$A$2:$H$501,5,FALSE)</f>
        <v>Griffin Ltd</v>
      </c>
      <c r="N1399" s="12">
        <f>VLOOKUP(I1399, Product!$A$2:$I$501,8,FALSE)</f>
        <v>283.83</v>
      </c>
      <c r="O1399" s="12">
        <f>VLOOKUP(I1399, Product!$A$2:$I$501,9,FALSE)</f>
        <v>244</v>
      </c>
      <c r="P1399" s="11" t="s">
        <v>1786</v>
      </c>
      <c r="Q1399" s="11" t="str">
        <f>VLOOKUP(P1399,Store_Dim!$A$2:$E$21,2,FALSE)</f>
        <v>Moore, Padilla and Butler</v>
      </c>
      <c r="R1399" s="11" t="str">
        <f>VLOOKUP(P1399,Store_Dim!$A$2:$E$21,3,FALSE)</f>
        <v>South</v>
      </c>
      <c r="S1399" s="11" t="str">
        <f>VLOOKUP(P1399,Store_Dim!$A$2:$E$21,4,FALSE)</f>
        <v>East Johnstad</v>
      </c>
      <c r="T1399" s="11" t="str">
        <f>VLOOKUP(P1399,Store_Dim!$A$2:$E$21,5,FALSE)</f>
        <v>Flagship</v>
      </c>
      <c r="U1399" s="11" t="s">
        <v>2282</v>
      </c>
      <c r="V1399" s="14">
        <f>VLOOKUP(Table1[[#This Row],[Sales_ID]],Sales!$A$2:$O$2001,2,FALSE)</f>
        <v>45527</v>
      </c>
      <c r="W1399" s="15">
        <f>VLOOKUP(Table1[[#This Row],[Sales_ID]],Sales!$A$2:$O$2001,12,FALSE)</f>
        <v>4</v>
      </c>
      <c r="X1399" s="16" t="str">
        <f>TEXT(VLOOKUP(Table1[[#This Row],[Sales_ID]],Sales!$A$2:$O$2001,13,FALSE),"₹#,##0")</f>
        <v>₹316</v>
      </c>
      <c r="Y1399" s="51">
        <f>VLOOKUP(Table1[[#This Row],[Sales_ID]],Sales!$A$2:$O$2001,14,FALSE)</f>
        <v>0.19</v>
      </c>
      <c r="Z1399" s="11" t="str">
        <f>VLOOKUP(Table1[[#This Row],[Sales_ID]],Sales!$A$2:$O$2001,10,FALSE)</f>
        <v>COD</v>
      </c>
      <c r="AA1399" s="50">
        <f>VLOOKUP(Table1[[#This Row],[Sales_ID]],Sales!$A$2:$O$2001,15,FALSE)</f>
        <v>1023.678</v>
      </c>
    </row>
    <row r="1400" spans="1:27" x14ac:dyDescent="0.3">
      <c r="A1400" s="11" t="s">
        <v>737</v>
      </c>
      <c r="B1400" s="11" t="str">
        <f>PROPER(VLOOKUP(A1400,Customer!$A$2:$J$501,9,FALSE))</f>
        <v>Tanner Thompson</v>
      </c>
      <c r="C1400" s="11" t="str">
        <f>PROPER(VLOOKUP(A1400,Customer!$A$2:$H$501,3,FALSE))</f>
        <v>32</v>
      </c>
      <c r="D1400" s="11" t="str">
        <f>PROPER(VLOOKUP(A1400,Customer!$A$2:$H$501,4,FALSE))</f>
        <v>Female</v>
      </c>
      <c r="E1400" s="11" t="str">
        <f>PROPER(VLOOKUP(A1400,Customer!$A$2:$H$501,5,FALSE))</f>
        <v>Port Lisashire</v>
      </c>
      <c r="F1400" s="11" t="str">
        <f>PROPER(VLOOKUP(A1400,Customer!$A$2:$H$501,6,FALSE))</f>
        <v>Maryland</v>
      </c>
      <c r="G1400" s="11" t="str">
        <f>VLOOKUP(A1400,Customer!$A$2:$H$501,7,FALSE)</f>
        <v>USA</v>
      </c>
      <c r="H1400" s="11" t="str">
        <f>PROPER(VLOOKUP(A1400,Customer!$A$1:$J$501,10,FALSE))</f>
        <v>Bronze</v>
      </c>
      <c r="I1400" s="11" t="s">
        <v>1652</v>
      </c>
      <c r="J1400" s="11" t="str">
        <f>VLOOKUP(I1400, Product!$A$2:$H$501, 2,FALSE)</f>
        <v>Rugby Ball</v>
      </c>
      <c r="K1400" s="11" t="str">
        <f>VLOOKUP(I1400,Product!$A$2:$H$501,3,FALSE)</f>
        <v>Sports</v>
      </c>
      <c r="L1400" s="11" t="str">
        <f>VLOOKUP(I1400, Product!$A$2:$H$501, 4,FALSE)</f>
        <v>Team Sports</v>
      </c>
      <c r="M1400" s="11" t="str">
        <f>VLOOKUP(I1400, Product!$A$2:$H$501,5,FALSE)</f>
        <v>Harris Inc</v>
      </c>
      <c r="N1400" s="12">
        <f>VLOOKUP(I1400, Product!$A$2:$I$501,8,FALSE)</f>
        <v>212.26</v>
      </c>
      <c r="O1400" s="12">
        <f>VLOOKUP(I1400, Product!$A$2:$I$501,9,FALSE)</f>
        <v>82</v>
      </c>
      <c r="P1400" s="11" t="s">
        <v>1786</v>
      </c>
      <c r="Q1400" s="11" t="str">
        <f>VLOOKUP(P1400,Store_Dim!$A$2:$E$21,2,FALSE)</f>
        <v>Moore, Padilla and Butler</v>
      </c>
      <c r="R1400" s="11" t="str">
        <f>VLOOKUP(P1400,Store_Dim!$A$2:$E$21,3,FALSE)</f>
        <v>South</v>
      </c>
      <c r="S1400" s="11" t="str">
        <f>VLOOKUP(P1400,Store_Dim!$A$2:$E$21,4,FALSE)</f>
        <v>East Johnstad</v>
      </c>
      <c r="T1400" s="11" t="str">
        <f>VLOOKUP(P1400,Store_Dim!$A$2:$E$21,5,FALSE)</f>
        <v>Flagship</v>
      </c>
      <c r="U1400" s="11" t="s">
        <v>2283</v>
      </c>
      <c r="V1400" s="14">
        <f>VLOOKUP(Table1[[#This Row],[Sales_ID]],Sales!$A$2:$O$2001,2,FALSE)</f>
        <v>45796</v>
      </c>
      <c r="W1400" s="15">
        <f>VLOOKUP(Table1[[#This Row],[Sales_ID]],Sales!$A$2:$O$2001,12,FALSE)</f>
        <v>2</v>
      </c>
      <c r="X1400" s="16" t="str">
        <f>TEXT(VLOOKUP(Table1[[#This Row],[Sales_ID]],Sales!$A$2:$O$2001,13,FALSE),"₹#,##0")</f>
        <v>₹810</v>
      </c>
      <c r="Y1400" s="51">
        <f>VLOOKUP(Table1[[#This Row],[Sales_ID]],Sales!$A$2:$O$2001,14,FALSE)</f>
        <v>0.27</v>
      </c>
      <c r="Z1400" s="11" t="str">
        <f>VLOOKUP(Table1[[#This Row],[Sales_ID]],Sales!$A$2:$O$2001,10,FALSE)</f>
        <v>Credit Card</v>
      </c>
      <c r="AA1400" s="50">
        <f>VLOOKUP(Table1[[#This Row],[Sales_ID]],Sales!$A$2:$O$2001,15,FALSE)</f>
        <v>1182.8481999999999</v>
      </c>
    </row>
    <row r="1401" spans="1:27" x14ac:dyDescent="0.3">
      <c r="A1401" s="11" t="s">
        <v>669</v>
      </c>
      <c r="B1401" s="11" t="str">
        <f>PROPER(VLOOKUP(A1401,Customer!$A$2:$J$501,9,FALSE))</f>
        <v>Michelle Carpenter</v>
      </c>
      <c r="C1401" s="11" t="str">
        <f>PROPER(VLOOKUP(A1401,Customer!$A$2:$H$501,3,FALSE))</f>
        <v>44</v>
      </c>
      <c r="D1401" s="11" t="str">
        <f>PROPER(VLOOKUP(A1401,Customer!$A$2:$H$501,4,FALSE))</f>
        <v>Female</v>
      </c>
      <c r="E1401" s="11" t="str">
        <f>PROPER(VLOOKUP(A1401,Customer!$A$2:$H$501,5,FALSE))</f>
        <v>Lake Danielleton</v>
      </c>
      <c r="F1401" s="11" t="str">
        <f>PROPER(VLOOKUP(A1401,Customer!$A$2:$H$501,6,FALSE))</f>
        <v>New Jersey</v>
      </c>
      <c r="G1401" s="11" t="str">
        <f>VLOOKUP(A1401,Customer!$A$2:$H$501,7,FALSE)</f>
        <v>USA</v>
      </c>
      <c r="H1401" s="11" t="str">
        <f>PROPER(VLOOKUP(A1401,Customer!$A$1:$J$501,10,FALSE))</f>
        <v>Gold</v>
      </c>
      <c r="I1401" s="11" t="s">
        <v>1716</v>
      </c>
      <c r="J1401" s="11" t="str">
        <f>VLOOKUP(I1401, Product!$A$2:$H$501, 2,FALSE)</f>
        <v>Wooden Bookshelf</v>
      </c>
      <c r="K1401" s="11" t="str">
        <f>VLOOKUP(I1401,Product!$A$2:$H$501,3,FALSE)</f>
        <v>Home</v>
      </c>
      <c r="L1401" s="11" t="str">
        <f>VLOOKUP(I1401, Product!$A$2:$H$501, 4,FALSE)</f>
        <v>Furniture</v>
      </c>
      <c r="M1401" s="11" t="str">
        <f>VLOOKUP(I1401, Product!$A$2:$H$501,5,FALSE)</f>
        <v>Collins-Stephenson</v>
      </c>
      <c r="N1401" s="12">
        <f>VLOOKUP(I1401, Product!$A$2:$I$501,8,FALSE)</f>
        <v>388.46</v>
      </c>
      <c r="O1401" s="12">
        <f>VLOOKUP(I1401, Product!$A$2:$I$501,9,FALSE)</f>
        <v>208</v>
      </c>
      <c r="P1401" s="11" t="s">
        <v>1769</v>
      </c>
      <c r="Q1401" s="11" t="str">
        <f>VLOOKUP(P1401,Store_Dim!$A$2:$E$21,2,FALSE)</f>
        <v>Alexander Group</v>
      </c>
      <c r="R1401" s="11" t="str">
        <f>VLOOKUP(P1401,Store_Dim!$A$2:$E$21,3,FALSE)</f>
        <v>South</v>
      </c>
      <c r="S1401" s="11" t="str">
        <f>VLOOKUP(P1401,Store_Dim!$A$2:$E$21,4,FALSE)</f>
        <v>Port Sharon</v>
      </c>
      <c r="T1401" s="11" t="str">
        <f>VLOOKUP(P1401,Store_Dim!$A$2:$E$21,5,FALSE)</f>
        <v>Online</v>
      </c>
      <c r="U1401" s="11" t="s">
        <v>2284</v>
      </c>
      <c r="V1401" s="14">
        <f>VLOOKUP(Table1[[#This Row],[Sales_ID]],Sales!$A$2:$O$2001,2,FALSE)</f>
        <v>45389</v>
      </c>
      <c r="W1401" s="15">
        <f>VLOOKUP(Table1[[#This Row],[Sales_ID]],Sales!$A$2:$O$2001,12,FALSE)</f>
        <v>3</v>
      </c>
      <c r="X1401" s="16" t="str">
        <f>TEXT(VLOOKUP(Table1[[#This Row],[Sales_ID]],Sales!$A$2:$O$2001,13,FALSE),"₹#,##0")</f>
        <v>₹505</v>
      </c>
      <c r="Y1401" s="51">
        <f>VLOOKUP(Table1[[#This Row],[Sales_ID]],Sales!$A$2:$O$2001,14,FALSE)</f>
        <v>0.02</v>
      </c>
      <c r="Z1401" s="11" t="str">
        <f>VLOOKUP(Table1[[#This Row],[Sales_ID]],Sales!$A$2:$O$2001,10,FALSE)</f>
        <v>PayPal</v>
      </c>
      <c r="AA1401" s="50">
        <f>VLOOKUP(Table1[[#This Row],[Sales_ID]],Sales!$A$2:$O$2001,15,FALSE)</f>
        <v>1484.7293999999999</v>
      </c>
    </row>
    <row r="1402" spans="1:27" x14ac:dyDescent="0.3">
      <c r="A1402" s="11" t="s">
        <v>1440</v>
      </c>
      <c r="B1402" s="11" t="str">
        <f>PROPER(VLOOKUP(A1402,Customer!$A$2:$J$501,9,FALSE))</f>
        <v>Michael Foley</v>
      </c>
      <c r="C1402" s="11" t="str">
        <f>PROPER(VLOOKUP(A1402,Customer!$A$2:$H$501,3,FALSE))</f>
        <v>63</v>
      </c>
      <c r="D1402" s="11" t="str">
        <f>PROPER(VLOOKUP(A1402,Customer!$A$2:$H$501,4,FALSE))</f>
        <v>Female</v>
      </c>
      <c r="E1402" s="11" t="str">
        <f>PROPER(VLOOKUP(A1402,Customer!$A$2:$H$501,5,FALSE))</f>
        <v>Oneillfurt</v>
      </c>
      <c r="F1402" s="11" t="str">
        <f>PROPER(VLOOKUP(A1402,Customer!$A$2:$H$501,6,FALSE))</f>
        <v>Vermont</v>
      </c>
      <c r="G1402" s="11" t="str">
        <f>VLOOKUP(A1402,Customer!$A$2:$H$501,7,FALSE)</f>
        <v>USA</v>
      </c>
      <c r="H1402" s="11" t="str">
        <f>PROPER(VLOOKUP(A1402,Customer!$A$1:$J$501,10,FALSE))</f>
        <v>Gold</v>
      </c>
      <c r="I1402" s="11" t="s">
        <v>1692</v>
      </c>
      <c r="J1402" s="11" t="str">
        <f>VLOOKUP(I1402, Product!$A$2:$H$501, 2,FALSE)</f>
        <v>Professional Jump Rope</v>
      </c>
      <c r="K1402" s="11" t="str">
        <f>VLOOKUP(I1402,Product!$A$2:$H$501,3,FALSE)</f>
        <v>Sports</v>
      </c>
      <c r="L1402" s="11" t="str">
        <f>VLOOKUP(I1402, Product!$A$2:$H$501, 4,FALSE)</f>
        <v>Fitness</v>
      </c>
      <c r="M1402" s="11" t="str">
        <f>VLOOKUP(I1402, Product!$A$2:$H$501,5,FALSE)</f>
        <v>Davis PLC</v>
      </c>
      <c r="N1402" s="12">
        <f>VLOOKUP(I1402, Product!$A$2:$I$501,8,FALSE)</f>
        <v>477.61</v>
      </c>
      <c r="O1402" s="12">
        <f>VLOOKUP(I1402, Product!$A$2:$I$501,9,FALSE)</f>
        <v>300</v>
      </c>
      <c r="P1402" s="11" t="s">
        <v>1807</v>
      </c>
      <c r="Q1402" s="11" t="str">
        <f>VLOOKUP(P1402,Store_Dim!$A$2:$E$21,2,FALSE)</f>
        <v>Holloway Ltd</v>
      </c>
      <c r="R1402" s="11" t="str">
        <f>VLOOKUP(P1402,Store_Dim!$A$2:$E$21,3,FALSE)</f>
        <v>North</v>
      </c>
      <c r="S1402" s="11" t="str">
        <f>VLOOKUP(P1402,Store_Dim!$A$2:$E$21,4,FALSE)</f>
        <v>Bensonhaven</v>
      </c>
      <c r="T1402" s="11" t="str">
        <f>VLOOKUP(P1402,Store_Dim!$A$2:$E$21,5,FALSE)</f>
        <v>Flagship</v>
      </c>
      <c r="U1402" s="11" t="s">
        <v>2285</v>
      </c>
      <c r="V1402" s="14">
        <f>VLOOKUP(Table1[[#This Row],[Sales_ID]],Sales!$A$2:$O$2001,2,FALSE)</f>
        <v>45315</v>
      </c>
      <c r="W1402" s="15">
        <f>VLOOKUP(Table1[[#This Row],[Sales_ID]],Sales!$A$2:$O$2001,12,FALSE)</f>
        <v>2</v>
      </c>
      <c r="X1402" s="16" t="str">
        <f>TEXT(VLOOKUP(Table1[[#This Row],[Sales_ID]],Sales!$A$2:$O$2001,13,FALSE),"₹#,##0")</f>
        <v>₹737</v>
      </c>
      <c r="Y1402" s="51">
        <f>VLOOKUP(Table1[[#This Row],[Sales_ID]],Sales!$A$2:$O$2001,14,FALSE)</f>
        <v>0.18</v>
      </c>
      <c r="Z1402" s="11" t="str">
        <f>VLOOKUP(Table1[[#This Row],[Sales_ID]],Sales!$A$2:$O$2001,10,FALSE)</f>
        <v>Credit Card</v>
      </c>
      <c r="AA1402" s="50">
        <f>VLOOKUP(Table1[[#This Row],[Sales_ID]],Sales!$A$2:$O$2001,15,FALSE)</f>
        <v>1208.27</v>
      </c>
    </row>
    <row r="1403" spans="1:27" x14ac:dyDescent="0.3">
      <c r="A1403" s="11" t="s">
        <v>258</v>
      </c>
      <c r="B1403" s="11" t="str">
        <f>PROPER(VLOOKUP(A1403,Customer!$A$2:$J$501,9,FALSE))</f>
        <v>Eric Singh</v>
      </c>
      <c r="C1403" s="11" t="str">
        <f>PROPER(VLOOKUP(A1403,Customer!$A$2:$H$501,3,FALSE))</f>
        <v>29</v>
      </c>
      <c r="D1403" s="11" t="str">
        <f>PROPER(VLOOKUP(A1403,Customer!$A$2:$H$501,4,FALSE))</f>
        <v>Female</v>
      </c>
      <c r="E1403" s="11" t="str">
        <f>PROPER(VLOOKUP(A1403,Customer!$A$2:$H$501,5,FALSE))</f>
        <v>Port Lisa</v>
      </c>
      <c r="F1403" s="11" t="str">
        <f>PROPER(VLOOKUP(A1403,Customer!$A$2:$H$501,6,FALSE))</f>
        <v>New Mexico</v>
      </c>
      <c r="G1403" s="11" t="str">
        <f>VLOOKUP(A1403,Customer!$A$2:$H$501,7,FALSE)</f>
        <v>USA</v>
      </c>
      <c r="H1403" s="11" t="str">
        <f>PROPER(VLOOKUP(A1403,Customer!$A$1:$J$501,10,FALSE))</f>
        <v>Gold</v>
      </c>
      <c r="I1403" s="11" t="s">
        <v>1704</v>
      </c>
      <c r="J1403" s="11" t="str">
        <f>VLOOKUP(I1403, Product!$A$2:$H$501, 2,FALSE)</f>
        <v>Essential Oil Diffuser</v>
      </c>
      <c r="K1403" s="11" t="str">
        <f>VLOOKUP(I1403,Product!$A$2:$H$501,3,FALSE)</f>
        <v>Home</v>
      </c>
      <c r="L1403" s="11" t="str">
        <f>VLOOKUP(I1403, Product!$A$2:$H$501, 4,FALSE)</f>
        <v>Decor</v>
      </c>
      <c r="M1403" s="11" t="str">
        <f>VLOOKUP(I1403, Product!$A$2:$H$501,5,FALSE)</f>
        <v>Hernandez Inc</v>
      </c>
      <c r="N1403" s="12">
        <f>VLOOKUP(I1403, Product!$A$2:$I$501,8,FALSE)</f>
        <v>325.26</v>
      </c>
      <c r="O1403" s="12">
        <f>VLOOKUP(I1403, Product!$A$2:$I$501,9,FALSE)</f>
        <v>400</v>
      </c>
      <c r="P1403" s="11" t="s">
        <v>1804</v>
      </c>
      <c r="Q1403" s="11" t="str">
        <f>VLOOKUP(P1403,Store_Dim!$A$2:$E$21,2,FALSE)</f>
        <v>Frederick-Wright</v>
      </c>
      <c r="R1403" s="11" t="str">
        <f>VLOOKUP(P1403,Store_Dim!$A$2:$E$21,3,FALSE)</f>
        <v>West</v>
      </c>
      <c r="S1403" s="11" t="str">
        <f>VLOOKUP(P1403,Store_Dim!$A$2:$E$21,4,FALSE)</f>
        <v>New Jimmymouth</v>
      </c>
      <c r="T1403" s="11" t="str">
        <f>VLOOKUP(P1403,Store_Dim!$A$2:$E$21,5,FALSE)</f>
        <v>Flagship</v>
      </c>
      <c r="U1403" s="11" t="s">
        <v>1872</v>
      </c>
      <c r="V1403" s="14">
        <f>VLOOKUP(Table1[[#This Row],[Sales_ID]],Sales!$A$2:$O$2001,2,FALSE)</f>
        <v>45570</v>
      </c>
      <c r="W1403" s="15">
        <f>VLOOKUP(Table1[[#This Row],[Sales_ID]],Sales!$A$2:$O$2001,12,FALSE)</f>
        <v>1</v>
      </c>
      <c r="X1403" s="16" t="str">
        <f>TEXT(VLOOKUP(Table1[[#This Row],[Sales_ID]],Sales!$A$2:$O$2001,13,FALSE),"₹#,##0")</f>
        <v>₹419</v>
      </c>
      <c r="Y1403" s="51">
        <f>VLOOKUP(Table1[[#This Row],[Sales_ID]],Sales!$A$2:$O$2001,14,FALSE)</f>
        <v>0.06</v>
      </c>
      <c r="Z1403" s="11" t="str">
        <f>VLOOKUP(Table1[[#This Row],[Sales_ID]],Sales!$A$2:$O$2001,10,FALSE)</f>
        <v>PayPal</v>
      </c>
      <c r="AA1403" s="50">
        <f>VLOOKUP(Table1[[#This Row],[Sales_ID]],Sales!$A$2:$O$2001,15,FALSE)</f>
        <v>393.5686</v>
      </c>
    </row>
    <row r="1404" spans="1:27" x14ac:dyDescent="0.3">
      <c r="A1404" s="11" t="s">
        <v>114</v>
      </c>
      <c r="B1404" s="11" t="str">
        <f>PROPER(VLOOKUP(A1404,Customer!$A$2:$J$501,9,FALSE))</f>
        <v>Leslie Johnson</v>
      </c>
      <c r="C1404" s="11" t="str">
        <f>PROPER(VLOOKUP(A1404,Customer!$A$2:$H$501,3,FALSE))</f>
        <v>31</v>
      </c>
      <c r="D1404" s="11" t="str">
        <f>PROPER(VLOOKUP(A1404,Customer!$A$2:$H$501,4,FALSE))</f>
        <v>Male</v>
      </c>
      <c r="E1404" s="11" t="str">
        <f>PROPER(VLOOKUP(A1404,Customer!$A$2:$H$501,5,FALSE))</f>
        <v>Mollyshire</v>
      </c>
      <c r="F1404" s="11" t="str">
        <f>PROPER(VLOOKUP(A1404,Customer!$A$2:$H$501,6,FALSE))</f>
        <v>Utah</v>
      </c>
      <c r="G1404" s="11" t="str">
        <f>VLOOKUP(A1404,Customer!$A$2:$H$501,7,FALSE)</f>
        <v>USA</v>
      </c>
      <c r="H1404" s="11" t="str">
        <f>PROPER(VLOOKUP(A1404,Customer!$A$1:$J$501,10,FALSE))</f>
        <v>Platinum</v>
      </c>
      <c r="I1404" s="11" t="s">
        <v>1702</v>
      </c>
      <c r="J1404" s="11" t="str">
        <f>VLOOKUP(I1404, Product!$A$2:$H$501, 2,FALSE)</f>
        <v>WiFi Mesh Router</v>
      </c>
      <c r="K1404" s="11" t="str">
        <f>VLOOKUP(I1404,Product!$A$2:$H$501,3,FALSE)</f>
        <v>Electronics</v>
      </c>
      <c r="L1404" s="11" t="str">
        <f>VLOOKUP(I1404, Product!$A$2:$H$501, 4,FALSE)</f>
        <v>Appliances</v>
      </c>
      <c r="M1404" s="11" t="str">
        <f>VLOOKUP(I1404, Product!$A$2:$H$501,5,FALSE)</f>
        <v>White, Reeves and Woods</v>
      </c>
      <c r="N1404" s="12">
        <f>VLOOKUP(I1404, Product!$A$2:$I$501,8,FALSE)</f>
        <v>480.9</v>
      </c>
      <c r="O1404" s="12">
        <f>VLOOKUP(I1404, Product!$A$2:$I$501,9,FALSE)</f>
        <v>104</v>
      </c>
      <c r="P1404" s="11" t="s">
        <v>1786</v>
      </c>
      <c r="Q1404" s="11" t="str">
        <f>VLOOKUP(P1404,Store_Dim!$A$2:$E$21,2,FALSE)</f>
        <v>Moore, Padilla and Butler</v>
      </c>
      <c r="R1404" s="11" t="str">
        <f>VLOOKUP(P1404,Store_Dim!$A$2:$E$21,3,FALSE)</f>
        <v>South</v>
      </c>
      <c r="S1404" s="11" t="str">
        <f>VLOOKUP(P1404,Store_Dim!$A$2:$E$21,4,FALSE)</f>
        <v>East Johnstad</v>
      </c>
      <c r="T1404" s="11" t="str">
        <f>VLOOKUP(P1404,Store_Dim!$A$2:$E$21,5,FALSE)</f>
        <v>Flagship</v>
      </c>
      <c r="U1404" s="11" t="s">
        <v>2286</v>
      </c>
      <c r="V1404" s="14">
        <f>VLOOKUP(Table1[[#This Row],[Sales_ID]],Sales!$A$2:$O$2001,2,FALSE)</f>
        <v>45311</v>
      </c>
      <c r="W1404" s="15">
        <f>VLOOKUP(Table1[[#This Row],[Sales_ID]],Sales!$A$2:$O$2001,12,FALSE)</f>
        <v>4</v>
      </c>
      <c r="X1404" s="16" t="str">
        <f>TEXT(VLOOKUP(Table1[[#This Row],[Sales_ID]],Sales!$A$2:$O$2001,13,FALSE),"₹#,##0")</f>
        <v>₹700</v>
      </c>
      <c r="Y1404" s="51">
        <f>VLOOKUP(Table1[[#This Row],[Sales_ID]],Sales!$A$2:$O$2001,14,FALSE)</f>
        <v>0.2</v>
      </c>
      <c r="Z1404" s="11" t="str">
        <f>VLOOKUP(Table1[[#This Row],[Sales_ID]],Sales!$A$2:$O$2001,10,FALSE)</f>
        <v>PayPal</v>
      </c>
      <c r="AA1404" s="50">
        <f>VLOOKUP(Table1[[#This Row],[Sales_ID]],Sales!$A$2:$O$2001,15,FALSE)</f>
        <v>2240.9920000000002</v>
      </c>
    </row>
    <row r="1405" spans="1:27" x14ac:dyDescent="0.3">
      <c r="A1405" s="11" t="s">
        <v>444</v>
      </c>
      <c r="B1405" s="11" t="str">
        <f>PROPER(VLOOKUP(A1405,Customer!$A$2:$J$501,9,FALSE))</f>
        <v>Jessica Mitchell</v>
      </c>
      <c r="C1405" s="11" t="str">
        <f>PROPER(VLOOKUP(A1405,Customer!$A$2:$H$501,3,FALSE))</f>
        <v>43</v>
      </c>
      <c r="D1405" s="11" t="str">
        <f>PROPER(VLOOKUP(A1405,Customer!$A$2:$H$501,4,FALSE))</f>
        <v>Female</v>
      </c>
      <c r="E1405" s="11" t="str">
        <f>PROPER(VLOOKUP(A1405,Customer!$A$2:$H$501,5,FALSE))</f>
        <v>Matthewbury</v>
      </c>
      <c r="F1405" s="11" t="str">
        <f>PROPER(VLOOKUP(A1405,Customer!$A$2:$H$501,6,FALSE))</f>
        <v>South Dakota</v>
      </c>
      <c r="G1405" s="11" t="str">
        <f>VLOOKUP(A1405,Customer!$A$2:$H$501,7,FALSE)</f>
        <v>USA</v>
      </c>
      <c r="H1405" s="11" t="str">
        <f>PROPER(VLOOKUP(A1405,Customer!$A$1:$J$501,10,FALSE))</f>
        <v>Silver</v>
      </c>
      <c r="I1405" s="11" t="s">
        <v>1730</v>
      </c>
      <c r="J1405" s="11" t="str">
        <f>VLOOKUP(I1405, Product!$A$2:$H$501, 2,FALSE)</f>
        <v>Women's High Heels</v>
      </c>
      <c r="K1405" s="11" t="str">
        <f>VLOOKUP(I1405,Product!$A$2:$H$501,3,FALSE)</f>
        <v>Clothing</v>
      </c>
      <c r="L1405" s="11" t="str">
        <f>VLOOKUP(I1405, Product!$A$2:$H$501, 4,FALSE)</f>
        <v>Footwear</v>
      </c>
      <c r="M1405" s="11" t="str">
        <f>VLOOKUP(I1405, Product!$A$2:$H$501,5,FALSE)</f>
        <v>Smith-Charles</v>
      </c>
      <c r="N1405" s="12">
        <f>VLOOKUP(I1405, Product!$A$2:$I$501,8,FALSE)</f>
        <v>438.25</v>
      </c>
      <c r="O1405" s="12">
        <f>VLOOKUP(I1405, Product!$A$2:$I$501,9,FALSE)</f>
        <v>496</v>
      </c>
      <c r="P1405" s="11" t="s">
        <v>1792</v>
      </c>
      <c r="Q1405" s="11" t="str">
        <f>VLOOKUP(P1405,Store_Dim!$A$2:$E$21,2,FALSE)</f>
        <v>Aguirre-Keller</v>
      </c>
      <c r="R1405" s="11" t="str">
        <f>VLOOKUP(P1405,Store_Dim!$A$2:$E$21,3,FALSE)</f>
        <v>South</v>
      </c>
      <c r="S1405" s="11" t="str">
        <f>VLOOKUP(P1405,Store_Dim!$A$2:$E$21,4,FALSE)</f>
        <v>Lake Michael</v>
      </c>
      <c r="T1405" s="11" t="str">
        <f>VLOOKUP(P1405,Store_Dim!$A$2:$E$21,5,FALSE)</f>
        <v>Online</v>
      </c>
      <c r="U1405" s="11" t="s">
        <v>2287</v>
      </c>
      <c r="V1405" s="14">
        <f>VLOOKUP(Table1[[#This Row],[Sales_ID]],Sales!$A$2:$O$2001,2,FALSE)</f>
        <v>45270</v>
      </c>
      <c r="W1405" s="15">
        <f>VLOOKUP(Table1[[#This Row],[Sales_ID]],Sales!$A$2:$O$2001,12,FALSE)</f>
        <v>4</v>
      </c>
      <c r="X1405" s="16" t="str">
        <f>TEXT(VLOOKUP(Table1[[#This Row],[Sales_ID]],Sales!$A$2:$O$2001,13,FALSE),"₹#,##0")</f>
        <v>₹202</v>
      </c>
      <c r="Y1405" s="51">
        <f>VLOOKUP(Table1[[#This Row],[Sales_ID]],Sales!$A$2:$O$2001,14,FALSE)</f>
        <v>0.24</v>
      </c>
      <c r="Z1405" s="11" t="str">
        <f>VLOOKUP(Table1[[#This Row],[Sales_ID]],Sales!$A$2:$O$2001,10,FALSE)</f>
        <v>Credit Card</v>
      </c>
      <c r="AA1405" s="50">
        <f>VLOOKUP(Table1[[#This Row],[Sales_ID]],Sales!$A$2:$O$2001,15,FALSE)</f>
        <v>615.47840000000008</v>
      </c>
    </row>
    <row r="1406" spans="1:27" x14ac:dyDescent="0.3">
      <c r="A1406" s="11" t="s">
        <v>846</v>
      </c>
      <c r="B1406" s="11" t="str">
        <f>PROPER(VLOOKUP(A1406,Customer!$A$2:$J$501,9,FALSE))</f>
        <v>Tracy Kelly</v>
      </c>
      <c r="C1406" s="11" t="str">
        <f>PROPER(VLOOKUP(A1406,Customer!$A$2:$H$501,3,FALSE))</f>
        <v>38</v>
      </c>
      <c r="D1406" s="11" t="str">
        <f>PROPER(VLOOKUP(A1406,Customer!$A$2:$H$501,4,FALSE))</f>
        <v>Male</v>
      </c>
      <c r="E1406" s="11" t="str">
        <f>PROPER(VLOOKUP(A1406,Customer!$A$2:$H$501,5,FALSE))</f>
        <v>West Jamieport</v>
      </c>
      <c r="F1406" s="11" t="str">
        <f>PROPER(VLOOKUP(A1406,Customer!$A$2:$H$501,6,FALSE))</f>
        <v>Tennessee</v>
      </c>
      <c r="G1406" s="11" t="str">
        <f>VLOOKUP(A1406,Customer!$A$2:$H$501,7,FALSE)</f>
        <v>USA</v>
      </c>
      <c r="H1406" s="11" t="str">
        <f>PROPER(VLOOKUP(A1406,Customer!$A$1:$J$501,10,FALSE))</f>
        <v>Silver</v>
      </c>
      <c r="I1406" s="11" t="s">
        <v>1722</v>
      </c>
      <c r="J1406" s="11" t="str">
        <f>VLOOKUP(I1406, Product!$A$2:$H$501, 2,FALSE)</f>
        <v>LED Bedside Lamp</v>
      </c>
      <c r="K1406" s="11" t="str">
        <f>VLOOKUP(I1406,Product!$A$2:$H$501,3,FALSE)</f>
        <v>Home</v>
      </c>
      <c r="L1406" s="11" t="str">
        <f>VLOOKUP(I1406, Product!$A$2:$H$501, 4,FALSE)</f>
        <v>Lighting</v>
      </c>
      <c r="M1406" s="11" t="str">
        <f>VLOOKUP(I1406, Product!$A$2:$H$501,5,FALSE)</f>
        <v>Aguilar, Horton and Lewis</v>
      </c>
      <c r="N1406" s="12">
        <f>VLOOKUP(I1406, Product!$A$2:$I$501,8,FALSE)</f>
        <v>371.38</v>
      </c>
      <c r="O1406" s="12">
        <f>VLOOKUP(I1406, Product!$A$2:$I$501,9,FALSE)</f>
        <v>220</v>
      </c>
      <c r="P1406" s="11" t="s">
        <v>1757</v>
      </c>
      <c r="Q1406" s="11" t="str">
        <f>VLOOKUP(P1406,Store_Dim!$A$2:$E$21,2,FALSE)</f>
        <v>Martinez, Adkins and Johnson</v>
      </c>
      <c r="R1406" s="11" t="str">
        <f>VLOOKUP(P1406,Store_Dim!$A$2:$E$21,3,FALSE)</f>
        <v>North</v>
      </c>
      <c r="S1406" s="11" t="str">
        <f>VLOOKUP(P1406,Store_Dim!$A$2:$E$21,4,FALSE)</f>
        <v>Danielmouth</v>
      </c>
      <c r="T1406" s="11" t="str">
        <f>VLOOKUP(P1406,Store_Dim!$A$2:$E$21,5,FALSE)</f>
        <v>Flagship</v>
      </c>
      <c r="U1406" s="11" t="s">
        <v>2288</v>
      </c>
      <c r="V1406" s="14">
        <f>VLOOKUP(Table1[[#This Row],[Sales_ID]],Sales!$A$2:$O$2001,2,FALSE)</f>
        <v>45279</v>
      </c>
      <c r="W1406" s="15">
        <f>VLOOKUP(Table1[[#This Row],[Sales_ID]],Sales!$A$2:$O$2001,12,FALSE)</f>
        <v>2</v>
      </c>
      <c r="X1406" s="16" t="str">
        <f>TEXT(VLOOKUP(Table1[[#This Row],[Sales_ID]],Sales!$A$2:$O$2001,13,FALSE),"₹#,##0")</f>
        <v>₹292</v>
      </c>
      <c r="Y1406" s="51">
        <f>VLOOKUP(Table1[[#This Row],[Sales_ID]],Sales!$A$2:$O$2001,14,FALSE)</f>
        <v>0.25</v>
      </c>
      <c r="Z1406" s="11" t="str">
        <f>VLOOKUP(Table1[[#This Row],[Sales_ID]],Sales!$A$2:$O$2001,10,FALSE)</f>
        <v>PayPal</v>
      </c>
      <c r="AA1406" s="50">
        <f>VLOOKUP(Table1[[#This Row],[Sales_ID]],Sales!$A$2:$O$2001,15,FALSE)</f>
        <v>437.76</v>
      </c>
    </row>
    <row r="1407" spans="1:27" x14ac:dyDescent="0.3">
      <c r="A1407" s="11" t="s">
        <v>544</v>
      </c>
      <c r="B1407" s="11" t="str">
        <f>PROPER(VLOOKUP(A1407,Customer!$A$2:$J$501,9,FALSE))</f>
        <v>Joseph Jones</v>
      </c>
      <c r="C1407" s="11" t="str">
        <f>PROPER(VLOOKUP(A1407,Customer!$A$2:$H$501,3,FALSE))</f>
        <v>21</v>
      </c>
      <c r="D1407" s="11" t="str">
        <f>PROPER(VLOOKUP(A1407,Customer!$A$2:$H$501,4,FALSE))</f>
        <v>Male</v>
      </c>
      <c r="E1407" s="11" t="str">
        <f>PROPER(VLOOKUP(A1407,Customer!$A$2:$H$501,5,FALSE))</f>
        <v>North Matthew</v>
      </c>
      <c r="F1407" s="11" t="str">
        <f>PROPER(VLOOKUP(A1407,Customer!$A$2:$H$501,6,FALSE))</f>
        <v>Illinois</v>
      </c>
      <c r="G1407" s="11" t="str">
        <f>VLOOKUP(A1407,Customer!$A$2:$H$501,7,FALSE)</f>
        <v>USA</v>
      </c>
      <c r="H1407" s="11" t="str">
        <f>PROPER(VLOOKUP(A1407,Customer!$A$1:$J$501,10,FALSE))</f>
        <v>Bronze</v>
      </c>
      <c r="I1407" s="11" t="s">
        <v>1742</v>
      </c>
      <c r="J1407" s="11" t="str">
        <f>VLOOKUP(I1407, Product!$A$2:$H$501, 2,FALSE)</f>
        <v>Cricket Bat</v>
      </c>
      <c r="K1407" s="11" t="str">
        <f>VLOOKUP(I1407,Product!$A$2:$H$501,3,FALSE)</f>
        <v>Sports</v>
      </c>
      <c r="L1407" s="11" t="str">
        <f>VLOOKUP(I1407, Product!$A$2:$H$501, 4,FALSE)</f>
        <v>Team Sports</v>
      </c>
      <c r="M1407" s="11" t="str">
        <f>VLOOKUP(I1407, Product!$A$2:$H$501,5,FALSE)</f>
        <v>Khan LLC</v>
      </c>
      <c r="N1407" s="12">
        <f>VLOOKUP(I1407, Product!$A$2:$I$501,8,FALSE)</f>
        <v>245.98</v>
      </c>
      <c r="O1407" s="12">
        <f>VLOOKUP(I1407, Product!$A$2:$I$501,9,FALSE)</f>
        <v>471</v>
      </c>
      <c r="P1407" s="11" t="s">
        <v>1773</v>
      </c>
      <c r="Q1407" s="11" t="str">
        <f>VLOOKUP(P1407,Store_Dim!$A$2:$E$21,2,FALSE)</f>
        <v>Gray Ltd</v>
      </c>
      <c r="R1407" s="11" t="str">
        <f>VLOOKUP(P1407,Store_Dim!$A$2:$E$21,3,FALSE)</f>
        <v>North</v>
      </c>
      <c r="S1407" s="11" t="str">
        <f>VLOOKUP(P1407,Store_Dim!$A$2:$E$21,4,FALSE)</f>
        <v>New Michaelchester</v>
      </c>
      <c r="T1407" s="11" t="str">
        <f>VLOOKUP(P1407,Store_Dim!$A$2:$E$21,5,FALSE)</f>
        <v>Outlet</v>
      </c>
      <c r="U1407" s="11" t="s">
        <v>2289</v>
      </c>
      <c r="V1407" s="14">
        <f>VLOOKUP(Table1[[#This Row],[Sales_ID]],Sales!$A$2:$O$2001,2,FALSE)</f>
        <v>45252</v>
      </c>
      <c r="W1407" s="15">
        <f>VLOOKUP(Table1[[#This Row],[Sales_ID]],Sales!$A$2:$O$2001,12,FALSE)</f>
        <v>2</v>
      </c>
      <c r="X1407" s="16" t="str">
        <f>TEXT(VLOOKUP(Table1[[#This Row],[Sales_ID]],Sales!$A$2:$O$2001,13,FALSE),"₹#,##0")</f>
        <v>₹261</v>
      </c>
      <c r="Y1407" s="51">
        <f>VLOOKUP(Table1[[#This Row],[Sales_ID]],Sales!$A$2:$O$2001,14,FALSE)</f>
        <v>0.17</v>
      </c>
      <c r="Z1407" s="11" t="str">
        <f>VLOOKUP(Table1[[#This Row],[Sales_ID]],Sales!$A$2:$O$2001,10,FALSE)</f>
        <v>Credit Card</v>
      </c>
      <c r="AA1407" s="50">
        <f>VLOOKUP(Table1[[#This Row],[Sales_ID]],Sales!$A$2:$O$2001,15,FALSE)</f>
        <v>434.05680000000001</v>
      </c>
    </row>
    <row r="1408" spans="1:27" x14ac:dyDescent="0.3">
      <c r="A1408" s="11" t="s">
        <v>948</v>
      </c>
      <c r="B1408" s="11" t="str">
        <f>PROPER(VLOOKUP(A1408,Customer!$A$2:$J$501,9,FALSE))</f>
        <v>Matthew Avery</v>
      </c>
      <c r="C1408" s="11" t="str">
        <f>PROPER(VLOOKUP(A1408,Customer!$A$2:$H$501,3,FALSE))</f>
        <v>29</v>
      </c>
      <c r="D1408" s="11" t="str">
        <f>PROPER(VLOOKUP(A1408,Customer!$A$2:$H$501,4,FALSE))</f>
        <v>Male</v>
      </c>
      <c r="E1408" s="11" t="str">
        <f>PROPER(VLOOKUP(A1408,Customer!$A$2:$H$501,5,FALSE))</f>
        <v>Lake Melissashire</v>
      </c>
      <c r="F1408" s="11" t="str">
        <f>PROPER(VLOOKUP(A1408,Customer!$A$2:$H$501,6,FALSE))</f>
        <v>Oregon</v>
      </c>
      <c r="G1408" s="11" t="str">
        <f>VLOOKUP(A1408,Customer!$A$2:$H$501,7,FALSE)</f>
        <v>USA</v>
      </c>
      <c r="H1408" s="11" t="str">
        <f>PROPER(VLOOKUP(A1408,Customer!$A$1:$J$501,10,FALSE))</f>
        <v>Silver</v>
      </c>
      <c r="I1408" s="11" t="s">
        <v>1620</v>
      </c>
      <c r="J1408" s="11" t="str">
        <f>VLOOKUP(I1408, Product!$A$2:$H$501, 2,FALSE)</f>
        <v>Women's Summer Dress</v>
      </c>
      <c r="K1408" s="11" t="str">
        <f>VLOOKUP(I1408,Product!$A$2:$H$501,3,FALSE)</f>
        <v>Clothing</v>
      </c>
      <c r="L1408" s="11" t="str">
        <f>VLOOKUP(I1408, Product!$A$2:$H$501, 4,FALSE)</f>
        <v>Tops</v>
      </c>
      <c r="M1408" s="11" t="str">
        <f>VLOOKUP(I1408, Product!$A$2:$H$501,5,FALSE)</f>
        <v>Smith-Mills</v>
      </c>
      <c r="N1408" s="12">
        <f>VLOOKUP(I1408, Product!$A$2:$I$501,8,FALSE)</f>
        <v>223.43</v>
      </c>
      <c r="O1408" s="12">
        <f>VLOOKUP(I1408, Product!$A$2:$I$501,9,FALSE)</f>
        <v>154</v>
      </c>
      <c r="P1408" s="11" t="s">
        <v>1799</v>
      </c>
      <c r="Q1408" s="11" t="str">
        <f>VLOOKUP(P1408,Store_Dim!$A$2:$E$21,2,FALSE)</f>
        <v>Mcdonald Inc</v>
      </c>
      <c r="R1408" s="11" t="str">
        <f>VLOOKUP(P1408,Store_Dim!$A$2:$E$21,3,FALSE)</f>
        <v>South</v>
      </c>
      <c r="S1408" s="11" t="str">
        <f>VLOOKUP(P1408,Store_Dim!$A$2:$E$21,4,FALSE)</f>
        <v>Christopherland</v>
      </c>
      <c r="T1408" s="11" t="str">
        <f>VLOOKUP(P1408,Store_Dim!$A$2:$E$21,5,FALSE)</f>
        <v>Outlet</v>
      </c>
      <c r="U1408" s="11" t="s">
        <v>2290</v>
      </c>
      <c r="V1408" s="14">
        <f>VLOOKUP(Table1[[#This Row],[Sales_ID]],Sales!$A$2:$O$2001,2,FALSE)</f>
        <v>45938</v>
      </c>
      <c r="W1408" s="15">
        <f>VLOOKUP(Table1[[#This Row],[Sales_ID]],Sales!$A$2:$O$2001,12,FALSE)</f>
        <v>1</v>
      </c>
      <c r="X1408" s="16" t="str">
        <f>TEXT(VLOOKUP(Table1[[#This Row],[Sales_ID]],Sales!$A$2:$O$2001,13,FALSE),"₹#,##0")</f>
        <v>₹851</v>
      </c>
      <c r="Y1408" s="51">
        <f>VLOOKUP(Table1[[#This Row],[Sales_ID]],Sales!$A$2:$O$2001,14,FALSE)</f>
        <v>0.28000000000000003</v>
      </c>
      <c r="Z1408" s="11" t="str">
        <f>VLOOKUP(Table1[[#This Row],[Sales_ID]],Sales!$A$2:$O$2001,10,FALSE)</f>
        <v>PayPal</v>
      </c>
      <c r="AA1408" s="50">
        <f>VLOOKUP(Table1[[#This Row],[Sales_ID]],Sales!$A$2:$O$2001,15,FALSE)</f>
        <v>612.59760000000006</v>
      </c>
    </row>
    <row r="1409" spans="1:27" x14ac:dyDescent="0.3">
      <c r="A1409" s="11" t="s">
        <v>1260</v>
      </c>
      <c r="B1409" s="11" t="str">
        <f>PROPER(VLOOKUP(A1409,Customer!$A$2:$J$501,9,FALSE))</f>
        <v>Eric Wolfe</v>
      </c>
      <c r="C1409" s="11" t="str">
        <f>PROPER(VLOOKUP(A1409,Customer!$A$2:$H$501,3,FALSE))</f>
        <v>18</v>
      </c>
      <c r="D1409" s="11" t="str">
        <f>PROPER(VLOOKUP(A1409,Customer!$A$2:$H$501,4,FALSE))</f>
        <v>Female</v>
      </c>
      <c r="E1409" s="11" t="str">
        <f>PROPER(VLOOKUP(A1409,Customer!$A$2:$H$501,5,FALSE))</f>
        <v>Garciaview</v>
      </c>
      <c r="F1409" s="11" t="str">
        <f>PROPER(VLOOKUP(A1409,Customer!$A$2:$H$501,6,FALSE))</f>
        <v>Louisiana</v>
      </c>
      <c r="G1409" s="11" t="str">
        <f>VLOOKUP(A1409,Customer!$A$2:$H$501,7,FALSE)</f>
        <v>USA</v>
      </c>
      <c r="H1409" s="11" t="str">
        <f>PROPER(VLOOKUP(A1409,Customer!$A$1:$J$501,10,FALSE))</f>
        <v>Gold</v>
      </c>
      <c r="I1409" s="11" t="s">
        <v>1640</v>
      </c>
      <c r="J1409" s="11" t="str">
        <f>VLOOKUP(I1409, Product!$A$2:$H$501, 2,FALSE)</f>
        <v>Men's Winter Jacket</v>
      </c>
      <c r="K1409" s="11" t="str">
        <f>VLOOKUP(I1409,Product!$A$2:$H$501,3,FALSE)</f>
        <v>Clothing</v>
      </c>
      <c r="L1409" s="11" t="str">
        <f>VLOOKUP(I1409, Product!$A$2:$H$501, 4,FALSE)</f>
        <v>Outerwear</v>
      </c>
      <c r="M1409" s="11" t="str">
        <f>VLOOKUP(I1409, Product!$A$2:$H$501,5,FALSE)</f>
        <v>Kelly, Smith and Perez</v>
      </c>
      <c r="N1409" s="12">
        <f>VLOOKUP(I1409, Product!$A$2:$I$501,8,FALSE)</f>
        <v>167.34</v>
      </c>
      <c r="O1409" s="12">
        <f>VLOOKUP(I1409, Product!$A$2:$I$501,9,FALSE)</f>
        <v>296</v>
      </c>
      <c r="P1409" s="11" t="s">
        <v>1786</v>
      </c>
      <c r="Q1409" s="11" t="str">
        <f>VLOOKUP(P1409,Store_Dim!$A$2:$E$21,2,FALSE)</f>
        <v>Moore, Padilla and Butler</v>
      </c>
      <c r="R1409" s="11" t="str">
        <f>VLOOKUP(P1409,Store_Dim!$A$2:$E$21,3,FALSE)</f>
        <v>South</v>
      </c>
      <c r="S1409" s="11" t="str">
        <f>VLOOKUP(P1409,Store_Dim!$A$2:$E$21,4,FALSE)</f>
        <v>East Johnstad</v>
      </c>
      <c r="T1409" s="11" t="str">
        <f>VLOOKUP(P1409,Store_Dim!$A$2:$E$21,5,FALSE)</f>
        <v>Flagship</v>
      </c>
      <c r="U1409" s="11" t="s">
        <v>2291</v>
      </c>
      <c r="V1409" s="14">
        <f>VLOOKUP(Table1[[#This Row],[Sales_ID]],Sales!$A$2:$O$2001,2,FALSE)</f>
        <v>45711</v>
      </c>
      <c r="W1409" s="15">
        <f>VLOOKUP(Table1[[#This Row],[Sales_ID]],Sales!$A$2:$O$2001,12,FALSE)</f>
        <v>1</v>
      </c>
      <c r="X1409" s="16" t="str">
        <f>TEXT(VLOOKUP(Table1[[#This Row],[Sales_ID]],Sales!$A$2:$O$2001,13,FALSE),"₹#,##0")</f>
        <v>₹84</v>
      </c>
      <c r="Y1409" s="51">
        <f>VLOOKUP(Table1[[#This Row],[Sales_ID]],Sales!$A$2:$O$2001,14,FALSE)</f>
        <v>0.05</v>
      </c>
      <c r="Z1409" s="11" t="str">
        <f>VLOOKUP(Table1[[#This Row],[Sales_ID]],Sales!$A$2:$O$2001,10,FALSE)</f>
        <v>Credit Card</v>
      </c>
      <c r="AA1409" s="50">
        <f>VLOOKUP(Table1[[#This Row],[Sales_ID]],Sales!$A$2:$O$2001,15,FALSE)</f>
        <v>79.638499999999993</v>
      </c>
    </row>
    <row r="1410" spans="1:27" x14ac:dyDescent="0.3">
      <c r="A1410" s="11" t="s">
        <v>36</v>
      </c>
      <c r="B1410" s="11" t="str">
        <f>PROPER(VLOOKUP(A1410,Customer!$A$2:$J$501,9,FALSE))</f>
        <v>Amber Jackson</v>
      </c>
      <c r="C1410" s="11" t="str">
        <f>PROPER(VLOOKUP(A1410,Customer!$A$2:$H$501,3,FALSE))</f>
        <v>29</v>
      </c>
      <c r="D1410" s="11" t="str">
        <f>PROPER(VLOOKUP(A1410,Customer!$A$2:$H$501,4,FALSE))</f>
        <v>Female</v>
      </c>
      <c r="E1410" s="11" t="str">
        <f>PROPER(VLOOKUP(A1410,Customer!$A$2:$H$501,5,FALSE))</f>
        <v>Deborahborough</v>
      </c>
      <c r="F1410" s="11" t="str">
        <f>PROPER(VLOOKUP(A1410,Customer!$A$2:$H$501,6,FALSE))</f>
        <v>South Dakota</v>
      </c>
      <c r="G1410" s="11" t="str">
        <f>VLOOKUP(A1410,Customer!$A$2:$H$501,7,FALSE)</f>
        <v>USA</v>
      </c>
      <c r="H1410" s="11" t="str">
        <f>PROPER(VLOOKUP(A1410,Customer!$A$1:$J$501,10,FALSE))</f>
        <v>Platinum</v>
      </c>
      <c r="I1410" s="11" t="s">
        <v>1724</v>
      </c>
      <c r="J1410" s="11" t="str">
        <f>VLOOKUP(I1410, Product!$A$2:$H$501, 2,FALSE)</f>
        <v>Sports Wrist Sweatbands</v>
      </c>
      <c r="K1410" s="11" t="str">
        <f>VLOOKUP(I1410,Product!$A$2:$H$501,3,FALSE)</f>
        <v>Sports</v>
      </c>
      <c r="L1410" s="11" t="str">
        <f>VLOOKUP(I1410, Product!$A$2:$H$501, 4,FALSE)</f>
        <v>Accessories</v>
      </c>
      <c r="M1410" s="11" t="str">
        <f>VLOOKUP(I1410, Product!$A$2:$H$501,5,FALSE)</f>
        <v>Olsen-Daniels</v>
      </c>
      <c r="N1410" s="12">
        <f>VLOOKUP(I1410, Product!$A$2:$I$501,8,FALSE)</f>
        <v>131.24</v>
      </c>
      <c r="O1410" s="12">
        <f>VLOOKUP(I1410, Product!$A$2:$I$501,9,FALSE)</f>
        <v>232</v>
      </c>
      <c r="P1410" s="11" t="s">
        <v>1804</v>
      </c>
      <c r="Q1410" s="11" t="str">
        <f>VLOOKUP(P1410,Store_Dim!$A$2:$E$21,2,FALSE)</f>
        <v>Frederick-Wright</v>
      </c>
      <c r="R1410" s="11" t="str">
        <f>VLOOKUP(P1410,Store_Dim!$A$2:$E$21,3,FALSE)</f>
        <v>West</v>
      </c>
      <c r="S1410" s="11" t="str">
        <f>VLOOKUP(P1410,Store_Dim!$A$2:$E$21,4,FALSE)</f>
        <v>New Jimmymouth</v>
      </c>
      <c r="T1410" s="11" t="str">
        <f>VLOOKUP(P1410,Store_Dim!$A$2:$E$21,5,FALSE)</f>
        <v>Flagship</v>
      </c>
      <c r="U1410" s="11" t="s">
        <v>2292</v>
      </c>
      <c r="V1410" s="14">
        <f>VLOOKUP(Table1[[#This Row],[Sales_ID]],Sales!$A$2:$O$2001,2,FALSE)</f>
        <v>45713</v>
      </c>
      <c r="W1410" s="15">
        <f>VLOOKUP(Table1[[#This Row],[Sales_ID]],Sales!$A$2:$O$2001,12,FALSE)</f>
        <v>3</v>
      </c>
      <c r="X1410" s="16" t="str">
        <f>TEXT(VLOOKUP(Table1[[#This Row],[Sales_ID]],Sales!$A$2:$O$2001,13,FALSE),"₹#,##0")</f>
        <v>₹650</v>
      </c>
      <c r="Y1410" s="51">
        <f>VLOOKUP(Table1[[#This Row],[Sales_ID]],Sales!$A$2:$O$2001,14,FALSE)</f>
        <v>0.28000000000000003</v>
      </c>
      <c r="Z1410" s="11" t="str">
        <f>VLOOKUP(Table1[[#This Row],[Sales_ID]],Sales!$A$2:$O$2001,10,FALSE)</f>
        <v>COD</v>
      </c>
      <c r="AA1410" s="50">
        <f>VLOOKUP(Table1[[#This Row],[Sales_ID]],Sales!$A$2:$O$2001,15,FALSE)</f>
        <v>1403.8920000000001</v>
      </c>
    </row>
    <row r="1411" spans="1:27" x14ac:dyDescent="0.3">
      <c r="A1411" s="11" t="s">
        <v>1145</v>
      </c>
      <c r="B1411" s="11" t="str">
        <f>PROPER(VLOOKUP(A1411,Customer!$A$2:$J$501,9,FALSE))</f>
        <v>Mallory Allen</v>
      </c>
      <c r="C1411" s="11" t="str">
        <f>PROPER(VLOOKUP(A1411,Customer!$A$2:$H$501,3,FALSE))</f>
        <v>40</v>
      </c>
      <c r="D1411" s="11" t="str">
        <f>PROPER(VLOOKUP(A1411,Customer!$A$2:$H$501,4,FALSE))</f>
        <v>Female</v>
      </c>
      <c r="E1411" s="11" t="str">
        <f>PROPER(VLOOKUP(A1411,Customer!$A$2:$H$501,5,FALSE))</f>
        <v>North Theresa</v>
      </c>
      <c r="F1411" s="11" t="str">
        <f>PROPER(VLOOKUP(A1411,Customer!$A$2:$H$501,6,FALSE))</f>
        <v>Alabama</v>
      </c>
      <c r="G1411" s="11" t="str">
        <f>VLOOKUP(A1411,Customer!$A$2:$H$501,7,FALSE)</f>
        <v>USA</v>
      </c>
      <c r="H1411" s="11" t="str">
        <f>PROPER(VLOOKUP(A1411,Customer!$A$1:$J$501,10,FALSE))</f>
        <v>Platinum</v>
      </c>
      <c r="I1411" s="11" t="s">
        <v>1694</v>
      </c>
      <c r="J1411" s="11" t="str">
        <f>VLOOKUP(I1411, Product!$A$2:$H$501, 2,FALSE)</f>
        <v>Shin Guards – Adult</v>
      </c>
      <c r="K1411" s="11" t="str">
        <f>VLOOKUP(I1411,Product!$A$2:$H$501,3,FALSE)</f>
        <v>Sports</v>
      </c>
      <c r="L1411" s="11" t="str">
        <f>VLOOKUP(I1411, Product!$A$2:$H$501, 4,FALSE)</f>
        <v>Team Sports</v>
      </c>
      <c r="M1411" s="11" t="str">
        <f>VLOOKUP(I1411, Product!$A$2:$H$501,5,FALSE)</f>
        <v>French Ltd</v>
      </c>
      <c r="N1411" s="12">
        <f>VLOOKUP(I1411, Product!$A$2:$I$501,8,FALSE)</f>
        <v>107.06</v>
      </c>
      <c r="O1411" s="12">
        <f>VLOOKUP(I1411, Product!$A$2:$I$501,9,FALSE)</f>
        <v>359</v>
      </c>
      <c r="P1411" s="11" t="s">
        <v>1776</v>
      </c>
      <c r="Q1411" s="11" t="str">
        <f>VLOOKUP(P1411,Store_Dim!$A$2:$E$21,2,FALSE)</f>
        <v>Benson-Elliott</v>
      </c>
      <c r="R1411" s="11" t="str">
        <f>VLOOKUP(P1411,Store_Dim!$A$2:$E$21,3,FALSE)</f>
        <v>East</v>
      </c>
      <c r="S1411" s="11" t="str">
        <f>VLOOKUP(P1411,Store_Dim!$A$2:$E$21,4,FALSE)</f>
        <v>Port Josephberg</v>
      </c>
      <c r="T1411" s="11" t="str">
        <f>VLOOKUP(P1411,Store_Dim!$A$2:$E$21,5,FALSE)</f>
        <v>Online</v>
      </c>
      <c r="U1411" s="11" t="s">
        <v>2293</v>
      </c>
      <c r="V1411" s="14">
        <f>VLOOKUP(Table1[[#This Row],[Sales_ID]],Sales!$A$2:$O$2001,2,FALSE)</f>
        <v>45565</v>
      </c>
      <c r="W1411" s="15">
        <f>VLOOKUP(Table1[[#This Row],[Sales_ID]],Sales!$A$2:$O$2001,12,FALSE)</f>
        <v>4</v>
      </c>
      <c r="X1411" s="16" t="str">
        <f>TEXT(VLOOKUP(Table1[[#This Row],[Sales_ID]],Sales!$A$2:$O$2001,13,FALSE),"₹#,##0")</f>
        <v>₹935</v>
      </c>
      <c r="Y1411" s="51">
        <f>VLOOKUP(Table1[[#This Row],[Sales_ID]],Sales!$A$2:$O$2001,14,FALSE)</f>
        <v>0.18</v>
      </c>
      <c r="Z1411" s="11" t="str">
        <f>VLOOKUP(Table1[[#This Row],[Sales_ID]],Sales!$A$2:$O$2001,10,FALSE)</f>
        <v>PayPal</v>
      </c>
      <c r="AA1411" s="50">
        <f>VLOOKUP(Table1[[#This Row],[Sales_ID]],Sales!$A$2:$O$2001,15,FALSE)</f>
        <v>3066.6687999999999</v>
      </c>
    </row>
    <row r="1412" spans="1:27" x14ac:dyDescent="0.3">
      <c r="A1412" s="11" t="s">
        <v>672</v>
      </c>
      <c r="B1412" s="11" t="str">
        <f>PROPER(VLOOKUP(A1412,Customer!$A$2:$J$501,9,FALSE))</f>
        <v>Ronald Jones</v>
      </c>
      <c r="C1412" s="11" t="str">
        <f>PROPER(VLOOKUP(A1412,Customer!$A$2:$H$501,3,FALSE))</f>
        <v>26</v>
      </c>
      <c r="D1412" s="11" t="str">
        <f>PROPER(VLOOKUP(A1412,Customer!$A$2:$H$501,4,FALSE))</f>
        <v>Female</v>
      </c>
      <c r="E1412" s="11" t="str">
        <f>PROPER(VLOOKUP(A1412,Customer!$A$2:$H$501,5,FALSE))</f>
        <v>Brownshire</v>
      </c>
      <c r="F1412" s="11" t="str">
        <f>PROPER(VLOOKUP(A1412,Customer!$A$2:$H$501,6,FALSE))</f>
        <v>Tennessee</v>
      </c>
      <c r="G1412" s="11" t="str">
        <f>VLOOKUP(A1412,Customer!$A$2:$H$501,7,FALSE)</f>
        <v>USA</v>
      </c>
      <c r="H1412" s="11" t="str">
        <f>PROPER(VLOOKUP(A1412,Customer!$A$1:$J$501,10,FALSE))</f>
        <v>Silver</v>
      </c>
      <c r="I1412" s="11" t="s">
        <v>1582</v>
      </c>
      <c r="J1412" s="11" t="str">
        <f>VLOOKUP(I1412, Product!$A$2:$H$501, 2,FALSE)</f>
        <v>Soccer Training Cone Set</v>
      </c>
      <c r="K1412" s="11" t="str">
        <f>VLOOKUP(I1412,Product!$A$2:$H$501,3,FALSE)</f>
        <v>Sports</v>
      </c>
      <c r="L1412" s="11" t="str">
        <f>VLOOKUP(I1412, Product!$A$2:$H$501, 4,FALSE)</f>
        <v>Accessories</v>
      </c>
      <c r="M1412" s="11" t="str">
        <f>VLOOKUP(I1412, Product!$A$2:$H$501,5,FALSE)</f>
        <v>Ford, Murphy and Wilson</v>
      </c>
      <c r="N1412" s="12">
        <f>VLOOKUP(I1412, Product!$A$2:$I$501,8,FALSE)</f>
        <v>144.53</v>
      </c>
      <c r="O1412" s="12">
        <f>VLOOKUP(I1412, Product!$A$2:$I$501,9,FALSE)</f>
        <v>367</v>
      </c>
      <c r="P1412" s="11" t="s">
        <v>1799</v>
      </c>
      <c r="Q1412" s="11" t="str">
        <f>VLOOKUP(P1412,Store_Dim!$A$2:$E$21,2,FALSE)</f>
        <v>Mcdonald Inc</v>
      </c>
      <c r="R1412" s="11" t="str">
        <f>VLOOKUP(P1412,Store_Dim!$A$2:$E$21,3,FALSE)</f>
        <v>South</v>
      </c>
      <c r="S1412" s="11" t="str">
        <f>VLOOKUP(P1412,Store_Dim!$A$2:$E$21,4,FALSE)</f>
        <v>Christopherland</v>
      </c>
      <c r="T1412" s="11" t="str">
        <f>VLOOKUP(P1412,Store_Dim!$A$2:$E$21,5,FALSE)</f>
        <v>Outlet</v>
      </c>
      <c r="U1412" s="11" t="s">
        <v>2294</v>
      </c>
      <c r="V1412" s="14">
        <f>VLOOKUP(Table1[[#This Row],[Sales_ID]],Sales!$A$2:$O$2001,2,FALSE)</f>
        <v>45279</v>
      </c>
      <c r="W1412" s="15">
        <f>VLOOKUP(Table1[[#This Row],[Sales_ID]],Sales!$A$2:$O$2001,12,FALSE)</f>
        <v>1</v>
      </c>
      <c r="X1412" s="16" t="str">
        <f>TEXT(VLOOKUP(Table1[[#This Row],[Sales_ID]],Sales!$A$2:$O$2001,13,FALSE),"₹#,##0")</f>
        <v>₹881</v>
      </c>
      <c r="Y1412" s="51">
        <f>VLOOKUP(Table1[[#This Row],[Sales_ID]],Sales!$A$2:$O$2001,14,FALSE)</f>
        <v>0.13</v>
      </c>
      <c r="Z1412" s="11" t="str">
        <f>VLOOKUP(Table1[[#This Row],[Sales_ID]],Sales!$A$2:$O$2001,10,FALSE)</f>
        <v>COD</v>
      </c>
      <c r="AA1412" s="50">
        <f>VLOOKUP(Table1[[#This Row],[Sales_ID]],Sales!$A$2:$O$2001,15,FALSE)</f>
        <v>766.37429999999995</v>
      </c>
    </row>
    <row r="1413" spans="1:27" x14ac:dyDescent="0.3">
      <c r="A1413" s="11" t="s">
        <v>1469</v>
      </c>
      <c r="B1413" s="11" t="str">
        <f>PROPER(VLOOKUP(A1413,Customer!$A$2:$J$501,9,FALSE))</f>
        <v>Andrea Harris</v>
      </c>
      <c r="C1413" s="11" t="str">
        <f>PROPER(VLOOKUP(A1413,Customer!$A$2:$H$501,3,FALSE))</f>
        <v>41</v>
      </c>
      <c r="D1413" s="11" t="str">
        <f>PROPER(VLOOKUP(A1413,Customer!$A$2:$H$501,4,FALSE))</f>
        <v>Female</v>
      </c>
      <c r="E1413" s="11" t="str">
        <f>PROPER(VLOOKUP(A1413,Customer!$A$2:$H$501,5,FALSE))</f>
        <v>West Kelseyberg</v>
      </c>
      <c r="F1413" s="11" t="str">
        <f>PROPER(VLOOKUP(A1413,Customer!$A$2:$H$501,6,FALSE))</f>
        <v>Kansas</v>
      </c>
      <c r="G1413" s="11" t="str">
        <f>VLOOKUP(A1413,Customer!$A$2:$H$501,7,FALSE)</f>
        <v>USA</v>
      </c>
      <c r="H1413" s="11" t="str">
        <f>PROPER(VLOOKUP(A1413,Customer!$A$1:$J$501,10,FALSE))</f>
        <v>Platinum</v>
      </c>
      <c r="I1413" s="11" t="s">
        <v>1744</v>
      </c>
      <c r="J1413" s="11" t="str">
        <f>VLOOKUP(I1413, Product!$A$2:$H$501, 2,FALSE)</f>
        <v>Portable Bluetooth Speaker</v>
      </c>
      <c r="K1413" s="11" t="str">
        <f>VLOOKUP(I1413,Product!$A$2:$H$501,3,FALSE)</f>
        <v>Electronics</v>
      </c>
      <c r="L1413" s="11" t="str">
        <f>VLOOKUP(I1413, Product!$A$2:$H$501, 4,FALSE)</f>
        <v>Audio</v>
      </c>
      <c r="M1413" s="11" t="str">
        <f>VLOOKUP(I1413, Product!$A$2:$H$501,5,FALSE)</f>
        <v>Flores-King</v>
      </c>
      <c r="N1413" s="12">
        <f>VLOOKUP(I1413, Product!$A$2:$I$501,8,FALSE)</f>
        <v>431.67</v>
      </c>
      <c r="O1413" s="12">
        <f>VLOOKUP(I1413, Product!$A$2:$I$501,9,FALSE)</f>
        <v>73</v>
      </c>
      <c r="P1413" s="11" t="s">
        <v>1782</v>
      </c>
      <c r="Q1413" s="11" t="str">
        <f>VLOOKUP(P1413,Store_Dim!$A$2:$E$21,2,FALSE)</f>
        <v>Bean, Jones and Park</v>
      </c>
      <c r="R1413" s="11" t="str">
        <f>VLOOKUP(P1413,Store_Dim!$A$2:$E$21,3,FALSE)</f>
        <v>West</v>
      </c>
      <c r="S1413" s="11" t="str">
        <f>VLOOKUP(P1413,Store_Dim!$A$2:$E$21,4,FALSE)</f>
        <v>Thompsonborough</v>
      </c>
      <c r="T1413" s="11" t="str">
        <f>VLOOKUP(P1413,Store_Dim!$A$2:$E$21,5,FALSE)</f>
        <v>Online</v>
      </c>
      <c r="U1413" s="11" t="s">
        <v>2295</v>
      </c>
      <c r="V1413" s="14">
        <f>VLOOKUP(Table1[[#This Row],[Sales_ID]],Sales!$A$2:$O$2001,2,FALSE)</f>
        <v>45614</v>
      </c>
      <c r="W1413" s="15">
        <f>VLOOKUP(Table1[[#This Row],[Sales_ID]],Sales!$A$2:$O$2001,12,FALSE)</f>
        <v>4</v>
      </c>
      <c r="X1413" s="16" t="str">
        <f>TEXT(VLOOKUP(Table1[[#This Row],[Sales_ID]],Sales!$A$2:$O$2001,13,FALSE),"₹#,##0")</f>
        <v>₹611</v>
      </c>
      <c r="Y1413" s="51">
        <f>VLOOKUP(Table1[[#This Row],[Sales_ID]],Sales!$A$2:$O$2001,14,FALSE)</f>
        <v>0.1</v>
      </c>
      <c r="Z1413" s="11" t="str">
        <f>VLOOKUP(Table1[[#This Row],[Sales_ID]],Sales!$A$2:$O$2001,10,FALSE)</f>
        <v>PayPal</v>
      </c>
      <c r="AA1413" s="50">
        <f>VLOOKUP(Table1[[#This Row],[Sales_ID]],Sales!$A$2:$O$2001,15,FALSE)</f>
        <v>2198.16</v>
      </c>
    </row>
    <row r="1414" spans="1:27" x14ac:dyDescent="0.3">
      <c r="A1414" s="11" t="s">
        <v>44</v>
      </c>
      <c r="B1414" s="11" t="str">
        <f>PROPER(VLOOKUP(A1414,Customer!$A$2:$J$501,9,FALSE))</f>
        <v>Melissa Howard</v>
      </c>
      <c r="C1414" s="11" t="str">
        <f>PROPER(VLOOKUP(A1414,Customer!$A$2:$H$501,3,FALSE))</f>
        <v>53</v>
      </c>
      <c r="D1414" s="11" t="str">
        <f>PROPER(VLOOKUP(A1414,Customer!$A$2:$H$501,4,FALSE))</f>
        <v>Female</v>
      </c>
      <c r="E1414" s="11" t="str">
        <f>PROPER(VLOOKUP(A1414,Customer!$A$2:$H$501,5,FALSE))</f>
        <v>Maynardton</v>
      </c>
      <c r="F1414" s="11" t="str">
        <f>PROPER(VLOOKUP(A1414,Customer!$A$2:$H$501,6,FALSE))</f>
        <v>New Hampshire</v>
      </c>
      <c r="G1414" s="11" t="str">
        <f>VLOOKUP(A1414,Customer!$A$2:$H$501,7,FALSE)</f>
        <v>USA</v>
      </c>
      <c r="H1414" s="11" t="str">
        <f>PROPER(VLOOKUP(A1414,Customer!$A$1:$J$501,10,FALSE))</f>
        <v>Gold</v>
      </c>
      <c r="I1414" s="11" t="s">
        <v>1608</v>
      </c>
      <c r="J1414" s="11" t="str">
        <f>VLOOKUP(I1414, Product!$A$2:$H$501, 2,FALSE)</f>
        <v>Stainless Steel Cutlery Set</v>
      </c>
      <c r="K1414" s="11" t="str">
        <f>VLOOKUP(I1414,Product!$A$2:$H$501,3,FALSE)</f>
        <v>Home</v>
      </c>
      <c r="L1414" s="11" t="str">
        <f>VLOOKUP(I1414, Product!$A$2:$H$501, 4,FALSE)</f>
        <v>Kitchen</v>
      </c>
      <c r="M1414" s="11" t="str">
        <f>VLOOKUP(I1414, Product!$A$2:$H$501,5,FALSE)</f>
        <v>Stevens, Fernandez and Martin</v>
      </c>
      <c r="N1414" s="12">
        <f>VLOOKUP(I1414, Product!$A$2:$I$501,8,FALSE)</f>
        <v>19.52</v>
      </c>
      <c r="O1414" s="12">
        <f>VLOOKUP(I1414, Product!$A$2:$I$501,9,FALSE)</f>
        <v>57</v>
      </c>
      <c r="P1414" s="11" t="s">
        <v>1792</v>
      </c>
      <c r="Q1414" s="11" t="str">
        <f>VLOOKUP(P1414,Store_Dim!$A$2:$E$21,2,FALSE)</f>
        <v>Aguirre-Keller</v>
      </c>
      <c r="R1414" s="11" t="str">
        <f>VLOOKUP(P1414,Store_Dim!$A$2:$E$21,3,FALSE)</f>
        <v>South</v>
      </c>
      <c r="S1414" s="11" t="str">
        <f>VLOOKUP(P1414,Store_Dim!$A$2:$E$21,4,FALSE)</f>
        <v>Lake Michael</v>
      </c>
      <c r="T1414" s="11" t="str">
        <f>VLOOKUP(P1414,Store_Dim!$A$2:$E$21,5,FALSE)</f>
        <v>Online</v>
      </c>
      <c r="U1414" s="11" t="s">
        <v>1873</v>
      </c>
      <c r="V1414" s="14">
        <f>VLOOKUP(Table1[[#This Row],[Sales_ID]],Sales!$A$2:$O$2001,2,FALSE)</f>
        <v>45466</v>
      </c>
      <c r="W1414" s="15">
        <f>VLOOKUP(Table1[[#This Row],[Sales_ID]],Sales!$A$2:$O$2001,12,FALSE)</f>
        <v>1</v>
      </c>
      <c r="X1414" s="16" t="str">
        <f>TEXT(VLOOKUP(Table1[[#This Row],[Sales_ID]],Sales!$A$2:$O$2001,13,FALSE),"₹#,##0")</f>
        <v>₹136</v>
      </c>
      <c r="Y1414" s="51">
        <f>VLOOKUP(Table1[[#This Row],[Sales_ID]],Sales!$A$2:$O$2001,14,FALSE)</f>
        <v>0.14000000000000001</v>
      </c>
      <c r="Z1414" s="11" t="str">
        <f>VLOOKUP(Table1[[#This Row],[Sales_ID]],Sales!$A$2:$O$2001,10,FALSE)</f>
        <v>PayPal</v>
      </c>
      <c r="AA1414" s="50">
        <f>VLOOKUP(Table1[[#This Row],[Sales_ID]],Sales!$A$2:$O$2001,15,FALSE)</f>
        <v>116.77079999999999</v>
      </c>
    </row>
    <row r="1415" spans="1:27" x14ac:dyDescent="0.3">
      <c r="A1415" s="11" t="s">
        <v>275</v>
      </c>
      <c r="B1415" s="11" t="str">
        <f>PROPER(VLOOKUP(A1415,Customer!$A$2:$J$501,9,FALSE))</f>
        <v>Rhonda Morales</v>
      </c>
      <c r="C1415" s="11" t="str">
        <f>PROPER(VLOOKUP(A1415,Customer!$A$2:$H$501,3,FALSE))</f>
        <v>61</v>
      </c>
      <c r="D1415" s="11" t="str">
        <f>PROPER(VLOOKUP(A1415,Customer!$A$2:$H$501,4,FALSE))</f>
        <v>Female</v>
      </c>
      <c r="E1415" s="11" t="str">
        <f>PROPER(VLOOKUP(A1415,Customer!$A$2:$H$501,5,FALSE))</f>
        <v>Lake Barryfurt</v>
      </c>
      <c r="F1415" s="11" t="str">
        <f>PROPER(VLOOKUP(A1415,Customer!$A$2:$H$501,6,FALSE))</f>
        <v>California</v>
      </c>
      <c r="G1415" s="11" t="str">
        <f>VLOOKUP(A1415,Customer!$A$2:$H$501,7,FALSE)</f>
        <v>USA</v>
      </c>
      <c r="H1415" s="11" t="str">
        <f>PROPER(VLOOKUP(A1415,Customer!$A$1:$J$501,10,FALSE))</f>
        <v>Gold</v>
      </c>
      <c r="I1415" s="11" t="s">
        <v>1604</v>
      </c>
      <c r="J1415" s="11" t="str">
        <f>VLOOKUP(I1415, Product!$A$2:$H$501, 2,FALSE)</f>
        <v>Sports Stopwatch Timer</v>
      </c>
      <c r="K1415" s="11" t="str">
        <f>VLOOKUP(I1415,Product!$A$2:$H$501,3,FALSE)</f>
        <v>Sports</v>
      </c>
      <c r="L1415" s="11" t="str">
        <f>VLOOKUP(I1415, Product!$A$2:$H$501, 4,FALSE)</f>
        <v>Accessories</v>
      </c>
      <c r="M1415" s="11" t="str">
        <f>VLOOKUP(I1415, Product!$A$2:$H$501,5,FALSE)</f>
        <v>Burns-Hansen</v>
      </c>
      <c r="N1415" s="12">
        <f>VLOOKUP(I1415, Product!$A$2:$I$501,8,FALSE)</f>
        <v>38.76</v>
      </c>
      <c r="O1415" s="12">
        <f>VLOOKUP(I1415, Product!$A$2:$I$501,9,FALSE)</f>
        <v>137</v>
      </c>
      <c r="P1415" s="11" t="s">
        <v>1810</v>
      </c>
      <c r="Q1415" s="11" t="str">
        <f>VLOOKUP(P1415,Store_Dim!$A$2:$E$21,2,FALSE)</f>
        <v>Guerrero-Schmitt</v>
      </c>
      <c r="R1415" s="11" t="str">
        <f>VLOOKUP(P1415,Store_Dim!$A$2:$E$21,3,FALSE)</f>
        <v>East</v>
      </c>
      <c r="S1415" s="11" t="str">
        <f>VLOOKUP(P1415,Store_Dim!$A$2:$E$21,4,FALSE)</f>
        <v>East Stevechester</v>
      </c>
      <c r="T1415" s="11" t="str">
        <f>VLOOKUP(P1415,Store_Dim!$A$2:$E$21,5,FALSE)</f>
        <v>Flagship</v>
      </c>
      <c r="U1415" s="11" t="s">
        <v>2296</v>
      </c>
      <c r="V1415" s="14">
        <f>VLOOKUP(Table1[[#This Row],[Sales_ID]],Sales!$A$2:$O$2001,2,FALSE)</f>
        <v>45912</v>
      </c>
      <c r="W1415" s="15">
        <f>VLOOKUP(Table1[[#This Row],[Sales_ID]],Sales!$A$2:$O$2001,12,FALSE)</f>
        <v>1</v>
      </c>
      <c r="X1415" s="16" t="str">
        <f>TEXT(VLOOKUP(Table1[[#This Row],[Sales_ID]],Sales!$A$2:$O$2001,13,FALSE),"₹#,##0")</f>
        <v>₹514</v>
      </c>
      <c r="Y1415" s="51">
        <f>VLOOKUP(Table1[[#This Row],[Sales_ID]],Sales!$A$2:$O$2001,14,FALSE)</f>
        <v>0.2</v>
      </c>
      <c r="Z1415" s="11" t="str">
        <f>VLOOKUP(Table1[[#This Row],[Sales_ID]],Sales!$A$2:$O$2001,10,FALSE)</f>
        <v>Credit Card</v>
      </c>
      <c r="AA1415" s="50">
        <f>VLOOKUP(Table1[[#This Row],[Sales_ID]],Sales!$A$2:$O$2001,15,FALSE)</f>
        <v>411.35200000000009</v>
      </c>
    </row>
    <row r="1416" spans="1:27" x14ac:dyDescent="0.3">
      <c r="A1416" s="11" t="s">
        <v>1243</v>
      </c>
      <c r="B1416" s="11" t="str">
        <f>PROPER(VLOOKUP(A1416,Customer!$A$2:$J$501,9,FALSE))</f>
        <v>John Donaldson</v>
      </c>
      <c r="C1416" s="11" t="str">
        <f>PROPER(VLOOKUP(A1416,Customer!$A$2:$H$501,3,FALSE))</f>
        <v>27</v>
      </c>
      <c r="D1416" s="11" t="str">
        <f>PROPER(VLOOKUP(A1416,Customer!$A$2:$H$501,4,FALSE))</f>
        <v>Male</v>
      </c>
      <c r="E1416" s="11" t="str">
        <f>PROPER(VLOOKUP(A1416,Customer!$A$2:$H$501,5,FALSE))</f>
        <v>New Edward</v>
      </c>
      <c r="F1416" s="11" t="str">
        <f>PROPER(VLOOKUP(A1416,Customer!$A$2:$H$501,6,FALSE))</f>
        <v>Maine</v>
      </c>
      <c r="G1416" s="11" t="str">
        <f>VLOOKUP(A1416,Customer!$A$2:$H$501,7,FALSE)</f>
        <v>USA</v>
      </c>
      <c r="H1416" s="11" t="str">
        <f>PROPER(VLOOKUP(A1416,Customer!$A$1:$J$501,10,FALSE))</f>
        <v>Bronze</v>
      </c>
      <c r="I1416" s="11" t="s">
        <v>1622</v>
      </c>
      <c r="J1416" s="11" t="str">
        <f>VLOOKUP(I1416, Product!$A$2:$H$501, 2,FALSE)</f>
        <v>Men's Casual Sneakers</v>
      </c>
      <c r="K1416" s="11" t="str">
        <f>VLOOKUP(I1416,Product!$A$2:$H$501,3,FALSE)</f>
        <v>Clothing</v>
      </c>
      <c r="L1416" s="11" t="str">
        <f>VLOOKUP(I1416, Product!$A$2:$H$501, 4,FALSE)</f>
        <v>Footwear</v>
      </c>
      <c r="M1416" s="11" t="str">
        <f>VLOOKUP(I1416, Product!$A$2:$H$501,5,FALSE)</f>
        <v>Hogan-Lee</v>
      </c>
      <c r="N1416" s="12">
        <f>VLOOKUP(I1416, Product!$A$2:$I$501,8,FALSE)</f>
        <v>353.47</v>
      </c>
      <c r="O1416" s="12">
        <f>VLOOKUP(I1416, Product!$A$2:$I$501,9,FALSE)</f>
        <v>214</v>
      </c>
      <c r="P1416" s="11" t="s">
        <v>1797</v>
      </c>
      <c r="Q1416" s="11" t="str">
        <f>VLOOKUP(P1416,Store_Dim!$A$2:$E$21,2,FALSE)</f>
        <v>Gardner, Humphrey and Contreras</v>
      </c>
      <c r="R1416" s="11" t="str">
        <f>VLOOKUP(P1416,Store_Dim!$A$2:$E$21,3,FALSE)</f>
        <v>East</v>
      </c>
      <c r="S1416" s="11" t="str">
        <f>VLOOKUP(P1416,Store_Dim!$A$2:$E$21,4,FALSE)</f>
        <v>Johnsonville</v>
      </c>
      <c r="T1416" s="11" t="str">
        <f>VLOOKUP(P1416,Store_Dim!$A$2:$E$21,5,FALSE)</f>
        <v>Flagship</v>
      </c>
      <c r="U1416" s="11" t="s">
        <v>2297</v>
      </c>
      <c r="V1416" s="14">
        <f>VLOOKUP(Table1[[#This Row],[Sales_ID]],Sales!$A$2:$O$2001,2,FALSE)</f>
        <v>45688</v>
      </c>
      <c r="W1416" s="15">
        <f>VLOOKUP(Table1[[#This Row],[Sales_ID]],Sales!$A$2:$O$2001,12,FALSE)</f>
        <v>1</v>
      </c>
      <c r="X1416" s="16" t="str">
        <f>TEXT(VLOOKUP(Table1[[#This Row],[Sales_ID]],Sales!$A$2:$O$2001,13,FALSE),"₹#,##0")</f>
        <v>₹546</v>
      </c>
      <c r="Y1416" s="51">
        <f>VLOOKUP(Table1[[#This Row],[Sales_ID]],Sales!$A$2:$O$2001,14,FALSE)</f>
        <v>0.22</v>
      </c>
      <c r="Z1416" s="11" t="str">
        <f>VLOOKUP(Table1[[#This Row],[Sales_ID]],Sales!$A$2:$O$2001,10,FALSE)</f>
        <v>PayPal</v>
      </c>
      <c r="AA1416" s="50">
        <f>VLOOKUP(Table1[[#This Row],[Sales_ID]],Sales!$A$2:$O$2001,15,FALSE)</f>
        <v>426.03600000000012</v>
      </c>
    </row>
    <row r="1417" spans="1:27" x14ac:dyDescent="0.3">
      <c r="A1417" s="11" t="s">
        <v>646</v>
      </c>
      <c r="B1417" s="11" t="str">
        <f>PROPER(VLOOKUP(A1417,Customer!$A$2:$J$501,9,FALSE))</f>
        <v>Andrea Jacobs</v>
      </c>
      <c r="C1417" s="11" t="str">
        <f>PROPER(VLOOKUP(A1417,Customer!$A$2:$H$501,3,FALSE))</f>
        <v>45</v>
      </c>
      <c r="D1417" s="11" t="str">
        <f>PROPER(VLOOKUP(A1417,Customer!$A$2:$H$501,4,FALSE))</f>
        <v>Female</v>
      </c>
      <c r="E1417" s="11" t="str">
        <f>PROPER(VLOOKUP(A1417,Customer!$A$2:$H$501,5,FALSE))</f>
        <v>Christopherland</v>
      </c>
      <c r="F1417" s="11" t="str">
        <f>PROPER(VLOOKUP(A1417,Customer!$A$2:$H$501,6,FALSE))</f>
        <v>Minnesota</v>
      </c>
      <c r="G1417" s="11" t="str">
        <f>VLOOKUP(A1417,Customer!$A$2:$H$501,7,FALSE)</f>
        <v>USA</v>
      </c>
      <c r="H1417" s="11" t="str">
        <f>PROPER(VLOOKUP(A1417,Customer!$A$1:$J$501,10,FALSE))</f>
        <v>Platinum</v>
      </c>
      <c r="I1417" s="11" t="s">
        <v>1622</v>
      </c>
      <c r="J1417" s="11" t="str">
        <f>VLOOKUP(I1417, Product!$A$2:$H$501, 2,FALSE)</f>
        <v>Men's Casual Sneakers</v>
      </c>
      <c r="K1417" s="11" t="str">
        <f>VLOOKUP(I1417,Product!$A$2:$H$501,3,FALSE)</f>
        <v>Clothing</v>
      </c>
      <c r="L1417" s="11" t="str">
        <f>VLOOKUP(I1417, Product!$A$2:$H$501, 4,FALSE)</f>
        <v>Footwear</v>
      </c>
      <c r="M1417" s="11" t="str">
        <f>VLOOKUP(I1417, Product!$A$2:$H$501,5,FALSE)</f>
        <v>Hogan-Lee</v>
      </c>
      <c r="N1417" s="12">
        <f>VLOOKUP(I1417, Product!$A$2:$I$501,8,FALSE)</f>
        <v>353.47</v>
      </c>
      <c r="O1417" s="12">
        <f>VLOOKUP(I1417, Product!$A$2:$I$501,9,FALSE)</f>
        <v>214</v>
      </c>
      <c r="P1417" s="11" t="s">
        <v>1752</v>
      </c>
      <c r="Q1417" s="11" t="str">
        <f>VLOOKUP(P1417,Store_Dim!$A$2:$E$21,2,FALSE)</f>
        <v>Rivera-Warner</v>
      </c>
      <c r="R1417" s="11" t="str">
        <f>VLOOKUP(P1417,Store_Dim!$A$2:$E$21,3,FALSE)</f>
        <v>East</v>
      </c>
      <c r="S1417" s="11" t="str">
        <f>VLOOKUP(P1417,Store_Dim!$A$2:$E$21,4,FALSE)</f>
        <v>Washingtonfurt</v>
      </c>
      <c r="T1417" s="11" t="str">
        <f>VLOOKUP(P1417,Store_Dim!$A$2:$E$21,5,FALSE)</f>
        <v>Flagship</v>
      </c>
      <c r="U1417" s="11" t="s">
        <v>2298</v>
      </c>
      <c r="V1417" s="14">
        <f>VLOOKUP(Table1[[#This Row],[Sales_ID]],Sales!$A$2:$O$2001,2,FALSE)</f>
        <v>45591</v>
      </c>
      <c r="W1417" s="15">
        <f>VLOOKUP(Table1[[#This Row],[Sales_ID]],Sales!$A$2:$O$2001,12,FALSE)</f>
        <v>3</v>
      </c>
      <c r="X1417" s="16" t="str">
        <f>TEXT(VLOOKUP(Table1[[#This Row],[Sales_ID]],Sales!$A$2:$O$2001,13,FALSE),"₹#,##0")</f>
        <v>₹416</v>
      </c>
      <c r="Y1417" s="51">
        <f>VLOOKUP(Table1[[#This Row],[Sales_ID]],Sales!$A$2:$O$2001,14,FALSE)</f>
        <v>0.02</v>
      </c>
      <c r="Z1417" s="11" t="str">
        <f>VLOOKUP(Table1[[#This Row],[Sales_ID]],Sales!$A$2:$O$2001,10,FALSE)</f>
        <v>Credit Card</v>
      </c>
      <c r="AA1417" s="50">
        <f>VLOOKUP(Table1[[#This Row],[Sales_ID]],Sales!$A$2:$O$2001,15,FALSE)</f>
        <v>1223.0694000000001</v>
      </c>
    </row>
    <row r="1418" spans="1:27" x14ac:dyDescent="0.3">
      <c r="A1418" s="11" t="s">
        <v>1199</v>
      </c>
      <c r="B1418" s="11" t="str">
        <f>PROPER(VLOOKUP(A1418,Customer!$A$2:$J$501,9,FALSE))</f>
        <v>Andrew Mason</v>
      </c>
      <c r="C1418" s="11" t="str">
        <f>PROPER(VLOOKUP(A1418,Customer!$A$2:$H$501,3,FALSE))</f>
        <v>52</v>
      </c>
      <c r="D1418" s="11" t="str">
        <f>PROPER(VLOOKUP(A1418,Customer!$A$2:$H$501,4,FALSE))</f>
        <v>Female</v>
      </c>
      <c r="E1418" s="11" t="str">
        <f>PROPER(VLOOKUP(A1418,Customer!$A$2:$H$501,5,FALSE))</f>
        <v>North Michael</v>
      </c>
      <c r="F1418" s="11" t="str">
        <f>PROPER(VLOOKUP(A1418,Customer!$A$2:$H$501,6,FALSE))</f>
        <v>Iowa</v>
      </c>
      <c r="G1418" s="11" t="str">
        <f>VLOOKUP(A1418,Customer!$A$2:$H$501,7,FALSE)</f>
        <v>USA</v>
      </c>
      <c r="H1418" s="11" t="str">
        <f>PROPER(VLOOKUP(A1418,Customer!$A$1:$J$501,10,FALSE))</f>
        <v>Bronze</v>
      </c>
      <c r="I1418" s="11" t="s">
        <v>1696</v>
      </c>
      <c r="J1418" s="11" t="str">
        <f>VLOOKUP(I1418, Product!$A$2:$H$501, 2,FALSE)</f>
        <v>Bluetooth Car Audio System</v>
      </c>
      <c r="K1418" s="11" t="str">
        <f>VLOOKUP(I1418,Product!$A$2:$H$501,3,FALSE)</f>
        <v>Electronics</v>
      </c>
      <c r="L1418" s="11" t="str">
        <f>VLOOKUP(I1418, Product!$A$2:$H$501, 4,FALSE)</f>
        <v>Audio</v>
      </c>
      <c r="M1418" s="11" t="str">
        <f>VLOOKUP(I1418, Product!$A$2:$H$501,5,FALSE)</f>
        <v>Bruce-Bowen</v>
      </c>
      <c r="N1418" s="12">
        <f>VLOOKUP(I1418, Product!$A$2:$I$501,8,FALSE)</f>
        <v>403.71</v>
      </c>
      <c r="O1418" s="12">
        <f>VLOOKUP(I1418, Product!$A$2:$I$501,9,FALSE)</f>
        <v>159</v>
      </c>
      <c r="P1418" s="11" t="s">
        <v>1789</v>
      </c>
      <c r="Q1418" s="11" t="str">
        <f>VLOOKUP(P1418,Store_Dim!$A$2:$E$21,2,FALSE)</f>
        <v>Hill, Wagner and Ballard</v>
      </c>
      <c r="R1418" s="11" t="str">
        <f>VLOOKUP(P1418,Store_Dim!$A$2:$E$21,3,FALSE)</f>
        <v>East</v>
      </c>
      <c r="S1418" s="11" t="str">
        <f>VLOOKUP(P1418,Store_Dim!$A$2:$E$21,4,FALSE)</f>
        <v>East Davidville</v>
      </c>
      <c r="T1418" s="11" t="str">
        <f>VLOOKUP(P1418,Store_Dim!$A$2:$E$21,5,FALSE)</f>
        <v>Online</v>
      </c>
      <c r="U1418" s="11" t="s">
        <v>2299</v>
      </c>
      <c r="V1418" s="14">
        <f>VLOOKUP(Table1[[#This Row],[Sales_ID]],Sales!$A$2:$O$2001,2,FALSE)</f>
        <v>45864</v>
      </c>
      <c r="W1418" s="15">
        <f>VLOOKUP(Table1[[#This Row],[Sales_ID]],Sales!$A$2:$O$2001,12,FALSE)</f>
        <v>1</v>
      </c>
      <c r="X1418" s="16" t="str">
        <f>TEXT(VLOOKUP(Table1[[#This Row],[Sales_ID]],Sales!$A$2:$O$2001,13,FALSE),"₹#,##0")</f>
        <v>₹31</v>
      </c>
      <c r="Y1418" s="51">
        <f>VLOOKUP(Table1[[#This Row],[Sales_ID]],Sales!$A$2:$O$2001,14,FALSE)</f>
        <v>0.21</v>
      </c>
      <c r="Z1418" s="11" t="str">
        <f>VLOOKUP(Table1[[#This Row],[Sales_ID]],Sales!$A$2:$O$2001,10,FALSE)</f>
        <v>COD</v>
      </c>
      <c r="AA1418" s="50">
        <f>VLOOKUP(Table1[[#This Row],[Sales_ID]],Sales!$A$2:$O$2001,15,FALSE)</f>
        <v>24.442599999999999</v>
      </c>
    </row>
    <row r="1419" spans="1:27" x14ac:dyDescent="0.3">
      <c r="A1419" s="11" t="s">
        <v>654</v>
      </c>
      <c r="B1419" s="11" t="str">
        <f>PROPER(VLOOKUP(A1419,Customer!$A$2:$J$501,9,FALSE))</f>
        <v>Anna Perez</v>
      </c>
      <c r="C1419" s="11" t="str">
        <f>PROPER(VLOOKUP(A1419,Customer!$A$2:$H$501,3,FALSE))</f>
        <v>30</v>
      </c>
      <c r="D1419" s="11" t="str">
        <f>PROPER(VLOOKUP(A1419,Customer!$A$2:$H$501,4,FALSE))</f>
        <v>Male</v>
      </c>
      <c r="E1419" s="11" t="str">
        <f>PROPER(VLOOKUP(A1419,Customer!$A$2:$H$501,5,FALSE))</f>
        <v>South Jerry</v>
      </c>
      <c r="F1419" s="11" t="str">
        <f>PROPER(VLOOKUP(A1419,Customer!$A$2:$H$501,6,FALSE))</f>
        <v>Maine</v>
      </c>
      <c r="G1419" s="11" t="str">
        <f>VLOOKUP(A1419,Customer!$A$2:$H$501,7,FALSE)</f>
        <v>USA</v>
      </c>
      <c r="H1419" s="11" t="str">
        <f>PROPER(VLOOKUP(A1419,Customer!$A$1:$J$501,10,FALSE))</f>
        <v>Platinum</v>
      </c>
      <c r="I1419" s="11" t="s">
        <v>1664</v>
      </c>
      <c r="J1419" s="11" t="str">
        <f>VLOOKUP(I1419, Product!$A$2:$H$501, 2,FALSE)</f>
        <v>Womens Cotton Scarf</v>
      </c>
      <c r="K1419" s="11" t="str">
        <f>VLOOKUP(I1419,Product!$A$2:$H$501,3,FALSE)</f>
        <v>Clothing</v>
      </c>
      <c r="L1419" s="11" t="str">
        <f>VLOOKUP(I1419, Product!$A$2:$H$501, 4,FALSE)</f>
        <v>Accessories</v>
      </c>
      <c r="M1419" s="11" t="str">
        <f>VLOOKUP(I1419, Product!$A$2:$H$501,5,FALSE)</f>
        <v>Shepherd-Gould</v>
      </c>
      <c r="N1419" s="12">
        <f>VLOOKUP(I1419, Product!$A$2:$I$501,8,FALSE)</f>
        <v>113.83</v>
      </c>
      <c r="O1419" s="12">
        <f>VLOOKUP(I1419, Product!$A$2:$I$501,9,FALSE)</f>
        <v>485</v>
      </c>
      <c r="P1419" s="11" t="s">
        <v>1804</v>
      </c>
      <c r="Q1419" s="11" t="str">
        <f>VLOOKUP(P1419,Store_Dim!$A$2:$E$21,2,FALSE)</f>
        <v>Frederick-Wright</v>
      </c>
      <c r="R1419" s="11" t="str">
        <f>VLOOKUP(P1419,Store_Dim!$A$2:$E$21,3,FALSE)</f>
        <v>West</v>
      </c>
      <c r="S1419" s="11" t="str">
        <f>VLOOKUP(P1419,Store_Dim!$A$2:$E$21,4,FALSE)</f>
        <v>New Jimmymouth</v>
      </c>
      <c r="T1419" s="11" t="str">
        <f>VLOOKUP(P1419,Store_Dim!$A$2:$E$21,5,FALSE)</f>
        <v>Flagship</v>
      </c>
      <c r="U1419" s="11" t="s">
        <v>2300</v>
      </c>
      <c r="V1419" s="14">
        <f>VLOOKUP(Table1[[#This Row],[Sales_ID]],Sales!$A$2:$O$2001,2,FALSE)</f>
        <v>45875</v>
      </c>
      <c r="W1419" s="15">
        <f>VLOOKUP(Table1[[#This Row],[Sales_ID]],Sales!$A$2:$O$2001,12,FALSE)</f>
        <v>3</v>
      </c>
      <c r="X1419" s="16" t="str">
        <f>TEXT(VLOOKUP(Table1[[#This Row],[Sales_ID]],Sales!$A$2:$O$2001,13,FALSE),"₹#,##0")</f>
        <v>₹666</v>
      </c>
      <c r="Y1419" s="51">
        <f>VLOOKUP(Table1[[#This Row],[Sales_ID]],Sales!$A$2:$O$2001,14,FALSE)</f>
        <v>0.21</v>
      </c>
      <c r="Z1419" s="11" t="str">
        <f>VLOOKUP(Table1[[#This Row],[Sales_ID]],Sales!$A$2:$O$2001,10,FALSE)</f>
        <v>COD</v>
      </c>
      <c r="AA1419" s="50">
        <f>VLOOKUP(Table1[[#This Row],[Sales_ID]],Sales!$A$2:$O$2001,15,FALSE)</f>
        <v>1579.3443</v>
      </c>
    </row>
    <row r="1420" spans="1:27" x14ac:dyDescent="0.3">
      <c r="A1420" s="11" t="s">
        <v>553</v>
      </c>
      <c r="B1420" s="11" t="str">
        <f>PROPER(VLOOKUP(A1420,Customer!$A$2:$J$501,9,FALSE))</f>
        <v>Patricia Gardner</v>
      </c>
      <c r="C1420" s="11" t="str">
        <f>PROPER(VLOOKUP(A1420,Customer!$A$2:$H$501,3,FALSE))</f>
        <v>25</v>
      </c>
      <c r="D1420" s="11" t="str">
        <f>PROPER(VLOOKUP(A1420,Customer!$A$2:$H$501,4,FALSE))</f>
        <v>Female</v>
      </c>
      <c r="E1420" s="11" t="str">
        <f>PROPER(VLOOKUP(A1420,Customer!$A$2:$H$501,5,FALSE))</f>
        <v>South Ashleyton</v>
      </c>
      <c r="F1420" s="11" t="str">
        <f>PROPER(VLOOKUP(A1420,Customer!$A$2:$H$501,6,FALSE))</f>
        <v>Michigan</v>
      </c>
      <c r="G1420" s="11" t="str">
        <f>VLOOKUP(A1420,Customer!$A$2:$H$501,7,FALSE)</f>
        <v>USA</v>
      </c>
      <c r="H1420" s="11" t="str">
        <f>PROPER(VLOOKUP(A1420,Customer!$A$1:$J$501,10,FALSE))</f>
        <v>Silver</v>
      </c>
      <c r="I1420" s="11" t="s">
        <v>1710</v>
      </c>
      <c r="J1420" s="11" t="str">
        <f>VLOOKUP(I1420, Product!$A$2:$H$501, 2,FALSE)</f>
        <v>Badminton Racket Set</v>
      </c>
      <c r="K1420" s="11" t="str">
        <f>VLOOKUP(I1420,Product!$A$2:$H$501,3,FALSE)</f>
        <v>Sports</v>
      </c>
      <c r="L1420" s="11" t="str">
        <f>VLOOKUP(I1420, Product!$A$2:$H$501, 4,FALSE)</f>
        <v>Equipment</v>
      </c>
      <c r="M1420" s="11" t="str">
        <f>VLOOKUP(I1420, Product!$A$2:$H$501,5,FALSE)</f>
        <v>Robinson-Brown</v>
      </c>
      <c r="N1420" s="12">
        <f>VLOOKUP(I1420, Product!$A$2:$I$501,8,FALSE)</f>
        <v>285.54000000000002</v>
      </c>
      <c r="O1420" s="12">
        <f>VLOOKUP(I1420, Product!$A$2:$I$501,9,FALSE)</f>
        <v>358</v>
      </c>
      <c r="P1420" s="11" t="s">
        <v>1789</v>
      </c>
      <c r="Q1420" s="11" t="str">
        <f>VLOOKUP(P1420,Store_Dim!$A$2:$E$21,2,FALSE)</f>
        <v>Hill, Wagner and Ballard</v>
      </c>
      <c r="R1420" s="11" t="str">
        <f>VLOOKUP(P1420,Store_Dim!$A$2:$E$21,3,FALSE)</f>
        <v>East</v>
      </c>
      <c r="S1420" s="11" t="str">
        <f>VLOOKUP(P1420,Store_Dim!$A$2:$E$21,4,FALSE)</f>
        <v>East Davidville</v>
      </c>
      <c r="T1420" s="11" t="str">
        <f>VLOOKUP(P1420,Store_Dim!$A$2:$E$21,5,FALSE)</f>
        <v>Online</v>
      </c>
      <c r="U1420" s="11" t="s">
        <v>2301</v>
      </c>
      <c r="V1420" s="14">
        <f>VLOOKUP(Table1[[#This Row],[Sales_ID]],Sales!$A$2:$O$2001,2,FALSE)</f>
        <v>45797</v>
      </c>
      <c r="W1420" s="15">
        <f>VLOOKUP(Table1[[#This Row],[Sales_ID]],Sales!$A$2:$O$2001,12,FALSE)</f>
        <v>2</v>
      </c>
      <c r="X1420" s="16" t="str">
        <f>TEXT(VLOOKUP(Table1[[#This Row],[Sales_ID]],Sales!$A$2:$O$2001,13,FALSE),"₹#,##0")</f>
        <v>₹145</v>
      </c>
      <c r="Y1420" s="51">
        <f>VLOOKUP(Table1[[#This Row],[Sales_ID]],Sales!$A$2:$O$2001,14,FALSE)</f>
        <v>0.19</v>
      </c>
      <c r="Z1420" s="11" t="str">
        <f>VLOOKUP(Table1[[#This Row],[Sales_ID]],Sales!$A$2:$O$2001,10,FALSE)</f>
        <v>PayPal</v>
      </c>
      <c r="AA1420" s="50">
        <f>VLOOKUP(Table1[[#This Row],[Sales_ID]],Sales!$A$2:$O$2001,15,FALSE)</f>
        <v>235.3212</v>
      </c>
    </row>
    <row r="1421" spans="1:27" x14ac:dyDescent="0.3">
      <c r="A1421" s="11" t="s">
        <v>411</v>
      </c>
      <c r="B1421" s="11" t="str">
        <f>PROPER(VLOOKUP(A1421,Customer!$A$2:$J$501,9,FALSE))</f>
        <v>Earl Allen</v>
      </c>
      <c r="C1421" s="11" t="str">
        <f>PROPER(VLOOKUP(A1421,Customer!$A$2:$H$501,3,FALSE))</f>
        <v>36</v>
      </c>
      <c r="D1421" s="11" t="str">
        <f>PROPER(VLOOKUP(A1421,Customer!$A$2:$H$501,4,FALSE))</f>
        <v>Male</v>
      </c>
      <c r="E1421" s="11" t="str">
        <f>PROPER(VLOOKUP(A1421,Customer!$A$2:$H$501,5,FALSE))</f>
        <v>New Jenniferburgh</v>
      </c>
      <c r="F1421" s="11" t="str">
        <f>PROPER(VLOOKUP(A1421,Customer!$A$2:$H$501,6,FALSE))</f>
        <v>Nebraska</v>
      </c>
      <c r="G1421" s="11" t="str">
        <f>VLOOKUP(A1421,Customer!$A$2:$H$501,7,FALSE)</f>
        <v>USA</v>
      </c>
      <c r="H1421" s="11" t="str">
        <f>PROPER(VLOOKUP(A1421,Customer!$A$1:$J$501,10,FALSE))</f>
        <v>Platinum</v>
      </c>
      <c r="I1421" s="11" t="s">
        <v>1730</v>
      </c>
      <c r="J1421" s="11" t="str">
        <f>VLOOKUP(I1421, Product!$A$2:$H$501, 2,FALSE)</f>
        <v>Women's High Heels</v>
      </c>
      <c r="K1421" s="11" t="str">
        <f>VLOOKUP(I1421,Product!$A$2:$H$501,3,FALSE)</f>
        <v>Clothing</v>
      </c>
      <c r="L1421" s="11" t="str">
        <f>VLOOKUP(I1421, Product!$A$2:$H$501, 4,FALSE)</f>
        <v>Footwear</v>
      </c>
      <c r="M1421" s="11" t="str">
        <f>VLOOKUP(I1421, Product!$A$2:$H$501,5,FALSE)</f>
        <v>Smith-Charles</v>
      </c>
      <c r="N1421" s="12">
        <f>VLOOKUP(I1421, Product!$A$2:$I$501,8,FALSE)</f>
        <v>438.25</v>
      </c>
      <c r="O1421" s="12">
        <f>VLOOKUP(I1421, Product!$A$2:$I$501,9,FALSE)</f>
        <v>496</v>
      </c>
      <c r="P1421" s="11" t="s">
        <v>1773</v>
      </c>
      <c r="Q1421" s="11" t="str">
        <f>VLOOKUP(P1421,Store_Dim!$A$2:$E$21,2,FALSE)</f>
        <v>Gray Ltd</v>
      </c>
      <c r="R1421" s="11" t="str">
        <f>VLOOKUP(P1421,Store_Dim!$A$2:$E$21,3,FALSE)</f>
        <v>North</v>
      </c>
      <c r="S1421" s="11" t="str">
        <f>VLOOKUP(P1421,Store_Dim!$A$2:$E$21,4,FALSE)</f>
        <v>New Michaelchester</v>
      </c>
      <c r="T1421" s="11" t="str">
        <f>VLOOKUP(P1421,Store_Dim!$A$2:$E$21,5,FALSE)</f>
        <v>Outlet</v>
      </c>
      <c r="U1421" s="11" t="s">
        <v>2302</v>
      </c>
      <c r="V1421" s="14">
        <f>VLOOKUP(Table1[[#This Row],[Sales_ID]],Sales!$A$2:$O$2001,2,FALSE)</f>
        <v>45364</v>
      </c>
      <c r="W1421" s="15">
        <f>VLOOKUP(Table1[[#This Row],[Sales_ID]],Sales!$A$2:$O$2001,12,FALSE)</f>
        <v>4</v>
      </c>
      <c r="X1421" s="16" t="str">
        <f>TEXT(VLOOKUP(Table1[[#This Row],[Sales_ID]],Sales!$A$2:$O$2001,13,FALSE),"₹#,##0")</f>
        <v>₹941</v>
      </c>
      <c r="Y1421" s="51">
        <f>VLOOKUP(Table1[[#This Row],[Sales_ID]],Sales!$A$2:$O$2001,14,FALSE)</f>
        <v>0.24</v>
      </c>
      <c r="Z1421" s="11" t="str">
        <f>VLOOKUP(Table1[[#This Row],[Sales_ID]],Sales!$A$2:$O$2001,10,FALSE)</f>
        <v>COD</v>
      </c>
      <c r="AA1421" s="50">
        <f>VLOOKUP(Table1[[#This Row],[Sales_ID]],Sales!$A$2:$O$2001,15,FALSE)</f>
        <v>2859.9407999999999</v>
      </c>
    </row>
    <row r="1422" spans="1:27" x14ac:dyDescent="0.3">
      <c r="A1422" s="11" t="s">
        <v>1446</v>
      </c>
      <c r="B1422" s="11" t="str">
        <f>PROPER(VLOOKUP(A1422,Customer!$A$2:$J$501,9,FALSE))</f>
        <v>James Foster</v>
      </c>
      <c r="C1422" s="11" t="str">
        <f>PROPER(VLOOKUP(A1422,Customer!$A$2:$H$501,3,FALSE))</f>
        <v>19</v>
      </c>
      <c r="D1422" s="11" t="str">
        <f>PROPER(VLOOKUP(A1422,Customer!$A$2:$H$501,4,FALSE))</f>
        <v>Male</v>
      </c>
      <c r="E1422" s="11" t="str">
        <f>PROPER(VLOOKUP(A1422,Customer!$A$2:$H$501,5,FALSE))</f>
        <v>East Audrey</v>
      </c>
      <c r="F1422" s="11" t="str">
        <f>PROPER(VLOOKUP(A1422,Customer!$A$2:$H$501,6,FALSE))</f>
        <v>Utah</v>
      </c>
      <c r="G1422" s="11" t="str">
        <f>VLOOKUP(A1422,Customer!$A$2:$H$501,7,FALSE)</f>
        <v>USA</v>
      </c>
      <c r="H1422" s="11" t="str">
        <f>PROPER(VLOOKUP(A1422,Customer!$A$1:$J$501,10,FALSE))</f>
        <v>Gold</v>
      </c>
      <c r="I1422" s="11" t="s">
        <v>1640</v>
      </c>
      <c r="J1422" s="11" t="str">
        <f>VLOOKUP(I1422, Product!$A$2:$H$501, 2,FALSE)</f>
        <v>Men's Winter Jacket</v>
      </c>
      <c r="K1422" s="11" t="str">
        <f>VLOOKUP(I1422,Product!$A$2:$H$501,3,FALSE)</f>
        <v>Clothing</v>
      </c>
      <c r="L1422" s="11" t="str">
        <f>VLOOKUP(I1422, Product!$A$2:$H$501, 4,FALSE)</f>
        <v>Outerwear</v>
      </c>
      <c r="M1422" s="11" t="str">
        <f>VLOOKUP(I1422, Product!$A$2:$H$501,5,FALSE)</f>
        <v>Kelly, Smith and Perez</v>
      </c>
      <c r="N1422" s="12">
        <f>VLOOKUP(I1422, Product!$A$2:$I$501,8,FALSE)</f>
        <v>167.34</v>
      </c>
      <c r="O1422" s="12">
        <f>VLOOKUP(I1422, Product!$A$2:$I$501,9,FALSE)</f>
        <v>296</v>
      </c>
      <c r="P1422" s="11" t="s">
        <v>1807</v>
      </c>
      <c r="Q1422" s="11" t="str">
        <f>VLOOKUP(P1422,Store_Dim!$A$2:$E$21,2,FALSE)</f>
        <v>Holloway Ltd</v>
      </c>
      <c r="R1422" s="11" t="str">
        <f>VLOOKUP(P1422,Store_Dim!$A$2:$E$21,3,FALSE)</f>
        <v>North</v>
      </c>
      <c r="S1422" s="11" t="str">
        <f>VLOOKUP(P1422,Store_Dim!$A$2:$E$21,4,FALSE)</f>
        <v>Bensonhaven</v>
      </c>
      <c r="T1422" s="11" t="str">
        <f>VLOOKUP(P1422,Store_Dim!$A$2:$E$21,5,FALSE)</f>
        <v>Flagship</v>
      </c>
      <c r="U1422" s="11" t="s">
        <v>2303</v>
      </c>
      <c r="V1422" s="14">
        <f>VLOOKUP(Table1[[#This Row],[Sales_ID]],Sales!$A$2:$O$2001,2,FALSE)</f>
        <v>45700</v>
      </c>
      <c r="W1422" s="15">
        <f>VLOOKUP(Table1[[#This Row],[Sales_ID]],Sales!$A$2:$O$2001,12,FALSE)</f>
        <v>1</v>
      </c>
      <c r="X1422" s="16" t="str">
        <f>TEXT(VLOOKUP(Table1[[#This Row],[Sales_ID]],Sales!$A$2:$O$2001,13,FALSE),"₹#,##0")</f>
        <v>₹709</v>
      </c>
      <c r="Y1422" s="51">
        <f>VLOOKUP(Table1[[#This Row],[Sales_ID]],Sales!$A$2:$O$2001,14,FALSE)</f>
        <v>0.09</v>
      </c>
      <c r="Z1422" s="11" t="str">
        <f>VLOOKUP(Table1[[#This Row],[Sales_ID]],Sales!$A$2:$O$2001,10,FALSE)</f>
        <v>Credit Card</v>
      </c>
      <c r="AA1422" s="50">
        <f>VLOOKUP(Table1[[#This Row],[Sales_ID]],Sales!$A$2:$O$2001,15,FALSE)</f>
        <v>645.08080000000007</v>
      </c>
    </row>
    <row r="1423" spans="1:27" x14ac:dyDescent="0.3">
      <c r="A1423" s="11" t="s">
        <v>969</v>
      </c>
      <c r="B1423" s="11" t="str">
        <f>PROPER(VLOOKUP(A1423,Customer!$A$2:$J$501,9,FALSE))</f>
        <v>Brandy Thompson</v>
      </c>
      <c r="C1423" s="11" t="str">
        <f>PROPER(VLOOKUP(A1423,Customer!$A$2:$H$501,3,FALSE))</f>
        <v>56</v>
      </c>
      <c r="D1423" s="11" t="str">
        <f>PROPER(VLOOKUP(A1423,Customer!$A$2:$H$501,4,FALSE))</f>
        <v>Female</v>
      </c>
      <c r="E1423" s="11" t="str">
        <f>PROPER(VLOOKUP(A1423,Customer!$A$2:$H$501,5,FALSE))</f>
        <v>West Patriciaview</v>
      </c>
      <c r="F1423" s="11" t="str">
        <f>PROPER(VLOOKUP(A1423,Customer!$A$2:$H$501,6,FALSE))</f>
        <v>Alabama</v>
      </c>
      <c r="G1423" s="11" t="str">
        <f>VLOOKUP(A1423,Customer!$A$2:$H$501,7,FALSE)</f>
        <v>USA</v>
      </c>
      <c r="H1423" s="11" t="str">
        <f>PROPER(VLOOKUP(A1423,Customer!$A$1:$J$501,10,FALSE))</f>
        <v>Bronze</v>
      </c>
      <c r="I1423" s="11" t="s">
        <v>1608</v>
      </c>
      <c r="J1423" s="11" t="str">
        <f>VLOOKUP(I1423, Product!$A$2:$H$501, 2,FALSE)</f>
        <v>Stainless Steel Cutlery Set</v>
      </c>
      <c r="K1423" s="11" t="str">
        <f>VLOOKUP(I1423,Product!$A$2:$H$501,3,FALSE)</f>
        <v>Home</v>
      </c>
      <c r="L1423" s="11" t="str">
        <f>VLOOKUP(I1423, Product!$A$2:$H$501, 4,FALSE)</f>
        <v>Kitchen</v>
      </c>
      <c r="M1423" s="11" t="str">
        <f>VLOOKUP(I1423, Product!$A$2:$H$501,5,FALSE)</f>
        <v>Stevens, Fernandez and Martin</v>
      </c>
      <c r="N1423" s="12">
        <f>VLOOKUP(I1423, Product!$A$2:$I$501,8,FALSE)</f>
        <v>19.52</v>
      </c>
      <c r="O1423" s="12">
        <f>VLOOKUP(I1423, Product!$A$2:$I$501,9,FALSE)</f>
        <v>57</v>
      </c>
      <c r="P1423" s="11" t="s">
        <v>1761</v>
      </c>
      <c r="Q1423" s="11" t="str">
        <f>VLOOKUP(P1423,Store_Dim!$A$2:$E$21,2,FALSE)</f>
        <v>Black-Horn</v>
      </c>
      <c r="R1423" s="11" t="str">
        <f>VLOOKUP(P1423,Store_Dim!$A$2:$E$21,3,FALSE)</f>
        <v>South</v>
      </c>
      <c r="S1423" s="11" t="str">
        <f>VLOOKUP(P1423,Store_Dim!$A$2:$E$21,4,FALSE)</f>
        <v>North Nancyview</v>
      </c>
      <c r="T1423" s="11" t="str">
        <f>VLOOKUP(P1423,Store_Dim!$A$2:$E$21,5,FALSE)</f>
        <v>Outlet</v>
      </c>
      <c r="U1423" s="11" t="s">
        <v>2304</v>
      </c>
      <c r="V1423" s="14">
        <f>VLOOKUP(Table1[[#This Row],[Sales_ID]],Sales!$A$2:$O$2001,2,FALSE)</f>
        <v>45924</v>
      </c>
      <c r="W1423" s="15">
        <f>VLOOKUP(Table1[[#This Row],[Sales_ID]],Sales!$A$2:$O$2001,12,FALSE)</f>
        <v>1</v>
      </c>
      <c r="X1423" s="16" t="str">
        <f>TEXT(VLOOKUP(Table1[[#This Row],[Sales_ID]],Sales!$A$2:$O$2001,13,FALSE),"₹#,##0")</f>
        <v>₹791</v>
      </c>
      <c r="Y1423" s="51">
        <f>VLOOKUP(Table1[[#This Row],[Sales_ID]],Sales!$A$2:$O$2001,14,FALSE)</f>
        <v>0.24</v>
      </c>
      <c r="Z1423" s="11" t="str">
        <f>VLOOKUP(Table1[[#This Row],[Sales_ID]],Sales!$A$2:$O$2001,10,FALSE)</f>
        <v>PayPal</v>
      </c>
      <c r="AA1423" s="50">
        <f>VLOOKUP(Table1[[#This Row],[Sales_ID]],Sales!$A$2:$O$2001,15,FALSE)</f>
        <v>600.95479999999998</v>
      </c>
    </row>
    <row r="1424" spans="1:27" x14ac:dyDescent="0.3">
      <c r="A1424" s="11" t="s">
        <v>1389</v>
      </c>
      <c r="B1424" s="11" t="str">
        <f>PROPER(VLOOKUP(A1424,Customer!$A$2:$J$501,9,FALSE))</f>
        <v>William Cortez</v>
      </c>
      <c r="C1424" s="11" t="str">
        <f>PROPER(VLOOKUP(A1424,Customer!$A$2:$H$501,3,FALSE))</f>
        <v>29</v>
      </c>
      <c r="D1424" s="11" t="str">
        <f>PROPER(VLOOKUP(A1424,Customer!$A$2:$H$501,4,FALSE))</f>
        <v>Male</v>
      </c>
      <c r="E1424" s="11" t="str">
        <f>PROPER(VLOOKUP(A1424,Customer!$A$2:$H$501,5,FALSE))</f>
        <v>Port Hannahport</v>
      </c>
      <c r="F1424" s="11" t="str">
        <f>PROPER(VLOOKUP(A1424,Customer!$A$2:$H$501,6,FALSE))</f>
        <v>Ohio</v>
      </c>
      <c r="G1424" s="11" t="str">
        <f>VLOOKUP(A1424,Customer!$A$2:$H$501,7,FALSE)</f>
        <v>USA</v>
      </c>
      <c r="H1424" s="11" t="str">
        <f>PROPER(VLOOKUP(A1424,Customer!$A$1:$J$501,10,FALSE))</f>
        <v>Bronze</v>
      </c>
      <c r="I1424" s="11" t="s">
        <v>1578</v>
      </c>
      <c r="J1424" s="11" t="str">
        <f>VLOOKUP(I1424, Product!$A$2:$H$501, 2,FALSE)</f>
        <v>4K Home Projector</v>
      </c>
      <c r="K1424" s="11" t="str">
        <f>VLOOKUP(I1424,Product!$A$2:$H$501,3,FALSE)</f>
        <v>Electronics</v>
      </c>
      <c r="L1424" s="11" t="str">
        <f>VLOOKUP(I1424, Product!$A$2:$H$501, 4,FALSE)</f>
        <v>Appliances</v>
      </c>
      <c r="M1424" s="11" t="str">
        <f>VLOOKUP(I1424, Product!$A$2:$H$501,5,FALSE)</f>
        <v>Thomas LLC</v>
      </c>
      <c r="N1424" s="12">
        <f>VLOOKUP(I1424, Product!$A$2:$I$501,8,FALSE)</f>
        <v>465.34</v>
      </c>
      <c r="O1424" s="12">
        <f>VLOOKUP(I1424, Product!$A$2:$I$501,9,FALSE)</f>
        <v>301</v>
      </c>
      <c r="P1424" s="11" t="s">
        <v>1786</v>
      </c>
      <c r="Q1424" s="11" t="str">
        <f>VLOOKUP(P1424,Store_Dim!$A$2:$E$21,2,FALSE)</f>
        <v>Moore, Padilla and Butler</v>
      </c>
      <c r="R1424" s="11" t="str">
        <f>VLOOKUP(P1424,Store_Dim!$A$2:$E$21,3,FALSE)</f>
        <v>South</v>
      </c>
      <c r="S1424" s="11" t="str">
        <f>VLOOKUP(P1424,Store_Dim!$A$2:$E$21,4,FALSE)</f>
        <v>East Johnstad</v>
      </c>
      <c r="T1424" s="11" t="str">
        <f>VLOOKUP(P1424,Store_Dim!$A$2:$E$21,5,FALSE)</f>
        <v>Flagship</v>
      </c>
      <c r="U1424" s="11" t="s">
        <v>2305</v>
      </c>
      <c r="V1424" s="14">
        <f>VLOOKUP(Table1[[#This Row],[Sales_ID]],Sales!$A$2:$O$2001,2,FALSE)</f>
        <v>45574</v>
      </c>
      <c r="W1424" s="15">
        <f>VLOOKUP(Table1[[#This Row],[Sales_ID]],Sales!$A$2:$O$2001,12,FALSE)</f>
        <v>3</v>
      </c>
      <c r="X1424" s="16" t="str">
        <f>TEXT(VLOOKUP(Table1[[#This Row],[Sales_ID]],Sales!$A$2:$O$2001,13,FALSE),"₹#,##0")</f>
        <v>₹635</v>
      </c>
      <c r="Y1424" s="51">
        <f>VLOOKUP(Table1[[#This Row],[Sales_ID]],Sales!$A$2:$O$2001,14,FALSE)</f>
        <v>0.09</v>
      </c>
      <c r="Z1424" s="11" t="str">
        <f>VLOOKUP(Table1[[#This Row],[Sales_ID]],Sales!$A$2:$O$2001,10,FALSE)</f>
        <v>PayPal</v>
      </c>
      <c r="AA1424" s="50">
        <f>VLOOKUP(Table1[[#This Row],[Sales_ID]],Sales!$A$2:$O$2001,15,FALSE)</f>
        <v>1733.9049</v>
      </c>
    </row>
    <row r="1425" spans="1:27" x14ac:dyDescent="0.3">
      <c r="A1425" s="11" t="s">
        <v>663</v>
      </c>
      <c r="B1425" s="11" t="str">
        <f>PROPER(VLOOKUP(A1425,Customer!$A$2:$J$501,9,FALSE))</f>
        <v>Sarah Brady</v>
      </c>
      <c r="C1425" s="11" t="str">
        <f>PROPER(VLOOKUP(A1425,Customer!$A$2:$H$501,3,FALSE))</f>
        <v>47</v>
      </c>
      <c r="D1425" s="11" t="str">
        <f>PROPER(VLOOKUP(A1425,Customer!$A$2:$H$501,4,FALSE))</f>
        <v>Male</v>
      </c>
      <c r="E1425" s="11" t="str">
        <f>PROPER(VLOOKUP(A1425,Customer!$A$2:$H$501,5,FALSE))</f>
        <v>Johnsonland</v>
      </c>
      <c r="F1425" s="11" t="str">
        <f>PROPER(VLOOKUP(A1425,Customer!$A$2:$H$501,6,FALSE))</f>
        <v>Iowa</v>
      </c>
      <c r="G1425" s="11" t="str">
        <f>VLOOKUP(A1425,Customer!$A$2:$H$501,7,FALSE)</f>
        <v>USA</v>
      </c>
      <c r="H1425" s="11" t="str">
        <f>PROPER(VLOOKUP(A1425,Customer!$A$1:$J$501,10,FALSE))</f>
        <v>Platinum</v>
      </c>
      <c r="I1425" s="11" t="s">
        <v>1636</v>
      </c>
      <c r="J1425" s="11" t="str">
        <f>VLOOKUP(I1425, Product!$A$2:$H$501, 2,FALSE)</f>
        <v>Adjustable Jump Rope</v>
      </c>
      <c r="K1425" s="11" t="str">
        <f>VLOOKUP(I1425,Product!$A$2:$H$501,3,FALSE)</f>
        <v>Sports</v>
      </c>
      <c r="L1425" s="11" t="str">
        <f>VLOOKUP(I1425, Product!$A$2:$H$501, 4,FALSE)</f>
        <v>Fitness</v>
      </c>
      <c r="M1425" s="11" t="str">
        <f>VLOOKUP(I1425, Product!$A$2:$H$501,5,FALSE)</f>
        <v>Cox Inc</v>
      </c>
      <c r="N1425" s="12">
        <f>VLOOKUP(I1425, Product!$A$2:$I$501,8,FALSE)</f>
        <v>167.12</v>
      </c>
      <c r="O1425" s="12">
        <f>VLOOKUP(I1425, Product!$A$2:$I$501,9,FALSE)</f>
        <v>316</v>
      </c>
      <c r="P1425" s="11" t="s">
        <v>1807</v>
      </c>
      <c r="Q1425" s="11" t="str">
        <f>VLOOKUP(P1425,Store_Dim!$A$2:$E$21,2,FALSE)</f>
        <v>Holloway Ltd</v>
      </c>
      <c r="R1425" s="11" t="str">
        <f>VLOOKUP(P1425,Store_Dim!$A$2:$E$21,3,FALSE)</f>
        <v>North</v>
      </c>
      <c r="S1425" s="11" t="str">
        <f>VLOOKUP(P1425,Store_Dim!$A$2:$E$21,4,FALSE)</f>
        <v>Bensonhaven</v>
      </c>
      <c r="T1425" s="11" t="str">
        <f>VLOOKUP(P1425,Store_Dim!$A$2:$E$21,5,FALSE)</f>
        <v>Flagship</v>
      </c>
      <c r="U1425" s="11" t="s">
        <v>1874</v>
      </c>
      <c r="V1425" s="14">
        <f>VLOOKUP(Table1[[#This Row],[Sales_ID]],Sales!$A$2:$O$2001,2,FALSE)</f>
        <v>45218</v>
      </c>
      <c r="W1425" s="15">
        <f>VLOOKUP(Table1[[#This Row],[Sales_ID]],Sales!$A$2:$O$2001,12,FALSE)</f>
        <v>1</v>
      </c>
      <c r="X1425" s="16" t="str">
        <f>TEXT(VLOOKUP(Table1[[#This Row],[Sales_ID]],Sales!$A$2:$O$2001,13,FALSE),"₹#,##0")</f>
        <v>₹517</v>
      </c>
      <c r="Y1425" s="51">
        <f>VLOOKUP(Table1[[#This Row],[Sales_ID]],Sales!$A$2:$O$2001,14,FALSE)</f>
        <v>0.28000000000000003</v>
      </c>
      <c r="Z1425" s="11" t="str">
        <f>VLOOKUP(Table1[[#This Row],[Sales_ID]],Sales!$A$2:$O$2001,10,FALSE)</f>
        <v>Credit Card</v>
      </c>
      <c r="AA1425" s="50">
        <f>VLOOKUP(Table1[[#This Row],[Sales_ID]],Sales!$A$2:$O$2001,15,FALSE)</f>
        <v>372.33359999999999</v>
      </c>
    </row>
    <row r="1426" spans="1:27" x14ac:dyDescent="0.3">
      <c r="A1426" s="11" t="s">
        <v>849</v>
      </c>
      <c r="B1426" s="11" t="str">
        <f>PROPER(VLOOKUP(A1426,Customer!$A$2:$J$501,9,FALSE))</f>
        <v>Cynthia Payne</v>
      </c>
      <c r="C1426" s="11" t="str">
        <f>PROPER(VLOOKUP(A1426,Customer!$A$2:$H$501,3,FALSE))</f>
        <v>32</v>
      </c>
      <c r="D1426" s="11" t="str">
        <f>PROPER(VLOOKUP(A1426,Customer!$A$2:$H$501,4,FALSE))</f>
        <v>Female</v>
      </c>
      <c r="E1426" s="11" t="str">
        <f>PROPER(VLOOKUP(A1426,Customer!$A$2:$H$501,5,FALSE))</f>
        <v>South Gina</v>
      </c>
      <c r="F1426" s="11" t="str">
        <f>PROPER(VLOOKUP(A1426,Customer!$A$2:$H$501,6,FALSE))</f>
        <v>Kentucky</v>
      </c>
      <c r="G1426" s="11" t="str">
        <f>VLOOKUP(A1426,Customer!$A$2:$H$501,7,FALSE)</f>
        <v>USA</v>
      </c>
      <c r="H1426" s="11" t="str">
        <f>PROPER(VLOOKUP(A1426,Customer!$A$1:$J$501,10,FALSE))</f>
        <v>Bronze</v>
      </c>
      <c r="I1426" s="11" t="s">
        <v>1734</v>
      </c>
      <c r="J1426" s="11" t="str">
        <f>VLOOKUP(I1426, Product!$A$2:$H$501, 2,FALSE)</f>
        <v>USB-C Laptop Charger</v>
      </c>
      <c r="K1426" s="11" t="str">
        <f>VLOOKUP(I1426,Product!$A$2:$H$501,3,FALSE)</f>
        <v>Electronics</v>
      </c>
      <c r="L1426" s="11" t="str">
        <f>VLOOKUP(I1426, Product!$A$2:$H$501, 4,FALSE)</f>
        <v>Computer</v>
      </c>
      <c r="M1426" s="11" t="str">
        <f>VLOOKUP(I1426, Product!$A$2:$H$501,5,FALSE)</f>
        <v>Martin LLC</v>
      </c>
      <c r="N1426" s="12">
        <f>VLOOKUP(I1426, Product!$A$2:$I$501,8,FALSE)</f>
        <v>377.52</v>
      </c>
      <c r="O1426" s="12">
        <f>VLOOKUP(I1426, Product!$A$2:$I$501,9,FALSE)</f>
        <v>485</v>
      </c>
      <c r="P1426" s="11" t="s">
        <v>1799</v>
      </c>
      <c r="Q1426" s="11" t="str">
        <f>VLOOKUP(P1426,Store_Dim!$A$2:$E$21,2,FALSE)</f>
        <v>Mcdonald Inc</v>
      </c>
      <c r="R1426" s="11" t="str">
        <f>VLOOKUP(P1426,Store_Dim!$A$2:$E$21,3,FALSE)</f>
        <v>South</v>
      </c>
      <c r="S1426" s="11" t="str">
        <f>VLOOKUP(P1426,Store_Dim!$A$2:$E$21,4,FALSE)</f>
        <v>Christopherland</v>
      </c>
      <c r="T1426" s="11" t="str">
        <f>VLOOKUP(P1426,Store_Dim!$A$2:$E$21,5,FALSE)</f>
        <v>Outlet</v>
      </c>
      <c r="U1426" s="11" t="s">
        <v>2306</v>
      </c>
      <c r="V1426" s="14">
        <f>VLOOKUP(Table1[[#This Row],[Sales_ID]],Sales!$A$2:$O$2001,2,FALSE)</f>
        <v>45233</v>
      </c>
      <c r="W1426" s="15">
        <f>VLOOKUP(Table1[[#This Row],[Sales_ID]],Sales!$A$2:$O$2001,12,FALSE)</f>
        <v>1</v>
      </c>
      <c r="X1426" s="16" t="str">
        <f>TEXT(VLOOKUP(Table1[[#This Row],[Sales_ID]],Sales!$A$2:$O$2001,13,FALSE),"₹#,##0")</f>
        <v>₹745</v>
      </c>
      <c r="Y1426" s="51">
        <f>VLOOKUP(Table1[[#This Row],[Sales_ID]],Sales!$A$2:$O$2001,14,FALSE)</f>
        <v>0.15</v>
      </c>
      <c r="Z1426" s="11" t="str">
        <f>VLOOKUP(Table1[[#This Row],[Sales_ID]],Sales!$A$2:$O$2001,10,FALSE)</f>
        <v>COD</v>
      </c>
      <c r="AA1426" s="50">
        <f>VLOOKUP(Table1[[#This Row],[Sales_ID]],Sales!$A$2:$O$2001,15,FALSE)</f>
        <v>633.14800000000002</v>
      </c>
    </row>
    <row r="1427" spans="1:27" x14ac:dyDescent="0.3">
      <c r="A1427" s="11" t="s">
        <v>604</v>
      </c>
      <c r="B1427" s="11" t="str">
        <f>PROPER(VLOOKUP(A1427,Customer!$A$2:$J$501,9,FALSE))</f>
        <v>Mario Jacobs</v>
      </c>
      <c r="C1427" s="11" t="str">
        <f>PROPER(VLOOKUP(A1427,Customer!$A$2:$H$501,3,FALSE))</f>
        <v>18</v>
      </c>
      <c r="D1427" s="11" t="str">
        <f>PROPER(VLOOKUP(A1427,Customer!$A$2:$H$501,4,FALSE))</f>
        <v>Male</v>
      </c>
      <c r="E1427" s="11" t="str">
        <f>PROPER(VLOOKUP(A1427,Customer!$A$2:$H$501,5,FALSE))</f>
        <v>Port James</v>
      </c>
      <c r="F1427" s="11" t="str">
        <f>PROPER(VLOOKUP(A1427,Customer!$A$2:$H$501,6,FALSE))</f>
        <v>New York</v>
      </c>
      <c r="G1427" s="11" t="str">
        <f>VLOOKUP(A1427,Customer!$A$2:$H$501,7,FALSE)</f>
        <v>USA</v>
      </c>
      <c r="H1427" s="11" t="str">
        <f>PROPER(VLOOKUP(A1427,Customer!$A$1:$J$501,10,FALSE))</f>
        <v>Platinum</v>
      </c>
      <c r="I1427" s="11" t="s">
        <v>1604</v>
      </c>
      <c r="J1427" s="11" t="str">
        <f>VLOOKUP(I1427, Product!$A$2:$H$501, 2,FALSE)</f>
        <v>Sports Stopwatch Timer</v>
      </c>
      <c r="K1427" s="11" t="str">
        <f>VLOOKUP(I1427,Product!$A$2:$H$501,3,FALSE)</f>
        <v>Sports</v>
      </c>
      <c r="L1427" s="11" t="str">
        <f>VLOOKUP(I1427, Product!$A$2:$H$501, 4,FALSE)</f>
        <v>Accessories</v>
      </c>
      <c r="M1427" s="11" t="str">
        <f>VLOOKUP(I1427, Product!$A$2:$H$501,5,FALSE)</f>
        <v>Burns-Hansen</v>
      </c>
      <c r="N1427" s="12">
        <f>VLOOKUP(I1427, Product!$A$2:$I$501,8,FALSE)</f>
        <v>38.76</v>
      </c>
      <c r="O1427" s="12">
        <f>VLOOKUP(I1427, Product!$A$2:$I$501,9,FALSE)</f>
        <v>137</v>
      </c>
      <c r="P1427" s="11" t="s">
        <v>1757</v>
      </c>
      <c r="Q1427" s="11" t="str">
        <f>VLOOKUP(P1427,Store_Dim!$A$2:$E$21,2,FALSE)</f>
        <v>Martinez, Adkins and Johnson</v>
      </c>
      <c r="R1427" s="11" t="str">
        <f>VLOOKUP(P1427,Store_Dim!$A$2:$E$21,3,FALSE)</f>
        <v>North</v>
      </c>
      <c r="S1427" s="11" t="str">
        <f>VLOOKUP(P1427,Store_Dim!$A$2:$E$21,4,FALSE)</f>
        <v>Danielmouth</v>
      </c>
      <c r="T1427" s="11" t="str">
        <f>VLOOKUP(P1427,Store_Dim!$A$2:$E$21,5,FALSE)</f>
        <v>Flagship</v>
      </c>
      <c r="U1427" s="11" t="s">
        <v>2307</v>
      </c>
      <c r="V1427" s="14">
        <f>VLOOKUP(Table1[[#This Row],[Sales_ID]],Sales!$A$2:$O$2001,2,FALSE)</f>
        <v>45745</v>
      </c>
      <c r="W1427" s="15">
        <f>VLOOKUP(Table1[[#This Row],[Sales_ID]],Sales!$A$2:$O$2001,12,FALSE)</f>
        <v>3</v>
      </c>
      <c r="X1427" s="16" t="str">
        <f>TEXT(VLOOKUP(Table1[[#This Row],[Sales_ID]],Sales!$A$2:$O$2001,13,FALSE),"₹#,##0")</f>
        <v>₹205</v>
      </c>
      <c r="Y1427" s="51">
        <f>VLOOKUP(Table1[[#This Row],[Sales_ID]],Sales!$A$2:$O$2001,14,FALSE)</f>
        <v>0.25</v>
      </c>
      <c r="Z1427" s="11" t="str">
        <f>VLOOKUP(Table1[[#This Row],[Sales_ID]],Sales!$A$2:$O$2001,10,FALSE)</f>
        <v>Credit Card</v>
      </c>
      <c r="AA1427" s="50">
        <f>VLOOKUP(Table1[[#This Row],[Sales_ID]],Sales!$A$2:$O$2001,15,FALSE)</f>
        <v>462.01499999999999</v>
      </c>
    </row>
    <row r="1428" spans="1:27" x14ac:dyDescent="0.3">
      <c r="A1428" s="11" t="s">
        <v>1301</v>
      </c>
      <c r="B1428" s="11" t="str">
        <f>PROPER(VLOOKUP(A1428,Customer!$A$2:$J$501,9,FALSE))</f>
        <v>Monica Miller</v>
      </c>
      <c r="C1428" s="11" t="str">
        <f>PROPER(VLOOKUP(A1428,Customer!$A$2:$H$501,3,FALSE))</f>
        <v>33</v>
      </c>
      <c r="D1428" s="11" t="str">
        <f>PROPER(VLOOKUP(A1428,Customer!$A$2:$H$501,4,FALSE))</f>
        <v>Male</v>
      </c>
      <c r="E1428" s="11" t="str">
        <f>PROPER(VLOOKUP(A1428,Customer!$A$2:$H$501,5,FALSE))</f>
        <v>Lake David</v>
      </c>
      <c r="F1428" s="11" t="str">
        <f>PROPER(VLOOKUP(A1428,Customer!$A$2:$H$501,6,FALSE))</f>
        <v>Mississippi</v>
      </c>
      <c r="G1428" s="11" t="str">
        <f>VLOOKUP(A1428,Customer!$A$2:$H$501,7,FALSE)</f>
        <v>USA</v>
      </c>
      <c r="H1428" s="11" t="str">
        <f>PROPER(VLOOKUP(A1428,Customer!$A$1:$J$501,10,FALSE))</f>
        <v>Gold</v>
      </c>
      <c r="I1428" s="11" t="s">
        <v>1606</v>
      </c>
      <c r="J1428" s="11" t="str">
        <f>VLOOKUP(I1428, Product!$A$2:$H$501, 2,FALSE)</f>
        <v>Fabric Sofa Throw Blanket</v>
      </c>
      <c r="K1428" s="11" t="str">
        <f>VLOOKUP(I1428,Product!$A$2:$H$501,3,FALSE)</f>
        <v>Home</v>
      </c>
      <c r="L1428" s="11" t="str">
        <f>VLOOKUP(I1428, Product!$A$2:$H$501, 4,FALSE)</f>
        <v>Decor</v>
      </c>
      <c r="M1428" s="11" t="str">
        <f>VLOOKUP(I1428, Product!$A$2:$H$501,5,FALSE)</f>
        <v>Hoffman Group</v>
      </c>
      <c r="N1428" s="12">
        <f>VLOOKUP(I1428, Product!$A$2:$I$501,8,FALSE)</f>
        <v>218.48</v>
      </c>
      <c r="O1428" s="12">
        <f>VLOOKUP(I1428, Product!$A$2:$I$501,9,FALSE)</f>
        <v>276</v>
      </c>
      <c r="P1428" s="11" t="s">
        <v>1782</v>
      </c>
      <c r="Q1428" s="11" t="str">
        <f>VLOOKUP(P1428,Store_Dim!$A$2:$E$21,2,FALSE)</f>
        <v>Bean, Jones and Park</v>
      </c>
      <c r="R1428" s="11" t="str">
        <f>VLOOKUP(P1428,Store_Dim!$A$2:$E$21,3,FALSE)</f>
        <v>West</v>
      </c>
      <c r="S1428" s="11" t="str">
        <f>VLOOKUP(P1428,Store_Dim!$A$2:$E$21,4,FALSE)</f>
        <v>Thompsonborough</v>
      </c>
      <c r="T1428" s="11" t="str">
        <f>VLOOKUP(P1428,Store_Dim!$A$2:$E$21,5,FALSE)</f>
        <v>Online</v>
      </c>
      <c r="U1428" s="11" t="s">
        <v>2308</v>
      </c>
      <c r="V1428" s="14">
        <f>VLOOKUP(Table1[[#This Row],[Sales_ID]],Sales!$A$2:$O$2001,2,FALSE)</f>
        <v>45851</v>
      </c>
      <c r="W1428" s="15">
        <f>VLOOKUP(Table1[[#This Row],[Sales_ID]],Sales!$A$2:$O$2001,12,FALSE)</f>
        <v>2</v>
      </c>
      <c r="X1428" s="16" t="str">
        <f>TEXT(VLOOKUP(Table1[[#This Row],[Sales_ID]],Sales!$A$2:$O$2001,13,FALSE),"₹#,##0")</f>
        <v>₹757</v>
      </c>
      <c r="Y1428" s="51">
        <f>VLOOKUP(Table1[[#This Row],[Sales_ID]],Sales!$A$2:$O$2001,14,FALSE)</f>
        <v>0.15</v>
      </c>
      <c r="Z1428" s="11" t="str">
        <f>VLOOKUP(Table1[[#This Row],[Sales_ID]],Sales!$A$2:$O$2001,10,FALSE)</f>
        <v>Credit Card</v>
      </c>
      <c r="AA1428" s="50">
        <f>VLOOKUP(Table1[[#This Row],[Sales_ID]],Sales!$A$2:$O$2001,15,FALSE)</f>
        <v>1286.56</v>
      </c>
    </row>
    <row r="1429" spans="1:27" x14ac:dyDescent="0.3">
      <c r="A1429" s="11" t="s">
        <v>172</v>
      </c>
      <c r="B1429" s="11" t="str">
        <f>PROPER(VLOOKUP(A1429,Customer!$A$2:$J$501,9,FALSE))</f>
        <v>Denise Williams</v>
      </c>
      <c r="C1429" s="11" t="str">
        <f>PROPER(VLOOKUP(A1429,Customer!$A$2:$H$501,3,FALSE))</f>
        <v>34</v>
      </c>
      <c r="D1429" s="11" t="str">
        <f>PROPER(VLOOKUP(A1429,Customer!$A$2:$H$501,4,FALSE))</f>
        <v>Male</v>
      </c>
      <c r="E1429" s="11" t="str">
        <f>PROPER(VLOOKUP(A1429,Customer!$A$2:$H$501,5,FALSE))</f>
        <v>Christianstad</v>
      </c>
      <c r="F1429" s="11" t="str">
        <f>PROPER(VLOOKUP(A1429,Customer!$A$2:$H$501,6,FALSE))</f>
        <v>Hawaii</v>
      </c>
      <c r="G1429" s="11" t="str">
        <f>VLOOKUP(A1429,Customer!$A$2:$H$501,7,FALSE)</f>
        <v>USA</v>
      </c>
      <c r="H1429" s="11" t="str">
        <f>PROPER(VLOOKUP(A1429,Customer!$A$1:$J$501,10,FALSE))</f>
        <v>Bronze</v>
      </c>
      <c r="I1429" s="11" t="s">
        <v>1590</v>
      </c>
      <c r="J1429" s="11" t="str">
        <f>VLOOKUP(I1429, Product!$A$2:$H$501, 2,FALSE)</f>
        <v>Multi-Purpose Storage Box</v>
      </c>
      <c r="K1429" s="11" t="str">
        <f>VLOOKUP(I1429,Product!$A$2:$H$501,3,FALSE)</f>
        <v>Home</v>
      </c>
      <c r="L1429" s="11" t="str">
        <f>VLOOKUP(I1429, Product!$A$2:$H$501, 4,FALSE)</f>
        <v>Storage</v>
      </c>
      <c r="M1429" s="11" t="str">
        <f>VLOOKUP(I1429, Product!$A$2:$H$501,5,FALSE)</f>
        <v>Gardner-Montes</v>
      </c>
      <c r="N1429" s="12">
        <f>VLOOKUP(I1429, Product!$A$2:$I$501,8,FALSE)</f>
        <v>123.46</v>
      </c>
      <c r="O1429" s="12">
        <f>VLOOKUP(I1429, Product!$A$2:$I$501,9,FALSE)</f>
        <v>76</v>
      </c>
      <c r="P1429" s="11" t="s">
        <v>1789</v>
      </c>
      <c r="Q1429" s="11" t="str">
        <f>VLOOKUP(P1429,Store_Dim!$A$2:$E$21,2,FALSE)</f>
        <v>Hill, Wagner and Ballard</v>
      </c>
      <c r="R1429" s="11" t="str">
        <f>VLOOKUP(P1429,Store_Dim!$A$2:$E$21,3,FALSE)</f>
        <v>East</v>
      </c>
      <c r="S1429" s="11" t="str">
        <f>VLOOKUP(P1429,Store_Dim!$A$2:$E$21,4,FALSE)</f>
        <v>East Davidville</v>
      </c>
      <c r="T1429" s="11" t="str">
        <f>VLOOKUP(P1429,Store_Dim!$A$2:$E$21,5,FALSE)</f>
        <v>Online</v>
      </c>
      <c r="U1429" s="11" t="s">
        <v>2309</v>
      </c>
      <c r="V1429" s="14">
        <f>VLOOKUP(Table1[[#This Row],[Sales_ID]],Sales!$A$2:$O$2001,2,FALSE)</f>
        <v>45308</v>
      </c>
      <c r="W1429" s="15">
        <f>VLOOKUP(Table1[[#This Row],[Sales_ID]],Sales!$A$2:$O$2001,12,FALSE)</f>
        <v>1</v>
      </c>
      <c r="X1429" s="16" t="str">
        <f>TEXT(VLOOKUP(Table1[[#This Row],[Sales_ID]],Sales!$A$2:$O$2001,13,FALSE),"₹#,##0")</f>
        <v>₹772</v>
      </c>
      <c r="Y1429" s="51">
        <f>VLOOKUP(Table1[[#This Row],[Sales_ID]],Sales!$A$2:$O$2001,14,FALSE)</f>
        <v>0.2</v>
      </c>
      <c r="Z1429" s="11" t="str">
        <f>VLOOKUP(Table1[[#This Row],[Sales_ID]],Sales!$A$2:$O$2001,10,FALSE)</f>
        <v>Credit Card</v>
      </c>
      <c r="AA1429" s="50">
        <f>VLOOKUP(Table1[[#This Row],[Sales_ID]],Sales!$A$2:$O$2001,15,FALSE)</f>
        <v>617.38400000000001</v>
      </c>
    </row>
    <row r="1430" spans="1:27" x14ac:dyDescent="0.3">
      <c r="A1430" s="11" t="s">
        <v>1475</v>
      </c>
      <c r="B1430" s="11" t="str">
        <f>PROPER(VLOOKUP(A1430,Customer!$A$2:$J$501,9,FALSE))</f>
        <v>Dylan Gutierrez</v>
      </c>
      <c r="C1430" s="11" t="str">
        <f>PROPER(VLOOKUP(A1430,Customer!$A$2:$H$501,3,FALSE))</f>
        <v>40</v>
      </c>
      <c r="D1430" s="11" t="str">
        <f>PROPER(VLOOKUP(A1430,Customer!$A$2:$H$501,4,FALSE))</f>
        <v>Male</v>
      </c>
      <c r="E1430" s="11" t="str">
        <f>PROPER(VLOOKUP(A1430,Customer!$A$2:$H$501,5,FALSE))</f>
        <v>New Jamesview</v>
      </c>
      <c r="F1430" s="11" t="str">
        <f>PROPER(VLOOKUP(A1430,Customer!$A$2:$H$501,6,FALSE))</f>
        <v>West Virginia</v>
      </c>
      <c r="G1430" s="11" t="str">
        <f>VLOOKUP(A1430,Customer!$A$2:$H$501,7,FALSE)</f>
        <v>USA</v>
      </c>
      <c r="H1430" s="11" t="str">
        <f>PROPER(VLOOKUP(A1430,Customer!$A$1:$J$501,10,FALSE))</f>
        <v>Bronze</v>
      </c>
      <c r="I1430" s="11" t="s">
        <v>1680</v>
      </c>
      <c r="J1430" s="11" t="str">
        <f>VLOOKUP(I1430, Product!$A$2:$H$501, 2,FALSE)</f>
        <v>Women's Hair Dryer Brush</v>
      </c>
      <c r="K1430" s="11" t="str">
        <f>VLOOKUP(I1430,Product!$A$2:$H$501,3,FALSE)</f>
        <v>Beauty</v>
      </c>
      <c r="L1430" s="11" t="str">
        <f>VLOOKUP(I1430, Product!$A$2:$H$501, 4,FALSE)</f>
        <v>Haircare</v>
      </c>
      <c r="M1430" s="11" t="str">
        <f>VLOOKUP(I1430, Product!$A$2:$H$501,5,FALSE)</f>
        <v>Torres, Spencer and Potter</v>
      </c>
      <c r="N1430" s="12">
        <f>VLOOKUP(I1430, Product!$A$2:$I$501,8,FALSE)</f>
        <v>340.39</v>
      </c>
      <c r="O1430" s="12">
        <f>VLOOKUP(I1430, Product!$A$2:$I$501,9,FALSE)</f>
        <v>177</v>
      </c>
      <c r="P1430" s="11" t="s">
        <v>1807</v>
      </c>
      <c r="Q1430" s="11" t="str">
        <f>VLOOKUP(P1430,Store_Dim!$A$2:$E$21,2,FALSE)</f>
        <v>Holloway Ltd</v>
      </c>
      <c r="R1430" s="11" t="str">
        <f>VLOOKUP(P1430,Store_Dim!$A$2:$E$21,3,FALSE)</f>
        <v>North</v>
      </c>
      <c r="S1430" s="11" t="str">
        <f>VLOOKUP(P1430,Store_Dim!$A$2:$E$21,4,FALSE)</f>
        <v>Bensonhaven</v>
      </c>
      <c r="T1430" s="11" t="str">
        <f>VLOOKUP(P1430,Store_Dim!$A$2:$E$21,5,FALSE)</f>
        <v>Flagship</v>
      </c>
      <c r="U1430" s="11" t="s">
        <v>2310</v>
      </c>
      <c r="V1430" s="14">
        <f>VLOOKUP(Table1[[#This Row],[Sales_ID]],Sales!$A$2:$O$2001,2,FALSE)</f>
        <v>45639</v>
      </c>
      <c r="W1430" s="15">
        <f>VLOOKUP(Table1[[#This Row],[Sales_ID]],Sales!$A$2:$O$2001,12,FALSE)</f>
        <v>1</v>
      </c>
      <c r="X1430" s="16" t="str">
        <f>TEXT(VLOOKUP(Table1[[#This Row],[Sales_ID]],Sales!$A$2:$O$2001,13,FALSE),"₹#,##0")</f>
        <v>₹440</v>
      </c>
      <c r="Y1430" s="51">
        <f>VLOOKUP(Table1[[#This Row],[Sales_ID]],Sales!$A$2:$O$2001,14,FALSE)</f>
        <v>0.03</v>
      </c>
      <c r="Z1430" s="11" t="str">
        <f>VLOOKUP(Table1[[#This Row],[Sales_ID]],Sales!$A$2:$O$2001,10,FALSE)</f>
        <v>PayPal</v>
      </c>
      <c r="AA1430" s="50">
        <f>VLOOKUP(Table1[[#This Row],[Sales_ID]],Sales!$A$2:$O$2001,15,FALSE)</f>
        <v>426.98430000000002</v>
      </c>
    </row>
    <row r="1431" spans="1:27" x14ac:dyDescent="0.3">
      <c r="A1431" s="11" t="s">
        <v>181</v>
      </c>
      <c r="B1431" s="11" t="str">
        <f>PROPER(VLOOKUP(A1431,Customer!$A$2:$J$501,9,FALSE))</f>
        <v>Gina Knight</v>
      </c>
      <c r="C1431" s="11" t="str">
        <f>PROPER(VLOOKUP(A1431,Customer!$A$2:$H$501,3,FALSE))</f>
        <v>54</v>
      </c>
      <c r="D1431" s="11" t="str">
        <f>PROPER(VLOOKUP(A1431,Customer!$A$2:$H$501,4,FALSE))</f>
        <v>Female</v>
      </c>
      <c r="E1431" s="11" t="str">
        <f>PROPER(VLOOKUP(A1431,Customer!$A$2:$H$501,5,FALSE))</f>
        <v>Lake Roberthaven</v>
      </c>
      <c r="F1431" s="11" t="str">
        <f>PROPER(VLOOKUP(A1431,Customer!$A$2:$H$501,6,FALSE))</f>
        <v>Nevada</v>
      </c>
      <c r="G1431" s="11" t="str">
        <f>VLOOKUP(A1431,Customer!$A$2:$H$501,7,FALSE)</f>
        <v>USA</v>
      </c>
      <c r="H1431" s="11" t="str">
        <f>PROPER(VLOOKUP(A1431,Customer!$A$1:$J$501,10,FALSE))</f>
        <v>Silver</v>
      </c>
      <c r="I1431" s="11" t="s">
        <v>1553</v>
      </c>
      <c r="J1431" s="11" t="str">
        <f>VLOOKUP(I1431, Product!$A$2:$H$501, 2,FALSE)</f>
        <v>Women's Yoga Pants</v>
      </c>
      <c r="K1431" s="11" t="str">
        <f>VLOOKUP(I1431,Product!$A$2:$H$501,3,FALSE)</f>
        <v>Clothing</v>
      </c>
      <c r="L1431" s="11" t="str">
        <f>VLOOKUP(I1431, Product!$A$2:$H$501, 4,FALSE)</f>
        <v>Bottoms</v>
      </c>
      <c r="M1431" s="11" t="str">
        <f>VLOOKUP(I1431, Product!$A$2:$H$501,5,FALSE)</f>
        <v>Gonzales-Davis</v>
      </c>
      <c r="N1431" s="12">
        <f>VLOOKUP(I1431, Product!$A$2:$I$501,8,FALSE)</f>
        <v>306.45999999999998</v>
      </c>
      <c r="O1431" s="12">
        <f>VLOOKUP(I1431, Product!$A$2:$I$501,9,FALSE)</f>
        <v>487</v>
      </c>
      <c r="P1431" s="11" t="s">
        <v>1761</v>
      </c>
      <c r="Q1431" s="11" t="str">
        <f>VLOOKUP(P1431,Store_Dim!$A$2:$E$21,2,FALSE)</f>
        <v>Black-Horn</v>
      </c>
      <c r="R1431" s="11" t="str">
        <f>VLOOKUP(P1431,Store_Dim!$A$2:$E$21,3,FALSE)</f>
        <v>South</v>
      </c>
      <c r="S1431" s="11" t="str">
        <f>VLOOKUP(P1431,Store_Dim!$A$2:$E$21,4,FALSE)</f>
        <v>North Nancyview</v>
      </c>
      <c r="T1431" s="11" t="str">
        <f>VLOOKUP(P1431,Store_Dim!$A$2:$E$21,5,FALSE)</f>
        <v>Outlet</v>
      </c>
      <c r="U1431" s="11" t="s">
        <v>2311</v>
      </c>
      <c r="V1431" s="14">
        <f>VLOOKUP(Table1[[#This Row],[Sales_ID]],Sales!$A$2:$O$2001,2,FALSE)</f>
        <v>45919</v>
      </c>
      <c r="W1431" s="15">
        <f>VLOOKUP(Table1[[#This Row],[Sales_ID]],Sales!$A$2:$O$2001,12,FALSE)</f>
        <v>2</v>
      </c>
      <c r="X1431" s="16" t="str">
        <f>TEXT(VLOOKUP(Table1[[#This Row],[Sales_ID]],Sales!$A$2:$O$2001,13,FALSE),"₹#,##0")</f>
        <v>₹409</v>
      </c>
      <c r="Y1431" s="51">
        <f>VLOOKUP(Table1[[#This Row],[Sales_ID]],Sales!$A$2:$O$2001,14,FALSE)</f>
        <v>0.17</v>
      </c>
      <c r="Z1431" s="11" t="str">
        <f>VLOOKUP(Table1[[#This Row],[Sales_ID]],Sales!$A$2:$O$2001,10,FALSE)</f>
        <v>Credit Card</v>
      </c>
      <c r="AA1431" s="50">
        <f>VLOOKUP(Table1[[#This Row],[Sales_ID]],Sales!$A$2:$O$2001,15,FALSE)</f>
        <v>678.93999999999994</v>
      </c>
    </row>
    <row r="1432" spans="1:27" x14ac:dyDescent="0.3">
      <c r="A1432" s="11" t="s">
        <v>1077</v>
      </c>
      <c r="B1432" s="11" t="str">
        <f>PROPER(VLOOKUP(A1432,Customer!$A$2:$J$501,9,FALSE))</f>
        <v>Ryan Moore</v>
      </c>
      <c r="C1432" s="11" t="str">
        <f>PROPER(VLOOKUP(A1432,Customer!$A$2:$H$501,3,FALSE))</f>
        <v>38</v>
      </c>
      <c r="D1432" s="11" t="str">
        <f>PROPER(VLOOKUP(A1432,Customer!$A$2:$H$501,4,FALSE))</f>
        <v>Male</v>
      </c>
      <c r="E1432" s="11" t="str">
        <f>PROPER(VLOOKUP(A1432,Customer!$A$2:$H$501,5,FALSE))</f>
        <v>Cartershire</v>
      </c>
      <c r="F1432" s="11" t="str">
        <f>PROPER(VLOOKUP(A1432,Customer!$A$2:$H$501,6,FALSE))</f>
        <v>Virginia</v>
      </c>
      <c r="G1432" s="11" t="str">
        <f>VLOOKUP(A1432,Customer!$A$2:$H$501,7,FALSE)</f>
        <v>USA</v>
      </c>
      <c r="H1432" s="11" t="str">
        <f>PROPER(VLOOKUP(A1432,Customer!$A$1:$J$501,10,FALSE))</f>
        <v>Bronze</v>
      </c>
      <c r="I1432" s="11" t="s">
        <v>1624</v>
      </c>
      <c r="J1432" s="11" t="str">
        <f>VLOOKUP(I1432, Product!$A$2:$H$501, 2,FALSE)</f>
        <v>Sports Water Hydration Pack</v>
      </c>
      <c r="K1432" s="11" t="str">
        <f>VLOOKUP(I1432,Product!$A$2:$H$501,3,FALSE)</f>
        <v>Sports</v>
      </c>
      <c r="L1432" s="11" t="str">
        <f>VLOOKUP(I1432, Product!$A$2:$H$501, 4,FALSE)</f>
        <v>Outdoor</v>
      </c>
      <c r="M1432" s="11" t="str">
        <f>VLOOKUP(I1432, Product!$A$2:$H$501,5,FALSE)</f>
        <v>Sims-Smith</v>
      </c>
      <c r="N1432" s="12">
        <f>VLOOKUP(I1432, Product!$A$2:$I$501,8,FALSE)</f>
        <v>135.61000000000001</v>
      </c>
      <c r="O1432" s="12">
        <f>VLOOKUP(I1432, Product!$A$2:$I$501,9,FALSE)</f>
        <v>394</v>
      </c>
      <c r="P1432" s="11" t="s">
        <v>1813</v>
      </c>
      <c r="Q1432" s="11" t="str">
        <f>VLOOKUP(P1432,Store_Dim!$A$2:$E$21,2,FALSE)</f>
        <v>Mann-Austin</v>
      </c>
      <c r="R1432" s="11" t="str">
        <f>VLOOKUP(P1432,Store_Dim!$A$2:$E$21,3,FALSE)</f>
        <v>East</v>
      </c>
      <c r="S1432" s="11" t="str">
        <f>VLOOKUP(P1432,Store_Dim!$A$2:$E$21,4,FALSE)</f>
        <v>Vasquezborough</v>
      </c>
      <c r="T1432" s="11" t="str">
        <f>VLOOKUP(P1432,Store_Dim!$A$2:$E$21,5,FALSE)</f>
        <v>Online</v>
      </c>
      <c r="U1432" s="11" t="s">
        <v>2312</v>
      </c>
      <c r="V1432" s="14">
        <f>VLOOKUP(Table1[[#This Row],[Sales_ID]],Sales!$A$2:$O$2001,2,FALSE)</f>
        <v>45333</v>
      </c>
      <c r="W1432" s="15">
        <f>VLOOKUP(Table1[[#This Row],[Sales_ID]],Sales!$A$2:$O$2001,12,FALSE)</f>
        <v>3</v>
      </c>
      <c r="X1432" s="16" t="str">
        <f>TEXT(VLOOKUP(Table1[[#This Row],[Sales_ID]],Sales!$A$2:$O$2001,13,FALSE),"₹#,##0")</f>
        <v>₹135</v>
      </c>
      <c r="Y1432" s="51">
        <f>VLOOKUP(Table1[[#This Row],[Sales_ID]],Sales!$A$2:$O$2001,14,FALSE)</f>
        <v>0.04</v>
      </c>
      <c r="Z1432" s="11" t="str">
        <f>VLOOKUP(Table1[[#This Row],[Sales_ID]],Sales!$A$2:$O$2001,10,FALSE)</f>
        <v>COD</v>
      </c>
      <c r="AA1432" s="50">
        <f>VLOOKUP(Table1[[#This Row],[Sales_ID]],Sales!$A$2:$O$2001,15,FALSE)</f>
        <v>387.59039999999999</v>
      </c>
    </row>
    <row r="1433" spans="1:27" x14ac:dyDescent="0.3">
      <c r="A1433" s="11" t="s">
        <v>1092</v>
      </c>
      <c r="B1433" s="11" t="str">
        <f>PROPER(VLOOKUP(A1433,Customer!$A$2:$J$501,9,FALSE))</f>
        <v>Sherry Cabrera</v>
      </c>
      <c r="C1433" s="11" t="str">
        <f>PROPER(VLOOKUP(A1433,Customer!$A$2:$H$501,3,FALSE))</f>
        <v>55</v>
      </c>
      <c r="D1433" s="11" t="str">
        <f>PROPER(VLOOKUP(A1433,Customer!$A$2:$H$501,4,FALSE))</f>
        <v>Male</v>
      </c>
      <c r="E1433" s="11" t="str">
        <f>PROPER(VLOOKUP(A1433,Customer!$A$2:$H$501,5,FALSE))</f>
        <v>Shannonview</v>
      </c>
      <c r="F1433" s="11" t="str">
        <f>PROPER(VLOOKUP(A1433,Customer!$A$2:$H$501,6,FALSE))</f>
        <v>Pennsylvania</v>
      </c>
      <c r="G1433" s="11" t="str">
        <f>VLOOKUP(A1433,Customer!$A$2:$H$501,7,FALSE)</f>
        <v>USA</v>
      </c>
      <c r="H1433" s="11" t="str">
        <f>PROPER(VLOOKUP(A1433,Customer!$A$1:$J$501,10,FALSE))</f>
        <v>Silver</v>
      </c>
      <c r="I1433" s="11" t="s">
        <v>1626</v>
      </c>
      <c r="J1433" s="11" t="str">
        <f>VLOOKUP(I1433, Product!$A$2:$H$501, 2,FALSE)</f>
        <v>Portable Power Bank</v>
      </c>
      <c r="K1433" s="11" t="str">
        <f>VLOOKUP(I1433,Product!$A$2:$H$501,3,FALSE)</f>
        <v>Electronics</v>
      </c>
      <c r="L1433" s="11" t="str">
        <f>VLOOKUP(I1433, Product!$A$2:$H$501, 4,FALSE)</f>
        <v>Mobile</v>
      </c>
      <c r="M1433" s="11" t="str">
        <f>VLOOKUP(I1433, Product!$A$2:$H$501,5,FALSE)</f>
        <v>Cummings and Sons</v>
      </c>
      <c r="N1433" s="12">
        <f>VLOOKUP(I1433, Product!$A$2:$I$501,8,FALSE)</f>
        <v>326.06</v>
      </c>
      <c r="O1433" s="12">
        <f>VLOOKUP(I1433, Product!$A$2:$I$501,9,FALSE)</f>
        <v>301</v>
      </c>
      <c r="P1433" s="11" t="s">
        <v>1779</v>
      </c>
      <c r="Q1433" s="11" t="str">
        <f>VLOOKUP(P1433,Store_Dim!$A$2:$E$21,2,FALSE)</f>
        <v>Martinez-Mullins</v>
      </c>
      <c r="R1433" s="11" t="str">
        <f>VLOOKUP(P1433,Store_Dim!$A$2:$E$21,3,FALSE)</f>
        <v>South</v>
      </c>
      <c r="S1433" s="11" t="str">
        <f>VLOOKUP(P1433,Store_Dim!$A$2:$E$21,4,FALSE)</f>
        <v>Williamsfurt</v>
      </c>
      <c r="T1433" s="11" t="str">
        <f>VLOOKUP(P1433,Store_Dim!$A$2:$E$21,5,FALSE)</f>
        <v>Online</v>
      </c>
      <c r="U1433" s="11" t="s">
        <v>2313</v>
      </c>
      <c r="V1433" s="14">
        <f>VLOOKUP(Table1[[#This Row],[Sales_ID]],Sales!$A$2:$O$2001,2,FALSE)</f>
        <v>45811</v>
      </c>
      <c r="W1433" s="15">
        <f>VLOOKUP(Table1[[#This Row],[Sales_ID]],Sales!$A$2:$O$2001,12,FALSE)</f>
        <v>4</v>
      </c>
      <c r="X1433" s="16" t="str">
        <f>TEXT(VLOOKUP(Table1[[#This Row],[Sales_ID]],Sales!$A$2:$O$2001,13,FALSE),"₹#,##0")</f>
        <v>₹284</v>
      </c>
      <c r="Y1433" s="51">
        <f>VLOOKUP(Table1[[#This Row],[Sales_ID]],Sales!$A$2:$O$2001,14,FALSE)</f>
        <v>0.02</v>
      </c>
      <c r="Z1433" s="11" t="str">
        <f>VLOOKUP(Table1[[#This Row],[Sales_ID]],Sales!$A$2:$O$2001,10,FALSE)</f>
        <v>Credit Card</v>
      </c>
      <c r="AA1433" s="50">
        <f>VLOOKUP(Table1[[#This Row],[Sales_ID]],Sales!$A$2:$O$2001,15,FALSE)</f>
        <v>1115.0047999999999</v>
      </c>
    </row>
    <row r="1434" spans="1:27" x14ac:dyDescent="0.3">
      <c r="A1434" s="11" t="s">
        <v>1260</v>
      </c>
      <c r="B1434" s="11" t="str">
        <f>PROPER(VLOOKUP(A1434,Customer!$A$2:$J$501,9,FALSE))</f>
        <v>Eric Wolfe</v>
      </c>
      <c r="C1434" s="11" t="str">
        <f>PROPER(VLOOKUP(A1434,Customer!$A$2:$H$501,3,FALSE))</f>
        <v>18</v>
      </c>
      <c r="D1434" s="11" t="str">
        <f>PROPER(VLOOKUP(A1434,Customer!$A$2:$H$501,4,FALSE))</f>
        <v>Female</v>
      </c>
      <c r="E1434" s="11" t="str">
        <f>PROPER(VLOOKUP(A1434,Customer!$A$2:$H$501,5,FALSE))</f>
        <v>Garciaview</v>
      </c>
      <c r="F1434" s="11" t="str">
        <f>PROPER(VLOOKUP(A1434,Customer!$A$2:$H$501,6,FALSE))</f>
        <v>Louisiana</v>
      </c>
      <c r="G1434" s="11" t="str">
        <f>VLOOKUP(A1434,Customer!$A$2:$H$501,7,FALSE)</f>
        <v>USA</v>
      </c>
      <c r="H1434" s="11" t="str">
        <f>PROPER(VLOOKUP(A1434,Customer!$A$1:$J$501,10,FALSE))</f>
        <v>Gold</v>
      </c>
      <c r="I1434" s="11" t="s">
        <v>1694</v>
      </c>
      <c r="J1434" s="11" t="str">
        <f>VLOOKUP(I1434, Product!$A$2:$H$501, 2,FALSE)</f>
        <v>Shin Guards – Adult</v>
      </c>
      <c r="K1434" s="11" t="str">
        <f>VLOOKUP(I1434,Product!$A$2:$H$501,3,FALSE)</f>
        <v>Sports</v>
      </c>
      <c r="L1434" s="11" t="str">
        <f>VLOOKUP(I1434, Product!$A$2:$H$501, 4,FALSE)</f>
        <v>Team Sports</v>
      </c>
      <c r="M1434" s="11" t="str">
        <f>VLOOKUP(I1434, Product!$A$2:$H$501,5,FALSE)</f>
        <v>French Ltd</v>
      </c>
      <c r="N1434" s="12">
        <f>VLOOKUP(I1434, Product!$A$2:$I$501,8,FALSE)</f>
        <v>107.06</v>
      </c>
      <c r="O1434" s="12">
        <f>VLOOKUP(I1434, Product!$A$2:$I$501,9,FALSE)</f>
        <v>359</v>
      </c>
      <c r="P1434" s="11" t="s">
        <v>1797</v>
      </c>
      <c r="Q1434" s="11" t="str">
        <f>VLOOKUP(P1434,Store_Dim!$A$2:$E$21,2,FALSE)</f>
        <v>Gardner, Humphrey and Contreras</v>
      </c>
      <c r="R1434" s="11" t="str">
        <f>VLOOKUP(P1434,Store_Dim!$A$2:$E$21,3,FALSE)</f>
        <v>East</v>
      </c>
      <c r="S1434" s="11" t="str">
        <f>VLOOKUP(P1434,Store_Dim!$A$2:$E$21,4,FALSE)</f>
        <v>Johnsonville</v>
      </c>
      <c r="T1434" s="11" t="str">
        <f>VLOOKUP(P1434,Store_Dim!$A$2:$E$21,5,FALSE)</f>
        <v>Flagship</v>
      </c>
      <c r="U1434" s="11" t="s">
        <v>2314</v>
      </c>
      <c r="V1434" s="14">
        <f>VLOOKUP(Table1[[#This Row],[Sales_ID]],Sales!$A$2:$O$2001,2,FALSE)</f>
        <v>45726</v>
      </c>
      <c r="W1434" s="15">
        <f>VLOOKUP(Table1[[#This Row],[Sales_ID]],Sales!$A$2:$O$2001,12,FALSE)</f>
        <v>4</v>
      </c>
      <c r="X1434" s="16" t="str">
        <f>TEXT(VLOOKUP(Table1[[#This Row],[Sales_ID]],Sales!$A$2:$O$2001,13,FALSE),"₹#,##0")</f>
        <v>₹923</v>
      </c>
      <c r="Y1434" s="51">
        <f>VLOOKUP(Table1[[#This Row],[Sales_ID]],Sales!$A$2:$O$2001,14,FALSE)</f>
        <v>0.16</v>
      </c>
      <c r="Z1434" s="11" t="str">
        <f>VLOOKUP(Table1[[#This Row],[Sales_ID]],Sales!$A$2:$O$2001,10,FALSE)</f>
        <v>Credit Card</v>
      </c>
      <c r="AA1434" s="50">
        <f>VLOOKUP(Table1[[#This Row],[Sales_ID]],Sales!$A$2:$O$2001,15,FALSE)</f>
        <v>3100.2384000000002</v>
      </c>
    </row>
    <row r="1435" spans="1:27" x14ac:dyDescent="0.3">
      <c r="A1435" s="11" t="s">
        <v>875</v>
      </c>
      <c r="B1435" s="11" t="str">
        <f>PROPER(VLOOKUP(A1435,Customer!$A$2:$J$501,9,FALSE))</f>
        <v>Shannon Miller</v>
      </c>
      <c r="C1435" s="11" t="str">
        <f>PROPER(VLOOKUP(A1435,Customer!$A$2:$H$501,3,FALSE))</f>
        <v>22</v>
      </c>
      <c r="D1435" s="11" t="str">
        <f>PROPER(VLOOKUP(A1435,Customer!$A$2:$H$501,4,FALSE))</f>
        <v>Male</v>
      </c>
      <c r="E1435" s="11" t="str">
        <f>PROPER(VLOOKUP(A1435,Customer!$A$2:$H$501,5,FALSE))</f>
        <v>North Austinport</v>
      </c>
      <c r="F1435" s="11" t="str">
        <f>PROPER(VLOOKUP(A1435,Customer!$A$2:$H$501,6,FALSE))</f>
        <v>Kentucky</v>
      </c>
      <c r="G1435" s="11" t="str">
        <f>VLOOKUP(A1435,Customer!$A$2:$H$501,7,FALSE)</f>
        <v>USA</v>
      </c>
      <c r="H1435" s="11" t="str">
        <f>PROPER(VLOOKUP(A1435,Customer!$A$1:$J$501,10,FALSE))</f>
        <v>Gold</v>
      </c>
      <c r="I1435" s="11" t="s">
        <v>1620</v>
      </c>
      <c r="J1435" s="11" t="str">
        <f>VLOOKUP(I1435, Product!$A$2:$H$501, 2,FALSE)</f>
        <v>Women's Summer Dress</v>
      </c>
      <c r="K1435" s="11" t="str">
        <f>VLOOKUP(I1435,Product!$A$2:$H$501,3,FALSE)</f>
        <v>Clothing</v>
      </c>
      <c r="L1435" s="11" t="str">
        <f>VLOOKUP(I1435, Product!$A$2:$H$501, 4,FALSE)</f>
        <v>Tops</v>
      </c>
      <c r="M1435" s="11" t="str">
        <f>VLOOKUP(I1435, Product!$A$2:$H$501,5,FALSE)</f>
        <v>Smith-Mills</v>
      </c>
      <c r="N1435" s="12">
        <f>VLOOKUP(I1435, Product!$A$2:$I$501,8,FALSE)</f>
        <v>223.43</v>
      </c>
      <c r="O1435" s="12">
        <f>VLOOKUP(I1435, Product!$A$2:$I$501,9,FALSE)</f>
        <v>154</v>
      </c>
      <c r="P1435" s="11" t="s">
        <v>1776</v>
      </c>
      <c r="Q1435" s="11" t="str">
        <f>VLOOKUP(P1435,Store_Dim!$A$2:$E$21,2,FALSE)</f>
        <v>Benson-Elliott</v>
      </c>
      <c r="R1435" s="11" t="str">
        <f>VLOOKUP(P1435,Store_Dim!$A$2:$E$21,3,FALSE)</f>
        <v>East</v>
      </c>
      <c r="S1435" s="11" t="str">
        <f>VLOOKUP(P1435,Store_Dim!$A$2:$E$21,4,FALSE)</f>
        <v>Port Josephberg</v>
      </c>
      <c r="T1435" s="11" t="str">
        <f>VLOOKUP(P1435,Store_Dim!$A$2:$E$21,5,FALSE)</f>
        <v>Online</v>
      </c>
      <c r="U1435" s="11" t="s">
        <v>2315</v>
      </c>
      <c r="V1435" s="14">
        <f>VLOOKUP(Table1[[#This Row],[Sales_ID]],Sales!$A$2:$O$2001,2,FALSE)</f>
        <v>45644</v>
      </c>
      <c r="W1435" s="15">
        <f>VLOOKUP(Table1[[#This Row],[Sales_ID]],Sales!$A$2:$O$2001,12,FALSE)</f>
        <v>2</v>
      </c>
      <c r="X1435" s="16" t="str">
        <f>TEXT(VLOOKUP(Table1[[#This Row],[Sales_ID]],Sales!$A$2:$O$2001,13,FALSE),"₹#,##0")</f>
        <v>₹993</v>
      </c>
      <c r="Y1435" s="51">
        <f>VLOOKUP(Table1[[#This Row],[Sales_ID]],Sales!$A$2:$O$2001,14,FALSE)</f>
        <v>0.28000000000000003</v>
      </c>
      <c r="Z1435" s="11" t="str">
        <f>VLOOKUP(Table1[[#This Row],[Sales_ID]],Sales!$A$2:$O$2001,10,FALSE)</f>
        <v>Credit Card</v>
      </c>
      <c r="AA1435" s="50">
        <f>VLOOKUP(Table1[[#This Row],[Sales_ID]],Sales!$A$2:$O$2001,15,FALSE)</f>
        <v>1429.2719999999999</v>
      </c>
    </row>
    <row r="1436" spans="1:27" x14ac:dyDescent="0.3">
      <c r="A1436" s="11" t="s">
        <v>1304</v>
      </c>
      <c r="B1436" s="11" t="str">
        <f>PROPER(VLOOKUP(A1436,Customer!$A$2:$J$501,9,FALSE))</f>
        <v>Dr. Tamara White Md</v>
      </c>
      <c r="C1436" s="11" t="str">
        <f>PROPER(VLOOKUP(A1436,Customer!$A$2:$H$501,3,FALSE))</f>
        <v>60</v>
      </c>
      <c r="D1436" s="11" t="str">
        <f>PROPER(VLOOKUP(A1436,Customer!$A$2:$H$501,4,FALSE))</f>
        <v>Male</v>
      </c>
      <c r="E1436" s="11" t="str">
        <f>PROPER(VLOOKUP(A1436,Customer!$A$2:$H$501,5,FALSE))</f>
        <v>New Benjamin</v>
      </c>
      <c r="F1436" s="11" t="str">
        <f>PROPER(VLOOKUP(A1436,Customer!$A$2:$H$501,6,FALSE))</f>
        <v>North Carolina</v>
      </c>
      <c r="G1436" s="11" t="str">
        <f>VLOOKUP(A1436,Customer!$A$2:$H$501,7,FALSE)</f>
        <v>USA</v>
      </c>
      <c r="H1436" s="11" t="str">
        <f>PROPER(VLOOKUP(A1436,Customer!$A$1:$J$501,10,FALSE))</f>
        <v>Bronze</v>
      </c>
      <c r="I1436" s="11" t="s">
        <v>1590</v>
      </c>
      <c r="J1436" s="11" t="str">
        <f>VLOOKUP(I1436, Product!$A$2:$H$501, 2,FALSE)</f>
        <v>Multi-Purpose Storage Box</v>
      </c>
      <c r="K1436" s="11" t="str">
        <f>VLOOKUP(I1436,Product!$A$2:$H$501,3,FALSE)</f>
        <v>Home</v>
      </c>
      <c r="L1436" s="11" t="str">
        <f>VLOOKUP(I1436, Product!$A$2:$H$501, 4,FALSE)</f>
        <v>Storage</v>
      </c>
      <c r="M1436" s="11" t="str">
        <f>VLOOKUP(I1436, Product!$A$2:$H$501,5,FALSE)</f>
        <v>Gardner-Montes</v>
      </c>
      <c r="N1436" s="12">
        <f>VLOOKUP(I1436, Product!$A$2:$I$501,8,FALSE)</f>
        <v>123.46</v>
      </c>
      <c r="O1436" s="12">
        <f>VLOOKUP(I1436, Product!$A$2:$I$501,9,FALSE)</f>
        <v>76</v>
      </c>
      <c r="P1436" s="11" t="s">
        <v>1804</v>
      </c>
      <c r="Q1436" s="11" t="str">
        <f>VLOOKUP(P1436,Store_Dim!$A$2:$E$21,2,FALSE)</f>
        <v>Frederick-Wright</v>
      </c>
      <c r="R1436" s="11" t="str">
        <f>VLOOKUP(P1436,Store_Dim!$A$2:$E$21,3,FALSE)</f>
        <v>West</v>
      </c>
      <c r="S1436" s="11" t="str">
        <f>VLOOKUP(P1436,Store_Dim!$A$2:$E$21,4,FALSE)</f>
        <v>New Jimmymouth</v>
      </c>
      <c r="T1436" s="11" t="str">
        <f>VLOOKUP(P1436,Store_Dim!$A$2:$E$21,5,FALSE)</f>
        <v>Flagship</v>
      </c>
      <c r="U1436" s="11" t="s">
        <v>1875</v>
      </c>
      <c r="V1436" s="14">
        <f>VLOOKUP(Table1[[#This Row],[Sales_ID]],Sales!$A$2:$O$2001,2,FALSE)</f>
        <v>45607</v>
      </c>
      <c r="W1436" s="15">
        <f>VLOOKUP(Table1[[#This Row],[Sales_ID]],Sales!$A$2:$O$2001,12,FALSE)</f>
        <v>2</v>
      </c>
      <c r="X1436" s="16" t="str">
        <f>TEXT(VLOOKUP(Table1[[#This Row],[Sales_ID]],Sales!$A$2:$O$2001,13,FALSE),"₹#,##0")</f>
        <v>₹385</v>
      </c>
      <c r="Y1436" s="51">
        <f>VLOOKUP(Table1[[#This Row],[Sales_ID]],Sales!$A$2:$O$2001,14,FALSE)</f>
        <v>0.08</v>
      </c>
      <c r="Z1436" s="11" t="str">
        <f>VLOOKUP(Table1[[#This Row],[Sales_ID]],Sales!$A$2:$O$2001,10,FALSE)</f>
        <v>COD</v>
      </c>
      <c r="AA1436" s="50">
        <f>VLOOKUP(Table1[[#This Row],[Sales_ID]],Sales!$A$2:$O$2001,15,FALSE)</f>
        <v>707.77440000000013</v>
      </c>
    </row>
    <row r="1437" spans="1:27" x14ac:dyDescent="0.3">
      <c r="A1437" s="11" t="s">
        <v>1298</v>
      </c>
      <c r="B1437" s="11" t="str">
        <f>PROPER(VLOOKUP(A1437,Customer!$A$2:$J$501,9,FALSE))</f>
        <v>Luke Parks</v>
      </c>
      <c r="C1437" s="11" t="str">
        <f>PROPER(VLOOKUP(A1437,Customer!$A$2:$H$501,3,FALSE))</f>
        <v>60</v>
      </c>
      <c r="D1437" s="11" t="str">
        <f>PROPER(VLOOKUP(A1437,Customer!$A$2:$H$501,4,FALSE))</f>
        <v>Female</v>
      </c>
      <c r="E1437" s="11" t="str">
        <f>PROPER(VLOOKUP(A1437,Customer!$A$2:$H$501,5,FALSE))</f>
        <v>West Mario</v>
      </c>
      <c r="F1437" s="11" t="str">
        <f>PROPER(VLOOKUP(A1437,Customer!$A$2:$H$501,6,FALSE))</f>
        <v>New Hampshire</v>
      </c>
      <c r="G1437" s="11" t="str">
        <f>VLOOKUP(A1437,Customer!$A$2:$H$501,7,FALSE)</f>
        <v>USA</v>
      </c>
      <c r="H1437" s="11" t="str">
        <f>PROPER(VLOOKUP(A1437,Customer!$A$1:$J$501,10,FALSE))</f>
        <v>Silver</v>
      </c>
      <c r="I1437" s="11" t="s">
        <v>1726</v>
      </c>
      <c r="J1437" s="11" t="str">
        <f>VLOOKUP(I1437, Product!$A$2:$H$501, 2,FALSE)</f>
        <v>Face Foundation Kit</v>
      </c>
      <c r="K1437" s="11" t="str">
        <f>VLOOKUP(I1437,Product!$A$2:$H$501,3,FALSE)</f>
        <v>Beauty</v>
      </c>
      <c r="L1437" s="11" t="str">
        <f>VLOOKUP(I1437, Product!$A$2:$H$501, 4,FALSE)</f>
        <v>Makeup</v>
      </c>
      <c r="M1437" s="11" t="str">
        <f>VLOOKUP(I1437, Product!$A$2:$H$501,5,FALSE)</f>
        <v>Taylor-Elliott</v>
      </c>
      <c r="N1437" s="12">
        <f>VLOOKUP(I1437, Product!$A$2:$I$501,8,FALSE)</f>
        <v>183.04</v>
      </c>
      <c r="O1437" s="12">
        <f>VLOOKUP(I1437, Product!$A$2:$I$501,9,FALSE)</f>
        <v>457</v>
      </c>
      <c r="P1437" s="11" t="s">
        <v>1810</v>
      </c>
      <c r="Q1437" s="11" t="str">
        <f>VLOOKUP(P1437,Store_Dim!$A$2:$E$21,2,FALSE)</f>
        <v>Guerrero-Schmitt</v>
      </c>
      <c r="R1437" s="11" t="str">
        <f>VLOOKUP(P1437,Store_Dim!$A$2:$E$21,3,FALSE)</f>
        <v>East</v>
      </c>
      <c r="S1437" s="11" t="str">
        <f>VLOOKUP(P1437,Store_Dim!$A$2:$E$21,4,FALSE)</f>
        <v>East Stevechester</v>
      </c>
      <c r="T1437" s="11" t="str">
        <f>VLOOKUP(P1437,Store_Dim!$A$2:$E$21,5,FALSE)</f>
        <v>Flagship</v>
      </c>
      <c r="U1437" s="11" t="s">
        <v>2316</v>
      </c>
      <c r="V1437" s="14">
        <f>VLOOKUP(Table1[[#This Row],[Sales_ID]],Sales!$A$2:$O$2001,2,FALSE)</f>
        <v>45371</v>
      </c>
      <c r="W1437" s="15">
        <f>VLOOKUP(Table1[[#This Row],[Sales_ID]],Sales!$A$2:$O$2001,12,FALSE)</f>
        <v>1</v>
      </c>
      <c r="X1437" s="16" t="str">
        <f>TEXT(VLOOKUP(Table1[[#This Row],[Sales_ID]],Sales!$A$2:$O$2001,13,FALSE),"₹#,##0")</f>
        <v>₹170</v>
      </c>
      <c r="Y1437" s="51">
        <f>VLOOKUP(Table1[[#This Row],[Sales_ID]],Sales!$A$2:$O$2001,14,FALSE)</f>
        <v>0.03</v>
      </c>
      <c r="Z1437" s="11" t="str">
        <f>VLOOKUP(Table1[[#This Row],[Sales_ID]],Sales!$A$2:$O$2001,10,FALSE)</f>
        <v>Credit Card</v>
      </c>
      <c r="AA1437" s="50">
        <f>VLOOKUP(Table1[[#This Row],[Sales_ID]],Sales!$A$2:$O$2001,15,FALSE)</f>
        <v>165.31710000000001</v>
      </c>
    </row>
    <row r="1438" spans="1:27" x14ac:dyDescent="0.3">
      <c r="A1438" s="11" t="s">
        <v>722</v>
      </c>
      <c r="B1438" s="11" t="str">
        <f>PROPER(VLOOKUP(A1438,Customer!$A$2:$J$501,9,FALSE))</f>
        <v>Robert Harris</v>
      </c>
      <c r="C1438" s="11" t="str">
        <f>PROPER(VLOOKUP(A1438,Customer!$A$2:$H$501,3,FALSE))</f>
        <v>50</v>
      </c>
      <c r="D1438" s="11" t="str">
        <f>PROPER(VLOOKUP(A1438,Customer!$A$2:$H$501,4,FALSE))</f>
        <v>Male</v>
      </c>
      <c r="E1438" s="11" t="str">
        <f>PROPER(VLOOKUP(A1438,Customer!$A$2:$H$501,5,FALSE))</f>
        <v>East Jeremy</v>
      </c>
      <c r="F1438" s="11" t="str">
        <f>PROPER(VLOOKUP(A1438,Customer!$A$2:$H$501,6,FALSE))</f>
        <v>Iowa</v>
      </c>
      <c r="G1438" s="11" t="str">
        <f>VLOOKUP(A1438,Customer!$A$2:$H$501,7,FALSE)</f>
        <v>USA</v>
      </c>
      <c r="H1438" s="11" t="str">
        <f>PROPER(VLOOKUP(A1438,Customer!$A$1:$J$501,10,FALSE))</f>
        <v>Platinum</v>
      </c>
      <c r="I1438" s="11" t="s">
        <v>1692</v>
      </c>
      <c r="J1438" s="11" t="str">
        <f>VLOOKUP(I1438, Product!$A$2:$H$501, 2,FALSE)</f>
        <v>Professional Jump Rope</v>
      </c>
      <c r="K1438" s="11" t="str">
        <f>VLOOKUP(I1438,Product!$A$2:$H$501,3,FALSE)</f>
        <v>Sports</v>
      </c>
      <c r="L1438" s="11" t="str">
        <f>VLOOKUP(I1438, Product!$A$2:$H$501, 4,FALSE)</f>
        <v>Fitness</v>
      </c>
      <c r="M1438" s="11" t="str">
        <f>VLOOKUP(I1438, Product!$A$2:$H$501,5,FALSE)</f>
        <v>Davis PLC</v>
      </c>
      <c r="N1438" s="12">
        <f>VLOOKUP(I1438, Product!$A$2:$I$501,8,FALSE)</f>
        <v>477.61</v>
      </c>
      <c r="O1438" s="12">
        <f>VLOOKUP(I1438, Product!$A$2:$I$501,9,FALSE)</f>
        <v>300</v>
      </c>
      <c r="P1438" s="11" t="s">
        <v>1761</v>
      </c>
      <c r="Q1438" s="11" t="str">
        <f>VLOOKUP(P1438,Store_Dim!$A$2:$E$21,2,FALSE)</f>
        <v>Black-Horn</v>
      </c>
      <c r="R1438" s="11" t="str">
        <f>VLOOKUP(P1438,Store_Dim!$A$2:$E$21,3,FALSE)</f>
        <v>South</v>
      </c>
      <c r="S1438" s="11" t="str">
        <f>VLOOKUP(P1438,Store_Dim!$A$2:$E$21,4,FALSE)</f>
        <v>North Nancyview</v>
      </c>
      <c r="T1438" s="11" t="str">
        <f>VLOOKUP(P1438,Store_Dim!$A$2:$E$21,5,FALSE)</f>
        <v>Outlet</v>
      </c>
      <c r="U1438" s="11" t="s">
        <v>2317</v>
      </c>
      <c r="V1438" s="14">
        <f>VLOOKUP(Table1[[#This Row],[Sales_ID]],Sales!$A$2:$O$2001,2,FALSE)</f>
        <v>45462</v>
      </c>
      <c r="W1438" s="15">
        <f>VLOOKUP(Table1[[#This Row],[Sales_ID]],Sales!$A$2:$O$2001,12,FALSE)</f>
        <v>3</v>
      </c>
      <c r="X1438" s="16" t="str">
        <f>TEXT(VLOOKUP(Table1[[#This Row],[Sales_ID]],Sales!$A$2:$O$2001,13,FALSE),"₹#,##0")</f>
        <v>₹481</v>
      </c>
      <c r="Y1438" s="51">
        <f>VLOOKUP(Table1[[#This Row],[Sales_ID]],Sales!$A$2:$O$2001,14,FALSE)</f>
        <v>0.03</v>
      </c>
      <c r="Z1438" s="11" t="str">
        <f>VLOOKUP(Table1[[#This Row],[Sales_ID]],Sales!$A$2:$O$2001,10,FALSE)</f>
        <v>Credit Card</v>
      </c>
      <c r="AA1438" s="50">
        <f>VLOOKUP(Table1[[#This Row],[Sales_ID]],Sales!$A$2:$O$2001,15,FALSE)</f>
        <v>1398.2841000000001</v>
      </c>
    </row>
    <row r="1439" spans="1:27" x14ac:dyDescent="0.3">
      <c r="A1439" s="11" t="s">
        <v>523</v>
      </c>
      <c r="B1439" s="11" t="str">
        <f>PROPER(VLOOKUP(A1439,Customer!$A$2:$J$501,9,FALSE))</f>
        <v>Maria Sanchez</v>
      </c>
      <c r="C1439" s="11" t="str">
        <f>PROPER(VLOOKUP(A1439,Customer!$A$2:$H$501,3,FALSE))</f>
        <v>46</v>
      </c>
      <c r="D1439" s="11" t="str">
        <f>PROPER(VLOOKUP(A1439,Customer!$A$2:$H$501,4,FALSE))</f>
        <v>Male</v>
      </c>
      <c r="E1439" s="11" t="str">
        <f>PROPER(VLOOKUP(A1439,Customer!$A$2:$H$501,5,FALSE))</f>
        <v>East Peterbury</v>
      </c>
      <c r="F1439" s="11" t="str">
        <f>PROPER(VLOOKUP(A1439,Customer!$A$2:$H$501,6,FALSE))</f>
        <v>North Dakota</v>
      </c>
      <c r="G1439" s="11" t="str">
        <f>VLOOKUP(A1439,Customer!$A$2:$H$501,7,FALSE)</f>
        <v>USA</v>
      </c>
      <c r="H1439" s="11" t="str">
        <f>PROPER(VLOOKUP(A1439,Customer!$A$1:$J$501,10,FALSE))</f>
        <v>Bronze</v>
      </c>
      <c r="I1439" s="11" t="s">
        <v>1646</v>
      </c>
      <c r="J1439" s="11" t="str">
        <f>VLOOKUP(I1439, Product!$A$2:$H$501, 2,FALSE)</f>
        <v>Men's Roll-On Perfume</v>
      </c>
      <c r="K1439" s="11" t="str">
        <f>VLOOKUP(I1439,Product!$A$2:$H$501,3,FALSE)</f>
        <v>Beauty</v>
      </c>
      <c r="L1439" s="11" t="str">
        <f>VLOOKUP(I1439, Product!$A$2:$H$501, 4,FALSE)</f>
        <v>Fragrance</v>
      </c>
      <c r="M1439" s="11" t="str">
        <f>VLOOKUP(I1439, Product!$A$2:$H$501,5,FALSE)</f>
        <v>Sullivan and Sons</v>
      </c>
      <c r="N1439" s="12">
        <f>VLOOKUP(I1439, Product!$A$2:$I$501,8,FALSE)</f>
        <v>43.29</v>
      </c>
      <c r="O1439" s="12">
        <f>VLOOKUP(I1439, Product!$A$2:$I$501,9,FALSE)</f>
        <v>267</v>
      </c>
      <c r="P1439" s="11" t="s">
        <v>1779</v>
      </c>
      <c r="Q1439" s="11" t="str">
        <f>VLOOKUP(P1439,Store_Dim!$A$2:$E$21,2,FALSE)</f>
        <v>Martinez-Mullins</v>
      </c>
      <c r="R1439" s="11" t="str">
        <f>VLOOKUP(P1439,Store_Dim!$A$2:$E$21,3,FALSE)</f>
        <v>South</v>
      </c>
      <c r="S1439" s="11" t="str">
        <f>VLOOKUP(P1439,Store_Dim!$A$2:$E$21,4,FALSE)</f>
        <v>Williamsfurt</v>
      </c>
      <c r="T1439" s="11" t="str">
        <f>VLOOKUP(P1439,Store_Dim!$A$2:$E$21,5,FALSE)</f>
        <v>Online</v>
      </c>
      <c r="U1439" s="11" t="s">
        <v>2318</v>
      </c>
      <c r="V1439" s="14">
        <f>VLOOKUP(Table1[[#This Row],[Sales_ID]],Sales!$A$2:$O$2001,2,FALSE)</f>
        <v>45632</v>
      </c>
      <c r="W1439" s="15">
        <f>VLOOKUP(Table1[[#This Row],[Sales_ID]],Sales!$A$2:$O$2001,12,FALSE)</f>
        <v>2</v>
      </c>
      <c r="X1439" s="16" t="str">
        <f>TEXT(VLOOKUP(Table1[[#This Row],[Sales_ID]],Sales!$A$2:$O$2001,13,FALSE),"₹#,##0")</f>
        <v>₹956</v>
      </c>
      <c r="Y1439" s="51">
        <f>VLOOKUP(Table1[[#This Row],[Sales_ID]],Sales!$A$2:$O$2001,14,FALSE)</f>
        <v>0.28999999999999998</v>
      </c>
      <c r="Z1439" s="11" t="str">
        <f>VLOOKUP(Table1[[#This Row],[Sales_ID]],Sales!$A$2:$O$2001,10,FALSE)</f>
        <v>COD</v>
      </c>
      <c r="AA1439" s="50">
        <f>VLOOKUP(Table1[[#This Row],[Sales_ID]],Sales!$A$2:$O$2001,15,FALSE)</f>
        <v>1357.0372</v>
      </c>
    </row>
    <row r="1440" spans="1:27" x14ac:dyDescent="0.3">
      <c r="A1440" s="11" t="s">
        <v>1395</v>
      </c>
      <c r="B1440" s="11" t="str">
        <f>PROPER(VLOOKUP(A1440,Customer!$A$2:$J$501,9,FALSE))</f>
        <v>Ashley Roberts</v>
      </c>
      <c r="C1440" s="11" t="str">
        <f>PROPER(VLOOKUP(A1440,Customer!$A$2:$H$501,3,FALSE))</f>
        <v>46</v>
      </c>
      <c r="D1440" s="11" t="str">
        <f>PROPER(VLOOKUP(A1440,Customer!$A$2:$H$501,4,FALSE))</f>
        <v>Male</v>
      </c>
      <c r="E1440" s="11" t="str">
        <f>PROPER(VLOOKUP(A1440,Customer!$A$2:$H$501,5,FALSE))</f>
        <v>Josephmouth</v>
      </c>
      <c r="F1440" s="11" t="str">
        <f>PROPER(VLOOKUP(A1440,Customer!$A$2:$H$501,6,FALSE))</f>
        <v>New Mexico</v>
      </c>
      <c r="G1440" s="11" t="str">
        <f>VLOOKUP(A1440,Customer!$A$2:$H$501,7,FALSE)</f>
        <v>USA</v>
      </c>
      <c r="H1440" s="11" t="str">
        <f>PROPER(VLOOKUP(A1440,Customer!$A$1:$J$501,10,FALSE))</f>
        <v>Gold</v>
      </c>
      <c r="I1440" s="11" t="s">
        <v>1692</v>
      </c>
      <c r="J1440" s="11" t="str">
        <f>VLOOKUP(I1440, Product!$A$2:$H$501, 2,FALSE)</f>
        <v>Professional Jump Rope</v>
      </c>
      <c r="K1440" s="11" t="str">
        <f>VLOOKUP(I1440,Product!$A$2:$H$501,3,FALSE)</f>
        <v>Sports</v>
      </c>
      <c r="L1440" s="11" t="str">
        <f>VLOOKUP(I1440, Product!$A$2:$H$501, 4,FALSE)</f>
        <v>Fitness</v>
      </c>
      <c r="M1440" s="11" t="str">
        <f>VLOOKUP(I1440, Product!$A$2:$H$501,5,FALSE)</f>
        <v>Davis PLC</v>
      </c>
      <c r="N1440" s="12">
        <f>VLOOKUP(I1440, Product!$A$2:$I$501,8,FALSE)</f>
        <v>477.61</v>
      </c>
      <c r="O1440" s="12">
        <f>VLOOKUP(I1440, Product!$A$2:$I$501,9,FALSE)</f>
        <v>300</v>
      </c>
      <c r="P1440" s="11" t="s">
        <v>1752</v>
      </c>
      <c r="Q1440" s="11" t="str">
        <f>VLOOKUP(P1440,Store_Dim!$A$2:$E$21,2,FALSE)</f>
        <v>Rivera-Warner</v>
      </c>
      <c r="R1440" s="11" t="str">
        <f>VLOOKUP(P1440,Store_Dim!$A$2:$E$21,3,FALSE)</f>
        <v>East</v>
      </c>
      <c r="S1440" s="11" t="str">
        <f>VLOOKUP(P1440,Store_Dim!$A$2:$E$21,4,FALSE)</f>
        <v>Washingtonfurt</v>
      </c>
      <c r="T1440" s="11" t="str">
        <f>VLOOKUP(P1440,Store_Dim!$A$2:$E$21,5,FALSE)</f>
        <v>Flagship</v>
      </c>
      <c r="U1440" s="11" t="s">
        <v>2319</v>
      </c>
      <c r="V1440" s="14">
        <f>VLOOKUP(Table1[[#This Row],[Sales_ID]],Sales!$A$2:$O$2001,2,FALSE)</f>
        <v>45863</v>
      </c>
      <c r="W1440" s="15">
        <f>VLOOKUP(Table1[[#This Row],[Sales_ID]],Sales!$A$2:$O$2001,12,FALSE)</f>
        <v>2</v>
      </c>
      <c r="X1440" s="16" t="str">
        <f>TEXT(VLOOKUP(Table1[[#This Row],[Sales_ID]],Sales!$A$2:$O$2001,13,FALSE),"₹#,##0")</f>
        <v>₹488</v>
      </c>
      <c r="Y1440" s="51">
        <f>VLOOKUP(Table1[[#This Row],[Sales_ID]],Sales!$A$2:$O$2001,14,FALSE)</f>
        <v>0.27</v>
      </c>
      <c r="Z1440" s="11" t="str">
        <f>VLOOKUP(Table1[[#This Row],[Sales_ID]],Sales!$A$2:$O$2001,10,FALSE)</f>
        <v>PayPal</v>
      </c>
      <c r="AA1440" s="50">
        <f>VLOOKUP(Table1[[#This Row],[Sales_ID]],Sales!$A$2:$O$2001,15,FALSE)</f>
        <v>712.50919999999996</v>
      </c>
    </row>
    <row r="1441" spans="1:27" x14ac:dyDescent="0.3">
      <c r="A1441" s="11" t="s">
        <v>770</v>
      </c>
      <c r="B1441" s="11" t="str">
        <f>PROPER(VLOOKUP(A1441,Customer!$A$2:$J$501,9,FALSE))</f>
        <v>William Hull</v>
      </c>
      <c r="C1441" s="11" t="str">
        <f>PROPER(VLOOKUP(A1441,Customer!$A$2:$H$501,3,FALSE))</f>
        <v>59</v>
      </c>
      <c r="D1441" s="11" t="str">
        <f>PROPER(VLOOKUP(A1441,Customer!$A$2:$H$501,4,FALSE))</f>
        <v>Female</v>
      </c>
      <c r="E1441" s="11" t="str">
        <f>PROPER(VLOOKUP(A1441,Customer!$A$2:$H$501,5,FALSE))</f>
        <v>Heathfort</v>
      </c>
      <c r="F1441" s="11" t="str">
        <f>PROPER(VLOOKUP(A1441,Customer!$A$2:$H$501,6,FALSE))</f>
        <v>Michigan</v>
      </c>
      <c r="G1441" s="11" t="str">
        <f>VLOOKUP(A1441,Customer!$A$2:$H$501,7,FALSE)</f>
        <v>USA</v>
      </c>
      <c r="H1441" s="11" t="str">
        <f>PROPER(VLOOKUP(A1441,Customer!$A$1:$J$501,10,FALSE))</f>
        <v>Platinum</v>
      </c>
      <c r="I1441" s="11" t="s">
        <v>1584</v>
      </c>
      <c r="J1441" s="11" t="str">
        <f>VLOOKUP(I1441, Product!$A$2:$H$501, 2,FALSE)</f>
        <v>Women's Denim Jeans</v>
      </c>
      <c r="K1441" s="11" t="str">
        <f>VLOOKUP(I1441,Product!$A$2:$H$501,3,FALSE)</f>
        <v>Clothing</v>
      </c>
      <c r="L1441" s="11" t="str">
        <f>VLOOKUP(I1441, Product!$A$2:$H$501, 4,FALSE)</f>
        <v>Bottoms</v>
      </c>
      <c r="M1441" s="11" t="str">
        <f>VLOOKUP(I1441, Product!$A$2:$H$501,5,FALSE)</f>
        <v>Guerra-Hendrix</v>
      </c>
      <c r="N1441" s="12">
        <f>VLOOKUP(I1441, Product!$A$2:$I$501,8,FALSE)</f>
        <v>265.73266666666666</v>
      </c>
      <c r="O1441" s="12">
        <f>VLOOKUP(I1441, Product!$A$2:$I$501,9,FALSE)</f>
        <v>343</v>
      </c>
      <c r="P1441" s="11" t="s">
        <v>1752</v>
      </c>
      <c r="Q1441" s="11" t="str">
        <f>VLOOKUP(P1441,Store_Dim!$A$2:$E$21,2,FALSE)</f>
        <v>Rivera-Warner</v>
      </c>
      <c r="R1441" s="11" t="str">
        <f>VLOOKUP(P1441,Store_Dim!$A$2:$E$21,3,FALSE)</f>
        <v>East</v>
      </c>
      <c r="S1441" s="11" t="str">
        <f>VLOOKUP(P1441,Store_Dim!$A$2:$E$21,4,FALSE)</f>
        <v>Washingtonfurt</v>
      </c>
      <c r="T1441" s="11" t="str">
        <f>VLOOKUP(P1441,Store_Dim!$A$2:$E$21,5,FALSE)</f>
        <v>Flagship</v>
      </c>
      <c r="U1441" s="11" t="s">
        <v>2320</v>
      </c>
      <c r="V1441" s="14">
        <f>VLOOKUP(Table1[[#This Row],[Sales_ID]],Sales!$A$2:$O$2001,2,FALSE)</f>
        <v>45501</v>
      </c>
      <c r="W1441" s="15">
        <f>VLOOKUP(Table1[[#This Row],[Sales_ID]],Sales!$A$2:$O$2001,12,FALSE)</f>
        <v>1</v>
      </c>
      <c r="X1441" s="16" t="str">
        <f>TEXT(VLOOKUP(Table1[[#This Row],[Sales_ID]],Sales!$A$2:$O$2001,13,FALSE),"₹#,##0")</f>
        <v>₹917</v>
      </c>
      <c r="Y1441" s="51">
        <f>VLOOKUP(Table1[[#This Row],[Sales_ID]],Sales!$A$2:$O$2001,14,FALSE)</f>
        <v>0.13</v>
      </c>
      <c r="Z1441" s="11" t="str">
        <f>VLOOKUP(Table1[[#This Row],[Sales_ID]],Sales!$A$2:$O$2001,10,FALSE)</f>
        <v>COD</v>
      </c>
      <c r="AA1441" s="50">
        <f>VLOOKUP(Table1[[#This Row],[Sales_ID]],Sales!$A$2:$O$2001,15,FALSE)</f>
        <v>797.93790000000001</v>
      </c>
    </row>
    <row r="1442" spans="1:27" x14ac:dyDescent="0.3">
      <c r="A1442" s="11" t="s">
        <v>1020</v>
      </c>
      <c r="B1442" s="11" t="str">
        <f>PROPER(VLOOKUP(A1442,Customer!$A$2:$J$501,9,FALSE))</f>
        <v>Alex Mann Ii</v>
      </c>
      <c r="C1442" s="11" t="str">
        <f>PROPER(VLOOKUP(A1442,Customer!$A$2:$H$501,3,FALSE))</f>
        <v>58</v>
      </c>
      <c r="D1442" s="11" t="str">
        <f>PROPER(VLOOKUP(A1442,Customer!$A$2:$H$501,4,FALSE))</f>
        <v>Male</v>
      </c>
      <c r="E1442" s="11" t="str">
        <f>PROPER(VLOOKUP(A1442,Customer!$A$2:$H$501,5,FALSE))</f>
        <v>South Zacharychester</v>
      </c>
      <c r="F1442" s="11" t="str">
        <f>PROPER(VLOOKUP(A1442,Customer!$A$2:$H$501,6,FALSE))</f>
        <v>Oklahoma</v>
      </c>
      <c r="G1442" s="11" t="str">
        <f>VLOOKUP(A1442,Customer!$A$2:$H$501,7,FALSE)</f>
        <v>USA</v>
      </c>
      <c r="H1442" s="11" t="str">
        <f>PROPER(VLOOKUP(A1442,Customer!$A$1:$J$501,10,FALSE))</f>
        <v>Bronze</v>
      </c>
      <c r="I1442" s="11" t="s">
        <v>1562</v>
      </c>
      <c r="J1442" s="11" t="str">
        <f>VLOOKUP(I1442, Product!$A$2:$H$501, 2,FALSE)</f>
        <v>Wireless Bluetooth Earbuds</v>
      </c>
      <c r="K1442" s="11" t="str">
        <f>VLOOKUP(I1442,Product!$A$2:$H$501,3,FALSE)</f>
        <v>Electronics</v>
      </c>
      <c r="L1442" s="11" t="str">
        <f>VLOOKUP(I1442, Product!$A$2:$H$501, 4,FALSE)</f>
        <v>Audio</v>
      </c>
      <c r="M1442" s="11" t="str">
        <f>VLOOKUP(I1442, Product!$A$2:$H$501,5,FALSE)</f>
        <v>Perez-Johnston</v>
      </c>
      <c r="N1442" s="12">
        <f>VLOOKUP(I1442, Product!$A$2:$I$501,8,FALSE)</f>
        <v>439.07</v>
      </c>
      <c r="O1442" s="12">
        <f>VLOOKUP(I1442, Product!$A$2:$I$501,9,FALSE)</f>
        <v>142</v>
      </c>
      <c r="P1442" s="11" t="s">
        <v>1773</v>
      </c>
      <c r="Q1442" s="11" t="str">
        <f>VLOOKUP(P1442,Store_Dim!$A$2:$E$21,2,FALSE)</f>
        <v>Gray Ltd</v>
      </c>
      <c r="R1442" s="11" t="str">
        <f>VLOOKUP(P1442,Store_Dim!$A$2:$E$21,3,FALSE)</f>
        <v>North</v>
      </c>
      <c r="S1442" s="11" t="str">
        <f>VLOOKUP(P1442,Store_Dim!$A$2:$E$21,4,FALSE)</f>
        <v>New Michaelchester</v>
      </c>
      <c r="T1442" s="11" t="str">
        <f>VLOOKUP(P1442,Store_Dim!$A$2:$E$21,5,FALSE)</f>
        <v>Outlet</v>
      </c>
      <c r="U1442" s="11" t="s">
        <v>2321</v>
      </c>
      <c r="V1442" s="14">
        <f>VLOOKUP(Table1[[#This Row],[Sales_ID]],Sales!$A$2:$O$2001,2,FALSE)</f>
        <v>45568</v>
      </c>
      <c r="W1442" s="15">
        <f>VLOOKUP(Table1[[#This Row],[Sales_ID]],Sales!$A$2:$O$2001,12,FALSE)</f>
        <v>2</v>
      </c>
      <c r="X1442" s="16" t="str">
        <f>TEXT(VLOOKUP(Table1[[#This Row],[Sales_ID]],Sales!$A$2:$O$2001,13,FALSE),"₹#,##0")</f>
        <v>₹406</v>
      </c>
      <c r="Y1442" s="51">
        <f>VLOOKUP(Table1[[#This Row],[Sales_ID]],Sales!$A$2:$O$2001,14,FALSE)</f>
        <v>0.3</v>
      </c>
      <c r="Z1442" s="11" t="str">
        <f>VLOOKUP(Table1[[#This Row],[Sales_ID]],Sales!$A$2:$O$2001,10,FALSE)</f>
        <v>PayPal</v>
      </c>
      <c r="AA1442" s="50">
        <f>VLOOKUP(Table1[[#This Row],[Sales_ID]],Sales!$A$2:$O$2001,15,FALSE)</f>
        <v>569.04399999999998</v>
      </c>
    </row>
    <row r="1443" spans="1:27" x14ac:dyDescent="0.3">
      <c r="A1443" s="11" t="s">
        <v>746</v>
      </c>
      <c r="B1443" s="11" t="str">
        <f>PROPER(VLOOKUP(A1443,Customer!$A$2:$J$501,9,FALSE))</f>
        <v>Christy Hill</v>
      </c>
      <c r="C1443" s="11" t="str">
        <f>PROPER(VLOOKUP(A1443,Customer!$A$2:$H$501,3,FALSE))</f>
        <v>27</v>
      </c>
      <c r="D1443" s="11" t="str">
        <f>PROPER(VLOOKUP(A1443,Customer!$A$2:$H$501,4,FALSE))</f>
        <v>Female</v>
      </c>
      <c r="E1443" s="11" t="str">
        <f>PROPER(VLOOKUP(A1443,Customer!$A$2:$H$501,5,FALSE))</f>
        <v>Tammyton</v>
      </c>
      <c r="F1443" s="11" t="str">
        <f>PROPER(VLOOKUP(A1443,Customer!$A$2:$H$501,6,FALSE))</f>
        <v>New Jersey</v>
      </c>
      <c r="G1443" s="11" t="str">
        <f>VLOOKUP(A1443,Customer!$A$2:$H$501,7,FALSE)</f>
        <v>USA</v>
      </c>
      <c r="H1443" s="11" t="str">
        <f>PROPER(VLOOKUP(A1443,Customer!$A$1:$J$501,10,FALSE))</f>
        <v>Platinum</v>
      </c>
      <c r="I1443" s="11" t="s">
        <v>1738</v>
      </c>
      <c r="J1443" s="11" t="str">
        <f>VLOOKUP(I1443, Product!$A$2:$H$501, 2,FALSE)</f>
        <v>Sports Stopwatch Basic</v>
      </c>
      <c r="K1443" s="11" t="str">
        <f>VLOOKUP(I1443,Product!$A$2:$H$501,3,FALSE)</f>
        <v>Sports</v>
      </c>
      <c r="L1443" s="11" t="str">
        <f>VLOOKUP(I1443, Product!$A$2:$H$501, 4,FALSE)</f>
        <v>Accessories</v>
      </c>
      <c r="M1443" s="11" t="str">
        <f>VLOOKUP(I1443, Product!$A$2:$H$501,5,FALSE)</f>
        <v>Wilson Group</v>
      </c>
      <c r="N1443" s="12">
        <f>VLOOKUP(I1443, Product!$A$2:$I$501,8,FALSE)</f>
        <v>60.65</v>
      </c>
      <c r="O1443" s="12">
        <f>VLOOKUP(I1443, Product!$A$2:$I$501,9,FALSE)</f>
        <v>75</v>
      </c>
      <c r="P1443" s="11" t="s">
        <v>1752</v>
      </c>
      <c r="Q1443" s="11" t="str">
        <f>VLOOKUP(P1443,Store_Dim!$A$2:$E$21,2,FALSE)</f>
        <v>Rivera-Warner</v>
      </c>
      <c r="R1443" s="11" t="str">
        <f>VLOOKUP(P1443,Store_Dim!$A$2:$E$21,3,FALSE)</f>
        <v>East</v>
      </c>
      <c r="S1443" s="11" t="str">
        <f>VLOOKUP(P1443,Store_Dim!$A$2:$E$21,4,FALSE)</f>
        <v>Washingtonfurt</v>
      </c>
      <c r="T1443" s="11" t="str">
        <f>VLOOKUP(P1443,Store_Dim!$A$2:$E$21,5,FALSE)</f>
        <v>Flagship</v>
      </c>
      <c r="U1443" s="11" t="s">
        <v>2322</v>
      </c>
      <c r="V1443" s="14">
        <f>VLOOKUP(Table1[[#This Row],[Sales_ID]],Sales!$A$2:$O$2001,2,FALSE)</f>
        <v>45238</v>
      </c>
      <c r="W1443" s="15">
        <f>VLOOKUP(Table1[[#This Row],[Sales_ID]],Sales!$A$2:$O$2001,12,FALSE)</f>
        <v>2</v>
      </c>
      <c r="X1443" s="16" t="str">
        <f>TEXT(VLOOKUP(Table1[[#This Row],[Sales_ID]],Sales!$A$2:$O$2001,13,FALSE),"₹#,##0")</f>
        <v>₹264</v>
      </c>
      <c r="Y1443" s="51">
        <f>VLOOKUP(Table1[[#This Row],[Sales_ID]],Sales!$A$2:$O$2001,14,FALSE)</f>
        <v>0.11</v>
      </c>
      <c r="Z1443" s="11" t="str">
        <f>VLOOKUP(Table1[[#This Row],[Sales_ID]],Sales!$A$2:$O$2001,10,FALSE)</f>
        <v>COD</v>
      </c>
      <c r="AA1443" s="50">
        <f>VLOOKUP(Table1[[#This Row],[Sales_ID]],Sales!$A$2:$O$2001,15,FALSE)</f>
        <v>470.61419999999998</v>
      </c>
    </row>
    <row r="1444" spans="1:27" x14ac:dyDescent="0.3">
      <c r="A1444" s="11" t="s">
        <v>628</v>
      </c>
      <c r="B1444" s="11" t="str">
        <f>PROPER(VLOOKUP(A1444,Customer!$A$2:$J$501,9,FALSE))</f>
        <v>Todd Poole</v>
      </c>
      <c r="C1444" s="11" t="str">
        <f>PROPER(VLOOKUP(A1444,Customer!$A$2:$H$501,3,FALSE))</f>
        <v>29</v>
      </c>
      <c r="D1444" s="11" t="str">
        <f>PROPER(VLOOKUP(A1444,Customer!$A$2:$H$501,4,FALSE))</f>
        <v>Female</v>
      </c>
      <c r="E1444" s="11" t="str">
        <f>PROPER(VLOOKUP(A1444,Customer!$A$2:$H$501,5,FALSE))</f>
        <v>Johnsonshire</v>
      </c>
      <c r="F1444" s="11" t="str">
        <f>PROPER(VLOOKUP(A1444,Customer!$A$2:$H$501,6,FALSE))</f>
        <v>Ohio</v>
      </c>
      <c r="G1444" s="11" t="str">
        <f>VLOOKUP(A1444,Customer!$A$2:$H$501,7,FALSE)</f>
        <v>USA</v>
      </c>
      <c r="H1444" s="11" t="str">
        <f>PROPER(VLOOKUP(A1444,Customer!$A$1:$J$501,10,FALSE))</f>
        <v>Bronze</v>
      </c>
      <c r="I1444" s="11" t="s">
        <v>1684</v>
      </c>
      <c r="J1444" s="11" t="str">
        <f>VLOOKUP(I1444, Product!$A$2:$H$501, 2,FALSE)</f>
        <v>Wooden Nightstand</v>
      </c>
      <c r="K1444" s="11" t="str">
        <f>VLOOKUP(I1444,Product!$A$2:$H$501,3,FALSE)</f>
        <v>Home</v>
      </c>
      <c r="L1444" s="11" t="str">
        <f>VLOOKUP(I1444, Product!$A$2:$H$501, 4,FALSE)</f>
        <v>Furniture</v>
      </c>
      <c r="M1444" s="11" t="str">
        <f>VLOOKUP(I1444, Product!$A$2:$H$501,5,FALSE)</f>
        <v>Wolfe, Ross and Hester</v>
      </c>
      <c r="N1444" s="12">
        <f>VLOOKUP(I1444, Product!$A$2:$I$501,8,FALSE)</f>
        <v>243.7</v>
      </c>
      <c r="O1444" s="12">
        <f>VLOOKUP(I1444, Product!$A$2:$I$501,9,FALSE)</f>
        <v>130</v>
      </c>
      <c r="P1444" s="11" t="s">
        <v>1804</v>
      </c>
      <c r="Q1444" s="11" t="str">
        <f>VLOOKUP(P1444,Store_Dim!$A$2:$E$21,2,FALSE)</f>
        <v>Frederick-Wright</v>
      </c>
      <c r="R1444" s="11" t="str">
        <f>VLOOKUP(P1444,Store_Dim!$A$2:$E$21,3,FALSE)</f>
        <v>West</v>
      </c>
      <c r="S1444" s="11" t="str">
        <f>VLOOKUP(P1444,Store_Dim!$A$2:$E$21,4,FALSE)</f>
        <v>New Jimmymouth</v>
      </c>
      <c r="T1444" s="11" t="str">
        <f>VLOOKUP(P1444,Store_Dim!$A$2:$E$21,5,FALSE)</f>
        <v>Flagship</v>
      </c>
      <c r="U1444" s="11" t="s">
        <v>2323</v>
      </c>
      <c r="V1444" s="14">
        <f>VLOOKUP(Table1[[#This Row],[Sales_ID]],Sales!$A$2:$O$2001,2,FALSE)</f>
        <v>45754</v>
      </c>
      <c r="W1444" s="15">
        <f>VLOOKUP(Table1[[#This Row],[Sales_ID]],Sales!$A$2:$O$2001,12,FALSE)</f>
        <v>1</v>
      </c>
      <c r="X1444" s="16" t="str">
        <f>TEXT(VLOOKUP(Table1[[#This Row],[Sales_ID]],Sales!$A$2:$O$2001,13,FALSE),"₹#,##0")</f>
        <v>₹415</v>
      </c>
      <c r="Y1444" s="51">
        <f>VLOOKUP(Table1[[#This Row],[Sales_ID]],Sales!$A$2:$O$2001,14,FALSE)</f>
        <v>0.22</v>
      </c>
      <c r="Z1444" s="11" t="str">
        <f>VLOOKUP(Table1[[#This Row],[Sales_ID]],Sales!$A$2:$O$2001,10,FALSE)</f>
        <v>PayPal</v>
      </c>
      <c r="AA1444" s="50">
        <f>VLOOKUP(Table1[[#This Row],[Sales_ID]],Sales!$A$2:$O$2001,15,FALSE)</f>
        <v>323.67660000000001</v>
      </c>
    </row>
    <row r="1445" spans="1:27" x14ac:dyDescent="0.3">
      <c r="A1445" s="11" t="s">
        <v>493</v>
      </c>
      <c r="B1445" s="11" t="str">
        <f>PROPER(VLOOKUP(A1445,Customer!$A$2:$J$501,9,FALSE))</f>
        <v>Edward Rivera</v>
      </c>
      <c r="C1445" s="11" t="str">
        <f>PROPER(VLOOKUP(A1445,Customer!$A$2:$H$501,3,FALSE))</f>
        <v>32</v>
      </c>
      <c r="D1445" s="11" t="str">
        <f>PROPER(VLOOKUP(A1445,Customer!$A$2:$H$501,4,FALSE))</f>
        <v>Female</v>
      </c>
      <c r="E1445" s="11" t="str">
        <f>PROPER(VLOOKUP(A1445,Customer!$A$2:$H$501,5,FALSE))</f>
        <v>Chungmouth</v>
      </c>
      <c r="F1445" s="11" t="str">
        <f>PROPER(VLOOKUP(A1445,Customer!$A$2:$H$501,6,FALSE))</f>
        <v>South Carolina</v>
      </c>
      <c r="G1445" s="11" t="str">
        <f>VLOOKUP(A1445,Customer!$A$2:$H$501,7,FALSE)</f>
        <v>USA</v>
      </c>
      <c r="H1445" s="11" t="str">
        <f>PROPER(VLOOKUP(A1445,Customer!$A$1:$J$501,10,FALSE))</f>
        <v>Gold</v>
      </c>
      <c r="I1445" s="11" t="s">
        <v>1598</v>
      </c>
      <c r="J1445" s="11" t="str">
        <f>VLOOKUP(I1445, Product!$A$2:$H$501, 2,FALSE)</f>
        <v>Women's Scarf Set</v>
      </c>
      <c r="K1445" s="11" t="str">
        <f>VLOOKUP(I1445,Product!$A$2:$H$501,3,FALSE)</f>
        <v>Clothing</v>
      </c>
      <c r="L1445" s="11" t="str">
        <f>VLOOKUP(I1445, Product!$A$2:$H$501, 4,FALSE)</f>
        <v>Accessories</v>
      </c>
      <c r="M1445" s="11" t="str">
        <f>VLOOKUP(I1445, Product!$A$2:$H$501,5,FALSE)</f>
        <v>Brown and Sons</v>
      </c>
      <c r="N1445" s="12">
        <f>VLOOKUP(I1445, Product!$A$2:$I$501,8,FALSE)</f>
        <v>174.02</v>
      </c>
      <c r="O1445" s="12">
        <f>VLOOKUP(I1445, Product!$A$2:$I$501,9,FALSE)</f>
        <v>268</v>
      </c>
      <c r="P1445" s="11" t="s">
        <v>1794</v>
      </c>
      <c r="Q1445" s="11" t="str">
        <f>VLOOKUP(P1445,Store_Dim!$A$2:$E$21,2,FALSE)</f>
        <v>Thomas, Bridges and Harris</v>
      </c>
      <c r="R1445" s="11" t="str">
        <f>VLOOKUP(P1445,Store_Dim!$A$2:$E$21,3,FALSE)</f>
        <v>North</v>
      </c>
      <c r="S1445" s="11" t="str">
        <f>VLOOKUP(P1445,Store_Dim!$A$2:$E$21,4,FALSE)</f>
        <v>Sabrinatown</v>
      </c>
      <c r="T1445" s="11" t="str">
        <f>VLOOKUP(P1445,Store_Dim!$A$2:$E$21,5,FALSE)</f>
        <v>Online</v>
      </c>
      <c r="U1445" s="11" t="s">
        <v>2324</v>
      </c>
      <c r="V1445" s="14">
        <f>VLOOKUP(Table1[[#This Row],[Sales_ID]],Sales!$A$2:$O$2001,2,FALSE)</f>
        <v>45280</v>
      </c>
      <c r="W1445" s="15">
        <f>VLOOKUP(Table1[[#This Row],[Sales_ID]],Sales!$A$2:$O$2001,12,FALSE)</f>
        <v>2</v>
      </c>
      <c r="X1445" s="16" t="str">
        <f>TEXT(VLOOKUP(Table1[[#This Row],[Sales_ID]],Sales!$A$2:$O$2001,13,FALSE),"₹#,##0")</f>
        <v>₹584</v>
      </c>
      <c r="Y1445" s="51">
        <f>VLOOKUP(Table1[[#This Row],[Sales_ID]],Sales!$A$2:$O$2001,14,FALSE)</f>
        <v>0.2</v>
      </c>
      <c r="Z1445" s="11" t="str">
        <f>VLOOKUP(Table1[[#This Row],[Sales_ID]],Sales!$A$2:$O$2001,10,FALSE)</f>
        <v>COD</v>
      </c>
      <c r="AA1445" s="50">
        <f>VLOOKUP(Table1[[#This Row],[Sales_ID]],Sales!$A$2:$O$2001,15,FALSE)</f>
        <v>933.61599999999999</v>
      </c>
    </row>
    <row r="1446" spans="1:27" x14ac:dyDescent="0.3">
      <c r="A1446" s="11" t="s">
        <v>55</v>
      </c>
      <c r="B1446" s="11" t="str">
        <f>PROPER(VLOOKUP(A1446,Customer!$A$2:$J$501,9,FALSE))</f>
        <v>Brian Lopez</v>
      </c>
      <c r="C1446" s="11" t="str">
        <f>PROPER(VLOOKUP(A1446,Customer!$A$2:$H$501,3,FALSE))</f>
        <v>28</v>
      </c>
      <c r="D1446" s="11" t="str">
        <f>PROPER(VLOOKUP(A1446,Customer!$A$2:$H$501,4,FALSE))</f>
        <v>Female</v>
      </c>
      <c r="E1446" s="11" t="str">
        <f>PROPER(VLOOKUP(A1446,Customer!$A$2:$H$501,5,FALSE))</f>
        <v>East Krista</v>
      </c>
      <c r="F1446" s="11" t="str">
        <f>PROPER(VLOOKUP(A1446,Customer!$A$2:$H$501,6,FALSE))</f>
        <v>New York</v>
      </c>
      <c r="G1446" s="11" t="str">
        <f>VLOOKUP(A1446,Customer!$A$2:$H$501,7,FALSE)</f>
        <v>USA</v>
      </c>
      <c r="H1446" s="11" t="str">
        <f>PROPER(VLOOKUP(A1446,Customer!$A$1:$J$501,10,FALSE))</f>
        <v>Gold</v>
      </c>
      <c r="I1446" s="11" t="s">
        <v>1610</v>
      </c>
      <c r="J1446" s="11" t="str">
        <f>VLOOKUP(I1446, Product!$A$2:$H$501, 2,FALSE)</f>
        <v>Basketball</v>
      </c>
      <c r="K1446" s="11" t="str">
        <f>VLOOKUP(I1446,Product!$A$2:$H$501,3,FALSE)</f>
        <v>Sports</v>
      </c>
      <c r="L1446" s="11" t="str">
        <f>VLOOKUP(I1446, Product!$A$2:$H$501, 4,FALSE)</f>
        <v>Team Sports</v>
      </c>
      <c r="M1446" s="11" t="str">
        <f>VLOOKUP(I1446, Product!$A$2:$H$501,5,FALSE)</f>
        <v>Nolan-Snow</v>
      </c>
      <c r="N1446" s="12">
        <f>VLOOKUP(I1446, Product!$A$2:$I$501,8,FALSE)</f>
        <v>204.39</v>
      </c>
      <c r="O1446" s="12">
        <f>VLOOKUP(I1446, Product!$A$2:$I$501,9,FALSE)</f>
        <v>281</v>
      </c>
      <c r="P1446" s="11" t="s">
        <v>1807</v>
      </c>
      <c r="Q1446" s="11" t="str">
        <f>VLOOKUP(P1446,Store_Dim!$A$2:$E$21,2,FALSE)</f>
        <v>Holloway Ltd</v>
      </c>
      <c r="R1446" s="11" t="str">
        <f>VLOOKUP(P1446,Store_Dim!$A$2:$E$21,3,FALSE)</f>
        <v>North</v>
      </c>
      <c r="S1446" s="11" t="str">
        <f>VLOOKUP(P1446,Store_Dim!$A$2:$E$21,4,FALSE)</f>
        <v>Bensonhaven</v>
      </c>
      <c r="T1446" s="11" t="str">
        <f>VLOOKUP(P1446,Store_Dim!$A$2:$E$21,5,FALSE)</f>
        <v>Flagship</v>
      </c>
      <c r="U1446" s="11" t="s">
        <v>2325</v>
      </c>
      <c r="V1446" s="14">
        <f>VLOOKUP(Table1[[#This Row],[Sales_ID]],Sales!$A$2:$O$2001,2,FALSE)</f>
        <v>45911</v>
      </c>
      <c r="W1446" s="15">
        <f>VLOOKUP(Table1[[#This Row],[Sales_ID]],Sales!$A$2:$O$2001,12,FALSE)</f>
        <v>1</v>
      </c>
      <c r="X1446" s="16" t="str">
        <f>TEXT(VLOOKUP(Table1[[#This Row],[Sales_ID]],Sales!$A$2:$O$2001,13,FALSE),"₹#,##0")</f>
        <v>₹659</v>
      </c>
      <c r="Y1446" s="51">
        <f>VLOOKUP(Table1[[#This Row],[Sales_ID]],Sales!$A$2:$O$2001,14,FALSE)</f>
        <v>0.15</v>
      </c>
      <c r="Z1446" s="11" t="str">
        <f>VLOOKUP(Table1[[#This Row],[Sales_ID]],Sales!$A$2:$O$2001,10,FALSE)</f>
        <v>PayPal</v>
      </c>
      <c r="AA1446" s="50">
        <f>VLOOKUP(Table1[[#This Row],[Sales_ID]],Sales!$A$2:$O$2001,15,FALSE)</f>
        <v>560.37950000000001</v>
      </c>
    </row>
    <row r="1447" spans="1:27" x14ac:dyDescent="0.3">
      <c r="A1447" s="11" t="s">
        <v>405</v>
      </c>
      <c r="B1447" s="11" t="str">
        <f>PROPER(VLOOKUP(A1447,Customer!$A$2:$J$501,9,FALSE))</f>
        <v>Anthony Phillips</v>
      </c>
      <c r="C1447" s="11" t="str">
        <f>PROPER(VLOOKUP(A1447,Customer!$A$2:$H$501,3,FALSE))</f>
        <v>18</v>
      </c>
      <c r="D1447" s="11" t="str">
        <f>PROPER(VLOOKUP(A1447,Customer!$A$2:$H$501,4,FALSE))</f>
        <v>Female</v>
      </c>
      <c r="E1447" s="11" t="str">
        <f>PROPER(VLOOKUP(A1447,Customer!$A$2:$H$501,5,FALSE))</f>
        <v>North Davidport</v>
      </c>
      <c r="F1447" s="11" t="str">
        <f>PROPER(VLOOKUP(A1447,Customer!$A$2:$H$501,6,FALSE))</f>
        <v>Rhode Island</v>
      </c>
      <c r="G1447" s="11" t="str">
        <f>VLOOKUP(A1447,Customer!$A$2:$H$501,7,FALSE)</f>
        <v>USA</v>
      </c>
      <c r="H1447" s="11" t="str">
        <f>PROPER(VLOOKUP(A1447,Customer!$A$1:$J$501,10,FALSE))</f>
        <v>Platinum</v>
      </c>
      <c r="I1447" s="11" t="s">
        <v>1578</v>
      </c>
      <c r="J1447" s="11" t="str">
        <f>VLOOKUP(I1447, Product!$A$2:$H$501, 2,FALSE)</f>
        <v>4K Home Projector</v>
      </c>
      <c r="K1447" s="11" t="str">
        <f>VLOOKUP(I1447,Product!$A$2:$H$501,3,FALSE)</f>
        <v>Electronics</v>
      </c>
      <c r="L1447" s="11" t="str">
        <f>VLOOKUP(I1447, Product!$A$2:$H$501, 4,FALSE)</f>
        <v>Appliances</v>
      </c>
      <c r="M1447" s="11" t="str">
        <f>VLOOKUP(I1447, Product!$A$2:$H$501,5,FALSE)</f>
        <v>Thomas LLC</v>
      </c>
      <c r="N1447" s="12">
        <f>VLOOKUP(I1447, Product!$A$2:$I$501,8,FALSE)</f>
        <v>465.34</v>
      </c>
      <c r="O1447" s="12">
        <f>VLOOKUP(I1447, Product!$A$2:$I$501,9,FALSE)</f>
        <v>301</v>
      </c>
      <c r="P1447" s="11" t="s">
        <v>1779</v>
      </c>
      <c r="Q1447" s="11" t="str">
        <f>VLOOKUP(P1447,Store_Dim!$A$2:$E$21,2,FALSE)</f>
        <v>Martinez-Mullins</v>
      </c>
      <c r="R1447" s="11" t="str">
        <f>VLOOKUP(P1447,Store_Dim!$A$2:$E$21,3,FALSE)</f>
        <v>South</v>
      </c>
      <c r="S1447" s="11" t="str">
        <f>VLOOKUP(P1447,Store_Dim!$A$2:$E$21,4,FALSE)</f>
        <v>Williamsfurt</v>
      </c>
      <c r="T1447" s="11" t="str">
        <f>VLOOKUP(P1447,Store_Dim!$A$2:$E$21,5,FALSE)</f>
        <v>Online</v>
      </c>
      <c r="U1447" s="11" t="s">
        <v>1831</v>
      </c>
      <c r="V1447" s="14">
        <f>VLOOKUP(Table1[[#This Row],[Sales_ID]],Sales!$A$2:$O$2001,2,FALSE)</f>
        <v>45499</v>
      </c>
      <c r="W1447" s="15">
        <f>VLOOKUP(Table1[[#This Row],[Sales_ID]],Sales!$A$2:$O$2001,12,FALSE)</f>
        <v>3</v>
      </c>
      <c r="X1447" s="16" t="str">
        <f>TEXT(VLOOKUP(Table1[[#This Row],[Sales_ID]],Sales!$A$2:$O$2001,13,FALSE),"₹#,##0")</f>
        <v>₹147</v>
      </c>
      <c r="Y1447" s="51">
        <f>VLOOKUP(Table1[[#This Row],[Sales_ID]],Sales!$A$2:$O$2001,14,FALSE)</f>
        <v>0.19</v>
      </c>
      <c r="Z1447" s="11" t="str">
        <f>VLOOKUP(Table1[[#This Row],[Sales_ID]],Sales!$A$2:$O$2001,10,FALSE)</f>
        <v>COD</v>
      </c>
      <c r="AA1447" s="50">
        <f>VLOOKUP(Table1[[#This Row],[Sales_ID]],Sales!$A$2:$O$2001,15,FALSE)</f>
        <v>357.23430000000002</v>
      </c>
    </row>
    <row r="1448" spans="1:27" x14ac:dyDescent="0.3">
      <c r="A1448" s="11" t="s">
        <v>258</v>
      </c>
      <c r="B1448" s="11" t="str">
        <f>PROPER(VLOOKUP(A1448,Customer!$A$2:$J$501,9,FALSE))</f>
        <v>Eric Singh</v>
      </c>
      <c r="C1448" s="11" t="str">
        <f>PROPER(VLOOKUP(A1448,Customer!$A$2:$H$501,3,FALSE))</f>
        <v>29</v>
      </c>
      <c r="D1448" s="11" t="str">
        <f>PROPER(VLOOKUP(A1448,Customer!$A$2:$H$501,4,FALSE))</f>
        <v>Female</v>
      </c>
      <c r="E1448" s="11" t="str">
        <f>PROPER(VLOOKUP(A1448,Customer!$A$2:$H$501,5,FALSE))</f>
        <v>Port Lisa</v>
      </c>
      <c r="F1448" s="11" t="str">
        <f>PROPER(VLOOKUP(A1448,Customer!$A$2:$H$501,6,FALSE))</f>
        <v>New Mexico</v>
      </c>
      <c r="G1448" s="11" t="str">
        <f>VLOOKUP(A1448,Customer!$A$2:$H$501,7,FALSE)</f>
        <v>USA</v>
      </c>
      <c r="H1448" s="11" t="str">
        <f>PROPER(VLOOKUP(A1448,Customer!$A$1:$J$501,10,FALSE))</f>
        <v>Gold</v>
      </c>
      <c r="I1448" s="11" t="s">
        <v>1652</v>
      </c>
      <c r="J1448" s="11" t="str">
        <f>VLOOKUP(I1448, Product!$A$2:$H$501, 2,FALSE)</f>
        <v>Rugby Ball</v>
      </c>
      <c r="K1448" s="11" t="str">
        <f>VLOOKUP(I1448,Product!$A$2:$H$501,3,FALSE)</f>
        <v>Sports</v>
      </c>
      <c r="L1448" s="11" t="str">
        <f>VLOOKUP(I1448, Product!$A$2:$H$501, 4,FALSE)</f>
        <v>Team Sports</v>
      </c>
      <c r="M1448" s="11" t="str">
        <f>VLOOKUP(I1448, Product!$A$2:$H$501,5,FALSE)</f>
        <v>Harris Inc</v>
      </c>
      <c r="N1448" s="12">
        <f>VLOOKUP(I1448, Product!$A$2:$I$501,8,FALSE)</f>
        <v>212.26</v>
      </c>
      <c r="O1448" s="12">
        <f>VLOOKUP(I1448, Product!$A$2:$I$501,9,FALSE)</f>
        <v>82</v>
      </c>
      <c r="P1448" s="11" t="s">
        <v>1786</v>
      </c>
      <c r="Q1448" s="11" t="str">
        <f>VLOOKUP(P1448,Store_Dim!$A$2:$E$21,2,FALSE)</f>
        <v>Moore, Padilla and Butler</v>
      </c>
      <c r="R1448" s="11" t="str">
        <f>VLOOKUP(P1448,Store_Dim!$A$2:$E$21,3,FALSE)</f>
        <v>South</v>
      </c>
      <c r="S1448" s="11" t="str">
        <f>VLOOKUP(P1448,Store_Dim!$A$2:$E$21,4,FALSE)</f>
        <v>East Johnstad</v>
      </c>
      <c r="T1448" s="11" t="str">
        <f>VLOOKUP(P1448,Store_Dim!$A$2:$E$21,5,FALSE)</f>
        <v>Flagship</v>
      </c>
      <c r="U1448" s="11" t="s">
        <v>1876</v>
      </c>
      <c r="V1448" s="14">
        <f>VLOOKUP(Table1[[#This Row],[Sales_ID]],Sales!$A$2:$O$2001,2,FALSE)</f>
        <v>45291</v>
      </c>
      <c r="W1448" s="15">
        <f>VLOOKUP(Table1[[#This Row],[Sales_ID]],Sales!$A$2:$O$2001,12,FALSE)</f>
        <v>3</v>
      </c>
      <c r="X1448" s="16" t="str">
        <f>TEXT(VLOOKUP(Table1[[#This Row],[Sales_ID]],Sales!$A$2:$O$2001,13,FALSE),"₹#,##0")</f>
        <v>₹84</v>
      </c>
      <c r="Y1448" s="51">
        <f>VLOOKUP(Table1[[#This Row],[Sales_ID]],Sales!$A$2:$O$2001,14,FALSE)</f>
        <v>0.24</v>
      </c>
      <c r="Z1448" s="11" t="str">
        <f>VLOOKUP(Table1[[#This Row],[Sales_ID]],Sales!$A$2:$O$2001,10,FALSE)</f>
        <v>PayPal</v>
      </c>
      <c r="AA1448" s="50">
        <f>VLOOKUP(Table1[[#This Row],[Sales_ID]],Sales!$A$2:$O$2001,15,FALSE)</f>
        <v>190.83600000000001</v>
      </c>
    </row>
    <row r="1449" spans="1:27" x14ac:dyDescent="0.3">
      <c r="A1449" s="11" t="s">
        <v>1377</v>
      </c>
      <c r="B1449" s="11" t="str">
        <f>PROPER(VLOOKUP(A1449,Customer!$A$2:$J$501,9,FALSE))</f>
        <v>Gene Lee</v>
      </c>
      <c r="C1449" s="11" t="str">
        <f>PROPER(VLOOKUP(A1449,Customer!$A$2:$H$501,3,FALSE))</f>
        <v>41</v>
      </c>
      <c r="D1449" s="11" t="str">
        <f>PROPER(VLOOKUP(A1449,Customer!$A$2:$H$501,4,FALSE))</f>
        <v>Female</v>
      </c>
      <c r="E1449" s="11" t="str">
        <f>PROPER(VLOOKUP(A1449,Customer!$A$2:$H$501,5,FALSE))</f>
        <v>Mcfarlandmouth</v>
      </c>
      <c r="F1449" s="11" t="str">
        <f>PROPER(VLOOKUP(A1449,Customer!$A$2:$H$501,6,FALSE))</f>
        <v>Virginia</v>
      </c>
      <c r="G1449" s="11" t="str">
        <f>VLOOKUP(A1449,Customer!$A$2:$H$501,7,FALSE)</f>
        <v>USA</v>
      </c>
      <c r="H1449" s="11" t="str">
        <f>PROPER(VLOOKUP(A1449,Customer!$A$1:$J$501,10,FALSE))</f>
        <v>Platinum</v>
      </c>
      <c r="I1449" s="11" t="s">
        <v>1549</v>
      </c>
      <c r="J1449" s="11" t="str">
        <f>VLOOKUP(I1449, Product!$A$2:$H$501, 2,FALSE)</f>
        <v>Women's Casual Hoodie</v>
      </c>
      <c r="K1449" s="11" t="str">
        <f>VLOOKUP(I1449,Product!$A$2:$H$501,3,FALSE)</f>
        <v>Clothing</v>
      </c>
      <c r="L1449" s="11" t="str">
        <f>VLOOKUP(I1449, Product!$A$2:$H$501, 4,FALSE)</f>
        <v>Outerwear</v>
      </c>
      <c r="M1449" s="11" t="str">
        <f>VLOOKUP(I1449, Product!$A$2:$H$501,5,FALSE)</f>
        <v>Sims Inc</v>
      </c>
      <c r="N1449" s="12">
        <f>VLOOKUP(I1449, Product!$A$2:$I$501,8,FALSE)</f>
        <v>265.73266666666666</v>
      </c>
      <c r="O1449" s="12">
        <f>VLOOKUP(I1449, Product!$A$2:$I$501,9,FALSE)</f>
        <v>352</v>
      </c>
      <c r="P1449" s="11" t="s">
        <v>1769</v>
      </c>
      <c r="Q1449" s="11" t="str">
        <f>VLOOKUP(P1449,Store_Dim!$A$2:$E$21,2,FALSE)</f>
        <v>Alexander Group</v>
      </c>
      <c r="R1449" s="11" t="str">
        <f>VLOOKUP(P1449,Store_Dim!$A$2:$E$21,3,FALSE)</f>
        <v>South</v>
      </c>
      <c r="S1449" s="11" t="str">
        <f>VLOOKUP(P1449,Store_Dim!$A$2:$E$21,4,FALSE)</f>
        <v>Port Sharon</v>
      </c>
      <c r="T1449" s="11" t="str">
        <f>VLOOKUP(P1449,Store_Dim!$A$2:$E$21,5,FALSE)</f>
        <v>Online</v>
      </c>
      <c r="U1449" s="11" t="s">
        <v>2326</v>
      </c>
      <c r="V1449" s="14">
        <f>VLOOKUP(Table1[[#This Row],[Sales_ID]],Sales!$A$2:$O$2001,2,FALSE)</f>
        <v>45627</v>
      </c>
      <c r="W1449" s="15">
        <f>VLOOKUP(Table1[[#This Row],[Sales_ID]],Sales!$A$2:$O$2001,12,FALSE)</f>
        <v>4</v>
      </c>
      <c r="X1449" s="16" t="str">
        <f>TEXT(VLOOKUP(Table1[[#This Row],[Sales_ID]],Sales!$A$2:$O$2001,13,FALSE),"₹#,##0")</f>
        <v>₹107</v>
      </c>
      <c r="Y1449" s="51">
        <f>VLOOKUP(Table1[[#This Row],[Sales_ID]],Sales!$A$2:$O$2001,14,FALSE)</f>
        <v>0.2</v>
      </c>
      <c r="Z1449" s="11" t="str">
        <f>VLOOKUP(Table1[[#This Row],[Sales_ID]],Sales!$A$2:$O$2001,10,FALSE)</f>
        <v>COD</v>
      </c>
      <c r="AA1449" s="50">
        <f>VLOOKUP(Table1[[#This Row],[Sales_ID]],Sales!$A$2:$O$2001,15,FALSE)</f>
        <v>341.31200000000001</v>
      </c>
    </row>
    <row r="1450" spans="1:27" x14ac:dyDescent="0.3">
      <c r="A1450" s="11" t="s">
        <v>544</v>
      </c>
      <c r="B1450" s="11" t="str">
        <f>PROPER(VLOOKUP(A1450,Customer!$A$2:$J$501,9,FALSE))</f>
        <v>Joseph Jones</v>
      </c>
      <c r="C1450" s="11" t="str">
        <f>PROPER(VLOOKUP(A1450,Customer!$A$2:$H$501,3,FALSE))</f>
        <v>21</v>
      </c>
      <c r="D1450" s="11" t="str">
        <f>PROPER(VLOOKUP(A1450,Customer!$A$2:$H$501,4,FALSE))</f>
        <v>Male</v>
      </c>
      <c r="E1450" s="11" t="str">
        <f>PROPER(VLOOKUP(A1450,Customer!$A$2:$H$501,5,FALSE))</f>
        <v>North Matthew</v>
      </c>
      <c r="F1450" s="11" t="str">
        <f>PROPER(VLOOKUP(A1450,Customer!$A$2:$H$501,6,FALSE))</f>
        <v>Illinois</v>
      </c>
      <c r="G1450" s="11" t="str">
        <f>VLOOKUP(A1450,Customer!$A$2:$H$501,7,FALSE)</f>
        <v>USA</v>
      </c>
      <c r="H1450" s="11" t="str">
        <f>PROPER(VLOOKUP(A1450,Customer!$A$1:$J$501,10,FALSE))</f>
        <v>Bronze</v>
      </c>
      <c r="I1450" s="11" t="s">
        <v>1568</v>
      </c>
      <c r="J1450" s="11" t="str">
        <f>VLOOKUP(I1450, Product!$A$2:$H$501, 2,FALSE)</f>
        <v>Ceramic Kitchen Bowl Set</v>
      </c>
      <c r="K1450" s="11" t="str">
        <f>VLOOKUP(I1450,Product!$A$2:$H$501,3,FALSE)</f>
        <v>Home</v>
      </c>
      <c r="L1450" s="11" t="str">
        <f>VLOOKUP(I1450, Product!$A$2:$H$501, 4,FALSE)</f>
        <v>Kitchen</v>
      </c>
      <c r="M1450" s="11" t="str">
        <f>VLOOKUP(I1450, Product!$A$2:$H$501,5,FALSE)</f>
        <v>Hamilton Group</v>
      </c>
      <c r="N1450" s="12">
        <f>VLOOKUP(I1450, Product!$A$2:$I$501,8,FALSE)</f>
        <v>298.86</v>
      </c>
      <c r="O1450" s="12">
        <f>VLOOKUP(I1450, Product!$A$2:$I$501,9,FALSE)</f>
        <v>308</v>
      </c>
      <c r="P1450" s="11" t="s">
        <v>1773</v>
      </c>
      <c r="Q1450" s="11" t="str">
        <f>VLOOKUP(P1450,Store_Dim!$A$2:$E$21,2,FALSE)</f>
        <v>Gray Ltd</v>
      </c>
      <c r="R1450" s="11" t="str">
        <f>VLOOKUP(P1450,Store_Dim!$A$2:$E$21,3,FALSE)</f>
        <v>North</v>
      </c>
      <c r="S1450" s="11" t="str">
        <f>VLOOKUP(P1450,Store_Dim!$A$2:$E$21,4,FALSE)</f>
        <v>New Michaelchester</v>
      </c>
      <c r="T1450" s="11" t="str">
        <f>VLOOKUP(P1450,Store_Dim!$A$2:$E$21,5,FALSE)</f>
        <v>Outlet</v>
      </c>
      <c r="U1450" s="11" t="s">
        <v>2327</v>
      </c>
      <c r="V1450" s="14">
        <f>VLOOKUP(Table1[[#This Row],[Sales_ID]],Sales!$A$2:$O$2001,2,FALSE)</f>
        <v>45617</v>
      </c>
      <c r="W1450" s="15">
        <f>VLOOKUP(Table1[[#This Row],[Sales_ID]],Sales!$A$2:$O$2001,12,FALSE)</f>
        <v>4</v>
      </c>
      <c r="X1450" s="16" t="str">
        <f>TEXT(VLOOKUP(Table1[[#This Row],[Sales_ID]],Sales!$A$2:$O$2001,13,FALSE),"₹#,##0")</f>
        <v>₹169</v>
      </c>
      <c r="Y1450" s="51">
        <f>VLOOKUP(Table1[[#This Row],[Sales_ID]],Sales!$A$2:$O$2001,14,FALSE)</f>
        <v>0.15</v>
      </c>
      <c r="Z1450" s="11" t="str">
        <f>VLOOKUP(Table1[[#This Row],[Sales_ID]],Sales!$A$2:$O$2001,10,FALSE)</f>
        <v>PayPal</v>
      </c>
      <c r="AA1450" s="50">
        <f>VLOOKUP(Table1[[#This Row],[Sales_ID]],Sales!$A$2:$O$2001,15,FALSE)</f>
        <v>573.07000000000005</v>
      </c>
    </row>
    <row r="1451" spans="1:27" x14ac:dyDescent="0.3">
      <c r="A1451" s="11" t="s">
        <v>1501</v>
      </c>
      <c r="B1451" s="11" t="str">
        <f>PROPER(VLOOKUP(A1451,Customer!$A$2:$J$501,9,FALSE))</f>
        <v>Zachary Andrade</v>
      </c>
      <c r="C1451" s="11" t="str">
        <f>PROPER(VLOOKUP(A1451,Customer!$A$2:$H$501,3,FALSE))</f>
        <v>23</v>
      </c>
      <c r="D1451" s="11" t="str">
        <f>PROPER(VLOOKUP(A1451,Customer!$A$2:$H$501,4,FALSE))</f>
        <v>Female</v>
      </c>
      <c r="E1451" s="11" t="str">
        <f>PROPER(VLOOKUP(A1451,Customer!$A$2:$H$501,5,FALSE))</f>
        <v>South Davidport</v>
      </c>
      <c r="F1451" s="11" t="str">
        <f>PROPER(VLOOKUP(A1451,Customer!$A$2:$H$501,6,FALSE))</f>
        <v>California</v>
      </c>
      <c r="G1451" s="11" t="str">
        <f>VLOOKUP(A1451,Customer!$A$2:$H$501,7,FALSE)</f>
        <v>USA</v>
      </c>
      <c r="H1451" s="11" t="str">
        <f>PROPER(VLOOKUP(A1451,Customer!$A$1:$J$501,10,FALSE))</f>
        <v>Platinum</v>
      </c>
      <c r="I1451" s="11" t="s">
        <v>1636</v>
      </c>
      <c r="J1451" s="11" t="str">
        <f>VLOOKUP(I1451, Product!$A$2:$H$501, 2,FALSE)</f>
        <v>Adjustable Jump Rope</v>
      </c>
      <c r="K1451" s="11" t="str">
        <f>VLOOKUP(I1451,Product!$A$2:$H$501,3,FALSE)</f>
        <v>Sports</v>
      </c>
      <c r="L1451" s="11" t="str">
        <f>VLOOKUP(I1451, Product!$A$2:$H$501, 4,FALSE)</f>
        <v>Fitness</v>
      </c>
      <c r="M1451" s="11" t="str">
        <f>VLOOKUP(I1451, Product!$A$2:$H$501,5,FALSE)</f>
        <v>Cox Inc</v>
      </c>
      <c r="N1451" s="12">
        <f>VLOOKUP(I1451, Product!$A$2:$I$501,8,FALSE)</f>
        <v>167.12</v>
      </c>
      <c r="O1451" s="12">
        <f>VLOOKUP(I1451, Product!$A$2:$I$501,9,FALSE)</f>
        <v>316</v>
      </c>
      <c r="P1451" s="11" t="s">
        <v>1761</v>
      </c>
      <c r="Q1451" s="11" t="str">
        <f>VLOOKUP(P1451,Store_Dim!$A$2:$E$21,2,FALSE)</f>
        <v>Black-Horn</v>
      </c>
      <c r="R1451" s="11" t="str">
        <f>VLOOKUP(P1451,Store_Dim!$A$2:$E$21,3,FALSE)</f>
        <v>South</v>
      </c>
      <c r="S1451" s="11" t="str">
        <f>VLOOKUP(P1451,Store_Dim!$A$2:$E$21,4,FALSE)</f>
        <v>North Nancyview</v>
      </c>
      <c r="T1451" s="11" t="str">
        <f>VLOOKUP(P1451,Store_Dim!$A$2:$E$21,5,FALSE)</f>
        <v>Outlet</v>
      </c>
      <c r="U1451" s="11" t="s">
        <v>2328</v>
      </c>
      <c r="V1451" s="14">
        <f>VLOOKUP(Table1[[#This Row],[Sales_ID]],Sales!$A$2:$O$2001,2,FALSE)</f>
        <v>45899</v>
      </c>
      <c r="W1451" s="15">
        <f>VLOOKUP(Table1[[#This Row],[Sales_ID]],Sales!$A$2:$O$2001,12,FALSE)</f>
        <v>1</v>
      </c>
      <c r="X1451" s="16" t="str">
        <f>TEXT(VLOOKUP(Table1[[#This Row],[Sales_ID]],Sales!$A$2:$O$2001,13,FALSE),"₹#,##0")</f>
        <v>₹231</v>
      </c>
      <c r="Y1451" s="51">
        <f>VLOOKUP(Table1[[#This Row],[Sales_ID]],Sales!$A$2:$O$2001,14,FALSE)</f>
        <v>0.06</v>
      </c>
      <c r="Z1451" s="11" t="str">
        <f>VLOOKUP(Table1[[#This Row],[Sales_ID]],Sales!$A$2:$O$2001,10,FALSE)</f>
        <v>COD</v>
      </c>
      <c r="AA1451" s="50">
        <f>VLOOKUP(Table1[[#This Row],[Sales_ID]],Sales!$A$2:$O$2001,15,FALSE)</f>
        <v>216.69820000000001</v>
      </c>
    </row>
    <row r="1452" spans="1:27" x14ac:dyDescent="0.3">
      <c r="A1452" s="11" t="s">
        <v>40</v>
      </c>
      <c r="B1452" s="11" t="str">
        <f>PROPER(VLOOKUP(A1452,Customer!$A$2:$J$501,9,FALSE))</f>
        <v>Daniel Boyd</v>
      </c>
      <c r="C1452" s="11" t="str">
        <f>PROPER(VLOOKUP(A1452,Customer!$A$2:$H$501,3,FALSE))</f>
        <v>29</v>
      </c>
      <c r="D1452" s="11" t="str">
        <f>PROPER(VLOOKUP(A1452,Customer!$A$2:$H$501,4,FALSE))</f>
        <v>Female</v>
      </c>
      <c r="E1452" s="11" t="str">
        <f>PROPER(VLOOKUP(A1452,Customer!$A$2:$H$501,5,FALSE))</f>
        <v>West Pamelafurt</v>
      </c>
      <c r="F1452" s="11" t="str">
        <f>PROPER(VLOOKUP(A1452,Customer!$A$2:$H$501,6,FALSE))</f>
        <v>West Virginia</v>
      </c>
      <c r="G1452" s="11" t="str">
        <f>VLOOKUP(A1452,Customer!$A$2:$H$501,7,FALSE)</f>
        <v>USA</v>
      </c>
      <c r="H1452" s="11" t="str">
        <f>PROPER(VLOOKUP(A1452,Customer!$A$1:$J$501,10,FALSE))</f>
        <v>Bronze</v>
      </c>
      <c r="I1452" s="11" t="s">
        <v>1656</v>
      </c>
      <c r="J1452" s="11" t="str">
        <f>VLOOKUP(I1452, Product!$A$2:$H$501, 2,FALSE)</f>
        <v>Sports Stopwatch Pro</v>
      </c>
      <c r="K1452" s="11" t="str">
        <f>VLOOKUP(I1452,Product!$A$2:$H$501,3,FALSE)</f>
        <v>Sports</v>
      </c>
      <c r="L1452" s="11" t="str">
        <f>VLOOKUP(I1452, Product!$A$2:$H$501, 4,FALSE)</f>
        <v>Accessories</v>
      </c>
      <c r="M1452" s="11" t="str">
        <f>VLOOKUP(I1452, Product!$A$2:$H$501,5,FALSE)</f>
        <v>Thompson-French</v>
      </c>
      <c r="N1452" s="12">
        <f>VLOOKUP(I1452, Product!$A$2:$I$501,8,FALSE)</f>
        <v>434.84</v>
      </c>
      <c r="O1452" s="12">
        <f>VLOOKUP(I1452, Product!$A$2:$I$501,9,FALSE)</f>
        <v>185</v>
      </c>
      <c r="P1452" s="11" t="s">
        <v>1757</v>
      </c>
      <c r="Q1452" s="11" t="str">
        <f>VLOOKUP(P1452,Store_Dim!$A$2:$E$21,2,FALSE)</f>
        <v>Martinez, Adkins and Johnson</v>
      </c>
      <c r="R1452" s="11" t="str">
        <f>VLOOKUP(P1452,Store_Dim!$A$2:$E$21,3,FALSE)</f>
        <v>North</v>
      </c>
      <c r="S1452" s="11" t="str">
        <f>VLOOKUP(P1452,Store_Dim!$A$2:$E$21,4,FALSE)</f>
        <v>Danielmouth</v>
      </c>
      <c r="T1452" s="11" t="str">
        <f>VLOOKUP(P1452,Store_Dim!$A$2:$E$21,5,FALSE)</f>
        <v>Flagship</v>
      </c>
      <c r="U1452" s="11" t="s">
        <v>2329</v>
      </c>
      <c r="V1452" s="14">
        <f>VLOOKUP(Table1[[#This Row],[Sales_ID]],Sales!$A$2:$O$2001,2,FALSE)</f>
        <v>45889</v>
      </c>
      <c r="W1452" s="15">
        <f>VLOOKUP(Table1[[#This Row],[Sales_ID]],Sales!$A$2:$O$2001,12,FALSE)</f>
        <v>2</v>
      </c>
      <c r="X1452" s="16" t="str">
        <f>TEXT(VLOOKUP(Table1[[#This Row],[Sales_ID]],Sales!$A$2:$O$2001,13,FALSE),"₹#,##0")</f>
        <v>₹355</v>
      </c>
      <c r="Y1452" s="51">
        <f>VLOOKUP(Table1[[#This Row],[Sales_ID]],Sales!$A$2:$O$2001,14,FALSE)</f>
        <v>0.13</v>
      </c>
      <c r="Z1452" s="11" t="str">
        <f>VLOOKUP(Table1[[#This Row],[Sales_ID]],Sales!$A$2:$O$2001,10,FALSE)</f>
        <v>COD</v>
      </c>
      <c r="AA1452" s="50">
        <f>VLOOKUP(Table1[[#This Row],[Sales_ID]],Sales!$A$2:$O$2001,15,FALSE)</f>
        <v>618.41340000000002</v>
      </c>
    </row>
    <row r="1453" spans="1:27" x14ac:dyDescent="0.3">
      <c r="A1453" s="11" t="s">
        <v>556</v>
      </c>
      <c r="B1453" s="11" t="str">
        <f>PROPER(VLOOKUP(A1453,Customer!$A$2:$J$501,9,FALSE))</f>
        <v>Antonio Wade</v>
      </c>
      <c r="C1453" s="11" t="str">
        <f>PROPER(VLOOKUP(A1453,Customer!$A$2:$H$501,3,FALSE))</f>
        <v>36</v>
      </c>
      <c r="D1453" s="11" t="str">
        <f>PROPER(VLOOKUP(A1453,Customer!$A$2:$H$501,4,FALSE))</f>
        <v>Female</v>
      </c>
      <c r="E1453" s="11" t="str">
        <f>PROPER(VLOOKUP(A1453,Customer!$A$2:$H$501,5,FALSE))</f>
        <v>New Jasonmouth</v>
      </c>
      <c r="F1453" s="11" t="str">
        <f>PROPER(VLOOKUP(A1453,Customer!$A$2:$H$501,6,FALSE))</f>
        <v>Tennessee</v>
      </c>
      <c r="G1453" s="11" t="str">
        <f>VLOOKUP(A1453,Customer!$A$2:$H$501,7,FALSE)</f>
        <v>USA</v>
      </c>
      <c r="H1453" s="11" t="str">
        <f>PROPER(VLOOKUP(A1453,Customer!$A$1:$J$501,10,FALSE))</f>
        <v>Gold</v>
      </c>
      <c r="I1453" s="11" t="s">
        <v>1642</v>
      </c>
      <c r="J1453" s="11" t="str">
        <f>VLOOKUP(I1453, Product!$A$2:$H$501, 2,FALSE)</f>
        <v>Makeup Brush Set</v>
      </c>
      <c r="K1453" s="11" t="str">
        <f>VLOOKUP(I1453,Product!$A$2:$H$501,3,FALSE)</f>
        <v>Beauty</v>
      </c>
      <c r="L1453" s="11" t="str">
        <f>VLOOKUP(I1453, Product!$A$2:$H$501, 4,FALSE)</f>
        <v>Makeup</v>
      </c>
      <c r="M1453" s="11" t="str">
        <f>VLOOKUP(I1453, Product!$A$2:$H$501,5,FALSE)</f>
        <v>Cook Inc</v>
      </c>
      <c r="N1453" s="12">
        <f>VLOOKUP(I1453, Product!$A$2:$I$501,8,FALSE)</f>
        <v>250.41615384615383</v>
      </c>
      <c r="O1453" s="12">
        <f>VLOOKUP(I1453, Product!$A$2:$I$501,9,FALSE)</f>
        <v>431</v>
      </c>
      <c r="P1453" s="11" t="s">
        <v>1761</v>
      </c>
      <c r="Q1453" s="11" t="str">
        <f>VLOOKUP(P1453,Store_Dim!$A$2:$E$21,2,FALSE)</f>
        <v>Black-Horn</v>
      </c>
      <c r="R1453" s="11" t="str">
        <f>VLOOKUP(P1453,Store_Dim!$A$2:$E$21,3,FALSE)</f>
        <v>South</v>
      </c>
      <c r="S1453" s="11" t="str">
        <f>VLOOKUP(P1453,Store_Dim!$A$2:$E$21,4,FALSE)</f>
        <v>North Nancyview</v>
      </c>
      <c r="T1453" s="11" t="str">
        <f>VLOOKUP(P1453,Store_Dim!$A$2:$E$21,5,FALSE)</f>
        <v>Outlet</v>
      </c>
      <c r="U1453" s="11" t="s">
        <v>2330</v>
      </c>
      <c r="V1453" s="14">
        <f>VLOOKUP(Table1[[#This Row],[Sales_ID]],Sales!$A$2:$O$2001,2,FALSE)</f>
        <v>45943</v>
      </c>
      <c r="W1453" s="15">
        <f>VLOOKUP(Table1[[#This Row],[Sales_ID]],Sales!$A$2:$O$2001,12,FALSE)</f>
        <v>3</v>
      </c>
      <c r="X1453" s="16" t="str">
        <f>TEXT(VLOOKUP(Table1[[#This Row],[Sales_ID]],Sales!$A$2:$O$2001,13,FALSE),"₹#,##0")</f>
        <v>₹843</v>
      </c>
      <c r="Y1453" s="51">
        <f>VLOOKUP(Table1[[#This Row],[Sales_ID]],Sales!$A$2:$O$2001,14,FALSE)</f>
        <v>0.22</v>
      </c>
      <c r="Z1453" s="11" t="str">
        <f>VLOOKUP(Table1[[#This Row],[Sales_ID]],Sales!$A$2:$O$2001,10,FALSE)</f>
        <v>Credit Card</v>
      </c>
      <c r="AA1453" s="50">
        <f>VLOOKUP(Table1[[#This Row],[Sales_ID]],Sales!$A$2:$O$2001,15,FALSE)</f>
        <v>1973.6496</v>
      </c>
    </row>
    <row r="1454" spans="1:27" x14ac:dyDescent="0.3">
      <c r="A1454" s="11" t="s">
        <v>544</v>
      </c>
      <c r="B1454" s="11" t="str">
        <f>PROPER(VLOOKUP(A1454,Customer!$A$2:$J$501,9,FALSE))</f>
        <v>Joseph Jones</v>
      </c>
      <c r="C1454" s="11" t="str">
        <f>PROPER(VLOOKUP(A1454,Customer!$A$2:$H$501,3,FALSE))</f>
        <v>21</v>
      </c>
      <c r="D1454" s="11" t="str">
        <f>PROPER(VLOOKUP(A1454,Customer!$A$2:$H$501,4,FALSE))</f>
        <v>Male</v>
      </c>
      <c r="E1454" s="11" t="str">
        <f>PROPER(VLOOKUP(A1454,Customer!$A$2:$H$501,5,FALSE))</f>
        <v>North Matthew</v>
      </c>
      <c r="F1454" s="11" t="str">
        <f>PROPER(VLOOKUP(A1454,Customer!$A$2:$H$501,6,FALSE))</f>
        <v>Illinois</v>
      </c>
      <c r="G1454" s="11" t="str">
        <f>VLOOKUP(A1454,Customer!$A$2:$H$501,7,FALSE)</f>
        <v>USA</v>
      </c>
      <c r="H1454" s="11" t="str">
        <f>PROPER(VLOOKUP(A1454,Customer!$A$1:$J$501,10,FALSE))</f>
        <v>Bronze</v>
      </c>
      <c r="I1454" s="11" t="s">
        <v>1738</v>
      </c>
      <c r="J1454" s="11" t="str">
        <f>VLOOKUP(I1454, Product!$A$2:$H$501, 2,FALSE)</f>
        <v>Sports Stopwatch Basic</v>
      </c>
      <c r="K1454" s="11" t="str">
        <f>VLOOKUP(I1454,Product!$A$2:$H$501,3,FALSE)</f>
        <v>Sports</v>
      </c>
      <c r="L1454" s="11" t="str">
        <f>VLOOKUP(I1454, Product!$A$2:$H$501, 4,FALSE)</f>
        <v>Accessories</v>
      </c>
      <c r="M1454" s="11" t="str">
        <f>VLOOKUP(I1454, Product!$A$2:$H$501,5,FALSE)</f>
        <v>Wilson Group</v>
      </c>
      <c r="N1454" s="12">
        <f>VLOOKUP(I1454, Product!$A$2:$I$501,8,FALSE)</f>
        <v>60.65</v>
      </c>
      <c r="O1454" s="12">
        <f>VLOOKUP(I1454, Product!$A$2:$I$501,9,FALSE)</f>
        <v>75</v>
      </c>
      <c r="P1454" s="11" t="s">
        <v>1757</v>
      </c>
      <c r="Q1454" s="11" t="str">
        <f>VLOOKUP(P1454,Store_Dim!$A$2:$E$21,2,FALSE)</f>
        <v>Martinez, Adkins and Johnson</v>
      </c>
      <c r="R1454" s="11" t="str">
        <f>VLOOKUP(P1454,Store_Dim!$A$2:$E$21,3,FALSE)</f>
        <v>North</v>
      </c>
      <c r="S1454" s="11" t="str">
        <f>VLOOKUP(P1454,Store_Dim!$A$2:$E$21,4,FALSE)</f>
        <v>Danielmouth</v>
      </c>
      <c r="T1454" s="11" t="str">
        <f>VLOOKUP(P1454,Store_Dim!$A$2:$E$21,5,FALSE)</f>
        <v>Flagship</v>
      </c>
      <c r="U1454" s="11" t="s">
        <v>2331</v>
      </c>
      <c r="V1454" s="14">
        <f>VLOOKUP(Table1[[#This Row],[Sales_ID]],Sales!$A$2:$O$2001,2,FALSE)</f>
        <v>45306</v>
      </c>
      <c r="W1454" s="15">
        <f>VLOOKUP(Table1[[#This Row],[Sales_ID]],Sales!$A$2:$O$2001,12,FALSE)</f>
        <v>1</v>
      </c>
      <c r="X1454" s="16" t="str">
        <f>TEXT(VLOOKUP(Table1[[#This Row],[Sales_ID]],Sales!$A$2:$O$2001,13,FALSE),"₹#,##0")</f>
        <v>₹302</v>
      </c>
      <c r="Y1454" s="51">
        <f>VLOOKUP(Table1[[#This Row],[Sales_ID]],Sales!$A$2:$O$2001,14,FALSE)</f>
        <v>0.27</v>
      </c>
      <c r="Z1454" s="11" t="str">
        <f>VLOOKUP(Table1[[#This Row],[Sales_ID]],Sales!$A$2:$O$2001,10,FALSE)</f>
        <v>Credit Card</v>
      </c>
      <c r="AA1454" s="50">
        <f>VLOOKUP(Table1[[#This Row],[Sales_ID]],Sales!$A$2:$O$2001,15,FALSE)</f>
        <v>220.16800000000001</v>
      </c>
    </row>
    <row r="1455" spans="1:27" x14ac:dyDescent="0.3">
      <c r="A1455" s="11" t="s">
        <v>164</v>
      </c>
      <c r="B1455" s="11" t="str">
        <f>PROPER(VLOOKUP(A1455,Customer!$A$2:$J$501,9,FALSE))</f>
        <v>William Martin</v>
      </c>
      <c r="C1455" s="11" t="str">
        <f>PROPER(VLOOKUP(A1455,Customer!$A$2:$H$501,3,FALSE))</f>
        <v>19</v>
      </c>
      <c r="D1455" s="11" t="str">
        <f>PROPER(VLOOKUP(A1455,Customer!$A$2:$H$501,4,FALSE))</f>
        <v>Male</v>
      </c>
      <c r="E1455" s="11" t="str">
        <f>PROPER(VLOOKUP(A1455,Customer!$A$2:$H$501,5,FALSE))</f>
        <v>Ryanburgh</v>
      </c>
      <c r="F1455" s="11" t="str">
        <f>PROPER(VLOOKUP(A1455,Customer!$A$2:$H$501,6,FALSE))</f>
        <v>Connecticut</v>
      </c>
      <c r="G1455" s="11" t="str">
        <f>VLOOKUP(A1455,Customer!$A$2:$H$501,7,FALSE)</f>
        <v>USA</v>
      </c>
      <c r="H1455" s="11" t="str">
        <f>PROPER(VLOOKUP(A1455,Customer!$A$1:$J$501,10,FALSE))</f>
        <v>Platinum</v>
      </c>
      <c r="I1455" s="11" t="s">
        <v>1726</v>
      </c>
      <c r="J1455" s="11" t="str">
        <f>VLOOKUP(I1455, Product!$A$2:$H$501, 2,FALSE)</f>
        <v>Face Foundation Kit</v>
      </c>
      <c r="K1455" s="11" t="str">
        <f>VLOOKUP(I1455,Product!$A$2:$H$501,3,FALSE)</f>
        <v>Beauty</v>
      </c>
      <c r="L1455" s="11" t="str">
        <f>VLOOKUP(I1455, Product!$A$2:$H$501, 4,FALSE)</f>
        <v>Makeup</v>
      </c>
      <c r="M1455" s="11" t="str">
        <f>VLOOKUP(I1455, Product!$A$2:$H$501,5,FALSE)</f>
        <v>Taylor-Elliott</v>
      </c>
      <c r="N1455" s="12">
        <f>VLOOKUP(I1455, Product!$A$2:$I$501,8,FALSE)</f>
        <v>183.04</v>
      </c>
      <c r="O1455" s="12">
        <f>VLOOKUP(I1455, Product!$A$2:$I$501,9,FALSE)</f>
        <v>457</v>
      </c>
      <c r="P1455" s="11" t="s">
        <v>1761</v>
      </c>
      <c r="Q1455" s="11" t="str">
        <f>VLOOKUP(P1455,Store_Dim!$A$2:$E$21,2,FALSE)</f>
        <v>Black-Horn</v>
      </c>
      <c r="R1455" s="11" t="str">
        <f>VLOOKUP(P1455,Store_Dim!$A$2:$E$21,3,FALSE)</f>
        <v>South</v>
      </c>
      <c r="S1455" s="11" t="str">
        <f>VLOOKUP(P1455,Store_Dim!$A$2:$E$21,4,FALSE)</f>
        <v>North Nancyview</v>
      </c>
      <c r="T1455" s="11" t="str">
        <f>VLOOKUP(P1455,Store_Dim!$A$2:$E$21,5,FALSE)</f>
        <v>Outlet</v>
      </c>
      <c r="U1455" s="11" t="s">
        <v>2332</v>
      </c>
      <c r="V1455" s="14">
        <f>VLOOKUP(Table1[[#This Row],[Sales_ID]],Sales!$A$2:$O$2001,2,FALSE)</f>
        <v>45772</v>
      </c>
      <c r="W1455" s="15">
        <f>VLOOKUP(Table1[[#This Row],[Sales_ID]],Sales!$A$2:$O$2001,12,FALSE)</f>
        <v>3</v>
      </c>
      <c r="X1455" s="16" t="str">
        <f>TEXT(VLOOKUP(Table1[[#This Row],[Sales_ID]],Sales!$A$2:$O$2001,13,FALSE),"₹#,##0")</f>
        <v>₹22</v>
      </c>
      <c r="Y1455" s="51">
        <f>VLOOKUP(Table1[[#This Row],[Sales_ID]],Sales!$A$2:$O$2001,14,FALSE)</f>
        <v>0.16</v>
      </c>
      <c r="Z1455" s="11" t="str">
        <f>VLOOKUP(Table1[[#This Row],[Sales_ID]],Sales!$A$2:$O$2001,10,FALSE)</f>
        <v>COD</v>
      </c>
      <c r="AA1455" s="50">
        <f>VLOOKUP(Table1[[#This Row],[Sales_ID]],Sales!$A$2:$O$2001,15,FALSE)</f>
        <v>54.406799999999997</v>
      </c>
    </row>
    <row r="1456" spans="1:27" x14ac:dyDescent="0.3">
      <c r="A1456" s="11" t="s">
        <v>690</v>
      </c>
      <c r="B1456" s="11" t="str">
        <f>PROPER(VLOOKUP(A1456,Customer!$A$2:$J$501,9,FALSE))</f>
        <v>Blake Harrison</v>
      </c>
      <c r="C1456" s="11" t="str">
        <f>PROPER(VLOOKUP(A1456,Customer!$A$2:$H$501,3,FALSE))</f>
        <v>63</v>
      </c>
      <c r="D1456" s="11" t="str">
        <f>PROPER(VLOOKUP(A1456,Customer!$A$2:$H$501,4,FALSE))</f>
        <v>Female</v>
      </c>
      <c r="E1456" s="11" t="str">
        <f>PROPER(VLOOKUP(A1456,Customer!$A$2:$H$501,5,FALSE))</f>
        <v>Lyonsfort</v>
      </c>
      <c r="F1456" s="11" t="str">
        <f>PROPER(VLOOKUP(A1456,Customer!$A$2:$H$501,6,FALSE))</f>
        <v>Washington</v>
      </c>
      <c r="G1456" s="11" t="str">
        <f>VLOOKUP(A1456,Customer!$A$2:$H$501,7,FALSE)</f>
        <v>USA</v>
      </c>
      <c r="H1456" s="11" t="str">
        <f>PROPER(VLOOKUP(A1456,Customer!$A$1:$J$501,10,FALSE))</f>
        <v>Platinum</v>
      </c>
      <c r="I1456" s="11" t="s">
        <v>1574</v>
      </c>
      <c r="J1456" s="11" t="str">
        <f>VLOOKUP(I1456, Product!$A$2:$H$501, 2,FALSE)</f>
        <v>USB-C Fast Charger</v>
      </c>
      <c r="K1456" s="11" t="str">
        <f>VLOOKUP(I1456,Product!$A$2:$H$501,3,FALSE)</f>
        <v>Electronics</v>
      </c>
      <c r="L1456" s="11" t="str">
        <f>VLOOKUP(I1456, Product!$A$2:$H$501, 4,FALSE)</f>
        <v>Accessories</v>
      </c>
      <c r="M1456" s="11" t="str">
        <f>VLOOKUP(I1456, Product!$A$2:$H$501,5,FALSE)</f>
        <v>Dawson-Perkins</v>
      </c>
      <c r="N1456" s="12">
        <f>VLOOKUP(I1456, Product!$A$2:$I$501,8,FALSE)</f>
        <v>242.23</v>
      </c>
      <c r="O1456" s="12">
        <f>VLOOKUP(I1456, Product!$A$2:$I$501,9,FALSE)</f>
        <v>453</v>
      </c>
      <c r="P1456" s="11" t="s">
        <v>1761</v>
      </c>
      <c r="Q1456" s="11" t="str">
        <f>VLOOKUP(P1456,Store_Dim!$A$2:$E$21,2,FALSE)</f>
        <v>Black-Horn</v>
      </c>
      <c r="R1456" s="11" t="str">
        <f>VLOOKUP(P1456,Store_Dim!$A$2:$E$21,3,FALSE)</f>
        <v>South</v>
      </c>
      <c r="S1456" s="11" t="str">
        <f>VLOOKUP(P1456,Store_Dim!$A$2:$E$21,4,FALSE)</f>
        <v>North Nancyview</v>
      </c>
      <c r="T1456" s="11" t="str">
        <f>VLOOKUP(P1456,Store_Dim!$A$2:$E$21,5,FALSE)</f>
        <v>Outlet</v>
      </c>
      <c r="U1456" s="11" t="s">
        <v>2333</v>
      </c>
      <c r="V1456" s="14">
        <f>VLOOKUP(Table1[[#This Row],[Sales_ID]],Sales!$A$2:$O$2001,2,FALSE)</f>
        <v>45346</v>
      </c>
      <c r="W1456" s="15">
        <f>VLOOKUP(Table1[[#This Row],[Sales_ID]],Sales!$A$2:$O$2001,12,FALSE)</f>
        <v>4</v>
      </c>
      <c r="X1456" s="16" t="str">
        <f>TEXT(VLOOKUP(Table1[[#This Row],[Sales_ID]],Sales!$A$2:$O$2001,13,FALSE),"₹#,##0")</f>
        <v>₹284</v>
      </c>
      <c r="Y1456" s="51">
        <f>VLOOKUP(Table1[[#This Row],[Sales_ID]],Sales!$A$2:$O$2001,14,FALSE)</f>
        <v>0.09</v>
      </c>
      <c r="Z1456" s="11" t="str">
        <f>VLOOKUP(Table1[[#This Row],[Sales_ID]],Sales!$A$2:$O$2001,10,FALSE)</f>
        <v>Credit Card</v>
      </c>
      <c r="AA1456" s="50">
        <f>VLOOKUP(Table1[[#This Row],[Sales_ID]],Sales!$A$2:$O$2001,15,FALSE)</f>
        <v>1034.6335999999999</v>
      </c>
    </row>
    <row r="1457" spans="1:27" x14ac:dyDescent="0.3">
      <c r="A1457" s="11" t="s">
        <v>1151</v>
      </c>
      <c r="B1457" s="11" t="str">
        <f>PROPER(VLOOKUP(A1457,Customer!$A$2:$J$501,9,FALSE))</f>
        <v>Miranda King</v>
      </c>
      <c r="C1457" s="11" t="str">
        <f>PROPER(VLOOKUP(A1457,Customer!$A$2:$H$501,3,FALSE))</f>
        <v>34</v>
      </c>
      <c r="D1457" s="11" t="str">
        <f>PROPER(VLOOKUP(A1457,Customer!$A$2:$H$501,4,FALSE))</f>
        <v>Female</v>
      </c>
      <c r="E1457" s="11" t="str">
        <f>PROPER(VLOOKUP(A1457,Customer!$A$2:$H$501,5,FALSE))</f>
        <v>West Mathew</v>
      </c>
      <c r="F1457" s="11" t="str">
        <f>PROPER(VLOOKUP(A1457,Customer!$A$2:$H$501,6,FALSE))</f>
        <v>New York</v>
      </c>
      <c r="G1457" s="11" t="str">
        <f>VLOOKUP(A1457,Customer!$A$2:$H$501,7,FALSE)</f>
        <v>USA</v>
      </c>
      <c r="H1457" s="11" t="str">
        <f>PROPER(VLOOKUP(A1457,Customer!$A$1:$J$501,10,FALSE))</f>
        <v>Platinum</v>
      </c>
      <c r="I1457" s="11" t="s">
        <v>1555</v>
      </c>
      <c r="J1457" s="11" t="str">
        <f>VLOOKUP(I1457, Product!$A$2:$H$501, 2,FALSE)</f>
        <v>Men's Leather Belt</v>
      </c>
      <c r="K1457" s="11" t="str">
        <f>VLOOKUP(I1457,Product!$A$2:$H$501,3,FALSE)</f>
        <v>Clothing</v>
      </c>
      <c r="L1457" s="11" t="str">
        <f>VLOOKUP(I1457, Product!$A$2:$H$501, 4,FALSE)</f>
        <v>Accessories</v>
      </c>
      <c r="M1457" s="11" t="str">
        <f>VLOOKUP(I1457, Product!$A$2:$H$501,5,FALSE)</f>
        <v>Baldwin, Garza and Gonzalez</v>
      </c>
      <c r="N1457" s="12">
        <f>VLOOKUP(I1457, Product!$A$2:$I$501,8,FALSE)</f>
        <v>261</v>
      </c>
      <c r="O1457" s="12">
        <f>VLOOKUP(I1457, Product!$A$2:$I$501,9,FALSE)</f>
        <v>59</v>
      </c>
      <c r="P1457" s="11" t="s">
        <v>1786</v>
      </c>
      <c r="Q1457" s="11" t="str">
        <f>VLOOKUP(P1457,Store_Dim!$A$2:$E$21,2,FALSE)</f>
        <v>Moore, Padilla and Butler</v>
      </c>
      <c r="R1457" s="11" t="str">
        <f>VLOOKUP(P1457,Store_Dim!$A$2:$E$21,3,FALSE)</f>
        <v>South</v>
      </c>
      <c r="S1457" s="11" t="str">
        <f>VLOOKUP(P1457,Store_Dim!$A$2:$E$21,4,FALSE)</f>
        <v>East Johnstad</v>
      </c>
      <c r="T1457" s="11" t="str">
        <f>VLOOKUP(P1457,Store_Dim!$A$2:$E$21,5,FALSE)</f>
        <v>Flagship</v>
      </c>
      <c r="U1457" s="11" t="s">
        <v>2334</v>
      </c>
      <c r="V1457" s="14">
        <f>VLOOKUP(Table1[[#This Row],[Sales_ID]],Sales!$A$2:$O$2001,2,FALSE)</f>
        <v>45656</v>
      </c>
      <c r="W1457" s="15">
        <f>VLOOKUP(Table1[[#This Row],[Sales_ID]],Sales!$A$2:$O$2001,12,FALSE)</f>
        <v>1</v>
      </c>
      <c r="X1457" s="16" t="str">
        <f>TEXT(VLOOKUP(Table1[[#This Row],[Sales_ID]],Sales!$A$2:$O$2001,13,FALSE),"₹#,##0")</f>
        <v>₹192</v>
      </c>
      <c r="Y1457" s="51">
        <f>VLOOKUP(Table1[[#This Row],[Sales_ID]],Sales!$A$2:$O$2001,14,FALSE)</f>
        <v>0.27</v>
      </c>
      <c r="Z1457" s="11" t="str">
        <f>VLOOKUP(Table1[[#This Row],[Sales_ID]],Sales!$A$2:$O$2001,10,FALSE)</f>
        <v>PayPal</v>
      </c>
      <c r="AA1457" s="50">
        <f>VLOOKUP(Table1[[#This Row],[Sales_ID]],Sales!$A$2:$O$2001,15,FALSE)</f>
        <v>139.86799999999999</v>
      </c>
    </row>
    <row r="1458" spans="1:27" x14ac:dyDescent="0.3">
      <c r="A1458" s="11" t="s">
        <v>981</v>
      </c>
      <c r="B1458" s="11" t="str">
        <f>PROPER(VLOOKUP(A1458,Customer!$A$2:$J$501,9,FALSE))</f>
        <v>Kevin Larson</v>
      </c>
      <c r="C1458" s="11" t="str">
        <f>PROPER(VLOOKUP(A1458,Customer!$A$2:$H$501,3,FALSE))</f>
        <v>35</v>
      </c>
      <c r="D1458" s="11" t="str">
        <f>PROPER(VLOOKUP(A1458,Customer!$A$2:$H$501,4,FALSE))</f>
        <v>Male</v>
      </c>
      <c r="E1458" s="11" t="str">
        <f>PROPER(VLOOKUP(A1458,Customer!$A$2:$H$501,5,FALSE))</f>
        <v>Port Edwardmouth</v>
      </c>
      <c r="F1458" s="11" t="str">
        <f>PROPER(VLOOKUP(A1458,Customer!$A$2:$H$501,6,FALSE))</f>
        <v>Oregon</v>
      </c>
      <c r="G1458" s="11" t="str">
        <f>VLOOKUP(A1458,Customer!$A$2:$H$501,7,FALSE)</f>
        <v>USA</v>
      </c>
      <c r="H1458" s="11" t="str">
        <f>PROPER(VLOOKUP(A1458,Customer!$A$1:$J$501,10,FALSE))</f>
        <v>Platinum</v>
      </c>
      <c r="I1458" s="11" t="s">
        <v>1704</v>
      </c>
      <c r="J1458" s="11" t="str">
        <f>VLOOKUP(I1458, Product!$A$2:$H$501, 2,FALSE)</f>
        <v>Essential Oil Diffuser</v>
      </c>
      <c r="K1458" s="11" t="str">
        <f>VLOOKUP(I1458,Product!$A$2:$H$501,3,FALSE)</f>
        <v>Home</v>
      </c>
      <c r="L1458" s="11" t="str">
        <f>VLOOKUP(I1458, Product!$A$2:$H$501, 4,FALSE)</f>
        <v>Decor</v>
      </c>
      <c r="M1458" s="11" t="str">
        <f>VLOOKUP(I1458, Product!$A$2:$H$501,5,FALSE)</f>
        <v>Hernandez Inc</v>
      </c>
      <c r="N1458" s="12">
        <f>VLOOKUP(I1458, Product!$A$2:$I$501,8,FALSE)</f>
        <v>325.26</v>
      </c>
      <c r="O1458" s="12">
        <f>VLOOKUP(I1458, Product!$A$2:$I$501,9,FALSE)</f>
        <v>400</v>
      </c>
      <c r="P1458" s="11" t="s">
        <v>1794</v>
      </c>
      <c r="Q1458" s="11" t="str">
        <f>VLOOKUP(P1458,Store_Dim!$A$2:$E$21,2,FALSE)</f>
        <v>Thomas, Bridges and Harris</v>
      </c>
      <c r="R1458" s="11" t="str">
        <f>VLOOKUP(P1458,Store_Dim!$A$2:$E$21,3,FALSE)</f>
        <v>North</v>
      </c>
      <c r="S1458" s="11" t="str">
        <f>VLOOKUP(P1458,Store_Dim!$A$2:$E$21,4,FALSE)</f>
        <v>Sabrinatown</v>
      </c>
      <c r="T1458" s="11" t="str">
        <f>VLOOKUP(P1458,Store_Dim!$A$2:$E$21,5,FALSE)</f>
        <v>Online</v>
      </c>
      <c r="U1458" s="11" t="s">
        <v>2335</v>
      </c>
      <c r="V1458" s="14">
        <f>VLOOKUP(Table1[[#This Row],[Sales_ID]],Sales!$A$2:$O$2001,2,FALSE)</f>
        <v>45762</v>
      </c>
      <c r="W1458" s="15">
        <f>VLOOKUP(Table1[[#This Row],[Sales_ID]],Sales!$A$2:$O$2001,12,FALSE)</f>
        <v>2</v>
      </c>
      <c r="X1458" s="16" t="str">
        <f>TEXT(VLOOKUP(Table1[[#This Row],[Sales_ID]],Sales!$A$2:$O$2001,13,FALSE),"₹#,##0")</f>
        <v>₹617</v>
      </c>
      <c r="Y1458" s="51">
        <f>VLOOKUP(Table1[[#This Row],[Sales_ID]],Sales!$A$2:$O$2001,14,FALSE)</f>
        <v>0.22</v>
      </c>
      <c r="Z1458" s="11" t="str">
        <f>VLOOKUP(Table1[[#This Row],[Sales_ID]],Sales!$A$2:$O$2001,10,FALSE)</f>
        <v>Credit Card</v>
      </c>
      <c r="AA1458" s="50">
        <f>VLOOKUP(Table1[[#This Row],[Sales_ID]],Sales!$A$2:$O$2001,15,FALSE)</f>
        <v>962.47320000000002</v>
      </c>
    </row>
    <row r="1459" spans="1:27" x14ac:dyDescent="0.3">
      <c r="A1459" s="11" t="s">
        <v>481</v>
      </c>
      <c r="B1459" s="11" t="str">
        <f>PROPER(VLOOKUP(A1459,Customer!$A$2:$J$501,9,FALSE))</f>
        <v>Maria Ramirez</v>
      </c>
      <c r="C1459" s="11" t="str">
        <f>PROPER(VLOOKUP(A1459,Customer!$A$2:$H$501,3,FALSE))</f>
        <v>37</v>
      </c>
      <c r="D1459" s="11" t="str">
        <f>PROPER(VLOOKUP(A1459,Customer!$A$2:$H$501,4,FALSE))</f>
        <v>Male</v>
      </c>
      <c r="E1459" s="11" t="str">
        <f>PROPER(VLOOKUP(A1459,Customer!$A$2:$H$501,5,FALSE))</f>
        <v>West Brandon</v>
      </c>
      <c r="F1459" s="11" t="str">
        <f>PROPER(VLOOKUP(A1459,Customer!$A$2:$H$501,6,FALSE))</f>
        <v>Montana</v>
      </c>
      <c r="G1459" s="11" t="str">
        <f>VLOOKUP(A1459,Customer!$A$2:$H$501,7,FALSE)</f>
        <v>USA</v>
      </c>
      <c r="H1459" s="11" t="str">
        <f>PROPER(VLOOKUP(A1459,Customer!$A$1:$J$501,10,FALSE))</f>
        <v>Bronze</v>
      </c>
      <c r="I1459" s="11" t="s">
        <v>1686</v>
      </c>
      <c r="J1459" s="11" t="str">
        <f>VLOOKUP(I1459, Product!$A$2:$H$501, 2,FALSE)</f>
        <v>Men's Sports Shorts</v>
      </c>
      <c r="K1459" s="11" t="str">
        <f>VLOOKUP(I1459,Product!$A$2:$H$501,3,FALSE)</f>
        <v>Clothing</v>
      </c>
      <c r="L1459" s="11" t="str">
        <f>VLOOKUP(I1459, Product!$A$2:$H$501, 4,FALSE)</f>
        <v>Bottoms</v>
      </c>
      <c r="M1459" s="11" t="str">
        <f>VLOOKUP(I1459, Product!$A$2:$H$501,5,FALSE)</f>
        <v>Fitzpatrick Ltd</v>
      </c>
      <c r="N1459" s="12">
        <f>VLOOKUP(I1459, Product!$A$2:$I$501,8,FALSE)</f>
        <v>218.22</v>
      </c>
      <c r="O1459" s="12">
        <f>VLOOKUP(I1459, Product!$A$2:$I$501,9,FALSE)</f>
        <v>224</v>
      </c>
      <c r="P1459" s="11" t="s">
        <v>1779</v>
      </c>
      <c r="Q1459" s="11" t="str">
        <f>VLOOKUP(P1459,Store_Dim!$A$2:$E$21,2,FALSE)</f>
        <v>Martinez-Mullins</v>
      </c>
      <c r="R1459" s="11" t="str">
        <f>VLOOKUP(P1459,Store_Dim!$A$2:$E$21,3,FALSE)</f>
        <v>South</v>
      </c>
      <c r="S1459" s="11" t="str">
        <f>VLOOKUP(P1459,Store_Dim!$A$2:$E$21,4,FALSE)</f>
        <v>Williamsfurt</v>
      </c>
      <c r="T1459" s="11" t="str">
        <f>VLOOKUP(P1459,Store_Dim!$A$2:$E$21,5,FALSE)</f>
        <v>Online</v>
      </c>
      <c r="U1459" s="11" t="s">
        <v>1877</v>
      </c>
      <c r="V1459" s="14">
        <f>VLOOKUP(Table1[[#This Row],[Sales_ID]],Sales!$A$2:$O$2001,2,FALSE)</f>
        <v>45689</v>
      </c>
      <c r="W1459" s="15">
        <f>VLOOKUP(Table1[[#This Row],[Sales_ID]],Sales!$A$2:$O$2001,12,FALSE)</f>
        <v>3</v>
      </c>
      <c r="X1459" s="16" t="str">
        <f>TEXT(VLOOKUP(Table1[[#This Row],[Sales_ID]],Sales!$A$2:$O$2001,13,FALSE),"₹#,##0")</f>
        <v>₹77</v>
      </c>
      <c r="Y1459" s="51">
        <f>VLOOKUP(Table1[[#This Row],[Sales_ID]],Sales!$A$2:$O$2001,14,FALSE)</f>
        <v>0.26</v>
      </c>
      <c r="Z1459" s="11" t="str">
        <f>VLOOKUP(Table1[[#This Row],[Sales_ID]],Sales!$A$2:$O$2001,10,FALSE)</f>
        <v>Credit Card</v>
      </c>
      <c r="AA1459" s="50">
        <f>VLOOKUP(Table1[[#This Row],[Sales_ID]],Sales!$A$2:$O$2001,15,FALSE)</f>
        <v>169.9854</v>
      </c>
    </row>
    <row r="1460" spans="1:27" x14ac:dyDescent="0.3">
      <c r="A1460" s="11" t="s">
        <v>559</v>
      </c>
      <c r="B1460" s="11" t="str">
        <f>PROPER(VLOOKUP(A1460,Customer!$A$2:$J$501,9,FALSE))</f>
        <v>Daniel Contreras</v>
      </c>
      <c r="C1460" s="11" t="str">
        <f>PROPER(VLOOKUP(A1460,Customer!$A$2:$H$501,3,FALSE))</f>
        <v>36</v>
      </c>
      <c r="D1460" s="11" t="str">
        <f>PROPER(VLOOKUP(A1460,Customer!$A$2:$H$501,4,FALSE))</f>
        <v>Female</v>
      </c>
      <c r="E1460" s="11" t="str">
        <f>PROPER(VLOOKUP(A1460,Customer!$A$2:$H$501,5,FALSE))</f>
        <v>Robertview</v>
      </c>
      <c r="F1460" s="11" t="str">
        <f>PROPER(VLOOKUP(A1460,Customer!$A$2:$H$501,6,FALSE))</f>
        <v>Florida</v>
      </c>
      <c r="G1460" s="11" t="str">
        <f>VLOOKUP(A1460,Customer!$A$2:$H$501,7,FALSE)</f>
        <v>USA</v>
      </c>
      <c r="H1460" s="11" t="str">
        <f>PROPER(VLOOKUP(A1460,Customer!$A$1:$J$501,10,FALSE))</f>
        <v>Platinum</v>
      </c>
      <c r="I1460" s="11" t="s">
        <v>1604</v>
      </c>
      <c r="J1460" s="11" t="str">
        <f>VLOOKUP(I1460, Product!$A$2:$H$501, 2,FALSE)</f>
        <v>Sports Stopwatch Timer</v>
      </c>
      <c r="K1460" s="11" t="str">
        <f>VLOOKUP(I1460,Product!$A$2:$H$501,3,FALSE)</f>
        <v>Sports</v>
      </c>
      <c r="L1460" s="11" t="str">
        <f>VLOOKUP(I1460, Product!$A$2:$H$501, 4,FALSE)</f>
        <v>Accessories</v>
      </c>
      <c r="M1460" s="11" t="str">
        <f>VLOOKUP(I1460, Product!$A$2:$H$501,5,FALSE)</f>
        <v>Burns-Hansen</v>
      </c>
      <c r="N1460" s="12">
        <f>VLOOKUP(I1460, Product!$A$2:$I$501,8,FALSE)</f>
        <v>38.76</v>
      </c>
      <c r="O1460" s="12">
        <f>VLOOKUP(I1460, Product!$A$2:$I$501,9,FALSE)</f>
        <v>137</v>
      </c>
      <c r="P1460" s="11" t="s">
        <v>1789</v>
      </c>
      <c r="Q1460" s="11" t="str">
        <f>VLOOKUP(P1460,Store_Dim!$A$2:$E$21,2,FALSE)</f>
        <v>Hill, Wagner and Ballard</v>
      </c>
      <c r="R1460" s="11" t="str">
        <f>VLOOKUP(P1460,Store_Dim!$A$2:$E$21,3,FALSE)</f>
        <v>East</v>
      </c>
      <c r="S1460" s="11" t="str">
        <f>VLOOKUP(P1460,Store_Dim!$A$2:$E$21,4,FALSE)</f>
        <v>East Davidville</v>
      </c>
      <c r="T1460" s="11" t="str">
        <f>VLOOKUP(P1460,Store_Dim!$A$2:$E$21,5,FALSE)</f>
        <v>Online</v>
      </c>
      <c r="U1460" s="11" t="s">
        <v>2336</v>
      </c>
      <c r="V1460" s="14">
        <f>VLOOKUP(Table1[[#This Row],[Sales_ID]],Sales!$A$2:$O$2001,2,FALSE)</f>
        <v>45580</v>
      </c>
      <c r="W1460" s="15">
        <f>VLOOKUP(Table1[[#This Row],[Sales_ID]],Sales!$A$2:$O$2001,12,FALSE)</f>
        <v>3</v>
      </c>
      <c r="X1460" s="16" t="str">
        <f>TEXT(VLOOKUP(Table1[[#This Row],[Sales_ID]],Sales!$A$2:$O$2001,13,FALSE),"₹#,##0")</f>
        <v>₹126</v>
      </c>
      <c r="Y1460" s="51">
        <f>VLOOKUP(Table1[[#This Row],[Sales_ID]],Sales!$A$2:$O$2001,14,FALSE)</f>
        <v>0.26</v>
      </c>
      <c r="Z1460" s="11" t="str">
        <f>VLOOKUP(Table1[[#This Row],[Sales_ID]],Sales!$A$2:$O$2001,10,FALSE)</f>
        <v>COD</v>
      </c>
      <c r="AA1460" s="50">
        <f>VLOOKUP(Table1[[#This Row],[Sales_ID]],Sales!$A$2:$O$2001,15,FALSE)</f>
        <v>279.00959999999998</v>
      </c>
    </row>
    <row r="1461" spans="1:27" x14ac:dyDescent="0.3">
      <c r="A1461" s="11" t="s">
        <v>1104</v>
      </c>
      <c r="B1461" s="11" t="str">
        <f>PROPER(VLOOKUP(A1461,Customer!$A$2:$J$501,9,FALSE))</f>
        <v>Michael Greene</v>
      </c>
      <c r="C1461" s="11" t="str">
        <f>PROPER(VLOOKUP(A1461,Customer!$A$2:$H$501,3,FALSE))</f>
        <v>52</v>
      </c>
      <c r="D1461" s="11" t="str">
        <f>PROPER(VLOOKUP(A1461,Customer!$A$2:$H$501,4,FALSE))</f>
        <v>Female</v>
      </c>
      <c r="E1461" s="11" t="str">
        <f>PROPER(VLOOKUP(A1461,Customer!$A$2:$H$501,5,FALSE))</f>
        <v>Port Saramouth</v>
      </c>
      <c r="F1461" s="11" t="str">
        <f>PROPER(VLOOKUP(A1461,Customer!$A$2:$H$501,6,FALSE))</f>
        <v>Wisconsin</v>
      </c>
      <c r="G1461" s="11" t="str">
        <f>VLOOKUP(A1461,Customer!$A$2:$H$501,7,FALSE)</f>
        <v>USA</v>
      </c>
      <c r="H1461" s="11" t="str">
        <f>PROPER(VLOOKUP(A1461,Customer!$A$1:$J$501,10,FALSE))</f>
        <v>Silver</v>
      </c>
      <c r="I1461" s="11" t="s">
        <v>1634</v>
      </c>
      <c r="J1461" s="11" t="str">
        <f>VLOOKUP(I1461, Product!$A$2:$H$501, 2,FALSE)</f>
        <v>USB External Hard Drive</v>
      </c>
      <c r="K1461" s="11" t="str">
        <f>VLOOKUP(I1461,Product!$A$2:$H$501,3,FALSE)</f>
        <v>Electronics</v>
      </c>
      <c r="L1461" s="11" t="str">
        <f>VLOOKUP(I1461, Product!$A$2:$H$501, 4,FALSE)</f>
        <v>Computer</v>
      </c>
      <c r="M1461" s="11" t="str">
        <f>VLOOKUP(I1461, Product!$A$2:$H$501,5,FALSE)</f>
        <v>Robinson Inc</v>
      </c>
      <c r="N1461" s="12">
        <f>VLOOKUP(I1461, Product!$A$2:$I$501,8,FALSE)</f>
        <v>253.33</v>
      </c>
      <c r="O1461" s="12">
        <f>VLOOKUP(I1461, Product!$A$2:$I$501,9,FALSE)</f>
        <v>266</v>
      </c>
      <c r="P1461" s="11" t="s">
        <v>1769</v>
      </c>
      <c r="Q1461" s="11" t="str">
        <f>VLOOKUP(P1461,Store_Dim!$A$2:$E$21,2,FALSE)</f>
        <v>Alexander Group</v>
      </c>
      <c r="R1461" s="11" t="str">
        <f>VLOOKUP(P1461,Store_Dim!$A$2:$E$21,3,FALSE)</f>
        <v>South</v>
      </c>
      <c r="S1461" s="11" t="str">
        <f>VLOOKUP(P1461,Store_Dim!$A$2:$E$21,4,FALSE)</f>
        <v>Port Sharon</v>
      </c>
      <c r="T1461" s="11" t="str">
        <f>VLOOKUP(P1461,Store_Dim!$A$2:$E$21,5,FALSE)</f>
        <v>Online</v>
      </c>
      <c r="U1461" s="11" t="s">
        <v>2337</v>
      </c>
      <c r="V1461" s="14">
        <f>VLOOKUP(Table1[[#This Row],[Sales_ID]],Sales!$A$2:$O$2001,2,FALSE)</f>
        <v>45676</v>
      </c>
      <c r="W1461" s="15">
        <f>VLOOKUP(Table1[[#This Row],[Sales_ID]],Sales!$A$2:$O$2001,12,FALSE)</f>
        <v>3</v>
      </c>
      <c r="X1461" s="16" t="str">
        <f>TEXT(VLOOKUP(Table1[[#This Row],[Sales_ID]],Sales!$A$2:$O$2001,13,FALSE),"₹#,##0")</f>
        <v>₹307</v>
      </c>
      <c r="Y1461" s="51">
        <f>VLOOKUP(Table1[[#This Row],[Sales_ID]],Sales!$A$2:$O$2001,14,FALSE)</f>
        <v>0.24</v>
      </c>
      <c r="Z1461" s="11" t="str">
        <f>VLOOKUP(Table1[[#This Row],[Sales_ID]],Sales!$A$2:$O$2001,10,FALSE)</f>
        <v>Credit Card</v>
      </c>
      <c r="AA1461" s="50">
        <f>VLOOKUP(Table1[[#This Row],[Sales_ID]],Sales!$A$2:$O$2001,15,FALSE)</f>
        <v>701.0544000000001</v>
      </c>
    </row>
    <row r="1462" spans="1:27" x14ac:dyDescent="0.3">
      <c r="A1462" s="11" t="s">
        <v>942</v>
      </c>
      <c r="B1462" s="11" t="str">
        <f>PROPER(VLOOKUP(A1462,Customer!$A$2:$J$501,9,FALSE))</f>
        <v>Tracy Stephens</v>
      </c>
      <c r="C1462" s="11" t="str">
        <f>PROPER(VLOOKUP(A1462,Customer!$A$2:$H$501,3,FALSE))</f>
        <v>64</v>
      </c>
      <c r="D1462" s="11" t="str">
        <f>PROPER(VLOOKUP(A1462,Customer!$A$2:$H$501,4,FALSE))</f>
        <v>Male</v>
      </c>
      <c r="E1462" s="11" t="str">
        <f>PROPER(VLOOKUP(A1462,Customer!$A$2:$H$501,5,FALSE))</f>
        <v>New Joshuatown</v>
      </c>
      <c r="F1462" s="11" t="str">
        <f>PROPER(VLOOKUP(A1462,Customer!$A$2:$H$501,6,FALSE))</f>
        <v>Maine</v>
      </c>
      <c r="G1462" s="11" t="str">
        <f>VLOOKUP(A1462,Customer!$A$2:$H$501,7,FALSE)</f>
        <v>USA</v>
      </c>
      <c r="H1462" s="11" t="str">
        <f>PROPER(VLOOKUP(A1462,Customer!$A$1:$J$501,10,FALSE))</f>
        <v>Platinum</v>
      </c>
      <c r="I1462" s="11" t="s">
        <v>1549</v>
      </c>
      <c r="J1462" s="11" t="str">
        <f>VLOOKUP(I1462, Product!$A$2:$H$501, 2,FALSE)</f>
        <v>Women's Casual Hoodie</v>
      </c>
      <c r="K1462" s="11" t="str">
        <f>VLOOKUP(I1462,Product!$A$2:$H$501,3,FALSE)</f>
        <v>Clothing</v>
      </c>
      <c r="L1462" s="11" t="str">
        <f>VLOOKUP(I1462, Product!$A$2:$H$501, 4,FALSE)</f>
        <v>Outerwear</v>
      </c>
      <c r="M1462" s="11" t="str">
        <f>VLOOKUP(I1462, Product!$A$2:$H$501,5,FALSE)</f>
        <v>Sims Inc</v>
      </c>
      <c r="N1462" s="12">
        <f>VLOOKUP(I1462, Product!$A$2:$I$501,8,FALSE)</f>
        <v>265.73266666666666</v>
      </c>
      <c r="O1462" s="12">
        <f>VLOOKUP(I1462, Product!$A$2:$I$501,9,FALSE)</f>
        <v>352</v>
      </c>
      <c r="P1462" s="11" t="s">
        <v>1813</v>
      </c>
      <c r="Q1462" s="11" t="str">
        <f>VLOOKUP(P1462,Store_Dim!$A$2:$E$21,2,FALSE)</f>
        <v>Mann-Austin</v>
      </c>
      <c r="R1462" s="11" t="str">
        <f>VLOOKUP(P1462,Store_Dim!$A$2:$E$21,3,FALSE)</f>
        <v>East</v>
      </c>
      <c r="S1462" s="11" t="str">
        <f>VLOOKUP(P1462,Store_Dim!$A$2:$E$21,4,FALSE)</f>
        <v>Vasquezborough</v>
      </c>
      <c r="T1462" s="11" t="str">
        <f>VLOOKUP(P1462,Store_Dim!$A$2:$E$21,5,FALSE)</f>
        <v>Online</v>
      </c>
      <c r="U1462" s="11" t="s">
        <v>2338</v>
      </c>
      <c r="V1462" s="14">
        <f>VLOOKUP(Table1[[#This Row],[Sales_ID]],Sales!$A$2:$O$2001,2,FALSE)</f>
        <v>45495</v>
      </c>
      <c r="W1462" s="15">
        <f>VLOOKUP(Table1[[#This Row],[Sales_ID]],Sales!$A$2:$O$2001,12,FALSE)</f>
        <v>1</v>
      </c>
      <c r="X1462" s="16" t="str">
        <f>TEXT(VLOOKUP(Table1[[#This Row],[Sales_ID]],Sales!$A$2:$O$2001,13,FALSE),"₹#,##0")</f>
        <v>₹505</v>
      </c>
      <c r="Y1462" s="51">
        <f>VLOOKUP(Table1[[#This Row],[Sales_ID]],Sales!$A$2:$O$2001,14,FALSE)</f>
        <v>0.11</v>
      </c>
      <c r="Z1462" s="11" t="str">
        <f>VLOOKUP(Table1[[#This Row],[Sales_ID]],Sales!$A$2:$O$2001,10,FALSE)</f>
        <v>Credit Card</v>
      </c>
      <c r="AA1462" s="50">
        <f>VLOOKUP(Table1[[#This Row],[Sales_ID]],Sales!$A$2:$O$2001,15,FALSE)</f>
        <v>449.65469999999999</v>
      </c>
    </row>
    <row r="1463" spans="1:27" x14ac:dyDescent="0.3">
      <c r="A1463" s="11" t="s">
        <v>1142</v>
      </c>
      <c r="B1463" s="11" t="str">
        <f>PROPER(VLOOKUP(A1463,Customer!$A$2:$J$501,9,FALSE))</f>
        <v>Brandon Mcbride</v>
      </c>
      <c r="C1463" s="11" t="str">
        <f>PROPER(VLOOKUP(A1463,Customer!$A$2:$H$501,3,FALSE))</f>
        <v>63</v>
      </c>
      <c r="D1463" s="11" t="str">
        <f>PROPER(VLOOKUP(A1463,Customer!$A$2:$H$501,4,FALSE))</f>
        <v>Female</v>
      </c>
      <c r="E1463" s="11" t="str">
        <f>PROPER(VLOOKUP(A1463,Customer!$A$2:$H$501,5,FALSE))</f>
        <v>Kellyside</v>
      </c>
      <c r="F1463" s="11" t="str">
        <f>PROPER(VLOOKUP(A1463,Customer!$A$2:$H$501,6,FALSE))</f>
        <v>Alaska</v>
      </c>
      <c r="G1463" s="11" t="str">
        <f>VLOOKUP(A1463,Customer!$A$2:$H$501,7,FALSE)</f>
        <v>USA</v>
      </c>
      <c r="H1463" s="11" t="str">
        <f>PROPER(VLOOKUP(A1463,Customer!$A$1:$J$501,10,FALSE))</f>
        <v>Platinum</v>
      </c>
      <c r="I1463" s="11" t="s">
        <v>1638</v>
      </c>
      <c r="J1463" s="11" t="str">
        <f>VLOOKUP(I1463, Product!$A$2:$H$501, 2,FALSE)</f>
        <v>High-Grip Football</v>
      </c>
      <c r="K1463" s="11" t="str">
        <f>VLOOKUP(I1463,Product!$A$2:$H$501,3,FALSE)</f>
        <v>Sports</v>
      </c>
      <c r="L1463" s="11" t="str">
        <f>VLOOKUP(I1463, Product!$A$2:$H$501, 4,FALSE)</f>
        <v>Team Sports</v>
      </c>
      <c r="M1463" s="11" t="str">
        <f>VLOOKUP(I1463, Product!$A$2:$H$501,5,FALSE)</f>
        <v>Bridges, Banks and Cummings</v>
      </c>
      <c r="N1463" s="12">
        <f>VLOOKUP(I1463, Product!$A$2:$I$501,8,FALSE)</f>
        <v>318.91000000000003</v>
      </c>
      <c r="O1463" s="12">
        <f>VLOOKUP(I1463, Product!$A$2:$I$501,9,FALSE)</f>
        <v>114</v>
      </c>
      <c r="P1463" s="11" t="s">
        <v>1804</v>
      </c>
      <c r="Q1463" s="11" t="str">
        <f>VLOOKUP(P1463,Store_Dim!$A$2:$E$21,2,FALSE)</f>
        <v>Frederick-Wright</v>
      </c>
      <c r="R1463" s="11" t="str">
        <f>VLOOKUP(P1463,Store_Dim!$A$2:$E$21,3,FALSE)</f>
        <v>West</v>
      </c>
      <c r="S1463" s="11" t="str">
        <f>VLOOKUP(P1463,Store_Dim!$A$2:$E$21,4,FALSE)</f>
        <v>New Jimmymouth</v>
      </c>
      <c r="T1463" s="11" t="str">
        <f>VLOOKUP(P1463,Store_Dim!$A$2:$E$21,5,FALSE)</f>
        <v>Flagship</v>
      </c>
      <c r="U1463" s="11" t="s">
        <v>2339</v>
      </c>
      <c r="V1463" s="14">
        <f>VLOOKUP(Table1[[#This Row],[Sales_ID]],Sales!$A$2:$O$2001,2,FALSE)</f>
        <v>45735</v>
      </c>
      <c r="W1463" s="15">
        <f>VLOOKUP(Table1[[#This Row],[Sales_ID]],Sales!$A$2:$O$2001,12,FALSE)</f>
        <v>1</v>
      </c>
      <c r="X1463" s="16" t="str">
        <f>TEXT(VLOOKUP(Table1[[#This Row],[Sales_ID]],Sales!$A$2:$O$2001,13,FALSE),"₹#,##0")</f>
        <v>₹853</v>
      </c>
      <c r="Y1463" s="51">
        <f>VLOOKUP(Table1[[#This Row],[Sales_ID]],Sales!$A$2:$O$2001,14,FALSE)</f>
        <v>0.19</v>
      </c>
      <c r="Z1463" s="11" t="str">
        <f>VLOOKUP(Table1[[#This Row],[Sales_ID]],Sales!$A$2:$O$2001,10,FALSE)</f>
        <v>COD</v>
      </c>
      <c r="AA1463" s="50">
        <f>VLOOKUP(Table1[[#This Row],[Sales_ID]],Sales!$A$2:$O$2001,15,FALSE)</f>
        <v>691.02719999999999</v>
      </c>
    </row>
    <row r="1464" spans="1:27" x14ac:dyDescent="0.3">
      <c r="A1464" s="11" t="s">
        <v>444</v>
      </c>
      <c r="B1464" s="11" t="str">
        <f>PROPER(VLOOKUP(A1464,Customer!$A$2:$J$501,9,FALSE))</f>
        <v>Jessica Mitchell</v>
      </c>
      <c r="C1464" s="11" t="str">
        <f>PROPER(VLOOKUP(A1464,Customer!$A$2:$H$501,3,FALSE))</f>
        <v>43</v>
      </c>
      <c r="D1464" s="11" t="str">
        <f>PROPER(VLOOKUP(A1464,Customer!$A$2:$H$501,4,FALSE))</f>
        <v>Female</v>
      </c>
      <c r="E1464" s="11" t="str">
        <f>PROPER(VLOOKUP(A1464,Customer!$A$2:$H$501,5,FALSE))</f>
        <v>Matthewbury</v>
      </c>
      <c r="F1464" s="11" t="str">
        <f>PROPER(VLOOKUP(A1464,Customer!$A$2:$H$501,6,FALSE))</f>
        <v>South Dakota</v>
      </c>
      <c r="G1464" s="11" t="str">
        <f>VLOOKUP(A1464,Customer!$A$2:$H$501,7,FALSE)</f>
        <v>USA</v>
      </c>
      <c r="H1464" s="11" t="str">
        <f>PROPER(VLOOKUP(A1464,Customer!$A$1:$J$501,10,FALSE))</f>
        <v>Silver</v>
      </c>
      <c r="I1464" s="11" t="s">
        <v>1543</v>
      </c>
      <c r="J1464" s="11" t="str">
        <f>VLOOKUP(I1464, Product!$A$2:$H$501, 2,FALSE)</f>
        <v>Brother Laser Printer</v>
      </c>
      <c r="K1464" s="11" t="str">
        <f>VLOOKUP(I1464,Product!$A$2:$H$501,3,FALSE)</f>
        <v>Electronics</v>
      </c>
      <c r="L1464" s="11" t="str">
        <f>VLOOKUP(I1464, Product!$A$2:$H$501, 4,FALSE)</f>
        <v>Computer</v>
      </c>
      <c r="M1464" s="11" t="str">
        <f>VLOOKUP(I1464, Product!$A$2:$H$501,5,FALSE)</f>
        <v>Hunt Inc</v>
      </c>
      <c r="N1464" s="12">
        <f>VLOOKUP(I1464, Product!$A$2:$I$501,8,FALSE)</f>
        <v>112.42</v>
      </c>
      <c r="O1464" s="12">
        <f>VLOOKUP(I1464, Product!$A$2:$I$501,9,FALSE)</f>
        <v>416</v>
      </c>
      <c r="P1464" s="11" t="s">
        <v>1779</v>
      </c>
      <c r="Q1464" s="11" t="str">
        <f>VLOOKUP(P1464,Store_Dim!$A$2:$E$21,2,FALSE)</f>
        <v>Martinez-Mullins</v>
      </c>
      <c r="R1464" s="11" t="str">
        <f>VLOOKUP(P1464,Store_Dim!$A$2:$E$21,3,FALSE)</f>
        <v>South</v>
      </c>
      <c r="S1464" s="11" t="str">
        <f>VLOOKUP(P1464,Store_Dim!$A$2:$E$21,4,FALSE)</f>
        <v>Williamsfurt</v>
      </c>
      <c r="T1464" s="11" t="str">
        <f>VLOOKUP(P1464,Store_Dim!$A$2:$E$21,5,FALSE)</f>
        <v>Online</v>
      </c>
      <c r="U1464" s="11" t="s">
        <v>2340</v>
      </c>
      <c r="V1464" s="14">
        <f>VLOOKUP(Table1[[#This Row],[Sales_ID]],Sales!$A$2:$O$2001,2,FALSE)</f>
        <v>45312</v>
      </c>
      <c r="W1464" s="15">
        <f>VLOOKUP(Table1[[#This Row],[Sales_ID]],Sales!$A$2:$O$2001,12,FALSE)</f>
        <v>4</v>
      </c>
      <c r="X1464" s="16" t="str">
        <f>TEXT(VLOOKUP(Table1[[#This Row],[Sales_ID]],Sales!$A$2:$O$2001,13,FALSE),"₹#,##0")</f>
        <v>₹192</v>
      </c>
      <c r="Y1464" s="51">
        <f>VLOOKUP(Table1[[#This Row],[Sales_ID]],Sales!$A$2:$O$2001,14,FALSE)</f>
        <v>0.19</v>
      </c>
      <c r="Z1464" s="11" t="str">
        <f>VLOOKUP(Table1[[#This Row],[Sales_ID]],Sales!$A$2:$O$2001,10,FALSE)</f>
        <v>PayPal</v>
      </c>
      <c r="AA1464" s="50">
        <f>VLOOKUP(Table1[[#This Row],[Sales_ID]],Sales!$A$2:$O$2001,15,FALSE)</f>
        <v>620.94600000000003</v>
      </c>
    </row>
    <row r="1465" spans="1:27" x14ac:dyDescent="0.3">
      <c r="A1465" s="11" t="s">
        <v>535</v>
      </c>
      <c r="B1465" s="11" t="str">
        <f>PROPER(VLOOKUP(A1465,Customer!$A$2:$J$501,9,FALSE))</f>
        <v>John Lawson</v>
      </c>
      <c r="C1465" s="11" t="str">
        <f>PROPER(VLOOKUP(A1465,Customer!$A$2:$H$501,3,FALSE))</f>
        <v>41</v>
      </c>
      <c r="D1465" s="11" t="str">
        <f>PROPER(VLOOKUP(A1465,Customer!$A$2:$H$501,4,FALSE))</f>
        <v>Female</v>
      </c>
      <c r="E1465" s="11" t="str">
        <f>PROPER(VLOOKUP(A1465,Customer!$A$2:$H$501,5,FALSE))</f>
        <v>New Juliemouth</v>
      </c>
      <c r="F1465" s="11" t="str">
        <f>PROPER(VLOOKUP(A1465,Customer!$A$2:$H$501,6,FALSE))</f>
        <v>North Carolina</v>
      </c>
      <c r="G1465" s="11" t="str">
        <f>VLOOKUP(A1465,Customer!$A$2:$H$501,7,FALSE)</f>
        <v>USA</v>
      </c>
      <c r="H1465" s="11" t="str">
        <f>PROPER(VLOOKUP(A1465,Customer!$A$1:$J$501,10,FALSE))</f>
        <v>Platinum</v>
      </c>
      <c r="I1465" s="11" t="s">
        <v>1642</v>
      </c>
      <c r="J1465" s="11" t="str">
        <f>VLOOKUP(I1465, Product!$A$2:$H$501, 2,FALSE)</f>
        <v>Makeup Brush Set</v>
      </c>
      <c r="K1465" s="11" t="str">
        <f>VLOOKUP(I1465,Product!$A$2:$H$501,3,FALSE)</f>
        <v>Beauty</v>
      </c>
      <c r="L1465" s="11" t="str">
        <f>VLOOKUP(I1465, Product!$A$2:$H$501, 4,FALSE)</f>
        <v>Makeup</v>
      </c>
      <c r="M1465" s="11" t="str">
        <f>VLOOKUP(I1465, Product!$A$2:$H$501,5,FALSE)</f>
        <v>Cook Inc</v>
      </c>
      <c r="N1465" s="12">
        <f>VLOOKUP(I1465, Product!$A$2:$I$501,8,FALSE)</f>
        <v>250.41615384615383</v>
      </c>
      <c r="O1465" s="12">
        <f>VLOOKUP(I1465, Product!$A$2:$I$501,9,FALSE)</f>
        <v>431</v>
      </c>
      <c r="P1465" s="11" t="s">
        <v>1766</v>
      </c>
      <c r="Q1465" s="11" t="str">
        <f>VLOOKUP(P1465,Store_Dim!$A$2:$E$21,2,FALSE)</f>
        <v>Johnson-Wright</v>
      </c>
      <c r="R1465" s="11" t="str">
        <f>VLOOKUP(P1465,Store_Dim!$A$2:$E$21,3,FALSE)</f>
        <v>North</v>
      </c>
      <c r="S1465" s="11" t="str">
        <f>VLOOKUP(P1465,Store_Dim!$A$2:$E$21,4,FALSE)</f>
        <v>Hoodberg</v>
      </c>
      <c r="T1465" s="11" t="str">
        <f>VLOOKUP(P1465,Store_Dim!$A$2:$E$21,5,FALSE)</f>
        <v>Outlet</v>
      </c>
      <c r="U1465" s="11" t="s">
        <v>2341</v>
      </c>
      <c r="V1465" s="14">
        <f>VLOOKUP(Table1[[#This Row],[Sales_ID]],Sales!$A$2:$O$2001,2,FALSE)</f>
        <v>45286</v>
      </c>
      <c r="W1465" s="15">
        <f>VLOOKUP(Table1[[#This Row],[Sales_ID]],Sales!$A$2:$O$2001,12,FALSE)</f>
        <v>1</v>
      </c>
      <c r="X1465" s="16" t="str">
        <f>TEXT(VLOOKUP(Table1[[#This Row],[Sales_ID]],Sales!$A$2:$O$2001,13,FALSE),"₹#,##0")</f>
        <v>₹170</v>
      </c>
      <c r="Y1465" s="51">
        <f>VLOOKUP(Table1[[#This Row],[Sales_ID]],Sales!$A$2:$O$2001,14,FALSE)</f>
        <v>0.22</v>
      </c>
      <c r="Z1465" s="11" t="str">
        <f>VLOOKUP(Table1[[#This Row],[Sales_ID]],Sales!$A$2:$O$2001,10,FALSE)</f>
        <v>Credit Card</v>
      </c>
      <c r="AA1465" s="50">
        <f>VLOOKUP(Table1[[#This Row],[Sales_ID]],Sales!$A$2:$O$2001,15,FALSE)</f>
        <v>132.35820000000001</v>
      </c>
    </row>
    <row r="1466" spans="1:27" x14ac:dyDescent="0.3">
      <c r="A1466" s="11" t="s">
        <v>579</v>
      </c>
      <c r="B1466" s="11" t="str">
        <f>PROPER(VLOOKUP(A1466,Customer!$A$2:$J$501,9,FALSE))</f>
        <v>Michelle Rogers</v>
      </c>
      <c r="C1466" s="11" t="str">
        <f>PROPER(VLOOKUP(A1466,Customer!$A$2:$H$501,3,FALSE))</f>
        <v>56</v>
      </c>
      <c r="D1466" s="11" t="str">
        <f>PROPER(VLOOKUP(A1466,Customer!$A$2:$H$501,4,FALSE))</f>
        <v>Male</v>
      </c>
      <c r="E1466" s="11" t="str">
        <f>PROPER(VLOOKUP(A1466,Customer!$A$2:$H$501,5,FALSE))</f>
        <v>East Jessicaborough</v>
      </c>
      <c r="F1466" s="11" t="str">
        <f>PROPER(VLOOKUP(A1466,Customer!$A$2:$H$501,6,FALSE))</f>
        <v>Hawaii</v>
      </c>
      <c r="G1466" s="11" t="str">
        <f>VLOOKUP(A1466,Customer!$A$2:$H$501,7,FALSE)</f>
        <v>USA</v>
      </c>
      <c r="H1466" s="11" t="str">
        <f>PROPER(VLOOKUP(A1466,Customer!$A$1:$J$501,10,FALSE))</f>
        <v>Platinum</v>
      </c>
      <c r="I1466" s="11" t="s">
        <v>1672</v>
      </c>
      <c r="J1466" s="11" t="str">
        <f>VLOOKUP(I1466, Product!$A$2:$H$501, 2,FALSE)</f>
        <v>Laptop Cooling Pad</v>
      </c>
      <c r="K1466" s="11" t="str">
        <f>VLOOKUP(I1466,Product!$A$2:$H$501,3,FALSE)</f>
        <v>Electronics</v>
      </c>
      <c r="L1466" s="11" t="str">
        <f>VLOOKUP(I1466, Product!$A$2:$H$501, 4,FALSE)</f>
        <v>Computer</v>
      </c>
      <c r="M1466" s="11" t="str">
        <f>VLOOKUP(I1466, Product!$A$2:$H$501,5,FALSE)</f>
        <v>Murray, Gould and Ware</v>
      </c>
      <c r="N1466" s="12">
        <f>VLOOKUP(I1466, Product!$A$2:$I$501,8,FALSE)</f>
        <v>86.42</v>
      </c>
      <c r="O1466" s="12">
        <f>VLOOKUP(I1466, Product!$A$2:$I$501,9,FALSE)</f>
        <v>222</v>
      </c>
      <c r="P1466" s="11" t="s">
        <v>1799</v>
      </c>
      <c r="Q1466" s="11" t="str">
        <f>VLOOKUP(P1466,Store_Dim!$A$2:$E$21,2,FALSE)</f>
        <v>Mcdonald Inc</v>
      </c>
      <c r="R1466" s="11" t="str">
        <f>VLOOKUP(P1466,Store_Dim!$A$2:$E$21,3,FALSE)</f>
        <v>South</v>
      </c>
      <c r="S1466" s="11" t="str">
        <f>VLOOKUP(P1466,Store_Dim!$A$2:$E$21,4,FALSE)</f>
        <v>Christopherland</v>
      </c>
      <c r="T1466" s="11" t="str">
        <f>VLOOKUP(P1466,Store_Dim!$A$2:$E$21,5,FALSE)</f>
        <v>Outlet</v>
      </c>
      <c r="U1466" s="11" t="s">
        <v>2342</v>
      </c>
      <c r="V1466" s="14">
        <f>VLOOKUP(Table1[[#This Row],[Sales_ID]],Sales!$A$2:$O$2001,2,FALSE)</f>
        <v>45372</v>
      </c>
      <c r="W1466" s="15">
        <f>VLOOKUP(Table1[[#This Row],[Sales_ID]],Sales!$A$2:$O$2001,12,FALSE)</f>
        <v>1</v>
      </c>
      <c r="X1466" s="16" t="str">
        <f>TEXT(VLOOKUP(Table1[[#This Row],[Sales_ID]],Sales!$A$2:$O$2001,13,FALSE),"₹#,##0")</f>
        <v>₹145</v>
      </c>
      <c r="Y1466" s="51">
        <f>VLOOKUP(Table1[[#This Row],[Sales_ID]],Sales!$A$2:$O$2001,14,FALSE)</f>
        <v>0.08</v>
      </c>
      <c r="Z1466" s="11" t="str">
        <f>VLOOKUP(Table1[[#This Row],[Sales_ID]],Sales!$A$2:$O$2001,10,FALSE)</f>
        <v>Credit Card</v>
      </c>
      <c r="AA1466" s="50">
        <f>VLOOKUP(Table1[[#This Row],[Sales_ID]],Sales!$A$2:$O$2001,15,FALSE)</f>
        <v>133.79560000000001</v>
      </c>
    </row>
    <row r="1467" spans="1:27" x14ac:dyDescent="0.3">
      <c r="A1467" s="11" t="s">
        <v>304</v>
      </c>
      <c r="B1467" s="11" t="str">
        <f>PROPER(VLOOKUP(A1467,Customer!$A$2:$J$501,9,FALSE))</f>
        <v>Christy Hoffman</v>
      </c>
      <c r="C1467" s="11" t="str">
        <f>PROPER(VLOOKUP(A1467,Customer!$A$2:$H$501,3,FALSE))</f>
        <v>26</v>
      </c>
      <c r="D1467" s="11" t="str">
        <f>PROPER(VLOOKUP(A1467,Customer!$A$2:$H$501,4,FALSE))</f>
        <v>Female</v>
      </c>
      <c r="E1467" s="11" t="str">
        <f>PROPER(VLOOKUP(A1467,Customer!$A$2:$H$501,5,FALSE))</f>
        <v>Garyberg</v>
      </c>
      <c r="F1467" s="11" t="str">
        <f>PROPER(VLOOKUP(A1467,Customer!$A$2:$H$501,6,FALSE))</f>
        <v>Indiana</v>
      </c>
      <c r="G1467" s="11" t="str">
        <f>VLOOKUP(A1467,Customer!$A$2:$H$501,7,FALSE)</f>
        <v>USA</v>
      </c>
      <c r="H1467" s="11" t="str">
        <f>PROPER(VLOOKUP(A1467,Customer!$A$1:$J$501,10,FALSE))</f>
        <v>Platinum</v>
      </c>
      <c r="I1467" s="11" t="s">
        <v>1734</v>
      </c>
      <c r="J1467" s="11" t="str">
        <f>VLOOKUP(I1467, Product!$A$2:$H$501, 2,FALSE)</f>
        <v>USB-C Laptop Charger</v>
      </c>
      <c r="K1467" s="11" t="str">
        <f>VLOOKUP(I1467,Product!$A$2:$H$501,3,FALSE)</f>
        <v>Electronics</v>
      </c>
      <c r="L1467" s="11" t="str">
        <f>VLOOKUP(I1467, Product!$A$2:$H$501, 4,FALSE)</f>
        <v>Computer</v>
      </c>
      <c r="M1467" s="11" t="str">
        <f>VLOOKUP(I1467, Product!$A$2:$H$501,5,FALSE)</f>
        <v>Martin LLC</v>
      </c>
      <c r="N1467" s="12">
        <f>VLOOKUP(I1467, Product!$A$2:$I$501,8,FALSE)</f>
        <v>377.52</v>
      </c>
      <c r="O1467" s="12">
        <f>VLOOKUP(I1467, Product!$A$2:$I$501,9,FALSE)</f>
        <v>485</v>
      </c>
      <c r="P1467" s="11" t="s">
        <v>1794</v>
      </c>
      <c r="Q1467" s="11" t="str">
        <f>VLOOKUP(P1467,Store_Dim!$A$2:$E$21,2,FALSE)</f>
        <v>Thomas, Bridges and Harris</v>
      </c>
      <c r="R1467" s="11" t="str">
        <f>VLOOKUP(P1467,Store_Dim!$A$2:$E$21,3,FALSE)</f>
        <v>North</v>
      </c>
      <c r="S1467" s="11" t="str">
        <f>VLOOKUP(P1467,Store_Dim!$A$2:$E$21,4,FALSE)</f>
        <v>Sabrinatown</v>
      </c>
      <c r="T1467" s="11" t="str">
        <f>VLOOKUP(P1467,Store_Dim!$A$2:$E$21,5,FALSE)</f>
        <v>Online</v>
      </c>
      <c r="U1467" s="11" t="s">
        <v>2343</v>
      </c>
      <c r="V1467" s="14">
        <f>VLOOKUP(Table1[[#This Row],[Sales_ID]],Sales!$A$2:$O$2001,2,FALSE)</f>
        <v>45633</v>
      </c>
      <c r="W1467" s="15">
        <f>VLOOKUP(Table1[[#This Row],[Sales_ID]],Sales!$A$2:$O$2001,12,FALSE)</f>
        <v>4</v>
      </c>
      <c r="X1467" s="16" t="str">
        <f>TEXT(VLOOKUP(Table1[[#This Row],[Sales_ID]],Sales!$A$2:$O$2001,13,FALSE),"₹#,##0")</f>
        <v>₹828</v>
      </c>
      <c r="Y1467" s="51">
        <f>VLOOKUP(Table1[[#This Row],[Sales_ID]],Sales!$A$2:$O$2001,14,FALSE)</f>
        <v>0.17</v>
      </c>
      <c r="Z1467" s="11" t="str">
        <f>VLOOKUP(Table1[[#This Row],[Sales_ID]],Sales!$A$2:$O$2001,10,FALSE)</f>
        <v>Credit Card</v>
      </c>
      <c r="AA1467" s="50">
        <f>VLOOKUP(Table1[[#This Row],[Sales_ID]],Sales!$A$2:$O$2001,15,FALSE)</f>
        <v>2750.1219999999998</v>
      </c>
    </row>
    <row r="1468" spans="1:27" x14ac:dyDescent="0.3">
      <c r="A1468" s="11" t="s">
        <v>1133</v>
      </c>
      <c r="B1468" s="11" t="str">
        <f>PROPER(VLOOKUP(A1468,Customer!$A$2:$J$501,9,FALSE))</f>
        <v>Joshua Smith Dvm</v>
      </c>
      <c r="C1468" s="11" t="str">
        <f>PROPER(VLOOKUP(A1468,Customer!$A$2:$H$501,3,FALSE))</f>
        <v>60</v>
      </c>
      <c r="D1468" s="11" t="str">
        <f>PROPER(VLOOKUP(A1468,Customer!$A$2:$H$501,4,FALSE))</f>
        <v>Male</v>
      </c>
      <c r="E1468" s="11" t="str">
        <f>PROPER(VLOOKUP(A1468,Customer!$A$2:$H$501,5,FALSE))</f>
        <v>Melvinton</v>
      </c>
      <c r="F1468" s="11" t="str">
        <f>PROPER(VLOOKUP(A1468,Customer!$A$2:$H$501,6,FALSE))</f>
        <v>Alaska</v>
      </c>
      <c r="G1468" s="11" t="str">
        <f>VLOOKUP(A1468,Customer!$A$2:$H$501,7,FALSE)</f>
        <v>USA</v>
      </c>
      <c r="H1468" s="11" t="str">
        <f>PROPER(VLOOKUP(A1468,Customer!$A$1:$J$501,10,FALSE))</f>
        <v>Gold</v>
      </c>
      <c r="I1468" s="11" t="s">
        <v>1738</v>
      </c>
      <c r="J1468" s="11" t="str">
        <f>VLOOKUP(I1468, Product!$A$2:$H$501, 2,FALSE)</f>
        <v>Sports Stopwatch Basic</v>
      </c>
      <c r="K1468" s="11" t="str">
        <f>VLOOKUP(I1468,Product!$A$2:$H$501,3,FALSE)</f>
        <v>Sports</v>
      </c>
      <c r="L1468" s="11" t="str">
        <f>VLOOKUP(I1468, Product!$A$2:$H$501, 4,FALSE)</f>
        <v>Accessories</v>
      </c>
      <c r="M1468" s="11" t="str">
        <f>VLOOKUP(I1468, Product!$A$2:$H$501,5,FALSE)</f>
        <v>Wilson Group</v>
      </c>
      <c r="N1468" s="12">
        <f>VLOOKUP(I1468, Product!$A$2:$I$501,8,FALSE)</f>
        <v>60.65</v>
      </c>
      <c r="O1468" s="12">
        <f>VLOOKUP(I1468, Product!$A$2:$I$501,9,FALSE)</f>
        <v>75</v>
      </c>
      <c r="P1468" s="11" t="s">
        <v>1779</v>
      </c>
      <c r="Q1468" s="11" t="str">
        <f>VLOOKUP(P1468,Store_Dim!$A$2:$E$21,2,FALSE)</f>
        <v>Martinez-Mullins</v>
      </c>
      <c r="R1468" s="11" t="str">
        <f>VLOOKUP(P1468,Store_Dim!$A$2:$E$21,3,FALSE)</f>
        <v>South</v>
      </c>
      <c r="S1468" s="11" t="str">
        <f>VLOOKUP(P1468,Store_Dim!$A$2:$E$21,4,FALSE)</f>
        <v>Williamsfurt</v>
      </c>
      <c r="T1468" s="11" t="str">
        <f>VLOOKUP(P1468,Store_Dim!$A$2:$E$21,5,FALSE)</f>
        <v>Online</v>
      </c>
      <c r="U1468" s="11" t="s">
        <v>2344</v>
      </c>
      <c r="V1468" s="14">
        <f>VLOOKUP(Table1[[#This Row],[Sales_ID]],Sales!$A$2:$O$2001,2,FALSE)</f>
        <v>45598</v>
      </c>
      <c r="W1468" s="15">
        <f>VLOOKUP(Table1[[#This Row],[Sales_ID]],Sales!$A$2:$O$2001,12,FALSE)</f>
        <v>3</v>
      </c>
      <c r="X1468" s="16" t="str">
        <f>TEXT(VLOOKUP(Table1[[#This Row],[Sales_ID]],Sales!$A$2:$O$2001,13,FALSE),"₹#,##0")</f>
        <v>₹269</v>
      </c>
      <c r="Y1468" s="51">
        <f>VLOOKUP(Table1[[#This Row],[Sales_ID]],Sales!$A$2:$O$2001,14,FALSE)</f>
        <v>0.01</v>
      </c>
      <c r="Z1468" s="11" t="str">
        <f>VLOOKUP(Table1[[#This Row],[Sales_ID]],Sales!$A$2:$O$2001,10,FALSE)</f>
        <v>PayPal</v>
      </c>
      <c r="AA1468" s="50">
        <f>VLOOKUP(Table1[[#This Row],[Sales_ID]],Sales!$A$2:$O$2001,15,FALSE)</f>
        <v>798.21719999999993</v>
      </c>
    </row>
    <row r="1469" spans="1:27" x14ac:dyDescent="0.3">
      <c r="A1469" s="11" t="s">
        <v>749</v>
      </c>
      <c r="B1469" s="11" t="str">
        <f>PROPER(VLOOKUP(A1469,Customer!$A$2:$J$501,9,FALSE))</f>
        <v>Michelle Gonzalez</v>
      </c>
      <c r="C1469" s="11" t="str">
        <f>PROPER(VLOOKUP(A1469,Customer!$A$2:$H$501,3,FALSE))</f>
        <v>59</v>
      </c>
      <c r="D1469" s="11" t="str">
        <f>PROPER(VLOOKUP(A1469,Customer!$A$2:$H$501,4,FALSE))</f>
        <v>Male</v>
      </c>
      <c r="E1469" s="11" t="str">
        <f>PROPER(VLOOKUP(A1469,Customer!$A$2:$H$501,5,FALSE))</f>
        <v>Clarkport</v>
      </c>
      <c r="F1469" s="11" t="str">
        <f>PROPER(VLOOKUP(A1469,Customer!$A$2:$H$501,6,FALSE))</f>
        <v>West Virginia</v>
      </c>
      <c r="G1469" s="11" t="str">
        <f>VLOOKUP(A1469,Customer!$A$2:$H$501,7,FALSE)</f>
        <v>USA</v>
      </c>
      <c r="H1469" s="11" t="str">
        <f>PROPER(VLOOKUP(A1469,Customer!$A$1:$J$501,10,FALSE))</f>
        <v>Silver</v>
      </c>
      <c r="I1469" s="11" t="s">
        <v>1724</v>
      </c>
      <c r="J1469" s="11" t="str">
        <f>VLOOKUP(I1469, Product!$A$2:$H$501, 2,FALSE)</f>
        <v>Sports Wrist Sweatbands</v>
      </c>
      <c r="K1469" s="11" t="str">
        <f>VLOOKUP(I1469,Product!$A$2:$H$501,3,FALSE)</f>
        <v>Sports</v>
      </c>
      <c r="L1469" s="11" t="str">
        <f>VLOOKUP(I1469, Product!$A$2:$H$501, 4,FALSE)</f>
        <v>Accessories</v>
      </c>
      <c r="M1469" s="11" t="str">
        <f>VLOOKUP(I1469, Product!$A$2:$H$501,5,FALSE)</f>
        <v>Olsen-Daniels</v>
      </c>
      <c r="N1469" s="12">
        <f>VLOOKUP(I1469, Product!$A$2:$I$501,8,FALSE)</f>
        <v>131.24</v>
      </c>
      <c r="O1469" s="12">
        <f>VLOOKUP(I1469, Product!$A$2:$I$501,9,FALSE)</f>
        <v>232</v>
      </c>
      <c r="P1469" s="11" t="s">
        <v>1752</v>
      </c>
      <c r="Q1469" s="11" t="str">
        <f>VLOOKUP(P1469,Store_Dim!$A$2:$E$21,2,FALSE)</f>
        <v>Rivera-Warner</v>
      </c>
      <c r="R1469" s="11" t="str">
        <f>VLOOKUP(P1469,Store_Dim!$A$2:$E$21,3,FALSE)</f>
        <v>East</v>
      </c>
      <c r="S1469" s="11" t="str">
        <f>VLOOKUP(P1469,Store_Dim!$A$2:$E$21,4,FALSE)</f>
        <v>Washingtonfurt</v>
      </c>
      <c r="T1469" s="11" t="str">
        <f>VLOOKUP(P1469,Store_Dim!$A$2:$E$21,5,FALSE)</f>
        <v>Flagship</v>
      </c>
      <c r="U1469" s="11" t="s">
        <v>2345</v>
      </c>
      <c r="V1469" s="14">
        <f>VLOOKUP(Table1[[#This Row],[Sales_ID]],Sales!$A$2:$O$2001,2,FALSE)</f>
        <v>45495</v>
      </c>
      <c r="W1469" s="15">
        <f>VLOOKUP(Table1[[#This Row],[Sales_ID]],Sales!$A$2:$O$2001,12,FALSE)</f>
        <v>4</v>
      </c>
      <c r="X1469" s="16" t="str">
        <f>TEXT(VLOOKUP(Table1[[#This Row],[Sales_ID]],Sales!$A$2:$O$2001,13,FALSE),"₹#,##0")</f>
        <v>₹370</v>
      </c>
      <c r="Y1469" s="51">
        <f>VLOOKUP(Table1[[#This Row],[Sales_ID]],Sales!$A$2:$O$2001,14,FALSE)</f>
        <v>0.22</v>
      </c>
      <c r="Z1469" s="11" t="str">
        <f>VLOOKUP(Table1[[#This Row],[Sales_ID]],Sales!$A$2:$O$2001,10,FALSE)</f>
        <v>COD</v>
      </c>
      <c r="AA1469" s="50">
        <f>VLOOKUP(Table1[[#This Row],[Sales_ID]],Sales!$A$2:$O$2001,15,FALSE)</f>
        <v>1154.6808000000001</v>
      </c>
    </row>
    <row r="1470" spans="1:27" x14ac:dyDescent="0.3">
      <c r="A1470" s="11" t="s">
        <v>499</v>
      </c>
      <c r="B1470" s="11" t="str">
        <f>PROPER(VLOOKUP(A1470,Customer!$A$2:$J$501,9,FALSE))</f>
        <v>Theresa Campbell</v>
      </c>
      <c r="C1470" s="11" t="str">
        <f>PROPER(VLOOKUP(A1470,Customer!$A$2:$H$501,3,FALSE))</f>
        <v>42</v>
      </c>
      <c r="D1470" s="11" t="str">
        <f>PROPER(VLOOKUP(A1470,Customer!$A$2:$H$501,4,FALSE))</f>
        <v>Female</v>
      </c>
      <c r="E1470" s="11" t="str">
        <f>PROPER(VLOOKUP(A1470,Customer!$A$2:$H$501,5,FALSE))</f>
        <v>New Brian</v>
      </c>
      <c r="F1470" s="11" t="str">
        <f>PROPER(VLOOKUP(A1470,Customer!$A$2:$H$501,6,FALSE))</f>
        <v>Wisconsin</v>
      </c>
      <c r="G1470" s="11" t="str">
        <f>VLOOKUP(A1470,Customer!$A$2:$H$501,7,FALSE)</f>
        <v>USA</v>
      </c>
      <c r="H1470" s="11" t="str">
        <f>PROPER(VLOOKUP(A1470,Customer!$A$1:$J$501,10,FALSE))</f>
        <v>Bronze</v>
      </c>
      <c r="I1470" s="11" t="s">
        <v>1726</v>
      </c>
      <c r="J1470" s="11" t="str">
        <f>VLOOKUP(I1470, Product!$A$2:$H$501, 2,FALSE)</f>
        <v>Face Foundation Kit</v>
      </c>
      <c r="K1470" s="11" t="str">
        <f>VLOOKUP(I1470,Product!$A$2:$H$501,3,FALSE)</f>
        <v>Beauty</v>
      </c>
      <c r="L1470" s="11" t="str">
        <f>VLOOKUP(I1470, Product!$A$2:$H$501, 4,FALSE)</f>
        <v>Makeup</v>
      </c>
      <c r="M1470" s="11" t="str">
        <f>VLOOKUP(I1470, Product!$A$2:$H$501,5,FALSE)</f>
        <v>Taylor-Elliott</v>
      </c>
      <c r="N1470" s="12">
        <f>VLOOKUP(I1470, Product!$A$2:$I$501,8,FALSE)</f>
        <v>183.04</v>
      </c>
      <c r="O1470" s="12">
        <f>VLOOKUP(I1470, Product!$A$2:$I$501,9,FALSE)</f>
        <v>457</v>
      </c>
      <c r="P1470" s="11" t="s">
        <v>1776</v>
      </c>
      <c r="Q1470" s="11" t="str">
        <f>VLOOKUP(P1470,Store_Dim!$A$2:$E$21,2,FALSE)</f>
        <v>Benson-Elliott</v>
      </c>
      <c r="R1470" s="11" t="str">
        <f>VLOOKUP(P1470,Store_Dim!$A$2:$E$21,3,FALSE)</f>
        <v>East</v>
      </c>
      <c r="S1470" s="11" t="str">
        <f>VLOOKUP(P1470,Store_Dim!$A$2:$E$21,4,FALSE)</f>
        <v>Port Josephberg</v>
      </c>
      <c r="T1470" s="11" t="str">
        <f>VLOOKUP(P1470,Store_Dim!$A$2:$E$21,5,FALSE)</f>
        <v>Online</v>
      </c>
      <c r="U1470" s="11" t="s">
        <v>1878</v>
      </c>
      <c r="V1470" s="14">
        <f>VLOOKUP(Table1[[#This Row],[Sales_ID]],Sales!$A$2:$O$2001,2,FALSE)</f>
        <v>45894</v>
      </c>
      <c r="W1470" s="15">
        <f>VLOOKUP(Table1[[#This Row],[Sales_ID]],Sales!$A$2:$O$2001,12,FALSE)</f>
        <v>3</v>
      </c>
      <c r="X1470" s="16" t="str">
        <f>TEXT(VLOOKUP(Table1[[#This Row],[Sales_ID]],Sales!$A$2:$O$2001,13,FALSE),"₹#,##0")</f>
        <v>₹444</v>
      </c>
      <c r="Y1470" s="51">
        <f>VLOOKUP(Table1[[#This Row],[Sales_ID]],Sales!$A$2:$O$2001,14,FALSE)</f>
        <v>0.14703703703703702</v>
      </c>
      <c r="Z1470" s="11" t="str">
        <f>VLOOKUP(Table1[[#This Row],[Sales_ID]],Sales!$A$2:$O$2001,10,FALSE)</f>
        <v>Credit Card</v>
      </c>
      <c r="AA1470" s="50">
        <f>VLOOKUP(Table1[[#This Row],[Sales_ID]],Sales!$A$2:$O$2001,15,FALSE)</f>
        <v>486.06330000000003</v>
      </c>
    </row>
    <row r="1471" spans="1:27" x14ac:dyDescent="0.3">
      <c r="A1471" s="11" t="s">
        <v>809</v>
      </c>
      <c r="B1471" s="11" t="str">
        <f>PROPER(VLOOKUP(A1471,Customer!$A$2:$J$501,9,FALSE))</f>
        <v>Dr. Ashley Yates Md</v>
      </c>
      <c r="C1471" s="11" t="str">
        <f>PROPER(VLOOKUP(A1471,Customer!$A$2:$H$501,3,FALSE))</f>
        <v>32</v>
      </c>
      <c r="D1471" s="11" t="str">
        <f>PROPER(VLOOKUP(A1471,Customer!$A$2:$H$501,4,FALSE))</f>
        <v>Male</v>
      </c>
      <c r="E1471" s="11" t="str">
        <f>PROPER(VLOOKUP(A1471,Customer!$A$2:$H$501,5,FALSE))</f>
        <v>New Maria</v>
      </c>
      <c r="F1471" s="11" t="str">
        <f>PROPER(VLOOKUP(A1471,Customer!$A$2:$H$501,6,FALSE))</f>
        <v>Wisconsin</v>
      </c>
      <c r="G1471" s="11" t="str">
        <f>VLOOKUP(A1471,Customer!$A$2:$H$501,7,FALSE)</f>
        <v>USA</v>
      </c>
      <c r="H1471" s="11" t="str">
        <f>PROPER(VLOOKUP(A1471,Customer!$A$1:$J$501,10,FALSE))</f>
        <v>Bronze</v>
      </c>
      <c r="I1471" s="11" t="s">
        <v>1704</v>
      </c>
      <c r="J1471" s="11" t="str">
        <f>VLOOKUP(I1471, Product!$A$2:$H$501, 2,FALSE)</f>
        <v>Essential Oil Diffuser</v>
      </c>
      <c r="K1471" s="11" t="str">
        <f>VLOOKUP(I1471,Product!$A$2:$H$501,3,FALSE)</f>
        <v>Home</v>
      </c>
      <c r="L1471" s="11" t="str">
        <f>VLOOKUP(I1471, Product!$A$2:$H$501, 4,FALSE)</f>
        <v>Decor</v>
      </c>
      <c r="M1471" s="11" t="str">
        <f>VLOOKUP(I1471, Product!$A$2:$H$501,5,FALSE)</f>
        <v>Hernandez Inc</v>
      </c>
      <c r="N1471" s="12">
        <f>VLOOKUP(I1471, Product!$A$2:$I$501,8,FALSE)</f>
        <v>325.26</v>
      </c>
      <c r="O1471" s="12">
        <f>VLOOKUP(I1471, Product!$A$2:$I$501,9,FALSE)</f>
        <v>400</v>
      </c>
      <c r="P1471" s="11" t="s">
        <v>1776</v>
      </c>
      <c r="Q1471" s="11" t="str">
        <f>VLOOKUP(P1471,Store_Dim!$A$2:$E$21,2,FALSE)</f>
        <v>Benson-Elliott</v>
      </c>
      <c r="R1471" s="11" t="str">
        <f>VLOOKUP(P1471,Store_Dim!$A$2:$E$21,3,FALSE)</f>
        <v>East</v>
      </c>
      <c r="S1471" s="11" t="str">
        <f>VLOOKUP(P1471,Store_Dim!$A$2:$E$21,4,FALSE)</f>
        <v>Port Josephberg</v>
      </c>
      <c r="T1471" s="11" t="str">
        <f>VLOOKUP(P1471,Store_Dim!$A$2:$E$21,5,FALSE)</f>
        <v>Online</v>
      </c>
      <c r="U1471" s="11" t="s">
        <v>2346</v>
      </c>
      <c r="V1471" s="14">
        <f>VLOOKUP(Table1[[#This Row],[Sales_ID]],Sales!$A$2:$O$2001,2,FALSE)</f>
        <v>45229</v>
      </c>
      <c r="W1471" s="15">
        <f>VLOOKUP(Table1[[#This Row],[Sales_ID]],Sales!$A$2:$O$2001,12,FALSE)</f>
        <v>3</v>
      </c>
      <c r="X1471" s="16" t="str">
        <f>TEXT(VLOOKUP(Table1[[#This Row],[Sales_ID]],Sales!$A$2:$O$2001,13,FALSE),"₹#,##0")</f>
        <v>₹679</v>
      </c>
      <c r="Y1471" s="51">
        <f>VLOOKUP(Table1[[#This Row],[Sales_ID]],Sales!$A$2:$O$2001,14,FALSE)</f>
        <v>0.11</v>
      </c>
      <c r="Z1471" s="11" t="str">
        <f>VLOOKUP(Table1[[#This Row],[Sales_ID]],Sales!$A$2:$O$2001,10,FALSE)</f>
        <v>PayPal</v>
      </c>
      <c r="AA1471" s="50">
        <f>VLOOKUP(Table1[[#This Row],[Sales_ID]],Sales!$A$2:$O$2001,15,FALSE)</f>
        <v>1813.5174</v>
      </c>
    </row>
    <row r="1472" spans="1:27" x14ac:dyDescent="0.3">
      <c r="A1472" s="11" t="s">
        <v>1166</v>
      </c>
      <c r="B1472" s="11" t="str">
        <f>PROPER(VLOOKUP(A1472,Customer!$A$2:$J$501,9,FALSE))</f>
        <v>James Orozco</v>
      </c>
      <c r="C1472" s="11" t="str">
        <f>PROPER(VLOOKUP(A1472,Customer!$A$2:$H$501,3,FALSE))</f>
        <v>37</v>
      </c>
      <c r="D1472" s="11" t="str">
        <f>PROPER(VLOOKUP(A1472,Customer!$A$2:$H$501,4,FALSE))</f>
        <v>Female</v>
      </c>
      <c r="E1472" s="11" t="str">
        <f>PROPER(VLOOKUP(A1472,Customer!$A$2:$H$501,5,FALSE))</f>
        <v>Simpsonfort</v>
      </c>
      <c r="F1472" s="11" t="str">
        <f>PROPER(VLOOKUP(A1472,Customer!$A$2:$H$501,6,FALSE))</f>
        <v>Maine</v>
      </c>
      <c r="G1472" s="11" t="str">
        <f>VLOOKUP(A1472,Customer!$A$2:$H$501,7,FALSE)</f>
        <v>USA</v>
      </c>
      <c r="H1472" s="11" t="str">
        <f>PROPER(VLOOKUP(A1472,Customer!$A$1:$J$501,10,FALSE))</f>
        <v>Gold</v>
      </c>
      <c r="I1472" s="11" t="s">
        <v>1694</v>
      </c>
      <c r="J1472" s="11" t="str">
        <f>VLOOKUP(I1472, Product!$A$2:$H$501, 2,FALSE)</f>
        <v>Shin Guards – Adult</v>
      </c>
      <c r="K1472" s="11" t="str">
        <f>VLOOKUP(I1472,Product!$A$2:$H$501,3,FALSE)</f>
        <v>Sports</v>
      </c>
      <c r="L1472" s="11" t="str">
        <f>VLOOKUP(I1472, Product!$A$2:$H$501, 4,FALSE)</f>
        <v>Team Sports</v>
      </c>
      <c r="M1472" s="11" t="str">
        <f>VLOOKUP(I1472, Product!$A$2:$H$501,5,FALSE)</f>
        <v>French Ltd</v>
      </c>
      <c r="N1472" s="12">
        <f>VLOOKUP(I1472, Product!$A$2:$I$501,8,FALSE)</f>
        <v>107.06</v>
      </c>
      <c r="O1472" s="12">
        <f>VLOOKUP(I1472, Product!$A$2:$I$501,9,FALSE)</f>
        <v>359</v>
      </c>
      <c r="P1472" s="11" t="s">
        <v>1752</v>
      </c>
      <c r="Q1472" s="11" t="str">
        <f>VLOOKUP(P1472,Store_Dim!$A$2:$E$21,2,FALSE)</f>
        <v>Rivera-Warner</v>
      </c>
      <c r="R1472" s="11" t="str">
        <f>VLOOKUP(P1472,Store_Dim!$A$2:$E$21,3,FALSE)</f>
        <v>East</v>
      </c>
      <c r="S1472" s="11" t="str">
        <f>VLOOKUP(P1472,Store_Dim!$A$2:$E$21,4,FALSE)</f>
        <v>Washingtonfurt</v>
      </c>
      <c r="T1472" s="11" t="str">
        <f>VLOOKUP(P1472,Store_Dim!$A$2:$E$21,5,FALSE)</f>
        <v>Flagship</v>
      </c>
      <c r="U1472" s="11" t="s">
        <v>2347</v>
      </c>
      <c r="V1472" s="14">
        <f>VLOOKUP(Table1[[#This Row],[Sales_ID]],Sales!$A$2:$O$2001,2,FALSE)</f>
        <v>45433</v>
      </c>
      <c r="W1472" s="15">
        <f>VLOOKUP(Table1[[#This Row],[Sales_ID]],Sales!$A$2:$O$2001,12,FALSE)</f>
        <v>3</v>
      </c>
      <c r="X1472" s="16" t="str">
        <f>TEXT(VLOOKUP(Table1[[#This Row],[Sales_ID]],Sales!$A$2:$O$2001,13,FALSE),"₹#,##0")</f>
        <v>₹781</v>
      </c>
      <c r="Y1472" s="51">
        <f>VLOOKUP(Table1[[#This Row],[Sales_ID]],Sales!$A$2:$O$2001,14,FALSE)</f>
        <v>0.1</v>
      </c>
      <c r="Z1472" s="11" t="str">
        <f>VLOOKUP(Table1[[#This Row],[Sales_ID]],Sales!$A$2:$O$2001,10,FALSE)</f>
        <v>COD</v>
      </c>
      <c r="AA1472" s="50">
        <f>VLOOKUP(Table1[[#This Row],[Sales_ID]],Sales!$A$2:$O$2001,15,FALSE)</f>
        <v>2107.8629999999998</v>
      </c>
    </row>
    <row r="1473" spans="1:27" x14ac:dyDescent="0.3">
      <c r="A1473" s="11" t="s">
        <v>833</v>
      </c>
      <c r="B1473" s="11" t="str">
        <f>PROPER(VLOOKUP(A1473,Customer!$A$2:$J$501,9,FALSE))</f>
        <v>Carol Bishop</v>
      </c>
      <c r="C1473" s="11" t="str">
        <f>PROPER(VLOOKUP(A1473,Customer!$A$2:$H$501,3,FALSE))</f>
        <v>27</v>
      </c>
      <c r="D1473" s="11" t="str">
        <f>PROPER(VLOOKUP(A1473,Customer!$A$2:$H$501,4,FALSE))</f>
        <v>Female</v>
      </c>
      <c r="E1473" s="11" t="str">
        <f>PROPER(VLOOKUP(A1473,Customer!$A$2:$H$501,5,FALSE))</f>
        <v>Lake Saramouth</v>
      </c>
      <c r="F1473" s="11" t="str">
        <f>PROPER(VLOOKUP(A1473,Customer!$A$2:$H$501,6,FALSE))</f>
        <v>Oregon</v>
      </c>
      <c r="G1473" s="11" t="str">
        <f>VLOOKUP(A1473,Customer!$A$2:$H$501,7,FALSE)</f>
        <v>USA</v>
      </c>
      <c r="H1473" s="11" t="str">
        <f>PROPER(VLOOKUP(A1473,Customer!$A$1:$J$501,10,FALSE))</f>
        <v>Silver</v>
      </c>
      <c r="I1473" s="11" t="s">
        <v>1632</v>
      </c>
      <c r="J1473" s="11" t="str">
        <f>VLOOKUP(I1473, Product!$A$2:$H$501, 2,FALSE)</f>
        <v>Smart Home WiFi Camera</v>
      </c>
      <c r="K1473" s="11" t="str">
        <f>VLOOKUP(I1473,Product!$A$2:$H$501,3,FALSE)</f>
        <v>Electronics</v>
      </c>
      <c r="L1473" s="11" t="str">
        <f>VLOOKUP(I1473, Product!$A$2:$H$501, 4,FALSE)</f>
        <v>Accessories</v>
      </c>
      <c r="M1473" s="11" t="str">
        <f>VLOOKUP(I1473, Product!$A$2:$H$501,5,FALSE)</f>
        <v>Holmes LLC</v>
      </c>
      <c r="N1473" s="12">
        <f>VLOOKUP(I1473, Product!$A$2:$I$501,8,FALSE)</f>
        <v>450.71</v>
      </c>
      <c r="O1473" s="12">
        <f>VLOOKUP(I1473, Product!$A$2:$I$501,9,FALSE)</f>
        <v>389</v>
      </c>
      <c r="P1473" s="11" t="s">
        <v>1761</v>
      </c>
      <c r="Q1473" s="11" t="str">
        <f>VLOOKUP(P1473,Store_Dim!$A$2:$E$21,2,FALSE)</f>
        <v>Black-Horn</v>
      </c>
      <c r="R1473" s="11" t="str">
        <f>VLOOKUP(P1473,Store_Dim!$A$2:$E$21,3,FALSE)</f>
        <v>South</v>
      </c>
      <c r="S1473" s="11" t="str">
        <f>VLOOKUP(P1473,Store_Dim!$A$2:$E$21,4,FALSE)</f>
        <v>North Nancyview</v>
      </c>
      <c r="T1473" s="11" t="str">
        <f>VLOOKUP(P1473,Store_Dim!$A$2:$E$21,5,FALSE)</f>
        <v>Outlet</v>
      </c>
      <c r="U1473" s="11" t="s">
        <v>2348</v>
      </c>
      <c r="V1473" s="14">
        <f>VLOOKUP(Table1[[#This Row],[Sales_ID]],Sales!$A$2:$O$2001,2,FALSE)</f>
        <v>45766</v>
      </c>
      <c r="W1473" s="15">
        <f>VLOOKUP(Table1[[#This Row],[Sales_ID]],Sales!$A$2:$O$2001,12,FALSE)</f>
        <v>2</v>
      </c>
      <c r="X1473" s="16" t="str">
        <f>TEXT(VLOOKUP(Table1[[#This Row],[Sales_ID]],Sales!$A$2:$O$2001,13,FALSE),"₹#,##0")</f>
        <v>₹43</v>
      </c>
      <c r="Y1473" s="51">
        <f>VLOOKUP(Table1[[#This Row],[Sales_ID]],Sales!$A$2:$O$2001,14,FALSE)</f>
        <v>0.18</v>
      </c>
      <c r="Z1473" s="11" t="str">
        <f>VLOOKUP(Table1[[#This Row],[Sales_ID]],Sales!$A$2:$O$2001,10,FALSE)</f>
        <v>PayPal</v>
      </c>
      <c r="AA1473" s="50">
        <f>VLOOKUP(Table1[[#This Row],[Sales_ID]],Sales!$A$2:$O$2001,15,FALSE)</f>
        <v>70.470799999999997</v>
      </c>
    </row>
    <row r="1474" spans="1:27" x14ac:dyDescent="0.3">
      <c r="A1474" s="11" t="s">
        <v>908</v>
      </c>
      <c r="B1474" s="11" t="str">
        <f>PROPER(VLOOKUP(A1474,Customer!$A$2:$J$501,9,FALSE))</f>
        <v>Tommy Roberts</v>
      </c>
      <c r="C1474" s="11" t="str">
        <f>PROPER(VLOOKUP(A1474,Customer!$A$2:$H$501,3,FALSE))</f>
        <v>22</v>
      </c>
      <c r="D1474" s="11" t="str">
        <f>PROPER(VLOOKUP(A1474,Customer!$A$2:$H$501,4,FALSE))</f>
        <v>Male</v>
      </c>
      <c r="E1474" s="11" t="str">
        <f>PROPER(VLOOKUP(A1474,Customer!$A$2:$H$501,5,FALSE))</f>
        <v>Port Tonyfort</v>
      </c>
      <c r="F1474" s="11" t="str">
        <f>PROPER(VLOOKUP(A1474,Customer!$A$2:$H$501,6,FALSE))</f>
        <v>South Dakota</v>
      </c>
      <c r="G1474" s="11" t="str">
        <f>VLOOKUP(A1474,Customer!$A$2:$H$501,7,FALSE)</f>
        <v>USA</v>
      </c>
      <c r="H1474" s="11" t="str">
        <f>PROPER(VLOOKUP(A1474,Customer!$A$1:$J$501,10,FALSE))</f>
        <v>Silver</v>
      </c>
      <c r="I1474" s="11" t="s">
        <v>1712</v>
      </c>
      <c r="J1474" s="11" t="str">
        <f>VLOOKUP(I1474, Product!$A$2:$H$501, 2,FALSE)</f>
        <v>Fitness Resistance Bands</v>
      </c>
      <c r="K1474" s="11" t="str">
        <f>VLOOKUP(I1474,Product!$A$2:$H$501,3,FALSE)</f>
        <v>Sports</v>
      </c>
      <c r="L1474" s="11" t="str">
        <f>VLOOKUP(I1474, Product!$A$2:$H$501, 4,FALSE)</f>
        <v>Fitness</v>
      </c>
      <c r="M1474" s="11" t="str">
        <f>VLOOKUP(I1474, Product!$A$2:$H$501,5,FALSE)</f>
        <v>Reese-Watson</v>
      </c>
      <c r="N1474" s="12">
        <f>VLOOKUP(I1474, Product!$A$2:$I$501,8,FALSE)</f>
        <v>152.91999999999999</v>
      </c>
      <c r="O1474" s="12">
        <f>VLOOKUP(I1474, Product!$A$2:$I$501,9,FALSE)</f>
        <v>281</v>
      </c>
      <c r="P1474" s="11" t="s">
        <v>1752</v>
      </c>
      <c r="Q1474" s="11" t="str">
        <f>VLOOKUP(P1474,Store_Dim!$A$2:$E$21,2,FALSE)</f>
        <v>Rivera-Warner</v>
      </c>
      <c r="R1474" s="11" t="str">
        <f>VLOOKUP(P1474,Store_Dim!$A$2:$E$21,3,FALSE)</f>
        <v>East</v>
      </c>
      <c r="S1474" s="11" t="str">
        <f>VLOOKUP(P1474,Store_Dim!$A$2:$E$21,4,FALSE)</f>
        <v>Washingtonfurt</v>
      </c>
      <c r="T1474" s="11" t="str">
        <f>VLOOKUP(P1474,Store_Dim!$A$2:$E$21,5,FALSE)</f>
        <v>Flagship</v>
      </c>
      <c r="U1474" s="11" t="s">
        <v>2349</v>
      </c>
      <c r="V1474" s="14">
        <f>VLOOKUP(Table1[[#This Row],[Sales_ID]],Sales!$A$2:$O$2001,2,FALSE)</f>
        <v>45639</v>
      </c>
      <c r="W1474" s="15">
        <f>VLOOKUP(Table1[[#This Row],[Sales_ID]],Sales!$A$2:$O$2001,12,FALSE)</f>
        <v>4</v>
      </c>
      <c r="X1474" s="16" t="str">
        <f>TEXT(VLOOKUP(Table1[[#This Row],[Sales_ID]],Sales!$A$2:$O$2001,13,FALSE),"₹#,##0")</f>
        <v>₹854</v>
      </c>
      <c r="Y1474" s="51">
        <f>VLOOKUP(Table1[[#This Row],[Sales_ID]],Sales!$A$2:$O$2001,14,FALSE)</f>
        <v>7.0000000000000007E-2</v>
      </c>
      <c r="Z1474" s="11" t="str">
        <f>VLOOKUP(Table1[[#This Row],[Sales_ID]],Sales!$A$2:$O$2001,10,FALSE)</f>
        <v>PayPal</v>
      </c>
      <c r="AA1474" s="50">
        <f>VLOOKUP(Table1[[#This Row],[Sales_ID]],Sales!$A$2:$O$2001,15,FALSE)</f>
        <v>3178.2564000000002</v>
      </c>
    </row>
    <row r="1475" spans="1:27" x14ac:dyDescent="0.3">
      <c r="A1475" s="11" t="s">
        <v>356</v>
      </c>
      <c r="B1475" s="11" t="str">
        <f>PROPER(VLOOKUP(A1475,Customer!$A$2:$J$501,9,FALSE))</f>
        <v>Diane Watson</v>
      </c>
      <c r="C1475" s="11" t="str">
        <f>PROPER(VLOOKUP(A1475,Customer!$A$2:$H$501,3,FALSE))</f>
        <v>53</v>
      </c>
      <c r="D1475" s="11" t="str">
        <f>PROPER(VLOOKUP(A1475,Customer!$A$2:$H$501,4,FALSE))</f>
        <v>Female</v>
      </c>
      <c r="E1475" s="11" t="str">
        <f>PROPER(VLOOKUP(A1475,Customer!$A$2:$H$501,5,FALSE))</f>
        <v>North Codyport</v>
      </c>
      <c r="F1475" s="11" t="str">
        <f>PROPER(VLOOKUP(A1475,Customer!$A$2:$H$501,6,FALSE))</f>
        <v>Texas</v>
      </c>
      <c r="G1475" s="11" t="str">
        <f>VLOOKUP(A1475,Customer!$A$2:$H$501,7,FALSE)</f>
        <v>USA</v>
      </c>
      <c r="H1475" s="11" t="str">
        <f>PROPER(VLOOKUP(A1475,Customer!$A$1:$J$501,10,FALSE))</f>
        <v>Platinum</v>
      </c>
      <c r="I1475" s="11" t="s">
        <v>1596</v>
      </c>
      <c r="J1475" s="11" t="str">
        <f>VLOOKUP(I1475, Product!$A$2:$H$501, 2,FALSE)</f>
        <v>Foldable Camping Chair</v>
      </c>
      <c r="K1475" s="11" t="str">
        <f>VLOOKUP(I1475,Product!$A$2:$H$501,3,FALSE)</f>
        <v>Sports</v>
      </c>
      <c r="L1475" s="11" t="str">
        <f>VLOOKUP(I1475, Product!$A$2:$H$501, 4,FALSE)</f>
        <v>Outdoor</v>
      </c>
      <c r="M1475" s="11" t="str">
        <f>VLOOKUP(I1475, Product!$A$2:$H$501,5,FALSE)</f>
        <v>Cook Ltd</v>
      </c>
      <c r="N1475" s="12">
        <f>VLOOKUP(I1475, Product!$A$2:$I$501,8,FALSE)</f>
        <v>166.06</v>
      </c>
      <c r="O1475" s="12">
        <f>VLOOKUP(I1475, Product!$A$2:$I$501,9,FALSE)</f>
        <v>340</v>
      </c>
      <c r="P1475" s="11" t="s">
        <v>1804</v>
      </c>
      <c r="Q1475" s="11" t="str">
        <f>VLOOKUP(P1475,Store_Dim!$A$2:$E$21,2,FALSE)</f>
        <v>Frederick-Wright</v>
      </c>
      <c r="R1475" s="11" t="str">
        <f>VLOOKUP(P1475,Store_Dim!$A$2:$E$21,3,FALSE)</f>
        <v>West</v>
      </c>
      <c r="S1475" s="11" t="str">
        <f>VLOOKUP(P1475,Store_Dim!$A$2:$E$21,4,FALSE)</f>
        <v>New Jimmymouth</v>
      </c>
      <c r="T1475" s="11" t="str">
        <f>VLOOKUP(P1475,Store_Dim!$A$2:$E$21,5,FALSE)</f>
        <v>Flagship</v>
      </c>
      <c r="U1475" s="11" t="s">
        <v>2350</v>
      </c>
      <c r="V1475" s="14">
        <f>VLOOKUP(Table1[[#This Row],[Sales_ID]],Sales!$A$2:$O$2001,2,FALSE)</f>
        <v>45774</v>
      </c>
      <c r="W1475" s="15">
        <f>VLOOKUP(Table1[[#This Row],[Sales_ID]],Sales!$A$2:$O$2001,12,FALSE)</f>
        <v>2</v>
      </c>
      <c r="X1475" s="16" t="str">
        <f>TEXT(VLOOKUP(Table1[[#This Row],[Sales_ID]],Sales!$A$2:$O$2001,13,FALSE),"₹#,##0")</f>
        <v>₹410</v>
      </c>
      <c r="Y1475" s="51">
        <f>VLOOKUP(Table1[[#This Row],[Sales_ID]],Sales!$A$2:$O$2001,14,FALSE)</f>
        <v>0.06</v>
      </c>
      <c r="Z1475" s="11" t="str">
        <f>VLOOKUP(Table1[[#This Row],[Sales_ID]],Sales!$A$2:$O$2001,10,FALSE)</f>
        <v>COD</v>
      </c>
      <c r="AA1475" s="50">
        <f>VLOOKUP(Table1[[#This Row],[Sales_ID]],Sales!$A$2:$O$2001,15,FALSE)</f>
        <v>769.8975999999999</v>
      </c>
    </row>
    <row r="1476" spans="1:27" x14ac:dyDescent="0.3">
      <c r="A1476" s="11" t="s">
        <v>547</v>
      </c>
      <c r="B1476" s="11" t="str">
        <f>PROPER(VLOOKUP(A1476,Customer!$A$2:$J$501,9,FALSE))</f>
        <v>Daniel Rivas</v>
      </c>
      <c r="C1476" s="11" t="str">
        <f>PROPER(VLOOKUP(A1476,Customer!$A$2:$H$501,3,FALSE))</f>
        <v>39</v>
      </c>
      <c r="D1476" s="11" t="str">
        <f>PROPER(VLOOKUP(A1476,Customer!$A$2:$H$501,4,FALSE))</f>
        <v>Female</v>
      </c>
      <c r="E1476" s="11" t="str">
        <f>PROPER(VLOOKUP(A1476,Customer!$A$2:$H$501,5,FALSE))</f>
        <v>Dominiquefort</v>
      </c>
      <c r="F1476" s="11" t="str">
        <f>PROPER(VLOOKUP(A1476,Customer!$A$2:$H$501,6,FALSE))</f>
        <v>Georgia</v>
      </c>
      <c r="G1476" s="11" t="str">
        <f>VLOOKUP(A1476,Customer!$A$2:$H$501,7,FALSE)</f>
        <v>USA</v>
      </c>
      <c r="H1476" s="11" t="str">
        <f>PROPER(VLOOKUP(A1476,Customer!$A$1:$J$501,10,FALSE))</f>
        <v>Silver</v>
      </c>
      <c r="I1476" s="11" t="s">
        <v>1696</v>
      </c>
      <c r="J1476" s="11" t="str">
        <f>VLOOKUP(I1476, Product!$A$2:$H$501, 2,FALSE)</f>
        <v>Bluetooth Car Audio System</v>
      </c>
      <c r="K1476" s="11" t="str">
        <f>VLOOKUP(I1476,Product!$A$2:$H$501,3,FALSE)</f>
        <v>Electronics</v>
      </c>
      <c r="L1476" s="11" t="str">
        <f>VLOOKUP(I1476, Product!$A$2:$H$501, 4,FALSE)</f>
        <v>Audio</v>
      </c>
      <c r="M1476" s="11" t="str">
        <f>VLOOKUP(I1476, Product!$A$2:$H$501,5,FALSE)</f>
        <v>Bruce-Bowen</v>
      </c>
      <c r="N1476" s="12">
        <f>VLOOKUP(I1476, Product!$A$2:$I$501,8,FALSE)</f>
        <v>403.71</v>
      </c>
      <c r="O1476" s="12">
        <f>VLOOKUP(I1476, Product!$A$2:$I$501,9,FALSE)</f>
        <v>159</v>
      </c>
      <c r="P1476" s="11" t="s">
        <v>1789</v>
      </c>
      <c r="Q1476" s="11" t="str">
        <f>VLOOKUP(P1476,Store_Dim!$A$2:$E$21,2,FALSE)</f>
        <v>Hill, Wagner and Ballard</v>
      </c>
      <c r="R1476" s="11" t="str">
        <f>VLOOKUP(P1476,Store_Dim!$A$2:$E$21,3,FALSE)</f>
        <v>East</v>
      </c>
      <c r="S1476" s="11" t="str">
        <f>VLOOKUP(P1476,Store_Dim!$A$2:$E$21,4,FALSE)</f>
        <v>East Davidville</v>
      </c>
      <c r="T1476" s="11" t="str">
        <f>VLOOKUP(P1476,Store_Dim!$A$2:$E$21,5,FALSE)</f>
        <v>Online</v>
      </c>
      <c r="U1476" s="11" t="s">
        <v>2351</v>
      </c>
      <c r="V1476" s="14">
        <f>VLOOKUP(Table1[[#This Row],[Sales_ID]],Sales!$A$2:$O$2001,2,FALSE)</f>
        <v>45569</v>
      </c>
      <c r="W1476" s="15">
        <f>VLOOKUP(Table1[[#This Row],[Sales_ID]],Sales!$A$2:$O$2001,12,FALSE)</f>
        <v>2</v>
      </c>
      <c r="X1476" s="16" t="str">
        <f>TEXT(VLOOKUP(Table1[[#This Row],[Sales_ID]],Sales!$A$2:$O$2001,13,FALSE),"₹#,##0")</f>
        <v>₹407</v>
      </c>
      <c r="Y1476" s="51">
        <f>VLOOKUP(Table1[[#This Row],[Sales_ID]],Sales!$A$2:$O$2001,14,FALSE)</f>
        <v>0.21</v>
      </c>
      <c r="Z1476" s="11" t="str">
        <f>VLOOKUP(Table1[[#This Row],[Sales_ID]],Sales!$A$2:$O$2001,10,FALSE)</f>
        <v>Credit Card</v>
      </c>
      <c r="AA1476" s="50">
        <f>VLOOKUP(Table1[[#This Row],[Sales_ID]],Sales!$A$2:$O$2001,15,FALSE)</f>
        <v>643.78679999999997</v>
      </c>
    </row>
    <row r="1477" spans="1:27" x14ac:dyDescent="0.3">
      <c r="A1477" s="11" t="s">
        <v>735</v>
      </c>
      <c r="B1477" s="11" t="str">
        <f>PROPER(VLOOKUP(A1477,Customer!$A$2:$J$501,9,FALSE))</f>
        <v>Casey Flores</v>
      </c>
      <c r="C1477" s="11" t="str">
        <f>PROPER(VLOOKUP(A1477,Customer!$A$2:$H$501,3,FALSE))</f>
        <v>52</v>
      </c>
      <c r="D1477" s="11" t="str">
        <f>PROPER(VLOOKUP(A1477,Customer!$A$2:$H$501,4,FALSE))</f>
        <v>Female</v>
      </c>
      <c r="E1477" s="11" t="str">
        <f>PROPER(VLOOKUP(A1477,Customer!$A$2:$H$501,5,FALSE))</f>
        <v>Lake Michael</v>
      </c>
      <c r="F1477" s="11" t="str">
        <f>PROPER(VLOOKUP(A1477,Customer!$A$2:$H$501,6,FALSE))</f>
        <v>Utah</v>
      </c>
      <c r="G1477" s="11" t="str">
        <f>VLOOKUP(A1477,Customer!$A$2:$H$501,7,FALSE)</f>
        <v>USA</v>
      </c>
      <c r="H1477" s="11" t="str">
        <f>PROPER(VLOOKUP(A1477,Customer!$A$1:$J$501,10,FALSE))</f>
        <v>Gold</v>
      </c>
      <c r="I1477" s="11" t="s">
        <v>1553</v>
      </c>
      <c r="J1477" s="11" t="str">
        <f>VLOOKUP(I1477, Product!$A$2:$H$501, 2,FALSE)</f>
        <v>Women's Yoga Pants</v>
      </c>
      <c r="K1477" s="11" t="str">
        <f>VLOOKUP(I1477,Product!$A$2:$H$501,3,FALSE)</f>
        <v>Clothing</v>
      </c>
      <c r="L1477" s="11" t="str">
        <f>VLOOKUP(I1477, Product!$A$2:$H$501, 4,FALSE)</f>
        <v>Bottoms</v>
      </c>
      <c r="M1477" s="11" t="str">
        <f>VLOOKUP(I1477, Product!$A$2:$H$501,5,FALSE)</f>
        <v>Gonzales-Davis</v>
      </c>
      <c r="N1477" s="12">
        <f>VLOOKUP(I1477, Product!$A$2:$I$501,8,FALSE)</f>
        <v>306.45999999999998</v>
      </c>
      <c r="O1477" s="12">
        <f>VLOOKUP(I1477, Product!$A$2:$I$501,9,FALSE)</f>
        <v>487</v>
      </c>
      <c r="P1477" s="11" t="s">
        <v>1782</v>
      </c>
      <c r="Q1477" s="11" t="str">
        <f>VLOOKUP(P1477,Store_Dim!$A$2:$E$21,2,FALSE)</f>
        <v>Bean, Jones and Park</v>
      </c>
      <c r="R1477" s="11" t="str">
        <f>VLOOKUP(P1477,Store_Dim!$A$2:$E$21,3,FALSE)</f>
        <v>West</v>
      </c>
      <c r="S1477" s="11" t="str">
        <f>VLOOKUP(P1477,Store_Dim!$A$2:$E$21,4,FALSE)</f>
        <v>Thompsonborough</v>
      </c>
      <c r="T1477" s="11" t="str">
        <f>VLOOKUP(P1477,Store_Dim!$A$2:$E$21,5,FALSE)</f>
        <v>Online</v>
      </c>
      <c r="U1477" s="11" t="s">
        <v>2352</v>
      </c>
      <c r="V1477" s="14">
        <f>VLOOKUP(Table1[[#This Row],[Sales_ID]],Sales!$A$2:$O$2001,2,FALSE)</f>
        <v>45856</v>
      </c>
      <c r="W1477" s="15">
        <f>VLOOKUP(Table1[[#This Row],[Sales_ID]],Sales!$A$2:$O$2001,12,FALSE)</f>
        <v>1</v>
      </c>
      <c r="X1477" s="16" t="str">
        <f>TEXT(VLOOKUP(Table1[[#This Row],[Sales_ID]],Sales!$A$2:$O$2001,13,FALSE),"₹#,##0")</f>
        <v>₹729</v>
      </c>
      <c r="Y1477" s="51">
        <f>VLOOKUP(Table1[[#This Row],[Sales_ID]],Sales!$A$2:$O$2001,14,FALSE)</f>
        <v>0.28000000000000003</v>
      </c>
      <c r="Z1477" s="11" t="str">
        <f>VLOOKUP(Table1[[#This Row],[Sales_ID]],Sales!$A$2:$O$2001,10,FALSE)</f>
        <v>PayPal</v>
      </c>
      <c r="AA1477" s="50">
        <f>VLOOKUP(Table1[[#This Row],[Sales_ID]],Sales!$A$2:$O$2001,15,FALSE)</f>
        <v>524.76480000000004</v>
      </c>
    </row>
    <row r="1478" spans="1:27" x14ac:dyDescent="0.3">
      <c r="A1478" s="11" t="s">
        <v>1400</v>
      </c>
      <c r="B1478" s="11" t="str">
        <f>PROPER(VLOOKUP(A1478,Customer!$A$2:$J$501,9,FALSE))</f>
        <v>April Phillips</v>
      </c>
      <c r="C1478" s="11" t="str">
        <f>PROPER(VLOOKUP(A1478,Customer!$A$2:$H$501,3,FALSE))</f>
        <v>62</v>
      </c>
      <c r="D1478" s="11" t="str">
        <f>PROPER(VLOOKUP(A1478,Customer!$A$2:$H$501,4,FALSE))</f>
        <v>Female</v>
      </c>
      <c r="E1478" s="11" t="str">
        <f>PROPER(VLOOKUP(A1478,Customer!$A$2:$H$501,5,FALSE))</f>
        <v>Lake Carolyn</v>
      </c>
      <c r="F1478" s="11" t="str">
        <f>PROPER(VLOOKUP(A1478,Customer!$A$2:$H$501,6,FALSE))</f>
        <v>Hawaii</v>
      </c>
      <c r="G1478" s="11" t="str">
        <f>VLOOKUP(A1478,Customer!$A$2:$H$501,7,FALSE)</f>
        <v>USA</v>
      </c>
      <c r="H1478" s="11" t="str">
        <f>PROPER(VLOOKUP(A1478,Customer!$A$1:$J$501,10,FALSE))</f>
        <v>Platinum</v>
      </c>
      <c r="I1478" s="11" t="s">
        <v>1704</v>
      </c>
      <c r="J1478" s="11" t="str">
        <f>VLOOKUP(I1478, Product!$A$2:$H$501, 2,FALSE)</f>
        <v>Essential Oil Diffuser</v>
      </c>
      <c r="K1478" s="11" t="str">
        <f>VLOOKUP(I1478,Product!$A$2:$H$501,3,FALSE)</f>
        <v>Home</v>
      </c>
      <c r="L1478" s="11" t="str">
        <f>VLOOKUP(I1478, Product!$A$2:$H$501, 4,FALSE)</f>
        <v>Decor</v>
      </c>
      <c r="M1478" s="11" t="str">
        <f>VLOOKUP(I1478, Product!$A$2:$H$501,5,FALSE)</f>
        <v>Hernandez Inc</v>
      </c>
      <c r="N1478" s="12">
        <f>VLOOKUP(I1478, Product!$A$2:$I$501,8,FALSE)</f>
        <v>325.26</v>
      </c>
      <c r="O1478" s="12">
        <f>VLOOKUP(I1478, Product!$A$2:$I$501,9,FALSE)</f>
        <v>400</v>
      </c>
      <c r="P1478" s="11" t="s">
        <v>1776</v>
      </c>
      <c r="Q1478" s="11" t="str">
        <f>VLOOKUP(P1478,Store_Dim!$A$2:$E$21,2,FALSE)</f>
        <v>Benson-Elliott</v>
      </c>
      <c r="R1478" s="11" t="str">
        <f>VLOOKUP(P1478,Store_Dim!$A$2:$E$21,3,FALSE)</f>
        <v>East</v>
      </c>
      <c r="S1478" s="11" t="str">
        <f>VLOOKUP(P1478,Store_Dim!$A$2:$E$21,4,FALSE)</f>
        <v>Port Josephberg</v>
      </c>
      <c r="T1478" s="11" t="str">
        <f>VLOOKUP(P1478,Store_Dim!$A$2:$E$21,5,FALSE)</f>
        <v>Online</v>
      </c>
      <c r="U1478" s="11" t="s">
        <v>2353</v>
      </c>
      <c r="V1478" s="14">
        <f>VLOOKUP(Table1[[#This Row],[Sales_ID]],Sales!$A$2:$O$2001,2,FALSE)</f>
        <v>45362</v>
      </c>
      <c r="W1478" s="15">
        <f>VLOOKUP(Table1[[#This Row],[Sales_ID]],Sales!$A$2:$O$2001,12,FALSE)</f>
        <v>4</v>
      </c>
      <c r="X1478" s="16" t="str">
        <f>TEXT(VLOOKUP(Table1[[#This Row],[Sales_ID]],Sales!$A$2:$O$2001,13,FALSE),"₹#,##0")</f>
        <v>₹467</v>
      </c>
      <c r="Y1478" s="51">
        <f>VLOOKUP(Table1[[#This Row],[Sales_ID]],Sales!$A$2:$O$2001,14,FALSE)</f>
        <v>0.08</v>
      </c>
      <c r="Z1478" s="11" t="str">
        <f>VLOOKUP(Table1[[#This Row],[Sales_ID]],Sales!$A$2:$O$2001,10,FALSE)</f>
        <v>PayPal</v>
      </c>
      <c r="AA1478" s="50">
        <f>VLOOKUP(Table1[[#This Row],[Sales_ID]],Sales!$A$2:$O$2001,15,FALSE)</f>
        <v>1719.4431999999999</v>
      </c>
    </row>
    <row r="1479" spans="1:27" x14ac:dyDescent="0.3">
      <c r="A1479" s="11" t="s">
        <v>332</v>
      </c>
      <c r="B1479" s="11" t="str">
        <f>PROPER(VLOOKUP(A1479,Customer!$A$2:$J$501,9,FALSE))</f>
        <v>Robert Jackson</v>
      </c>
      <c r="C1479" s="11" t="str">
        <f>PROPER(VLOOKUP(A1479,Customer!$A$2:$H$501,3,FALSE))</f>
        <v>44</v>
      </c>
      <c r="D1479" s="11" t="str">
        <f>PROPER(VLOOKUP(A1479,Customer!$A$2:$H$501,4,FALSE))</f>
        <v>Female</v>
      </c>
      <c r="E1479" s="11" t="str">
        <f>PROPER(VLOOKUP(A1479,Customer!$A$2:$H$501,5,FALSE))</f>
        <v>Lake Brandy</v>
      </c>
      <c r="F1479" s="11" t="str">
        <f>PROPER(VLOOKUP(A1479,Customer!$A$2:$H$501,6,FALSE))</f>
        <v>Tennessee</v>
      </c>
      <c r="G1479" s="11" t="str">
        <f>VLOOKUP(A1479,Customer!$A$2:$H$501,7,FALSE)</f>
        <v>USA</v>
      </c>
      <c r="H1479" s="11" t="str">
        <f>PROPER(VLOOKUP(A1479,Customer!$A$1:$J$501,10,FALSE))</f>
        <v>Platinum</v>
      </c>
      <c r="I1479" s="11" t="s">
        <v>1568</v>
      </c>
      <c r="J1479" s="11" t="str">
        <f>VLOOKUP(I1479, Product!$A$2:$H$501, 2,FALSE)</f>
        <v>Ceramic Kitchen Bowl Set</v>
      </c>
      <c r="K1479" s="11" t="str">
        <f>VLOOKUP(I1479,Product!$A$2:$H$501,3,FALSE)</f>
        <v>Home</v>
      </c>
      <c r="L1479" s="11" t="str">
        <f>VLOOKUP(I1479, Product!$A$2:$H$501, 4,FALSE)</f>
        <v>Kitchen</v>
      </c>
      <c r="M1479" s="11" t="str">
        <f>VLOOKUP(I1479, Product!$A$2:$H$501,5,FALSE)</f>
        <v>Hamilton Group</v>
      </c>
      <c r="N1479" s="12">
        <f>VLOOKUP(I1479, Product!$A$2:$I$501,8,FALSE)</f>
        <v>298.86</v>
      </c>
      <c r="O1479" s="12">
        <f>VLOOKUP(I1479, Product!$A$2:$I$501,9,FALSE)</f>
        <v>308</v>
      </c>
      <c r="P1479" s="11" t="s">
        <v>1792</v>
      </c>
      <c r="Q1479" s="11" t="str">
        <f>VLOOKUP(P1479,Store_Dim!$A$2:$E$21,2,FALSE)</f>
        <v>Aguirre-Keller</v>
      </c>
      <c r="R1479" s="11" t="str">
        <f>VLOOKUP(P1479,Store_Dim!$A$2:$E$21,3,FALSE)</f>
        <v>South</v>
      </c>
      <c r="S1479" s="11" t="str">
        <f>VLOOKUP(P1479,Store_Dim!$A$2:$E$21,4,FALSE)</f>
        <v>Lake Michael</v>
      </c>
      <c r="T1479" s="11" t="str">
        <f>VLOOKUP(P1479,Store_Dim!$A$2:$E$21,5,FALSE)</f>
        <v>Online</v>
      </c>
      <c r="U1479" s="11" t="s">
        <v>2354</v>
      </c>
      <c r="V1479" s="14">
        <f>VLOOKUP(Table1[[#This Row],[Sales_ID]],Sales!$A$2:$O$2001,2,FALSE)</f>
        <v>45457</v>
      </c>
      <c r="W1479" s="15">
        <f>VLOOKUP(Table1[[#This Row],[Sales_ID]],Sales!$A$2:$O$2001,12,FALSE)</f>
        <v>1</v>
      </c>
      <c r="X1479" s="16" t="str">
        <f>TEXT(VLOOKUP(Table1[[#This Row],[Sales_ID]],Sales!$A$2:$O$2001,13,FALSE),"₹#,##0")</f>
        <v>₹58</v>
      </c>
      <c r="Y1479" s="51">
        <f>VLOOKUP(Table1[[#This Row],[Sales_ID]],Sales!$A$2:$O$2001,14,FALSE)</f>
        <v>0.13</v>
      </c>
      <c r="Z1479" s="11" t="str">
        <f>VLOOKUP(Table1[[#This Row],[Sales_ID]],Sales!$A$2:$O$2001,10,FALSE)</f>
        <v>PayPal</v>
      </c>
      <c r="AA1479" s="50">
        <f>VLOOKUP(Table1[[#This Row],[Sales_ID]],Sales!$A$2:$O$2001,15,FALSE)</f>
        <v>50.407799999999988</v>
      </c>
    </row>
    <row r="1480" spans="1:27" x14ac:dyDescent="0.3">
      <c r="A1480" s="11" t="s">
        <v>1080</v>
      </c>
      <c r="B1480" s="11" t="str">
        <f>PROPER(VLOOKUP(A1480,Customer!$A$2:$J$501,9,FALSE))</f>
        <v>Evelyn Brown</v>
      </c>
      <c r="C1480" s="11" t="str">
        <f>PROPER(VLOOKUP(A1480,Customer!$A$2:$H$501,3,FALSE))</f>
        <v>39</v>
      </c>
      <c r="D1480" s="11" t="str">
        <f>PROPER(VLOOKUP(A1480,Customer!$A$2:$H$501,4,FALSE))</f>
        <v>Male</v>
      </c>
      <c r="E1480" s="11" t="str">
        <f>PROPER(VLOOKUP(A1480,Customer!$A$2:$H$501,5,FALSE))</f>
        <v>West Victoriaborough</v>
      </c>
      <c r="F1480" s="11" t="str">
        <f>PROPER(VLOOKUP(A1480,Customer!$A$2:$H$501,6,FALSE))</f>
        <v>New Mexico</v>
      </c>
      <c r="G1480" s="11" t="str">
        <f>VLOOKUP(A1480,Customer!$A$2:$H$501,7,FALSE)</f>
        <v>USA</v>
      </c>
      <c r="H1480" s="11" t="str">
        <f>PROPER(VLOOKUP(A1480,Customer!$A$1:$J$501,10,FALSE))</f>
        <v>Gold</v>
      </c>
      <c r="I1480" s="11" t="s">
        <v>1646</v>
      </c>
      <c r="J1480" s="11" t="str">
        <f>VLOOKUP(I1480, Product!$A$2:$H$501, 2,FALSE)</f>
        <v>Men's Roll-On Perfume</v>
      </c>
      <c r="K1480" s="11" t="str">
        <f>VLOOKUP(I1480,Product!$A$2:$H$501,3,FALSE)</f>
        <v>Beauty</v>
      </c>
      <c r="L1480" s="11" t="str">
        <f>VLOOKUP(I1480, Product!$A$2:$H$501, 4,FALSE)</f>
        <v>Fragrance</v>
      </c>
      <c r="M1480" s="11" t="str">
        <f>VLOOKUP(I1480, Product!$A$2:$H$501,5,FALSE)</f>
        <v>Sullivan and Sons</v>
      </c>
      <c r="N1480" s="12">
        <f>VLOOKUP(I1480, Product!$A$2:$I$501,8,FALSE)</f>
        <v>43.29</v>
      </c>
      <c r="O1480" s="12">
        <f>VLOOKUP(I1480, Product!$A$2:$I$501,9,FALSE)</f>
        <v>267</v>
      </c>
      <c r="P1480" s="11" t="s">
        <v>1807</v>
      </c>
      <c r="Q1480" s="11" t="str">
        <f>VLOOKUP(P1480,Store_Dim!$A$2:$E$21,2,FALSE)</f>
        <v>Holloway Ltd</v>
      </c>
      <c r="R1480" s="11" t="str">
        <f>VLOOKUP(P1480,Store_Dim!$A$2:$E$21,3,FALSE)</f>
        <v>North</v>
      </c>
      <c r="S1480" s="11" t="str">
        <f>VLOOKUP(P1480,Store_Dim!$A$2:$E$21,4,FALSE)</f>
        <v>Bensonhaven</v>
      </c>
      <c r="T1480" s="11" t="str">
        <f>VLOOKUP(P1480,Store_Dim!$A$2:$E$21,5,FALSE)</f>
        <v>Flagship</v>
      </c>
      <c r="U1480" s="11" t="s">
        <v>2355</v>
      </c>
      <c r="V1480" s="14">
        <f>VLOOKUP(Table1[[#This Row],[Sales_ID]],Sales!$A$2:$O$2001,2,FALSE)</f>
        <v>45338</v>
      </c>
      <c r="W1480" s="15">
        <f>VLOOKUP(Table1[[#This Row],[Sales_ID]],Sales!$A$2:$O$2001,12,FALSE)</f>
        <v>1</v>
      </c>
      <c r="X1480" s="16" t="str">
        <f>TEXT(VLOOKUP(Table1[[#This Row],[Sales_ID]],Sales!$A$2:$O$2001,13,FALSE),"₹#,##0")</f>
        <v>₹540</v>
      </c>
      <c r="Y1480" s="51">
        <f>VLOOKUP(Table1[[#This Row],[Sales_ID]],Sales!$A$2:$O$2001,14,FALSE)</f>
        <v>0.22</v>
      </c>
      <c r="Z1480" s="11" t="str">
        <f>VLOOKUP(Table1[[#This Row],[Sales_ID]],Sales!$A$2:$O$2001,10,FALSE)</f>
        <v>Credit Card</v>
      </c>
      <c r="AA1480" s="50">
        <f>VLOOKUP(Table1[[#This Row],[Sales_ID]],Sales!$A$2:$O$2001,15,FALSE)</f>
        <v>421.27800000000002</v>
      </c>
    </row>
    <row r="1481" spans="1:27" x14ac:dyDescent="0.3">
      <c r="A1481" s="11" t="s">
        <v>1020</v>
      </c>
      <c r="B1481" s="11" t="str">
        <f>PROPER(VLOOKUP(A1481,Customer!$A$2:$J$501,9,FALSE))</f>
        <v>Alex Mann Ii</v>
      </c>
      <c r="C1481" s="11" t="str">
        <f>PROPER(VLOOKUP(A1481,Customer!$A$2:$H$501,3,FALSE))</f>
        <v>58</v>
      </c>
      <c r="D1481" s="11" t="str">
        <f>PROPER(VLOOKUP(A1481,Customer!$A$2:$H$501,4,FALSE))</f>
        <v>Male</v>
      </c>
      <c r="E1481" s="11" t="str">
        <f>PROPER(VLOOKUP(A1481,Customer!$A$2:$H$501,5,FALSE))</f>
        <v>South Zacharychester</v>
      </c>
      <c r="F1481" s="11" t="str">
        <f>PROPER(VLOOKUP(A1481,Customer!$A$2:$H$501,6,FALSE))</f>
        <v>Oklahoma</v>
      </c>
      <c r="G1481" s="11" t="str">
        <f>VLOOKUP(A1481,Customer!$A$2:$H$501,7,FALSE)</f>
        <v>USA</v>
      </c>
      <c r="H1481" s="11" t="str">
        <f>PROPER(VLOOKUP(A1481,Customer!$A$1:$J$501,10,FALSE))</f>
        <v>Bronze</v>
      </c>
      <c r="I1481" s="11" t="s">
        <v>1588</v>
      </c>
      <c r="J1481" s="11" t="str">
        <f>VLOOKUP(I1481, Product!$A$2:$H$501, 2,FALSE)</f>
        <v>Outdoor Sports Water Bottle</v>
      </c>
      <c r="K1481" s="11" t="str">
        <f>VLOOKUP(I1481,Product!$A$2:$H$501,3,FALSE)</f>
        <v>Sports</v>
      </c>
      <c r="L1481" s="11" t="str">
        <f>VLOOKUP(I1481, Product!$A$2:$H$501, 4,FALSE)</f>
        <v>Accessories</v>
      </c>
      <c r="M1481" s="11" t="str">
        <f>VLOOKUP(I1481, Product!$A$2:$H$501,5,FALSE)</f>
        <v>Soto-Ellis</v>
      </c>
      <c r="N1481" s="12">
        <f>VLOOKUP(I1481, Product!$A$2:$I$501,8,FALSE)</f>
        <v>131.51</v>
      </c>
      <c r="O1481" s="12">
        <f>VLOOKUP(I1481, Product!$A$2:$I$501,9,FALSE)</f>
        <v>281.95833333333331</v>
      </c>
      <c r="P1481" s="11" t="s">
        <v>1782</v>
      </c>
      <c r="Q1481" s="11" t="str">
        <f>VLOOKUP(P1481,Store_Dim!$A$2:$E$21,2,FALSE)</f>
        <v>Bean, Jones and Park</v>
      </c>
      <c r="R1481" s="11" t="str">
        <f>VLOOKUP(P1481,Store_Dim!$A$2:$E$21,3,FALSE)</f>
        <v>West</v>
      </c>
      <c r="S1481" s="11" t="str">
        <f>VLOOKUP(P1481,Store_Dim!$A$2:$E$21,4,FALSE)</f>
        <v>Thompsonborough</v>
      </c>
      <c r="T1481" s="11" t="str">
        <f>VLOOKUP(P1481,Store_Dim!$A$2:$E$21,5,FALSE)</f>
        <v>Online</v>
      </c>
      <c r="U1481" s="11" t="s">
        <v>1879</v>
      </c>
      <c r="V1481" s="14">
        <f>VLOOKUP(Table1[[#This Row],[Sales_ID]],Sales!$A$2:$O$2001,2,FALSE)</f>
        <v>45677</v>
      </c>
      <c r="W1481" s="15">
        <f>VLOOKUP(Table1[[#This Row],[Sales_ID]],Sales!$A$2:$O$2001,12,FALSE)</f>
        <v>1</v>
      </c>
      <c r="X1481" s="16" t="str">
        <f>TEXT(VLOOKUP(Table1[[#This Row],[Sales_ID]],Sales!$A$2:$O$2001,13,FALSE),"₹#,##0")</f>
        <v>₹900</v>
      </c>
      <c r="Y1481" s="51">
        <f>VLOOKUP(Table1[[#This Row],[Sales_ID]],Sales!$A$2:$O$2001,14,FALSE)</f>
        <v>0.13</v>
      </c>
      <c r="Z1481" s="11" t="str">
        <f>VLOOKUP(Table1[[#This Row],[Sales_ID]],Sales!$A$2:$O$2001,10,FALSE)</f>
        <v>COD</v>
      </c>
      <c r="AA1481" s="50">
        <f>VLOOKUP(Table1[[#This Row],[Sales_ID]],Sales!$A$2:$O$2001,15,FALSE)</f>
        <v>783.30449999999996</v>
      </c>
    </row>
    <row r="1482" spans="1:27" x14ac:dyDescent="0.3">
      <c r="A1482" s="11" t="s">
        <v>281</v>
      </c>
      <c r="B1482" s="11" t="str">
        <f>PROPER(VLOOKUP(A1482,Customer!$A$2:$J$501,9,FALSE))</f>
        <v>Katherine Young</v>
      </c>
      <c r="C1482" s="11" t="str">
        <f>PROPER(VLOOKUP(A1482,Customer!$A$2:$H$501,3,FALSE))</f>
        <v>29</v>
      </c>
      <c r="D1482" s="11" t="str">
        <f>PROPER(VLOOKUP(A1482,Customer!$A$2:$H$501,4,FALSE))</f>
        <v>Male</v>
      </c>
      <c r="E1482" s="11" t="str">
        <f>PROPER(VLOOKUP(A1482,Customer!$A$2:$H$501,5,FALSE))</f>
        <v>North Valeriemouth</v>
      </c>
      <c r="F1482" s="11" t="str">
        <f>PROPER(VLOOKUP(A1482,Customer!$A$2:$H$501,6,FALSE))</f>
        <v>Vermont</v>
      </c>
      <c r="G1482" s="11" t="str">
        <f>VLOOKUP(A1482,Customer!$A$2:$H$501,7,FALSE)</f>
        <v>USA</v>
      </c>
      <c r="H1482" s="11" t="str">
        <f>PROPER(VLOOKUP(A1482,Customer!$A$1:$J$501,10,FALSE))</f>
        <v>Gold</v>
      </c>
      <c r="I1482" s="11" t="s">
        <v>1562</v>
      </c>
      <c r="J1482" s="11" t="str">
        <f>VLOOKUP(I1482, Product!$A$2:$H$501, 2,FALSE)</f>
        <v>Wireless Bluetooth Earbuds</v>
      </c>
      <c r="K1482" s="11" t="str">
        <f>VLOOKUP(I1482,Product!$A$2:$H$501,3,FALSE)</f>
        <v>Electronics</v>
      </c>
      <c r="L1482" s="11" t="str">
        <f>VLOOKUP(I1482, Product!$A$2:$H$501, 4,FALSE)</f>
        <v>Audio</v>
      </c>
      <c r="M1482" s="11" t="str">
        <f>VLOOKUP(I1482, Product!$A$2:$H$501,5,FALSE)</f>
        <v>Perez-Johnston</v>
      </c>
      <c r="N1482" s="12">
        <f>VLOOKUP(I1482, Product!$A$2:$I$501,8,FALSE)</f>
        <v>439.07</v>
      </c>
      <c r="O1482" s="12">
        <f>VLOOKUP(I1482, Product!$A$2:$I$501,9,FALSE)</f>
        <v>142</v>
      </c>
      <c r="P1482" s="11" t="s">
        <v>1813</v>
      </c>
      <c r="Q1482" s="11" t="str">
        <f>VLOOKUP(P1482,Store_Dim!$A$2:$E$21,2,FALSE)</f>
        <v>Mann-Austin</v>
      </c>
      <c r="R1482" s="11" t="str">
        <f>VLOOKUP(P1482,Store_Dim!$A$2:$E$21,3,FALSE)</f>
        <v>East</v>
      </c>
      <c r="S1482" s="11" t="str">
        <f>VLOOKUP(P1482,Store_Dim!$A$2:$E$21,4,FALSE)</f>
        <v>Vasquezborough</v>
      </c>
      <c r="T1482" s="11" t="str">
        <f>VLOOKUP(P1482,Store_Dim!$A$2:$E$21,5,FALSE)</f>
        <v>Online</v>
      </c>
      <c r="U1482" s="11" t="s">
        <v>2356</v>
      </c>
      <c r="V1482" s="14">
        <f>VLOOKUP(Table1[[#This Row],[Sales_ID]],Sales!$A$2:$O$2001,2,FALSE)</f>
        <v>45552</v>
      </c>
      <c r="W1482" s="15">
        <f>VLOOKUP(Table1[[#This Row],[Sales_ID]],Sales!$A$2:$O$2001,12,FALSE)</f>
        <v>4</v>
      </c>
      <c r="X1482" s="16" t="str">
        <f>TEXT(VLOOKUP(Table1[[#This Row],[Sales_ID]],Sales!$A$2:$O$2001,13,FALSE),"₹#,##0")</f>
        <v>₹816</v>
      </c>
      <c r="Y1482" s="51">
        <f>VLOOKUP(Table1[[#This Row],[Sales_ID]],Sales!$A$2:$O$2001,14,FALSE)</f>
        <v>0.15</v>
      </c>
      <c r="Z1482" s="11" t="str">
        <f>VLOOKUP(Table1[[#This Row],[Sales_ID]],Sales!$A$2:$O$2001,10,FALSE)</f>
        <v>COD</v>
      </c>
      <c r="AA1482" s="50">
        <f>VLOOKUP(Table1[[#This Row],[Sales_ID]],Sales!$A$2:$O$2001,15,FALSE)</f>
        <v>2775.3519999999999</v>
      </c>
    </row>
    <row r="1483" spans="1:27" x14ac:dyDescent="0.3">
      <c r="A1483" s="11" t="s">
        <v>589</v>
      </c>
      <c r="B1483" s="11" t="str">
        <f>PROPER(VLOOKUP(A1483,Customer!$A$2:$J$501,9,FALSE))</f>
        <v>Michelle Myers</v>
      </c>
      <c r="C1483" s="11" t="str">
        <f>PROPER(VLOOKUP(A1483,Customer!$A$2:$H$501,3,FALSE))</f>
        <v>33</v>
      </c>
      <c r="D1483" s="11" t="str">
        <f>PROPER(VLOOKUP(A1483,Customer!$A$2:$H$501,4,FALSE))</f>
        <v>Female</v>
      </c>
      <c r="E1483" s="11" t="str">
        <f>PROPER(VLOOKUP(A1483,Customer!$A$2:$H$501,5,FALSE))</f>
        <v>West Daniel</v>
      </c>
      <c r="F1483" s="11" t="str">
        <f>PROPER(VLOOKUP(A1483,Customer!$A$2:$H$501,6,FALSE))</f>
        <v>South Carolina</v>
      </c>
      <c r="G1483" s="11" t="str">
        <f>VLOOKUP(A1483,Customer!$A$2:$H$501,7,FALSE)</f>
        <v>USA</v>
      </c>
      <c r="H1483" s="11" t="str">
        <f>PROPER(VLOOKUP(A1483,Customer!$A$1:$J$501,10,FALSE))</f>
        <v>Bronze</v>
      </c>
      <c r="I1483" s="11" t="s">
        <v>1632</v>
      </c>
      <c r="J1483" s="11" t="str">
        <f>VLOOKUP(I1483, Product!$A$2:$H$501, 2,FALSE)</f>
        <v>Smart Home WiFi Camera</v>
      </c>
      <c r="K1483" s="11" t="str">
        <f>VLOOKUP(I1483,Product!$A$2:$H$501,3,FALSE)</f>
        <v>Electronics</v>
      </c>
      <c r="L1483" s="11" t="str">
        <f>VLOOKUP(I1483, Product!$A$2:$H$501, 4,FALSE)</f>
        <v>Accessories</v>
      </c>
      <c r="M1483" s="11" t="str">
        <f>VLOOKUP(I1483, Product!$A$2:$H$501,5,FALSE)</f>
        <v>Holmes LLC</v>
      </c>
      <c r="N1483" s="12">
        <f>VLOOKUP(I1483, Product!$A$2:$I$501,8,FALSE)</f>
        <v>450.71</v>
      </c>
      <c r="O1483" s="12">
        <f>VLOOKUP(I1483, Product!$A$2:$I$501,9,FALSE)</f>
        <v>389</v>
      </c>
      <c r="P1483" s="11" t="s">
        <v>1782</v>
      </c>
      <c r="Q1483" s="11" t="str">
        <f>VLOOKUP(P1483,Store_Dim!$A$2:$E$21,2,FALSE)</f>
        <v>Bean, Jones and Park</v>
      </c>
      <c r="R1483" s="11" t="str">
        <f>VLOOKUP(P1483,Store_Dim!$A$2:$E$21,3,FALSE)</f>
        <v>West</v>
      </c>
      <c r="S1483" s="11" t="str">
        <f>VLOOKUP(P1483,Store_Dim!$A$2:$E$21,4,FALSE)</f>
        <v>Thompsonborough</v>
      </c>
      <c r="T1483" s="11" t="str">
        <f>VLOOKUP(P1483,Store_Dim!$A$2:$E$21,5,FALSE)</f>
        <v>Online</v>
      </c>
      <c r="U1483" s="11" t="s">
        <v>2357</v>
      </c>
      <c r="V1483" s="14">
        <f>VLOOKUP(Table1[[#This Row],[Sales_ID]],Sales!$A$2:$O$2001,2,FALSE)</f>
        <v>45895</v>
      </c>
      <c r="W1483" s="15">
        <f>VLOOKUP(Table1[[#This Row],[Sales_ID]],Sales!$A$2:$O$2001,12,FALSE)</f>
        <v>4</v>
      </c>
      <c r="X1483" s="16" t="str">
        <f>TEXT(VLOOKUP(Table1[[#This Row],[Sales_ID]],Sales!$A$2:$O$2001,13,FALSE),"₹#,##0")</f>
        <v>₹727</v>
      </c>
      <c r="Y1483" s="51">
        <f>VLOOKUP(Table1[[#This Row],[Sales_ID]],Sales!$A$2:$O$2001,14,FALSE)</f>
        <v>0.11</v>
      </c>
      <c r="Z1483" s="11" t="str">
        <f>VLOOKUP(Table1[[#This Row],[Sales_ID]],Sales!$A$2:$O$2001,10,FALSE)</f>
        <v>Credit Card</v>
      </c>
      <c r="AA1483" s="50">
        <f>VLOOKUP(Table1[[#This Row],[Sales_ID]],Sales!$A$2:$O$2001,15,FALSE)</f>
        <v>2589.8643999999999</v>
      </c>
    </row>
    <row r="1484" spans="1:27" x14ac:dyDescent="0.3">
      <c r="A1484" s="11" t="s">
        <v>568</v>
      </c>
      <c r="B1484" s="11" t="str">
        <f>PROPER(VLOOKUP(A1484,Customer!$A$2:$J$501,9,FALSE))</f>
        <v>Amy Wilson</v>
      </c>
      <c r="C1484" s="11" t="str">
        <f>PROPER(VLOOKUP(A1484,Customer!$A$2:$H$501,3,FALSE))</f>
        <v>44</v>
      </c>
      <c r="D1484" s="11" t="str">
        <f>PROPER(VLOOKUP(A1484,Customer!$A$2:$H$501,4,FALSE))</f>
        <v>Female</v>
      </c>
      <c r="E1484" s="11" t="str">
        <f>PROPER(VLOOKUP(A1484,Customer!$A$2:$H$501,5,FALSE))</f>
        <v>Morrisburgh</v>
      </c>
      <c r="F1484" s="11" t="str">
        <f>PROPER(VLOOKUP(A1484,Customer!$A$2:$H$501,6,FALSE))</f>
        <v>Indiana</v>
      </c>
      <c r="G1484" s="11" t="str">
        <f>VLOOKUP(A1484,Customer!$A$2:$H$501,7,FALSE)</f>
        <v>USA</v>
      </c>
      <c r="H1484" s="11" t="str">
        <f>PROPER(VLOOKUP(A1484,Customer!$A$1:$J$501,10,FALSE))</f>
        <v>Platinum</v>
      </c>
      <c r="I1484" s="11" t="s">
        <v>1720</v>
      </c>
      <c r="J1484" s="11" t="str">
        <f>VLOOKUP(I1484, Product!$A$2:$H$501, 2,FALSE)</f>
        <v>Kitchen Cutting Board</v>
      </c>
      <c r="K1484" s="11" t="str">
        <f>VLOOKUP(I1484,Product!$A$2:$H$501,3,FALSE)</f>
        <v>Home</v>
      </c>
      <c r="L1484" s="11" t="str">
        <f>VLOOKUP(I1484, Product!$A$2:$H$501, 4,FALSE)</f>
        <v>Kitchen</v>
      </c>
      <c r="M1484" s="11" t="str">
        <f>VLOOKUP(I1484, Product!$A$2:$H$501,5,FALSE)</f>
        <v>Taylor, Dodson and Johnston</v>
      </c>
      <c r="N1484" s="12">
        <f>VLOOKUP(I1484, Product!$A$2:$I$501,8,FALSE)</f>
        <v>176.07</v>
      </c>
      <c r="O1484" s="12">
        <f>VLOOKUP(I1484, Product!$A$2:$I$501,9,FALSE)</f>
        <v>82</v>
      </c>
      <c r="P1484" s="11" t="s">
        <v>1797</v>
      </c>
      <c r="Q1484" s="11" t="str">
        <f>VLOOKUP(P1484,Store_Dim!$A$2:$E$21,2,FALSE)</f>
        <v>Gardner, Humphrey and Contreras</v>
      </c>
      <c r="R1484" s="11" t="str">
        <f>VLOOKUP(P1484,Store_Dim!$A$2:$E$21,3,FALSE)</f>
        <v>East</v>
      </c>
      <c r="S1484" s="11" t="str">
        <f>VLOOKUP(P1484,Store_Dim!$A$2:$E$21,4,FALSE)</f>
        <v>Johnsonville</v>
      </c>
      <c r="T1484" s="11" t="str">
        <f>VLOOKUP(P1484,Store_Dim!$A$2:$E$21,5,FALSE)</f>
        <v>Flagship</v>
      </c>
      <c r="U1484" s="11" t="s">
        <v>2358</v>
      </c>
      <c r="V1484" s="14">
        <f>VLOOKUP(Table1[[#This Row],[Sales_ID]],Sales!$A$2:$O$2001,2,FALSE)</f>
        <v>45447</v>
      </c>
      <c r="W1484" s="15">
        <f>VLOOKUP(Table1[[#This Row],[Sales_ID]],Sales!$A$2:$O$2001,12,FALSE)</f>
        <v>4</v>
      </c>
      <c r="X1484" s="16" t="str">
        <f>TEXT(VLOOKUP(Table1[[#This Row],[Sales_ID]],Sales!$A$2:$O$2001,13,FALSE),"₹#,##0")</f>
        <v>₹818</v>
      </c>
      <c r="Y1484" s="51">
        <f>VLOOKUP(Table1[[#This Row],[Sales_ID]],Sales!$A$2:$O$2001,14,FALSE)</f>
        <v>0.21</v>
      </c>
      <c r="Z1484" s="11" t="str">
        <f>VLOOKUP(Table1[[#This Row],[Sales_ID]],Sales!$A$2:$O$2001,10,FALSE)</f>
        <v>Credit Card</v>
      </c>
      <c r="AA1484" s="50">
        <f>VLOOKUP(Table1[[#This Row],[Sales_ID]],Sales!$A$2:$O$2001,15,FALSE)</f>
        <v>2584.6271999999999</v>
      </c>
    </row>
    <row r="1485" spans="1:27" x14ac:dyDescent="0.3">
      <c r="A1485" s="11" t="s">
        <v>1023</v>
      </c>
      <c r="B1485" s="11" t="str">
        <f>PROPER(VLOOKUP(A1485,Customer!$A$2:$J$501,9,FALSE))</f>
        <v>Andrew Smith</v>
      </c>
      <c r="C1485" s="11" t="str">
        <f>PROPER(VLOOKUP(A1485,Customer!$A$2:$H$501,3,FALSE))</f>
        <v>60</v>
      </c>
      <c r="D1485" s="11" t="str">
        <f>PROPER(VLOOKUP(A1485,Customer!$A$2:$H$501,4,FALSE))</f>
        <v>Male</v>
      </c>
      <c r="E1485" s="11" t="str">
        <f>PROPER(VLOOKUP(A1485,Customer!$A$2:$H$501,5,FALSE))</f>
        <v>East Matthew</v>
      </c>
      <c r="F1485" s="11" t="str">
        <f>PROPER(VLOOKUP(A1485,Customer!$A$2:$H$501,6,FALSE))</f>
        <v>Wisconsin</v>
      </c>
      <c r="G1485" s="11" t="str">
        <f>VLOOKUP(A1485,Customer!$A$2:$H$501,7,FALSE)</f>
        <v>USA</v>
      </c>
      <c r="H1485" s="11" t="str">
        <f>PROPER(VLOOKUP(A1485,Customer!$A$1:$J$501,10,FALSE))</f>
        <v>Bronze</v>
      </c>
      <c r="I1485" s="11" t="s">
        <v>1624</v>
      </c>
      <c r="J1485" s="11" t="str">
        <f>VLOOKUP(I1485, Product!$A$2:$H$501, 2,FALSE)</f>
        <v>Sports Water Hydration Pack</v>
      </c>
      <c r="K1485" s="11" t="str">
        <f>VLOOKUP(I1485,Product!$A$2:$H$501,3,FALSE)</f>
        <v>Sports</v>
      </c>
      <c r="L1485" s="11" t="str">
        <f>VLOOKUP(I1485, Product!$A$2:$H$501, 4,FALSE)</f>
        <v>Outdoor</v>
      </c>
      <c r="M1485" s="11" t="str">
        <f>VLOOKUP(I1485, Product!$A$2:$H$501,5,FALSE)</f>
        <v>Sims-Smith</v>
      </c>
      <c r="N1485" s="12">
        <f>VLOOKUP(I1485, Product!$A$2:$I$501,8,FALSE)</f>
        <v>135.61000000000001</v>
      </c>
      <c r="O1485" s="12">
        <f>VLOOKUP(I1485, Product!$A$2:$I$501,9,FALSE)</f>
        <v>394</v>
      </c>
      <c r="P1485" s="11" t="s">
        <v>1779</v>
      </c>
      <c r="Q1485" s="11" t="str">
        <f>VLOOKUP(P1485,Store_Dim!$A$2:$E$21,2,FALSE)</f>
        <v>Martinez-Mullins</v>
      </c>
      <c r="R1485" s="11" t="str">
        <f>VLOOKUP(P1485,Store_Dim!$A$2:$E$21,3,FALSE)</f>
        <v>South</v>
      </c>
      <c r="S1485" s="11" t="str">
        <f>VLOOKUP(P1485,Store_Dim!$A$2:$E$21,4,FALSE)</f>
        <v>Williamsfurt</v>
      </c>
      <c r="T1485" s="11" t="str">
        <f>VLOOKUP(P1485,Store_Dim!$A$2:$E$21,5,FALSE)</f>
        <v>Online</v>
      </c>
      <c r="U1485" s="11" t="s">
        <v>2359</v>
      </c>
      <c r="V1485" s="14">
        <f>VLOOKUP(Table1[[#This Row],[Sales_ID]],Sales!$A$2:$O$2001,2,FALSE)</f>
        <v>45578</v>
      </c>
      <c r="W1485" s="15">
        <f>VLOOKUP(Table1[[#This Row],[Sales_ID]],Sales!$A$2:$O$2001,12,FALSE)</f>
        <v>2</v>
      </c>
      <c r="X1485" s="16" t="str">
        <f>TEXT(VLOOKUP(Table1[[#This Row],[Sales_ID]],Sales!$A$2:$O$2001,13,FALSE),"₹#,##0")</f>
        <v>₹358</v>
      </c>
      <c r="Y1485" s="51">
        <f>VLOOKUP(Table1[[#This Row],[Sales_ID]],Sales!$A$2:$O$2001,14,FALSE)</f>
        <v>7.0000000000000007E-2</v>
      </c>
      <c r="Z1485" s="11" t="str">
        <f>VLOOKUP(Table1[[#This Row],[Sales_ID]],Sales!$A$2:$O$2001,10,FALSE)</f>
        <v>COD</v>
      </c>
      <c r="AA1485" s="50">
        <f>VLOOKUP(Table1[[#This Row],[Sales_ID]],Sales!$A$2:$O$2001,15,FALSE)</f>
        <v>666.71699999999998</v>
      </c>
    </row>
    <row r="1486" spans="1:27" x14ac:dyDescent="0.3">
      <c r="A1486" s="11" t="s">
        <v>657</v>
      </c>
      <c r="B1486" s="11" t="str">
        <f>PROPER(VLOOKUP(A1486,Customer!$A$2:$J$501,9,FALSE))</f>
        <v>Mary Boyd</v>
      </c>
      <c r="C1486" s="11" t="str">
        <f>PROPER(VLOOKUP(A1486,Customer!$A$2:$H$501,3,FALSE))</f>
        <v>25</v>
      </c>
      <c r="D1486" s="11" t="str">
        <f>PROPER(VLOOKUP(A1486,Customer!$A$2:$H$501,4,FALSE))</f>
        <v>Female</v>
      </c>
      <c r="E1486" s="11" t="str">
        <f>PROPER(VLOOKUP(A1486,Customer!$A$2:$H$501,5,FALSE))</f>
        <v>New Logan</v>
      </c>
      <c r="F1486" s="11" t="str">
        <f>PROPER(VLOOKUP(A1486,Customer!$A$2:$H$501,6,FALSE))</f>
        <v>Michigan</v>
      </c>
      <c r="G1486" s="11" t="str">
        <f>VLOOKUP(A1486,Customer!$A$2:$H$501,7,FALSE)</f>
        <v>USA</v>
      </c>
      <c r="H1486" s="11" t="str">
        <f>PROPER(VLOOKUP(A1486,Customer!$A$1:$J$501,10,FALSE))</f>
        <v>Bronze</v>
      </c>
      <c r="I1486" s="11" t="s">
        <v>1722</v>
      </c>
      <c r="J1486" s="11" t="str">
        <f>VLOOKUP(I1486, Product!$A$2:$H$501, 2,FALSE)</f>
        <v>LED Bedside Lamp</v>
      </c>
      <c r="K1486" s="11" t="str">
        <f>VLOOKUP(I1486,Product!$A$2:$H$501,3,FALSE)</f>
        <v>Home</v>
      </c>
      <c r="L1486" s="11" t="str">
        <f>VLOOKUP(I1486, Product!$A$2:$H$501, 4,FALSE)</f>
        <v>Lighting</v>
      </c>
      <c r="M1486" s="11" t="str">
        <f>VLOOKUP(I1486, Product!$A$2:$H$501,5,FALSE)</f>
        <v>Aguilar, Horton and Lewis</v>
      </c>
      <c r="N1486" s="12">
        <f>VLOOKUP(I1486, Product!$A$2:$I$501,8,FALSE)</f>
        <v>371.38</v>
      </c>
      <c r="O1486" s="12">
        <f>VLOOKUP(I1486, Product!$A$2:$I$501,9,FALSE)</f>
        <v>220</v>
      </c>
      <c r="P1486" s="11" t="s">
        <v>1786</v>
      </c>
      <c r="Q1486" s="11" t="str">
        <f>VLOOKUP(P1486,Store_Dim!$A$2:$E$21,2,FALSE)</f>
        <v>Moore, Padilla and Butler</v>
      </c>
      <c r="R1486" s="11" t="str">
        <f>VLOOKUP(P1486,Store_Dim!$A$2:$E$21,3,FALSE)</f>
        <v>South</v>
      </c>
      <c r="S1486" s="11" t="str">
        <f>VLOOKUP(P1486,Store_Dim!$A$2:$E$21,4,FALSE)</f>
        <v>East Johnstad</v>
      </c>
      <c r="T1486" s="11" t="str">
        <f>VLOOKUP(P1486,Store_Dim!$A$2:$E$21,5,FALSE)</f>
        <v>Flagship</v>
      </c>
      <c r="U1486" s="11" t="s">
        <v>2360</v>
      </c>
      <c r="V1486" s="14">
        <f>VLOOKUP(Table1[[#This Row],[Sales_ID]],Sales!$A$2:$O$2001,2,FALSE)</f>
        <v>45697</v>
      </c>
      <c r="W1486" s="15">
        <f>VLOOKUP(Table1[[#This Row],[Sales_ID]],Sales!$A$2:$O$2001,12,FALSE)</f>
        <v>1</v>
      </c>
      <c r="X1486" s="16" t="str">
        <f>TEXT(VLOOKUP(Table1[[#This Row],[Sales_ID]],Sales!$A$2:$O$2001,13,FALSE),"₹#,##0")</f>
        <v>₹972</v>
      </c>
      <c r="Y1486" s="51">
        <f>VLOOKUP(Table1[[#This Row],[Sales_ID]],Sales!$A$2:$O$2001,14,FALSE)</f>
        <v>0.3</v>
      </c>
      <c r="Z1486" s="11" t="str">
        <f>VLOOKUP(Table1[[#This Row],[Sales_ID]],Sales!$A$2:$O$2001,10,FALSE)</f>
        <v>COD</v>
      </c>
      <c r="AA1486" s="50">
        <f>VLOOKUP(Table1[[#This Row],[Sales_ID]],Sales!$A$2:$O$2001,15,FALSE)</f>
        <v>680.44199999999989</v>
      </c>
    </row>
    <row r="1487" spans="1:27" x14ac:dyDescent="0.3">
      <c r="A1487" s="11" t="s">
        <v>130</v>
      </c>
      <c r="B1487" s="11" t="str">
        <f>PROPER(VLOOKUP(A1487,Customer!$A$2:$J$501,9,FALSE))</f>
        <v>Mike Jennings</v>
      </c>
      <c r="C1487" s="11" t="str">
        <f>PROPER(VLOOKUP(A1487,Customer!$A$2:$H$501,3,FALSE))</f>
        <v>48</v>
      </c>
      <c r="D1487" s="11" t="str">
        <f>PROPER(VLOOKUP(A1487,Customer!$A$2:$H$501,4,FALSE))</f>
        <v>Female</v>
      </c>
      <c r="E1487" s="11" t="str">
        <f>PROPER(VLOOKUP(A1487,Customer!$A$2:$H$501,5,FALSE))</f>
        <v>Fostermouth</v>
      </c>
      <c r="F1487" s="11" t="str">
        <f>PROPER(VLOOKUP(A1487,Customer!$A$2:$H$501,6,FALSE))</f>
        <v>Arizona</v>
      </c>
      <c r="G1487" s="11" t="str">
        <f>VLOOKUP(A1487,Customer!$A$2:$H$501,7,FALSE)</f>
        <v>USA</v>
      </c>
      <c r="H1487" s="11" t="str">
        <f>PROPER(VLOOKUP(A1487,Customer!$A$1:$J$501,10,FALSE))</f>
        <v>Gold</v>
      </c>
      <c r="I1487" s="11" t="s">
        <v>1580</v>
      </c>
      <c r="J1487" s="11" t="str">
        <f>VLOOKUP(I1487, Product!$A$2:$H$501, 2,FALSE)</f>
        <v>Beard Grooming Kit</v>
      </c>
      <c r="K1487" s="11" t="str">
        <f>VLOOKUP(I1487,Product!$A$2:$H$501,3,FALSE)</f>
        <v>Beauty</v>
      </c>
      <c r="L1487" s="11" t="str">
        <f>VLOOKUP(I1487, Product!$A$2:$H$501, 4,FALSE)</f>
        <v>Grooming</v>
      </c>
      <c r="M1487" s="11" t="str">
        <f>VLOOKUP(I1487, Product!$A$2:$H$501,5,FALSE)</f>
        <v>Erickson-Green</v>
      </c>
      <c r="N1487" s="12">
        <f>VLOOKUP(I1487, Product!$A$2:$I$501,8,FALSE)</f>
        <v>337.42</v>
      </c>
      <c r="O1487" s="12">
        <f>VLOOKUP(I1487, Product!$A$2:$I$501,9,FALSE)</f>
        <v>256</v>
      </c>
      <c r="P1487" s="11" t="s">
        <v>1752</v>
      </c>
      <c r="Q1487" s="11" t="str">
        <f>VLOOKUP(P1487,Store_Dim!$A$2:$E$21,2,FALSE)</f>
        <v>Rivera-Warner</v>
      </c>
      <c r="R1487" s="11" t="str">
        <f>VLOOKUP(P1487,Store_Dim!$A$2:$E$21,3,FALSE)</f>
        <v>East</v>
      </c>
      <c r="S1487" s="11" t="str">
        <f>VLOOKUP(P1487,Store_Dim!$A$2:$E$21,4,FALSE)</f>
        <v>Washingtonfurt</v>
      </c>
      <c r="T1487" s="11" t="str">
        <f>VLOOKUP(P1487,Store_Dim!$A$2:$E$21,5,FALSE)</f>
        <v>Flagship</v>
      </c>
      <c r="U1487" s="11" t="s">
        <v>2361</v>
      </c>
      <c r="V1487" s="14">
        <f>VLOOKUP(Table1[[#This Row],[Sales_ID]],Sales!$A$2:$O$2001,2,FALSE)</f>
        <v>45281</v>
      </c>
      <c r="W1487" s="15">
        <f>VLOOKUP(Table1[[#This Row],[Sales_ID]],Sales!$A$2:$O$2001,12,FALSE)</f>
        <v>1</v>
      </c>
      <c r="X1487" s="16" t="str">
        <f>TEXT(VLOOKUP(Table1[[#This Row],[Sales_ID]],Sales!$A$2:$O$2001,13,FALSE),"₹#,##0")</f>
        <v>₹791</v>
      </c>
      <c r="Y1487" s="51">
        <f>VLOOKUP(Table1[[#This Row],[Sales_ID]],Sales!$A$2:$O$2001,14,FALSE)</f>
        <v>0.06</v>
      </c>
      <c r="Z1487" s="11" t="str">
        <f>VLOOKUP(Table1[[#This Row],[Sales_ID]],Sales!$A$2:$O$2001,10,FALSE)</f>
        <v>PayPal</v>
      </c>
      <c r="AA1487" s="50">
        <f>VLOOKUP(Table1[[#This Row],[Sales_ID]],Sales!$A$2:$O$2001,15,FALSE)</f>
        <v>743.87839999999994</v>
      </c>
    </row>
    <row r="1488" spans="1:27" x14ac:dyDescent="0.3">
      <c r="A1488" s="11" t="s">
        <v>990</v>
      </c>
      <c r="B1488" s="11" t="str">
        <f>PROPER(VLOOKUP(A1488,Customer!$A$2:$J$501,9,FALSE))</f>
        <v>Elizabeth Johnson</v>
      </c>
      <c r="C1488" s="11" t="str">
        <f>PROPER(VLOOKUP(A1488,Customer!$A$2:$H$501,3,FALSE))</f>
        <v>53</v>
      </c>
      <c r="D1488" s="11" t="str">
        <f>PROPER(VLOOKUP(A1488,Customer!$A$2:$H$501,4,FALSE))</f>
        <v>Female</v>
      </c>
      <c r="E1488" s="11" t="str">
        <f>PROPER(VLOOKUP(A1488,Customer!$A$2:$H$501,5,FALSE))</f>
        <v>Anitaland</v>
      </c>
      <c r="F1488" s="11" t="str">
        <f>PROPER(VLOOKUP(A1488,Customer!$A$2:$H$501,6,FALSE))</f>
        <v>Washington</v>
      </c>
      <c r="G1488" s="11" t="str">
        <f>VLOOKUP(A1488,Customer!$A$2:$H$501,7,FALSE)</f>
        <v>USA</v>
      </c>
      <c r="H1488" s="11" t="str">
        <f>PROPER(VLOOKUP(A1488,Customer!$A$1:$J$501,10,FALSE))</f>
        <v>Silver</v>
      </c>
      <c r="I1488" s="11" t="s">
        <v>1676</v>
      </c>
      <c r="J1488" s="11" t="str">
        <f>VLOOKUP(I1488, Product!$A$2:$H$501, 2,FALSE)</f>
        <v>Matte Lipstick Set</v>
      </c>
      <c r="K1488" s="11" t="str">
        <f>VLOOKUP(I1488,Product!$A$2:$H$501,3,FALSE)</f>
        <v>Beauty</v>
      </c>
      <c r="L1488" s="11" t="str">
        <f>VLOOKUP(I1488, Product!$A$2:$H$501, 4,FALSE)</f>
        <v>Makeup</v>
      </c>
      <c r="M1488" s="11" t="str">
        <f>VLOOKUP(I1488, Product!$A$2:$H$501,5,FALSE)</f>
        <v>Zhang Inc</v>
      </c>
      <c r="N1488" s="12">
        <f>VLOOKUP(I1488, Product!$A$2:$I$501,8,FALSE)</f>
        <v>299.11</v>
      </c>
      <c r="O1488" s="12">
        <f>VLOOKUP(I1488, Product!$A$2:$I$501,9,FALSE)</f>
        <v>118</v>
      </c>
      <c r="P1488" s="11" t="s">
        <v>1773</v>
      </c>
      <c r="Q1488" s="11" t="str">
        <f>VLOOKUP(P1488,Store_Dim!$A$2:$E$21,2,FALSE)</f>
        <v>Gray Ltd</v>
      </c>
      <c r="R1488" s="11" t="str">
        <f>VLOOKUP(P1488,Store_Dim!$A$2:$E$21,3,FALSE)</f>
        <v>North</v>
      </c>
      <c r="S1488" s="11" t="str">
        <f>VLOOKUP(P1488,Store_Dim!$A$2:$E$21,4,FALSE)</f>
        <v>New Michaelchester</v>
      </c>
      <c r="T1488" s="11" t="str">
        <f>VLOOKUP(P1488,Store_Dim!$A$2:$E$21,5,FALSE)</f>
        <v>Outlet</v>
      </c>
      <c r="U1488" s="11" t="s">
        <v>2362</v>
      </c>
      <c r="V1488" s="14">
        <f>VLOOKUP(Table1[[#This Row],[Sales_ID]],Sales!$A$2:$O$2001,2,FALSE)</f>
        <v>45855</v>
      </c>
      <c r="W1488" s="15">
        <f>VLOOKUP(Table1[[#This Row],[Sales_ID]],Sales!$A$2:$O$2001,12,FALSE)</f>
        <v>4</v>
      </c>
      <c r="X1488" s="16" t="str">
        <f>TEXT(VLOOKUP(Table1[[#This Row],[Sales_ID]],Sales!$A$2:$O$2001,13,FALSE),"₹#,##0")</f>
        <v>₹840</v>
      </c>
      <c r="Y1488" s="51">
        <f>VLOOKUP(Table1[[#This Row],[Sales_ID]],Sales!$A$2:$O$2001,14,FALSE)</f>
        <v>0.26</v>
      </c>
      <c r="Z1488" s="11" t="str">
        <f>VLOOKUP(Table1[[#This Row],[Sales_ID]],Sales!$A$2:$O$2001,10,FALSE)</f>
        <v>COD</v>
      </c>
      <c r="AA1488" s="50">
        <f>VLOOKUP(Table1[[#This Row],[Sales_ID]],Sales!$A$2:$O$2001,15,FALSE)</f>
        <v>2485.364</v>
      </c>
    </row>
    <row r="1489" spans="1:27" x14ac:dyDescent="0.3">
      <c r="A1489" s="11" t="s">
        <v>815</v>
      </c>
      <c r="B1489" s="11" t="str">
        <f>PROPER(VLOOKUP(A1489,Customer!$A$2:$J$501,9,FALSE))</f>
        <v>Damon Perez</v>
      </c>
      <c r="C1489" s="11" t="str">
        <f>PROPER(VLOOKUP(A1489,Customer!$A$2:$H$501,3,FALSE))</f>
        <v>21</v>
      </c>
      <c r="D1489" s="11" t="str">
        <f>PROPER(VLOOKUP(A1489,Customer!$A$2:$H$501,4,FALSE))</f>
        <v>Male</v>
      </c>
      <c r="E1489" s="11" t="str">
        <f>PROPER(VLOOKUP(A1489,Customer!$A$2:$H$501,5,FALSE))</f>
        <v>Jasonton</v>
      </c>
      <c r="F1489" s="11" t="str">
        <f>PROPER(VLOOKUP(A1489,Customer!$A$2:$H$501,6,FALSE))</f>
        <v>Ohio</v>
      </c>
      <c r="G1489" s="11" t="str">
        <f>VLOOKUP(A1489,Customer!$A$2:$H$501,7,FALSE)</f>
        <v>USA</v>
      </c>
      <c r="H1489" s="11" t="str">
        <f>PROPER(VLOOKUP(A1489,Customer!$A$1:$J$501,10,FALSE))</f>
        <v>Gold</v>
      </c>
      <c r="I1489" s="11" t="s">
        <v>1692</v>
      </c>
      <c r="J1489" s="11" t="str">
        <f>VLOOKUP(I1489, Product!$A$2:$H$501, 2,FALSE)</f>
        <v>Professional Jump Rope</v>
      </c>
      <c r="K1489" s="11" t="str">
        <f>VLOOKUP(I1489,Product!$A$2:$H$501,3,FALSE)</f>
        <v>Sports</v>
      </c>
      <c r="L1489" s="11" t="str">
        <f>VLOOKUP(I1489, Product!$A$2:$H$501, 4,FALSE)</f>
        <v>Fitness</v>
      </c>
      <c r="M1489" s="11" t="str">
        <f>VLOOKUP(I1489, Product!$A$2:$H$501,5,FALSE)</f>
        <v>Davis PLC</v>
      </c>
      <c r="N1489" s="12">
        <f>VLOOKUP(I1489, Product!$A$2:$I$501,8,FALSE)</f>
        <v>477.61</v>
      </c>
      <c r="O1489" s="12">
        <f>VLOOKUP(I1489, Product!$A$2:$I$501,9,FALSE)</f>
        <v>300</v>
      </c>
      <c r="P1489" s="11" t="s">
        <v>1761</v>
      </c>
      <c r="Q1489" s="11" t="str">
        <f>VLOOKUP(P1489,Store_Dim!$A$2:$E$21,2,FALSE)</f>
        <v>Black-Horn</v>
      </c>
      <c r="R1489" s="11" t="str">
        <f>VLOOKUP(P1489,Store_Dim!$A$2:$E$21,3,FALSE)</f>
        <v>South</v>
      </c>
      <c r="S1489" s="11" t="str">
        <f>VLOOKUP(P1489,Store_Dim!$A$2:$E$21,4,FALSE)</f>
        <v>North Nancyview</v>
      </c>
      <c r="T1489" s="11" t="str">
        <f>VLOOKUP(P1489,Store_Dim!$A$2:$E$21,5,FALSE)</f>
        <v>Outlet</v>
      </c>
      <c r="U1489" s="11" t="s">
        <v>2363</v>
      </c>
      <c r="V1489" s="14">
        <f>VLOOKUP(Table1[[#This Row],[Sales_ID]],Sales!$A$2:$O$2001,2,FALSE)</f>
        <v>45793</v>
      </c>
      <c r="W1489" s="15">
        <f>VLOOKUP(Table1[[#This Row],[Sales_ID]],Sales!$A$2:$O$2001,12,FALSE)</f>
        <v>2</v>
      </c>
      <c r="X1489" s="16" t="str">
        <f>TEXT(VLOOKUP(Table1[[#This Row],[Sales_ID]],Sales!$A$2:$O$2001,13,FALSE),"₹#,##0")</f>
        <v>₹246</v>
      </c>
      <c r="Y1489" s="51">
        <f>VLOOKUP(Table1[[#This Row],[Sales_ID]],Sales!$A$2:$O$2001,14,FALSE)</f>
        <v>0.11</v>
      </c>
      <c r="Z1489" s="11" t="str">
        <f>VLOOKUP(Table1[[#This Row],[Sales_ID]],Sales!$A$2:$O$2001,10,FALSE)</f>
        <v>COD</v>
      </c>
      <c r="AA1489" s="50">
        <f>VLOOKUP(Table1[[#This Row],[Sales_ID]],Sales!$A$2:$O$2001,15,FALSE)</f>
        <v>437.0256</v>
      </c>
    </row>
    <row r="1490" spans="1:27" x14ac:dyDescent="0.3">
      <c r="A1490" s="11" t="s">
        <v>1211</v>
      </c>
      <c r="B1490" s="11" t="str">
        <f>PROPER(VLOOKUP(A1490,Customer!$A$2:$J$501,9,FALSE))</f>
        <v>Timothy Valenzuela</v>
      </c>
      <c r="C1490" s="11" t="str">
        <f>PROPER(VLOOKUP(A1490,Customer!$A$2:$H$501,3,FALSE))</f>
        <v>53</v>
      </c>
      <c r="D1490" s="11" t="str">
        <f>PROPER(VLOOKUP(A1490,Customer!$A$2:$H$501,4,FALSE))</f>
        <v>Male</v>
      </c>
      <c r="E1490" s="11" t="str">
        <f>PROPER(VLOOKUP(A1490,Customer!$A$2:$H$501,5,FALSE))</f>
        <v>Stevensshire</v>
      </c>
      <c r="F1490" s="11" t="str">
        <f>PROPER(VLOOKUP(A1490,Customer!$A$2:$H$501,6,FALSE))</f>
        <v>Missouri</v>
      </c>
      <c r="G1490" s="11" t="str">
        <f>VLOOKUP(A1490,Customer!$A$2:$H$501,7,FALSE)</f>
        <v>USA</v>
      </c>
      <c r="H1490" s="11" t="str">
        <f>PROPER(VLOOKUP(A1490,Customer!$A$1:$J$501,10,FALSE))</f>
        <v>Platinum</v>
      </c>
      <c r="I1490" s="11" t="s">
        <v>1712</v>
      </c>
      <c r="J1490" s="11" t="str">
        <f>VLOOKUP(I1490, Product!$A$2:$H$501, 2,FALSE)</f>
        <v>Fitness Resistance Bands</v>
      </c>
      <c r="K1490" s="11" t="str">
        <f>VLOOKUP(I1490,Product!$A$2:$H$501,3,FALSE)</f>
        <v>Sports</v>
      </c>
      <c r="L1490" s="11" t="str">
        <f>VLOOKUP(I1490, Product!$A$2:$H$501, 4,FALSE)</f>
        <v>Fitness</v>
      </c>
      <c r="M1490" s="11" t="str">
        <f>VLOOKUP(I1490, Product!$A$2:$H$501,5,FALSE)</f>
        <v>Reese-Watson</v>
      </c>
      <c r="N1490" s="12">
        <f>VLOOKUP(I1490, Product!$A$2:$I$501,8,FALSE)</f>
        <v>152.91999999999999</v>
      </c>
      <c r="O1490" s="12">
        <f>VLOOKUP(I1490, Product!$A$2:$I$501,9,FALSE)</f>
        <v>281</v>
      </c>
      <c r="P1490" s="11" t="s">
        <v>1782</v>
      </c>
      <c r="Q1490" s="11" t="str">
        <f>VLOOKUP(P1490,Store_Dim!$A$2:$E$21,2,FALSE)</f>
        <v>Bean, Jones and Park</v>
      </c>
      <c r="R1490" s="11" t="str">
        <f>VLOOKUP(P1490,Store_Dim!$A$2:$E$21,3,FALSE)</f>
        <v>West</v>
      </c>
      <c r="S1490" s="11" t="str">
        <f>VLOOKUP(P1490,Store_Dim!$A$2:$E$21,4,FALSE)</f>
        <v>Thompsonborough</v>
      </c>
      <c r="T1490" s="11" t="str">
        <f>VLOOKUP(P1490,Store_Dim!$A$2:$E$21,5,FALSE)</f>
        <v>Online</v>
      </c>
      <c r="U1490" s="11" t="s">
        <v>2364</v>
      </c>
      <c r="V1490" s="14">
        <f>VLOOKUP(Table1[[#This Row],[Sales_ID]],Sales!$A$2:$O$2001,2,FALSE)</f>
        <v>45881</v>
      </c>
      <c r="W1490" s="15">
        <f>VLOOKUP(Table1[[#This Row],[Sales_ID]],Sales!$A$2:$O$2001,12,FALSE)</f>
        <v>3</v>
      </c>
      <c r="X1490" s="16" t="str">
        <f>TEXT(VLOOKUP(Table1[[#This Row],[Sales_ID]],Sales!$A$2:$O$2001,13,FALSE),"₹#,##0")</f>
        <v>₹788</v>
      </c>
      <c r="Y1490" s="51">
        <f>VLOOKUP(Table1[[#This Row],[Sales_ID]],Sales!$A$2:$O$2001,14,FALSE)</f>
        <v>0.06</v>
      </c>
      <c r="Z1490" s="11" t="str">
        <f>VLOOKUP(Table1[[#This Row],[Sales_ID]],Sales!$A$2:$O$2001,10,FALSE)</f>
        <v>PayPal</v>
      </c>
      <c r="AA1490" s="50">
        <f>VLOOKUP(Table1[[#This Row],[Sales_ID]],Sales!$A$2:$O$2001,15,FALSE)</f>
        <v>2221.9061999999999</v>
      </c>
    </row>
    <row r="1491" spans="1:27" x14ac:dyDescent="0.3">
      <c r="A1491" s="11" t="s">
        <v>202</v>
      </c>
      <c r="B1491" s="11" t="str">
        <f>PROPER(VLOOKUP(A1491,Customer!$A$2:$J$501,9,FALSE))</f>
        <v>Sharon Brown</v>
      </c>
      <c r="C1491" s="11" t="str">
        <f>PROPER(VLOOKUP(A1491,Customer!$A$2:$H$501,3,FALSE))</f>
        <v>37</v>
      </c>
      <c r="D1491" s="11" t="str">
        <f>PROPER(VLOOKUP(A1491,Customer!$A$2:$H$501,4,FALSE))</f>
        <v>Female</v>
      </c>
      <c r="E1491" s="11" t="str">
        <f>PROPER(VLOOKUP(A1491,Customer!$A$2:$H$501,5,FALSE))</f>
        <v>East Andrea</v>
      </c>
      <c r="F1491" s="11" t="str">
        <f>PROPER(VLOOKUP(A1491,Customer!$A$2:$H$501,6,FALSE))</f>
        <v>Michigan</v>
      </c>
      <c r="G1491" s="11" t="str">
        <f>VLOOKUP(A1491,Customer!$A$2:$H$501,7,FALSE)</f>
        <v>USA</v>
      </c>
      <c r="H1491" s="11" t="str">
        <f>PROPER(VLOOKUP(A1491,Customer!$A$1:$J$501,10,FALSE))</f>
        <v>Gold</v>
      </c>
      <c r="I1491" s="11" t="s">
        <v>1698</v>
      </c>
      <c r="J1491" s="11" t="str">
        <f>VLOOKUP(I1491, Product!$A$2:$H$501, 2,FALSE)</f>
        <v>Women's Ankle Boots</v>
      </c>
      <c r="K1491" s="11" t="str">
        <f>VLOOKUP(I1491,Product!$A$2:$H$501,3,FALSE)</f>
        <v>Clothing</v>
      </c>
      <c r="L1491" s="11" t="str">
        <f>VLOOKUP(I1491, Product!$A$2:$H$501, 4,FALSE)</f>
        <v>Footwear</v>
      </c>
      <c r="M1491" s="11" t="str">
        <f>VLOOKUP(I1491, Product!$A$2:$H$501,5,FALSE)</f>
        <v>Poole PLC</v>
      </c>
      <c r="N1491" s="12">
        <f>VLOOKUP(I1491, Product!$A$2:$I$501,8,FALSE)</f>
        <v>158.13999999999999</v>
      </c>
      <c r="O1491" s="12">
        <f>VLOOKUP(I1491, Product!$A$2:$I$501,9,FALSE)</f>
        <v>82</v>
      </c>
      <c r="P1491" s="11" t="s">
        <v>1769</v>
      </c>
      <c r="Q1491" s="11" t="str">
        <f>VLOOKUP(P1491,Store_Dim!$A$2:$E$21,2,FALSE)</f>
        <v>Alexander Group</v>
      </c>
      <c r="R1491" s="11" t="str">
        <f>VLOOKUP(P1491,Store_Dim!$A$2:$E$21,3,FALSE)</f>
        <v>South</v>
      </c>
      <c r="S1491" s="11" t="str">
        <f>VLOOKUP(P1491,Store_Dim!$A$2:$E$21,4,FALSE)</f>
        <v>Port Sharon</v>
      </c>
      <c r="T1491" s="11" t="str">
        <f>VLOOKUP(P1491,Store_Dim!$A$2:$E$21,5,FALSE)</f>
        <v>Online</v>
      </c>
      <c r="U1491" s="11" t="s">
        <v>2365</v>
      </c>
      <c r="V1491" s="14">
        <f>VLOOKUP(Table1[[#This Row],[Sales_ID]],Sales!$A$2:$O$2001,2,FALSE)</f>
        <v>45890</v>
      </c>
      <c r="W1491" s="15">
        <f>VLOOKUP(Table1[[#This Row],[Sales_ID]],Sales!$A$2:$O$2001,12,FALSE)</f>
        <v>2</v>
      </c>
      <c r="X1491" s="16" t="str">
        <f>TEXT(VLOOKUP(Table1[[#This Row],[Sales_ID]],Sales!$A$2:$O$2001,13,FALSE),"₹#,##0")</f>
        <v>₹709</v>
      </c>
      <c r="Y1491" s="51">
        <f>VLOOKUP(Table1[[#This Row],[Sales_ID]],Sales!$A$2:$O$2001,14,FALSE)</f>
        <v>0.22</v>
      </c>
      <c r="Z1491" s="11" t="str">
        <f>VLOOKUP(Table1[[#This Row],[Sales_ID]],Sales!$A$2:$O$2001,10,FALSE)</f>
        <v>Credit Card</v>
      </c>
      <c r="AA1491" s="50">
        <f>VLOOKUP(Table1[[#This Row],[Sales_ID]],Sales!$A$2:$O$2001,15,FALSE)</f>
        <v>1106.3052</v>
      </c>
    </row>
    <row r="1492" spans="1:27" x14ac:dyDescent="0.3">
      <c r="A1492" s="11" t="s">
        <v>341</v>
      </c>
      <c r="B1492" s="11" t="str">
        <f>PROPER(VLOOKUP(A1492,Customer!$A$2:$J$501,9,FALSE))</f>
        <v>Amy Fowler</v>
      </c>
      <c r="C1492" s="11" t="str">
        <f>PROPER(VLOOKUP(A1492,Customer!$A$2:$H$501,3,FALSE))</f>
        <v>62</v>
      </c>
      <c r="D1492" s="11" t="str">
        <f>PROPER(VLOOKUP(A1492,Customer!$A$2:$H$501,4,FALSE))</f>
        <v>Female</v>
      </c>
      <c r="E1492" s="11" t="str">
        <f>PROPER(VLOOKUP(A1492,Customer!$A$2:$H$501,5,FALSE))</f>
        <v>West Bobbyshire</v>
      </c>
      <c r="F1492" s="11" t="str">
        <f>PROPER(VLOOKUP(A1492,Customer!$A$2:$H$501,6,FALSE))</f>
        <v>New York</v>
      </c>
      <c r="G1492" s="11" t="str">
        <f>VLOOKUP(A1492,Customer!$A$2:$H$501,7,FALSE)</f>
        <v>USA</v>
      </c>
      <c r="H1492" s="11" t="str">
        <f>PROPER(VLOOKUP(A1492,Customer!$A$1:$J$501,10,FALSE))</f>
        <v>Platinum</v>
      </c>
      <c r="I1492" s="11" t="s">
        <v>1628</v>
      </c>
      <c r="J1492" s="11" t="str">
        <f>VLOOKUP(I1492, Product!$A$2:$H$501, 2,FALSE)</f>
        <v>Noise-Canceling Headphones</v>
      </c>
      <c r="K1492" s="11" t="str">
        <f>VLOOKUP(I1492,Product!$A$2:$H$501,3,FALSE)</f>
        <v>Electronics</v>
      </c>
      <c r="L1492" s="11" t="str">
        <f>VLOOKUP(I1492, Product!$A$2:$H$501, 4,FALSE)</f>
        <v>Audio</v>
      </c>
      <c r="M1492" s="11" t="str">
        <f>VLOOKUP(I1492, Product!$A$2:$H$501,5,FALSE)</f>
        <v>Taylor-Hart</v>
      </c>
      <c r="N1492" s="12">
        <f>VLOOKUP(I1492, Product!$A$2:$I$501,8,FALSE)</f>
        <v>38.520000000000003</v>
      </c>
      <c r="O1492" s="12">
        <f>VLOOKUP(I1492, Product!$A$2:$I$501,9,FALSE)</f>
        <v>378</v>
      </c>
      <c r="P1492" s="11" t="s">
        <v>1789</v>
      </c>
      <c r="Q1492" s="11" t="str">
        <f>VLOOKUP(P1492,Store_Dim!$A$2:$E$21,2,FALSE)</f>
        <v>Hill, Wagner and Ballard</v>
      </c>
      <c r="R1492" s="11" t="str">
        <f>VLOOKUP(P1492,Store_Dim!$A$2:$E$21,3,FALSE)</f>
        <v>East</v>
      </c>
      <c r="S1492" s="11" t="str">
        <f>VLOOKUP(P1492,Store_Dim!$A$2:$E$21,4,FALSE)</f>
        <v>East Davidville</v>
      </c>
      <c r="T1492" s="11" t="str">
        <f>VLOOKUP(P1492,Store_Dim!$A$2:$E$21,5,FALSE)</f>
        <v>Online</v>
      </c>
      <c r="U1492" s="11" t="s">
        <v>1880</v>
      </c>
      <c r="V1492" s="14">
        <f>VLOOKUP(Table1[[#This Row],[Sales_ID]],Sales!$A$2:$O$2001,2,FALSE)</f>
        <v>45706</v>
      </c>
      <c r="W1492" s="15">
        <f>VLOOKUP(Table1[[#This Row],[Sales_ID]],Sales!$A$2:$O$2001,12,FALSE)</f>
        <v>4</v>
      </c>
      <c r="X1492" s="16" t="str">
        <f>TEXT(VLOOKUP(Table1[[#This Row],[Sales_ID]],Sales!$A$2:$O$2001,13,FALSE),"₹#,##0")</f>
        <v>₹428</v>
      </c>
      <c r="Y1492" s="51">
        <f>VLOOKUP(Table1[[#This Row],[Sales_ID]],Sales!$A$2:$O$2001,14,FALSE)</f>
        <v>7.0000000000000007E-2</v>
      </c>
      <c r="Z1492" s="11" t="str">
        <f>VLOOKUP(Table1[[#This Row],[Sales_ID]],Sales!$A$2:$O$2001,10,FALSE)</f>
        <v>Credit Card</v>
      </c>
      <c r="AA1492" s="50">
        <f>VLOOKUP(Table1[[#This Row],[Sales_ID]],Sales!$A$2:$O$2001,15,FALSE)</f>
        <v>1592.4947999999999</v>
      </c>
    </row>
    <row r="1493" spans="1:27" x14ac:dyDescent="0.3">
      <c r="A1493" s="11" t="s">
        <v>755</v>
      </c>
      <c r="B1493" s="11" t="str">
        <f>PROPER(VLOOKUP(A1493,Customer!$A$2:$J$501,9,FALSE))</f>
        <v>Jon Ortiz</v>
      </c>
      <c r="C1493" s="11" t="str">
        <f>PROPER(VLOOKUP(A1493,Customer!$A$2:$H$501,3,FALSE))</f>
        <v>28</v>
      </c>
      <c r="D1493" s="11" t="str">
        <f>PROPER(VLOOKUP(A1493,Customer!$A$2:$H$501,4,FALSE))</f>
        <v>Female</v>
      </c>
      <c r="E1493" s="11" t="str">
        <f>PROPER(VLOOKUP(A1493,Customer!$A$2:$H$501,5,FALSE))</f>
        <v>South Angelaport</v>
      </c>
      <c r="F1493" s="11" t="str">
        <f>PROPER(VLOOKUP(A1493,Customer!$A$2:$H$501,6,FALSE))</f>
        <v>Delaware</v>
      </c>
      <c r="G1493" s="11" t="str">
        <f>VLOOKUP(A1493,Customer!$A$2:$H$501,7,FALSE)</f>
        <v>USA</v>
      </c>
      <c r="H1493" s="11" t="str">
        <f>PROPER(VLOOKUP(A1493,Customer!$A$1:$J$501,10,FALSE))</f>
        <v>Bronze</v>
      </c>
      <c r="I1493" s="11" t="s">
        <v>1730</v>
      </c>
      <c r="J1493" s="11" t="str">
        <f>VLOOKUP(I1493, Product!$A$2:$H$501, 2,FALSE)</f>
        <v>Women's High Heels</v>
      </c>
      <c r="K1493" s="11" t="str">
        <f>VLOOKUP(I1493,Product!$A$2:$H$501,3,FALSE)</f>
        <v>Clothing</v>
      </c>
      <c r="L1493" s="11" t="str">
        <f>VLOOKUP(I1493, Product!$A$2:$H$501, 4,FALSE)</f>
        <v>Footwear</v>
      </c>
      <c r="M1493" s="11" t="str">
        <f>VLOOKUP(I1493, Product!$A$2:$H$501,5,FALSE)</f>
        <v>Smith-Charles</v>
      </c>
      <c r="N1493" s="12">
        <f>VLOOKUP(I1493, Product!$A$2:$I$501,8,FALSE)</f>
        <v>438.25</v>
      </c>
      <c r="O1493" s="12">
        <f>VLOOKUP(I1493, Product!$A$2:$I$501,9,FALSE)</f>
        <v>496</v>
      </c>
      <c r="P1493" s="11" t="s">
        <v>1779</v>
      </c>
      <c r="Q1493" s="11" t="str">
        <f>VLOOKUP(P1493,Store_Dim!$A$2:$E$21,2,FALSE)</f>
        <v>Martinez-Mullins</v>
      </c>
      <c r="R1493" s="11" t="str">
        <f>VLOOKUP(P1493,Store_Dim!$A$2:$E$21,3,FALSE)</f>
        <v>South</v>
      </c>
      <c r="S1493" s="11" t="str">
        <f>VLOOKUP(P1493,Store_Dim!$A$2:$E$21,4,FALSE)</f>
        <v>Williamsfurt</v>
      </c>
      <c r="T1493" s="11" t="str">
        <f>VLOOKUP(P1493,Store_Dim!$A$2:$E$21,5,FALSE)</f>
        <v>Online</v>
      </c>
      <c r="U1493" s="11" t="s">
        <v>2366</v>
      </c>
      <c r="V1493" s="14">
        <f>VLOOKUP(Table1[[#This Row],[Sales_ID]],Sales!$A$2:$O$2001,2,FALSE)</f>
        <v>45251</v>
      </c>
      <c r="W1493" s="15">
        <f>VLOOKUP(Table1[[#This Row],[Sales_ID]],Sales!$A$2:$O$2001,12,FALSE)</f>
        <v>2</v>
      </c>
      <c r="X1493" s="16" t="str">
        <f>TEXT(VLOOKUP(Table1[[#This Row],[Sales_ID]],Sales!$A$2:$O$2001,13,FALSE),"₹#,##0")</f>
        <v>₹534</v>
      </c>
      <c r="Y1493" s="51">
        <f>VLOOKUP(Table1[[#This Row],[Sales_ID]],Sales!$A$2:$O$2001,14,FALSE)</f>
        <v>0.13</v>
      </c>
      <c r="Z1493" s="11" t="str">
        <f>VLOOKUP(Table1[[#This Row],[Sales_ID]],Sales!$A$2:$O$2001,10,FALSE)</f>
        <v>Credit Card</v>
      </c>
      <c r="AA1493" s="50">
        <f>VLOOKUP(Table1[[#This Row],[Sales_ID]],Sales!$A$2:$O$2001,15,FALSE)</f>
        <v>929.02079999999989</v>
      </c>
    </row>
    <row r="1494" spans="1:27" x14ac:dyDescent="0.3">
      <c r="A1494" s="11" t="s">
        <v>1513</v>
      </c>
      <c r="B1494" s="11" t="str">
        <f>PROPER(VLOOKUP(A1494,Customer!$A$2:$J$501,9,FALSE))</f>
        <v>Darrell Miller</v>
      </c>
      <c r="C1494" s="11" t="str">
        <f>PROPER(VLOOKUP(A1494,Customer!$A$2:$H$501,3,FALSE))</f>
        <v>59</v>
      </c>
      <c r="D1494" s="11" t="str">
        <f>PROPER(VLOOKUP(A1494,Customer!$A$2:$H$501,4,FALSE))</f>
        <v>Female</v>
      </c>
      <c r="E1494" s="11" t="str">
        <f>PROPER(VLOOKUP(A1494,Customer!$A$2:$H$501,5,FALSE))</f>
        <v>Port Carol</v>
      </c>
      <c r="F1494" s="11" t="str">
        <f>PROPER(VLOOKUP(A1494,Customer!$A$2:$H$501,6,FALSE))</f>
        <v>Florida</v>
      </c>
      <c r="G1494" s="11" t="str">
        <f>VLOOKUP(A1494,Customer!$A$2:$H$501,7,FALSE)</f>
        <v>USA</v>
      </c>
      <c r="H1494" s="11" t="str">
        <f>PROPER(VLOOKUP(A1494,Customer!$A$1:$J$501,10,FALSE))</f>
        <v>Platinum</v>
      </c>
      <c r="I1494" s="11" t="s">
        <v>1632</v>
      </c>
      <c r="J1494" s="11" t="str">
        <f>VLOOKUP(I1494, Product!$A$2:$H$501, 2,FALSE)</f>
        <v>Smart Home WiFi Camera</v>
      </c>
      <c r="K1494" s="11" t="str">
        <f>VLOOKUP(I1494,Product!$A$2:$H$501,3,FALSE)</f>
        <v>Electronics</v>
      </c>
      <c r="L1494" s="11" t="str">
        <f>VLOOKUP(I1494, Product!$A$2:$H$501, 4,FALSE)</f>
        <v>Accessories</v>
      </c>
      <c r="M1494" s="11" t="str">
        <f>VLOOKUP(I1494, Product!$A$2:$H$501,5,FALSE)</f>
        <v>Holmes LLC</v>
      </c>
      <c r="N1494" s="12">
        <f>VLOOKUP(I1494, Product!$A$2:$I$501,8,FALSE)</f>
        <v>450.71</v>
      </c>
      <c r="O1494" s="12">
        <f>VLOOKUP(I1494, Product!$A$2:$I$501,9,FALSE)</f>
        <v>389</v>
      </c>
      <c r="P1494" s="11" t="s">
        <v>1752</v>
      </c>
      <c r="Q1494" s="11" t="str">
        <f>VLOOKUP(P1494,Store_Dim!$A$2:$E$21,2,FALSE)</f>
        <v>Rivera-Warner</v>
      </c>
      <c r="R1494" s="11" t="str">
        <f>VLOOKUP(P1494,Store_Dim!$A$2:$E$21,3,FALSE)</f>
        <v>East</v>
      </c>
      <c r="S1494" s="11" t="str">
        <f>VLOOKUP(P1494,Store_Dim!$A$2:$E$21,4,FALSE)</f>
        <v>Washingtonfurt</v>
      </c>
      <c r="T1494" s="11" t="str">
        <f>VLOOKUP(P1494,Store_Dim!$A$2:$E$21,5,FALSE)</f>
        <v>Flagship</v>
      </c>
      <c r="U1494" s="11" t="s">
        <v>2367</v>
      </c>
      <c r="V1494" s="14">
        <f>VLOOKUP(Table1[[#This Row],[Sales_ID]],Sales!$A$2:$O$2001,2,FALSE)</f>
        <v>45695</v>
      </c>
      <c r="W1494" s="15">
        <f>VLOOKUP(Table1[[#This Row],[Sales_ID]],Sales!$A$2:$O$2001,12,FALSE)</f>
        <v>1</v>
      </c>
      <c r="X1494" s="16" t="str">
        <f>TEXT(VLOOKUP(Table1[[#This Row],[Sales_ID]],Sales!$A$2:$O$2001,13,FALSE),"₹#,##0")</f>
        <v>₹879</v>
      </c>
      <c r="Y1494" s="51">
        <f>VLOOKUP(Table1[[#This Row],[Sales_ID]],Sales!$A$2:$O$2001,14,FALSE)</f>
        <v>0.28000000000000003</v>
      </c>
      <c r="Z1494" s="11" t="str">
        <f>VLOOKUP(Table1[[#This Row],[Sales_ID]],Sales!$A$2:$O$2001,10,FALSE)</f>
        <v>COD</v>
      </c>
      <c r="AA1494" s="50">
        <f>VLOOKUP(Table1[[#This Row],[Sales_ID]],Sales!$A$2:$O$2001,15,FALSE)</f>
        <v>632.76480000000004</v>
      </c>
    </row>
    <row r="1495" spans="1:27" x14ac:dyDescent="0.3">
      <c r="A1495" s="11" t="s">
        <v>666</v>
      </c>
      <c r="B1495" s="11" t="str">
        <f>PROPER(VLOOKUP(A1495,Customer!$A$2:$J$501,9,FALSE))</f>
        <v>Tiffany Herrera</v>
      </c>
      <c r="C1495" s="11" t="str">
        <f>PROPER(VLOOKUP(A1495,Customer!$A$2:$H$501,3,FALSE))</f>
        <v>52</v>
      </c>
      <c r="D1495" s="11" t="str">
        <f>PROPER(VLOOKUP(A1495,Customer!$A$2:$H$501,4,FALSE))</f>
        <v>Male</v>
      </c>
      <c r="E1495" s="11" t="str">
        <f>PROPER(VLOOKUP(A1495,Customer!$A$2:$H$501,5,FALSE))</f>
        <v>New Dianebury</v>
      </c>
      <c r="F1495" s="11" t="str">
        <f>PROPER(VLOOKUP(A1495,Customer!$A$2:$H$501,6,FALSE))</f>
        <v>Virginia</v>
      </c>
      <c r="G1495" s="11" t="str">
        <f>VLOOKUP(A1495,Customer!$A$2:$H$501,7,FALSE)</f>
        <v>USA</v>
      </c>
      <c r="H1495" s="11" t="str">
        <f>PROPER(VLOOKUP(A1495,Customer!$A$1:$J$501,10,FALSE))</f>
        <v>Platinum</v>
      </c>
      <c r="I1495" s="11" t="s">
        <v>1636</v>
      </c>
      <c r="J1495" s="11" t="str">
        <f>VLOOKUP(I1495, Product!$A$2:$H$501, 2,FALSE)</f>
        <v>Adjustable Jump Rope</v>
      </c>
      <c r="K1495" s="11" t="str">
        <f>VLOOKUP(I1495,Product!$A$2:$H$501,3,FALSE)</f>
        <v>Sports</v>
      </c>
      <c r="L1495" s="11" t="str">
        <f>VLOOKUP(I1495, Product!$A$2:$H$501, 4,FALSE)</f>
        <v>Fitness</v>
      </c>
      <c r="M1495" s="11" t="str">
        <f>VLOOKUP(I1495, Product!$A$2:$H$501,5,FALSE)</f>
        <v>Cox Inc</v>
      </c>
      <c r="N1495" s="12">
        <f>VLOOKUP(I1495, Product!$A$2:$I$501,8,FALSE)</f>
        <v>167.12</v>
      </c>
      <c r="O1495" s="12">
        <f>VLOOKUP(I1495, Product!$A$2:$I$501,9,FALSE)</f>
        <v>316</v>
      </c>
      <c r="P1495" s="11" t="s">
        <v>1804</v>
      </c>
      <c r="Q1495" s="11" t="str">
        <f>VLOOKUP(P1495,Store_Dim!$A$2:$E$21,2,FALSE)</f>
        <v>Frederick-Wright</v>
      </c>
      <c r="R1495" s="11" t="str">
        <f>VLOOKUP(P1495,Store_Dim!$A$2:$E$21,3,FALSE)</f>
        <v>West</v>
      </c>
      <c r="S1495" s="11" t="str">
        <f>VLOOKUP(P1495,Store_Dim!$A$2:$E$21,4,FALSE)</f>
        <v>New Jimmymouth</v>
      </c>
      <c r="T1495" s="11" t="str">
        <f>VLOOKUP(P1495,Store_Dim!$A$2:$E$21,5,FALSE)</f>
        <v>Flagship</v>
      </c>
      <c r="U1495" s="11" t="s">
        <v>2368</v>
      </c>
      <c r="V1495" s="14">
        <f>VLOOKUP(Table1[[#This Row],[Sales_ID]],Sales!$A$2:$O$2001,2,FALSE)</f>
        <v>45287</v>
      </c>
      <c r="W1495" s="15">
        <f>VLOOKUP(Table1[[#This Row],[Sales_ID]],Sales!$A$2:$O$2001,12,FALSE)</f>
        <v>1</v>
      </c>
      <c r="X1495" s="16" t="str">
        <f>TEXT(VLOOKUP(Table1[[#This Row],[Sales_ID]],Sales!$A$2:$O$2001,13,FALSE),"₹#,##0")</f>
        <v>₹442</v>
      </c>
      <c r="Y1495" s="51">
        <f>VLOOKUP(Table1[[#This Row],[Sales_ID]],Sales!$A$2:$O$2001,14,FALSE)</f>
        <v>0.14000000000000001</v>
      </c>
      <c r="Z1495" s="11" t="str">
        <f>VLOOKUP(Table1[[#This Row],[Sales_ID]],Sales!$A$2:$O$2001,10,FALSE)</f>
        <v>Credit Card</v>
      </c>
      <c r="AA1495" s="50">
        <f>VLOOKUP(Table1[[#This Row],[Sales_ID]],Sales!$A$2:$O$2001,15,FALSE)</f>
        <v>380.42959999999999</v>
      </c>
    </row>
    <row r="1496" spans="1:27" x14ac:dyDescent="0.3">
      <c r="A1496" s="11" t="s">
        <v>1047</v>
      </c>
      <c r="B1496" s="11" t="str">
        <f>PROPER(VLOOKUP(A1496,Customer!$A$2:$J$501,9,FALSE))</f>
        <v>Teresa Johnson</v>
      </c>
      <c r="C1496" s="11" t="str">
        <f>PROPER(VLOOKUP(A1496,Customer!$A$2:$H$501,3,FALSE))</f>
        <v>64</v>
      </c>
      <c r="D1496" s="11" t="str">
        <f>PROPER(VLOOKUP(A1496,Customer!$A$2:$H$501,4,FALSE))</f>
        <v>Female</v>
      </c>
      <c r="E1496" s="11" t="str">
        <f>PROPER(VLOOKUP(A1496,Customer!$A$2:$H$501,5,FALSE))</f>
        <v>Johnsonbury</v>
      </c>
      <c r="F1496" s="11" t="str">
        <f>PROPER(VLOOKUP(A1496,Customer!$A$2:$H$501,6,FALSE))</f>
        <v>Georgia</v>
      </c>
      <c r="G1496" s="11" t="str">
        <f>VLOOKUP(A1496,Customer!$A$2:$H$501,7,FALSE)</f>
        <v>USA</v>
      </c>
      <c r="H1496" s="11" t="str">
        <f>PROPER(VLOOKUP(A1496,Customer!$A$1:$J$501,10,FALSE))</f>
        <v>Gold</v>
      </c>
      <c r="I1496" s="11" t="s">
        <v>1618</v>
      </c>
      <c r="J1496" s="11" t="str">
        <f>VLOOKUP(I1496, Product!$A$2:$H$501, 2,FALSE)</f>
        <v>Bedroom Table Lamp</v>
      </c>
      <c r="K1496" s="11" t="str">
        <f>VLOOKUP(I1496,Product!$A$2:$H$501,3,FALSE)</f>
        <v>Home</v>
      </c>
      <c r="L1496" s="11" t="str">
        <f>VLOOKUP(I1496, Product!$A$2:$H$501, 4,FALSE)</f>
        <v>Lighting</v>
      </c>
      <c r="M1496" s="11" t="str">
        <f>VLOOKUP(I1496, Product!$A$2:$H$501,5,FALSE)</f>
        <v>Jones LLC</v>
      </c>
      <c r="N1496" s="12">
        <f>VLOOKUP(I1496, Product!$A$2:$I$501,8,FALSE)</f>
        <v>382.22</v>
      </c>
      <c r="O1496" s="12">
        <f>VLOOKUP(I1496, Product!$A$2:$I$501,9,FALSE)</f>
        <v>329</v>
      </c>
      <c r="P1496" s="11" t="s">
        <v>1776</v>
      </c>
      <c r="Q1496" s="11" t="str">
        <f>VLOOKUP(P1496,Store_Dim!$A$2:$E$21,2,FALSE)</f>
        <v>Benson-Elliott</v>
      </c>
      <c r="R1496" s="11" t="str">
        <f>VLOOKUP(P1496,Store_Dim!$A$2:$E$21,3,FALSE)</f>
        <v>East</v>
      </c>
      <c r="S1496" s="11" t="str">
        <f>VLOOKUP(P1496,Store_Dim!$A$2:$E$21,4,FALSE)</f>
        <v>Port Josephberg</v>
      </c>
      <c r="T1496" s="11" t="str">
        <f>VLOOKUP(P1496,Store_Dim!$A$2:$E$21,5,FALSE)</f>
        <v>Online</v>
      </c>
      <c r="U1496" s="11" t="s">
        <v>2369</v>
      </c>
      <c r="V1496" s="14">
        <f>VLOOKUP(Table1[[#This Row],[Sales_ID]],Sales!$A$2:$O$2001,2,FALSE)</f>
        <v>45711</v>
      </c>
      <c r="W1496" s="15">
        <f>VLOOKUP(Table1[[#This Row],[Sales_ID]],Sales!$A$2:$O$2001,12,FALSE)</f>
        <v>1</v>
      </c>
      <c r="X1496" s="16" t="str">
        <f>TEXT(VLOOKUP(Table1[[#This Row],[Sales_ID]],Sales!$A$2:$O$2001,13,FALSE),"₹#,##0")</f>
        <v>₹763</v>
      </c>
      <c r="Y1496" s="51">
        <f>VLOOKUP(Table1[[#This Row],[Sales_ID]],Sales!$A$2:$O$2001,14,FALSE)</f>
        <v>0.11</v>
      </c>
      <c r="Z1496" s="11" t="str">
        <f>VLOOKUP(Table1[[#This Row],[Sales_ID]],Sales!$A$2:$O$2001,10,FALSE)</f>
        <v>COD</v>
      </c>
      <c r="AA1496" s="50">
        <f>VLOOKUP(Table1[[#This Row],[Sales_ID]],Sales!$A$2:$O$2001,15,FALSE)</f>
        <v>679.37260000000003</v>
      </c>
    </row>
    <row r="1497" spans="1:27" x14ac:dyDescent="0.3">
      <c r="A1497" s="11" t="s">
        <v>553</v>
      </c>
      <c r="B1497" s="11" t="str">
        <f>PROPER(VLOOKUP(A1497,Customer!$A$2:$J$501,9,FALSE))</f>
        <v>Patricia Gardner</v>
      </c>
      <c r="C1497" s="11" t="str">
        <f>PROPER(VLOOKUP(A1497,Customer!$A$2:$H$501,3,FALSE))</f>
        <v>25</v>
      </c>
      <c r="D1497" s="11" t="str">
        <f>PROPER(VLOOKUP(A1497,Customer!$A$2:$H$501,4,FALSE))</f>
        <v>Female</v>
      </c>
      <c r="E1497" s="11" t="str">
        <f>PROPER(VLOOKUP(A1497,Customer!$A$2:$H$501,5,FALSE))</f>
        <v>South Ashleyton</v>
      </c>
      <c r="F1497" s="11" t="str">
        <f>PROPER(VLOOKUP(A1497,Customer!$A$2:$H$501,6,FALSE))</f>
        <v>Michigan</v>
      </c>
      <c r="G1497" s="11" t="str">
        <f>VLOOKUP(A1497,Customer!$A$2:$H$501,7,FALSE)</f>
        <v>USA</v>
      </c>
      <c r="H1497" s="11" t="str">
        <f>PROPER(VLOOKUP(A1497,Customer!$A$1:$J$501,10,FALSE))</f>
        <v>Silver</v>
      </c>
      <c r="I1497" s="11" t="s">
        <v>1666</v>
      </c>
      <c r="J1497" s="11" t="str">
        <f>VLOOKUP(I1497, Product!$A$2:$H$501, 2,FALSE)</f>
        <v>Men's Hair Styling Gel</v>
      </c>
      <c r="K1497" s="11" t="str">
        <f>VLOOKUP(I1497,Product!$A$2:$H$501,3,FALSE)</f>
        <v>Beauty</v>
      </c>
      <c r="L1497" s="11" t="str">
        <f>VLOOKUP(I1497, Product!$A$2:$H$501, 4,FALSE)</f>
        <v>Haircare</v>
      </c>
      <c r="M1497" s="11" t="str">
        <f>VLOOKUP(I1497, Product!$A$2:$H$501,5,FALSE)</f>
        <v>Cline-Mccarthy</v>
      </c>
      <c r="N1497" s="12">
        <f>VLOOKUP(I1497, Product!$A$2:$I$501,8,FALSE)</f>
        <v>17.309999999999999</v>
      </c>
      <c r="O1497" s="12">
        <f>VLOOKUP(I1497, Product!$A$2:$I$501,9,FALSE)</f>
        <v>399</v>
      </c>
      <c r="P1497" s="11" t="s">
        <v>1810</v>
      </c>
      <c r="Q1497" s="11" t="str">
        <f>VLOOKUP(P1497,Store_Dim!$A$2:$E$21,2,FALSE)</f>
        <v>Guerrero-Schmitt</v>
      </c>
      <c r="R1497" s="11" t="str">
        <f>VLOOKUP(P1497,Store_Dim!$A$2:$E$21,3,FALSE)</f>
        <v>East</v>
      </c>
      <c r="S1497" s="11" t="str">
        <f>VLOOKUP(P1497,Store_Dim!$A$2:$E$21,4,FALSE)</f>
        <v>East Stevechester</v>
      </c>
      <c r="T1497" s="11" t="str">
        <f>VLOOKUP(P1497,Store_Dim!$A$2:$E$21,5,FALSE)</f>
        <v>Flagship</v>
      </c>
      <c r="U1497" s="11" t="s">
        <v>2370</v>
      </c>
      <c r="V1497" s="14">
        <f>VLOOKUP(Table1[[#This Row],[Sales_ID]],Sales!$A$2:$O$2001,2,FALSE)</f>
        <v>45842</v>
      </c>
      <c r="W1497" s="15">
        <f>VLOOKUP(Table1[[#This Row],[Sales_ID]],Sales!$A$2:$O$2001,12,FALSE)</f>
        <v>3</v>
      </c>
      <c r="X1497" s="16" t="str">
        <f>TEXT(VLOOKUP(Table1[[#This Row],[Sales_ID]],Sales!$A$2:$O$2001,13,FALSE),"₹#,##0")</f>
        <v>₹178</v>
      </c>
      <c r="Y1497" s="51">
        <f>VLOOKUP(Table1[[#This Row],[Sales_ID]],Sales!$A$2:$O$2001,14,FALSE)</f>
        <v>0.15</v>
      </c>
      <c r="Z1497" s="11" t="str">
        <f>VLOOKUP(Table1[[#This Row],[Sales_ID]],Sales!$A$2:$O$2001,10,FALSE)</f>
        <v>COD</v>
      </c>
      <c r="AA1497" s="50">
        <f>VLOOKUP(Table1[[#This Row],[Sales_ID]],Sales!$A$2:$O$2001,15,FALSE)</f>
        <v>454.46100000000001</v>
      </c>
    </row>
    <row r="1498" spans="1:27" x14ac:dyDescent="0.3">
      <c r="A1498" s="11" t="s">
        <v>366</v>
      </c>
      <c r="B1498" s="11" t="str">
        <f>PROPER(VLOOKUP(A1498,Customer!$A$2:$J$501,9,FALSE))</f>
        <v>Steven Stein</v>
      </c>
      <c r="C1498" s="11" t="str">
        <f>PROPER(VLOOKUP(A1498,Customer!$A$2:$H$501,3,FALSE))</f>
        <v>21</v>
      </c>
      <c r="D1498" s="11" t="str">
        <f>PROPER(VLOOKUP(A1498,Customer!$A$2:$H$501,4,FALSE))</f>
        <v>Male</v>
      </c>
      <c r="E1498" s="11" t="str">
        <f>PROPER(VLOOKUP(A1498,Customer!$A$2:$H$501,5,FALSE))</f>
        <v>West Lauren</v>
      </c>
      <c r="F1498" s="11" t="str">
        <f>PROPER(VLOOKUP(A1498,Customer!$A$2:$H$501,6,FALSE))</f>
        <v>Connecticut</v>
      </c>
      <c r="G1498" s="11" t="str">
        <f>VLOOKUP(A1498,Customer!$A$2:$H$501,7,FALSE)</f>
        <v>USA</v>
      </c>
      <c r="H1498" s="11" t="str">
        <f>PROPER(VLOOKUP(A1498,Customer!$A$1:$J$501,10,FALSE))</f>
        <v>Bronze</v>
      </c>
      <c r="I1498" s="11" t="s">
        <v>1600</v>
      </c>
      <c r="J1498" s="11" t="str">
        <f>VLOOKUP(I1498, Product!$A$2:$H$501, 2,FALSE)</f>
        <v>Wireless Bluetooth Speaker</v>
      </c>
      <c r="K1498" s="11" t="str">
        <f>VLOOKUP(I1498,Product!$A$2:$H$501,3,FALSE)</f>
        <v>Electronics</v>
      </c>
      <c r="L1498" s="11" t="str">
        <f>VLOOKUP(I1498, Product!$A$2:$H$501, 4,FALSE)</f>
        <v>Audio</v>
      </c>
      <c r="M1498" s="11" t="str">
        <f>VLOOKUP(I1498, Product!$A$2:$H$501,5,FALSE)</f>
        <v>Reed-Schmidt</v>
      </c>
      <c r="N1498" s="12">
        <f>VLOOKUP(I1498, Product!$A$2:$I$501,8,FALSE)</f>
        <v>322.41000000000003</v>
      </c>
      <c r="O1498" s="12">
        <f>VLOOKUP(I1498, Product!$A$2:$I$501,9,FALSE)</f>
        <v>213</v>
      </c>
      <c r="P1498" s="11" t="s">
        <v>1757</v>
      </c>
      <c r="Q1498" s="11" t="str">
        <f>VLOOKUP(P1498,Store_Dim!$A$2:$E$21,2,FALSE)</f>
        <v>Martinez, Adkins and Johnson</v>
      </c>
      <c r="R1498" s="11" t="str">
        <f>VLOOKUP(P1498,Store_Dim!$A$2:$E$21,3,FALSE)</f>
        <v>North</v>
      </c>
      <c r="S1498" s="11" t="str">
        <f>VLOOKUP(P1498,Store_Dim!$A$2:$E$21,4,FALSE)</f>
        <v>Danielmouth</v>
      </c>
      <c r="T1498" s="11" t="str">
        <f>VLOOKUP(P1498,Store_Dim!$A$2:$E$21,5,FALSE)</f>
        <v>Flagship</v>
      </c>
      <c r="U1498" s="11" t="s">
        <v>2371</v>
      </c>
      <c r="V1498" s="14">
        <f>VLOOKUP(Table1[[#This Row],[Sales_ID]],Sales!$A$2:$O$2001,2,FALSE)</f>
        <v>45255</v>
      </c>
      <c r="W1498" s="15">
        <f>VLOOKUP(Table1[[#This Row],[Sales_ID]],Sales!$A$2:$O$2001,12,FALSE)</f>
        <v>4</v>
      </c>
      <c r="X1498" s="16" t="str">
        <f>TEXT(VLOOKUP(Table1[[#This Row],[Sales_ID]],Sales!$A$2:$O$2001,13,FALSE),"₹#,##0")</f>
        <v>₹90</v>
      </c>
      <c r="Y1498" s="51">
        <f>VLOOKUP(Table1[[#This Row],[Sales_ID]],Sales!$A$2:$O$2001,14,FALSE)</f>
        <v>0.08</v>
      </c>
      <c r="Z1498" s="11" t="str">
        <f>VLOOKUP(Table1[[#This Row],[Sales_ID]],Sales!$A$2:$O$2001,10,FALSE)</f>
        <v>PayPal</v>
      </c>
      <c r="AA1498" s="50">
        <f>VLOOKUP(Table1[[#This Row],[Sales_ID]],Sales!$A$2:$O$2001,15,FALSE)</f>
        <v>332.37759999999997</v>
      </c>
    </row>
    <row r="1499" spans="1:27" x14ac:dyDescent="0.3">
      <c r="A1499" s="11" t="s">
        <v>1181</v>
      </c>
      <c r="B1499" s="11" t="str">
        <f>PROPER(VLOOKUP(A1499,Customer!$A$2:$J$501,9,FALSE))</f>
        <v>Frank Stewart</v>
      </c>
      <c r="C1499" s="11" t="str">
        <f>PROPER(VLOOKUP(A1499,Customer!$A$2:$H$501,3,FALSE))</f>
        <v>44</v>
      </c>
      <c r="D1499" s="11" t="str">
        <f>PROPER(VLOOKUP(A1499,Customer!$A$2:$H$501,4,FALSE))</f>
        <v>Female</v>
      </c>
      <c r="E1499" s="11" t="str">
        <f>PROPER(VLOOKUP(A1499,Customer!$A$2:$H$501,5,FALSE))</f>
        <v>Fischerborough</v>
      </c>
      <c r="F1499" s="11" t="str">
        <f>PROPER(VLOOKUP(A1499,Customer!$A$2:$H$501,6,FALSE))</f>
        <v>Delaware</v>
      </c>
      <c r="G1499" s="11" t="str">
        <f>VLOOKUP(A1499,Customer!$A$2:$H$501,7,FALSE)</f>
        <v>USA</v>
      </c>
      <c r="H1499" s="11" t="str">
        <f>PROPER(VLOOKUP(A1499,Customer!$A$1:$J$501,10,FALSE))</f>
        <v>Bronze</v>
      </c>
      <c r="I1499" s="11" t="s">
        <v>1568</v>
      </c>
      <c r="J1499" s="11" t="str">
        <f>VLOOKUP(I1499, Product!$A$2:$H$501, 2,FALSE)</f>
        <v>Ceramic Kitchen Bowl Set</v>
      </c>
      <c r="K1499" s="11" t="str">
        <f>VLOOKUP(I1499,Product!$A$2:$H$501,3,FALSE)</f>
        <v>Home</v>
      </c>
      <c r="L1499" s="11" t="str">
        <f>VLOOKUP(I1499, Product!$A$2:$H$501, 4,FALSE)</f>
        <v>Kitchen</v>
      </c>
      <c r="M1499" s="11" t="str">
        <f>VLOOKUP(I1499, Product!$A$2:$H$501,5,FALSE)</f>
        <v>Hamilton Group</v>
      </c>
      <c r="N1499" s="12">
        <f>VLOOKUP(I1499, Product!$A$2:$I$501,8,FALSE)</f>
        <v>298.86</v>
      </c>
      <c r="O1499" s="12">
        <f>VLOOKUP(I1499, Product!$A$2:$I$501,9,FALSE)</f>
        <v>308</v>
      </c>
      <c r="P1499" s="11" t="s">
        <v>1776</v>
      </c>
      <c r="Q1499" s="11" t="str">
        <f>VLOOKUP(P1499,Store_Dim!$A$2:$E$21,2,FALSE)</f>
        <v>Benson-Elliott</v>
      </c>
      <c r="R1499" s="11" t="str">
        <f>VLOOKUP(P1499,Store_Dim!$A$2:$E$21,3,FALSE)</f>
        <v>East</v>
      </c>
      <c r="S1499" s="11" t="str">
        <f>VLOOKUP(P1499,Store_Dim!$A$2:$E$21,4,FALSE)</f>
        <v>Port Josephberg</v>
      </c>
      <c r="T1499" s="11" t="str">
        <f>VLOOKUP(P1499,Store_Dim!$A$2:$E$21,5,FALSE)</f>
        <v>Online</v>
      </c>
      <c r="U1499" s="11" t="s">
        <v>2372</v>
      </c>
      <c r="V1499" s="14">
        <f>VLOOKUP(Table1[[#This Row],[Sales_ID]],Sales!$A$2:$O$2001,2,FALSE)</f>
        <v>45695</v>
      </c>
      <c r="W1499" s="15">
        <f>VLOOKUP(Table1[[#This Row],[Sales_ID]],Sales!$A$2:$O$2001,12,FALSE)</f>
        <v>3</v>
      </c>
      <c r="X1499" s="16" t="str">
        <f>TEXT(VLOOKUP(Table1[[#This Row],[Sales_ID]],Sales!$A$2:$O$2001,13,FALSE),"₹#,##0")</f>
        <v>₹371</v>
      </c>
      <c r="Y1499" s="51">
        <f>VLOOKUP(Table1[[#This Row],[Sales_ID]],Sales!$A$2:$O$2001,14,FALSE)</f>
        <v>0</v>
      </c>
      <c r="Z1499" s="11" t="str">
        <f>VLOOKUP(Table1[[#This Row],[Sales_ID]],Sales!$A$2:$O$2001,10,FALSE)</f>
        <v>Credit Card</v>
      </c>
      <c r="AA1499" s="50">
        <f>VLOOKUP(Table1[[#This Row],[Sales_ID]],Sales!$A$2:$O$2001,15,FALSE)</f>
        <v>1112.79</v>
      </c>
    </row>
    <row r="1500" spans="1:27" x14ac:dyDescent="0.3">
      <c r="A1500" s="11" t="s">
        <v>178</v>
      </c>
      <c r="B1500" s="11" t="str">
        <f>PROPER(VLOOKUP(A1500,Customer!$A$2:$J$501,9,FALSE))</f>
        <v>Michelle Garcia Dds</v>
      </c>
      <c r="C1500" s="11" t="str">
        <f>PROPER(VLOOKUP(A1500,Customer!$A$2:$H$501,3,FALSE))</f>
        <v>55</v>
      </c>
      <c r="D1500" s="11" t="str">
        <f>PROPER(VLOOKUP(A1500,Customer!$A$2:$H$501,4,FALSE))</f>
        <v>Female</v>
      </c>
      <c r="E1500" s="11" t="str">
        <f>PROPER(VLOOKUP(A1500,Customer!$A$2:$H$501,5,FALSE))</f>
        <v>Perezbury</v>
      </c>
      <c r="F1500" s="11" t="str">
        <f>PROPER(VLOOKUP(A1500,Customer!$A$2:$H$501,6,FALSE))</f>
        <v>Ohio</v>
      </c>
      <c r="G1500" s="11" t="str">
        <f>VLOOKUP(A1500,Customer!$A$2:$H$501,7,FALSE)</f>
        <v>USA</v>
      </c>
      <c r="H1500" s="11" t="str">
        <f>PROPER(VLOOKUP(A1500,Customer!$A$1:$J$501,10,FALSE))</f>
        <v>Platinum</v>
      </c>
      <c r="I1500" s="11" t="s">
        <v>1594</v>
      </c>
      <c r="J1500" s="11" t="str">
        <f>VLOOKUP(I1500, Product!$A$2:$H$501, 2,FALSE)</f>
        <v>Men's Formal Shirt</v>
      </c>
      <c r="K1500" s="11" t="str">
        <f>VLOOKUP(I1500,Product!$A$2:$H$501,3,FALSE)</f>
        <v>Clothing</v>
      </c>
      <c r="L1500" s="11" t="str">
        <f>VLOOKUP(I1500, Product!$A$2:$H$501, 4,FALSE)</f>
        <v>Tops</v>
      </c>
      <c r="M1500" s="11" t="str">
        <f>VLOOKUP(I1500, Product!$A$2:$H$501,5,FALSE)</f>
        <v>Moon, Mora and Santos</v>
      </c>
      <c r="N1500" s="12">
        <f>VLOOKUP(I1500, Product!$A$2:$I$501,8,FALSE)</f>
        <v>265.73266666666666</v>
      </c>
      <c r="O1500" s="12">
        <f>VLOOKUP(I1500, Product!$A$2:$I$501,9,FALSE)</f>
        <v>360</v>
      </c>
      <c r="P1500" s="11" t="s">
        <v>1801</v>
      </c>
      <c r="Q1500" s="11" t="str">
        <f>VLOOKUP(P1500,Store_Dim!$A$2:$E$21,2,FALSE)</f>
        <v>Shelton PLC</v>
      </c>
      <c r="R1500" s="11" t="str">
        <f>VLOOKUP(P1500,Store_Dim!$A$2:$E$21,3,FALSE)</f>
        <v>North</v>
      </c>
      <c r="S1500" s="11" t="str">
        <f>VLOOKUP(P1500,Store_Dim!$A$2:$E$21,4,FALSE)</f>
        <v>East Jenniferstad</v>
      </c>
      <c r="T1500" s="11" t="str">
        <f>VLOOKUP(P1500,Store_Dim!$A$2:$E$21,5,FALSE)</f>
        <v>Flagship</v>
      </c>
      <c r="U1500" s="11" t="s">
        <v>2373</v>
      </c>
      <c r="V1500" s="14">
        <f>VLOOKUP(Table1[[#This Row],[Sales_ID]],Sales!$A$2:$O$2001,2,FALSE)</f>
        <v>45281</v>
      </c>
      <c r="W1500" s="15">
        <f>VLOOKUP(Table1[[#This Row],[Sales_ID]],Sales!$A$2:$O$2001,12,FALSE)</f>
        <v>1</v>
      </c>
      <c r="X1500" s="16" t="str">
        <f>TEXT(VLOOKUP(Table1[[#This Row],[Sales_ID]],Sales!$A$2:$O$2001,13,FALSE),"₹#,##0")</f>
        <v>₹352</v>
      </c>
      <c r="Y1500" s="51">
        <f>VLOOKUP(Table1[[#This Row],[Sales_ID]],Sales!$A$2:$O$2001,14,FALSE)</f>
        <v>0.14000000000000001</v>
      </c>
      <c r="Z1500" s="11" t="str">
        <f>VLOOKUP(Table1[[#This Row],[Sales_ID]],Sales!$A$2:$O$2001,10,FALSE)</f>
        <v>PayPal</v>
      </c>
      <c r="AA1500" s="50">
        <f>VLOOKUP(Table1[[#This Row],[Sales_ID]],Sales!$A$2:$O$2001,15,FALSE)</f>
        <v>303.08980000000003</v>
      </c>
    </row>
    <row r="1501" spans="1:27" x14ac:dyDescent="0.3">
      <c r="A1501" s="11" t="s">
        <v>425</v>
      </c>
      <c r="B1501" s="11" t="str">
        <f>PROPER(VLOOKUP(A1501,Customer!$A$2:$J$501,9,FALSE))</f>
        <v>Erin Hopkins</v>
      </c>
      <c r="C1501" s="11" t="str">
        <f>PROPER(VLOOKUP(A1501,Customer!$A$2:$H$501,3,FALSE))</f>
        <v>40</v>
      </c>
      <c r="D1501" s="11" t="str">
        <f>PROPER(VLOOKUP(A1501,Customer!$A$2:$H$501,4,FALSE))</f>
        <v>Male</v>
      </c>
      <c r="E1501" s="11" t="str">
        <f>PROPER(VLOOKUP(A1501,Customer!$A$2:$H$501,5,FALSE))</f>
        <v>North Sabrina</v>
      </c>
      <c r="F1501" s="11" t="str">
        <f>PROPER(VLOOKUP(A1501,Customer!$A$2:$H$501,6,FALSE))</f>
        <v>Iowa</v>
      </c>
      <c r="G1501" s="11" t="str">
        <f>VLOOKUP(A1501,Customer!$A$2:$H$501,7,FALSE)</f>
        <v>USA</v>
      </c>
      <c r="H1501" s="11" t="str">
        <f>PROPER(VLOOKUP(A1501,Customer!$A$1:$J$501,10,FALSE))</f>
        <v>Silver</v>
      </c>
      <c r="I1501" s="11" t="s">
        <v>1572</v>
      </c>
      <c r="J1501" s="11" t="str">
        <f>VLOOKUP(I1501, Product!$A$2:$H$501, 2,FALSE)</f>
        <v>Hair Strengthening Shampoo</v>
      </c>
      <c r="K1501" s="11" t="str">
        <f>VLOOKUP(I1501,Product!$A$2:$H$501,3,FALSE)</f>
        <v>Beauty</v>
      </c>
      <c r="L1501" s="11" t="str">
        <f>VLOOKUP(I1501, Product!$A$2:$H$501, 4,FALSE)</f>
        <v>Haircare</v>
      </c>
      <c r="M1501" s="11" t="str">
        <f>VLOOKUP(I1501, Product!$A$2:$H$501,5,FALSE)</f>
        <v>Rice LLC</v>
      </c>
      <c r="N1501" s="12">
        <f>VLOOKUP(I1501, Product!$A$2:$I$501,8,FALSE)</f>
        <v>115.82</v>
      </c>
      <c r="O1501" s="12">
        <f>VLOOKUP(I1501, Product!$A$2:$I$501,9,FALSE)</f>
        <v>460</v>
      </c>
      <c r="P1501" s="11" t="s">
        <v>1801</v>
      </c>
      <c r="Q1501" s="11" t="str">
        <f>VLOOKUP(P1501,Store_Dim!$A$2:$E$21,2,FALSE)</f>
        <v>Shelton PLC</v>
      </c>
      <c r="R1501" s="11" t="str">
        <f>VLOOKUP(P1501,Store_Dim!$A$2:$E$21,3,FALSE)</f>
        <v>North</v>
      </c>
      <c r="S1501" s="11" t="str">
        <f>VLOOKUP(P1501,Store_Dim!$A$2:$E$21,4,FALSE)</f>
        <v>East Jenniferstad</v>
      </c>
      <c r="T1501" s="11" t="str">
        <f>VLOOKUP(P1501,Store_Dim!$A$2:$E$21,5,FALSE)</f>
        <v>Flagship</v>
      </c>
      <c r="U1501" s="11" t="s">
        <v>2374</v>
      </c>
      <c r="V1501" s="14">
        <f>VLOOKUP(Table1[[#This Row],[Sales_ID]],Sales!$A$2:$O$2001,2,FALSE)</f>
        <v>45295</v>
      </c>
      <c r="W1501" s="15">
        <f>VLOOKUP(Table1[[#This Row],[Sales_ID]],Sales!$A$2:$O$2001,12,FALSE)</f>
        <v>2</v>
      </c>
      <c r="X1501" s="16" t="str">
        <f>TEXT(VLOOKUP(Table1[[#This Row],[Sales_ID]],Sales!$A$2:$O$2001,13,FALSE),"₹#,##0")</f>
        <v>₹563</v>
      </c>
      <c r="Y1501" s="51">
        <f>VLOOKUP(Table1[[#This Row],[Sales_ID]],Sales!$A$2:$O$2001,14,FALSE)</f>
        <v>0.2</v>
      </c>
      <c r="Z1501" s="11" t="str">
        <f>VLOOKUP(Table1[[#This Row],[Sales_ID]],Sales!$A$2:$O$2001,10,FALSE)</f>
        <v>Credit Card</v>
      </c>
      <c r="AA1501" s="50">
        <f>VLOOKUP(Table1[[#This Row],[Sales_ID]],Sales!$A$2:$O$2001,15,FALSE)</f>
        <v>900.75200000000007</v>
      </c>
    </row>
    <row r="1502" spans="1:27" x14ac:dyDescent="0.3">
      <c r="A1502" s="11" t="s">
        <v>526</v>
      </c>
      <c r="B1502" s="11" t="str">
        <f>PROPER(VLOOKUP(A1502,Customer!$A$2:$J$501,9,FALSE))</f>
        <v>Paul Zamora</v>
      </c>
      <c r="C1502" s="11" t="str">
        <f>PROPER(VLOOKUP(A1502,Customer!$A$2:$H$501,3,FALSE))</f>
        <v>59</v>
      </c>
      <c r="D1502" s="11" t="str">
        <f>PROPER(VLOOKUP(A1502,Customer!$A$2:$H$501,4,FALSE))</f>
        <v>Male</v>
      </c>
      <c r="E1502" s="11" t="str">
        <f>PROPER(VLOOKUP(A1502,Customer!$A$2:$H$501,5,FALSE))</f>
        <v>North Larryfurt</v>
      </c>
      <c r="F1502" s="11" t="str">
        <f>PROPER(VLOOKUP(A1502,Customer!$A$2:$H$501,6,FALSE))</f>
        <v>North Dakota</v>
      </c>
      <c r="G1502" s="11" t="str">
        <f>VLOOKUP(A1502,Customer!$A$2:$H$501,7,FALSE)</f>
        <v>USA</v>
      </c>
      <c r="H1502" s="11" t="str">
        <f>PROPER(VLOOKUP(A1502,Customer!$A$1:$J$501,10,FALSE))</f>
        <v>Platinum</v>
      </c>
      <c r="I1502" s="11" t="s">
        <v>1658</v>
      </c>
      <c r="J1502" s="11" t="str">
        <f>VLOOKUP(I1502, Product!$A$2:$H$501, 2,FALSE)</f>
        <v>Ceramic Plant Pot</v>
      </c>
      <c r="K1502" s="11" t="str">
        <f>VLOOKUP(I1502,Product!$A$2:$H$501,3,FALSE)</f>
        <v>Home</v>
      </c>
      <c r="L1502" s="11" t="str">
        <f>VLOOKUP(I1502, Product!$A$2:$H$501, 4,FALSE)</f>
        <v>Decor</v>
      </c>
      <c r="M1502" s="11" t="str">
        <f>VLOOKUP(I1502, Product!$A$2:$H$501,5,FALSE)</f>
        <v>Hatfield, Baird and Torres</v>
      </c>
      <c r="N1502" s="12">
        <f>VLOOKUP(I1502, Product!$A$2:$I$501,8,FALSE)</f>
        <v>81.75</v>
      </c>
      <c r="O1502" s="12">
        <f>VLOOKUP(I1502, Product!$A$2:$I$501,9,FALSE)</f>
        <v>226.05</v>
      </c>
      <c r="P1502" s="11" t="s">
        <v>1779</v>
      </c>
      <c r="Q1502" s="11" t="str">
        <f>VLOOKUP(P1502,Store_Dim!$A$2:$E$21,2,FALSE)</f>
        <v>Martinez-Mullins</v>
      </c>
      <c r="R1502" s="11" t="str">
        <f>VLOOKUP(P1502,Store_Dim!$A$2:$E$21,3,FALSE)</f>
        <v>South</v>
      </c>
      <c r="S1502" s="11" t="str">
        <f>VLOOKUP(P1502,Store_Dim!$A$2:$E$21,4,FALSE)</f>
        <v>Williamsfurt</v>
      </c>
      <c r="T1502" s="11" t="str">
        <f>VLOOKUP(P1502,Store_Dim!$A$2:$E$21,5,FALSE)</f>
        <v>Online</v>
      </c>
      <c r="U1502" s="11" t="s">
        <v>2375</v>
      </c>
      <c r="V1502" s="14">
        <f>VLOOKUP(Table1[[#This Row],[Sales_ID]],Sales!$A$2:$O$2001,2,FALSE)</f>
        <v>45260</v>
      </c>
      <c r="W1502" s="15">
        <f>VLOOKUP(Table1[[#This Row],[Sales_ID]],Sales!$A$2:$O$2001,12,FALSE)</f>
        <v>1</v>
      </c>
      <c r="X1502" s="16" t="str">
        <f>TEXT(VLOOKUP(Table1[[#This Row],[Sales_ID]],Sales!$A$2:$O$2001,13,FALSE),"₹#,##0")</f>
        <v>₹523</v>
      </c>
      <c r="Y1502" s="51">
        <f>VLOOKUP(Table1[[#This Row],[Sales_ID]],Sales!$A$2:$O$2001,14,FALSE)</f>
        <v>0.12</v>
      </c>
      <c r="Z1502" s="11" t="str">
        <f>VLOOKUP(Table1[[#This Row],[Sales_ID]],Sales!$A$2:$O$2001,10,FALSE)</f>
        <v>PayPal</v>
      </c>
      <c r="AA1502" s="50">
        <f>VLOOKUP(Table1[[#This Row],[Sales_ID]],Sales!$A$2:$O$2001,15,FALSE)</f>
        <v>460.108</v>
      </c>
    </row>
    <row r="1503" spans="1:27" x14ac:dyDescent="0.3">
      <c r="A1503" s="11" t="s">
        <v>1292</v>
      </c>
      <c r="B1503" s="11" t="str">
        <f>PROPER(VLOOKUP(A1503,Customer!$A$2:$J$501,9,FALSE))</f>
        <v>Jennifer Myers</v>
      </c>
      <c r="C1503" s="11" t="str">
        <f>PROPER(VLOOKUP(A1503,Customer!$A$2:$H$501,3,FALSE))</f>
        <v>46</v>
      </c>
      <c r="D1503" s="11" t="str">
        <f>PROPER(VLOOKUP(A1503,Customer!$A$2:$H$501,4,FALSE))</f>
        <v>Male</v>
      </c>
      <c r="E1503" s="11" t="str">
        <f>PROPER(VLOOKUP(A1503,Customer!$A$2:$H$501,5,FALSE))</f>
        <v>Marthaborough</v>
      </c>
      <c r="F1503" s="11" t="str">
        <f>PROPER(VLOOKUP(A1503,Customer!$A$2:$H$501,6,FALSE))</f>
        <v>Wisconsin</v>
      </c>
      <c r="G1503" s="11" t="str">
        <f>VLOOKUP(A1503,Customer!$A$2:$H$501,7,FALSE)</f>
        <v>USA</v>
      </c>
      <c r="H1503" s="11" t="str">
        <f>PROPER(VLOOKUP(A1503,Customer!$A$1:$J$501,10,FALSE))</f>
        <v>Platinum</v>
      </c>
      <c r="I1503" s="11" t="s">
        <v>1646</v>
      </c>
      <c r="J1503" s="11" t="str">
        <f>VLOOKUP(I1503, Product!$A$2:$H$501, 2,FALSE)</f>
        <v>Men's Roll-On Perfume</v>
      </c>
      <c r="K1503" s="11" t="str">
        <f>VLOOKUP(I1503,Product!$A$2:$H$501,3,FALSE)</f>
        <v>Beauty</v>
      </c>
      <c r="L1503" s="11" t="str">
        <f>VLOOKUP(I1503, Product!$A$2:$H$501, 4,FALSE)</f>
        <v>Fragrance</v>
      </c>
      <c r="M1503" s="11" t="str">
        <f>VLOOKUP(I1503, Product!$A$2:$H$501,5,FALSE)</f>
        <v>Sullivan and Sons</v>
      </c>
      <c r="N1503" s="12">
        <f>VLOOKUP(I1503, Product!$A$2:$I$501,8,FALSE)</f>
        <v>43.29</v>
      </c>
      <c r="O1503" s="12">
        <f>VLOOKUP(I1503, Product!$A$2:$I$501,9,FALSE)</f>
        <v>267</v>
      </c>
      <c r="P1503" s="11" t="s">
        <v>1792</v>
      </c>
      <c r="Q1503" s="11" t="str">
        <f>VLOOKUP(P1503,Store_Dim!$A$2:$E$21,2,FALSE)</f>
        <v>Aguirre-Keller</v>
      </c>
      <c r="R1503" s="11" t="str">
        <f>VLOOKUP(P1503,Store_Dim!$A$2:$E$21,3,FALSE)</f>
        <v>South</v>
      </c>
      <c r="S1503" s="11" t="str">
        <f>VLOOKUP(P1503,Store_Dim!$A$2:$E$21,4,FALSE)</f>
        <v>Lake Michael</v>
      </c>
      <c r="T1503" s="11" t="str">
        <f>VLOOKUP(P1503,Store_Dim!$A$2:$E$21,5,FALSE)</f>
        <v>Online</v>
      </c>
      <c r="U1503" s="11" t="s">
        <v>1881</v>
      </c>
      <c r="V1503" s="14">
        <f>VLOOKUP(Table1[[#This Row],[Sales_ID]],Sales!$A$2:$O$2001,2,FALSE)</f>
        <v>45589</v>
      </c>
      <c r="W1503" s="15">
        <f>VLOOKUP(Table1[[#This Row],[Sales_ID]],Sales!$A$2:$O$2001,12,FALSE)</f>
        <v>2</v>
      </c>
      <c r="X1503" s="16" t="str">
        <f>TEXT(VLOOKUP(Table1[[#This Row],[Sales_ID]],Sales!$A$2:$O$2001,13,FALSE),"₹#,##0")</f>
        <v>₹560</v>
      </c>
      <c r="Y1503" s="51">
        <f>VLOOKUP(Table1[[#This Row],[Sales_ID]],Sales!$A$2:$O$2001,14,FALSE)</f>
        <v>0.3</v>
      </c>
      <c r="Z1503" s="11" t="str">
        <f>VLOOKUP(Table1[[#This Row],[Sales_ID]],Sales!$A$2:$O$2001,10,FALSE)</f>
        <v>COD</v>
      </c>
      <c r="AA1503" s="50">
        <f>VLOOKUP(Table1[[#This Row],[Sales_ID]],Sales!$A$2:$O$2001,15,FALSE)</f>
        <v>783.59400000000005</v>
      </c>
    </row>
    <row r="1504" spans="1:27" x14ac:dyDescent="0.3">
      <c r="A1504" s="11" t="s">
        <v>1095</v>
      </c>
      <c r="B1504" s="11" t="str">
        <f>PROPER(VLOOKUP(A1504,Customer!$A$2:$J$501,9,FALSE))</f>
        <v>Heather Valenzuela</v>
      </c>
      <c r="C1504" s="11" t="str">
        <f>PROPER(VLOOKUP(A1504,Customer!$A$2:$H$501,3,FALSE))</f>
        <v>31</v>
      </c>
      <c r="D1504" s="11" t="str">
        <f>PROPER(VLOOKUP(A1504,Customer!$A$2:$H$501,4,FALSE))</f>
        <v>Male</v>
      </c>
      <c r="E1504" s="11" t="str">
        <f>PROPER(VLOOKUP(A1504,Customer!$A$2:$H$501,5,FALSE))</f>
        <v>New Angiefurt</v>
      </c>
      <c r="F1504" s="11" t="str">
        <f>PROPER(VLOOKUP(A1504,Customer!$A$2:$H$501,6,FALSE))</f>
        <v>Alaska</v>
      </c>
      <c r="G1504" s="11" t="str">
        <f>VLOOKUP(A1504,Customer!$A$2:$H$501,7,FALSE)</f>
        <v>USA</v>
      </c>
      <c r="H1504" s="11" t="str">
        <f>PROPER(VLOOKUP(A1504,Customer!$A$1:$J$501,10,FALSE))</f>
        <v>Bronze</v>
      </c>
      <c r="I1504" s="11" t="s">
        <v>1590</v>
      </c>
      <c r="J1504" s="11" t="str">
        <f>VLOOKUP(I1504, Product!$A$2:$H$501, 2,FALSE)</f>
        <v>Multi-Purpose Storage Box</v>
      </c>
      <c r="K1504" s="11" t="str">
        <f>VLOOKUP(I1504,Product!$A$2:$H$501,3,FALSE)</f>
        <v>Home</v>
      </c>
      <c r="L1504" s="11" t="str">
        <f>VLOOKUP(I1504, Product!$A$2:$H$501, 4,FALSE)</f>
        <v>Storage</v>
      </c>
      <c r="M1504" s="11" t="str">
        <f>VLOOKUP(I1504, Product!$A$2:$H$501,5,FALSE)</f>
        <v>Gardner-Montes</v>
      </c>
      <c r="N1504" s="12">
        <f>VLOOKUP(I1504, Product!$A$2:$I$501,8,FALSE)</f>
        <v>123.46</v>
      </c>
      <c r="O1504" s="12">
        <f>VLOOKUP(I1504, Product!$A$2:$I$501,9,FALSE)</f>
        <v>76</v>
      </c>
      <c r="P1504" s="11" t="s">
        <v>1804</v>
      </c>
      <c r="Q1504" s="11" t="str">
        <f>VLOOKUP(P1504,Store_Dim!$A$2:$E$21,2,FALSE)</f>
        <v>Frederick-Wright</v>
      </c>
      <c r="R1504" s="11" t="str">
        <f>VLOOKUP(P1504,Store_Dim!$A$2:$E$21,3,FALSE)</f>
        <v>West</v>
      </c>
      <c r="S1504" s="11" t="str">
        <f>VLOOKUP(P1504,Store_Dim!$A$2:$E$21,4,FALSE)</f>
        <v>New Jimmymouth</v>
      </c>
      <c r="T1504" s="11" t="str">
        <f>VLOOKUP(P1504,Store_Dim!$A$2:$E$21,5,FALSE)</f>
        <v>Flagship</v>
      </c>
      <c r="U1504" s="11" t="s">
        <v>2376</v>
      </c>
      <c r="V1504" s="14">
        <f>VLOOKUP(Table1[[#This Row],[Sales_ID]],Sales!$A$2:$O$2001,2,FALSE)</f>
        <v>45851</v>
      </c>
      <c r="W1504" s="15">
        <f>VLOOKUP(Table1[[#This Row],[Sales_ID]],Sales!$A$2:$O$2001,12,FALSE)</f>
        <v>4</v>
      </c>
      <c r="X1504" s="16" t="str">
        <f>TEXT(VLOOKUP(Table1[[#This Row],[Sales_ID]],Sales!$A$2:$O$2001,13,FALSE),"₹#,##0")</f>
        <v>₹715</v>
      </c>
      <c r="Y1504" s="51">
        <f>VLOOKUP(Table1[[#This Row],[Sales_ID]],Sales!$A$2:$O$2001,14,FALSE)</f>
        <v>0.15</v>
      </c>
      <c r="Z1504" s="11" t="str">
        <f>VLOOKUP(Table1[[#This Row],[Sales_ID]],Sales!$A$2:$O$2001,10,FALSE)</f>
        <v>Credit Card</v>
      </c>
      <c r="AA1504" s="50">
        <f>VLOOKUP(Table1[[#This Row],[Sales_ID]],Sales!$A$2:$O$2001,15,FALSE)</f>
        <v>2430.6260000000002</v>
      </c>
    </row>
    <row r="1505" spans="1:27" x14ac:dyDescent="0.3">
      <c r="A1505" s="11" t="s">
        <v>616</v>
      </c>
      <c r="B1505" s="11" t="str">
        <f>PROPER(VLOOKUP(A1505,Customer!$A$2:$J$501,9,FALSE))</f>
        <v>Dr. Suzanne Bullock</v>
      </c>
      <c r="C1505" s="11" t="str">
        <f>PROPER(VLOOKUP(A1505,Customer!$A$2:$H$501,3,FALSE))</f>
        <v>60</v>
      </c>
      <c r="D1505" s="11" t="str">
        <f>PROPER(VLOOKUP(A1505,Customer!$A$2:$H$501,4,FALSE))</f>
        <v>Female</v>
      </c>
      <c r="E1505" s="11" t="str">
        <f>PROPER(VLOOKUP(A1505,Customer!$A$2:$H$501,5,FALSE))</f>
        <v>Lake Blaketon</v>
      </c>
      <c r="F1505" s="11" t="str">
        <f>PROPER(VLOOKUP(A1505,Customer!$A$2:$H$501,6,FALSE))</f>
        <v>Alabama</v>
      </c>
      <c r="G1505" s="11" t="str">
        <f>VLOOKUP(A1505,Customer!$A$2:$H$501,7,FALSE)</f>
        <v>USA</v>
      </c>
      <c r="H1505" s="11" t="str">
        <f>PROPER(VLOOKUP(A1505,Customer!$A$1:$J$501,10,FALSE))</f>
        <v>Platinum</v>
      </c>
      <c r="I1505" s="11" t="s">
        <v>1634</v>
      </c>
      <c r="J1505" s="11" t="str">
        <f>VLOOKUP(I1505, Product!$A$2:$H$501, 2,FALSE)</f>
        <v>USB External Hard Drive</v>
      </c>
      <c r="K1505" s="11" t="str">
        <f>VLOOKUP(I1505,Product!$A$2:$H$501,3,FALSE)</f>
        <v>Electronics</v>
      </c>
      <c r="L1505" s="11" t="str">
        <f>VLOOKUP(I1505, Product!$A$2:$H$501, 4,FALSE)</f>
        <v>Computer</v>
      </c>
      <c r="M1505" s="11" t="str">
        <f>VLOOKUP(I1505, Product!$A$2:$H$501,5,FALSE)</f>
        <v>Robinson Inc</v>
      </c>
      <c r="N1505" s="12">
        <f>VLOOKUP(I1505, Product!$A$2:$I$501,8,FALSE)</f>
        <v>253.33</v>
      </c>
      <c r="O1505" s="12">
        <f>VLOOKUP(I1505, Product!$A$2:$I$501,9,FALSE)</f>
        <v>266</v>
      </c>
      <c r="P1505" s="11" t="s">
        <v>1761</v>
      </c>
      <c r="Q1505" s="11" t="str">
        <f>VLOOKUP(P1505,Store_Dim!$A$2:$E$21,2,FALSE)</f>
        <v>Black-Horn</v>
      </c>
      <c r="R1505" s="11" t="str">
        <f>VLOOKUP(P1505,Store_Dim!$A$2:$E$21,3,FALSE)</f>
        <v>South</v>
      </c>
      <c r="S1505" s="11" t="str">
        <f>VLOOKUP(P1505,Store_Dim!$A$2:$E$21,4,FALSE)</f>
        <v>North Nancyview</v>
      </c>
      <c r="T1505" s="11" t="str">
        <f>VLOOKUP(P1505,Store_Dim!$A$2:$E$21,5,FALSE)</f>
        <v>Outlet</v>
      </c>
      <c r="U1505" s="11" t="s">
        <v>2377</v>
      </c>
      <c r="V1505" s="14">
        <f>VLOOKUP(Table1[[#This Row],[Sales_ID]],Sales!$A$2:$O$2001,2,FALSE)</f>
        <v>45222</v>
      </c>
      <c r="W1505" s="15">
        <f>VLOOKUP(Table1[[#This Row],[Sales_ID]],Sales!$A$2:$O$2001,12,FALSE)</f>
        <v>3</v>
      </c>
      <c r="X1505" s="16" t="str">
        <f>TEXT(VLOOKUP(Table1[[#This Row],[Sales_ID]],Sales!$A$2:$O$2001,13,FALSE),"₹#,##0")</f>
        <v>₹138</v>
      </c>
      <c r="Y1505" s="51">
        <f>VLOOKUP(Table1[[#This Row],[Sales_ID]],Sales!$A$2:$O$2001,14,FALSE)</f>
        <v>0.26</v>
      </c>
      <c r="Z1505" s="11" t="str">
        <f>VLOOKUP(Table1[[#This Row],[Sales_ID]],Sales!$A$2:$O$2001,10,FALSE)</f>
        <v>PayPal</v>
      </c>
      <c r="AA1505" s="50">
        <f>VLOOKUP(Table1[[#This Row],[Sales_ID]],Sales!$A$2:$O$2001,15,FALSE)</f>
        <v>305.84940000000012</v>
      </c>
    </row>
    <row r="1506" spans="1:27" x14ac:dyDescent="0.3">
      <c r="A1506" s="11" t="s">
        <v>114</v>
      </c>
      <c r="B1506" s="11" t="str">
        <f>PROPER(VLOOKUP(A1506,Customer!$A$2:$J$501,9,FALSE))</f>
        <v>Leslie Johnson</v>
      </c>
      <c r="C1506" s="11" t="str">
        <f>PROPER(VLOOKUP(A1506,Customer!$A$2:$H$501,3,FALSE))</f>
        <v>31</v>
      </c>
      <c r="D1506" s="11" t="str">
        <f>PROPER(VLOOKUP(A1506,Customer!$A$2:$H$501,4,FALSE))</f>
        <v>Male</v>
      </c>
      <c r="E1506" s="11" t="str">
        <f>PROPER(VLOOKUP(A1506,Customer!$A$2:$H$501,5,FALSE))</f>
        <v>Mollyshire</v>
      </c>
      <c r="F1506" s="11" t="str">
        <f>PROPER(VLOOKUP(A1506,Customer!$A$2:$H$501,6,FALSE))</f>
        <v>Utah</v>
      </c>
      <c r="G1506" s="11" t="str">
        <f>VLOOKUP(A1506,Customer!$A$2:$H$501,7,FALSE)</f>
        <v>USA</v>
      </c>
      <c r="H1506" s="11" t="str">
        <f>PROPER(VLOOKUP(A1506,Customer!$A$1:$J$501,10,FALSE))</f>
        <v>Platinum</v>
      </c>
      <c r="I1506" s="11" t="s">
        <v>1732</v>
      </c>
      <c r="J1506" s="11" t="str">
        <f>VLOOKUP(I1506, Product!$A$2:$H$501, 2,FALSE)</f>
        <v>Microwave Oven</v>
      </c>
      <c r="K1506" s="11" t="str">
        <f>VLOOKUP(I1506,Product!$A$2:$H$501,3,FALSE)</f>
        <v>Home</v>
      </c>
      <c r="L1506" s="11" t="str">
        <f>VLOOKUP(I1506, Product!$A$2:$H$501, 4,FALSE)</f>
        <v>Appliances</v>
      </c>
      <c r="M1506" s="11" t="str">
        <f>VLOOKUP(I1506, Product!$A$2:$H$501,5,FALSE)</f>
        <v>Green, Powell and Palmer</v>
      </c>
      <c r="N1506" s="12">
        <f>VLOOKUP(I1506, Product!$A$2:$I$501,8,FALSE)</f>
        <v>447.43</v>
      </c>
      <c r="O1506" s="12">
        <f>VLOOKUP(I1506, Product!$A$2:$I$501,9,FALSE)</f>
        <v>191</v>
      </c>
      <c r="P1506" s="11" t="s">
        <v>1792</v>
      </c>
      <c r="Q1506" s="11" t="str">
        <f>VLOOKUP(P1506,Store_Dim!$A$2:$E$21,2,FALSE)</f>
        <v>Aguirre-Keller</v>
      </c>
      <c r="R1506" s="11" t="str">
        <f>VLOOKUP(P1506,Store_Dim!$A$2:$E$21,3,FALSE)</f>
        <v>South</v>
      </c>
      <c r="S1506" s="11" t="str">
        <f>VLOOKUP(P1506,Store_Dim!$A$2:$E$21,4,FALSE)</f>
        <v>Lake Michael</v>
      </c>
      <c r="T1506" s="11" t="str">
        <f>VLOOKUP(P1506,Store_Dim!$A$2:$E$21,5,FALSE)</f>
        <v>Online</v>
      </c>
      <c r="U1506" s="11" t="s">
        <v>2378</v>
      </c>
      <c r="V1506" s="14">
        <f>VLOOKUP(Table1[[#This Row],[Sales_ID]],Sales!$A$2:$O$2001,2,FALSE)</f>
        <v>45940</v>
      </c>
      <c r="W1506" s="15">
        <f>VLOOKUP(Table1[[#This Row],[Sales_ID]],Sales!$A$2:$O$2001,12,FALSE)</f>
        <v>3</v>
      </c>
      <c r="X1506" s="16" t="str">
        <f>TEXT(VLOOKUP(Table1[[#This Row],[Sales_ID]],Sales!$A$2:$O$2001,13,FALSE),"₹#,##0")</f>
        <v>₹862</v>
      </c>
      <c r="Y1506" s="51">
        <f>VLOOKUP(Table1[[#This Row],[Sales_ID]],Sales!$A$2:$O$2001,14,FALSE)</f>
        <v>0.22</v>
      </c>
      <c r="Z1506" s="11" t="str">
        <f>VLOOKUP(Table1[[#This Row],[Sales_ID]],Sales!$A$2:$O$2001,10,FALSE)</f>
        <v>PayPal</v>
      </c>
      <c r="AA1506" s="50">
        <f>VLOOKUP(Table1[[#This Row],[Sales_ID]],Sales!$A$2:$O$2001,15,FALSE)</f>
        <v>2017.5011999999999</v>
      </c>
    </row>
    <row r="1507" spans="1:27" x14ac:dyDescent="0.3">
      <c r="A1507" s="11" t="s">
        <v>214</v>
      </c>
      <c r="B1507" s="11" t="str">
        <f>PROPER(VLOOKUP(A1507,Customer!$A$2:$J$501,9,FALSE))</f>
        <v>Jay Patel</v>
      </c>
      <c r="C1507" s="11" t="str">
        <f>PROPER(VLOOKUP(A1507,Customer!$A$2:$H$501,3,FALSE))</f>
        <v>43</v>
      </c>
      <c r="D1507" s="11" t="str">
        <f>PROPER(VLOOKUP(A1507,Customer!$A$2:$H$501,4,FALSE))</f>
        <v>Female</v>
      </c>
      <c r="E1507" s="11" t="str">
        <f>PROPER(VLOOKUP(A1507,Customer!$A$2:$H$501,5,FALSE))</f>
        <v>Morrisbury</v>
      </c>
      <c r="F1507" s="11" t="str">
        <f>PROPER(VLOOKUP(A1507,Customer!$A$2:$H$501,6,FALSE))</f>
        <v>Rhode Island</v>
      </c>
      <c r="G1507" s="11" t="str">
        <f>VLOOKUP(A1507,Customer!$A$2:$H$501,7,FALSE)</f>
        <v>USA</v>
      </c>
      <c r="H1507" s="11" t="str">
        <f>PROPER(VLOOKUP(A1507,Customer!$A$1:$J$501,10,FALSE))</f>
        <v>Platinum</v>
      </c>
      <c r="I1507" s="11" t="s">
        <v>1624</v>
      </c>
      <c r="J1507" s="11" t="str">
        <f>VLOOKUP(I1507, Product!$A$2:$H$501, 2,FALSE)</f>
        <v>Sports Water Hydration Pack</v>
      </c>
      <c r="K1507" s="11" t="str">
        <f>VLOOKUP(I1507,Product!$A$2:$H$501,3,FALSE)</f>
        <v>Sports</v>
      </c>
      <c r="L1507" s="11" t="str">
        <f>VLOOKUP(I1507, Product!$A$2:$H$501, 4,FALSE)</f>
        <v>Outdoor</v>
      </c>
      <c r="M1507" s="11" t="str">
        <f>VLOOKUP(I1507, Product!$A$2:$H$501,5,FALSE)</f>
        <v>Sims-Smith</v>
      </c>
      <c r="N1507" s="12">
        <f>VLOOKUP(I1507, Product!$A$2:$I$501,8,FALSE)</f>
        <v>135.61000000000001</v>
      </c>
      <c r="O1507" s="12">
        <f>VLOOKUP(I1507, Product!$A$2:$I$501,9,FALSE)</f>
        <v>394</v>
      </c>
      <c r="P1507" s="11" t="s">
        <v>1799</v>
      </c>
      <c r="Q1507" s="11" t="str">
        <f>VLOOKUP(P1507,Store_Dim!$A$2:$E$21,2,FALSE)</f>
        <v>Mcdonald Inc</v>
      </c>
      <c r="R1507" s="11" t="str">
        <f>VLOOKUP(P1507,Store_Dim!$A$2:$E$21,3,FALSE)</f>
        <v>South</v>
      </c>
      <c r="S1507" s="11" t="str">
        <f>VLOOKUP(P1507,Store_Dim!$A$2:$E$21,4,FALSE)</f>
        <v>Christopherland</v>
      </c>
      <c r="T1507" s="11" t="str">
        <f>VLOOKUP(P1507,Store_Dim!$A$2:$E$21,5,FALSE)</f>
        <v>Outlet</v>
      </c>
      <c r="U1507" s="11" t="s">
        <v>2379</v>
      </c>
      <c r="V1507" s="14">
        <f>VLOOKUP(Table1[[#This Row],[Sales_ID]],Sales!$A$2:$O$2001,2,FALSE)</f>
        <v>45822</v>
      </c>
      <c r="W1507" s="15">
        <f>VLOOKUP(Table1[[#This Row],[Sales_ID]],Sales!$A$2:$O$2001,12,FALSE)</f>
        <v>2</v>
      </c>
      <c r="X1507" s="16" t="str">
        <f>TEXT(VLOOKUP(Table1[[#This Row],[Sales_ID]],Sales!$A$2:$O$2001,13,FALSE),"₹#,##0")</f>
        <v>₹834</v>
      </c>
      <c r="Y1507" s="51">
        <f>VLOOKUP(Table1[[#This Row],[Sales_ID]],Sales!$A$2:$O$2001,14,FALSE)</f>
        <v>0.24</v>
      </c>
      <c r="Z1507" s="11" t="str">
        <f>VLOOKUP(Table1[[#This Row],[Sales_ID]],Sales!$A$2:$O$2001,10,FALSE)</f>
        <v>PayPal</v>
      </c>
      <c r="AA1507" s="50">
        <f>VLOOKUP(Table1[[#This Row],[Sales_ID]],Sales!$A$2:$O$2001,15,FALSE)</f>
        <v>1267.1328000000001</v>
      </c>
    </row>
    <row r="1508" spans="1:27" x14ac:dyDescent="0.3">
      <c r="A1508" s="11" t="s">
        <v>860</v>
      </c>
      <c r="B1508" s="11" t="str">
        <f>PROPER(VLOOKUP(A1508,Customer!$A$2:$J$501,9,FALSE))</f>
        <v>Brian Garcia</v>
      </c>
      <c r="C1508" s="11" t="str">
        <f>PROPER(VLOOKUP(A1508,Customer!$A$2:$H$501,3,FALSE))</f>
        <v>31</v>
      </c>
      <c r="D1508" s="11" t="str">
        <f>PROPER(VLOOKUP(A1508,Customer!$A$2:$H$501,4,FALSE))</f>
        <v>Female</v>
      </c>
      <c r="E1508" s="11" t="str">
        <f>PROPER(VLOOKUP(A1508,Customer!$A$2:$H$501,5,FALSE))</f>
        <v>Ramosmouth</v>
      </c>
      <c r="F1508" s="11" t="str">
        <f>PROPER(VLOOKUP(A1508,Customer!$A$2:$H$501,6,FALSE))</f>
        <v>Louisiana</v>
      </c>
      <c r="G1508" s="11" t="str">
        <f>VLOOKUP(A1508,Customer!$A$2:$H$501,7,FALSE)</f>
        <v>USA</v>
      </c>
      <c r="H1508" s="11" t="str">
        <f>PROPER(VLOOKUP(A1508,Customer!$A$1:$J$501,10,FALSE))</f>
        <v>Gold</v>
      </c>
      <c r="I1508" s="11" t="s">
        <v>1586</v>
      </c>
      <c r="J1508" s="11" t="str">
        <f>VLOOKUP(I1508, Product!$A$2:$H$501, 2,FALSE)</f>
        <v>Knee Support Brace</v>
      </c>
      <c r="K1508" s="11" t="str">
        <f>VLOOKUP(I1508,Product!$A$2:$H$501,3,FALSE)</f>
        <v>Sports</v>
      </c>
      <c r="L1508" s="11" t="str">
        <f>VLOOKUP(I1508, Product!$A$2:$H$501, 4,FALSE)</f>
        <v>Equipment</v>
      </c>
      <c r="M1508" s="11" t="str">
        <f>VLOOKUP(I1508, Product!$A$2:$H$501,5,FALSE)</f>
        <v>May-Reese</v>
      </c>
      <c r="N1508" s="12">
        <f>VLOOKUP(I1508, Product!$A$2:$I$501,8,FALSE)</f>
        <v>21.34</v>
      </c>
      <c r="O1508" s="12">
        <f>VLOOKUP(I1508, Product!$A$2:$I$501,9,FALSE)</f>
        <v>65</v>
      </c>
      <c r="P1508" s="11" t="s">
        <v>1801</v>
      </c>
      <c r="Q1508" s="11" t="str">
        <f>VLOOKUP(P1508,Store_Dim!$A$2:$E$21,2,FALSE)</f>
        <v>Shelton PLC</v>
      </c>
      <c r="R1508" s="11" t="str">
        <f>VLOOKUP(P1508,Store_Dim!$A$2:$E$21,3,FALSE)</f>
        <v>North</v>
      </c>
      <c r="S1508" s="11" t="str">
        <f>VLOOKUP(P1508,Store_Dim!$A$2:$E$21,4,FALSE)</f>
        <v>East Jenniferstad</v>
      </c>
      <c r="T1508" s="11" t="str">
        <f>VLOOKUP(P1508,Store_Dim!$A$2:$E$21,5,FALSE)</f>
        <v>Flagship</v>
      </c>
      <c r="U1508" s="11" t="s">
        <v>2380</v>
      </c>
      <c r="V1508" s="14">
        <f>VLOOKUP(Table1[[#This Row],[Sales_ID]],Sales!$A$2:$O$2001,2,FALSE)</f>
        <v>45752</v>
      </c>
      <c r="W1508" s="15">
        <f>VLOOKUP(Table1[[#This Row],[Sales_ID]],Sales!$A$2:$O$2001,12,FALSE)</f>
        <v>3</v>
      </c>
      <c r="X1508" s="16" t="str">
        <f>TEXT(VLOOKUP(Table1[[#This Row],[Sales_ID]],Sales!$A$2:$O$2001,13,FALSE),"₹#,##0")</f>
        <v>₹543</v>
      </c>
      <c r="Y1508" s="51">
        <f>VLOOKUP(Table1[[#This Row],[Sales_ID]],Sales!$A$2:$O$2001,14,FALSE)</f>
        <v>0.05</v>
      </c>
      <c r="Z1508" s="11" t="str">
        <f>VLOOKUP(Table1[[#This Row],[Sales_ID]],Sales!$A$2:$O$2001,10,FALSE)</f>
        <v>COD</v>
      </c>
      <c r="AA1508" s="50">
        <f>VLOOKUP(Table1[[#This Row],[Sales_ID]],Sales!$A$2:$O$2001,15,FALSE)</f>
        <v>1548.1769999999999</v>
      </c>
    </row>
    <row r="1509" spans="1:27" x14ac:dyDescent="0.3">
      <c r="A1509" s="11" t="s">
        <v>884</v>
      </c>
      <c r="B1509" s="11" t="str">
        <f>PROPER(VLOOKUP(A1509,Customer!$A$2:$J$501,9,FALSE))</f>
        <v>Stephen Fowler</v>
      </c>
      <c r="C1509" s="11" t="str">
        <f>PROPER(VLOOKUP(A1509,Customer!$A$2:$H$501,3,FALSE))</f>
        <v>42</v>
      </c>
      <c r="D1509" s="11" t="str">
        <f>PROPER(VLOOKUP(A1509,Customer!$A$2:$H$501,4,FALSE))</f>
        <v>Female</v>
      </c>
      <c r="E1509" s="11" t="str">
        <f>PROPER(VLOOKUP(A1509,Customer!$A$2:$H$501,5,FALSE))</f>
        <v>Port Mariastad</v>
      </c>
      <c r="F1509" s="11" t="str">
        <f>PROPER(VLOOKUP(A1509,Customer!$A$2:$H$501,6,FALSE))</f>
        <v>Rhode Island</v>
      </c>
      <c r="G1509" s="11" t="str">
        <f>VLOOKUP(A1509,Customer!$A$2:$H$501,7,FALSE)</f>
        <v>USA</v>
      </c>
      <c r="H1509" s="11" t="str">
        <f>PROPER(VLOOKUP(A1509,Customer!$A$1:$J$501,10,FALSE))</f>
        <v>Platinum</v>
      </c>
      <c r="I1509" s="11" t="s">
        <v>1724</v>
      </c>
      <c r="J1509" s="11" t="str">
        <f>VLOOKUP(I1509, Product!$A$2:$H$501, 2,FALSE)</f>
        <v>Sports Wrist Sweatbands</v>
      </c>
      <c r="K1509" s="11" t="str">
        <f>VLOOKUP(I1509,Product!$A$2:$H$501,3,FALSE)</f>
        <v>Sports</v>
      </c>
      <c r="L1509" s="11" t="str">
        <f>VLOOKUP(I1509, Product!$A$2:$H$501, 4,FALSE)</f>
        <v>Accessories</v>
      </c>
      <c r="M1509" s="11" t="str">
        <f>VLOOKUP(I1509, Product!$A$2:$H$501,5,FALSE)</f>
        <v>Olsen-Daniels</v>
      </c>
      <c r="N1509" s="12">
        <f>VLOOKUP(I1509, Product!$A$2:$I$501,8,FALSE)</f>
        <v>131.24</v>
      </c>
      <c r="O1509" s="12">
        <f>VLOOKUP(I1509, Product!$A$2:$I$501,9,FALSE)</f>
        <v>232</v>
      </c>
      <c r="P1509" s="11" t="s">
        <v>1761</v>
      </c>
      <c r="Q1509" s="11" t="str">
        <f>VLOOKUP(P1509,Store_Dim!$A$2:$E$21,2,FALSE)</f>
        <v>Black-Horn</v>
      </c>
      <c r="R1509" s="11" t="str">
        <f>VLOOKUP(P1509,Store_Dim!$A$2:$E$21,3,FALSE)</f>
        <v>South</v>
      </c>
      <c r="S1509" s="11" t="str">
        <f>VLOOKUP(P1509,Store_Dim!$A$2:$E$21,4,FALSE)</f>
        <v>North Nancyview</v>
      </c>
      <c r="T1509" s="11" t="str">
        <f>VLOOKUP(P1509,Store_Dim!$A$2:$E$21,5,FALSE)</f>
        <v>Outlet</v>
      </c>
      <c r="U1509" s="11" t="s">
        <v>2381</v>
      </c>
      <c r="V1509" s="14">
        <f>VLOOKUP(Table1[[#This Row],[Sales_ID]],Sales!$A$2:$O$2001,2,FALSE)</f>
        <v>45677</v>
      </c>
      <c r="W1509" s="15">
        <f>VLOOKUP(Table1[[#This Row],[Sales_ID]],Sales!$A$2:$O$2001,12,FALSE)</f>
        <v>3</v>
      </c>
      <c r="X1509" s="16" t="str">
        <f>TEXT(VLOOKUP(Table1[[#This Row],[Sales_ID]],Sales!$A$2:$O$2001,13,FALSE),"₹#,##0")</f>
        <v>₹691</v>
      </c>
      <c r="Y1509" s="51">
        <f>VLOOKUP(Table1[[#This Row],[Sales_ID]],Sales!$A$2:$O$2001,14,FALSE)</f>
        <v>0.12</v>
      </c>
      <c r="Z1509" s="11" t="str">
        <f>VLOOKUP(Table1[[#This Row],[Sales_ID]],Sales!$A$2:$O$2001,10,FALSE)</f>
        <v>COD</v>
      </c>
      <c r="AA1509" s="50">
        <f>VLOOKUP(Table1[[#This Row],[Sales_ID]],Sales!$A$2:$O$2001,15,FALSE)</f>
        <v>1824.2927999999999</v>
      </c>
    </row>
    <row r="1510" spans="1:27" x14ac:dyDescent="0.3">
      <c r="A1510" s="11" t="s">
        <v>314</v>
      </c>
      <c r="B1510" s="11" t="str">
        <f>PROPER(VLOOKUP(A1510,Customer!$A$2:$J$501,9,FALSE))</f>
        <v>Melissa Duffy Md</v>
      </c>
      <c r="C1510" s="11" t="str">
        <f>PROPER(VLOOKUP(A1510,Customer!$A$2:$H$501,3,FALSE))</f>
        <v>58</v>
      </c>
      <c r="D1510" s="11" t="str">
        <f>PROPER(VLOOKUP(A1510,Customer!$A$2:$H$501,4,FALSE))</f>
        <v>Female</v>
      </c>
      <c r="E1510" s="11" t="str">
        <f>PROPER(VLOOKUP(A1510,Customer!$A$2:$H$501,5,FALSE))</f>
        <v>East Jenna</v>
      </c>
      <c r="F1510" s="11" t="str">
        <f>PROPER(VLOOKUP(A1510,Customer!$A$2:$H$501,6,FALSE))</f>
        <v>South Carolina</v>
      </c>
      <c r="G1510" s="11" t="str">
        <f>VLOOKUP(A1510,Customer!$A$2:$H$501,7,FALSE)</f>
        <v>USA</v>
      </c>
      <c r="H1510" s="11" t="str">
        <f>PROPER(VLOOKUP(A1510,Customer!$A$1:$J$501,10,FALSE))</f>
        <v>Bronze</v>
      </c>
      <c r="I1510" s="11" t="s">
        <v>1720</v>
      </c>
      <c r="J1510" s="11" t="str">
        <f>VLOOKUP(I1510, Product!$A$2:$H$501, 2,FALSE)</f>
        <v>Kitchen Cutting Board</v>
      </c>
      <c r="K1510" s="11" t="str">
        <f>VLOOKUP(I1510,Product!$A$2:$H$501,3,FALSE)</f>
        <v>Home</v>
      </c>
      <c r="L1510" s="11" t="str">
        <f>VLOOKUP(I1510, Product!$A$2:$H$501, 4,FALSE)</f>
        <v>Kitchen</v>
      </c>
      <c r="M1510" s="11" t="str">
        <f>VLOOKUP(I1510, Product!$A$2:$H$501,5,FALSE)</f>
        <v>Taylor, Dodson and Johnston</v>
      </c>
      <c r="N1510" s="12">
        <f>VLOOKUP(I1510, Product!$A$2:$I$501,8,FALSE)</f>
        <v>176.07</v>
      </c>
      <c r="O1510" s="12">
        <f>VLOOKUP(I1510, Product!$A$2:$I$501,9,FALSE)</f>
        <v>82</v>
      </c>
      <c r="P1510" s="11" t="s">
        <v>1807</v>
      </c>
      <c r="Q1510" s="11" t="str">
        <f>VLOOKUP(P1510,Store_Dim!$A$2:$E$21,2,FALSE)</f>
        <v>Holloway Ltd</v>
      </c>
      <c r="R1510" s="11" t="str">
        <f>VLOOKUP(P1510,Store_Dim!$A$2:$E$21,3,FALSE)</f>
        <v>North</v>
      </c>
      <c r="S1510" s="11" t="str">
        <f>VLOOKUP(P1510,Store_Dim!$A$2:$E$21,4,FALSE)</f>
        <v>Bensonhaven</v>
      </c>
      <c r="T1510" s="11" t="str">
        <f>VLOOKUP(P1510,Store_Dim!$A$2:$E$21,5,FALSE)</f>
        <v>Flagship</v>
      </c>
      <c r="U1510" s="11" t="s">
        <v>2382</v>
      </c>
      <c r="V1510" s="14">
        <f>VLOOKUP(Table1[[#This Row],[Sales_ID]],Sales!$A$2:$O$2001,2,FALSE)</f>
        <v>45253</v>
      </c>
      <c r="W1510" s="15">
        <f>VLOOKUP(Table1[[#This Row],[Sales_ID]],Sales!$A$2:$O$2001,12,FALSE)</f>
        <v>4</v>
      </c>
      <c r="X1510" s="16" t="str">
        <f>TEXT(VLOOKUP(Table1[[#This Row],[Sales_ID]],Sales!$A$2:$O$2001,13,FALSE),"₹#,##0")</f>
        <v>₹339</v>
      </c>
      <c r="Y1510" s="51">
        <f>VLOOKUP(Table1[[#This Row],[Sales_ID]],Sales!$A$2:$O$2001,14,FALSE)</f>
        <v>0.18</v>
      </c>
      <c r="Z1510" s="11" t="str">
        <f>VLOOKUP(Table1[[#This Row],[Sales_ID]],Sales!$A$2:$O$2001,10,FALSE)</f>
        <v>Credit Card</v>
      </c>
      <c r="AA1510" s="50">
        <f>VLOOKUP(Table1[[#This Row],[Sales_ID]],Sales!$A$2:$O$2001,15,FALSE)</f>
        <v>1111.0344</v>
      </c>
    </row>
    <row r="1511" spans="1:27" x14ac:dyDescent="0.3">
      <c r="A1511" s="11" t="s">
        <v>230</v>
      </c>
      <c r="B1511" s="11" t="str">
        <f>PROPER(VLOOKUP(A1511,Customer!$A$2:$J$501,9,FALSE))</f>
        <v>James Bean</v>
      </c>
      <c r="C1511" s="11" t="str">
        <f>PROPER(VLOOKUP(A1511,Customer!$A$2:$H$501,3,FALSE))</f>
        <v>50</v>
      </c>
      <c r="D1511" s="11" t="str">
        <f>PROPER(VLOOKUP(A1511,Customer!$A$2:$H$501,4,FALSE))</f>
        <v>Male</v>
      </c>
      <c r="E1511" s="11" t="str">
        <f>PROPER(VLOOKUP(A1511,Customer!$A$2:$H$501,5,FALSE))</f>
        <v>Stevensonton</v>
      </c>
      <c r="F1511" s="11" t="str">
        <f>PROPER(VLOOKUP(A1511,Customer!$A$2:$H$501,6,FALSE))</f>
        <v>New Mexico</v>
      </c>
      <c r="G1511" s="11" t="str">
        <f>VLOOKUP(A1511,Customer!$A$2:$H$501,7,FALSE)</f>
        <v>USA</v>
      </c>
      <c r="H1511" s="11" t="str">
        <f>PROPER(VLOOKUP(A1511,Customer!$A$1:$J$501,10,FALSE))</f>
        <v>Bronze</v>
      </c>
      <c r="I1511" s="11" t="s">
        <v>1716</v>
      </c>
      <c r="J1511" s="11" t="str">
        <f>VLOOKUP(I1511, Product!$A$2:$H$501, 2,FALSE)</f>
        <v>Wooden Bookshelf</v>
      </c>
      <c r="K1511" s="11" t="str">
        <f>VLOOKUP(I1511,Product!$A$2:$H$501,3,FALSE)</f>
        <v>Home</v>
      </c>
      <c r="L1511" s="11" t="str">
        <f>VLOOKUP(I1511, Product!$A$2:$H$501, 4,FALSE)</f>
        <v>Furniture</v>
      </c>
      <c r="M1511" s="11" t="str">
        <f>VLOOKUP(I1511, Product!$A$2:$H$501,5,FALSE)</f>
        <v>Collins-Stephenson</v>
      </c>
      <c r="N1511" s="12">
        <f>VLOOKUP(I1511, Product!$A$2:$I$501,8,FALSE)</f>
        <v>388.46</v>
      </c>
      <c r="O1511" s="12">
        <f>VLOOKUP(I1511, Product!$A$2:$I$501,9,FALSE)</f>
        <v>208</v>
      </c>
      <c r="P1511" s="11" t="s">
        <v>1804</v>
      </c>
      <c r="Q1511" s="11" t="str">
        <f>VLOOKUP(P1511,Store_Dim!$A$2:$E$21,2,FALSE)</f>
        <v>Frederick-Wright</v>
      </c>
      <c r="R1511" s="11" t="str">
        <f>VLOOKUP(P1511,Store_Dim!$A$2:$E$21,3,FALSE)</f>
        <v>West</v>
      </c>
      <c r="S1511" s="11" t="str">
        <f>VLOOKUP(P1511,Store_Dim!$A$2:$E$21,4,FALSE)</f>
        <v>New Jimmymouth</v>
      </c>
      <c r="T1511" s="11" t="str">
        <f>VLOOKUP(P1511,Store_Dim!$A$2:$E$21,5,FALSE)</f>
        <v>Flagship</v>
      </c>
      <c r="U1511" s="11" t="s">
        <v>2383</v>
      </c>
      <c r="V1511" s="14">
        <f>VLOOKUP(Table1[[#This Row],[Sales_ID]],Sales!$A$2:$O$2001,2,FALSE)</f>
        <v>45389</v>
      </c>
      <c r="W1511" s="15">
        <f>VLOOKUP(Table1[[#This Row],[Sales_ID]],Sales!$A$2:$O$2001,12,FALSE)</f>
        <v>3</v>
      </c>
      <c r="X1511" s="16" t="str">
        <f>TEXT(VLOOKUP(Table1[[#This Row],[Sales_ID]],Sales!$A$2:$O$2001,13,FALSE),"₹#,##0")</f>
        <v>₹366</v>
      </c>
      <c r="Y1511" s="51">
        <f>VLOOKUP(Table1[[#This Row],[Sales_ID]],Sales!$A$2:$O$2001,14,FALSE)</f>
        <v>0.05</v>
      </c>
      <c r="Z1511" s="11" t="str">
        <f>VLOOKUP(Table1[[#This Row],[Sales_ID]],Sales!$A$2:$O$2001,10,FALSE)</f>
        <v>Credit Card</v>
      </c>
      <c r="AA1511" s="50">
        <f>VLOOKUP(Table1[[#This Row],[Sales_ID]],Sales!$A$2:$O$2001,15,FALSE)</f>
        <v>1043.328</v>
      </c>
    </row>
    <row r="1512" spans="1:27" x14ac:dyDescent="0.3">
      <c r="A1512" s="11" t="s">
        <v>372</v>
      </c>
      <c r="B1512" s="11" t="str">
        <f>PROPER(VLOOKUP(A1512,Customer!$A$2:$J$501,9,FALSE))</f>
        <v>Lance Baker</v>
      </c>
      <c r="C1512" s="11" t="str">
        <f>PROPER(VLOOKUP(A1512,Customer!$A$2:$H$501,3,FALSE))</f>
        <v>50</v>
      </c>
      <c r="D1512" s="11" t="str">
        <f>PROPER(VLOOKUP(A1512,Customer!$A$2:$H$501,4,FALSE))</f>
        <v>Female</v>
      </c>
      <c r="E1512" s="11" t="str">
        <f>PROPER(VLOOKUP(A1512,Customer!$A$2:$H$501,5,FALSE))</f>
        <v>Port Victoria</v>
      </c>
      <c r="F1512" s="11" t="str">
        <f>PROPER(VLOOKUP(A1512,Customer!$A$2:$H$501,6,FALSE))</f>
        <v>Florida</v>
      </c>
      <c r="G1512" s="11" t="str">
        <f>VLOOKUP(A1512,Customer!$A$2:$H$501,7,FALSE)</f>
        <v>USA</v>
      </c>
      <c r="H1512" s="11" t="str">
        <f>PROPER(VLOOKUP(A1512,Customer!$A$1:$J$501,10,FALSE))</f>
        <v>Gold</v>
      </c>
      <c r="I1512" s="11" t="s">
        <v>1574</v>
      </c>
      <c r="J1512" s="11" t="str">
        <f>VLOOKUP(I1512, Product!$A$2:$H$501, 2,FALSE)</f>
        <v>USB-C Fast Charger</v>
      </c>
      <c r="K1512" s="11" t="str">
        <f>VLOOKUP(I1512,Product!$A$2:$H$501,3,FALSE)</f>
        <v>Electronics</v>
      </c>
      <c r="L1512" s="11" t="str">
        <f>VLOOKUP(I1512, Product!$A$2:$H$501, 4,FALSE)</f>
        <v>Accessories</v>
      </c>
      <c r="M1512" s="11" t="str">
        <f>VLOOKUP(I1512, Product!$A$2:$H$501,5,FALSE)</f>
        <v>Dawson-Perkins</v>
      </c>
      <c r="N1512" s="12">
        <f>VLOOKUP(I1512, Product!$A$2:$I$501,8,FALSE)</f>
        <v>242.23</v>
      </c>
      <c r="O1512" s="12">
        <f>VLOOKUP(I1512, Product!$A$2:$I$501,9,FALSE)</f>
        <v>453</v>
      </c>
      <c r="P1512" s="11" t="s">
        <v>1797</v>
      </c>
      <c r="Q1512" s="11" t="str">
        <f>VLOOKUP(P1512,Store_Dim!$A$2:$E$21,2,FALSE)</f>
        <v>Gardner, Humphrey and Contreras</v>
      </c>
      <c r="R1512" s="11" t="str">
        <f>VLOOKUP(P1512,Store_Dim!$A$2:$E$21,3,FALSE)</f>
        <v>East</v>
      </c>
      <c r="S1512" s="11" t="str">
        <f>VLOOKUP(P1512,Store_Dim!$A$2:$E$21,4,FALSE)</f>
        <v>Johnsonville</v>
      </c>
      <c r="T1512" s="11" t="str">
        <f>VLOOKUP(P1512,Store_Dim!$A$2:$E$21,5,FALSE)</f>
        <v>Flagship</v>
      </c>
      <c r="U1512" s="11" t="s">
        <v>2384</v>
      </c>
      <c r="V1512" s="14">
        <f>VLOOKUP(Table1[[#This Row],[Sales_ID]],Sales!$A$2:$O$2001,2,FALSE)</f>
        <v>45840</v>
      </c>
      <c r="W1512" s="15">
        <f>VLOOKUP(Table1[[#This Row],[Sales_ID]],Sales!$A$2:$O$2001,12,FALSE)</f>
        <v>4</v>
      </c>
      <c r="X1512" s="16" t="str">
        <f>TEXT(VLOOKUP(Table1[[#This Row],[Sales_ID]],Sales!$A$2:$O$2001,13,FALSE),"₹#,##0")</f>
        <v>₹539</v>
      </c>
      <c r="Y1512" s="51">
        <f>VLOOKUP(Table1[[#This Row],[Sales_ID]],Sales!$A$2:$O$2001,14,FALSE)</f>
        <v>0.28000000000000003</v>
      </c>
      <c r="Z1512" s="11" t="str">
        <f>VLOOKUP(Table1[[#This Row],[Sales_ID]],Sales!$A$2:$O$2001,10,FALSE)</f>
        <v>COD</v>
      </c>
      <c r="AA1512" s="50">
        <f>VLOOKUP(Table1[[#This Row],[Sales_ID]],Sales!$A$2:$O$2001,15,FALSE)</f>
        <v>1553.7023999999999</v>
      </c>
    </row>
    <row r="1513" spans="1:27" x14ac:dyDescent="0.3">
      <c r="A1513" s="11" t="s">
        <v>1214</v>
      </c>
      <c r="B1513" s="11" t="str">
        <f>PROPER(VLOOKUP(A1513,Customer!$A$2:$J$501,9,FALSE))</f>
        <v>Cynthia Lopez</v>
      </c>
      <c r="C1513" s="11" t="str">
        <f>PROPER(VLOOKUP(A1513,Customer!$A$2:$H$501,3,FALSE))</f>
        <v>50</v>
      </c>
      <c r="D1513" s="11" t="str">
        <f>PROPER(VLOOKUP(A1513,Customer!$A$2:$H$501,4,FALSE))</f>
        <v>Male</v>
      </c>
      <c r="E1513" s="11" t="str">
        <f>PROPER(VLOOKUP(A1513,Customer!$A$2:$H$501,5,FALSE))</f>
        <v>Joseland</v>
      </c>
      <c r="F1513" s="11" t="str">
        <f>PROPER(VLOOKUP(A1513,Customer!$A$2:$H$501,6,FALSE))</f>
        <v>Nebraska</v>
      </c>
      <c r="G1513" s="11" t="str">
        <f>VLOOKUP(A1513,Customer!$A$2:$H$501,7,FALSE)</f>
        <v>USA</v>
      </c>
      <c r="H1513" s="11" t="str">
        <f>PROPER(VLOOKUP(A1513,Customer!$A$1:$J$501,10,FALSE))</f>
        <v>Platinum</v>
      </c>
      <c r="I1513" s="11" t="s">
        <v>1730</v>
      </c>
      <c r="J1513" s="11" t="str">
        <f>VLOOKUP(I1513, Product!$A$2:$H$501, 2,FALSE)</f>
        <v>Women's High Heels</v>
      </c>
      <c r="K1513" s="11" t="str">
        <f>VLOOKUP(I1513,Product!$A$2:$H$501,3,FALSE)</f>
        <v>Clothing</v>
      </c>
      <c r="L1513" s="11" t="str">
        <f>VLOOKUP(I1513, Product!$A$2:$H$501, 4,FALSE)</f>
        <v>Footwear</v>
      </c>
      <c r="M1513" s="11" t="str">
        <f>VLOOKUP(I1513, Product!$A$2:$H$501,5,FALSE)</f>
        <v>Smith-Charles</v>
      </c>
      <c r="N1513" s="12">
        <f>VLOOKUP(I1513, Product!$A$2:$I$501,8,FALSE)</f>
        <v>438.25</v>
      </c>
      <c r="O1513" s="12">
        <f>VLOOKUP(I1513, Product!$A$2:$I$501,9,FALSE)</f>
        <v>496</v>
      </c>
      <c r="P1513" s="11" t="s">
        <v>1804</v>
      </c>
      <c r="Q1513" s="11" t="str">
        <f>VLOOKUP(P1513,Store_Dim!$A$2:$E$21,2,FALSE)</f>
        <v>Frederick-Wright</v>
      </c>
      <c r="R1513" s="11" t="str">
        <f>VLOOKUP(P1513,Store_Dim!$A$2:$E$21,3,FALSE)</f>
        <v>West</v>
      </c>
      <c r="S1513" s="11" t="str">
        <f>VLOOKUP(P1513,Store_Dim!$A$2:$E$21,4,FALSE)</f>
        <v>New Jimmymouth</v>
      </c>
      <c r="T1513" s="11" t="str">
        <f>VLOOKUP(P1513,Store_Dim!$A$2:$E$21,5,FALSE)</f>
        <v>Flagship</v>
      </c>
      <c r="U1513" s="11" t="s">
        <v>2385</v>
      </c>
      <c r="V1513" s="14">
        <f>VLOOKUP(Table1[[#This Row],[Sales_ID]],Sales!$A$2:$O$2001,2,FALSE)</f>
        <v>45256</v>
      </c>
      <c r="W1513" s="15">
        <f>VLOOKUP(Table1[[#This Row],[Sales_ID]],Sales!$A$2:$O$2001,12,FALSE)</f>
        <v>1</v>
      </c>
      <c r="X1513" s="16" t="str">
        <f>TEXT(VLOOKUP(Table1[[#This Row],[Sales_ID]],Sales!$A$2:$O$2001,13,FALSE),"₹#,##0")</f>
        <v>₹500</v>
      </c>
      <c r="Y1513" s="51">
        <f>VLOOKUP(Table1[[#This Row],[Sales_ID]],Sales!$A$2:$O$2001,14,FALSE)</f>
        <v>0.03</v>
      </c>
      <c r="Z1513" s="11" t="str">
        <f>VLOOKUP(Table1[[#This Row],[Sales_ID]],Sales!$A$2:$O$2001,10,FALSE)</f>
        <v>COD</v>
      </c>
      <c r="AA1513" s="50">
        <f>VLOOKUP(Table1[[#This Row],[Sales_ID]],Sales!$A$2:$O$2001,15,FALSE)</f>
        <v>484.60230000000001</v>
      </c>
    </row>
    <row r="1514" spans="1:27" x14ac:dyDescent="0.3">
      <c r="A1514" s="11" t="s">
        <v>292</v>
      </c>
      <c r="B1514" s="11" t="str">
        <f>PROPER(VLOOKUP(A1514,Customer!$A$2:$J$501,9,FALSE))</f>
        <v>Jennifer Garcia</v>
      </c>
      <c r="C1514" s="11" t="str">
        <f>PROPER(VLOOKUP(A1514,Customer!$A$2:$H$501,3,FALSE))</f>
        <v>61</v>
      </c>
      <c r="D1514" s="11" t="str">
        <f>PROPER(VLOOKUP(A1514,Customer!$A$2:$H$501,4,FALSE))</f>
        <v>Female</v>
      </c>
      <c r="E1514" s="11" t="str">
        <f>PROPER(VLOOKUP(A1514,Customer!$A$2:$H$501,5,FALSE))</f>
        <v>New Sean</v>
      </c>
      <c r="F1514" s="11" t="str">
        <f>PROPER(VLOOKUP(A1514,Customer!$A$2:$H$501,6,FALSE))</f>
        <v>New Mexico</v>
      </c>
      <c r="G1514" s="11" t="str">
        <f>VLOOKUP(A1514,Customer!$A$2:$H$501,7,FALSE)</f>
        <v>USA</v>
      </c>
      <c r="H1514" s="11" t="str">
        <f>PROPER(VLOOKUP(A1514,Customer!$A$1:$J$501,10,FALSE))</f>
        <v>Bronze</v>
      </c>
      <c r="I1514" s="11" t="s">
        <v>1616</v>
      </c>
      <c r="J1514" s="11" t="str">
        <f>VLOOKUP(I1514, Product!$A$2:$H$501, 2,FALSE)</f>
        <v>Gaming Mechanical Keyboard</v>
      </c>
      <c r="K1514" s="11" t="str">
        <f>VLOOKUP(I1514,Product!$A$2:$H$501,3,FALSE)</f>
        <v>Electronics</v>
      </c>
      <c r="L1514" s="11" t="str">
        <f>VLOOKUP(I1514, Product!$A$2:$H$501, 4,FALSE)</f>
        <v>Computer</v>
      </c>
      <c r="M1514" s="11" t="str">
        <f>VLOOKUP(I1514, Product!$A$2:$H$501,5,FALSE)</f>
        <v>Lucero LLC</v>
      </c>
      <c r="N1514" s="12">
        <f>VLOOKUP(I1514, Product!$A$2:$I$501,8,FALSE)</f>
        <v>419.28</v>
      </c>
      <c r="O1514" s="12">
        <f>VLOOKUP(I1514, Product!$A$2:$I$501,9,FALSE)</f>
        <v>86</v>
      </c>
      <c r="P1514" s="11" t="s">
        <v>1776</v>
      </c>
      <c r="Q1514" s="11" t="str">
        <f>VLOOKUP(P1514,Store_Dim!$A$2:$E$21,2,FALSE)</f>
        <v>Benson-Elliott</v>
      </c>
      <c r="R1514" s="11" t="str">
        <f>VLOOKUP(P1514,Store_Dim!$A$2:$E$21,3,FALSE)</f>
        <v>East</v>
      </c>
      <c r="S1514" s="11" t="str">
        <f>VLOOKUP(P1514,Store_Dim!$A$2:$E$21,4,FALSE)</f>
        <v>Port Josephberg</v>
      </c>
      <c r="T1514" s="11" t="str">
        <f>VLOOKUP(P1514,Store_Dim!$A$2:$E$21,5,FALSE)</f>
        <v>Online</v>
      </c>
      <c r="U1514" s="11" t="s">
        <v>1882</v>
      </c>
      <c r="V1514" s="14">
        <f>VLOOKUP(Table1[[#This Row],[Sales_ID]],Sales!$A$2:$O$2001,2,FALSE)</f>
        <v>45282</v>
      </c>
      <c r="W1514" s="15">
        <f>VLOOKUP(Table1[[#This Row],[Sales_ID]],Sales!$A$2:$O$2001,12,FALSE)</f>
        <v>2</v>
      </c>
      <c r="X1514" s="16" t="str">
        <f>TEXT(VLOOKUP(Table1[[#This Row],[Sales_ID]],Sales!$A$2:$O$2001,13,FALSE),"₹#,##0")</f>
        <v>₹834</v>
      </c>
      <c r="Y1514" s="51">
        <f>VLOOKUP(Table1[[#This Row],[Sales_ID]],Sales!$A$2:$O$2001,14,FALSE)</f>
        <v>0.06</v>
      </c>
      <c r="Z1514" s="11" t="str">
        <f>VLOOKUP(Table1[[#This Row],[Sales_ID]],Sales!$A$2:$O$2001,10,FALSE)</f>
        <v>PayPal</v>
      </c>
      <c r="AA1514" s="50">
        <f>VLOOKUP(Table1[[#This Row],[Sales_ID]],Sales!$A$2:$O$2001,15,FALSE)</f>
        <v>1567.356</v>
      </c>
    </row>
    <row r="1515" spans="1:27" x14ac:dyDescent="0.3">
      <c r="A1515" s="11" t="s">
        <v>619</v>
      </c>
      <c r="B1515" s="11" t="str">
        <f>PROPER(VLOOKUP(A1515,Customer!$A$2:$J$501,9,FALSE))</f>
        <v>Kimberly Brooks</v>
      </c>
      <c r="C1515" s="11" t="str">
        <f>PROPER(VLOOKUP(A1515,Customer!$A$2:$H$501,3,FALSE))</f>
        <v>42</v>
      </c>
      <c r="D1515" s="11" t="str">
        <f>PROPER(VLOOKUP(A1515,Customer!$A$2:$H$501,4,FALSE))</f>
        <v>Male</v>
      </c>
      <c r="E1515" s="11" t="str">
        <f>PROPER(VLOOKUP(A1515,Customer!$A$2:$H$501,5,FALSE))</f>
        <v>Kingfort</v>
      </c>
      <c r="F1515" s="11" t="str">
        <f>PROPER(VLOOKUP(A1515,Customer!$A$2:$H$501,6,FALSE))</f>
        <v>New Mexico</v>
      </c>
      <c r="G1515" s="11" t="str">
        <f>VLOOKUP(A1515,Customer!$A$2:$H$501,7,FALSE)</f>
        <v>USA</v>
      </c>
      <c r="H1515" s="11" t="str">
        <f>PROPER(VLOOKUP(A1515,Customer!$A$1:$J$501,10,FALSE))</f>
        <v>Silver</v>
      </c>
      <c r="I1515" s="11" t="s">
        <v>1608</v>
      </c>
      <c r="J1515" s="11" t="str">
        <f>VLOOKUP(I1515, Product!$A$2:$H$501, 2,FALSE)</f>
        <v>Stainless Steel Cutlery Set</v>
      </c>
      <c r="K1515" s="11" t="str">
        <f>VLOOKUP(I1515,Product!$A$2:$H$501,3,FALSE)</f>
        <v>Home</v>
      </c>
      <c r="L1515" s="11" t="str">
        <f>VLOOKUP(I1515, Product!$A$2:$H$501, 4,FALSE)</f>
        <v>Kitchen</v>
      </c>
      <c r="M1515" s="11" t="str">
        <f>VLOOKUP(I1515, Product!$A$2:$H$501,5,FALSE)</f>
        <v>Stevens, Fernandez and Martin</v>
      </c>
      <c r="N1515" s="12">
        <f>VLOOKUP(I1515, Product!$A$2:$I$501,8,FALSE)</f>
        <v>19.52</v>
      </c>
      <c r="O1515" s="12">
        <f>VLOOKUP(I1515, Product!$A$2:$I$501,9,FALSE)</f>
        <v>57</v>
      </c>
      <c r="P1515" s="11" t="s">
        <v>1782</v>
      </c>
      <c r="Q1515" s="11" t="str">
        <f>VLOOKUP(P1515,Store_Dim!$A$2:$E$21,2,FALSE)</f>
        <v>Bean, Jones and Park</v>
      </c>
      <c r="R1515" s="11" t="str">
        <f>VLOOKUP(P1515,Store_Dim!$A$2:$E$21,3,FALSE)</f>
        <v>West</v>
      </c>
      <c r="S1515" s="11" t="str">
        <f>VLOOKUP(P1515,Store_Dim!$A$2:$E$21,4,FALSE)</f>
        <v>Thompsonborough</v>
      </c>
      <c r="T1515" s="11" t="str">
        <f>VLOOKUP(P1515,Store_Dim!$A$2:$E$21,5,FALSE)</f>
        <v>Online</v>
      </c>
      <c r="U1515" s="11" t="s">
        <v>2386</v>
      </c>
      <c r="V1515" s="14">
        <f>VLOOKUP(Table1[[#This Row],[Sales_ID]],Sales!$A$2:$O$2001,2,FALSE)</f>
        <v>45326</v>
      </c>
      <c r="W1515" s="15">
        <f>VLOOKUP(Table1[[#This Row],[Sales_ID]],Sales!$A$2:$O$2001,12,FALSE)</f>
        <v>3</v>
      </c>
      <c r="X1515" s="16" t="str">
        <f>TEXT(VLOOKUP(Table1[[#This Row],[Sales_ID]],Sales!$A$2:$O$2001,13,FALSE),"₹#,##0")</f>
        <v>₹330</v>
      </c>
      <c r="Y1515" s="51">
        <f>VLOOKUP(Table1[[#This Row],[Sales_ID]],Sales!$A$2:$O$2001,14,FALSE)</f>
        <v>0.2</v>
      </c>
      <c r="Z1515" s="11" t="str">
        <f>VLOOKUP(Table1[[#This Row],[Sales_ID]],Sales!$A$2:$O$2001,10,FALSE)</f>
        <v>Credit Card</v>
      </c>
      <c r="AA1515" s="50">
        <f>VLOOKUP(Table1[[#This Row],[Sales_ID]],Sales!$A$2:$O$2001,15,FALSE)</f>
        <v>792.09600000000012</v>
      </c>
    </row>
    <row r="1516" spans="1:27" x14ac:dyDescent="0.3">
      <c r="A1516" s="11" t="s">
        <v>601</v>
      </c>
      <c r="B1516" s="11" t="str">
        <f>PROPER(VLOOKUP(A1516,Customer!$A$2:$J$501,9,FALSE))</f>
        <v>Melissa Hamilton</v>
      </c>
      <c r="C1516" s="11" t="str">
        <f>PROPER(VLOOKUP(A1516,Customer!$A$2:$H$501,3,FALSE))</f>
        <v>23</v>
      </c>
      <c r="D1516" s="11" t="str">
        <f>PROPER(VLOOKUP(A1516,Customer!$A$2:$H$501,4,FALSE))</f>
        <v>Female</v>
      </c>
      <c r="E1516" s="11" t="str">
        <f>PROPER(VLOOKUP(A1516,Customer!$A$2:$H$501,5,FALSE))</f>
        <v>Hutchinsonville</v>
      </c>
      <c r="F1516" s="11" t="str">
        <f>PROPER(VLOOKUP(A1516,Customer!$A$2:$H$501,6,FALSE))</f>
        <v>Oklahoma</v>
      </c>
      <c r="G1516" s="11" t="str">
        <f>VLOOKUP(A1516,Customer!$A$2:$H$501,7,FALSE)</f>
        <v>USA</v>
      </c>
      <c r="H1516" s="11" t="str">
        <f>PROPER(VLOOKUP(A1516,Customer!$A$1:$J$501,10,FALSE))</f>
        <v>Silver</v>
      </c>
      <c r="I1516" s="11" t="s">
        <v>1570</v>
      </c>
      <c r="J1516" s="11" t="str">
        <f>VLOOKUP(I1516, Product!$A$2:$H$501, 2,FALSE)</f>
        <v>HD Smart TV Stick</v>
      </c>
      <c r="K1516" s="11" t="str">
        <f>VLOOKUP(I1516,Product!$A$2:$H$501,3,FALSE)</f>
        <v>Electronics</v>
      </c>
      <c r="L1516" s="11" t="str">
        <f>VLOOKUP(I1516, Product!$A$2:$H$501, 4,FALSE)</f>
        <v>Accessories</v>
      </c>
      <c r="M1516" s="11" t="str">
        <f>VLOOKUP(I1516, Product!$A$2:$H$501,5,FALSE)</f>
        <v>Gibson, Hobbs and Weaver</v>
      </c>
      <c r="N1516" s="12">
        <f>VLOOKUP(I1516, Product!$A$2:$I$501,8,FALSE)</f>
        <v>449.4</v>
      </c>
      <c r="O1516" s="12">
        <f>VLOOKUP(I1516, Product!$A$2:$I$501,9,FALSE)</f>
        <v>274.7</v>
      </c>
      <c r="P1516" s="11" t="s">
        <v>1807</v>
      </c>
      <c r="Q1516" s="11" t="str">
        <f>VLOOKUP(P1516,Store_Dim!$A$2:$E$21,2,FALSE)</f>
        <v>Holloway Ltd</v>
      </c>
      <c r="R1516" s="11" t="str">
        <f>VLOOKUP(P1516,Store_Dim!$A$2:$E$21,3,FALSE)</f>
        <v>North</v>
      </c>
      <c r="S1516" s="11" t="str">
        <f>VLOOKUP(P1516,Store_Dim!$A$2:$E$21,4,FALSE)</f>
        <v>Bensonhaven</v>
      </c>
      <c r="T1516" s="11" t="str">
        <f>VLOOKUP(P1516,Store_Dim!$A$2:$E$21,5,FALSE)</f>
        <v>Flagship</v>
      </c>
      <c r="U1516" s="11" t="s">
        <v>2387</v>
      </c>
      <c r="V1516" s="14">
        <f>VLOOKUP(Table1[[#This Row],[Sales_ID]],Sales!$A$2:$O$2001,2,FALSE)</f>
        <v>45459</v>
      </c>
      <c r="W1516" s="15">
        <f>VLOOKUP(Table1[[#This Row],[Sales_ID]],Sales!$A$2:$O$2001,12,FALSE)</f>
        <v>2</v>
      </c>
      <c r="X1516" s="16" t="str">
        <f>TEXT(VLOOKUP(Table1[[#This Row],[Sales_ID]],Sales!$A$2:$O$2001,13,FALSE),"₹#,##0")</f>
        <v>₹813</v>
      </c>
      <c r="Y1516" s="51">
        <f>VLOOKUP(Table1[[#This Row],[Sales_ID]],Sales!$A$2:$O$2001,14,FALSE)</f>
        <v>0.06</v>
      </c>
      <c r="Z1516" s="11" t="str">
        <f>VLOOKUP(Table1[[#This Row],[Sales_ID]],Sales!$A$2:$O$2001,10,FALSE)</f>
        <v>PayPal</v>
      </c>
      <c r="AA1516" s="50">
        <f>VLOOKUP(Table1[[#This Row],[Sales_ID]],Sales!$A$2:$O$2001,15,FALSE)</f>
        <v>1528.4588000000001</v>
      </c>
    </row>
    <row r="1517" spans="1:27" x14ac:dyDescent="0.3">
      <c r="A1517" s="11" t="s">
        <v>110</v>
      </c>
      <c r="B1517" s="11" t="str">
        <f>PROPER(VLOOKUP(A1517,Customer!$A$2:$J$501,9,FALSE))</f>
        <v>Amber Carlson</v>
      </c>
      <c r="C1517" s="11" t="str">
        <f>PROPER(VLOOKUP(A1517,Customer!$A$2:$H$501,3,FALSE))</f>
        <v>18</v>
      </c>
      <c r="D1517" s="11" t="str">
        <f>PROPER(VLOOKUP(A1517,Customer!$A$2:$H$501,4,FALSE))</f>
        <v>Female</v>
      </c>
      <c r="E1517" s="11" t="str">
        <f>PROPER(VLOOKUP(A1517,Customer!$A$2:$H$501,5,FALSE))</f>
        <v>East Michellemouth</v>
      </c>
      <c r="F1517" s="11" t="str">
        <f>PROPER(VLOOKUP(A1517,Customer!$A$2:$H$501,6,FALSE))</f>
        <v>Missouri</v>
      </c>
      <c r="G1517" s="11" t="str">
        <f>VLOOKUP(A1517,Customer!$A$2:$H$501,7,FALSE)</f>
        <v>USA</v>
      </c>
      <c r="H1517" s="11" t="str">
        <f>PROPER(VLOOKUP(A1517,Customer!$A$1:$J$501,10,FALSE))</f>
        <v>Gold</v>
      </c>
      <c r="I1517" s="11" t="s">
        <v>1546</v>
      </c>
      <c r="J1517" s="11" t="str">
        <f>VLOOKUP(I1517, Product!$A$2:$H$501, 2,FALSE)</f>
        <v>Men's Graphic T-Shirt</v>
      </c>
      <c r="K1517" s="11" t="str">
        <f>VLOOKUP(I1517,Product!$A$2:$H$501,3,FALSE)</f>
        <v>Clothing</v>
      </c>
      <c r="L1517" s="11" t="str">
        <f>VLOOKUP(I1517, Product!$A$2:$H$501, 4,FALSE)</f>
        <v>Tops</v>
      </c>
      <c r="M1517" s="11" t="str">
        <f>VLOOKUP(I1517, Product!$A$2:$H$501,5,FALSE)</f>
        <v>Terry-Moore</v>
      </c>
      <c r="N1517" s="12">
        <f>VLOOKUP(I1517, Product!$A$2:$I$501,8,FALSE)</f>
        <v>342.56</v>
      </c>
      <c r="O1517" s="12">
        <f>VLOOKUP(I1517, Product!$A$2:$I$501,9,FALSE)</f>
        <v>181</v>
      </c>
      <c r="P1517" s="11" t="s">
        <v>1761</v>
      </c>
      <c r="Q1517" s="11" t="str">
        <f>VLOOKUP(P1517,Store_Dim!$A$2:$E$21,2,FALSE)</f>
        <v>Black-Horn</v>
      </c>
      <c r="R1517" s="11" t="str">
        <f>VLOOKUP(P1517,Store_Dim!$A$2:$E$21,3,FALSE)</f>
        <v>South</v>
      </c>
      <c r="S1517" s="11" t="str">
        <f>VLOOKUP(P1517,Store_Dim!$A$2:$E$21,4,FALSE)</f>
        <v>North Nancyview</v>
      </c>
      <c r="T1517" s="11" t="str">
        <f>VLOOKUP(P1517,Store_Dim!$A$2:$E$21,5,FALSE)</f>
        <v>Outlet</v>
      </c>
      <c r="U1517" s="11" t="s">
        <v>2388</v>
      </c>
      <c r="V1517" s="14">
        <f>VLOOKUP(Table1[[#This Row],[Sales_ID]],Sales!$A$2:$O$2001,2,FALSE)</f>
        <v>45715</v>
      </c>
      <c r="W1517" s="15">
        <f>VLOOKUP(Table1[[#This Row],[Sales_ID]],Sales!$A$2:$O$2001,12,FALSE)</f>
        <v>4</v>
      </c>
      <c r="X1517" s="16" t="str">
        <f>TEXT(VLOOKUP(Table1[[#This Row],[Sales_ID]],Sales!$A$2:$O$2001,13,FALSE),"₹#,##0")</f>
        <v>₹205</v>
      </c>
      <c r="Y1517" s="51">
        <f>VLOOKUP(Table1[[#This Row],[Sales_ID]],Sales!$A$2:$O$2001,14,FALSE)</f>
        <v>0.03</v>
      </c>
      <c r="Z1517" s="11" t="str">
        <f>VLOOKUP(Table1[[#This Row],[Sales_ID]],Sales!$A$2:$O$2001,10,FALSE)</f>
        <v>PayPal</v>
      </c>
      <c r="AA1517" s="50">
        <f>VLOOKUP(Table1[[#This Row],[Sales_ID]],Sales!$A$2:$O$2001,15,FALSE)</f>
        <v>794.62400000000002</v>
      </c>
    </row>
    <row r="1518" spans="1:27" x14ac:dyDescent="0.3">
      <c r="A1518" s="11" t="s">
        <v>55</v>
      </c>
      <c r="B1518" s="11" t="str">
        <f>PROPER(VLOOKUP(A1518,Customer!$A$2:$J$501,9,FALSE))</f>
        <v>Brian Lopez</v>
      </c>
      <c r="C1518" s="11" t="str">
        <f>PROPER(VLOOKUP(A1518,Customer!$A$2:$H$501,3,FALSE))</f>
        <v>28</v>
      </c>
      <c r="D1518" s="11" t="str">
        <f>PROPER(VLOOKUP(A1518,Customer!$A$2:$H$501,4,FALSE))</f>
        <v>Female</v>
      </c>
      <c r="E1518" s="11" t="str">
        <f>PROPER(VLOOKUP(A1518,Customer!$A$2:$H$501,5,FALSE))</f>
        <v>East Krista</v>
      </c>
      <c r="F1518" s="11" t="str">
        <f>PROPER(VLOOKUP(A1518,Customer!$A$2:$H$501,6,FALSE))</f>
        <v>New York</v>
      </c>
      <c r="G1518" s="11" t="str">
        <f>VLOOKUP(A1518,Customer!$A$2:$H$501,7,FALSE)</f>
        <v>USA</v>
      </c>
      <c r="H1518" s="11" t="str">
        <f>PROPER(VLOOKUP(A1518,Customer!$A$1:$J$501,10,FALSE))</f>
        <v>Gold</v>
      </c>
      <c r="I1518" s="11" t="s">
        <v>1551</v>
      </c>
      <c r="J1518" s="11" t="str">
        <f>VLOOKUP(I1518, Product!$A$2:$H$501, 2,FALSE)</f>
        <v>Men's Running Jacket</v>
      </c>
      <c r="K1518" s="11" t="str">
        <f>VLOOKUP(I1518,Product!$A$2:$H$501,3,FALSE)</f>
        <v>Clothing</v>
      </c>
      <c r="L1518" s="11" t="str">
        <f>VLOOKUP(I1518, Product!$A$2:$H$501, 4,FALSE)</f>
        <v>Outerwear</v>
      </c>
      <c r="M1518" s="11" t="str">
        <f>VLOOKUP(I1518, Product!$A$2:$H$501,5,FALSE)</f>
        <v>Pineda Ltd</v>
      </c>
      <c r="N1518" s="12">
        <f>VLOOKUP(I1518, Product!$A$2:$I$501,8,FALSE)</f>
        <v>364.67</v>
      </c>
      <c r="O1518" s="12">
        <f>VLOOKUP(I1518, Product!$A$2:$I$501,9,FALSE)</f>
        <v>452</v>
      </c>
      <c r="P1518" s="11" t="s">
        <v>1766</v>
      </c>
      <c r="Q1518" s="11" t="str">
        <f>VLOOKUP(P1518,Store_Dim!$A$2:$E$21,2,FALSE)</f>
        <v>Johnson-Wright</v>
      </c>
      <c r="R1518" s="11" t="str">
        <f>VLOOKUP(P1518,Store_Dim!$A$2:$E$21,3,FALSE)</f>
        <v>North</v>
      </c>
      <c r="S1518" s="11" t="str">
        <f>VLOOKUP(P1518,Store_Dim!$A$2:$E$21,4,FALSE)</f>
        <v>Hoodberg</v>
      </c>
      <c r="T1518" s="11" t="str">
        <f>VLOOKUP(P1518,Store_Dim!$A$2:$E$21,5,FALSE)</f>
        <v>Outlet</v>
      </c>
      <c r="U1518" s="11" t="s">
        <v>2389</v>
      </c>
      <c r="V1518" s="14">
        <f>VLOOKUP(Table1[[#This Row],[Sales_ID]],Sales!$A$2:$O$2001,2,FALSE)</f>
        <v>45223</v>
      </c>
      <c r="W1518" s="15">
        <f>VLOOKUP(Table1[[#This Row],[Sales_ID]],Sales!$A$2:$O$2001,12,FALSE)</f>
        <v>3</v>
      </c>
      <c r="X1518" s="16" t="str">
        <f>TEXT(VLOOKUP(Table1[[#This Row],[Sales_ID]],Sales!$A$2:$O$2001,13,FALSE),"₹#,##0")</f>
        <v>₹728</v>
      </c>
      <c r="Y1518" s="51">
        <f>VLOOKUP(Table1[[#This Row],[Sales_ID]],Sales!$A$2:$O$2001,14,FALSE)</f>
        <v>0.01</v>
      </c>
      <c r="Z1518" s="11" t="str">
        <f>VLOOKUP(Table1[[#This Row],[Sales_ID]],Sales!$A$2:$O$2001,10,FALSE)</f>
        <v>Credit Card</v>
      </c>
      <c r="AA1518" s="50">
        <f>VLOOKUP(Table1[[#This Row],[Sales_ID]],Sales!$A$2:$O$2001,15,FALSE)</f>
        <v>2163.1104</v>
      </c>
    </row>
    <row r="1519" spans="1:27" x14ac:dyDescent="0.3">
      <c r="A1519" s="11" t="s">
        <v>1397</v>
      </c>
      <c r="B1519" s="11" t="str">
        <f>PROPER(VLOOKUP(A1519,Customer!$A$2:$J$501,9,FALSE))</f>
        <v>Jeffery Wolf</v>
      </c>
      <c r="C1519" s="11" t="str">
        <f>PROPER(VLOOKUP(A1519,Customer!$A$2:$H$501,3,FALSE))</f>
        <v>60</v>
      </c>
      <c r="D1519" s="11" t="str">
        <f>PROPER(VLOOKUP(A1519,Customer!$A$2:$H$501,4,FALSE))</f>
        <v>Female</v>
      </c>
      <c r="E1519" s="11" t="str">
        <f>PROPER(VLOOKUP(A1519,Customer!$A$2:$H$501,5,FALSE))</f>
        <v>New Laura</v>
      </c>
      <c r="F1519" s="11" t="str">
        <f>PROPER(VLOOKUP(A1519,Customer!$A$2:$H$501,6,FALSE))</f>
        <v>Mississippi</v>
      </c>
      <c r="G1519" s="11" t="str">
        <f>VLOOKUP(A1519,Customer!$A$2:$H$501,7,FALSE)</f>
        <v>USA</v>
      </c>
      <c r="H1519" s="11" t="str">
        <f>PROPER(VLOOKUP(A1519,Customer!$A$1:$J$501,10,FALSE))</f>
        <v>Bronze</v>
      </c>
      <c r="I1519" s="11" t="s">
        <v>1666</v>
      </c>
      <c r="J1519" s="11" t="str">
        <f>VLOOKUP(I1519, Product!$A$2:$H$501, 2,FALSE)</f>
        <v>Men's Hair Styling Gel</v>
      </c>
      <c r="K1519" s="11" t="str">
        <f>VLOOKUP(I1519,Product!$A$2:$H$501,3,FALSE)</f>
        <v>Beauty</v>
      </c>
      <c r="L1519" s="11" t="str">
        <f>VLOOKUP(I1519, Product!$A$2:$H$501, 4,FALSE)</f>
        <v>Haircare</v>
      </c>
      <c r="M1519" s="11" t="str">
        <f>VLOOKUP(I1519, Product!$A$2:$H$501,5,FALSE)</f>
        <v>Cline-Mccarthy</v>
      </c>
      <c r="N1519" s="12">
        <f>VLOOKUP(I1519, Product!$A$2:$I$501,8,FALSE)</f>
        <v>17.309999999999999</v>
      </c>
      <c r="O1519" s="12">
        <f>VLOOKUP(I1519, Product!$A$2:$I$501,9,FALSE)</f>
        <v>399</v>
      </c>
      <c r="P1519" s="11" t="s">
        <v>1779</v>
      </c>
      <c r="Q1519" s="11" t="str">
        <f>VLOOKUP(P1519,Store_Dim!$A$2:$E$21,2,FALSE)</f>
        <v>Martinez-Mullins</v>
      </c>
      <c r="R1519" s="11" t="str">
        <f>VLOOKUP(P1519,Store_Dim!$A$2:$E$21,3,FALSE)</f>
        <v>South</v>
      </c>
      <c r="S1519" s="11" t="str">
        <f>VLOOKUP(P1519,Store_Dim!$A$2:$E$21,4,FALSE)</f>
        <v>Williamsfurt</v>
      </c>
      <c r="T1519" s="11" t="str">
        <f>VLOOKUP(P1519,Store_Dim!$A$2:$E$21,5,FALSE)</f>
        <v>Online</v>
      </c>
      <c r="U1519" s="11" t="s">
        <v>2390</v>
      </c>
      <c r="V1519" s="14">
        <f>VLOOKUP(Table1[[#This Row],[Sales_ID]],Sales!$A$2:$O$2001,2,FALSE)</f>
        <v>45507</v>
      </c>
      <c r="W1519" s="15">
        <f>VLOOKUP(Table1[[#This Row],[Sales_ID]],Sales!$A$2:$O$2001,12,FALSE)</f>
        <v>3</v>
      </c>
      <c r="X1519" s="16" t="str">
        <f>TEXT(VLOOKUP(Table1[[#This Row],[Sales_ID]],Sales!$A$2:$O$2001,13,FALSE),"₹#,##0")</f>
        <v>₹836</v>
      </c>
      <c r="Y1519" s="51">
        <f>VLOOKUP(Table1[[#This Row],[Sales_ID]],Sales!$A$2:$O$2001,14,FALSE)</f>
        <v>0</v>
      </c>
      <c r="Z1519" s="11" t="str">
        <f>VLOOKUP(Table1[[#This Row],[Sales_ID]],Sales!$A$2:$O$2001,10,FALSE)</f>
        <v>Credit Card</v>
      </c>
      <c r="AA1519" s="50">
        <f>VLOOKUP(Table1[[#This Row],[Sales_ID]],Sales!$A$2:$O$2001,15,FALSE)</f>
        <v>2509.1999999999998</v>
      </c>
    </row>
    <row r="1520" spans="1:27" x14ac:dyDescent="0.3">
      <c r="A1520" s="11" t="s">
        <v>502</v>
      </c>
      <c r="B1520" s="11" t="str">
        <f>PROPER(VLOOKUP(A1520,Customer!$A$2:$J$501,9,FALSE))</f>
        <v>Denise Griffin</v>
      </c>
      <c r="C1520" s="11" t="str">
        <f>PROPER(VLOOKUP(A1520,Customer!$A$2:$H$501,3,FALSE))</f>
        <v>33</v>
      </c>
      <c r="D1520" s="11" t="str">
        <f>PROPER(VLOOKUP(A1520,Customer!$A$2:$H$501,4,FALSE))</f>
        <v>Male</v>
      </c>
      <c r="E1520" s="11" t="str">
        <f>PROPER(VLOOKUP(A1520,Customer!$A$2:$H$501,5,FALSE))</f>
        <v>West Markhaven</v>
      </c>
      <c r="F1520" s="11" t="str">
        <f>PROPER(VLOOKUP(A1520,Customer!$A$2:$H$501,6,FALSE))</f>
        <v>Florida</v>
      </c>
      <c r="G1520" s="11" t="str">
        <f>VLOOKUP(A1520,Customer!$A$2:$H$501,7,FALSE)</f>
        <v>USA</v>
      </c>
      <c r="H1520" s="11" t="str">
        <f>PROPER(VLOOKUP(A1520,Customer!$A$1:$J$501,10,FALSE))</f>
        <v>Platinum</v>
      </c>
      <c r="I1520" s="11" t="s">
        <v>1728</v>
      </c>
      <c r="J1520" s="11" t="str">
        <f>VLOOKUP(I1520, Product!$A$2:$H$501, 2,FALSE)</f>
        <v>Gaming Mouse Pad XL</v>
      </c>
      <c r="K1520" s="11" t="str">
        <f>VLOOKUP(I1520,Product!$A$2:$H$501,3,FALSE)</f>
        <v>Electronics</v>
      </c>
      <c r="L1520" s="11" t="str">
        <f>VLOOKUP(I1520, Product!$A$2:$H$501, 4,FALSE)</f>
        <v>Accessories</v>
      </c>
      <c r="M1520" s="11" t="str">
        <f>VLOOKUP(I1520, Product!$A$2:$H$501,5,FALSE)</f>
        <v>Sharp, Taylor and Rodriguez</v>
      </c>
      <c r="N1520" s="12">
        <f>VLOOKUP(I1520, Product!$A$2:$I$501,8,FALSE)</f>
        <v>340.14</v>
      </c>
      <c r="O1520" s="12">
        <f>VLOOKUP(I1520, Product!$A$2:$I$501,9,FALSE)</f>
        <v>361</v>
      </c>
      <c r="P1520" s="11" t="s">
        <v>1794</v>
      </c>
      <c r="Q1520" s="11" t="str">
        <f>VLOOKUP(P1520,Store_Dim!$A$2:$E$21,2,FALSE)</f>
        <v>Thomas, Bridges and Harris</v>
      </c>
      <c r="R1520" s="11" t="str">
        <f>VLOOKUP(P1520,Store_Dim!$A$2:$E$21,3,FALSE)</f>
        <v>North</v>
      </c>
      <c r="S1520" s="11" t="str">
        <f>VLOOKUP(P1520,Store_Dim!$A$2:$E$21,4,FALSE)</f>
        <v>Sabrinatown</v>
      </c>
      <c r="T1520" s="11" t="str">
        <f>VLOOKUP(P1520,Store_Dim!$A$2:$E$21,5,FALSE)</f>
        <v>Online</v>
      </c>
      <c r="U1520" s="11" t="s">
        <v>2391</v>
      </c>
      <c r="V1520" s="14">
        <f>VLOOKUP(Table1[[#This Row],[Sales_ID]],Sales!$A$2:$O$2001,2,FALSE)</f>
        <v>45843</v>
      </c>
      <c r="W1520" s="15">
        <f>VLOOKUP(Table1[[#This Row],[Sales_ID]],Sales!$A$2:$O$2001,12,FALSE)</f>
        <v>1</v>
      </c>
      <c r="X1520" s="16" t="str">
        <f>TEXT(VLOOKUP(Table1[[#This Row],[Sales_ID]],Sales!$A$2:$O$2001,13,FALSE),"₹#,##0")</f>
        <v>₹780</v>
      </c>
      <c r="Y1520" s="51">
        <f>VLOOKUP(Table1[[#This Row],[Sales_ID]],Sales!$A$2:$O$2001,14,FALSE)</f>
        <v>0.02</v>
      </c>
      <c r="Z1520" s="11" t="str">
        <f>VLOOKUP(Table1[[#This Row],[Sales_ID]],Sales!$A$2:$O$2001,10,FALSE)</f>
        <v>COD</v>
      </c>
      <c r="AA1520" s="50">
        <f>VLOOKUP(Table1[[#This Row],[Sales_ID]],Sales!$A$2:$O$2001,15,FALSE)</f>
        <v>764.55679999999995</v>
      </c>
    </row>
    <row r="1521" spans="1:27" x14ac:dyDescent="0.3">
      <c r="A1521" s="11" t="s">
        <v>1449</v>
      </c>
      <c r="B1521" s="11" t="str">
        <f>PROPER(VLOOKUP(A1521,Customer!$A$2:$J$501,9,FALSE))</f>
        <v>Manuel Fisher</v>
      </c>
      <c r="C1521" s="11" t="str">
        <f>PROPER(VLOOKUP(A1521,Customer!$A$2:$H$501,3,FALSE))</f>
        <v>21</v>
      </c>
      <c r="D1521" s="11" t="str">
        <f>PROPER(VLOOKUP(A1521,Customer!$A$2:$H$501,4,FALSE))</f>
        <v>Female</v>
      </c>
      <c r="E1521" s="11" t="str">
        <f>PROPER(VLOOKUP(A1521,Customer!$A$2:$H$501,5,FALSE))</f>
        <v>Kanebury</v>
      </c>
      <c r="F1521" s="11" t="str">
        <f>PROPER(VLOOKUP(A1521,Customer!$A$2:$H$501,6,FALSE))</f>
        <v>New Hampshire</v>
      </c>
      <c r="G1521" s="11" t="str">
        <f>VLOOKUP(A1521,Customer!$A$2:$H$501,7,FALSE)</f>
        <v>USA</v>
      </c>
      <c r="H1521" s="11" t="str">
        <f>PROPER(VLOOKUP(A1521,Customer!$A$1:$J$501,10,FALSE))</f>
        <v>Gold</v>
      </c>
      <c r="I1521" s="11" t="s">
        <v>1640</v>
      </c>
      <c r="J1521" s="11" t="str">
        <f>VLOOKUP(I1521, Product!$A$2:$H$501, 2,FALSE)</f>
        <v>Men's Winter Jacket</v>
      </c>
      <c r="K1521" s="11" t="str">
        <f>VLOOKUP(I1521,Product!$A$2:$H$501,3,FALSE)</f>
        <v>Clothing</v>
      </c>
      <c r="L1521" s="11" t="str">
        <f>VLOOKUP(I1521, Product!$A$2:$H$501, 4,FALSE)</f>
        <v>Outerwear</v>
      </c>
      <c r="M1521" s="11" t="str">
        <f>VLOOKUP(I1521, Product!$A$2:$H$501,5,FALSE)</f>
        <v>Kelly, Smith and Perez</v>
      </c>
      <c r="N1521" s="12">
        <f>VLOOKUP(I1521, Product!$A$2:$I$501,8,FALSE)</f>
        <v>167.34</v>
      </c>
      <c r="O1521" s="12">
        <f>VLOOKUP(I1521, Product!$A$2:$I$501,9,FALSE)</f>
        <v>296</v>
      </c>
      <c r="P1521" s="11" t="s">
        <v>1797</v>
      </c>
      <c r="Q1521" s="11" t="str">
        <f>VLOOKUP(P1521,Store_Dim!$A$2:$E$21,2,FALSE)</f>
        <v>Gardner, Humphrey and Contreras</v>
      </c>
      <c r="R1521" s="11" t="str">
        <f>VLOOKUP(P1521,Store_Dim!$A$2:$E$21,3,FALSE)</f>
        <v>East</v>
      </c>
      <c r="S1521" s="11" t="str">
        <f>VLOOKUP(P1521,Store_Dim!$A$2:$E$21,4,FALSE)</f>
        <v>Johnsonville</v>
      </c>
      <c r="T1521" s="11" t="str">
        <f>VLOOKUP(P1521,Store_Dim!$A$2:$E$21,5,FALSE)</f>
        <v>Flagship</v>
      </c>
      <c r="U1521" s="11" t="s">
        <v>2392</v>
      </c>
      <c r="V1521" s="14">
        <f>VLOOKUP(Table1[[#This Row],[Sales_ID]],Sales!$A$2:$O$2001,2,FALSE)</f>
        <v>45804</v>
      </c>
      <c r="W1521" s="15">
        <f>VLOOKUP(Table1[[#This Row],[Sales_ID]],Sales!$A$2:$O$2001,12,FALSE)</f>
        <v>4</v>
      </c>
      <c r="X1521" s="16" t="str">
        <f>TEXT(VLOOKUP(Table1[[#This Row],[Sales_ID]],Sales!$A$2:$O$2001,13,FALSE),"₹#,##0")</f>
        <v>₹354</v>
      </c>
      <c r="Y1521" s="51">
        <f>VLOOKUP(Table1[[#This Row],[Sales_ID]],Sales!$A$2:$O$2001,14,FALSE)</f>
        <v>0.06</v>
      </c>
      <c r="Z1521" s="11" t="str">
        <f>VLOOKUP(Table1[[#This Row],[Sales_ID]],Sales!$A$2:$O$2001,10,FALSE)</f>
        <v>PayPal</v>
      </c>
      <c r="AA1521" s="50">
        <f>VLOOKUP(Table1[[#This Row],[Sales_ID]],Sales!$A$2:$O$2001,15,FALSE)</f>
        <v>1331.4911999999999</v>
      </c>
    </row>
    <row r="1522" spans="1:27" x14ac:dyDescent="0.3">
      <c r="A1522" s="11" t="s">
        <v>1397</v>
      </c>
      <c r="B1522" s="11" t="str">
        <f>PROPER(VLOOKUP(A1522,Customer!$A$2:$J$501,9,FALSE))</f>
        <v>Jeffery Wolf</v>
      </c>
      <c r="C1522" s="11" t="str">
        <f>PROPER(VLOOKUP(A1522,Customer!$A$2:$H$501,3,FALSE))</f>
        <v>60</v>
      </c>
      <c r="D1522" s="11" t="str">
        <f>PROPER(VLOOKUP(A1522,Customer!$A$2:$H$501,4,FALSE))</f>
        <v>Female</v>
      </c>
      <c r="E1522" s="11" t="str">
        <f>PROPER(VLOOKUP(A1522,Customer!$A$2:$H$501,5,FALSE))</f>
        <v>New Laura</v>
      </c>
      <c r="F1522" s="11" t="str">
        <f>PROPER(VLOOKUP(A1522,Customer!$A$2:$H$501,6,FALSE))</f>
        <v>Mississippi</v>
      </c>
      <c r="G1522" s="11" t="str">
        <f>VLOOKUP(A1522,Customer!$A$2:$H$501,7,FALSE)</f>
        <v>USA</v>
      </c>
      <c r="H1522" s="11" t="str">
        <f>PROPER(VLOOKUP(A1522,Customer!$A$1:$J$501,10,FALSE))</f>
        <v>Bronze</v>
      </c>
      <c r="I1522" s="11" t="s">
        <v>1674</v>
      </c>
      <c r="J1522" s="11" t="str">
        <f>VLOOKUP(I1522, Product!$A$2:$H$501, 2,FALSE)</f>
        <v>Organic Sunscreen Lotion</v>
      </c>
      <c r="K1522" s="11" t="str">
        <f>VLOOKUP(I1522,Product!$A$2:$H$501,3,FALSE)</f>
        <v>Beauty</v>
      </c>
      <c r="L1522" s="11" t="str">
        <f>VLOOKUP(I1522, Product!$A$2:$H$501, 4,FALSE)</f>
        <v>Skincare</v>
      </c>
      <c r="M1522" s="11" t="str">
        <f>VLOOKUP(I1522, Product!$A$2:$H$501,5,FALSE)</f>
        <v>Anderson-Riley</v>
      </c>
      <c r="N1522" s="12">
        <f>VLOOKUP(I1522, Product!$A$2:$I$501,8,FALSE)</f>
        <v>266.86</v>
      </c>
      <c r="O1522" s="12">
        <f>VLOOKUP(I1522, Product!$A$2:$I$501,9,FALSE)</f>
        <v>458</v>
      </c>
      <c r="P1522" s="11" t="s">
        <v>1761</v>
      </c>
      <c r="Q1522" s="11" t="str">
        <f>VLOOKUP(P1522,Store_Dim!$A$2:$E$21,2,FALSE)</f>
        <v>Black-Horn</v>
      </c>
      <c r="R1522" s="11" t="str">
        <f>VLOOKUP(P1522,Store_Dim!$A$2:$E$21,3,FALSE)</f>
        <v>South</v>
      </c>
      <c r="S1522" s="11" t="str">
        <f>VLOOKUP(P1522,Store_Dim!$A$2:$E$21,4,FALSE)</f>
        <v>North Nancyview</v>
      </c>
      <c r="T1522" s="11" t="str">
        <f>VLOOKUP(P1522,Store_Dim!$A$2:$E$21,5,FALSE)</f>
        <v>Outlet</v>
      </c>
      <c r="U1522" s="11" t="s">
        <v>2393</v>
      </c>
      <c r="V1522" s="14">
        <f>VLOOKUP(Table1[[#This Row],[Sales_ID]],Sales!$A$2:$O$2001,2,FALSE)</f>
        <v>45602</v>
      </c>
      <c r="W1522" s="15">
        <f>VLOOKUP(Table1[[#This Row],[Sales_ID]],Sales!$A$2:$O$2001,12,FALSE)</f>
        <v>4</v>
      </c>
      <c r="X1522" s="16" t="str">
        <f>TEXT(VLOOKUP(Table1[[#This Row],[Sales_ID]],Sales!$A$2:$O$2001,13,FALSE),"₹#,##0")</f>
        <v>₹282</v>
      </c>
      <c r="Y1522" s="51">
        <f>VLOOKUP(Table1[[#This Row],[Sales_ID]],Sales!$A$2:$O$2001,14,FALSE)</f>
        <v>0.11</v>
      </c>
      <c r="Z1522" s="11" t="str">
        <f>VLOOKUP(Table1[[#This Row],[Sales_ID]],Sales!$A$2:$O$2001,10,FALSE)</f>
        <v>PayPal</v>
      </c>
      <c r="AA1522" s="50">
        <f>VLOOKUP(Table1[[#This Row],[Sales_ID]],Sales!$A$2:$O$2001,15,FALSE)</f>
        <v>1005.6288</v>
      </c>
    </row>
    <row r="1523" spans="1:27" x14ac:dyDescent="0.3">
      <c r="A1523" s="11" t="s">
        <v>1032</v>
      </c>
      <c r="B1523" s="11" t="str">
        <f>PROPER(VLOOKUP(A1523,Customer!$A$2:$J$501,9,FALSE))</f>
        <v>Mario Harvey Jr.</v>
      </c>
      <c r="C1523" s="11" t="str">
        <f>PROPER(VLOOKUP(A1523,Customer!$A$2:$H$501,3,FALSE))</f>
        <v>46</v>
      </c>
      <c r="D1523" s="11" t="str">
        <f>PROPER(VLOOKUP(A1523,Customer!$A$2:$H$501,4,FALSE))</f>
        <v>Male</v>
      </c>
      <c r="E1523" s="11" t="str">
        <f>PROPER(VLOOKUP(A1523,Customer!$A$2:$H$501,5,FALSE))</f>
        <v>Jessicaport</v>
      </c>
      <c r="F1523" s="11" t="str">
        <f>PROPER(VLOOKUP(A1523,Customer!$A$2:$H$501,6,FALSE))</f>
        <v>Minnesota</v>
      </c>
      <c r="G1523" s="11" t="str">
        <f>VLOOKUP(A1523,Customer!$A$2:$H$501,7,FALSE)</f>
        <v>USA</v>
      </c>
      <c r="H1523" s="11" t="str">
        <f>PROPER(VLOOKUP(A1523,Customer!$A$1:$J$501,10,FALSE))</f>
        <v>Platinum</v>
      </c>
      <c r="I1523" s="11" t="s">
        <v>1588</v>
      </c>
      <c r="J1523" s="11" t="str">
        <f>VLOOKUP(I1523, Product!$A$2:$H$501, 2,FALSE)</f>
        <v>Outdoor Sports Water Bottle</v>
      </c>
      <c r="K1523" s="11" t="str">
        <f>VLOOKUP(I1523,Product!$A$2:$H$501,3,FALSE)</f>
        <v>Sports</v>
      </c>
      <c r="L1523" s="11" t="str">
        <f>VLOOKUP(I1523, Product!$A$2:$H$501, 4,FALSE)</f>
        <v>Accessories</v>
      </c>
      <c r="M1523" s="11" t="str">
        <f>VLOOKUP(I1523, Product!$A$2:$H$501,5,FALSE)</f>
        <v>Soto-Ellis</v>
      </c>
      <c r="N1523" s="12">
        <f>VLOOKUP(I1523, Product!$A$2:$I$501,8,FALSE)</f>
        <v>131.51</v>
      </c>
      <c r="O1523" s="12">
        <f>VLOOKUP(I1523, Product!$A$2:$I$501,9,FALSE)</f>
        <v>281.95833333333331</v>
      </c>
      <c r="P1523" s="11" t="s">
        <v>1776</v>
      </c>
      <c r="Q1523" s="11" t="str">
        <f>VLOOKUP(P1523,Store_Dim!$A$2:$E$21,2,FALSE)</f>
        <v>Benson-Elliott</v>
      </c>
      <c r="R1523" s="11" t="str">
        <f>VLOOKUP(P1523,Store_Dim!$A$2:$E$21,3,FALSE)</f>
        <v>East</v>
      </c>
      <c r="S1523" s="11" t="str">
        <f>VLOOKUP(P1523,Store_Dim!$A$2:$E$21,4,FALSE)</f>
        <v>Port Josephberg</v>
      </c>
      <c r="T1523" s="11" t="str">
        <f>VLOOKUP(P1523,Store_Dim!$A$2:$E$21,5,FALSE)</f>
        <v>Online</v>
      </c>
      <c r="U1523" s="11" t="s">
        <v>2394</v>
      </c>
      <c r="V1523" s="14">
        <f>VLOOKUP(Table1[[#This Row],[Sales_ID]],Sales!$A$2:$O$2001,2,FALSE)</f>
        <v>45446</v>
      </c>
      <c r="W1523" s="15">
        <f>VLOOKUP(Table1[[#This Row],[Sales_ID]],Sales!$A$2:$O$2001,12,FALSE)</f>
        <v>2</v>
      </c>
      <c r="X1523" s="16" t="str">
        <f>TEXT(VLOOKUP(Table1[[#This Row],[Sales_ID]],Sales!$A$2:$O$2001,13,FALSE),"₹#,##0")</f>
        <v>₹741</v>
      </c>
      <c r="Y1523" s="51">
        <f>VLOOKUP(Table1[[#This Row],[Sales_ID]],Sales!$A$2:$O$2001,14,FALSE)</f>
        <v>0.02</v>
      </c>
      <c r="Z1523" s="11" t="str">
        <f>VLOOKUP(Table1[[#This Row],[Sales_ID]],Sales!$A$2:$O$2001,10,FALSE)</f>
        <v>PayPal</v>
      </c>
      <c r="AA1523" s="50">
        <f>VLOOKUP(Table1[[#This Row],[Sales_ID]],Sales!$A$2:$O$2001,15,FALSE)</f>
        <v>1451.7328</v>
      </c>
    </row>
    <row r="1524" spans="1:27" x14ac:dyDescent="0.3">
      <c r="A1524" s="11" t="s">
        <v>372</v>
      </c>
      <c r="B1524" s="11" t="str">
        <f>PROPER(VLOOKUP(A1524,Customer!$A$2:$J$501,9,FALSE))</f>
        <v>Lance Baker</v>
      </c>
      <c r="C1524" s="11" t="str">
        <f>PROPER(VLOOKUP(A1524,Customer!$A$2:$H$501,3,FALSE))</f>
        <v>50</v>
      </c>
      <c r="D1524" s="11" t="str">
        <f>PROPER(VLOOKUP(A1524,Customer!$A$2:$H$501,4,FALSE))</f>
        <v>Female</v>
      </c>
      <c r="E1524" s="11" t="str">
        <f>PROPER(VLOOKUP(A1524,Customer!$A$2:$H$501,5,FALSE))</f>
        <v>Port Victoria</v>
      </c>
      <c r="F1524" s="11" t="str">
        <f>PROPER(VLOOKUP(A1524,Customer!$A$2:$H$501,6,FALSE))</f>
        <v>Florida</v>
      </c>
      <c r="G1524" s="11" t="str">
        <f>VLOOKUP(A1524,Customer!$A$2:$H$501,7,FALSE)</f>
        <v>USA</v>
      </c>
      <c r="H1524" s="11" t="str">
        <f>PROPER(VLOOKUP(A1524,Customer!$A$1:$J$501,10,FALSE))</f>
        <v>Gold</v>
      </c>
      <c r="I1524" s="11" t="s">
        <v>1660</v>
      </c>
      <c r="J1524" s="11" t="str">
        <f>VLOOKUP(I1524, Product!$A$2:$H$501, 2,FALSE)</f>
        <v>Premium Blanket Throw</v>
      </c>
      <c r="K1524" s="11" t="str">
        <f>VLOOKUP(I1524,Product!$A$2:$H$501,3,FALSE)</f>
        <v>Home</v>
      </c>
      <c r="L1524" s="11" t="str">
        <f>VLOOKUP(I1524, Product!$A$2:$H$501, 4,FALSE)</f>
        <v>Decor</v>
      </c>
      <c r="M1524" s="11" t="str">
        <f>VLOOKUP(I1524, Product!$A$2:$H$501,5,FALSE)</f>
        <v>Hernandez, Kennedy and Porter</v>
      </c>
      <c r="N1524" s="12">
        <f>VLOOKUP(I1524, Product!$A$2:$I$501,8,FALSE)</f>
        <v>461.47</v>
      </c>
      <c r="O1524" s="12">
        <f>VLOOKUP(I1524, Product!$A$2:$I$501,9,FALSE)</f>
        <v>190</v>
      </c>
      <c r="P1524" s="11" t="s">
        <v>1786</v>
      </c>
      <c r="Q1524" s="11" t="str">
        <f>VLOOKUP(P1524,Store_Dim!$A$2:$E$21,2,FALSE)</f>
        <v>Moore, Padilla and Butler</v>
      </c>
      <c r="R1524" s="11" t="str">
        <f>VLOOKUP(P1524,Store_Dim!$A$2:$E$21,3,FALSE)</f>
        <v>South</v>
      </c>
      <c r="S1524" s="11" t="str">
        <f>VLOOKUP(P1524,Store_Dim!$A$2:$E$21,4,FALSE)</f>
        <v>East Johnstad</v>
      </c>
      <c r="T1524" s="11" t="str">
        <f>VLOOKUP(P1524,Store_Dim!$A$2:$E$21,5,FALSE)</f>
        <v>Flagship</v>
      </c>
      <c r="U1524" s="11" t="s">
        <v>2395</v>
      </c>
      <c r="V1524" s="14">
        <f>VLOOKUP(Table1[[#This Row],[Sales_ID]],Sales!$A$2:$O$2001,2,FALSE)</f>
        <v>45384</v>
      </c>
      <c r="W1524" s="15">
        <f>VLOOKUP(Table1[[#This Row],[Sales_ID]],Sales!$A$2:$O$2001,12,FALSE)</f>
        <v>3</v>
      </c>
      <c r="X1524" s="16" t="str">
        <f>TEXT(VLOOKUP(Table1[[#This Row],[Sales_ID]],Sales!$A$2:$O$2001,13,FALSE),"₹#,##0")</f>
        <v>₹601</v>
      </c>
      <c r="Y1524" s="51">
        <f>VLOOKUP(Table1[[#This Row],[Sales_ID]],Sales!$A$2:$O$2001,14,FALSE)</f>
        <v>0.28999999999999998</v>
      </c>
      <c r="Z1524" s="11" t="str">
        <f>VLOOKUP(Table1[[#This Row],[Sales_ID]],Sales!$A$2:$O$2001,10,FALSE)</f>
        <v>COD</v>
      </c>
      <c r="AA1524" s="50">
        <f>VLOOKUP(Table1[[#This Row],[Sales_ID]],Sales!$A$2:$O$2001,15,FALSE)</f>
        <v>1279.2354</v>
      </c>
    </row>
    <row r="1525" spans="1:27" x14ac:dyDescent="0.3">
      <c r="A1525" s="11" t="s">
        <v>1440</v>
      </c>
      <c r="B1525" s="11" t="str">
        <f>PROPER(VLOOKUP(A1525,Customer!$A$2:$J$501,9,FALSE))</f>
        <v>Michael Foley</v>
      </c>
      <c r="C1525" s="11" t="str">
        <f>PROPER(VLOOKUP(A1525,Customer!$A$2:$H$501,3,FALSE))</f>
        <v>63</v>
      </c>
      <c r="D1525" s="11" t="str">
        <f>PROPER(VLOOKUP(A1525,Customer!$A$2:$H$501,4,FALSE))</f>
        <v>Female</v>
      </c>
      <c r="E1525" s="11" t="str">
        <f>PROPER(VLOOKUP(A1525,Customer!$A$2:$H$501,5,FALSE))</f>
        <v>Oneillfurt</v>
      </c>
      <c r="F1525" s="11" t="str">
        <f>PROPER(VLOOKUP(A1525,Customer!$A$2:$H$501,6,FALSE))</f>
        <v>Vermont</v>
      </c>
      <c r="G1525" s="11" t="str">
        <f>VLOOKUP(A1525,Customer!$A$2:$H$501,7,FALSE)</f>
        <v>USA</v>
      </c>
      <c r="H1525" s="11" t="str">
        <f>PROPER(VLOOKUP(A1525,Customer!$A$1:$J$501,10,FALSE))</f>
        <v>Gold</v>
      </c>
      <c r="I1525" s="11" t="s">
        <v>1642</v>
      </c>
      <c r="J1525" s="11" t="str">
        <f>VLOOKUP(I1525, Product!$A$2:$H$501, 2,FALSE)</f>
        <v>Makeup Brush Set</v>
      </c>
      <c r="K1525" s="11" t="str">
        <f>VLOOKUP(I1525,Product!$A$2:$H$501,3,FALSE)</f>
        <v>Beauty</v>
      </c>
      <c r="L1525" s="11" t="str">
        <f>VLOOKUP(I1525, Product!$A$2:$H$501, 4,FALSE)</f>
        <v>Makeup</v>
      </c>
      <c r="M1525" s="11" t="str">
        <f>VLOOKUP(I1525, Product!$A$2:$H$501,5,FALSE)</f>
        <v>Cook Inc</v>
      </c>
      <c r="N1525" s="12">
        <f>VLOOKUP(I1525, Product!$A$2:$I$501,8,FALSE)</f>
        <v>250.41615384615383</v>
      </c>
      <c r="O1525" s="12">
        <f>VLOOKUP(I1525, Product!$A$2:$I$501,9,FALSE)</f>
        <v>431</v>
      </c>
      <c r="P1525" s="11" t="s">
        <v>1799</v>
      </c>
      <c r="Q1525" s="11" t="str">
        <f>VLOOKUP(P1525,Store_Dim!$A$2:$E$21,2,FALSE)</f>
        <v>Mcdonald Inc</v>
      </c>
      <c r="R1525" s="11" t="str">
        <f>VLOOKUP(P1525,Store_Dim!$A$2:$E$21,3,FALSE)</f>
        <v>South</v>
      </c>
      <c r="S1525" s="11" t="str">
        <f>VLOOKUP(P1525,Store_Dim!$A$2:$E$21,4,FALSE)</f>
        <v>Christopherland</v>
      </c>
      <c r="T1525" s="11" t="str">
        <f>VLOOKUP(P1525,Store_Dim!$A$2:$E$21,5,FALSE)</f>
        <v>Outlet</v>
      </c>
      <c r="U1525" s="11" t="s">
        <v>1883</v>
      </c>
      <c r="V1525" s="14">
        <f>VLOOKUP(Table1[[#This Row],[Sales_ID]],Sales!$A$2:$O$2001,2,FALSE)</f>
        <v>45462</v>
      </c>
      <c r="W1525" s="15">
        <f>VLOOKUP(Table1[[#This Row],[Sales_ID]],Sales!$A$2:$O$2001,12,FALSE)</f>
        <v>2</v>
      </c>
      <c r="X1525" s="16" t="str">
        <f>TEXT(VLOOKUP(Table1[[#This Row],[Sales_ID]],Sales!$A$2:$O$2001,13,FALSE),"₹#,##0")</f>
        <v>₹680</v>
      </c>
      <c r="Y1525" s="51">
        <f>VLOOKUP(Table1[[#This Row],[Sales_ID]],Sales!$A$2:$O$2001,14,FALSE)</f>
        <v>0.28000000000000003</v>
      </c>
      <c r="Z1525" s="11" t="str">
        <f>VLOOKUP(Table1[[#This Row],[Sales_ID]],Sales!$A$2:$O$2001,10,FALSE)</f>
        <v>Credit Card</v>
      </c>
      <c r="AA1525" s="50">
        <f>VLOOKUP(Table1[[#This Row],[Sales_ID]],Sales!$A$2:$O$2001,15,FALSE)</f>
        <v>979.43039999999996</v>
      </c>
    </row>
    <row r="1526" spans="1:27" x14ac:dyDescent="0.3">
      <c r="A1526" s="11" t="s">
        <v>1422</v>
      </c>
      <c r="B1526" s="11" t="str">
        <f>PROPER(VLOOKUP(A1526,Customer!$A$2:$J$501,9,FALSE))</f>
        <v>Paul Cox</v>
      </c>
      <c r="C1526" s="11" t="str">
        <f>PROPER(VLOOKUP(A1526,Customer!$A$2:$H$501,3,FALSE))</f>
        <v>60</v>
      </c>
      <c r="D1526" s="11" t="str">
        <f>PROPER(VLOOKUP(A1526,Customer!$A$2:$H$501,4,FALSE))</f>
        <v>Female</v>
      </c>
      <c r="E1526" s="11" t="str">
        <f>PROPER(VLOOKUP(A1526,Customer!$A$2:$H$501,5,FALSE))</f>
        <v>East Julie</v>
      </c>
      <c r="F1526" s="11" t="str">
        <f>PROPER(VLOOKUP(A1526,Customer!$A$2:$H$501,6,FALSE))</f>
        <v>Kansas</v>
      </c>
      <c r="G1526" s="11" t="str">
        <f>VLOOKUP(A1526,Customer!$A$2:$H$501,7,FALSE)</f>
        <v>USA</v>
      </c>
      <c r="H1526" s="11" t="str">
        <f>PROPER(VLOOKUP(A1526,Customer!$A$1:$J$501,10,FALSE))</f>
        <v>Silver</v>
      </c>
      <c r="I1526" s="11" t="s">
        <v>1678</v>
      </c>
      <c r="J1526" s="11" t="str">
        <f>VLOOKUP(I1526, Product!$A$2:$H$501, 2,FALSE)</f>
        <v>Adjustable Dumbbells 20kg</v>
      </c>
      <c r="K1526" s="11" t="str">
        <f>VLOOKUP(I1526,Product!$A$2:$H$501,3,FALSE)</f>
        <v>Sports</v>
      </c>
      <c r="L1526" s="11" t="str">
        <f>VLOOKUP(I1526, Product!$A$2:$H$501, 4,FALSE)</f>
        <v>Fitness</v>
      </c>
      <c r="M1526" s="11" t="str">
        <f>VLOOKUP(I1526, Product!$A$2:$H$501,5,FALSE)</f>
        <v>Montgomery, Benton and Miller</v>
      </c>
      <c r="N1526" s="12">
        <f>VLOOKUP(I1526, Product!$A$2:$I$501,8,FALSE)</f>
        <v>240.63</v>
      </c>
      <c r="O1526" s="12">
        <f>VLOOKUP(I1526, Product!$A$2:$I$501,9,FALSE)</f>
        <v>423</v>
      </c>
      <c r="P1526" s="11" t="s">
        <v>1766</v>
      </c>
      <c r="Q1526" s="11" t="str">
        <f>VLOOKUP(P1526,Store_Dim!$A$2:$E$21,2,FALSE)</f>
        <v>Johnson-Wright</v>
      </c>
      <c r="R1526" s="11" t="str">
        <f>VLOOKUP(P1526,Store_Dim!$A$2:$E$21,3,FALSE)</f>
        <v>North</v>
      </c>
      <c r="S1526" s="11" t="str">
        <f>VLOOKUP(P1526,Store_Dim!$A$2:$E$21,4,FALSE)</f>
        <v>Hoodberg</v>
      </c>
      <c r="T1526" s="11" t="str">
        <f>VLOOKUP(P1526,Store_Dim!$A$2:$E$21,5,FALSE)</f>
        <v>Outlet</v>
      </c>
      <c r="U1526" s="11" t="s">
        <v>2396</v>
      </c>
      <c r="V1526" s="14">
        <f>VLOOKUP(Table1[[#This Row],[Sales_ID]],Sales!$A$2:$O$2001,2,FALSE)</f>
        <v>45348</v>
      </c>
      <c r="W1526" s="15">
        <f>VLOOKUP(Table1[[#This Row],[Sales_ID]],Sales!$A$2:$O$2001,12,FALSE)</f>
        <v>3</v>
      </c>
      <c r="X1526" s="16" t="str">
        <f>TEXT(VLOOKUP(Table1[[#This Row],[Sales_ID]],Sales!$A$2:$O$2001,13,FALSE),"₹#,##0")</f>
        <v>₹346</v>
      </c>
      <c r="Y1526" s="51">
        <f>VLOOKUP(Table1[[#This Row],[Sales_ID]],Sales!$A$2:$O$2001,14,FALSE)</f>
        <v>0.22</v>
      </c>
      <c r="Z1526" s="11" t="str">
        <f>VLOOKUP(Table1[[#This Row],[Sales_ID]],Sales!$A$2:$O$2001,10,FALSE)</f>
        <v>Credit Card</v>
      </c>
      <c r="AA1526" s="50">
        <f>VLOOKUP(Table1[[#This Row],[Sales_ID]],Sales!$A$2:$O$2001,15,FALSE)</f>
        <v>808.65719999999999</v>
      </c>
    </row>
    <row r="1527" spans="1:27" x14ac:dyDescent="0.3">
      <c r="A1527" s="11" t="s">
        <v>902</v>
      </c>
      <c r="B1527" s="11" t="str">
        <f>PROPER(VLOOKUP(A1527,Customer!$A$2:$J$501,9,FALSE))</f>
        <v>Hunter Sutton</v>
      </c>
      <c r="C1527" s="11" t="str">
        <f>PROPER(VLOOKUP(A1527,Customer!$A$2:$H$501,3,FALSE))</f>
        <v>54</v>
      </c>
      <c r="D1527" s="11" t="str">
        <f>PROPER(VLOOKUP(A1527,Customer!$A$2:$H$501,4,FALSE))</f>
        <v>Male</v>
      </c>
      <c r="E1527" s="11" t="str">
        <f>PROPER(VLOOKUP(A1527,Customer!$A$2:$H$501,5,FALSE))</f>
        <v>Patrickshire</v>
      </c>
      <c r="F1527" s="11" t="str">
        <f>PROPER(VLOOKUP(A1527,Customer!$A$2:$H$501,6,FALSE))</f>
        <v>Connecticut</v>
      </c>
      <c r="G1527" s="11" t="str">
        <f>VLOOKUP(A1527,Customer!$A$2:$H$501,7,FALSE)</f>
        <v>USA</v>
      </c>
      <c r="H1527" s="11" t="str">
        <f>PROPER(VLOOKUP(A1527,Customer!$A$1:$J$501,10,FALSE))</f>
        <v>Gold</v>
      </c>
      <c r="I1527" s="11" t="s">
        <v>1584</v>
      </c>
      <c r="J1527" s="11" t="str">
        <f>VLOOKUP(I1527, Product!$A$2:$H$501, 2,FALSE)</f>
        <v>Women's Denim Jeans</v>
      </c>
      <c r="K1527" s="11" t="str">
        <f>VLOOKUP(I1527,Product!$A$2:$H$501,3,FALSE)</f>
        <v>Clothing</v>
      </c>
      <c r="L1527" s="11" t="str">
        <f>VLOOKUP(I1527, Product!$A$2:$H$501, 4,FALSE)</f>
        <v>Bottoms</v>
      </c>
      <c r="M1527" s="11" t="str">
        <f>VLOOKUP(I1527, Product!$A$2:$H$501,5,FALSE)</f>
        <v>Guerra-Hendrix</v>
      </c>
      <c r="N1527" s="12">
        <f>VLOOKUP(I1527, Product!$A$2:$I$501,8,FALSE)</f>
        <v>265.73266666666666</v>
      </c>
      <c r="O1527" s="12">
        <f>VLOOKUP(I1527, Product!$A$2:$I$501,9,FALSE)</f>
        <v>343</v>
      </c>
      <c r="P1527" s="11" t="s">
        <v>1792</v>
      </c>
      <c r="Q1527" s="11" t="str">
        <f>VLOOKUP(P1527,Store_Dim!$A$2:$E$21,2,FALSE)</f>
        <v>Aguirre-Keller</v>
      </c>
      <c r="R1527" s="11" t="str">
        <f>VLOOKUP(P1527,Store_Dim!$A$2:$E$21,3,FALSE)</f>
        <v>South</v>
      </c>
      <c r="S1527" s="11" t="str">
        <f>VLOOKUP(P1527,Store_Dim!$A$2:$E$21,4,FALSE)</f>
        <v>Lake Michael</v>
      </c>
      <c r="T1527" s="11" t="str">
        <f>VLOOKUP(P1527,Store_Dim!$A$2:$E$21,5,FALSE)</f>
        <v>Online</v>
      </c>
      <c r="U1527" s="11" t="s">
        <v>2397</v>
      </c>
      <c r="V1527" s="14">
        <f>VLOOKUP(Table1[[#This Row],[Sales_ID]],Sales!$A$2:$O$2001,2,FALSE)</f>
        <v>45688</v>
      </c>
      <c r="W1527" s="15">
        <f>VLOOKUP(Table1[[#This Row],[Sales_ID]],Sales!$A$2:$O$2001,12,FALSE)</f>
        <v>1</v>
      </c>
      <c r="X1527" s="16" t="str">
        <f>TEXT(VLOOKUP(Table1[[#This Row],[Sales_ID]],Sales!$A$2:$O$2001,13,FALSE),"₹#,##0")</f>
        <v>₹975</v>
      </c>
      <c r="Y1527" s="51">
        <f>VLOOKUP(Table1[[#This Row],[Sales_ID]],Sales!$A$2:$O$2001,14,FALSE)</f>
        <v>0.01</v>
      </c>
      <c r="Z1527" s="11" t="str">
        <f>VLOOKUP(Table1[[#This Row],[Sales_ID]],Sales!$A$2:$O$2001,10,FALSE)</f>
        <v>PayPal</v>
      </c>
      <c r="AA1527" s="50">
        <f>VLOOKUP(Table1[[#This Row],[Sales_ID]],Sales!$A$2:$O$2001,15,FALSE)</f>
        <v>964.77480000000003</v>
      </c>
    </row>
    <row r="1528" spans="1:27" x14ac:dyDescent="0.3">
      <c r="A1528" s="11" t="s">
        <v>157</v>
      </c>
      <c r="B1528" s="11" t="str">
        <f>PROPER(VLOOKUP(A1528,Customer!$A$2:$J$501,9,FALSE))</f>
        <v>Eric Vega</v>
      </c>
      <c r="C1528" s="11" t="str">
        <f>PROPER(VLOOKUP(A1528,Customer!$A$2:$H$501,3,FALSE))</f>
        <v>50</v>
      </c>
      <c r="D1528" s="11" t="str">
        <f>PROPER(VLOOKUP(A1528,Customer!$A$2:$H$501,4,FALSE))</f>
        <v>Male</v>
      </c>
      <c r="E1528" s="11" t="str">
        <f>PROPER(VLOOKUP(A1528,Customer!$A$2:$H$501,5,FALSE))</f>
        <v>Williamsonland</v>
      </c>
      <c r="F1528" s="11" t="str">
        <f>PROPER(VLOOKUP(A1528,Customer!$A$2:$H$501,6,FALSE))</f>
        <v>Kansas</v>
      </c>
      <c r="G1528" s="11" t="str">
        <f>VLOOKUP(A1528,Customer!$A$2:$H$501,7,FALSE)</f>
        <v>USA</v>
      </c>
      <c r="H1528" s="11" t="str">
        <f>PROPER(VLOOKUP(A1528,Customer!$A$1:$J$501,10,FALSE))</f>
        <v>Gold</v>
      </c>
      <c r="I1528" s="11" t="s">
        <v>1582</v>
      </c>
      <c r="J1528" s="11" t="str">
        <f>VLOOKUP(I1528, Product!$A$2:$H$501, 2,FALSE)</f>
        <v>Soccer Training Cone Set</v>
      </c>
      <c r="K1528" s="11" t="str">
        <f>VLOOKUP(I1528,Product!$A$2:$H$501,3,FALSE)</f>
        <v>Sports</v>
      </c>
      <c r="L1528" s="11" t="str">
        <f>VLOOKUP(I1528, Product!$A$2:$H$501, 4,FALSE)</f>
        <v>Accessories</v>
      </c>
      <c r="M1528" s="11" t="str">
        <f>VLOOKUP(I1528, Product!$A$2:$H$501,5,FALSE)</f>
        <v>Ford, Murphy and Wilson</v>
      </c>
      <c r="N1528" s="12">
        <f>VLOOKUP(I1528, Product!$A$2:$I$501,8,FALSE)</f>
        <v>144.53</v>
      </c>
      <c r="O1528" s="12">
        <f>VLOOKUP(I1528, Product!$A$2:$I$501,9,FALSE)</f>
        <v>367</v>
      </c>
      <c r="P1528" s="11" t="s">
        <v>1757</v>
      </c>
      <c r="Q1528" s="11" t="str">
        <f>VLOOKUP(P1528,Store_Dim!$A$2:$E$21,2,FALSE)</f>
        <v>Martinez, Adkins and Johnson</v>
      </c>
      <c r="R1528" s="11" t="str">
        <f>VLOOKUP(P1528,Store_Dim!$A$2:$E$21,3,FALSE)</f>
        <v>North</v>
      </c>
      <c r="S1528" s="11" t="str">
        <f>VLOOKUP(P1528,Store_Dim!$A$2:$E$21,4,FALSE)</f>
        <v>Danielmouth</v>
      </c>
      <c r="T1528" s="11" t="str">
        <f>VLOOKUP(P1528,Store_Dim!$A$2:$E$21,5,FALSE)</f>
        <v>Flagship</v>
      </c>
      <c r="U1528" s="11" t="s">
        <v>2398</v>
      </c>
      <c r="V1528" s="14">
        <f>VLOOKUP(Table1[[#This Row],[Sales_ID]],Sales!$A$2:$O$2001,2,FALSE)</f>
        <v>45249</v>
      </c>
      <c r="W1528" s="15">
        <f>VLOOKUP(Table1[[#This Row],[Sales_ID]],Sales!$A$2:$O$2001,12,FALSE)</f>
        <v>3</v>
      </c>
      <c r="X1528" s="16" t="str">
        <f>TEXT(VLOOKUP(Table1[[#This Row],[Sales_ID]],Sales!$A$2:$O$2001,13,FALSE),"₹#,##0")</f>
        <v>₹282</v>
      </c>
      <c r="Y1528" s="51">
        <f>VLOOKUP(Table1[[#This Row],[Sales_ID]],Sales!$A$2:$O$2001,14,FALSE)</f>
        <v>7.0000000000000007E-2</v>
      </c>
      <c r="Z1528" s="11" t="str">
        <f>VLOOKUP(Table1[[#This Row],[Sales_ID]],Sales!$A$2:$O$2001,10,FALSE)</f>
        <v>Credit Card</v>
      </c>
      <c r="AA1528" s="50">
        <f>VLOOKUP(Table1[[#This Row],[Sales_ID]],Sales!$A$2:$O$2001,15,FALSE)</f>
        <v>787.70069999999998</v>
      </c>
    </row>
    <row r="1529" spans="1:27" x14ac:dyDescent="0.3">
      <c r="A1529" s="11" t="s">
        <v>1193</v>
      </c>
      <c r="B1529" s="11" t="str">
        <f>PROPER(VLOOKUP(A1529,Customer!$A$2:$J$501,9,FALSE))</f>
        <v>Martha Brown</v>
      </c>
      <c r="C1529" s="11" t="str">
        <f>PROPER(VLOOKUP(A1529,Customer!$A$2:$H$501,3,FALSE))</f>
        <v>20</v>
      </c>
      <c r="D1529" s="11" t="str">
        <f>PROPER(VLOOKUP(A1529,Customer!$A$2:$H$501,4,FALSE))</f>
        <v>Female</v>
      </c>
      <c r="E1529" s="11" t="str">
        <f>PROPER(VLOOKUP(A1529,Customer!$A$2:$H$501,5,FALSE))</f>
        <v>Novakstad</v>
      </c>
      <c r="F1529" s="11" t="str">
        <f>PROPER(VLOOKUP(A1529,Customer!$A$2:$H$501,6,FALSE))</f>
        <v>California</v>
      </c>
      <c r="G1529" s="11" t="str">
        <f>VLOOKUP(A1529,Customer!$A$2:$H$501,7,FALSE)</f>
        <v>USA</v>
      </c>
      <c r="H1529" s="11" t="str">
        <f>PROPER(VLOOKUP(A1529,Customer!$A$1:$J$501,10,FALSE))</f>
        <v>Gold</v>
      </c>
      <c r="I1529" s="11" t="s">
        <v>1700</v>
      </c>
      <c r="J1529" s="11" t="str">
        <f>VLOOKUP(I1529, Product!$A$2:$H$501, 2,FALSE)</f>
        <v>Wireless Mouse</v>
      </c>
      <c r="K1529" s="11" t="str">
        <f>VLOOKUP(I1529,Product!$A$2:$H$501,3,FALSE)</f>
        <v>Electronics</v>
      </c>
      <c r="L1529" s="11" t="str">
        <f>VLOOKUP(I1529, Product!$A$2:$H$501, 4,FALSE)</f>
        <v>Computer</v>
      </c>
      <c r="M1529" s="11" t="str">
        <f>VLOOKUP(I1529, Product!$A$2:$H$501,5,FALSE)</f>
        <v>Larson Ltd</v>
      </c>
      <c r="N1529" s="12">
        <f>VLOOKUP(I1529, Product!$A$2:$I$501,8,FALSE)</f>
        <v>392.89</v>
      </c>
      <c r="O1529" s="12">
        <f>VLOOKUP(I1529, Product!$A$2:$I$501,9,FALSE)</f>
        <v>320</v>
      </c>
      <c r="P1529" s="11" t="s">
        <v>1813</v>
      </c>
      <c r="Q1529" s="11" t="str">
        <f>VLOOKUP(P1529,Store_Dim!$A$2:$E$21,2,FALSE)</f>
        <v>Mann-Austin</v>
      </c>
      <c r="R1529" s="11" t="str">
        <f>VLOOKUP(P1529,Store_Dim!$A$2:$E$21,3,FALSE)</f>
        <v>East</v>
      </c>
      <c r="S1529" s="11" t="str">
        <f>VLOOKUP(P1529,Store_Dim!$A$2:$E$21,4,FALSE)</f>
        <v>Vasquezborough</v>
      </c>
      <c r="T1529" s="11" t="str">
        <f>VLOOKUP(P1529,Store_Dim!$A$2:$E$21,5,FALSE)</f>
        <v>Online</v>
      </c>
      <c r="U1529" s="11" t="s">
        <v>2399</v>
      </c>
      <c r="V1529" s="14">
        <f>VLOOKUP(Table1[[#This Row],[Sales_ID]],Sales!$A$2:$O$2001,2,FALSE)</f>
        <v>45726</v>
      </c>
      <c r="W1529" s="15">
        <f>VLOOKUP(Table1[[#This Row],[Sales_ID]],Sales!$A$2:$O$2001,12,FALSE)</f>
        <v>4</v>
      </c>
      <c r="X1529" s="16" t="str">
        <f>TEXT(VLOOKUP(Table1[[#This Row],[Sales_ID]],Sales!$A$2:$O$2001,13,FALSE),"₹#,##0")</f>
        <v>₹158</v>
      </c>
      <c r="Y1529" s="51">
        <f>VLOOKUP(Table1[[#This Row],[Sales_ID]],Sales!$A$2:$O$2001,14,FALSE)</f>
        <v>0.09</v>
      </c>
      <c r="Z1529" s="11" t="str">
        <f>VLOOKUP(Table1[[#This Row],[Sales_ID]],Sales!$A$2:$O$2001,10,FALSE)</f>
        <v>PayPal</v>
      </c>
      <c r="AA1529" s="50">
        <f>VLOOKUP(Table1[[#This Row],[Sales_ID]],Sales!$A$2:$O$2001,15,FALSE)</f>
        <v>576.7944</v>
      </c>
    </row>
    <row r="1530" spans="1:27" x14ac:dyDescent="0.3">
      <c r="A1530" s="11" t="s">
        <v>1077</v>
      </c>
      <c r="B1530" s="11" t="str">
        <f>PROPER(VLOOKUP(A1530,Customer!$A$2:$J$501,9,FALSE))</f>
        <v>Ryan Moore</v>
      </c>
      <c r="C1530" s="11" t="str">
        <f>PROPER(VLOOKUP(A1530,Customer!$A$2:$H$501,3,FALSE))</f>
        <v>38</v>
      </c>
      <c r="D1530" s="11" t="str">
        <f>PROPER(VLOOKUP(A1530,Customer!$A$2:$H$501,4,FALSE))</f>
        <v>Male</v>
      </c>
      <c r="E1530" s="11" t="str">
        <f>PROPER(VLOOKUP(A1530,Customer!$A$2:$H$501,5,FALSE))</f>
        <v>Cartershire</v>
      </c>
      <c r="F1530" s="11" t="str">
        <f>PROPER(VLOOKUP(A1530,Customer!$A$2:$H$501,6,FALSE))</f>
        <v>Virginia</v>
      </c>
      <c r="G1530" s="11" t="str">
        <f>VLOOKUP(A1530,Customer!$A$2:$H$501,7,FALSE)</f>
        <v>USA</v>
      </c>
      <c r="H1530" s="11" t="str">
        <f>PROPER(VLOOKUP(A1530,Customer!$A$1:$J$501,10,FALSE))</f>
        <v>Bronze</v>
      </c>
      <c r="I1530" s="11" t="s">
        <v>1658</v>
      </c>
      <c r="J1530" s="11" t="str">
        <f>VLOOKUP(I1530, Product!$A$2:$H$501, 2,FALSE)</f>
        <v>Ceramic Plant Pot</v>
      </c>
      <c r="K1530" s="11" t="str">
        <f>VLOOKUP(I1530,Product!$A$2:$H$501,3,FALSE)</f>
        <v>Home</v>
      </c>
      <c r="L1530" s="11" t="str">
        <f>VLOOKUP(I1530, Product!$A$2:$H$501, 4,FALSE)</f>
        <v>Decor</v>
      </c>
      <c r="M1530" s="11" t="str">
        <f>VLOOKUP(I1530, Product!$A$2:$H$501,5,FALSE)</f>
        <v>Hatfield, Baird and Torres</v>
      </c>
      <c r="N1530" s="12">
        <f>VLOOKUP(I1530, Product!$A$2:$I$501,8,FALSE)</f>
        <v>81.75</v>
      </c>
      <c r="O1530" s="12">
        <f>VLOOKUP(I1530, Product!$A$2:$I$501,9,FALSE)</f>
        <v>226.05</v>
      </c>
      <c r="P1530" s="11" t="s">
        <v>1779</v>
      </c>
      <c r="Q1530" s="11" t="str">
        <f>VLOOKUP(P1530,Store_Dim!$A$2:$E$21,2,FALSE)</f>
        <v>Martinez-Mullins</v>
      </c>
      <c r="R1530" s="11" t="str">
        <f>VLOOKUP(P1530,Store_Dim!$A$2:$E$21,3,FALSE)</f>
        <v>South</v>
      </c>
      <c r="S1530" s="11" t="str">
        <f>VLOOKUP(P1530,Store_Dim!$A$2:$E$21,4,FALSE)</f>
        <v>Williamsfurt</v>
      </c>
      <c r="T1530" s="11" t="str">
        <f>VLOOKUP(P1530,Store_Dim!$A$2:$E$21,5,FALSE)</f>
        <v>Online</v>
      </c>
      <c r="U1530" s="11" t="s">
        <v>2400</v>
      </c>
      <c r="V1530" s="14">
        <f>VLOOKUP(Table1[[#This Row],[Sales_ID]],Sales!$A$2:$O$2001,2,FALSE)</f>
        <v>45283</v>
      </c>
      <c r="W1530" s="15">
        <f>VLOOKUP(Table1[[#This Row],[Sales_ID]],Sales!$A$2:$O$2001,12,FALSE)</f>
        <v>2</v>
      </c>
      <c r="X1530" s="16" t="str">
        <f>TEXT(VLOOKUP(Table1[[#This Row],[Sales_ID]],Sales!$A$2:$O$2001,13,FALSE),"₹#,##0")</f>
        <v>₹779</v>
      </c>
      <c r="Y1530" s="51">
        <f>VLOOKUP(Table1[[#This Row],[Sales_ID]],Sales!$A$2:$O$2001,14,FALSE)</f>
        <v>0.11</v>
      </c>
      <c r="Z1530" s="11" t="str">
        <f>VLOOKUP(Table1[[#This Row],[Sales_ID]],Sales!$A$2:$O$2001,10,FALSE)</f>
        <v>COD</v>
      </c>
      <c r="AA1530" s="50">
        <f>VLOOKUP(Table1[[#This Row],[Sales_ID]],Sales!$A$2:$O$2001,15,FALSE)</f>
        <v>1385.8368</v>
      </c>
    </row>
    <row r="1531" spans="1:27" x14ac:dyDescent="0.3">
      <c r="A1531" s="11" t="s">
        <v>761</v>
      </c>
      <c r="B1531" s="11" t="str">
        <f>PROPER(VLOOKUP(A1531,Customer!$A$2:$J$501,9,FALSE))</f>
        <v>Wesley Short</v>
      </c>
      <c r="C1531" s="11" t="str">
        <f>PROPER(VLOOKUP(A1531,Customer!$A$2:$H$501,3,FALSE))</f>
        <v>41</v>
      </c>
      <c r="D1531" s="11" t="str">
        <f>PROPER(VLOOKUP(A1531,Customer!$A$2:$H$501,4,FALSE))</f>
        <v>Female</v>
      </c>
      <c r="E1531" s="11" t="str">
        <f>PROPER(VLOOKUP(A1531,Customer!$A$2:$H$501,5,FALSE))</f>
        <v>Susanstad</v>
      </c>
      <c r="F1531" s="11" t="str">
        <f>PROPER(VLOOKUP(A1531,Customer!$A$2:$H$501,6,FALSE))</f>
        <v>Montana</v>
      </c>
      <c r="G1531" s="11" t="str">
        <f>VLOOKUP(A1531,Customer!$A$2:$H$501,7,FALSE)</f>
        <v>USA</v>
      </c>
      <c r="H1531" s="11" t="str">
        <f>PROPER(VLOOKUP(A1531,Customer!$A$1:$J$501,10,FALSE))</f>
        <v>Gold</v>
      </c>
      <c r="I1531" s="11" t="s">
        <v>1648</v>
      </c>
      <c r="J1531" s="11" t="str">
        <f>VLOOKUP(I1531, Product!$A$2:$H$501, 2,FALSE)</f>
        <v>Boxing Hand Wraps</v>
      </c>
      <c r="K1531" s="11" t="str">
        <f>VLOOKUP(I1531,Product!$A$2:$H$501,3,FALSE)</f>
        <v>Sports</v>
      </c>
      <c r="L1531" s="11" t="str">
        <f>VLOOKUP(I1531, Product!$A$2:$H$501, 4,FALSE)</f>
        <v>Fitness</v>
      </c>
      <c r="M1531" s="11" t="str">
        <f>VLOOKUP(I1531, Product!$A$2:$H$501,5,FALSE)</f>
        <v>Smith-King</v>
      </c>
      <c r="N1531" s="12">
        <f>VLOOKUP(I1531, Product!$A$2:$I$501,8,FALSE)</f>
        <v>190.29</v>
      </c>
      <c r="O1531" s="12">
        <f>VLOOKUP(I1531, Product!$A$2:$I$501,9,FALSE)</f>
        <v>260</v>
      </c>
      <c r="P1531" s="11" t="s">
        <v>1813</v>
      </c>
      <c r="Q1531" s="11" t="str">
        <f>VLOOKUP(P1531,Store_Dim!$A$2:$E$21,2,FALSE)</f>
        <v>Mann-Austin</v>
      </c>
      <c r="R1531" s="11" t="str">
        <f>VLOOKUP(P1531,Store_Dim!$A$2:$E$21,3,FALSE)</f>
        <v>East</v>
      </c>
      <c r="S1531" s="11" t="str">
        <f>VLOOKUP(P1531,Store_Dim!$A$2:$E$21,4,FALSE)</f>
        <v>Vasquezborough</v>
      </c>
      <c r="T1531" s="11" t="str">
        <f>VLOOKUP(P1531,Store_Dim!$A$2:$E$21,5,FALSE)</f>
        <v>Online</v>
      </c>
      <c r="U1531" s="11" t="s">
        <v>2401</v>
      </c>
      <c r="V1531" s="14">
        <f>VLOOKUP(Table1[[#This Row],[Sales_ID]],Sales!$A$2:$O$2001,2,FALSE)</f>
        <v>45353</v>
      </c>
      <c r="W1531" s="15">
        <f>VLOOKUP(Table1[[#This Row],[Sales_ID]],Sales!$A$2:$O$2001,12,FALSE)</f>
        <v>4</v>
      </c>
      <c r="X1531" s="16" t="str">
        <f>TEXT(VLOOKUP(Table1[[#This Row],[Sales_ID]],Sales!$A$2:$O$2001,13,FALSE),"₹#,##0")</f>
        <v>₹280</v>
      </c>
      <c r="Y1531" s="51">
        <f>VLOOKUP(Table1[[#This Row],[Sales_ID]],Sales!$A$2:$O$2001,14,FALSE)</f>
        <v>0.18</v>
      </c>
      <c r="Z1531" s="11" t="str">
        <f>VLOOKUP(Table1[[#This Row],[Sales_ID]],Sales!$A$2:$O$2001,10,FALSE)</f>
        <v>COD</v>
      </c>
      <c r="AA1531" s="50">
        <f>VLOOKUP(Table1[[#This Row],[Sales_ID]],Sales!$A$2:$O$2001,15,FALSE)</f>
        <v>918.92480000000012</v>
      </c>
    </row>
    <row r="1532" spans="1:27" x14ac:dyDescent="0.3">
      <c r="A1532" s="11" t="s">
        <v>911</v>
      </c>
      <c r="B1532" s="11" t="str">
        <f>PROPER(VLOOKUP(A1532,Customer!$A$2:$J$501,9,FALSE))</f>
        <v>Cynthia Roberts</v>
      </c>
      <c r="C1532" s="11" t="str">
        <f>PROPER(VLOOKUP(A1532,Customer!$A$2:$H$501,3,FALSE))</f>
        <v>22</v>
      </c>
      <c r="D1532" s="11" t="str">
        <f>PROPER(VLOOKUP(A1532,Customer!$A$2:$H$501,4,FALSE))</f>
        <v>Female</v>
      </c>
      <c r="E1532" s="11" t="str">
        <f>PROPER(VLOOKUP(A1532,Customer!$A$2:$H$501,5,FALSE))</f>
        <v>Millerfort</v>
      </c>
      <c r="F1532" s="11" t="str">
        <f>PROPER(VLOOKUP(A1532,Customer!$A$2:$H$501,6,FALSE))</f>
        <v>Vermont</v>
      </c>
      <c r="G1532" s="11" t="str">
        <f>VLOOKUP(A1532,Customer!$A$2:$H$501,7,FALSE)</f>
        <v>USA</v>
      </c>
      <c r="H1532" s="11" t="str">
        <f>PROPER(VLOOKUP(A1532,Customer!$A$1:$J$501,10,FALSE))</f>
        <v>Gold</v>
      </c>
      <c r="I1532" s="11" t="s">
        <v>1690</v>
      </c>
      <c r="J1532" s="11" t="str">
        <f>VLOOKUP(I1532, Product!$A$2:$H$501, 2,FALSE)</f>
        <v>Hair Repair Oil Treatment</v>
      </c>
      <c r="K1532" s="11" t="str">
        <f>VLOOKUP(I1532,Product!$A$2:$H$501,3,FALSE)</f>
        <v>Beauty</v>
      </c>
      <c r="L1532" s="11" t="str">
        <f>VLOOKUP(I1532, Product!$A$2:$H$501, 4,FALSE)</f>
        <v>Haircare</v>
      </c>
      <c r="M1532" s="11" t="str">
        <f>VLOOKUP(I1532, Product!$A$2:$H$501,5,FALSE)</f>
        <v>Hopkins Ltd</v>
      </c>
      <c r="N1532" s="12">
        <f>VLOOKUP(I1532, Product!$A$2:$I$501,8,FALSE)</f>
        <v>214.32</v>
      </c>
      <c r="O1532" s="12">
        <f>VLOOKUP(I1532, Product!$A$2:$I$501,9,FALSE)</f>
        <v>383</v>
      </c>
      <c r="P1532" s="11" t="s">
        <v>1797</v>
      </c>
      <c r="Q1532" s="11" t="str">
        <f>VLOOKUP(P1532,Store_Dim!$A$2:$E$21,2,FALSE)</f>
        <v>Gardner, Humphrey and Contreras</v>
      </c>
      <c r="R1532" s="11" t="str">
        <f>VLOOKUP(P1532,Store_Dim!$A$2:$E$21,3,FALSE)</f>
        <v>East</v>
      </c>
      <c r="S1532" s="11" t="str">
        <f>VLOOKUP(P1532,Store_Dim!$A$2:$E$21,4,FALSE)</f>
        <v>Johnsonville</v>
      </c>
      <c r="T1532" s="11" t="str">
        <f>VLOOKUP(P1532,Store_Dim!$A$2:$E$21,5,FALSE)</f>
        <v>Flagship</v>
      </c>
      <c r="U1532" s="11" t="s">
        <v>2402</v>
      </c>
      <c r="V1532" s="14">
        <f>VLOOKUP(Table1[[#This Row],[Sales_ID]],Sales!$A$2:$O$2001,2,FALSE)</f>
        <v>45592</v>
      </c>
      <c r="W1532" s="15">
        <f>VLOOKUP(Table1[[#This Row],[Sales_ID]],Sales!$A$2:$O$2001,12,FALSE)</f>
        <v>2</v>
      </c>
      <c r="X1532" s="16" t="str">
        <f>TEXT(VLOOKUP(Table1[[#This Row],[Sales_ID]],Sales!$A$2:$O$2001,13,FALSE),"₹#,##0")</f>
        <v>₹650</v>
      </c>
      <c r="Y1532" s="51">
        <f>VLOOKUP(Table1[[#This Row],[Sales_ID]],Sales!$A$2:$O$2001,14,FALSE)</f>
        <v>0.28999999999999998</v>
      </c>
      <c r="Z1532" s="11" t="str">
        <f>VLOOKUP(Table1[[#This Row],[Sales_ID]],Sales!$A$2:$O$2001,10,FALSE)</f>
        <v>PayPal</v>
      </c>
      <c r="AA1532" s="50">
        <f>VLOOKUP(Table1[[#This Row],[Sales_ID]],Sales!$A$2:$O$2001,15,FALSE)</f>
        <v>922.36099999999988</v>
      </c>
    </row>
    <row r="1533" spans="1:27" x14ac:dyDescent="0.3">
      <c r="A1533" s="11" t="s">
        <v>40</v>
      </c>
      <c r="B1533" s="11" t="str">
        <f>PROPER(VLOOKUP(A1533,Customer!$A$2:$J$501,9,FALSE))</f>
        <v>Daniel Boyd</v>
      </c>
      <c r="C1533" s="11" t="str">
        <f>PROPER(VLOOKUP(A1533,Customer!$A$2:$H$501,3,FALSE))</f>
        <v>29</v>
      </c>
      <c r="D1533" s="11" t="str">
        <f>PROPER(VLOOKUP(A1533,Customer!$A$2:$H$501,4,FALSE))</f>
        <v>Female</v>
      </c>
      <c r="E1533" s="11" t="str">
        <f>PROPER(VLOOKUP(A1533,Customer!$A$2:$H$501,5,FALSE))</f>
        <v>West Pamelafurt</v>
      </c>
      <c r="F1533" s="11" t="str">
        <f>PROPER(VLOOKUP(A1533,Customer!$A$2:$H$501,6,FALSE))</f>
        <v>West Virginia</v>
      </c>
      <c r="G1533" s="11" t="str">
        <f>VLOOKUP(A1533,Customer!$A$2:$H$501,7,FALSE)</f>
        <v>USA</v>
      </c>
      <c r="H1533" s="11" t="str">
        <f>PROPER(VLOOKUP(A1533,Customer!$A$1:$J$501,10,FALSE))</f>
        <v>Bronze</v>
      </c>
      <c r="I1533" s="11" t="s">
        <v>1724</v>
      </c>
      <c r="J1533" s="11" t="str">
        <f>VLOOKUP(I1533, Product!$A$2:$H$501, 2,FALSE)</f>
        <v>Sports Wrist Sweatbands</v>
      </c>
      <c r="K1533" s="11" t="str">
        <f>VLOOKUP(I1533,Product!$A$2:$H$501,3,FALSE)</f>
        <v>Sports</v>
      </c>
      <c r="L1533" s="11" t="str">
        <f>VLOOKUP(I1533, Product!$A$2:$H$501, 4,FALSE)</f>
        <v>Accessories</v>
      </c>
      <c r="M1533" s="11" t="str">
        <f>VLOOKUP(I1533, Product!$A$2:$H$501,5,FALSE)</f>
        <v>Olsen-Daniels</v>
      </c>
      <c r="N1533" s="12">
        <f>VLOOKUP(I1533, Product!$A$2:$I$501,8,FALSE)</f>
        <v>131.24</v>
      </c>
      <c r="O1533" s="12">
        <f>VLOOKUP(I1533, Product!$A$2:$I$501,9,FALSE)</f>
        <v>232</v>
      </c>
      <c r="P1533" s="11" t="s">
        <v>1761</v>
      </c>
      <c r="Q1533" s="11" t="str">
        <f>VLOOKUP(P1533,Store_Dim!$A$2:$E$21,2,FALSE)</f>
        <v>Black-Horn</v>
      </c>
      <c r="R1533" s="11" t="str">
        <f>VLOOKUP(P1533,Store_Dim!$A$2:$E$21,3,FALSE)</f>
        <v>South</v>
      </c>
      <c r="S1533" s="11" t="str">
        <f>VLOOKUP(P1533,Store_Dim!$A$2:$E$21,4,FALSE)</f>
        <v>North Nancyview</v>
      </c>
      <c r="T1533" s="11" t="str">
        <f>VLOOKUP(P1533,Store_Dim!$A$2:$E$21,5,FALSE)</f>
        <v>Outlet</v>
      </c>
      <c r="U1533" s="11" t="s">
        <v>2403</v>
      </c>
      <c r="V1533" s="14">
        <f>VLOOKUP(Table1[[#This Row],[Sales_ID]],Sales!$A$2:$O$2001,2,FALSE)</f>
        <v>45360</v>
      </c>
      <c r="W1533" s="15">
        <f>VLOOKUP(Table1[[#This Row],[Sales_ID]],Sales!$A$2:$O$2001,12,FALSE)</f>
        <v>2</v>
      </c>
      <c r="X1533" s="16" t="str">
        <f>TEXT(VLOOKUP(Table1[[#This Row],[Sales_ID]],Sales!$A$2:$O$2001,13,FALSE),"₹#,##0")</f>
        <v>₹994</v>
      </c>
      <c r="Y1533" s="51">
        <f>VLOOKUP(Table1[[#This Row],[Sales_ID]],Sales!$A$2:$O$2001,14,FALSE)</f>
        <v>0.27</v>
      </c>
      <c r="Z1533" s="11" t="str">
        <f>VLOOKUP(Table1[[#This Row],[Sales_ID]],Sales!$A$2:$O$2001,10,FALSE)</f>
        <v>PayPal</v>
      </c>
      <c r="AA1533" s="50">
        <f>VLOOKUP(Table1[[#This Row],[Sales_ID]],Sales!$A$2:$O$2001,15,FALSE)</f>
        <v>1451.7072000000001</v>
      </c>
    </row>
    <row r="1534" spans="1:27" x14ac:dyDescent="0.3">
      <c r="A1534" s="11" t="s">
        <v>722</v>
      </c>
      <c r="B1534" s="11" t="str">
        <f>PROPER(VLOOKUP(A1534,Customer!$A$2:$J$501,9,FALSE))</f>
        <v>Robert Harris</v>
      </c>
      <c r="C1534" s="11" t="str">
        <f>PROPER(VLOOKUP(A1534,Customer!$A$2:$H$501,3,FALSE))</f>
        <v>50</v>
      </c>
      <c r="D1534" s="11" t="str">
        <f>PROPER(VLOOKUP(A1534,Customer!$A$2:$H$501,4,FALSE))</f>
        <v>Male</v>
      </c>
      <c r="E1534" s="11" t="str">
        <f>PROPER(VLOOKUP(A1534,Customer!$A$2:$H$501,5,FALSE))</f>
        <v>East Jeremy</v>
      </c>
      <c r="F1534" s="11" t="str">
        <f>PROPER(VLOOKUP(A1534,Customer!$A$2:$H$501,6,FALSE))</f>
        <v>Iowa</v>
      </c>
      <c r="G1534" s="11" t="str">
        <f>VLOOKUP(A1534,Customer!$A$2:$H$501,7,FALSE)</f>
        <v>USA</v>
      </c>
      <c r="H1534" s="11" t="str">
        <f>PROPER(VLOOKUP(A1534,Customer!$A$1:$J$501,10,FALSE))</f>
        <v>Platinum</v>
      </c>
      <c r="I1534" s="11" t="s">
        <v>1710</v>
      </c>
      <c r="J1534" s="11" t="str">
        <f>VLOOKUP(I1534, Product!$A$2:$H$501, 2,FALSE)</f>
        <v>Badminton Racket Set</v>
      </c>
      <c r="K1534" s="11" t="str">
        <f>VLOOKUP(I1534,Product!$A$2:$H$501,3,FALSE)</f>
        <v>Sports</v>
      </c>
      <c r="L1534" s="11" t="str">
        <f>VLOOKUP(I1534, Product!$A$2:$H$501, 4,FALSE)</f>
        <v>Equipment</v>
      </c>
      <c r="M1534" s="11" t="str">
        <f>VLOOKUP(I1534, Product!$A$2:$H$501,5,FALSE)</f>
        <v>Robinson-Brown</v>
      </c>
      <c r="N1534" s="12">
        <f>VLOOKUP(I1534, Product!$A$2:$I$501,8,FALSE)</f>
        <v>285.54000000000002</v>
      </c>
      <c r="O1534" s="12">
        <f>VLOOKUP(I1534, Product!$A$2:$I$501,9,FALSE)</f>
        <v>358</v>
      </c>
      <c r="P1534" s="11" t="s">
        <v>1794</v>
      </c>
      <c r="Q1534" s="11" t="str">
        <f>VLOOKUP(P1534,Store_Dim!$A$2:$E$21,2,FALSE)</f>
        <v>Thomas, Bridges and Harris</v>
      </c>
      <c r="R1534" s="11" t="str">
        <f>VLOOKUP(P1534,Store_Dim!$A$2:$E$21,3,FALSE)</f>
        <v>North</v>
      </c>
      <c r="S1534" s="11" t="str">
        <f>VLOOKUP(P1534,Store_Dim!$A$2:$E$21,4,FALSE)</f>
        <v>Sabrinatown</v>
      </c>
      <c r="T1534" s="11" t="str">
        <f>VLOOKUP(P1534,Store_Dim!$A$2:$E$21,5,FALSE)</f>
        <v>Online</v>
      </c>
      <c r="U1534" s="11" t="s">
        <v>2404</v>
      </c>
      <c r="V1534" s="14">
        <f>VLOOKUP(Table1[[#This Row],[Sales_ID]],Sales!$A$2:$O$2001,2,FALSE)</f>
        <v>45649</v>
      </c>
      <c r="W1534" s="15">
        <f>VLOOKUP(Table1[[#This Row],[Sales_ID]],Sales!$A$2:$O$2001,12,FALSE)</f>
        <v>1</v>
      </c>
      <c r="X1534" s="16" t="str">
        <f>TEXT(VLOOKUP(Table1[[#This Row],[Sales_ID]],Sales!$A$2:$O$2001,13,FALSE),"₹#,##0")</f>
        <v>₹65</v>
      </c>
      <c r="Y1534" s="51">
        <f>VLOOKUP(Table1[[#This Row],[Sales_ID]],Sales!$A$2:$O$2001,14,FALSE)</f>
        <v>0.21</v>
      </c>
      <c r="Z1534" s="11" t="str">
        <f>VLOOKUP(Table1[[#This Row],[Sales_ID]],Sales!$A$2:$O$2001,10,FALSE)</f>
        <v>PayPal</v>
      </c>
      <c r="AA1534" s="50">
        <f>VLOOKUP(Table1[[#This Row],[Sales_ID]],Sales!$A$2:$O$2001,15,FALSE)</f>
        <v>51.302599999999998</v>
      </c>
    </row>
    <row r="1535" spans="1:27" x14ac:dyDescent="0.3">
      <c r="A1535" s="11" t="s">
        <v>464</v>
      </c>
      <c r="B1535" s="11" t="str">
        <f>PROPER(VLOOKUP(A1535,Customer!$A$2:$J$501,9,FALSE))</f>
        <v>Patrick Coleman</v>
      </c>
      <c r="C1535" s="11" t="str">
        <f>PROPER(VLOOKUP(A1535,Customer!$A$2:$H$501,3,FALSE))</f>
        <v>29</v>
      </c>
      <c r="D1535" s="11" t="str">
        <f>PROPER(VLOOKUP(A1535,Customer!$A$2:$H$501,4,FALSE))</f>
        <v>Male</v>
      </c>
      <c r="E1535" s="11" t="str">
        <f>PROPER(VLOOKUP(A1535,Customer!$A$2:$H$501,5,FALSE))</f>
        <v>New Jeffrey</v>
      </c>
      <c r="F1535" s="11" t="str">
        <f>PROPER(VLOOKUP(A1535,Customer!$A$2:$H$501,6,FALSE))</f>
        <v>Nebraska</v>
      </c>
      <c r="G1535" s="11" t="str">
        <f>VLOOKUP(A1535,Customer!$A$2:$H$501,7,FALSE)</f>
        <v>USA</v>
      </c>
      <c r="H1535" s="11" t="str">
        <f>PROPER(VLOOKUP(A1535,Customer!$A$1:$J$501,10,FALSE))</f>
        <v>Silver</v>
      </c>
      <c r="I1535" s="11" t="s">
        <v>1626</v>
      </c>
      <c r="J1535" s="11" t="str">
        <f>VLOOKUP(I1535, Product!$A$2:$H$501, 2,FALSE)</f>
        <v>Portable Power Bank</v>
      </c>
      <c r="K1535" s="11" t="str">
        <f>VLOOKUP(I1535,Product!$A$2:$H$501,3,FALSE)</f>
        <v>Electronics</v>
      </c>
      <c r="L1535" s="11" t="str">
        <f>VLOOKUP(I1535, Product!$A$2:$H$501, 4,FALSE)</f>
        <v>Mobile</v>
      </c>
      <c r="M1535" s="11" t="str">
        <f>VLOOKUP(I1535, Product!$A$2:$H$501,5,FALSE)</f>
        <v>Cummings and Sons</v>
      </c>
      <c r="N1535" s="12">
        <f>VLOOKUP(I1535, Product!$A$2:$I$501,8,FALSE)</f>
        <v>326.06</v>
      </c>
      <c r="O1535" s="12">
        <f>VLOOKUP(I1535, Product!$A$2:$I$501,9,FALSE)</f>
        <v>301</v>
      </c>
      <c r="P1535" s="11" t="s">
        <v>1779</v>
      </c>
      <c r="Q1535" s="11" t="str">
        <f>VLOOKUP(P1535,Store_Dim!$A$2:$E$21,2,FALSE)</f>
        <v>Martinez-Mullins</v>
      </c>
      <c r="R1535" s="11" t="str">
        <f>VLOOKUP(P1535,Store_Dim!$A$2:$E$21,3,FALSE)</f>
        <v>South</v>
      </c>
      <c r="S1535" s="11" t="str">
        <f>VLOOKUP(P1535,Store_Dim!$A$2:$E$21,4,FALSE)</f>
        <v>Williamsfurt</v>
      </c>
      <c r="T1535" s="11" t="str">
        <f>VLOOKUP(P1535,Store_Dim!$A$2:$E$21,5,FALSE)</f>
        <v>Online</v>
      </c>
      <c r="U1535" s="11" t="s">
        <v>2405</v>
      </c>
      <c r="V1535" s="14">
        <f>VLOOKUP(Table1[[#This Row],[Sales_ID]],Sales!$A$2:$O$2001,2,FALSE)</f>
        <v>45709</v>
      </c>
      <c r="W1535" s="15">
        <f>VLOOKUP(Table1[[#This Row],[Sales_ID]],Sales!$A$2:$O$2001,12,FALSE)</f>
        <v>2</v>
      </c>
      <c r="X1535" s="16" t="str">
        <f>TEXT(VLOOKUP(Table1[[#This Row],[Sales_ID]],Sales!$A$2:$O$2001,13,FALSE),"₹#,##0")</f>
        <v>₹508</v>
      </c>
      <c r="Y1535" s="51">
        <f>VLOOKUP(Table1[[#This Row],[Sales_ID]],Sales!$A$2:$O$2001,14,FALSE)</f>
        <v>0</v>
      </c>
      <c r="Z1535" s="11" t="str">
        <f>VLOOKUP(Table1[[#This Row],[Sales_ID]],Sales!$A$2:$O$2001,10,FALSE)</f>
        <v>COD</v>
      </c>
      <c r="AA1535" s="50">
        <f>VLOOKUP(Table1[[#This Row],[Sales_ID]],Sales!$A$2:$O$2001,15,FALSE)</f>
        <v>1015.32</v>
      </c>
    </row>
    <row r="1536" spans="1:27" x14ac:dyDescent="0.3">
      <c r="A1536" s="11" t="s">
        <v>1257</v>
      </c>
      <c r="B1536" s="11" t="str">
        <f>PROPER(VLOOKUP(A1536,Customer!$A$2:$J$501,9,FALSE))</f>
        <v>David Ross</v>
      </c>
      <c r="C1536" s="11" t="str">
        <f>PROPER(VLOOKUP(A1536,Customer!$A$2:$H$501,3,FALSE))</f>
        <v>22</v>
      </c>
      <c r="D1536" s="11" t="str">
        <f>PROPER(VLOOKUP(A1536,Customer!$A$2:$H$501,4,FALSE))</f>
        <v>Female</v>
      </c>
      <c r="E1536" s="11" t="str">
        <f>PROPER(VLOOKUP(A1536,Customer!$A$2:$H$501,5,FALSE))</f>
        <v>South Angela</v>
      </c>
      <c r="F1536" s="11" t="str">
        <f>PROPER(VLOOKUP(A1536,Customer!$A$2:$H$501,6,FALSE))</f>
        <v>Arkansas</v>
      </c>
      <c r="G1536" s="11" t="str">
        <f>VLOOKUP(A1536,Customer!$A$2:$H$501,7,FALSE)</f>
        <v>USA</v>
      </c>
      <c r="H1536" s="11" t="str">
        <f>PROPER(VLOOKUP(A1536,Customer!$A$1:$J$501,10,FALSE))</f>
        <v>Silver</v>
      </c>
      <c r="I1536" s="11" t="s">
        <v>1578</v>
      </c>
      <c r="J1536" s="11" t="str">
        <f>VLOOKUP(I1536, Product!$A$2:$H$501, 2,FALSE)</f>
        <v>4K Home Projector</v>
      </c>
      <c r="K1536" s="11" t="str">
        <f>VLOOKUP(I1536,Product!$A$2:$H$501,3,FALSE)</f>
        <v>Electronics</v>
      </c>
      <c r="L1536" s="11" t="str">
        <f>VLOOKUP(I1536, Product!$A$2:$H$501, 4,FALSE)</f>
        <v>Appliances</v>
      </c>
      <c r="M1536" s="11" t="str">
        <f>VLOOKUP(I1536, Product!$A$2:$H$501,5,FALSE)</f>
        <v>Thomas LLC</v>
      </c>
      <c r="N1536" s="12">
        <f>VLOOKUP(I1536, Product!$A$2:$I$501,8,FALSE)</f>
        <v>465.34</v>
      </c>
      <c r="O1536" s="12">
        <f>VLOOKUP(I1536, Product!$A$2:$I$501,9,FALSE)</f>
        <v>301</v>
      </c>
      <c r="P1536" s="11" t="s">
        <v>1779</v>
      </c>
      <c r="Q1536" s="11" t="str">
        <f>VLOOKUP(P1536,Store_Dim!$A$2:$E$21,2,FALSE)</f>
        <v>Martinez-Mullins</v>
      </c>
      <c r="R1536" s="11" t="str">
        <f>VLOOKUP(P1536,Store_Dim!$A$2:$E$21,3,FALSE)</f>
        <v>South</v>
      </c>
      <c r="S1536" s="11" t="str">
        <f>VLOOKUP(P1536,Store_Dim!$A$2:$E$21,4,FALSE)</f>
        <v>Williamsfurt</v>
      </c>
      <c r="T1536" s="11" t="str">
        <f>VLOOKUP(P1536,Store_Dim!$A$2:$E$21,5,FALSE)</f>
        <v>Online</v>
      </c>
      <c r="U1536" s="11" t="s">
        <v>1884</v>
      </c>
      <c r="V1536" s="14">
        <f>VLOOKUP(Table1[[#This Row],[Sales_ID]],Sales!$A$2:$O$2001,2,FALSE)</f>
        <v>45633</v>
      </c>
      <c r="W1536" s="15">
        <f>VLOOKUP(Table1[[#This Row],[Sales_ID]],Sales!$A$2:$O$2001,12,FALSE)</f>
        <v>4</v>
      </c>
      <c r="X1536" s="16" t="str">
        <f>TEXT(VLOOKUP(Table1[[#This Row],[Sales_ID]],Sales!$A$2:$O$2001,13,FALSE),"₹#,##0")</f>
        <v>₹733</v>
      </c>
      <c r="Y1536" s="51">
        <f>VLOOKUP(Table1[[#This Row],[Sales_ID]],Sales!$A$2:$O$2001,14,FALSE)</f>
        <v>0.17529411764705885</v>
      </c>
      <c r="Z1536" s="11" t="str">
        <f>VLOOKUP(Table1[[#This Row],[Sales_ID]],Sales!$A$2:$O$2001,10,FALSE)</f>
        <v>PayPal</v>
      </c>
      <c r="AA1536" s="50">
        <f>VLOOKUP(Table1[[#This Row],[Sales_ID]],Sales!$A$2:$O$2001,15,FALSE)</f>
        <v>2552.3015999999998</v>
      </c>
    </row>
    <row r="1537" spans="1:27" x14ac:dyDescent="0.3">
      <c r="A1537" s="11" t="s">
        <v>776</v>
      </c>
      <c r="B1537" s="11" t="str">
        <f>PROPER(VLOOKUP(A1537,Customer!$A$2:$J$501,9,FALSE))</f>
        <v>William Jackson</v>
      </c>
      <c r="C1537" s="11" t="str">
        <f>PROPER(VLOOKUP(A1537,Customer!$A$2:$H$501,3,FALSE))</f>
        <v>58</v>
      </c>
      <c r="D1537" s="11" t="str">
        <f>PROPER(VLOOKUP(A1537,Customer!$A$2:$H$501,4,FALSE))</f>
        <v>Female</v>
      </c>
      <c r="E1537" s="11" t="str">
        <f>PROPER(VLOOKUP(A1537,Customer!$A$2:$H$501,5,FALSE))</f>
        <v>New Tina</v>
      </c>
      <c r="F1537" s="11" t="str">
        <f>PROPER(VLOOKUP(A1537,Customer!$A$2:$H$501,6,FALSE))</f>
        <v>Connecticut</v>
      </c>
      <c r="G1537" s="11" t="str">
        <f>VLOOKUP(A1537,Customer!$A$2:$H$501,7,FALSE)</f>
        <v>USA</v>
      </c>
      <c r="H1537" s="11" t="str">
        <f>PROPER(VLOOKUP(A1537,Customer!$A$1:$J$501,10,FALSE))</f>
        <v>Silver</v>
      </c>
      <c r="I1537" s="11" t="s">
        <v>1710</v>
      </c>
      <c r="J1537" s="11" t="str">
        <f>VLOOKUP(I1537, Product!$A$2:$H$501, 2,FALSE)</f>
        <v>Badminton Racket Set</v>
      </c>
      <c r="K1537" s="11" t="str">
        <f>VLOOKUP(I1537,Product!$A$2:$H$501,3,FALSE)</f>
        <v>Sports</v>
      </c>
      <c r="L1537" s="11" t="str">
        <f>VLOOKUP(I1537, Product!$A$2:$H$501, 4,FALSE)</f>
        <v>Equipment</v>
      </c>
      <c r="M1537" s="11" t="str">
        <f>VLOOKUP(I1537, Product!$A$2:$H$501,5,FALSE)</f>
        <v>Robinson-Brown</v>
      </c>
      <c r="N1537" s="12">
        <f>VLOOKUP(I1537, Product!$A$2:$I$501,8,FALSE)</f>
        <v>285.54000000000002</v>
      </c>
      <c r="O1537" s="12">
        <f>VLOOKUP(I1537, Product!$A$2:$I$501,9,FALSE)</f>
        <v>358</v>
      </c>
      <c r="P1537" s="11" t="s">
        <v>1769</v>
      </c>
      <c r="Q1537" s="11" t="str">
        <f>VLOOKUP(P1537,Store_Dim!$A$2:$E$21,2,FALSE)</f>
        <v>Alexander Group</v>
      </c>
      <c r="R1537" s="11" t="str">
        <f>VLOOKUP(P1537,Store_Dim!$A$2:$E$21,3,FALSE)</f>
        <v>South</v>
      </c>
      <c r="S1537" s="11" t="str">
        <f>VLOOKUP(P1537,Store_Dim!$A$2:$E$21,4,FALSE)</f>
        <v>Port Sharon</v>
      </c>
      <c r="T1537" s="11" t="str">
        <f>VLOOKUP(P1537,Store_Dim!$A$2:$E$21,5,FALSE)</f>
        <v>Online</v>
      </c>
      <c r="U1537" s="11" t="s">
        <v>2406</v>
      </c>
      <c r="V1537" s="14">
        <f>VLOOKUP(Table1[[#This Row],[Sales_ID]],Sales!$A$2:$O$2001,2,FALSE)</f>
        <v>45273</v>
      </c>
      <c r="W1537" s="15">
        <f>VLOOKUP(Table1[[#This Row],[Sales_ID]],Sales!$A$2:$O$2001,12,FALSE)</f>
        <v>4</v>
      </c>
      <c r="X1537" s="16" t="str">
        <f>TEXT(VLOOKUP(Table1[[#This Row],[Sales_ID]],Sales!$A$2:$O$2001,13,FALSE),"₹#,##0")</f>
        <v>₹968</v>
      </c>
      <c r="Y1537" s="51">
        <f>VLOOKUP(Table1[[#This Row],[Sales_ID]],Sales!$A$2:$O$2001,14,FALSE)</f>
        <v>0.03</v>
      </c>
      <c r="Z1537" s="11" t="str">
        <f>VLOOKUP(Table1[[#This Row],[Sales_ID]],Sales!$A$2:$O$2001,10,FALSE)</f>
        <v>PayPal</v>
      </c>
      <c r="AA1537" s="50">
        <f>VLOOKUP(Table1[[#This Row],[Sales_ID]],Sales!$A$2:$O$2001,15,FALSE)</f>
        <v>3756.8876</v>
      </c>
    </row>
    <row r="1538" spans="1:27" x14ac:dyDescent="0.3">
      <c r="A1538" s="11" t="s">
        <v>78</v>
      </c>
      <c r="B1538" s="11" t="str">
        <f>PROPER(VLOOKUP(A1538,Customer!$A$2:$J$501,9,FALSE))</f>
        <v>Adam Cruz</v>
      </c>
      <c r="C1538" s="11" t="str">
        <f>PROPER(VLOOKUP(A1538,Customer!$A$2:$H$501,3,FALSE))</f>
        <v>60</v>
      </c>
      <c r="D1538" s="11" t="str">
        <f>PROPER(VLOOKUP(A1538,Customer!$A$2:$H$501,4,FALSE))</f>
        <v>Female</v>
      </c>
      <c r="E1538" s="11" t="str">
        <f>PROPER(VLOOKUP(A1538,Customer!$A$2:$H$501,5,FALSE))</f>
        <v>Brandonville</v>
      </c>
      <c r="F1538" s="11" t="str">
        <f>PROPER(VLOOKUP(A1538,Customer!$A$2:$H$501,6,FALSE))</f>
        <v>Georgia</v>
      </c>
      <c r="G1538" s="11" t="str">
        <f>VLOOKUP(A1538,Customer!$A$2:$H$501,7,FALSE)</f>
        <v>USA</v>
      </c>
      <c r="H1538" s="11" t="str">
        <f>PROPER(VLOOKUP(A1538,Customer!$A$1:$J$501,10,FALSE))</f>
        <v>Platinum</v>
      </c>
      <c r="I1538" s="11" t="s">
        <v>1724</v>
      </c>
      <c r="J1538" s="11" t="str">
        <f>VLOOKUP(I1538, Product!$A$2:$H$501, 2,FALSE)</f>
        <v>Sports Wrist Sweatbands</v>
      </c>
      <c r="K1538" s="11" t="str">
        <f>VLOOKUP(I1538,Product!$A$2:$H$501,3,FALSE)</f>
        <v>Sports</v>
      </c>
      <c r="L1538" s="11" t="str">
        <f>VLOOKUP(I1538, Product!$A$2:$H$501, 4,FALSE)</f>
        <v>Accessories</v>
      </c>
      <c r="M1538" s="11" t="str">
        <f>VLOOKUP(I1538, Product!$A$2:$H$501,5,FALSE)</f>
        <v>Olsen-Daniels</v>
      </c>
      <c r="N1538" s="12">
        <f>VLOOKUP(I1538, Product!$A$2:$I$501,8,FALSE)</f>
        <v>131.24</v>
      </c>
      <c r="O1538" s="12">
        <f>VLOOKUP(I1538, Product!$A$2:$I$501,9,FALSE)</f>
        <v>232</v>
      </c>
      <c r="P1538" s="11" t="s">
        <v>1773</v>
      </c>
      <c r="Q1538" s="11" t="str">
        <f>VLOOKUP(P1538,Store_Dim!$A$2:$E$21,2,FALSE)</f>
        <v>Gray Ltd</v>
      </c>
      <c r="R1538" s="11" t="str">
        <f>VLOOKUP(P1538,Store_Dim!$A$2:$E$21,3,FALSE)</f>
        <v>North</v>
      </c>
      <c r="S1538" s="11" t="str">
        <f>VLOOKUP(P1538,Store_Dim!$A$2:$E$21,4,FALSE)</f>
        <v>New Michaelchester</v>
      </c>
      <c r="T1538" s="11" t="str">
        <f>VLOOKUP(P1538,Store_Dim!$A$2:$E$21,5,FALSE)</f>
        <v>Outlet</v>
      </c>
      <c r="U1538" s="11" t="s">
        <v>2407</v>
      </c>
      <c r="V1538" s="14">
        <f>VLOOKUP(Table1[[#This Row],[Sales_ID]],Sales!$A$2:$O$2001,2,FALSE)</f>
        <v>45250</v>
      </c>
      <c r="W1538" s="15">
        <f>VLOOKUP(Table1[[#This Row],[Sales_ID]],Sales!$A$2:$O$2001,12,FALSE)</f>
        <v>4</v>
      </c>
      <c r="X1538" s="16" t="str">
        <f>TEXT(VLOOKUP(Table1[[#This Row],[Sales_ID]],Sales!$A$2:$O$2001,13,FALSE),"₹#,##0")</f>
        <v>₹510</v>
      </c>
      <c r="Y1538" s="51">
        <f>VLOOKUP(Table1[[#This Row],[Sales_ID]],Sales!$A$2:$O$2001,14,FALSE)</f>
        <v>0.2</v>
      </c>
      <c r="Z1538" s="11" t="str">
        <f>VLOOKUP(Table1[[#This Row],[Sales_ID]],Sales!$A$2:$O$2001,10,FALSE)</f>
        <v>PayPal</v>
      </c>
      <c r="AA1538" s="50">
        <f>VLOOKUP(Table1[[#This Row],[Sales_ID]],Sales!$A$2:$O$2001,15,FALSE)</f>
        <v>1633.056</v>
      </c>
    </row>
    <row r="1539" spans="1:27" x14ac:dyDescent="0.3">
      <c r="A1539" s="11" t="s">
        <v>55</v>
      </c>
      <c r="B1539" s="11" t="str">
        <f>PROPER(VLOOKUP(A1539,Customer!$A$2:$J$501,9,FALSE))</f>
        <v>Brian Lopez</v>
      </c>
      <c r="C1539" s="11" t="str">
        <f>PROPER(VLOOKUP(A1539,Customer!$A$2:$H$501,3,FALSE))</f>
        <v>28</v>
      </c>
      <c r="D1539" s="11" t="str">
        <f>PROPER(VLOOKUP(A1539,Customer!$A$2:$H$501,4,FALSE))</f>
        <v>Female</v>
      </c>
      <c r="E1539" s="11" t="str">
        <f>PROPER(VLOOKUP(A1539,Customer!$A$2:$H$501,5,FALSE))</f>
        <v>East Krista</v>
      </c>
      <c r="F1539" s="11" t="str">
        <f>PROPER(VLOOKUP(A1539,Customer!$A$2:$H$501,6,FALSE))</f>
        <v>New York</v>
      </c>
      <c r="G1539" s="11" t="str">
        <f>VLOOKUP(A1539,Customer!$A$2:$H$501,7,FALSE)</f>
        <v>USA</v>
      </c>
      <c r="H1539" s="11" t="str">
        <f>PROPER(VLOOKUP(A1539,Customer!$A$1:$J$501,10,FALSE))</f>
        <v>Gold</v>
      </c>
      <c r="I1539" s="11" t="s">
        <v>1636</v>
      </c>
      <c r="J1539" s="11" t="str">
        <f>VLOOKUP(I1539, Product!$A$2:$H$501, 2,FALSE)</f>
        <v>Adjustable Jump Rope</v>
      </c>
      <c r="K1539" s="11" t="str">
        <f>VLOOKUP(I1539,Product!$A$2:$H$501,3,FALSE)</f>
        <v>Sports</v>
      </c>
      <c r="L1539" s="11" t="str">
        <f>VLOOKUP(I1539, Product!$A$2:$H$501, 4,FALSE)</f>
        <v>Fitness</v>
      </c>
      <c r="M1539" s="11" t="str">
        <f>VLOOKUP(I1539, Product!$A$2:$H$501,5,FALSE)</f>
        <v>Cox Inc</v>
      </c>
      <c r="N1539" s="12">
        <f>VLOOKUP(I1539, Product!$A$2:$I$501,8,FALSE)</f>
        <v>167.12</v>
      </c>
      <c r="O1539" s="12">
        <f>VLOOKUP(I1539, Product!$A$2:$I$501,9,FALSE)</f>
        <v>316</v>
      </c>
      <c r="P1539" s="11" t="s">
        <v>1813</v>
      </c>
      <c r="Q1539" s="11" t="str">
        <f>VLOOKUP(P1539,Store_Dim!$A$2:$E$21,2,FALSE)</f>
        <v>Mann-Austin</v>
      </c>
      <c r="R1539" s="11" t="str">
        <f>VLOOKUP(P1539,Store_Dim!$A$2:$E$21,3,FALSE)</f>
        <v>East</v>
      </c>
      <c r="S1539" s="11" t="str">
        <f>VLOOKUP(P1539,Store_Dim!$A$2:$E$21,4,FALSE)</f>
        <v>Vasquezborough</v>
      </c>
      <c r="T1539" s="11" t="str">
        <f>VLOOKUP(P1539,Store_Dim!$A$2:$E$21,5,FALSE)</f>
        <v>Online</v>
      </c>
      <c r="U1539" s="11" t="s">
        <v>2408</v>
      </c>
      <c r="V1539" s="14">
        <f>VLOOKUP(Table1[[#This Row],[Sales_ID]],Sales!$A$2:$O$2001,2,FALSE)</f>
        <v>45539</v>
      </c>
      <c r="W1539" s="15">
        <f>VLOOKUP(Table1[[#This Row],[Sales_ID]],Sales!$A$2:$O$2001,12,FALSE)</f>
        <v>2</v>
      </c>
      <c r="X1539" s="16" t="str">
        <f>TEXT(VLOOKUP(Table1[[#This Row],[Sales_ID]],Sales!$A$2:$O$2001,13,FALSE),"₹#,##0")</f>
        <v>₹157</v>
      </c>
      <c r="Y1539" s="51">
        <f>VLOOKUP(Table1[[#This Row],[Sales_ID]],Sales!$A$2:$O$2001,14,FALSE)</f>
        <v>0.18</v>
      </c>
      <c r="Z1539" s="11" t="str">
        <f>VLOOKUP(Table1[[#This Row],[Sales_ID]],Sales!$A$2:$O$2001,10,FALSE)</f>
        <v>COD</v>
      </c>
      <c r="AA1539" s="50">
        <f>VLOOKUP(Table1[[#This Row],[Sales_ID]],Sales!$A$2:$O$2001,15,FALSE)</f>
        <v>257.03719999999998</v>
      </c>
    </row>
    <row r="1540" spans="1:27" x14ac:dyDescent="0.3">
      <c r="A1540" s="11" t="s">
        <v>481</v>
      </c>
      <c r="B1540" s="11" t="str">
        <f>PROPER(VLOOKUP(A1540,Customer!$A$2:$J$501,9,FALSE))</f>
        <v>Maria Ramirez</v>
      </c>
      <c r="C1540" s="11" t="str">
        <f>PROPER(VLOOKUP(A1540,Customer!$A$2:$H$501,3,FALSE))</f>
        <v>37</v>
      </c>
      <c r="D1540" s="11" t="str">
        <f>PROPER(VLOOKUP(A1540,Customer!$A$2:$H$501,4,FALSE))</f>
        <v>Male</v>
      </c>
      <c r="E1540" s="11" t="str">
        <f>PROPER(VLOOKUP(A1540,Customer!$A$2:$H$501,5,FALSE))</f>
        <v>West Brandon</v>
      </c>
      <c r="F1540" s="11" t="str">
        <f>PROPER(VLOOKUP(A1540,Customer!$A$2:$H$501,6,FALSE))</f>
        <v>Montana</v>
      </c>
      <c r="G1540" s="11" t="str">
        <f>VLOOKUP(A1540,Customer!$A$2:$H$501,7,FALSE)</f>
        <v>USA</v>
      </c>
      <c r="H1540" s="11" t="str">
        <f>PROPER(VLOOKUP(A1540,Customer!$A$1:$J$501,10,FALSE))</f>
        <v>Bronze</v>
      </c>
      <c r="I1540" s="11" t="s">
        <v>1746</v>
      </c>
      <c r="J1540" s="11" t="str">
        <f>VLOOKUP(I1540, Product!$A$2:$H$501, 2,FALSE)</f>
        <v>Stainless Steel Cookware Set</v>
      </c>
      <c r="K1540" s="11" t="str">
        <f>VLOOKUP(I1540,Product!$A$2:$H$501,3,FALSE)</f>
        <v>Home</v>
      </c>
      <c r="L1540" s="11" t="str">
        <f>VLOOKUP(I1540, Product!$A$2:$H$501, 4,FALSE)</f>
        <v>Kitchen</v>
      </c>
      <c r="M1540" s="11" t="str">
        <f>VLOOKUP(I1540, Product!$A$2:$H$501,5,FALSE)</f>
        <v>Campbell Ltd</v>
      </c>
      <c r="N1540" s="12">
        <f>VLOOKUP(I1540, Product!$A$2:$I$501,8,FALSE)</f>
        <v>201.41</v>
      </c>
      <c r="O1540" s="12">
        <f>VLOOKUP(I1540, Product!$A$2:$I$501,9,FALSE)</f>
        <v>146</v>
      </c>
      <c r="P1540" s="11" t="s">
        <v>1789</v>
      </c>
      <c r="Q1540" s="11" t="str">
        <f>VLOOKUP(P1540,Store_Dim!$A$2:$E$21,2,FALSE)</f>
        <v>Hill, Wagner and Ballard</v>
      </c>
      <c r="R1540" s="11" t="str">
        <f>VLOOKUP(P1540,Store_Dim!$A$2:$E$21,3,FALSE)</f>
        <v>East</v>
      </c>
      <c r="S1540" s="11" t="str">
        <f>VLOOKUP(P1540,Store_Dim!$A$2:$E$21,4,FALSE)</f>
        <v>East Davidville</v>
      </c>
      <c r="T1540" s="11" t="str">
        <f>VLOOKUP(P1540,Store_Dim!$A$2:$E$21,5,FALSE)</f>
        <v>Online</v>
      </c>
      <c r="U1540" s="11" t="s">
        <v>2409</v>
      </c>
      <c r="V1540" s="14">
        <f>VLOOKUP(Table1[[#This Row],[Sales_ID]],Sales!$A$2:$O$2001,2,FALSE)</f>
        <v>45810</v>
      </c>
      <c r="W1540" s="15">
        <f>VLOOKUP(Table1[[#This Row],[Sales_ID]],Sales!$A$2:$O$2001,12,FALSE)</f>
        <v>3</v>
      </c>
      <c r="X1540" s="16" t="str">
        <f>TEXT(VLOOKUP(Table1[[#This Row],[Sales_ID]],Sales!$A$2:$O$2001,13,FALSE),"₹#,##0")</f>
        <v>₹54</v>
      </c>
      <c r="Y1540" s="51">
        <f>VLOOKUP(Table1[[#This Row],[Sales_ID]],Sales!$A$2:$O$2001,14,FALSE)</f>
        <v>0.24</v>
      </c>
      <c r="Z1540" s="11" t="str">
        <f>VLOOKUP(Table1[[#This Row],[Sales_ID]],Sales!$A$2:$O$2001,10,FALSE)</f>
        <v>Credit Card</v>
      </c>
      <c r="AA1540" s="50">
        <f>VLOOKUP(Table1[[#This Row],[Sales_ID]],Sales!$A$2:$O$2001,15,FALSE)</f>
        <v>122.7324</v>
      </c>
    </row>
    <row r="1541" spans="1:27" x14ac:dyDescent="0.3">
      <c r="A1541" s="11" t="s">
        <v>1178</v>
      </c>
      <c r="B1541" s="11" t="str">
        <f>PROPER(VLOOKUP(A1541,Customer!$A$2:$J$501,9,FALSE))</f>
        <v>Charles Conley</v>
      </c>
      <c r="C1541" s="11" t="str">
        <f>PROPER(VLOOKUP(A1541,Customer!$A$2:$H$501,3,FALSE))</f>
        <v>39</v>
      </c>
      <c r="D1541" s="11" t="str">
        <f>PROPER(VLOOKUP(A1541,Customer!$A$2:$H$501,4,FALSE))</f>
        <v>Female</v>
      </c>
      <c r="E1541" s="11" t="str">
        <f>PROPER(VLOOKUP(A1541,Customer!$A$2:$H$501,5,FALSE))</f>
        <v>Nathanshire</v>
      </c>
      <c r="F1541" s="11" t="str">
        <f>PROPER(VLOOKUP(A1541,Customer!$A$2:$H$501,6,FALSE))</f>
        <v>Maine</v>
      </c>
      <c r="G1541" s="11" t="str">
        <f>VLOOKUP(A1541,Customer!$A$2:$H$501,7,FALSE)</f>
        <v>USA</v>
      </c>
      <c r="H1541" s="11" t="str">
        <f>PROPER(VLOOKUP(A1541,Customer!$A$1:$J$501,10,FALSE))</f>
        <v>Gold</v>
      </c>
      <c r="I1541" s="11" t="s">
        <v>1704</v>
      </c>
      <c r="J1541" s="11" t="str">
        <f>VLOOKUP(I1541, Product!$A$2:$H$501, 2,FALSE)</f>
        <v>Essential Oil Diffuser</v>
      </c>
      <c r="K1541" s="11" t="str">
        <f>VLOOKUP(I1541,Product!$A$2:$H$501,3,FALSE)</f>
        <v>Home</v>
      </c>
      <c r="L1541" s="11" t="str">
        <f>VLOOKUP(I1541, Product!$A$2:$H$501, 4,FALSE)</f>
        <v>Decor</v>
      </c>
      <c r="M1541" s="11" t="str">
        <f>VLOOKUP(I1541, Product!$A$2:$H$501,5,FALSE)</f>
        <v>Hernandez Inc</v>
      </c>
      <c r="N1541" s="12">
        <f>VLOOKUP(I1541, Product!$A$2:$I$501,8,FALSE)</f>
        <v>325.26</v>
      </c>
      <c r="O1541" s="12">
        <f>VLOOKUP(I1541, Product!$A$2:$I$501,9,FALSE)</f>
        <v>400</v>
      </c>
      <c r="P1541" s="11" t="s">
        <v>1769</v>
      </c>
      <c r="Q1541" s="11" t="str">
        <f>VLOOKUP(P1541,Store_Dim!$A$2:$E$21,2,FALSE)</f>
        <v>Alexander Group</v>
      </c>
      <c r="R1541" s="11" t="str">
        <f>VLOOKUP(P1541,Store_Dim!$A$2:$E$21,3,FALSE)</f>
        <v>South</v>
      </c>
      <c r="S1541" s="11" t="str">
        <f>VLOOKUP(P1541,Store_Dim!$A$2:$E$21,4,FALSE)</f>
        <v>Port Sharon</v>
      </c>
      <c r="T1541" s="11" t="str">
        <f>VLOOKUP(P1541,Store_Dim!$A$2:$E$21,5,FALSE)</f>
        <v>Online</v>
      </c>
      <c r="U1541" s="11" t="s">
        <v>2410</v>
      </c>
      <c r="V1541" s="14">
        <f>VLOOKUP(Table1[[#This Row],[Sales_ID]],Sales!$A$2:$O$2001,2,FALSE)</f>
        <v>45350</v>
      </c>
      <c r="W1541" s="15">
        <f>VLOOKUP(Table1[[#This Row],[Sales_ID]],Sales!$A$2:$O$2001,12,FALSE)</f>
        <v>1</v>
      </c>
      <c r="X1541" s="16" t="str">
        <f>TEXT(VLOOKUP(Table1[[#This Row],[Sales_ID]],Sales!$A$2:$O$2001,13,FALSE),"₹#,##0")</f>
        <v>₹35</v>
      </c>
      <c r="Y1541" s="51">
        <f>VLOOKUP(Table1[[#This Row],[Sales_ID]],Sales!$A$2:$O$2001,14,FALSE)</f>
        <v>0.1</v>
      </c>
      <c r="Z1541" s="11" t="str">
        <f>VLOOKUP(Table1[[#This Row],[Sales_ID]],Sales!$A$2:$O$2001,10,FALSE)</f>
        <v>COD</v>
      </c>
      <c r="AA1541" s="50">
        <f>VLOOKUP(Table1[[#This Row],[Sales_ID]],Sales!$A$2:$O$2001,15,FALSE)</f>
        <v>31.239000000000001</v>
      </c>
    </row>
    <row r="1542" spans="1:27" x14ac:dyDescent="0.3">
      <c r="A1542" s="11" t="s">
        <v>737</v>
      </c>
      <c r="B1542" s="11" t="str">
        <f>PROPER(VLOOKUP(A1542,Customer!$A$2:$J$501,9,FALSE))</f>
        <v>Tanner Thompson</v>
      </c>
      <c r="C1542" s="11" t="str">
        <f>PROPER(VLOOKUP(A1542,Customer!$A$2:$H$501,3,FALSE))</f>
        <v>32</v>
      </c>
      <c r="D1542" s="11" t="str">
        <f>PROPER(VLOOKUP(A1542,Customer!$A$2:$H$501,4,FALSE))</f>
        <v>Female</v>
      </c>
      <c r="E1542" s="11" t="str">
        <f>PROPER(VLOOKUP(A1542,Customer!$A$2:$H$501,5,FALSE))</f>
        <v>Port Lisashire</v>
      </c>
      <c r="F1542" s="11" t="str">
        <f>PROPER(VLOOKUP(A1542,Customer!$A$2:$H$501,6,FALSE))</f>
        <v>Maryland</v>
      </c>
      <c r="G1542" s="11" t="str">
        <f>VLOOKUP(A1542,Customer!$A$2:$H$501,7,FALSE)</f>
        <v>USA</v>
      </c>
      <c r="H1542" s="11" t="str">
        <f>PROPER(VLOOKUP(A1542,Customer!$A$1:$J$501,10,FALSE))</f>
        <v>Bronze</v>
      </c>
      <c r="I1542" s="11" t="s">
        <v>1702</v>
      </c>
      <c r="J1542" s="11" t="str">
        <f>VLOOKUP(I1542, Product!$A$2:$H$501, 2,FALSE)</f>
        <v>WiFi Mesh Router</v>
      </c>
      <c r="K1542" s="11" t="str">
        <f>VLOOKUP(I1542,Product!$A$2:$H$501,3,FALSE)</f>
        <v>Electronics</v>
      </c>
      <c r="L1542" s="11" t="str">
        <f>VLOOKUP(I1542, Product!$A$2:$H$501, 4,FALSE)</f>
        <v>Appliances</v>
      </c>
      <c r="M1542" s="11" t="str">
        <f>VLOOKUP(I1542, Product!$A$2:$H$501,5,FALSE)</f>
        <v>White, Reeves and Woods</v>
      </c>
      <c r="N1542" s="12">
        <f>VLOOKUP(I1542, Product!$A$2:$I$501,8,FALSE)</f>
        <v>480.9</v>
      </c>
      <c r="O1542" s="12">
        <f>VLOOKUP(I1542, Product!$A$2:$I$501,9,FALSE)</f>
        <v>104</v>
      </c>
      <c r="P1542" s="11" t="s">
        <v>1757</v>
      </c>
      <c r="Q1542" s="11" t="str">
        <f>VLOOKUP(P1542,Store_Dim!$A$2:$E$21,2,FALSE)</f>
        <v>Martinez, Adkins and Johnson</v>
      </c>
      <c r="R1542" s="11" t="str">
        <f>VLOOKUP(P1542,Store_Dim!$A$2:$E$21,3,FALSE)</f>
        <v>North</v>
      </c>
      <c r="S1542" s="11" t="str">
        <f>VLOOKUP(P1542,Store_Dim!$A$2:$E$21,4,FALSE)</f>
        <v>Danielmouth</v>
      </c>
      <c r="T1542" s="11" t="str">
        <f>VLOOKUP(P1542,Store_Dim!$A$2:$E$21,5,FALSE)</f>
        <v>Flagship</v>
      </c>
      <c r="U1542" s="11" t="s">
        <v>2411</v>
      </c>
      <c r="V1542" s="14">
        <f>VLOOKUP(Table1[[#This Row],[Sales_ID]],Sales!$A$2:$O$2001,2,FALSE)</f>
        <v>45633</v>
      </c>
      <c r="W1542" s="15">
        <f>VLOOKUP(Table1[[#This Row],[Sales_ID]],Sales!$A$2:$O$2001,12,FALSE)</f>
        <v>2</v>
      </c>
      <c r="X1542" s="16" t="str">
        <f>TEXT(VLOOKUP(Table1[[#This Row],[Sales_ID]],Sales!$A$2:$O$2001,13,FALSE),"₹#,##0")</f>
        <v>₹829</v>
      </c>
      <c r="Y1542" s="51">
        <f>VLOOKUP(Table1[[#This Row],[Sales_ID]],Sales!$A$2:$O$2001,14,FALSE)</f>
        <v>0.11</v>
      </c>
      <c r="Z1542" s="11" t="str">
        <f>VLOOKUP(Table1[[#This Row],[Sales_ID]],Sales!$A$2:$O$2001,10,FALSE)</f>
        <v>PayPal</v>
      </c>
      <c r="AA1542" s="50">
        <f>VLOOKUP(Table1[[#This Row],[Sales_ID]],Sales!$A$2:$O$2001,15,FALSE)</f>
        <v>1475.8869999999999</v>
      </c>
    </row>
    <row r="1543" spans="1:27" x14ac:dyDescent="0.3">
      <c r="A1543" s="11" t="s">
        <v>842</v>
      </c>
      <c r="B1543" s="11" t="str">
        <f>PROPER(VLOOKUP(A1543,Customer!$A$2:$J$501,9,FALSE))</f>
        <v>Matthew Payne</v>
      </c>
      <c r="C1543" s="11" t="str">
        <f>PROPER(VLOOKUP(A1543,Customer!$A$2:$H$501,3,FALSE))</f>
        <v>25</v>
      </c>
      <c r="D1543" s="11" t="str">
        <f>PROPER(VLOOKUP(A1543,Customer!$A$2:$H$501,4,FALSE))</f>
        <v>Male</v>
      </c>
      <c r="E1543" s="11" t="str">
        <f>PROPER(VLOOKUP(A1543,Customer!$A$2:$H$501,5,FALSE))</f>
        <v>Grahamfurt</v>
      </c>
      <c r="F1543" s="11" t="str">
        <f>PROPER(VLOOKUP(A1543,Customer!$A$2:$H$501,6,FALSE))</f>
        <v>Wyoming</v>
      </c>
      <c r="G1543" s="11" t="str">
        <f>VLOOKUP(A1543,Customer!$A$2:$H$501,7,FALSE)</f>
        <v>USA</v>
      </c>
      <c r="H1543" s="11" t="str">
        <f>PROPER(VLOOKUP(A1543,Customer!$A$1:$J$501,10,FALSE))</f>
        <v>Gold</v>
      </c>
      <c r="I1543" s="11" t="s">
        <v>1744</v>
      </c>
      <c r="J1543" s="11" t="str">
        <f>VLOOKUP(I1543, Product!$A$2:$H$501, 2,FALSE)</f>
        <v>Portable Bluetooth Speaker</v>
      </c>
      <c r="K1543" s="11" t="str">
        <f>VLOOKUP(I1543,Product!$A$2:$H$501,3,FALSE)</f>
        <v>Electronics</v>
      </c>
      <c r="L1543" s="11" t="str">
        <f>VLOOKUP(I1543, Product!$A$2:$H$501, 4,FALSE)</f>
        <v>Audio</v>
      </c>
      <c r="M1543" s="11" t="str">
        <f>VLOOKUP(I1543, Product!$A$2:$H$501,5,FALSE)</f>
        <v>Flores-King</v>
      </c>
      <c r="N1543" s="12">
        <f>VLOOKUP(I1543, Product!$A$2:$I$501,8,FALSE)</f>
        <v>431.67</v>
      </c>
      <c r="O1543" s="12">
        <f>VLOOKUP(I1543, Product!$A$2:$I$501,9,FALSE)</f>
        <v>73</v>
      </c>
      <c r="P1543" s="11" t="s">
        <v>1766</v>
      </c>
      <c r="Q1543" s="11" t="str">
        <f>VLOOKUP(P1543,Store_Dim!$A$2:$E$21,2,FALSE)</f>
        <v>Johnson-Wright</v>
      </c>
      <c r="R1543" s="11" t="str">
        <f>VLOOKUP(P1543,Store_Dim!$A$2:$E$21,3,FALSE)</f>
        <v>North</v>
      </c>
      <c r="S1543" s="11" t="str">
        <f>VLOOKUP(P1543,Store_Dim!$A$2:$E$21,4,FALSE)</f>
        <v>Hoodberg</v>
      </c>
      <c r="T1543" s="11" t="str">
        <f>VLOOKUP(P1543,Store_Dim!$A$2:$E$21,5,FALSE)</f>
        <v>Outlet</v>
      </c>
      <c r="U1543" s="11" t="s">
        <v>2412</v>
      </c>
      <c r="V1543" s="14">
        <f>VLOOKUP(Table1[[#This Row],[Sales_ID]],Sales!$A$2:$O$2001,2,FALSE)</f>
        <v>45798</v>
      </c>
      <c r="W1543" s="15">
        <f>VLOOKUP(Table1[[#This Row],[Sales_ID]],Sales!$A$2:$O$2001,12,FALSE)</f>
        <v>2</v>
      </c>
      <c r="X1543" s="16" t="str">
        <f>TEXT(VLOOKUP(Table1[[#This Row],[Sales_ID]],Sales!$A$2:$O$2001,13,FALSE),"₹#,##0")</f>
        <v>₹482</v>
      </c>
      <c r="Y1543" s="51">
        <f>VLOOKUP(Table1[[#This Row],[Sales_ID]],Sales!$A$2:$O$2001,14,FALSE)</f>
        <v>0.1</v>
      </c>
      <c r="Z1543" s="11" t="str">
        <f>VLOOKUP(Table1[[#This Row],[Sales_ID]],Sales!$A$2:$O$2001,10,FALSE)</f>
        <v>COD</v>
      </c>
      <c r="AA1543" s="50">
        <f>VLOOKUP(Table1[[#This Row],[Sales_ID]],Sales!$A$2:$O$2001,15,FALSE)</f>
        <v>867.34800000000007</v>
      </c>
    </row>
    <row r="1544" spans="1:27" x14ac:dyDescent="0.3">
      <c r="A1544" s="11" t="s">
        <v>496</v>
      </c>
      <c r="B1544" s="11" t="str">
        <f>PROPER(VLOOKUP(A1544,Customer!$A$2:$J$501,9,FALSE))</f>
        <v>Rhonda Young</v>
      </c>
      <c r="C1544" s="11" t="str">
        <f>PROPER(VLOOKUP(A1544,Customer!$A$2:$H$501,3,FALSE))</f>
        <v>49</v>
      </c>
      <c r="D1544" s="11" t="str">
        <f>PROPER(VLOOKUP(A1544,Customer!$A$2:$H$501,4,FALSE))</f>
        <v>Female</v>
      </c>
      <c r="E1544" s="11" t="str">
        <f>PROPER(VLOOKUP(A1544,Customer!$A$2:$H$501,5,FALSE))</f>
        <v>Lake Nathanfort</v>
      </c>
      <c r="F1544" s="11" t="str">
        <f>PROPER(VLOOKUP(A1544,Customer!$A$2:$H$501,6,FALSE))</f>
        <v>Alaska</v>
      </c>
      <c r="G1544" s="11" t="str">
        <f>VLOOKUP(A1544,Customer!$A$2:$H$501,7,FALSE)</f>
        <v>USA</v>
      </c>
      <c r="H1544" s="11" t="str">
        <f>PROPER(VLOOKUP(A1544,Customer!$A$1:$J$501,10,FALSE))</f>
        <v>Platinum</v>
      </c>
      <c r="I1544" s="11" t="s">
        <v>1652</v>
      </c>
      <c r="J1544" s="11" t="str">
        <f>VLOOKUP(I1544, Product!$A$2:$H$501, 2,FALSE)</f>
        <v>Rugby Ball</v>
      </c>
      <c r="K1544" s="11" t="str">
        <f>VLOOKUP(I1544,Product!$A$2:$H$501,3,FALSE)</f>
        <v>Sports</v>
      </c>
      <c r="L1544" s="11" t="str">
        <f>VLOOKUP(I1544, Product!$A$2:$H$501, 4,FALSE)</f>
        <v>Team Sports</v>
      </c>
      <c r="M1544" s="11" t="str">
        <f>VLOOKUP(I1544, Product!$A$2:$H$501,5,FALSE)</f>
        <v>Harris Inc</v>
      </c>
      <c r="N1544" s="12">
        <f>VLOOKUP(I1544, Product!$A$2:$I$501,8,FALSE)</f>
        <v>212.26</v>
      </c>
      <c r="O1544" s="12">
        <f>VLOOKUP(I1544, Product!$A$2:$I$501,9,FALSE)</f>
        <v>82</v>
      </c>
      <c r="P1544" s="11" t="s">
        <v>1779</v>
      </c>
      <c r="Q1544" s="11" t="str">
        <f>VLOOKUP(P1544,Store_Dim!$A$2:$E$21,2,FALSE)</f>
        <v>Martinez-Mullins</v>
      </c>
      <c r="R1544" s="11" t="str">
        <f>VLOOKUP(P1544,Store_Dim!$A$2:$E$21,3,FALSE)</f>
        <v>South</v>
      </c>
      <c r="S1544" s="11" t="str">
        <f>VLOOKUP(P1544,Store_Dim!$A$2:$E$21,4,FALSE)</f>
        <v>Williamsfurt</v>
      </c>
      <c r="T1544" s="11" t="str">
        <f>VLOOKUP(P1544,Store_Dim!$A$2:$E$21,5,FALSE)</f>
        <v>Online</v>
      </c>
      <c r="U1544" s="11" t="s">
        <v>2413</v>
      </c>
      <c r="V1544" s="14">
        <f>VLOOKUP(Table1[[#This Row],[Sales_ID]],Sales!$A$2:$O$2001,2,FALSE)</f>
        <v>45354</v>
      </c>
      <c r="W1544" s="15">
        <f>VLOOKUP(Table1[[#This Row],[Sales_ID]],Sales!$A$2:$O$2001,12,FALSE)</f>
        <v>4</v>
      </c>
      <c r="X1544" s="16" t="str">
        <f>TEXT(VLOOKUP(Table1[[#This Row],[Sales_ID]],Sales!$A$2:$O$2001,13,FALSE),"₹#,##0")</f>
        <v>₹915</v>
      </c>
      <c r="Y1544" s="51">
        <f>VLOOKUP(Table1[[#This Row],[Sales_ID]],Sales!$A$2:$O$2001,14,FALSE)</f>
        <v>0.19</v>
      </c>
      <c r="Z1544" s="11" t="str">
        <f>VLOOKUP(Table1[[#This Row],[Sales_ID]],Sales!$A$2:$O$2001,10,FALSE)</f>
        <v>COD</v>
      </c>
      <c r="AA1544" s="50">
        <f>VLOOKUP(Table1[[#This Row],[Sales_ID]],Sales!$A$2:$O$2001,15,FALSE)</f>
        <v>2965.1507999999999</v>
      </c>
    </row>
    <row r="1545" spans="1:27" x14ac:dyDescent="0.3">
      <c r="A1545" s="11" t="s">
        <v>696</v>
      </c>
      <c r="B1545" s="11" t="str">
        <f>PROPER(VLOOKUP(A1545,Customer!$A$2:$J$501,9,FALSE))</f>
        <v>Eric Todd</v>
      </c>
      <c r="C1545" s="11" t="str">
        <f>PROPER(VLOOKUP(A1545,Customer!$A$2:$H$501,3,FALSE))</f>
        <v>61</v>
      </c>
      <c r="D1545" s="11" t="str">
        <f>PROPER(VLOOKUP(A1545,Customer!$A$2:$H$501,4,FALSE))</f>
        <v>Male</v>
      </c>
      <c r="E1545" s="11" t="str">
        <f>PROPER(VLOOKUP(A1545,Customer!$A$2:$H$501,5,FALSE))</f>
        <v>Danielstad</v>
      </c>
      <c r="F1545" s="11" t="str">
        <f>PROPER(VLOOKUP(A1545,Customer!$A$2:$H$501,6,FALSE))</f>
        <v>Montana</v>
      </c>
      <c r="G1545" s="11" t="str">
        <f>VLOOKUP(A1545,Customer!$A$2:$H$501,7,FALSE)</f>
        <v>USA</v>
      </c>
      <c r="H1545" s="11" t="str">
        <f>PROPER(VLOOKUP(A1545,Customer!$A$1:$J$501,10,FALSE))</f>
        <v>Gold</v>
      </c>
      <c r="I1545" s="11" t="s">
        <v>1690</v>
      </c>
      <c r="J1545" s="11" t="str">
        <f>VLOOKUP(I1545, Product!$A$2:$H$501, 2,FALSE)</f>
        <v>Hair Repair Oil Treatment</v>
      </c>
      <c r="K1545" s="11" t="str">
        <f>VLOOKUP(I1545,Product!$A$2:$H$501,3,FALSE)</f>
        <v>Beauty</v>
      </c>
      <c r="L1545" s="11" t="str">
        <f>VLOOKUP(I1545, Product!$A$2:$H$501, 4,FALSE)</f>
        <v>Haircare</v>
      </c>
      <c r="M1545" s="11" t="str">
        <f>VLOOKUP(I1545, Product!$A$2:$H$501,5,FALSE)</f>
        <v>Hopkins Ltd</v>
      </c>
      <c r="N1545" s="12">
        <f>VLOOKUP(I1545, Product!$A$2:$I$501,8,FALSE)</f>
        <v>214.32</v>
      </c>
      <c r="O1545" s="12">
        <f>VLOOKUP(I1545, Product!$A$2:$I$501,9,FALSE)</f>
        <v>383</v>
      </c>
      <c r="P1545" s="11" t="s">
        <v>1810</v>
      </c>
      <c r="Q1545" s="11" t="str">
        <f>VLOOKUP(P1545,Store_Dim!$A$2:$E$21,2,FALSE)</f>
        <v>Guerrero-Schmitt</v>
      </c>
      <c r="R1545" s="11" t="str">
        <f>VLOOKUP(P1545,Store_Dim!$A$2:$E$21,3,FALSE)</f>
        <v>East</v>
      </c>
      <c r="S1545" s="11" t="str">
        <f>VLOOKUP(P1545,Store_Dim!$A$2:$E$21,4,FALSE)</f>
        <v>East Stevechester</v>
      </c>
      <c r="T1545" s="11" t="str">
        <f>VLOOKUP(P1545,Store_Dim!$A$2:$E$21,5,FALSE)</f>
        <v>Flagship</v>
      </c>
      <c r="U1545" s="11" t="s">
        <v>2414</v>
      </c>
      <c r="V1545" s="14">
        <f>VLOOKUP(Table1[[#This Row],[Sales_ID]],Sales!$A$2:$O$2001,2,FALSE)</f>
        <v>45357</v>
      </c>
      <c r="W1545" s="15">
        <f>VLOOKUP(Table1[[#This Row],[Sales_ID]],Sales!$A$2:$O$2001,12,FALSE)</f>
        <v>1</v>
      </c>
      <c r="X1545" s="16" t="str">
        <f>TEXT(VLOOKUP(Table1[[#This Row],[Sales_ID]],Sales!$A$2:$O$2001,13,FALSE),"₹#,##0")</f>
        <v>₹251</v>
      </c>
      <c r="Y1545" s="51">
        <f>VLOOKUP(Table1[[#This Row],[Sales_ID]],Sales!$A$2:$O$2001,14,FALSE)</f>
        <v>0.03</v>
      </c>
      <c r="Z1545" s="11" t="str">
        <f>VLOOKUP(Table1[[#This Row],[Sales_ID]],Sales!$A$2:$O$2001,10,FALSE)</f>
        <v>PayPal</v>
      </c>
      <c r="AA1545" s="50">
        <f>VLOOKUP(Table1[[#This Row],[Sales_ID]],Sales!$A$2:$O$2001,15,FALSE)</f>
        <v>243.42150000000001</v>
      </c>
    </row>
    <row r="1546" spans="1:27" x14ac:dyDescent="0.3">
      <c r="A1546" s="11" t="s">
        <v>1023</v>
      </c>
      <c r="B1546" s="11" t="str">
        <f>PROPER(VLOOKUP(A1546,Customer!$A$2:$J$501,9,FALSE))</f>
        <v>Andrew Smith</v>
      </c>
      <c r="C1546" s="11" t="str">
        <f>PROPER(VLOOKUP(A1546,Customer!$A$2:$H$501,3,FALSE))</f>
        <v>60</v>
      </c>
      <c r="D1546" s="11" t="str">
        <f>PROPER(VLOOKUP(A1546,Customer!$A$2:$H$501,4,FALSE))</f>
        <v>Male</v>
      </c>
      <c r="E1546" s="11" t="str">
        <f>PROPER(VLOOKUP(A1546,Customer!$A$2:$H$501,5,FALSE))</f>
        <v>East Matthew</v>
      </c>
      <c r="F1546" s="11" t="str">
        <f>PROPER(VLOOKUP(A1546,Customer!$A$2:$H$501,6,FALSE))</f>
        <v>Wisconsin</v>
      </c>
      <c r="G1546" s="11" t="str">
        <f>VLOOKUP(A1546,Customer!$A$2:$H$501,7,FALSE)</f>
        <v>USA</v>
      </c>
      <c r="H1546" s="11" t="str">
        <f>PROPER(VLOOKUP(A1546,Customer!$A$1:$J$501,10,FALSE))</f>
        <v>Bronze</v>
      </c>
      <c r="I1546" s="11" t="s">
        <v>1740</v>
      </c>
      <c r="J1546" s="11" t="str">
        <f>VLOOKUP(I1546, Product!$A$2:$H$501, 2,FALSE)</f>
        <v>Women's Formal Blazer</v>
      </c>
      <c r="K1546" s="11" t="str">
        <f>VLOOKUP(I1546,Product!$A$2:$H$501,3,FALSE)</f>
        <v>Clothing</v>
      </c>
      <c r="L1546" s="11" t="str">
        <f>VLOOKUP(I1546, Product!$A$2:$H$501, 4,FALSE)</f>
        <v>Outerwear</v>
      </c>
      <c r="M1546" s="11" t="str">
        <f>VLOOKUP(I1546, Product!$A$2:$H$501,5,FALSE)</f>
        <v>Phillips and Sons</v>
      </c>
      <c r="N1546" s="12">
        <f>VLOOKUP(I1546, Product!$A$2:$I$501,8,FALSE)</f>
        <v>358.47</v>
      </c>
      <c r="O1546" s="12">
        <f>VLOOKUP(I1546, Product!$A$2:$I$501,9,FALSE)</f>
        <v>143</v>
      </c>
      <c r="P1546" s="11" t="s">
        <v>1773</v>
      </c>
      <c r="Q1546" s="11" t="str">
        <f>VLOOKUP(P1546,Store_Dim!$A$2:$E$21,2,FALSE)</f>
        <v>Gray Ltd</v>
      </c>
      <c r="R1546" s="11" t="str">
        <f>VLOOKUP(P1546,Store_Dim!$A$2:$E$21,3,FALSE)</f>
        <v>North</v>
      </c>
      <c r="S1546" s="11" t="str">
        <f>VLOOKUP(P1546,Store_Dim!$A$2:$E$21,4,FALSE)</f>
        <v>New Michaelchester</v>
      </c>
      <c r="T1546" s="11" t="str">
        <f>VLOOKUP(P1546,Store_Dim!$A$2:$E$21,5,FALSE)</f>
        <v>Outlet</v>
      </c>
      <c r="U1546" s="11" t="s">
        <v>2415</v>
      </c>
      <c r="V1546" s="14">
        <f>VLOOKUP(Table1[[#This Row],[Sales_ID]],Sales!$A$2:$O$2001,2,FALSE)</f>
        <v>45257</v>
      </c>
      <c r="W1546" s="15">
        <f>VLOOKUP(Table1[[#This Row],[Sales_ID]],Sales!$A$2:$O$2001,12,FALSE)</f>
        <v>3</v>
      </c>
      <c r="X1546" s="16" t="str">
        <f>TEXT(VLOOKUP(Table1[[#This Row],[Sales_ID]],Sales!$A$2:$O$2001,13,FALSE),"₹#,##0")</f>
        <v>₹883</v>
      </c>
      <c r="Y1546" s="51">
        <f>VLOOKUP(Table1[[#This Row],[Sales_ID]],Sales!$A$2:$O$2001,14,FALSE)</f>
        <v>0.1</v>
      </c>
      <c r="Z1546" s="11" t="str">
        <f>VLOOKUP(Table1[[#This Row],[Sales_ID]],Sales!$A$2:$O$2001,10,FALSE)</f>
        <v>Credit Card</v>
      </c>
      <c r="AA1546" s="50">
        <f>VLOOKUP(Table1[[#This Row],[Sales_ID]],Sales!$A$2:$O$2001,15,FALSE)</f>
        <v>2383.6680000000001</v>
      </c>
    </row>
    <row r="1547" spans="1:27" x14ac:dyDescent="0.3">
      <c r="A1547" s="11" t="s">
        <v>1148</v>
      </c>
      <c r="B1547" s="11" t="str">
        <f>PROPER(VLOOKUP(A1547,Customer!$A$2:$J$501,9,FALSE))</f>
        <v>Melinda Johnson</v>
      </c>
      <c r="C1547" s="11" t="str">
        <f>PROPER(VLOOKUP(A1547,Customer!$A$2:$H$501,3,FALSE))</f>
        <v>51</v>
      </c>
      <c r="D1547" s="11" t="str">
        <f>PROPER(VLOOKUP(A1547,Customer!$A$2:$H$501,4,FALSE))</f>
        <v>Male</v>
      </c>
      <c r="E1547" s="11" t="str">
        <f>PROPER(VLOOKUP(A1547,Customer!$A$2:$H$501,5,FALSE))</f>
        <v>Kaufmanfurt</v>
      </c>
      <c r="F1547" s="11" t="str">
        <f>PROPER(VLOOKUP(A1547,Customer!$A$2:$H$501,6,FALSE))</f>
        <v>Ohio</v>
      </c>
      <c r="G1547" s="11" t="str">
        <f>VLOOKUP(A1547,Customer!$A$2:$H$501,7,FALSE)</f>
        <v>USA</v>
      </c>
      <c r="H1547" s="11" t="str">
        <f>PROPER(VLOOKUP(A1547,Customer!$A$1:$J$501,10,FALSE))</f>
        <v>Bronze</v>
      </c>
      <c r="I1547" s="11" t="s">
        <v>1726</v>
      </c>
      <c r="J1547" s="11" t="str">
        <f>VLOOKUP(I1547, Product!$A$2:$H$501, 2,FALSE)</f>
        <v>Face Foundation Kit</v>
      </c>
      <c r="K1547" s="11" t="str">
        <f>VLOOKUP(I1547,Product!$A$2:$H$501,3,FALSE)</f>
        <v>Beauty</v>
      </c>
      <c r="L1547" s="11" t="str">
        <f>VLOOKUP(I1547, Product!$A$2:$H$501, 4,FALSE)</f>
        <v>Makeup</v>
      </c>
      <c r="M1547" s="11" t="str">
        <f>VLOOKUP(I1547, Product!$A$2:$H$501,5,FALSE)</f>
        <v>Taylor-Elliott</v>
      </c>
      <c r="N1547" s="12">
        <f>VLOOKUP(I1547, Product!$A$2:$I$501,8,FALSE)</f>
        <v>183.04</v>
      </c>
      <c r="O1547" s="12">
        <f>VLOOKUP(I1547, Product!$A$2:$I$501,9,FALSE)</f>
        <v>457</v>
      </c>
      <c r="P1547" s="11" t="s">
        <v>1792</v>
      </c>
      <c r="Q1547" s="11" t="str">
        <f>VLOOKUP(P1547,Store_Dim!$A$2:$E$21,2,FALSE)</f>
        <v>Aguirre-Keller</v>
      </c>
      <c r="R1547" s="11" t="str">
        <f>VLOOKUP(P1547,Store_Dim!$A$2:$E$21,3,FALSE)</f>
        <v>South</v>
      </c>
      <c r="S1547" s="11" t="str">
        <f>VLOOKUP(P1547,Store_Dim!$A$2:$E$21,4,FALSE)</f>
        <v>Lake Michael</v>
      </c>
      <c r="T1547" s="11" t="str">
        <f>VLOOKUP(P1547,Store_Dim!$A$2:$E$21,5,FALSE)</f>
        <v>Online</v>
      </c>
      <c r="U1547" s="11" t="s">
        <v>1885</v>
      </c>
      <c r="V1547" s="14">
        <f>VLOOKUP(Table1[[#This Row],[Sales_ID]],Sales!$A$2:$O$2001,2,FALSE)</f>
        <v>45257</v>
      </c>
      <c r="W1547" s="15">
        <f>VLOOKUP(Table1[[#This Row],[Sales_ID]],Sales!$A$2:$O$2001,12,FALSE)</f>
        <v>1</v>
      </c>
      <c r="X1547" s="16" t="str">
        <f>TEXT(VLOOKUP(Table1[[#This Row],[Sales_ID]],Sales!$A$2:$O$2001,13,FALSE),"₹#,##0")</f>
        <v>₹996</v>
      </c>
      <c r="Y1547" s="51">
        <f>VLOOKUP(Table1[[#This Row],[Sales_ID]],Sales!$A$2:$O$2001,14,FALSE)</f>
        <v>0.23</v>
      </c>
      <c r="Z1547" s="11" t="str">
        <f>VLOOKUP(Table1[[#This Row],[Sales_ID]],Sales!$A$2:$O$2001,10,FALSE)</f>
        <v>PayPal</v>
      </c>
      <c r="AA1547" s="50">
        <f>VLOOKUP(Table1[[#This Row],[Sales_ID]],Sales!$A$2:$O$2001,15,FALSE)</f>
        <v>767.17410000000007</v>
      </c>
    </row>
    <row r="1548" spans="1:27" x14ac:dyDescent="0.3">
      <c r="A1548" s="11" t="s">
        <v>470</v>
      </c>
      <c r="B1548" s="11" t="str">
        <f>PROPER(VLOOKUP(A1548,Customer!$A$2:$J$501,9,FALSE))</f>
        <v>Sean Roth</v>
      </c>
      <c r="C1548" s="11" t="str">
        <f>PROPER(VLOOKUP(A1548,Customer!$A$2:$H$501,3,FALSE))</f>
        <v>43</v>
      </c>
      <c r="D1548" s="11" t="str">
        <f>PROPER(VLOOKUP(A1548,Customer!$A$2:$H$501,4,FALSE))</f>
        <v>Male</v>
      </c>
      <c r="E1548" s="11" t="str">
        <f>PROPER(VLOOKUP(A1548,Customer!$A$2:$H$501,5,FALSE))</f>
        <v>Lake Michael</v>
      </c>
      <c r="F1548" s="11" t="str">
        <f>PROPER(VLOOKUP(A1548,Customer!$A$2:$H$501,6,FALSE))</f>
        <v>Virginia</v>
      </c>
      <c r="G1548" s="11" t="str">
        <f>VLOOKUP(A1548,Customer!$A$2:$H$501,7,FALSE)</f>
        <v>USA</v>
      </c>
      <c r="H1548" s="11" t="str">
        <f>PROPER(VLOOKUP(A1548,Customer!$A$1:$J$501,10,FALSE))</f>
        <v>Gold</v>
      </c>
      <c r="I1548" s="11" t="s">
        <v>1586</v>
      </c>
      <c r="J1548" s="11" t="str">
        <f>VLOOKUP(I1548, Product!$A$2:$H$501, 2,FALSE)</f>
        <v>Knee Support Brace</v>
      </c>
      <c r="K1548" s="11" t="str">
        <f>VLOOKUP(I1548,Product!$A$2:$H$501,3,FALSE)</f>
        <v>Sports</v>
      </c>
      <c r="L1548" s="11" t="str">
        <f>VLOOKUP(I1548, Product!$A$2:$H$501, 4,FALSE)</f>
        <v>Equipment</v>
      </c>
      <c r="M1548" s="11" t="str">
        <f>VLOOKUP(I1548, Product!$A$2:$H$501,5,FALSE)</f>
        <v>May-Reese</v>
      </c>
      <c r="N1548" s="12">
        <f>VLOOKUP(I1548, Product!$A$2:$I$501,8,FALSE)</f>
        <v>21.34</v>
      </c>
      <c r="O1548" s="12">
        <f>VLOOKUP(I1548, Product!$A$2:$I$501,9,FALSE)</f>
        <v>65</v>
      </c>
      <c r="P1548" s="11" t="s">
        <v>1810</v>
      </c>
      <c r="Q1548" s="11" t="str">
        <f>VLOOKUP(P1548,Store_Dim!$A$2:$E$21,2,FALSE)</f>
        <v>Guerrero-Schmitt</v>
      </c>
      <c r="R1548" s="11" t="str">
        <f>VLOOKUP(P1548,Store_Dim!$A$2:$E$21,3,FALSE)</f>
        <v>East</v>
      </c>
      <c r="S1548" s="11" t="str">
        <f>VLOOKUP(P1548,Store_Dim!$A$2:$E$21,4,FALSE)</f>
        <v>East Stevechester</v>
      </c>
      <c r="T1548" s="11" t="str">
        <f>VLOOKUP(P1548,Store_Dim!$A$2:$E$21,5,FALSE)</f>
        <v>Flagship</v>
      </c>
      <c r="U1548" s="11" t="s">
        <v>2416</v>
      </c>
      <c r="V1548" s="14">
        <f>VLOOKUP(Table1[[#This Row],[Sales_ID]],Sales!$A$2:$O$2001,2,FALSE)</f>
        <v>45702</v>
      </c>
      <c r="W1548" s="15">
        <f>VLOOKUP(Table1[[#This Row],[Sales_ID]],Sales!$A$2:$O$2001,12,FALSE)</f>
        <v>4</v>
      </c>
      <c r="X1548" s="16" t="str">
        <f>TEXT(VLOOKUP(Table1[[#This Row],[Sales_ID]],Sales!$A$2:$O$2001,13,FALSE),"₹#,##0")</f>
        <v>₹573</v>
      </c>
      <c r="Y1548" s="51">
        <f>VLOOKUP(Table1[[#This Row],[Sales_ID]],Sales!$A$2:$O$2001,14,FALSE)</f>
        <v>0.04</v>
      </c>
      <c r="Z1548" s="11" t="str">
        <f>VLOOKUP(Table1[[#This Row],[Sales_ID]],Sales!$A$2:$O$2001,10,FALSE)</f>
        <v>COD</v>
      </c>
      <c r="AA1548" s="50">
        <f>VLOOKUP(Table1[[#This Row],[Sales_ID]],Sales!$A$2:$O$2001,15,FALSE)</f>
        <v>2201.7408</v>
      </c>
    </row>
    <row r="1549" spans="1:27" x14ac:dyDescent="0.3">
      <c r="A1549" s="11" t="s">
        <v>218</v>
      </c>
      <c r="B1549" s="11" t="str">
        <f>PROPER(VLOOKUP(A1549,Customer!$A$2:$J$501,9,FALSE))</f>
        <v>Cheryl Copeland</v>
      </c>
      <c r="C1549" s="11" t="str">
        <f>PROPER(VLOOKUP(A1549,Customer!$A$2:$H$501,3,FALSE))</f>
        <v>51</v>
      </c>
      <c r="D1549" s="11" t="str">
        <f>PROPER(VLOOKUP(A1549,Customer!$A$2:$H$501,4,FALSE))</f>
        <v>Male</v>
      </c>
      <c r="E1549" s="11" t="str">
        <f>PROPER(VLOOKUP(A1549,Customer!$A$2:$H$501,5,FALSE))</f>
        <v>Snowmouth</v>
      </c>
      <c r="F1549" s="11" t="str">
        <f>PROPER(VLOOKUP(A1549,Customer!$A$2:$H$501,6,FALSE))</f>
        <v>Maryland</v>
      </c>
      <c r="G1549" s="11" t="str">
        <f>VLOOKUP(A1549,Customer!$A$2:$H$501,7,FALSE)</f>
        <v>USA</v>
      </c>
      <c r="H1549" s="11" t="str">
        <f>PROPER(VLOOKUP(A1549,Customer!$A$1:$J$501,10,FALSE))</f>
        <v>Platinum</v>
      </c>
      <c r="I1549" s="11" t="s">
        <v>1612</v>
      </c>
      <c r="J1549" s="11" t="str">
        <f>VLOOKUP(I1549, Product!$A$2:$H$501, 2,FALSE)</f>
        <v>Vitamin C Face Serum</v>
      </c>
      <c r="K1549" s="11" t="str">
        <f>VLOOKUP(I1549,Product!$A$2:$H$501,3,FALSE)</f>
        <v>Beauty</v>
      </c>
      <c r="L1549" s="11" t="str">
        <f>VLOOKUP(I1549, Product!$A$2:$H$501, 4,FALSE)</f>
        <v>Skincare</v>
      </c>
      <c r="M1549" s="11" t="str">
        <f>VLOOKUP(I1549, Product!$A$2:$H$501,5,FALSE)</f>
        <v>Griffin Ltd</v>
      </c>
      <c r="N1549" s="12">
        <f>VLOOKUP(I1549, Product!$A$2:$I$501,8,FALSE)</f>
        <v>283.83</v>
      </c>
      <c r="O1549" s="12">
        <f>VLOOKUP(I1549, Product!$A$2:$I$501,9,FALSE)</f>
        <v>244</v>
      </c>
      <c r="P1549" s="11" t="s">
        <v>1794</v>
      </c>
      <c r="Q1549" s="11" t="str">
        <f>VLOOKUP(P1549,Store_Dim!$A$2:$E$21,2,FALSE)</f>
        <v>Thomas, Bridges and Harris</v>
      </c>
      <c r="R1549" s="11" t="str">
        <f>VLOOKUP(P1549,Store_Dim!$A$2:$E$21,3,FALSE)</f>
        <v>North</v>
      </c>
      <c r="S1549" s="11" t="str">
        <f>VLOOKUP(P1549,Store_Dim!$A$2:$E$21,4,FALSE)</f>
        <v>Sabrinatown</v>
      </c>
      <c r="T1549" s="11" t="str">
        <f>VLOOKUP(P1549,Store_Dim!$A$2:$E$21,5,FALSE)</f>
        <v>Online</v>
      </c>
      <c r="U1549" s="11" t="s">
        <v>2417</v>
      </c>
      <c r="V1549" s="14">
        <f>VLOOKUP(Table1[[#This Row],[Sales_ID]],Sales!$A$2:$O$2001,2,FALSE)</f>
        <v>45318</v>
      </c>
      <c r="W1549" s="15">
        <f>VLOOKUP(Table1[[#This Row],[Sales_ID]],Sales!$A$2:$O$2001,12,FALSE)</f>
        <v>3</v>
      </c>
      <c r="X1549" s="16" t="str">
        <f>TEXT(VLOOKUP(Table1[[#This Row],[Sales_ID]],Sales!$A$2:$O$2001,13,FALSE),"₹#,##0")</f>
        <v>₹623</v>
      </c>
      <c r="Y1549" s="51">
        <f>VLOOKUP(Table1[[#This Row],[Sales_ID]],Sales!$A$2:$O$2001,14,FALSE)</f>
        <v>0.04</v>
      </c>
      <c r="Z1549" s="11" t="str">
        <f>VLOOKUP(Table1[[#This Row],[Sales_ID]],Sales!$A$2:$O$2001,10,FALSE)</f>
        <v>Credit Card</v>
      </c>
      <c r="AA1549" s="50">
        <f>VLOOKUP(Table1[[#This Row],[Sales_ID]],Sales!$A$2:$O$2001,15,FALSE)</f>
        <v>1793.4336000000001</v>
      </c>
    </row>
    <row r="1550" spans="1:27" x14ac:dyDescent="0.3">
      <c r="A1550" s="11" t="s">
        <v>1211</v>
      </c>
      <c r="B1550" s="11" t="str">
        <f>PROPER(VLOOKUP(A1550,Customer!$A$2:$J$501,9,FALSE))</f>
        <v>Timothy Valenzuela</v>
      </c>
      <c r="C1550" s="11" t="str">
        <f>PROPER(VLOOKUP(A1550,Customer!$A$2:$H$501,3,FALSE))</f>
        <v>53</v>
      </c>
      <c r="D1550" s="11" t="str">
        <f>PROPER(VLOOKUP(A1550,Customer!$A$2:$H$501,4,FALSE))</f>
        <v>Male</v>
      </c>
      <c r="E1550" s="11" t="str">
        <f>PROPER(VLOOKUP(A1550,Customer!$A$2:$H$501,5,FALSE))</f>
        <v>Stevensshire</v>
      </c>
      <c r="F1550" s="11" t="str">
        <f>PROPER(VLOOKUP(A1550,Customer!$A$2:$H$501,6,FALSE))</f>
        <v>Missouri</v>
      </c>
      <c r="G1550" s="11" t="str">
        <f>VLOOKUP(A1550,Customer!$A$2:$H$501,7,FALSE)</f>
        <v>USA</v>
      </c>
      <c r="H1550" s="11" t="str">
        <f>PROPER(VLOOKUP(A1550,Customer!$A$1:$J$501,10,FALSE))</f>
        <v>Platinum</v>
      </c>
      <c r="I1550" s="11" t="s">
        <v>1732</v>
      </c>
      <c r="J1550" s="11" t="str">
        <f>VLOOKUP(I1550, Product!$A$2:$H$501, 2,FALSE)</f>
        <v>Microwave Oven</v>
      </c>
      <c r="K1550" s="11" t="str">
        <f>VLOOKUP(I1550,Product!$A$2:$H$501,3,FALSE)</f>
        <v>Home</v>
      </c>
      <c r="L1550" s="11" t="str">
        <f>VLOOKUP(I1550, Product!$A$2:$H$501, 4,FALSE)</f>
        <v>Appliances</v>
      </c>
      <c r="M1550" s="11" t="str">
        <f>VLOOKUP(I1550, Product!$A$2:$H$501,5,FALSE)</f>
        <v>Green, Powell and Palmer</v>
      </c>
      <c r="N1550" s="12">
        <f>VLOOKUP(I1550, Product!$A$2:$I$501,8,FALSE)</f>
        <v>447.43</v>
      </c>
      <c r="O1550" s="12">
        <f>VLOOKUP(I1550, Product!$A$2:$I$501,9,FALSE)</f>
        <v>191</v>
      </c>
      <c r="P1550" s="11" t="s">
        <v>1807</v>
      </c>
      <c r="Q1550" s="11" t="str">
        <f>VLOOKUP(P1550,Store_Dim!$A$2:$E$21,2,FALSE)</f>
        <v>Holloway Ltd</v>
      </c>
      <c r="R1550" s="11" t="str">
        <f>VLOOKUP(P1550,Store_Dim!$A$2:$E$21,3,FALSE)</f>
        <v>North</v>
      </c>
      <c r="S1550" s="11" t="str">
        <f>VLOOKUP(P1550,Store_Dim!$A$2:$E$21,4,FALSE)</f>
        <v>Bensonhaven</v>
      </c>
      <c r="T1550" s="11" t="str">
        <f>VLOOKUP(P1550,Store_Dim!$A$2:$E$21,5,FALSE)</f>
        <v>Flagship</v>
      </c>
      <c r="U1550" s="11" t="s">
        <v>2418</v>
      </c>
      <c r="V1550" s="14">
        <f>VLOOKUP(Table1[[#This Row],[Sales_ID]],Sales!$A$2:$O$2001,2,FALSE)</f>
        <v>45943</v>
      </c>
      <c r="W1550" s="15">
        <f>VLOOKUP(Table1[[#This Row],[Sales_ID]],Sales!$A$2:$O$2001,12,FALSE)</f>
        <v>3</v>
      </c>
      <c r="X1550" s="16" t="str">
        <f>TEXT(VLOOKUP(Table1[[#This Row],[Sales_ID]],Sales!$A$2:$O$2001,13,FALSE),"₹#,##0")</f>
        <v>₹260</v>
      </c>
      <c r="Y1550" s="51">
        <f>VLOOKUP(Table1[[#This Row],[Sales_ID]],Sales!$A$2:$O$2001,14,FALSE)</f>
        <v>0.24</v>
      </c>
      <c r="Z1550" s="11" t="str">
        <f>VLOOKUP(Table1[[#This Row],[Sales_ID]],Sales!$A$2:$O$2001,10,FALSE)</f>
        <v>Credit Card</v>
      </c>
      <c r="AA1550" s="50">
        <f>VLOOKUP(Table1[[#This Row],[Sales_ID]],Sales!$A$2:$O$2001,15,FALSE)</f>
        <v>592.20720000000006</v>
      </c>
    </row>
    <row r="1551" spans="1:27" x14ac:dyDescent="0.3">
      <c r="A1551" s="11" t="s">
        <v>205</v>
      </c>
      <c r="B1551" s="11" t="str">
        <f>PROPER(VLOOKUP(A1551,Customer!$A$2:$J$501,9,FALSE))</f>
        <v>Katherine Dorsey</v>
      </c>
      <c r="C1551" s="11" t="str">
        <f>PROPER(VLOOKUP(A1551,Customer!$A$2:$H$501,3,FALSE))</f>
        <v>24</v>
      </c>
      <c r="D1551" s="11" t="str">
        <f>PROPER(VLOOKUP(A1551,Customer!$A$2:$H$501,4,FALSE))</f>
        <v>Male</v>
      </c>
      <c r="E1551" s="11" t="str">
        <f>PROPER(VLOOKUP(A1551,Customer!$A$2:$H$501,5,FALSE))</f>
        <v>Christopherland</v>
      </c>
      <c r="F1551" s="11" t="str">
        <f>PROPER(VLOOKUP(A1551,Customer!$A$2:$H$501,6,FALSE))</f>
        <v>Oklahoma</v>
      </c>
      <c r="G1551" s="11" t="str">
        <f>VLOOKUP(A1551,Customer!$A$2:$H$501,7,FALSE)</f>
        <v>USA</v>
      </c>
      <c r="H1551" s="11" t="str">
        <f>PROPER(VLOOKUP(A1551,Customer!$A$1:$J$501,10,FALSE))</f>
        <v>Platinum</v>
      </c>
      <c r="I1551" s="11" t="s">
        <v>1604</v>
      </c>
      <c r="J1551" s="11" t="str">
        <f>VLOOKUP(I1551, Product!$A$2:$H$501, 2,FALSE)</f>
        <v>Sports Stopwatch Timer</v>
      </c>
      <c r="K1551" s="11" t="str">
        <f>VLOOKUP(I1551,Product!$A$2:$H$501,3,FALSE)</f>
        <v>Sports</v>
      </c>
      <c r="L1551" s="11" t="str">
        <f>VLOOKUP(I1551, Product!$A$2:$H$501, 4,FALSE)</f>
        <v>Accessories</v>
      </c>
      <c r="M1551" s="11" t="str">
        <f>VLOOKUP(I1551, Product!$A$2:$H$501,5,FALSE)</f>
        <v>Burns-Hansen</v>
      </c>
      <c r="N1551" s="12">
        <f>VLOOKUP(I1551, Product!$A$2:$I$501,8,FALSE)</f>
        <v>38.76</v>
      </c>
      <c r="O1551" s="12">
        <f>VLOOKUP(I1551, Product!$A$2:$I$501,9,FALSE)</f>
        <v>137</v>
      </c>
      <c r="P1551" s="11" t="s">
        <v>1797</v>
      </c>
      <c r="Q1551" s="11" t="str">
        <f>VLOOKUP(P1551,Store_Dim!$A$2:$E$21,2,FALSE)</f>
        <v>Gardner, Humphrey and Contreras</v>
      </c>
      <c r="R1551" s="11" t="str">
        <f>VLOOKUP(P1551,Store_Dim!$A$2:$E$21,3,FALSE)</f>
        <v>East</v>
      </c>
      <c r="S1551" s="11" t="str">
        <f>VLOOKUP(P1551,Store_Dim!$A$2:$E$21,4,FALSE)</f>
        <v>Johnsonville</v>
      </c>
      <c r="T1551" s="11" t="str">
        <f>VLOOKUP(P1551,Store_Dim!$A$2:$E$21,5,FALSE)</f>
        <v>Flagship</v>
      </c>
      <c r="U1551" s="11" t="s">
        <v>2419</v>
      </c>
      <c r="V1551" s="14">
        <f>VLOOKUP(Table1[[#This Row],[Sales_ID]],Sales!$A$2:$O$2001,2,FALSE)</f>
        <v>45769</v>
      </c>
      <c r="W1551" s="15">
        <f>VLOOKUP(Table1[[#This Row],[Sales_ID]],Sales!$A$2:$O$2001,12,FALSE)</f>
        <v>4</v>
      </c>
      <c r="X1551" s="16" t="str">
        <f>TEXT(VLOOKUP(Table1[[#This Row],[Sales_ID]],Sales!$A$2:$O$2001,13,FALSE),"₹#,##0")</f>
        <v>₹951</v>
      </c>
      <c r="Y1551" s="51">
        <f>VLOOKUP(Table1[[#This Row],[Sales_ID]],Sales!$A$2:$O$2001,14,FALSE)</f>
        <v>0.14000000000000001</v>
      </c>
      <c r="Z1551" s="11" t="str">
        <f>VLOOKUP(Table1[[#This Row],[Sales_ID]],Sales!$A$2:$O$2001,10,FALSE)</f>
        <v>COD</v>
      </c>
      <c r="AA1551" s="50">
        <f>VLOOKUP(Table1[[#This Row],[Sales_ID]],Sales!$A$2:$O$2001,15,FALSE)</f>
        <v>3271.7496000000001</v>
      </c>
    </row>
    <row r="1552" spans="1:27" x14ac:dyDescent="0.3">
      <c r="A1552" s="11" t="s">
        <v>651</v>
      </c>
      <c r="B1552" s="11" t="str">
        <f>PROPER(VLOOKUP(A1552,Customer!$A$2:$J$501,9,FALSE))</f>
        <v>Carmen Price</v>
      </c>
      <c r="C1552" s="11" t="str">
        <f>PROPER(VLOOKUP(A1552,Customer!$A$2:$H$501,3,FALSE))</f>
        <v>46</v>
      </c>
      <c r="D1552" s="11" t="str">
        <f>PROPER(VLOOKUP(A1552,Customer!$A$2:$H$501,4,FALSE))</f>
        <v>Male</v>
      </c>
      <c r="E1552" s="11" t="str">
        <f>PROPER(VLOOKUP(A1552,Customer!$A$2:$H$501,5,FALSE))</f>
        <v>North Briannamouth</v>
      </c>
      <c r="F1552" s="11" t="str">
        <f>PROPER(VLOOKUP(A1552,Customer!$A$2:$H$501,6,FALSE))</f>
        <v>Tennessee</v>
      </c>
      <c r="G1552" s="11" t="str">
        <f>VLOOKUP(A1552,Customer!$A$2:$H$501,7,FALSE)</f>
        <v>USA</v>
      </c>
      <c r="H1552" s="11" t="str">
        <f>PROPER(VLOOKUP(A1552,Customer!$A$1:$J$501,10,FALSE))</f>
        <v>Bronze</v>
      </c>
      <c r="I1552" s="11" t="s">
        <v>1746</v>
      </c>
      <c r="J1552" s="11" t="str">
        <f>VLOOKUP(I1552, Product!$A$2:$H$501, 2,FALSE)</f>
        <v>Stainless Steel Cookware Set</v>
      </c>
      <c r="K1552" s="11" t="str">
        <f>VLOOKUP(I1552,Product!$A$2:$H$501,3,FALSE)</f>
        <v>Home</v>
      </c>
      <c r="L1552" s="11" t="str">
        <f>VLOOKUP(I1552, Product!$A$2:$H$501, 4,FALSE)</f>
        <v>Kitchen</v>
      </c>
      <c r="M1552" s="11" t="str">
        <f>VLOOKUP(I1552, Product!$A$2:$H$501,5,FALSE)</f>
        <v>Campbell Ltd</v>
      </c>
      <c r="N1552" s="12">
        <f>VLOOKUP(I1552, Product!$A$2:$I$501,8,FALSE)</f>
        <v>201.41</v>
      </c>
      <c r="O1552" s="12">
        <f>VLOOKUP(I1552, Product!$A$2:$I$501,9,FALSE)</f>
        <v>146</v>
      </c>
      <c r="P1552" s="11" t="s">
        <v>1761</v>
      </c>
      <c r="Q1552" s="11" t="str">
        <f>VLOOKUP(P1552,Store_Dim!$A$2:$E$21,2,FALSE)</f>
        <v>Black-Horn</v>
      </c>
      <c r="R1552" s="11" t="str">
        <f>VLOOKUP(P1552,Store_Dim!$A$2:$E$21,3,FALSE)</f>
        <v>South</v>
      </c>
      <c r="S1552" s="11" t="str">
        <f>VLOOKUP(P1552,Store_Dim!$A$2:$E$21,4,FALSE)</f>
        <v>North Nancyview</v>
      </c>
      <c r="T1552" s="11" t="str">
        <f>VLOOKUP(P1552,Store_Dim!$A$2:$E$21,5,FALSE)</f>
        <v>Outlet</v>
      </c>
      <c r="U1552" s="11" t="s">
        <v>2420</v>
      </c>
      <c r="V1552" s="14">
        <f>VLOOKUP(Table1[[#This Row],[Sales_ID]],Sales!$A$2:$O$2001,2,FALSE)</f>
        <v>45765</v>
      </c>
      <c r="W1552" s="15">
        <f>VLOOKUP(Table1[[#This Row],[Sales_ID]],Sales!$A$2:$O$2001,12,FALSE)</f>
        <v>1</v>
      </c>
      <c r="X1552" s="16" t="str">
        <f>TEXT(VLOOKUP(Table1[[#This Row],[Sales_ID]],Sales!$A$2:$O$2001,13,FALSE),"₹#,##0")</f>
        <v>₹72</v>
      </c>
      <c r="Y1552" s="51">
        <f>VLOOKUP(Table1[[#This Row],[Sales_ID]],Sales!$A$2:$O$2001,14,FALSE)</f>
        <v>0.23</v>
      </c>
      <c r="Z1552" s="11" t="str">
        <f>VLOOKUP(Table1[[#This Row],[Sales_ID]],Sales!$A$2:$O$2001,10,FALSE)</f>
        <v>COD</v>
      </c>
      <c r="AA1552" s="50">
        <f>VLOOKUP(Table1[[#This Row],[Sales_ID]],Sales!$A$2:$O$2001,15,FALSE)</f>
        <v>55.216700000000003</v>
      </c>
    </row>
    <row r="1553" spans="1:27" x14ac:dyDescent="0.3">
      <c r="A1553" s="11" t="s">
        <v>574</v>
      </c>
      <c r="B1553" s="11" t="str">
        <f>PROPER(VLOOKUP(A1553,Customer!$A$2:$J$501,9,FALSE))</f>
        <v>Teresa Stokes</v>
      </c>
      <c r="C1553" s="11" t="str">
        <f>PROPER(VLOOKUP(A1553,Customer!$A$2:$H$501,3,FALSE))</f>
        <v>41</v>
      </c>
      <c r="D1553" s="11" t="str">
        <f>PROPER(VLOOKUP(A1553,Customer!$A$2:$H$501,4,FALSE))</f>
        <v>Female</v>
      </c>
      <c r="E1553" s="11" t="str">
        <f>PROPER(VLOOKUP(A1553,Customer!$A$2:$H$501,5,FALSE))</f>
        <v>New William</v>
      </c>
      <c r="F1553" s="11" t="str">
        <f>PROPER(VLOOKUP(A1553,Customer!$A$2:$H$501,6,FALSE))</f>
        <v>Iowa</v>
      </c>
      <c r="G1553" s="11" t="str">
        <f>VLOOKUP(A1553,Customer!$A$2:$H$501,7,FALSE)</f>
        <v>USA</v>
      </c>
      <c r="H1553" s="11" t="str">
        <f>PROPER(VLOOKUP(A1553,Customer!$A$1:$J$501,10,FALSE))</f>
        <v>Platinum</v>
      </c>
      <c r="I1553" s="11" t="s">
        <v>1588</v>
      </c>
      <c r="J1553" s="11" t="str">
        <f>VLOOKUP(I1553, Product!$A$2:$H$501, 2,FALSE)</f>
        <v>Outdoor Sports Water Bottle</v>
      </c>
      <c r="K1553" s="11" t="str">
        <f>VLOOKUP(I1553,Product!$A$2:$H$501,3,FALSE)</f>
        <v>Sports</v>
      </c>
      <c r="L1553" s="11" t="str">
        <f>VLOOKUP(I1553, Product!$A$2:$H$501, 4,FALSE)</f>
        <v>Accessories</v>
      </c>
      <c r="M1553" s="11" t="str">
        <f>VLOOKUP(I1553, Product!$A$2:$H$501,5,FALSE)</f>
        <v>Soto-Ellis</v>
      </c>
      <c r="N1553" s="12">
        <f>VLOOKUP(I1553, Product!$A$2:$I$501,8,FALSE)</f>
        <v>131.51</v>
      </c>
      <c r="O1553" s="12">
        <f>VLOOKUP(I1553, Product!$A$2:$I$501,9,FALSE)</f>
        <v>281.95833333333331</v>
      </c>
      <c r="P1553" s="11" t="s">
        <v>1779</v>
      </c>
      <c r="Q1553" s="11" t="str">
        <f>VLOOKUP(P1553,Store_Dim!$A$2:$E$21,2,FALSE)</f>
        <v>Martinez-Mullins</v>
      </c>
      <c r="R1553" s="11" t="str">
        <f>VLOOKUP(P1553,Store_Dim!$A$2:$E$21,3,FALSE)</f>
        <v>South</v>
      </c>
      <c r="S1553" s="11" t="str">
        <f>VLOOKUP(P1553,Store_Dim!$A$2:$E$21,4,FALSE)</f>
        <v>Williamsfurt</v>
      </c>
      <c r="T1553" s="11" t="str">
        <f>VLOOKUP(P1553,Store_Dim!$A$2:$E$21,5,FALSE)</f>
        <v>Online</v>
      </c>
      <c r="U1553" s="11" t="s">
        <v>2421</v>
      </c>
      <c r="V1553" s="14">
        <f>VLOOKUP(Table1[[#This Row],[Sales_ID]],Sales!$A$2:$O$2001,2,FALSE)</f>
        <v>45891</v>
      </c>
      <c r="W1553" s="15">
        <f>VLOOKUP(Table1[[#This Row],[Sales_ID]],Sales!$A$2:$O$2001,12,FALSE)</f>
        <v>4</v>
      </c>
      <c r="X1553" s="16" t="str">
        <f>TEXT(VLOOKUP(Table1[[#This Row],[Sales_ID]],Sales!$A$2:$O$2001,13,FALSE),"₹#,##0")</f>
        <v>₹895</v>
      </c>
      <c r="Y1553" s="51">
        <f>VLOOKUP(Table1[[#This Row],[Sales_ID]],Sales!$A$2:$O$2001,14,FALSE)</f>
        <v>0.05</v>
      </c>
      <c r="Z1553" s="11" t="str">
        <f>VLOOKUP(Table1[[#This Row],[Sales_ID]],Sales!$A$2:$O$2001,10,FALSE)</f>
        <v>COD</v>
      </c>
      <c r="AA1553" s="50">
        <f>VLOOKUP(Table1[[#This Row],[Sales_ID]],Sales!$A$2:$O$2001,15,FALSE)</f>
        <v>3400.733999999999</v>
      </c>
    </row>
    <row r="1554" spans="1:27" x14ac:dyDescent="0.3">
      <c r="A1554" s="11" t="s">
        <v>660</v>
      </c>
      <c r="B1554" s="11" t="str">
        <f>PROPER(VLOOKUP(A1554,Customer!$A$2:$J$501,9,FALSE))</f>
        <v>Christina Garcia</v>
      </c>
      <c r="C1554" s="11" t="str">
        <f>PROPER(VLOOKUP(A1554,Customer!$A$2:$H$501,3,FALSE))</f>
        <v>37</v>
      </c>
      <c r="D1554" s="11" t="str">
        <f>PROPER(VLOOKUP(A1554,Customer!$A$2:$H$501,4,FALSE))</f>
        <v>Female</v>
      </c>
      <c r="E1554" s="11" t="str">
        <f>PROPER(VLOOKUP(A1554,Customer!$A$2:$H$501,5,FALSE))</f>
        <v>Clarkeside</v>
      </c>
      <c r="F1554" s="11" t="str">
        <f>PROPER(VLOOKUP(A1554,Customer!$A$2:$H$501,6,FALSE))</f>
        <v>Kansas</v>
      </c>
      <c r="G1554" s="11" t="str">
        <f>VLOOKUP(A1554,Customer!$A$2:$H$501,7,FALSE)</f>
        <v>USA</v>
      </c>
      <c r="H1554" s="11" t="str">
        <f>PROPER(VLOOKUP(A1554,Customer!$A$1:$J$501,10,FALSE))</f>
        <v>Platinum</v>
      </c>
      <c r="I1554" s="11" t="s">
        <v>1704</v>
      </c>
      <c r="J1554" s="11" t="str">
        <f>VLOOKUP(I1554, Product!$A$2:$H$501, 2,FALSE)</f>
        <v>Essential Oil Diffuser</v>
      </c>
      <c r="K1554" s="11" t="str">
        <f>VLOOKUP(I1554,Product!$A$2:$H$501,3,FALSE)</f>
        <v>Home</v>
      </c>
      <c r="L1554" s="11" t="str">
        <f>VLOOKUP(I1554, Product!$A$2:$H$501, 4,FALSE)</f>
        <v>Decor</v>
      </c>
      <c r="M1554" s="11" t="str">
        <f>VLOOKUP(I1554, Product!$A$2:$H$501,5,FALSE)</f>
        <v>Hernandez Inc</v>
      </c>
      <c r="N1554" s="12">
        <f>VLOOKUP(I1554, Product!$A$2:$I$501,8,FALSE)</f>
        <v>325.26</v>
      </c>
      <c r="O1554" s="12">
        <f>VLOOKUP(I1554, Product!$A$2:$I$501,9,FALSE)</f>
        <v>400</v>
      </c>
      <c r="P1554" s="11" t="s">
        <v>1782</v>
      </c>
      <c r="Q1554" s="11" t="str">
        <f>VLOOKUP(P1554,Store_Dim!$A$2:$E$21,2,FALSE)</f>
        <v>Bean, Jones and Park</v>
      </c>
      <c r="R1554" s="11" t="str">
        <f>VLOOKUP(P1554,Store_Dim!$A$2:$E$21,3,FALSE)</f>
        <v>West</v>
      </c>
      <c r="S1554" s="11" t="str">
        <f>VLOOKUP(P1554,Store_Dim!$A$2:$E$21,4,FALSE)</f>
        <v>Thompsonborough</v>
      </c>
      <c r="T1554" s="11" t="str">
        <f>VLOOKUP(P1554,Store_Dim!$A$2:$E$21,5,FALSE)</f>
        <v>Online</v>
      </c>
      <c r="U1554" s="11" t="s">
        <v>2422</v>
      </c>
      <c r="V1554" s="14">
        <f>VLOOKUP(Table1[[#This Row],[Sales_ID]],Sales!$A$2:$O$2001,2,FALSE)</f>
        <v>45842</v>
      </c>
      <c r="W1554" s="15">
        <f>VLOOKUP(Table1[[#This Row],[Sales_ID]],Sales!$A$2:$O$2001,12,FALSE)</f>
        <v>4</v>
      </c>
      <c r="X1554" s="16" t="str">
        <f>TEXT(VLOOKUP(Table1[[#This Row],[Sales_ID]],Sales!$A$2:$O$2001,13,FALSE),"₹#,##0")</f>
        <v>₹870</v>
      </c>
      <c r="Y1554" s="51">
        <f>VLOOKUP(Table1[[#This Row],[Sales_ID]],Sales!$A$2:$O$2001,14,FALSE)</f>
        <v>0.13</v>
      </c>
      <c r="Z1554" s="11" t="str">
        <f>VLOOKUP(Table1[[#This Row],[Sales_ID]],Sales!$A$2:$O$2001,10,FALSE)</f>
        <v>COD</v>
      </c>
      <c r="AA1554" s="50">
        <f>VLOOKUP(Table1[[#This Row],[Sales_ID]],Sales!$A$2:$O$2001,15,FALSE)</f>
        <v>3028.2264</v>
      </c>
    </row>
    <row r="1555" spans="1:27" x14ac:dyDescent="0.3">
      <c r="A1555" s="11" t="s">
        <v>884</v>
      </c>
      <c r="B1555" s="11" t="str">
        <f>PROPER(VLOOKUP(A1555,Customer!$A$2:$J$501,9,FALSE))</f>
        <v>Stephen Fowler</v>
      </c>
      <c r="C1555" s="11" t="str">
        <f>PROPER(VLOOKUP(A1555,Customer!$A$2:$H$501,3,FALSE))</f>
        <v>42</v>
      </c>
      <c r="D1555" s="11" t="str">
        <f>PROPER(VLOOKUP(A1555,Customer!$A$2:$H$501,4,FALSE))</f>
        <v>Female</v>
      </c>
      <c r="E1555" s="11" t="str">
        <f>PROPER(VLOOKUP(A1555,Customer!$A$2:$H$501,5,FALSE))</f>
        <v>Port Mariastad</v>
      </c>
      <c r="F1555" s="11" t="str">
        <f>PROPER(VLOOKUP(A1555,Customer!$A$2:$H$501,6,FALSE))</f>
        <v>Rhode Island</v>
      </c>
      <c r="G1555" s="11" t="str">
        <f>VLOOKUP(A1555,Customer!$A$2:$H$501,7,FALSE)</f>
        <v>USA</v>
      </c>
      <c r="H1555" s="11" t="str">
        <f>PROPER(VLOOKUP(A1555,Customer!$A$1:$J$501,10,FALSE))</f>
        <v>Platinum</v>
      </c>
      <c r="I1555" s="11" t="s">
        <v>1676</v>
      </c>
      <c r="J1555" s="11" t="str">
        <f>VLOOKUP(I1555, Product!$A$2:$H$501, 2,FALSE)</f>
        <v>Matte Lipstick Set</v>
      </c>
      <c r="K1555" s="11" t="str">
        <f>VLOOKUP(I1555,Product!$A$2:$H$501,3,FALSE)</f>
        <v>Beauty</v>
      </c>
      <c r="L1555" s="11" t="str">
        <f>VLOOKUP(I1555, Product!$A$2:$H$501, 4,FALSE)</f>
        <v>Makeup</v>
      </c>
      <c r="M1555" s="11" t="str">
        <f>VLOOKUP(I1555, Product!$A$2:$H$501,5,FALSE)</f>
        <v>Zhang Inc</v>
      </c>
      <c r="N1555" s="12">
        <f>VLOOKUP(I1555, Product!$A$2:$I$501,8,FALSE)</f>
        <v>299.11</v>
      </c>
      <c r="O1555" s="12">
        <f>VLOOKUP(I1555, Product!$A$2:$I$501,9,FALSE)</f>
        <v>118</v>
      </c>
      <c r="P1555" s="11" t="s">
        <v>1761</v>
      </c>
      <c r="Q1555" s="11" t="str">
        <f>VLOOKUP(P1555,Store_Dim!$A$2:$E$21,2,FALSE)</f>
        <v>Black-Horn</v>
      </c>
      <c r="R1555" s="11" t="str">
        <f>VLOOKUP(P1555,Store_Dim!$A$2:$E$21,3,FALSE)</f>
        <v>South</v>
      </c>
      <c r="S1555" s="11" t="str">
        <f>VLOOKUP(P1555,Store_Dim!$A$2:$E$21,4,FALSE)</f>
        <v>North Nancyview</v>
      </c>
      <c r="T1555" s="11" t="str">
        <f>VLOOKUP(P1555,Store_Dim!$A$2:$E$21,5,FALSE)</f>
        <v>Outlet</v>
      </c>
      <c r="U1555" s="11" t="s">
        <v>2423</v>
      </c>
      <c r="V1555" s="14">
        <f>VLOOKUP(Table1[[#This Row],[Sales_ID]],Sales!$A$2:$O$2001,2,FALSE)</f>
        <v>45382</v>
      </c>
      <c r="W1555" s="15">
        <f>VLOOKUP(Table1[[#This Row],[Sales_ID]],Sales!$A$2:$O$2001,12,FALSE)</f>
        <v>2</v>
      </c>
      <c r="X1555" s="16" t="str">
        <f>TEXT(VLOOKUP(Table1[[#This Row],[Sales_ID]],Sales!$A$2:$O$2001,13,FALSE),"₹#,##0")</f>
        <v>₹553</v>
      </c>
      <c r="Y1555" s="51">
        <f>VLOOKUP(Table1[[#This Row],[Sales_ID]],Sales!$A$2:$O$2001,14,FALSE)</f>
        <v>0.06</v>
      </c>
      <c r="Z1555" s="11" t="str">
        <f>VLOOKUP(Table1[[#This Row],[Sales_ID]],Sales!$A$2:$O$2001,10,FALSE)</f>
        <v>PayPal</v>
      </c>
      <c r="AA1555" s="50">
        <f>VLOOKUP(Table1[[#This Row],[Sales_ID]],Sales!$A$2:$O$2001,15,FALSE)</f>
        <v>1039.1135999999999</v>
      </c>
    </row>
    <row r="1556" spans="1:27" x14ac:dyDescent="0.3">
      <c r="A1556" s="11" t="s">
        <v>788</v>
      </c>
      <c r="B1556" s="11" t="str">
        <f>PROPER(VLOOKUP(A1556,Customer!$A$2:$J$501,9,FALSE))</f>
        <v>Mary Russell</v>
      </c>
      <c r="C1556" s="11" t="str">
        <f>PROPER(VLOOKUP(A1556,Customer!$A$2:$H$501,3,FALSE))</f>
        <v>58</v>
      </c>
      <c r="D1556" s="11" t="str">
        <f>PROPER(VLOOKUP(A1556,Customer!$A$2:$H$501,4,FALSE))</f>
        <v>Male</v>
      </c>
      <c r="E1556" s="11" t="str">
        <f>PROPER(VLOOKUP(A1556,Customer!$A$2:$H$501,5,FALSE))</f>
        <v>South Regina</v>
      </c>
      <c r="F1556" s="11" t="str">
        <f>PROPER(VLOOKUP(A1556,Customer!$A$2:$H$501,6,FALSE))</f>
        <v>Arkansas</v>
      </c>
      <c r="G1556" s="11" t="str">
        <f>VLOOKUP(A1556,Customer!$A$2:$H$501,7,FALSE)</f>
        <v>USA</v>
      </c>
      <c r="H1556" s="11" t="str">
        <f>PROPER(VLOOKUP(A1556,Customer!$A$1:$J$501,10,FALSE))</f>
        <v>Bronze</v>
      </c>
      <c r="I1556" s="11" t="s">
        <v>1626</v>
      </c>
      <c r="J1556" s="11" t="str">
        <f>VLOOKUP(I1556, Product!$A$2:$H$501, 2,FALSE)</f>
        <v>Portable Power Bank</v>
      </c>
      <c r="K1556" s="11" t="str">
        <f>VLOOKUP(I1556,Product!$A$2:$H$501,3,FALSE)</f>
        <v>Electronics</v>
      </c>
      <c r="L1556" s="11" t="str">
        <f>VLOOKUP(I1556, Product!$A$2:$H$501, 4,FALSE)</f>
        <v>Mobile</v>
      </c>
      <c r="M1556" s="11" t="str">
        <f>VLOOKUP(I1556, Product!$A$2:$H$501,5,FALSE)</f>
        <v>Cummings and Sons</v>
      </c>
      <c r="N1556" s="12">
        <f>VLOOKUP(I1556, Product!$A$2:$I$501,8,FALSE)</f>
        <v>326.06</v>
      </c>
      <c r="O1556" s="12">
        <f>VLOOKUP(I1556, Product!$A$2:$I$501,9,FALSE)</f>
        <v>301</v>
      </c>
      <c r="P1556" s="11" t="s">
        <v>1782</v>
      </c>
      <c r="Q1556" s="11" t="str">
        <f>VLOOKUP(P1556,Store_Dim!$A$2:$E$21,2,FALSE)</f>
        <v>Bean, Jones and Park</v>
      </c>
      <c r="R1556" s="11" t="str">
        <f>VLOOKUP(P1556,Store_Dim!$A$2:$E$21,3,FALSE)</f>
        <v>West</v>
      </c>
      <c r="S1556" s="11" t="str">
        <f>VLOOKUP(P1556,Store_Dim!$A$2:$E$21,4,FALSE)</f>
        <v>Thompsonborough</v>
      </c>
      <c r="T1556" s="11" t="str">
        <f>VLOOKUP(P1556,Store_Dim!$A$2:$E$21,5,FALSE)</f>
        <v>Online</v>
      </c>
      <c r="U1556" s="11" t="s">
        <v>2424</v>
      </c>
      <c r="V1556" s="14">
        <f>VLOOKUP(Table1[[#This Row],[Sales_ID]],Sales!$A$2:$O$2001,2,FALSE)</f>
        <v>45236</v>
      </c>
      <c r="W1556" s="15">
        <f>VLOOKUP(Table1[[#This Row],[Sales_ID]],Sales!$A$2:$O$2001,12,FALSE)</f>
        <v>3</v>
      </c>
      <c r="X1556" s="16" t="str">
        <f>TEXT(VLOOKUP(Table1[[#This Row],[Sales_ID]],Sales!$A$2:$O$2001,13,FALSE),"₹#,##0")</f>
        <v>₹700</v>
      </c>
      <c r="Y1556" s="51">
        <f>VLOOKUP(Table1[[#This Row],[Sales_ID]],Sales!$A$2:$O$2001,14,FALSE)</f>
        <v>0.01</v>
      </c>
      <c r="Z1556" s="11" t="str">
        <f>VLOOKUP(Table1[[#This Row],[Sales_ID]],Sales!$A$2:$O$2001,10,FALSE)</f>
        <v>COD</v>
      </c>
      <c r="AA1556" s="50">
        <f>VLOOKUP(Table1[[#This Row],[Sales_ID]],Sales!$A$2:$O$2001,15,FALSE)</f>
        <v>2080.2770999999998</v>
      </c>
    </row>
    <row r="1557" spans="1:27" x14ac:dyDescent="0.3">
      <c r="A1557" s="11" t="s">
        <v>1065</v>
      </c>
      <c r="B1557" s="11" t="str">
        <f>PROPER(VLOOKUP(A1557,Customer!$A$2:$J$501,9,FALSE))</f>
        <v>Mrs. Susan Buckley</v>
      </c>
      <c r="C1557" s="11" t="str">
        <f>PROPER(VLOOKUP(A1557,Customer!$A$2:$H$501,3,FALSE))</f>
        <v>52</v>
      </c>
      <c r="D1557" s="11" t="str">
        <f>PROPER(VLOOKUP(A1557,Customer!$A$2:$H$501,4,FALSE))</f>
        <v>Female</v>
      </c>
      <c r="E1557" s="11" t="str">
        <f>PROPER(VLOOKUP(A1557,Customer!$A$2:$H$501,5,FALSE))</f>
        <v>Stevensbury</v>
      </c>
      <c r="F1557" s="11" t="str">
        <f>PROPER(VLOOKUP(A1557,Customer!$A$2:$H$501,6,FALSE))</f>
        <v>Arizona</v>
      </c>
      <c r="G1557" s="11" t="str">
        <f>VLOOKUP(A1557,Customer!$A$2:$H$501,7,FALSE)</f>
        <v>USA</v>
      </c>
      <c r="H1557" s="11" t="str">
        <f>PROPER(VLOOKUP(A1557,Customer!$A$1:$J$501,10,FALSE))</f>
        <v>Platinum</v>
      </c>
      <c r="I1557" s="11" t="s">
        <v>1565</v>
      </c>
      <c r="J1557" s="11" t="str">
        <f>VLOOKUP(I1557, Product!$A$2:$H$501, 2,FALSE)</f>
        <v>Adjustable Dumbbell Set</v>
      </c>
      <c r="K1557" s="11" t="str">
        <f>VLOOKUP(I1557,Product!$A$2:$H$501,3,FALSE)</f>
        <v>Sports</v>
      </c>
      <c r="L1557" s="11" t="str">
        <f>VLOOKUP(I1557, Product!$A$2:$H$501, 4,FALSE)</f>
        <v>Fitness</v>
      </c>
      <c r="M1557" s="11" t="str">
        <f>VLOOKUP(I1557, Product!$A$2:$H$501,5,FALSE)</f>
        <v>Hill PLC</v>
      </c>
      <c r="N1557" s="12">
        <f>VLOOKUP(I1557, Product!$A$2:$I$501,8,FALSE)</f>
        <v>495.72</v>
      </c>
      <c r="O1557" s="12">
        <f>VLOOKUP(I1557, Product!$A$2:$I$501,9,FALSE)</f>
        <v>323</v>
      </c>
      <c r="P1557" s="11" t="s">
        <v>1761</v>
      </c>
      <c r="Q1557" s="11" t="str">
        <f>VLOOKUP(P1557,Store_Dim!$A$2:$E$21,2,FALSE)</f>
        <v>Black-Horn</v>
      </c>
      <c r="R1557" s="11" t="str">
        <f>VLOOKUP(P1557,Store_Dim!$A$2:$E$21,3,FALSE)</f>
        <v>South</v>
      </c>
      <c r="S1557" s="11" t="str">
        <f>VLOOKUP(P1557,Store_Dim!$A$2:$E$21,4,FALSE)</f>
        <v>North Nancyview</v>
      </c>
      <c r="T1557" s="11" t="str">
        <f>VLOOKUP(P1557,Store_Dim!$A$2:$E$21,5,FALSE)</f>
        <v>Outlet</v>
      </c>
      <c r="U1557" s="11" t="s">
        <v>2425</v>
      </c>
      <c r="V1557" s="14">
        <f>VLOOKUP(Table1[[#This Row],[Sales_ID]],Sales!$A$2:$O$2001,2,FALSE)</f>
        <v>45806</v>
      </c>
      <c r="W1557" s="15">
        <f>VLOOKUP(Table1[[#This Row],[Sales_ID]],Sales!$A$2:$O$2001,12,FALSE)</f>
        <v>2</v>
      </c>
      <c r="X1557" s="16" t="str">
        <f>TEXT(VLOOKUP(Table1[[#This Row],[Sales_ID]],Sales!$A$2:$O$2001,13,FALSE),"₹#,##0")</f>
        <v>₹823</v>
      </c>
      <c r="Y1557" s="51">
        <f>VLOOKUP(Table1[[#This Row],[Sales_ID]],Sales!$A$2:$O$2001,14,FALSE)</f>
        <v>0.18</v>
      </c>
      <c r="Z1557" s="11" t="str">
        <f>VLOOKUP(Table1[[#This Row],[Sales_ID]],Sales!$A$2:$O$2001,10,FALSE)</f>
        <v>PayPal</v>
      </c>
      <c r="AA1557" s="50">
        <f>VLOOKUP(Table1[[#This Row],[Sales_ID]],Sales!$A$2:$O$2001,15,FALSE)</f>
        <v>1349.7692</v>
      </c>
    </row>
    <row r="1558" spans="1:27" x14ac:dyDescent="0.3">
      <c r="A1558" s="11" t="s">
        <v>75</v>
      </c>
      <c r="B1558" s="11" t="str">
        <f>PROPER(VLOOKUP(A1558,Customer!$A$2:$J$501,9,FALSE))</f>
        <v>John Scott</v>
      </c>
      <c r="C1558" s="11" t="str">
        <f>PROPER(VLOOKUP(A1558,Customer!$A$2:$H$501,3,FALSE))</f>
        <v>24</v>
      </c>
      <c r="D1558" s="11" t="str">
        <f>PROPER(VLOOKUP(A1558,Customer!$A$2:$H$501,4,FALSE))</f>
        <v>Female</v>
      </c>
      <c r="E1558" s="11" t="str">
        <f>PROPER(VLOOKUP(A1558,Customer!$A$2:$H$501,5,FALSE))</f>
        <v>South Christopher</v>
      </c>
      <c r="F1558" s="11" t="str">
        <f>PROPER(VLOOKUP(A1558,Customer!$A$2:$H$501,6,FALSE))</f>
        <v>Pennsylvania</v>
      </c>
      <c r="G1558" s="11" t="str">
        <f>VLOOKUP(A1558,Customer!$A$2:$H$501,7,FALSE)</f>
        <v>USA</v>
      </c>
      <c r="H1558" s="11" t="str">
        <f>PROPER(VLOOKUP(A1558,Customer!$A$1:$J$501,10,FALSE))</f>
        <v>Bronze</v>
      </c>
      <c r="I1558" s="11" t="s">
        <v>1660</v>
      </c>
      <c r="J1558" s="11" t="str">
        <f>VLOOKUP(I1558, Product!$A$2:$H$501, 2,FALSE)</f>
        <v>Premium Blanket Throw</v>
      </c>
      <c r="K1558" s="11" t="str">
        <f>VLOOKUP(I1558,Product!$A$2:$H$501,3,FALSE)</f>
        <v>Home</v>
      </c>
      <c r="L1558" s="11" t="str">
        <f>VLOOKUP(I1558, Product!$A$2:$H$501, 4,FALSE)</f>
        <v>Decor</v>
      </c>
      <c r="M1558" s="11" t="str">
        <f>VLOOKUP(I1558, Product!$A$2:$H$501,5,FALSE)</f>
        <v>Hernandez, Kennedy and Porter</v>
      </c>
      <c r="N1558" s="12">
        <f>VLOOKUP(I1558, Product!$A$2:$I$501,8,FALSE)</f>
        <v>461.47</v>
      </c>
      <c r="O1558" s="12">
        <f>VLOOKUP(I1558, Product!$A$2:$I$501,9,FALSE)</f>
        <v>190</v>
      </c>
      <c r="P1558" s="11" t="s">
        <v>1769</v>
      </c>
      <c r="Q1558" s="11" t="str">
        <f>VLOOKUP(P1558,Store_Dim!$A$2:$E$21,2,FALSE)</f>
        <v>Alexander Group</v>
      </c>
      <c r="R1558" s="11" t="str">
        <f>VLOOKUP(P1558,Store_Dim!$A$2:$E$21,3,FALSE)</f>
        <v>South</v>
      </c>
      <c r="S1558" s="11" t="str">
        <f>VLOOKUP(P1558,Store_Dim!$A$2:$E$21,4,FALSE)</f>
        <v>Port Sharon</v>
      </c>
      <c r="T1558" s="11" t="str">
        <f>VLOOKUP(P1558,Store_Dim!$A$2:$E$21,5,FALSE)</f>
        <v>Online</v>
      </c>
      <c r="U1558" s="11" t="s">
        <v>1832</v>
      </c>
      <c r="V1558" s="14">
        <f>VLOOKUP(Table1[[#This Row],[Sales_ID]],Sales!$A$2:$O$2001,2,FALSE)</f>
        <v>45850</v>
      </c>
      <c r="W1558" s="15">
        <f>VLOOKUP(Table1[[#This Row],[Sales_ID]],Sales!$A$2:$O$2001,12,FALSE)</f>
        <v>2</v>
      </c>
      <c r="X1558" s="16" t="str">
        <f>TEXT(VLOOKUP(Table1[[#This Row],[Sales_ID]],Sales!$A$2:$O$2001,13,FALSE),"₹#,##0")</f>
        <v>₹785</v>
      </c>
      <c r="Y1558" s="51">
        <f>VLOOKUP(Table1[[#This Row],[Sales_ID]],Sales!$A$2:$O$2001,14,FALSE)</f>
        <v>0.15</v>
      </c>
      <c r="Z1558" s="11" t="str">
        <f>VLOOKUP(Table1[[#This Row],[Sales_ID]],Sales!$A$2:$O$2001,10,FALSE)</f>
        <v>PayPal</v>
      </c>
      <c r="AA1558" s="50">
        <f>VLOOKUP(Table1[[#This Row],[Sales_ID]],Sales!$A$2:$O$2001,15,FALSE)</f>
        <v>1335.027</v>
      </c>
    </row>
    <row r="1559" spans="1:27" x14ac:dyDescent="0.3">
      <c r="A1559" s="11" t="s">
        <v>1269</v>
      </c>
      <c r="B1559" s="11" t="str">
        <f>PROPER(VLOOKUP(A1559,Customer!$A$2:$J$501,9,FALSE))</f>
        <v>Isabel Foster</v>
      </c>
      <c r="C1559" s="11" t="str">
        <f>PROPER(VLOOKUP(A1559,Customer!$A$2:$H$501,3,FALSE))</f>
        <v>36</v>
      </c>
      <c r="D1559" s="11" t="str">
        <f>PROPER(VLOOKUP(A1559,Customer!$A$2:$H$501,4,FALSE))</f>
        <v>Male</v>
      </c>
      <c r="E1559" s="11" t="str">
        <f>PROPER(VLOOKUP(A1559,Customer!$A$2:$H$501,5,FALSE))</f>
        <v>Port Joshuaville</v>
      </c>
      <c r="F1559" s="11" t="str">
        <f>PROPER(VLOOKUP(A1559,Customer!$A$2:$H$501,6,FALSE))</f>
        <v>New Jersey</v>
      </c>
      <c r="G1559" s="11" t="str">
        <f>VLOOKUP(A1559,Customer!$A$2:$H$501,7,FALSE)</f>
        <v>USA</v>
      </c>
      <c r="H1559" s="11" t="str">
        <f>PROPER(VLOOKUP(A1559,Customer!$A$1:$J$501,10,FALSE))</f>
        <v>Gold</v>
      </c>
      <c r="I1559" s="11" t="s">
        <v>1610</v>
      </c>
      <c r="J1559" s="11" t="str">
        <f>VLOOKUP(I1559, Product!$A$2:$H$501, 2,FALSE)</f>
        <v>Basketball</v>
      </c>
      <c r="K1559" s="11" t="str">
        <f>VLOOKUP(I1559,Product!$A$2:$H$501,3,FALSE)</f>
        <v>Sports</v>
      </c>
      <c r="L1559" s="11" t="str">
        <f>VLOOKUP(I1559, Product!$A$2:$H$501, 4,FALSE)</f>
        <v>Team Sports</v>
      </c>
      <c r="M1559" s="11" t="str">
        <f>VLOOKUP(I1559, Product!$A$2:$H$501,5,FALSE)</f>
        <v>Nolan-Snow</v>
      </c>
      <c r="N1559" s="12">
        <f>VLOOKUP(I1559, Product!$A$2:$I$501,8,FALSE)</f>
        <v>204.39</v>
      </c>
      <c r="O1559" s="12">
        <f>VLOOKUP(I1559, Product!$A$2:$I$501,9,FALSE)</f>
        <v>281</v>
      </c>
      <c r="P1559" s="11" t="s">
        <v>1789</v>
      </c>
      <c r="Q1559" s="11" t="str">
        <f>VLOOKUP(P1559,Store_Dim!$A$2:$E$21,2,FALSE)</f>
        <v>Hill, Wagner and Ballard</v>
      </c>
      <c r="R1559" s="11" t="str">
        <f>VLOOKUP(P1559,Store_Dim!$A$2:$E$21,3,FALSE)</f>
        <v>East</v>
      </c>
      <c r="S1559" s="11" t="str">
        <f>VLOOKUP(P1559,Store_Dim!$A$2:$E$21,4,FALSE)</f>
        <v>East Davidville</v>
      </c>
      <c r="T1559" s="11" t="str">
        <f>VLOOKUP(P1559,Store_Dim!$A$2:$E$21,5,FALSE)</f>
        <v>Online</v>
      </c>
      <c r="U1559" s="11" t="s">
        <v>1886</v>
      </c>
      <c r="V1559" s="14">
        <f>VLOOKUP(Table1[[#This Row],[Sales_ID]],Sales!$A$2:$O$2001,2,FALSE)</f>
        <v>45854</v>
      </c>
      <c r="W1559" s="15">
        <f>VLOOKUP(Table1[[#This Row],[Sales_ID]],Sales!$A$2:$O$2001,12,FALSE)</f>
        <v>1</v>
      </c>
      <c r="X1559" s="16" t="str">
        <f>TEXT(VLOOKUP(Table1[[#This Row],[Sales_ID]],Sales!$A$2:$O$2001,13,FALSE),"₹#,##0")</f>
        <v>₹199</v>
      </c>
      <c r="Y1559" s="51">
        <f>VLOOKUP(Table1[[#This Row],[Sales_ID]],Sales!$A$2:$O$2001,14,FALSE)</f>
        <v>0.09</v>
      </c>
      <c r="Z1559" s="11" t="str">
        <f>VLOOKUP(Table1[[#This Row],[Sales_ID]],Sales!$A$2:$O$2001,10,FALSE)</f>
        <v>COD</v>
      </c>
      <c r="AA1559" s="50">
        <f>VLOOKUP(Table1[[#This Row],[Sales_ID]],Sales!$A$2:$O$2001,15,FALSE)</f>
        <v>180.93530000000001</v>
      </c>
    </row>
    <row r="1560" spans="1:27" x14ac:dyDescent="0.3">
      <c r="A1560" s="11" t="s">
        <v>815</v>
      </c>
      <c r="B1560" s="11" t="str">
        <f>PROPER(VLOOKUP(A1560,Customer!$A$2:$J$501,9,FALSE))</f>
        <v>Damon Perez</v>
      </c>
      <c r="C1560" s="11" t="str">
        <f>PROPER(VLOOKUP(A1560,Customer!$A$2:$H$501,3,FALSE))</f>
        <v>21</v>
      </c>
      <c r="D1560" s="11" t="str">
        <f>PROPER(VLOOKUP(A1560,Customer!$A$2:$H$501,4,FALSE))</f>
        <v>Male</v>
      </c>
      <c r="E1560" s="11" t="str">
        <f>PROPER(VLOOKUP(A1560,Customer!$A$2:$H$501,5,FALSE))</f>
        <v>Jasonton</v>
      </c>
      <c r="F1560" s="11" t="str">
        <f>PROPER(VLOOKUP(A1560,Customer!$A$2:$H$501,6,FALSE))</f>
        <v>Ohio</v>
      </c>
      <c r="G1560" s="11" t="str">
        <f>VLOOKUP(A1560,Customer!$A$2:$H$501,7,FALSE)</f>
        <v>USA</v>
      </c>
      <c r="H1560" s="11" t="str">
        <f>PROPER(VLOOKUP(A1560,Customer!$A$1:$J$501,10,FALSE))</f>
        <v>Gold</v>
      </c>
      <c r="I1560" s="11" t="s">
        <v>1732</v>
      </c>
      <c r="J1560" s="11" t="str">
        <f>VLOOKUP(I1560, Product!$A$2:$H$501, 2,FALSE)</f>
        <v>Microwave Oven</v>
      </c>
      <c r="K1560" s="11" t="str">
        <f>VLOOKUP(I1560,Product!$A$2:$H$501,3,FALSE)</f>
        <v>Home</v>
      </c>
      <c r="L1560" s="11" t="str">
        <f>VLOOKUP(I1560, Product!$A$2:$H$501, 4,FALSE)</f>
        <v>Appliances</v>
      </c>
      <c r="M1560" s="11" t="str">
        <f>VLOOKUP(I1560, Product!$A$2:$H$501,5,FALSE)</f>
        <v>Green, Powell and Palmer</v>
      </c>
      <c r="N1560" s="12">
        <f>VLOOKUP(I1560, Product!$A$2:$I$501,8,FALSE)</f>
        <v>447.43</v>
      </c>
      <c r="O1560" s="12">
        <f>VLOOKUP(I1560, Product!$A$2:$I$501,9,FALSE)</f>
        <v>191</v>
      </c>
      <c r="P1560" s="11" t="s">
        <v>1776</v>
      </c>
      <c r="Q1560" s="11" t="str">
        <f>VLOOKUP(P1560,Store_Dim!$A$2:$E$21,2,FALSE)</f>
        <v>Benson-Elliott</v>
      </c>
      <c r="R1560" s="11" t="str">
        <f>VLOOKUP(P1560,Store_Dim!$A$2:$E$21,3,FALSE)</f>
        <v>East</v>
      </c>
      <c r="S1560" s="11" t="str">
        <f>VLOOKUP(P1560,Store_Dim!$A$2:$E$21,4,FALSE)</f>
        <v>Port Josephberg</v>
      </c>
      <c r="T1560" s="11" t="str">
        <f>VLOOKUP(P1560,Store_Dim!$A$2:$E$21,5,FALSE)</f>
        <v>Online</v>
      </c>
      <c r="U1560" s="11" t="s">
        <v>2426</v>
      </c>
      <c r="V1560" s="14">
        <f>VLOOKUP(Table1[[#This Row],[Sales_ID]],Sales!$A$2:$O$2001,2,FALSE)</f>
        <v>45401</v>
      </c>
      <c r="W1560" s="15">
        <f>VLOOKUP(Table1[[#This Row],[Sales_ID]],Sales!$A$2:$O$2001,12,FALSE)</f>
        <v>1</v>
      </c>
      <c r="X1560" s="16" t="str">
        <f>TEXT(VLOOKUP(Table1[[#This Row],[Sales_ID]],Sales!$A$2:$O$2001,13,FALSE),"₹#,##0")</f>
        <v>₹117</v>
      </c>
      <c r="Y1560" s="51">
        <f>VLOOKUP(Table1[[#This Row],[Sales_ID]],Sales!$A$2:$O$2001,14,FALSE)</f>
        <v>0.21</v>
      </c>
      <c r="Z1560" s="11" t="str">
        <f>VLOOKUP(Table1[[#This Row],[Sales_ID]],Sales!$A$2:$O$2001,10,FALSE)</f>
        <v>Credit Card</v>
      </c>
      <c r="AA1560" s="50">
        <f>VLOOKUP(Table1[[#This Row],[Sales_ID]],Sales!$A$2:$O$2001,15,FALSE)</f>
        <v>92.722300000000004</v>
      </c>
    </row>
    <row r="1561" spans="1:27" x14ac:dyDescent="0.3">
      <c r="A1561" s="11" t="s">
        <v>369</v>
      </c>
      <c r="B1561" s="11" t="str">
        <f>PROPER(VLOOKUP(A1561,Customer!$A$2:$J$501,9,FALSE))</f>
        <v>Christopher Lester</v>
      </c>
      <c r="C1561" s="11" t="str">
        <f>PROPER(VLOOKUP(A1561,Customer!$A$2:$H$501,3,FALSE))</f>
        <v>64</v>
      </c>
      <c r="D1561" s="11" t="str">
        <f>PROPER(VLOOKUP(A1561,Customer!$A$2:$H$501,4,FALSE))</f>
        <v>Male</v>
      </c>
      <c r="E1561" s="11" t="str">
        <f>PROPER(VLOOKUP(A1561,Customer!$A$2:$H$501,5,FALSE))</f>
        <v>South Jenniferville</v>
      </c>
      <c r="F1561" s="11" t="str">
        <f>PROPER(VLOOKUP(A1561,Customer!$A$2:$H$501,6,FALSE))</f>
        <v>Georgia</v>
      </c>
      <c r="G1561" s="11" t="str">
        <f>VLOOKUP(A1561,Customer!$A$2:$H$501,7,FALSE)</f>
        <v>USA</v>
      </c>
      <c r="H1561" s="11" t="str">
        <f>PROPER(VLOOKUP(A1561,Customer!$A$1:$J$501,10,FALSE))</f>
        <v>Silver</v>
      </c>
      <c r="I1561" s="11" t="s">
        <v>1660</v>
      </c>
      <c r="J1561" s="11" t="str">
        <f>VLOOKUP(I1561, Product!$A$2:$H$501, 2,FALSE)</f>
        <v>Premium Blanket Throw</v>
      </c>
      <c r="K1561" s="11" t="str">
        <f>VLOOKUP(I1561,Product!$A$2:$H$501,3,FALSE)</f>
        <v>Home</v>
      </c>
      <c r="L1561" s="11" t="str">
        <f>VLOOKUP(I1561, Product!$A$2:$H$501, 4,FALSE)</f>
        <v>Decor</v>
      </c>
      <c r="M1561" s="11" t="str">
        <f>VLOOKUP(I1561, Product!$A$2:$H$501,5,FALSE)</f>
        <v>Hernandez, Kennedy and Porter</v>
      </c>
      <c r="N1561" s="12">
        <f>VLOOKUP(I1561, Product!$A$2:$I$501,8,FALSE)</f>
        <v>461.47</v>
      </c>
      <c r="O1561" s="12">
        <f>VLOOKUP(I1561, Product!$A$2:$I$501,9,FALSE)</f>
        <v>190</v>
      </c>
      <c r="P1561" s="11" t="s">
        <v>1757</v>
      </c>
      <c r="Q1561" s="11" t="str">
        <f>VLOOKUP(P1561,Store_Dim!$A$2:$E$21,2,FALSE)</f>
        <v>Martinez, Adkins and Johnson</v>
      </c>
      <c r="R1561" s="11" t="str">
        <f>VLOOKUP(P1561,Store_Dim!$A$2:$E$21,3,FALSE)</f>
        <v>North</v>
      </c>
      <c r="S1561" s="11" t="str">
        <f>VLOOKUP(P1561,Store_Dim!$A$2:$E$21,4,FALSE)</f>
        <v>Danielmouth</v>
      </c>
      <c r="T1561" s="11" t="str">
        <f>VLOOKUP(P1561,Store_Dim!$A$2:$E$21,5,FALSE)</f>
        <v>Flagship</v>
      </c>
      <c r="U1561" s="11" t="s">
        <v>2427</v>
      </c>
      <c r="V1561" s="14">
        <f>VLOOKUP(Table1[[#This Row],[Sales_ID]],Sales!$A$2:$O$2001,2,FALSE)</f>
        <v>45716</v>
      </c>
      <c r="W1561" s="15">
        <f>VLOOKUP(Table1[[#This Row],[Sales_ID]],Sales!$A$2:$O$2001,12,FALSE)</f>
        <v>4</v>
      </c>
      <c r="X1561" s="16" t="str">
        <f>TEXT(VLOOKUP(Table1[[#This Row],[Sales_ID]],Sales!$A$2:$O$2001,13,FALSE),"₹#,##0")</f>
        <v>₹165</v>
      </c>
      <c r="Y1561" s="51">
        <f>VLOOKUP(Table1[[#This Row],[Sales_ID]],Sales!$A$2:$O$2001,14,FALSE)</f>
        <v>0.28999999999999998</v>
      </c>
      <c r="Z1561" s="11" t="str">
        <f>VLOOKUP(Table1[[#This Row],[Sales_ID]],Sales!$A$2:$O$2001,10,FALSE)</f>
        <v>Credit Card</v>
      </c>
      <c r="AA1561" s="50">
        <f>VLOOKUP(Table1[[#This Row],[Sales_ID]],Sales!$A$2:$O$2001,15,FALSE)</f>
        <v>469.6508</v>
      </c>
    </row>
    <row r="1562" spans="1:27" x14ac:dyDescent="0.3">
      <c r="A1562" s="11" t="s">
        <v>1181</v>
      </c>
      <c r="B1562" s="11" t="str">
        <f>PROPER(VLOOKUP(A1562,Customer!$A$2:$J$501,9,FALSE))</f>
        <v>Frank Stewart</v>
      </c>
      <c r="C1562" s="11" t="str">
        <f>PROPER(VLOOKUP(A1562,Customer!$A$2:$H$501,3,FALSE))</f>
        <v>44</v>
      </c>
      <c r="D1562" s="11" t="str">
        <f>PROPER(VLOOKUP(A1562,Customer!$A$2:$H$501,4,FALSE))</f>
        <v>Female</v>
      </c>
      <c r="E1562" s="11" t="str">
        <f>PROPER(VLOOKUP(A1562,Customer!$A$2:$H$501,5,FALSE))</f>
        <v>Fischerborough</v>
      </c>
      <c r="F1562" s="11" t="str">
        <f>PROPER(VLOOKUP(A1562,Customer!$A$2:$H$501,6,FALSE))</f>
        <v>Delaware</v>
      </c>
      <c r="G1562" s="11" t="str">
        <f>VLOOKUP(A1562,Customer!$A$2:$H$501,7,FALSE)</f>
        <v>USA</v>
      </c>
      <c r="H1562" s="11" t="str">
        <f>PROPER(VLOOKUP(A1562,Customer!$A$1:$J$501,10,FALSE))</f>
        <v>Bronze</v>
      </c>
      <c r="I1562" s="11" t="s">
        <v>1557</v>
      </c>
      <c r="J1562" s="11" t="str">
        <f>VLOOKUP(I1562, Product!$A$2:$H$501, 2,FALSE)</f>
        <v>Herbal Face Moisturizer</v>
      </c>
      <c r="K1562" s="11" t="str">
        <f>VLOOKUP(I1562,Product!$A$2:$H$501,3,FALSE)</f>
        <v>Beauty</v>
      </c>
      <c r="L1562" s="11" t="str">
        <f>VLOOKUP(I1562, Product!$A$2:$H$501, 4,FALSE)</f>
        <v>Skincare</v>
      </c>
      <c r="M1562" s="11" t="str">
        <f>VLOOKUP(I1562, Product!$A$2:$H$501,5,FALSE)</f>
        <v>Davidson PLC</v>
      </c>
      <c r="N1562" s="12">
        <f>VLOOKUP(I1562, Product!$A$2:$I$501,8,FALSE)</f>
        <v>312.8</v>
      </c>
      <c r="O1562" s="12">
        <f>VLOOKUP(I1562, Product!$A$2:$I$501,9,FALSE)</f>
        <v>350</v>
      </c>
      <c r="P1562" s="11" t="s">
        <v>1789</v>
      </c>
      <c r="Q1562" s="11" t="str">
        <f>VLOOKUP(P1562,Store_Dim!$A$2:$E$21,2,FALSE)</f>
        <v>Hill, Wagner and Ballard</v>
      </c>
      <c r="R1562" s="11" t="str">
        <f>VLOOKUP(P1562,Store_Dim!$A$2:$E$21,3,FALSE)</f>
        <v>East</v>
      </c>
      <c r="S1562" s="11" t="str">
        <f>VLOOKUP(P1562,Store_Dim!$A$2:$E$21,4,FALSE)</f>
        <v>East Davidville</v>
      </c>
      <c r="T1562" s="11" t="str">
        <f>VLOOKUP(P1562,Store_Dim!$A$2:$E$21,5,FALSE)</f>
        <v>Online</v>
      </c>
      <c r="U1562" s="11" t="s">
        <v>2428</v>
      </c>
      <c r="V1562" s="14">
        <f>VLOOKUP(Table1[[#This Row],[Sales_ID]],Sales!$A$2:$O$2001,2,FALSE)</f>
        <v>45718</v>
      </c>
      <c r="W1562" s="15">
        <f>VLOOKUP(Table1[[#This Row],[Sales_ID]],Sales!$A$2:$O$2001,12,FALSE)</f>
        <v>3</v>
      </c>
      <c r="X1562" s="16" t="str">
        <f>TEXT(VLOOKUP(Table1[[#This Row],[Sales_ID]],Sales!$A$2:$O$2001,13,FALSE),"₹#,##0")</f>
        <v>₹483</v>
      </c>
      <c r="Y1562" s="51">
        <f>VLOOKUP(Table1[[#This Row],[Sales_ID]],Sales!$A$2:$O$2001,14,FALSE)</f>
        <v>0.05</v>
      </c>
      <c r="Z1562" s="11" t="str">
        <f>VLOOKUP(Table1[[#This Row],[Sales_ID]],Sales!$A$2:$O$2001,10,FALSE)</f>
        <v>Credit Card</v>
      </c>
      <c r="AA1562" s="50">
        <f>VLOOKUP(Table1[[#This Row],[Sales_ID]],Sales!$A$2:$O$2001,15,FALSE)</f>
        <v>1376.721</v>
      </c>
    </row>
    <row r="1563" spans="1:27" x14ac:dyDescent="0.3">
      <c r="A1563" s="11" t="s">
        <v>929</v>
      </c>
      <c r="B1563" s="11" t="str">
        <f>PROPER(VLOOKUP(A1563,Customer!$A$2:$J$501,9,FALSE))</f>
        <v>Gloria Taylor</v>
      </c>
      <c r="C1563" s="11" t="str">
        <f>PROPER(VLOOKUP(A1563,Customer!$A$2:$H$501,3,FALSE))</f>
        <v>56</v>
      </c>
      <c r="D1563" s="11" t="str">
        <f>PROPER(VLOOKUP(A1563,Customer!$A$2:$H$501,4,FALSE))</f>
        <v>Female</v>
      </c>
      <c r="E1563" s="11" t="str">
        <f>PROPER(VLOOKUP(A1563,Customer!$A$2:$H$501,5,FALSE))</f>
        <v>North Daniel</v>
      </c>
      <c r="F1563" s="11" t="str">
        <f>PROPER(VLOOKUP(A1563,Customer!$A$2:$H$501,6,FALSE))</f>
        <v>Louisiana</v>
      </c>
      <c r="G1563" s="11" t="str">
        <f>VLOOKUP(A1563,Customer!$A$2:$H$501,7,FALSE)</f>
        <v>USA</v>
      </c>
      <c r="H1563" s="11" t="str">
        <f>PROPER(VLOOKUP(A1563,Customer!$A$1:$J$501,10,FALSE))</f>
        <v>Platinum</v>
      </c>
      <c r="I1563" s="11" t="s">
        <v>1710</v>
      </c>
      <c r="J1563" s="11" t="str">
        <f>VLOOKUP(I1563, Product!$A$2:$H$501, 2,FALSE)</f>
        <v>Badminton Racket Set</v>
      </c>
      <c r="K1563" s="11" t="str">
        <f>VLOOKUP(I1563,Product!$A$2:$H$501,3,FALSE)</f>
        <v>Sports</v>
      </c>
      <c r="L1563" s="11" t="str">
        <f>VLOOKUP(I1563, Product!$A$2:$H$501, 4,FALSE)</f>
        <v>Equipment</v>
      </c>
      <c r="M1563" s="11" t="str">
        <f>VLOOKUP(I1563, Product!$A$2:$H$501,5,FALSE)</f>
        <v>Robinson-Brown</v>
      </c>
      <c r="N1563" s="12">
        <f>VLOOKUP(I1563, Product!$A$2:$I$501,8,FALSE)</f>
        <v>285.54000000000002</v>
      </c>
      <c r="O1563" s="12">
        <f>VLOOKUP(I1563, Product!$A$2:$I$501,9,FALSE)</f>
        <v>358</v>
      </c>
      <c r="P1563" s="11" t="s">
        <v>1779</v>
      </c>
      <c r="Q1563" s="11" t="str">
        <f>VLOOKUP(P1563,Store_Dim!$A$2:$E$21,2,FALSE)</f>
        <v>Martinez-Mullins</v>
      </c>
      <c r="R1563" s="11" t="str">
        <f>VLOOKUP(P1563,Store_Dim!$A$2:$E$21,3,FALSE)</f>
        <v>South</v>
      </c>
      <c r="S1563" s="11" t="str">
        <f>VLOOKUP(P1563,Store_Dim!$A$2:$E$21,4,FALSE)</f>
        <v>Williamsfurt</v>
      </c>
      <c r="T1563" s="11" t="str">
        <f>VLOOKUP(P1563,Store_Dim!$A$2:$E$21,5,FALSE)</f>
        <v>Online</v>
      </c>
      <c r="U1563" s="11" t="s">
        <v>2429</v>
      </c>
      <c r="V1563" s="14">
        <f>VLOOKUP(Table1[[#This Row],[Sales_ID]],Sales!$A$2:$O$2001,2,FALSE)</f>
        <v>45379</v>
      </c>
      <c r="W1563" s="15">
        <f>VLOOKUP(Table1[[#This Row],[Sales_ID]],Sales!$A$2:$O$2001,12,FALSE)</f>
        <v>4</v>
      </c>
      <c r="X1563" s="16" t="str">
        <f>TEXT(VLOOKUP(Table1[[#This Row],[Sales_ID]],Sales!$A$2:$O$2001,13,FALSE),"₹#,##0")</f>
        <v>₹262</v>
      </c>
      <c r="Y1563" s="51">
        <f>VLOOKUP(Table1[[#This Row],[Sales_ID]],Sales!$A$2:$O$2001,14,FALSE)</f>
        <v>0.24</v>
      </c>
      <c r="Z1563" s="11" t="str">
        <f>VLOOKUP(Table1[[#This Row],[Sales_ID]],Sales!$A$2:$O$2001,10,FALSE)</f>
        <v>PayPal</v>
      </c>
      <c r="AA1563" s="50">
        <f>VLOOKUP(Table1[[#This Row],[Sales_ID]],Sales!$A$2:$O$2001,15,FALSE)</f>
        <v>796.63200000000006</v>
      </c>
    </row>
    <row r="1564" spans="1:27" x14ac:dyDescent="0.3">
      <c r="A1564" s="11" t="s">
        <v>1428</v>
      </c>
      <c r="B1564" s="11" t="str">
        <f>PROPER(VLOOKUP(A1564,Customer!$A$2:$J$501,9,FALSE))</f>
        <v>Samantha Lee</v>
      </c>
      <c r="C1564" s="11" t="str">
        <f>PROPER(VLOOKUP(A1564,Customer!$A$2:$H$501,3,FALSE))</f>
        <v>36</v>
      </c>
      <c r="D1564" s="11" t="str">
        <f>PROPER(VLOOKUP(A1564,Customer!$A$2:$H$501,4,FALSE))</f>
        <v>Female</v>
      </c>
      <c r="E1564" s="11" t="str">
        <f>PROPER(VLOOKUP(A1564,Customer!$A$2:$H$501,5,FALSE))</f>
        <v>Port Anthony</v>
      </c>
      <c r="F1564" s="11" t="str">
        <f>PROPER(VLOOKUP(A1564,Customer!$A$2:$H$501,6,FALSE))</f>
        <v>Connecticut</v>
      </c>
      <c r="G1564" s="11" t="str">
        <f>VLOOKUP(A1564,Customer!$A$2:$H$501,7,FALSE)</f>
        <v>USA</v>
      </c>
      <c r="H1564" s="11" t="str">
        <f>PROPER(VLOOKUP(A1564,Customer!$A$1:$J$501,10,FALSE))</f>
        <v>Bronze</v>
      </c>
      <c r="I1564" s="11" t="s">
        <v>1576</v>
      </c>
      <c r="J1564" s="11" t="str">
        <f>VLOOKUP(I1564, Product!$A$2:$H$501, 2,FALSE)</f>
        <v>Decorative Wall Mirror</v>
      </c>
      <c r="K1564" s="11" t="str">
        <f>VLOOKUP(I1564,Product!$A$2:$H$501,3,FALSE)</f>
        <v>Home</v>
      </c>
      <c r="L1564" s="11" t="str">
        <f>VLOOKUP(I1564, Product!$A$2:$H$501, 4,FALSE)</f>
        <v>Decor</v>
      </c>
      <c r="M1564" s="11" t="str">
        <f>VLOOKUP(I1564, Product!$A$2:$H$501,5,FALSE)</f>
        <v>Luna, Anderson and Bowman</v>
      </c>
      <c r="N1564" s="12">
        <f>VLOOKUP(I1564, Product!$A$2:$I$501,8,FALSE)</f>
        <v>48.01</v>
      </c>
      <c r="O1564" s="12">
        <f>VLOOKUP(I1564, Product!$A$2:$I$501,9,FALSE)</f>
        <v>439</v>
      </c>
      <c r="P1564" s="11" t="s">
        <v>1799</v>
      </c>
      <c r="Q1564" s="11" t="str">
        <f>VLOOKUP(P1564,Store_Dim!$A$2:$E$21,2,FALSE)</f>
        <v>Mcdonald Inc</v>
      </c>
      <c r="R1564" s="11" t="str">
        <f>VLOOKUP(P1564,Store_Dim!$A$2:$E$21,3,FALSE)</f>
        <v>South</v>
      </c>
      <c r="S1564" s="11" t="str">
        <f>VLOOKUP(P1564,Store_Dim!$A$2:$E$21,4,FALSE)</f>
        <v>Christopherland</v>
      </c>
      <c r="T1564" s="11" t="str">
        <f>VLOOKUP(P1564,Store_Dim!$A$2:$E$21,5,FALSE)</f>
        <v>Outlet</v>
      </c>
      <c r="U1564" s="11" t="s">
        <v>2430</v>
      </c>
      <c r="V1564" s="14">
        <f>VLOOKUP(Table1[[#This Row],[Sales_ID]],Sales!$A$2:$O$2001,2,FALSE)</f>
        <v>45635</v>
      </c>
      <c r="W1564" s="15">
        <f>VLOOKUP(Table1[[#This Row],[Sales_ID]],Sales!$A$2:$O$2001,12,FALSE)</f>
        <v>3</v>
      </c>
      <c r="X1564" s="16" t="str">
        <f>TEXT(VLOOKUP(Table1[[#This Row],[Sales_ID]],Sales!$A$2:$O$2001,13,FALSE),"₹#,##0")</f>
        <v>₹971</v>
      </c>
      <c r="Y1564" s="51">
        <f>VLOOKUP(Table1[[#This Row],[Sales_ID]],Sales!$A$2:$O$2001,14,FALSE)</f>
        <v>0.11</v>
      </c>
      <c r="Z1564" s="11" t="str">
        <f>VLOOKUP(Table1[[#This Row],[Sales_ID]],Sales!$A$2:$O$2001,10,FALSE)</f>
        <v>COD</v>
      </c>
      <c r="AA1564" s="50">
        <f>VLOOKUP(Table1[[#This Row],[Sales_ID]],Sales!$A$2:$O$2001,15,FALSE)</f>
        <v>2592.2763</v>
      </c>
    </row>
    <row r="1565" spans="1:27" x14ac:dyDescent="0.3">
      <c r="A1565" s="11" t="s">
        <v>702</v>
      </c>
      <c r="B1565" s="11" t="str">
        <f>PROPER(VLOOKUP(A1565,Customer!$A$2:$J$501,9,FALSE))</f>
        <v>Kathryn Garcia</v>
      </c>
      <c r="C1565" s="11" t="str">
        <f>PROPER(VLOOKUP(A1565,Customer!$A$2:$H$501,3,FALSE))</f>
        <v>44</v>
      </c>
      <c r="D1565" s="11" t="str">
        <f>PROPER(VLOOKUP(A1565,Customer!$A$2:$H$501,4,FALSE))</f>
        <v>Male</v>
      </c>
      <c r="E1565" s="11" t="str">
        <f>PROPER(VLOOKUP(A1565,Customer!$A$2:$H$501,5,FALSE))</f>
        <v>Morrismouth</v>
      </c>
      <c r="F1565" s="11" t="str">
        <f>PROPER(VLOOKUP(A1565,Customer!$A$2:$H$501,6,FALSE))</f>
        <v>California</v>
      </c>
      <c r="G1565" s="11" t="str">
        <f>VLOOKUP(A1565,Customer!$A$2:$H$501,7,FALSE)</f>
        <v>USA</v>
      </c>
      <c r="H1565" s="11" t="str">
        <f>PROPER(VLOOKUP(A1565,Customer!$A$1:$J$501,10,FALSE))</f>
        <v>Platinum</v>
      </c>
      <c r="I1565" s="11" t="s">
        <v>1692</v>
      </c>
      <c r="J1565" s="11" t="str">
        <f>VLOOKUP(I1565, Product!$A$2:$H$501, 2,FALSE)</f>
        <v>Professional Jump Rope</v>
      </c>
      <c r="K1565" s="11" t="str">
        <f>VLOOKUP(I1565,Product!$A$2:$H$501,3,FALSE)</f>
        <v>Sports</v>
      </c>
      <c r="L1565" s="11" t="str">
        <f>VLOOKUP(I1565, Product!$A$2:$H$501, 4,FALSE)</f>
        <v>Fitness</v>
      </c>
      <c r="M1565" s="11" t="str">
        <f>VLOOKUP(I1565, Product!$A$2:$H$501,5,FALSE)</f>
        <v>Davis PLC</v>
      </c>
      <c r="N1565" s="12">
        <f>VLOOKUP(I1565, Product!$A$2:$I$501,8,FALSE)</f>
        <v>477.61</v>
      </c>
      <c r="O1565" s="12">
        <f>VLOOKUP(I1565, Product!$A$2:$I$501,9,FALSE)</f>
        <v>300</v>
      </c>
      <c r="P1565" s="11" t="s">
        <v>1752</v>
      </c>
      <c r="Q1565" s="11" t="str">
        <f>VLOOKUP(P1565,Store_Dim!$A$2:$E$21,2,FALSE)</f>
        <v>Rivera-Warner</v>
      </c>
      <c r="R1565" s="11" t="str">
        <f>VLOOKUP(P1565,Store_Dim!$A$2:$E$21,3,FALSE)</f>
        <v>East</v>
      </c>
      <c r="S1565" s="11" t="str">
        <f>VLOOKUP(P1565,Store_Dim!$A$2:$E$21,4,FALSE)</f>
        <v>Washingtonfurt</v>
      </c>
      <c r="T1565" s="11" t="str">
        <f>VLOOKUP(P1565,Store_Dim!$A$2:$E$21,5,FALSE)</f>
        <v>Flagship</v>
      </c>
      <c r="U1565" s="11" t="s">
        <v>2431</v>
      </c>
      <c r="V1565" s="14">
        <f>VLOOKUP(Table1[[#This Row],[Sales_ID]],Sales!$A$2:$O$2001,2,FALSE)</f>
        <v>45222</v>
      </c>
      <c r="W1565" s="15">
        <f>VLOOKUP(Table1[[#This Row],[Sales_ID]],Sales!$A$2:$O$2001,12,FALSE)</f>
        <v>1</v>
      </c>
      <c r="X1565" s="16" t="str">
        <f>TEXT(VLOOKUP(Table1[[#This Row],[Sales_ID]],Sales!$A$2:$O$2001,13,FALSE),"₹#,##0")</f>
        <v>₹61</v>
      </c>
      <c r="Y1565" s="51">
        <f>VLOOKUP(Table1[[#This Row],[Sales_ID]],Sales!$A$2:$O$2001,14,FALSE)</f>
        <v>0.1</v>
      </c>
      <c r="Z1565" s="11" t="str">
        <f>VLOOKUP(Table1[[#This Row],[Sales_ID]],Sales!$A$2:$O$2001,10,FALSE)</f>
        <v>PayPal</v>
      </c>
      <c r="AA1565" s="50">
        <f>VLOOKUP(Table1[[#This Row],[Sales_ID]],Sales!$A$2:$O$2001,15,FALSE)</f>
        <v>54.999000000000002</v>
      </c>
    </row>
    <row r="1566" spans="1:27" x14ac:dyDescent="0.3">
      <c r="A1566" s="11" t="s">
        <v>121</v>
      </c>
      <c r="B1566" s="11" t="str">
        <f>PROPER(VLOOKUP(A1566,Customer!$A$2:$J$501,9,FALSE))</f>
        <v>David Arnold</v>
      </c>
      <c r="C1566" s="11" t="str">
        <f>PROPER(VLOOKUP(A1566,Customer!$A$2:$H$501,3,FALSE))</f>
        <v>54</v>
      </c>
      <c r="D1566" s="11" t="str">
        <f>PROPER(VLOOKUP(A1566,Customer!$A$2:$H$501,4,FALSE))</f>
        <v>Female</v>
      </c>
      <c r="E1566" s="11" t="str">
        <f>PROPER(VLOOKUP(A1566,Customer!$A$2:$H$501,5,FALSE))</f>
        <v>East Jennifer</v>
      </c>
      <c r="F1566" s="11" t="str">
        <f>PROPER(VLOOKUP(A1566,Customer!$A$2:$H$501,6,FALSE))</f>
        <v>California</v>
      </c>
      <c r="G1566" s="11" t="str">
        <f>VLOOKUP(A1566,Customer!$A$2:$H$501,7,FALSE)</f>
        <v>USA</v>
      </c>
      <c r="H1566" s="11" t="str">
        <f>PROPER(VLOOKUP(A1566,Customer!$A$1:$J$501,10,FALSE))</f>
        <v>Silver</v>
      </c>
      <c r="I1566" s="11" t="s">
        <v>1602</v>
      </c>
      <c r="J1566" s="11" t="str">
        <f>VLOOKUP(I1566, Product!$A$2:$H$501, 2,FALSE)</f>
        <v>Decorative Floor Vase</v>
      </c>
      <c r="K1566" s="11" t="str">
        <f>VLOOKUP(I1566,Product!$A$2:$H$501,3,FALSE)</f>
        <v>Home</v>
      </c>
      <c r="L1566" s="11" t="str">
        <f>VLOOKUP(I1566, Product!$A$2:$H$501, 4,FALSE)</f>
        <v>Decor</v>
      </c>
      <c r="M1566" s="11" t="str">
        <f>VLOOKUP(I1566, Product!$A$2:$H$501,5,FALSE)</f>
        <v>Khan, Jones and Paul</v>
      </c>
      <c r="N1566" s="12">
        <f>VLOOKUP(I1566, Product!$A$2:$I$501,8,FALSE)</f>
        <v>234.80599999999998</v>
      </c>
      <c r="O1566" s="12">
        <f>VLOOKUP(I1566, Product!$A$2:$I$501,9,FALSE)</f>
        <v>378</v>
      </c>
      <c r="P1566" s="11" t="s">
        <v>1782</v>
      </c>
      <c r="Q1566" s="11" t="str">
        <f>VLOOKUP(P1566,Store_Dim!$A$2:$E$21,2,FALSE)</f>
        <v>Bean, Jones and Park</v>
      </c>
      <c r="R1566" s="11" t="str">
        <f>VLOOKUP(P1566,Store_Dim!$A$2:$E$21,3,FALSE)</f>
        <v>West</v>
      </c>
      <c r="S1566" s="11" t="str">
        <f>VLOOKUP(P1566,Store_Dim!$A$2:$E$21,4,FALSE)</f>
        <v>Thompsonborough</v>
      </c>
      <c r="T1566" s="11" t="str">
        <f>VLOOKUP(P1566,Store_Dim!$A$2:$E$21,5,FALSE)</f>
        <v>Online</v>
      </c>
      <c r="U1566" s="11" t="s">
        <v>2432</v>
      </c>
      <c r="V1566" s="14">
        <f>VLOOKUP(Table1[[#This Row],[Sales_ID]],Sales!$A$2:$O$2001,2,FALSE)</f>
        <v>45555</v>
      </c>
      <c r="W1566" s="15">
        <f>VLOOKUP(Table1[[#This Row],[Sales_ID]],Sales!$A$2:$O$2001,12,FALSE)</f>
        <v>3</v>
      </c>
      <c r="X1566" s="16" t="str">
        <f>TEXT(VLOOKUP(Table1[[#This Row],[Sales_ID]],Sales!$A$2:$O$2001,13,FALSE),"₹#,##0")</f>
        <v>₹828</v>
      </c>
      <c r="Y1566" s="51">
        <f>VLOOKUP(Table1[[#This Row],[Sales_ID]],Sales!$A$2:$O$2001,14,FALSE)</f>
        <v>0.19</v>
      </c>
      <c r="Z1566" s="11" t="str">
        <f>VLOOKUP(Table1[[#This Row],[Sales_ID]],Sales!$A$2:$O$2001,10,FALSE)</f>
        <v>PayPal</v>
      </c>
      <c r="AA1566" s="50">
        <f>VLOOKUP(Table1[[#This Row],[Sales_ID]],Sales!$A$2:$O$2001,15,FALSE)</f>
        <v>2011.7483999999999</v>
      </c>
    </row>
    <row r="1567" spans="1:27" x14ac:dyDescent="0.3">
      <c r="A1567" s="11" t="s">
        <v>1334</v>
      </c>
      <c r="B1567" s="11" t="str">
        <f>PROPER(VLOOKUP(A1567,Customer!$A$2:$J$501,9,FALSE))</f>
        <v>Kimberly Roberts</v>
      </c>
      <c r="C1567" s="11" t="str">
        <f>PROPER(VLOOKUP(A1567,Customer!$A$2:$H$501,3,FALSE))</f>
        <v>36</v>
      </c>
      <c r="D1567" s="11" t="str">
        <f>PROPER(VLOOKUP(A1567,Customer!$A$2:$H$501,4,FALSE))</f>
        <v>Female</v>
      </c>
      <c r="E1567" s="11" t="str">
        <f>PROPER(VLOOKUP(A1567,Customer!$A$2:$H$501,5,FALSE))</f>
        <v>Josephchester</v>
      </c>
      <c r="F1567" s="11" t="str">
        <f>PROPER(VLOOKUP(A1567,Customer!$A$2:$H$501,6,FALSE))</f>
        <v>New Jersey</v>
      </c>
      <c r="G1567" s="11" t="str">
        <f>VLOOKUP(A1567,Customer!$A$2:$H$501,7,FALSE)</f>
        <v>USA</v>
      </c>
      <c r="H1567" s="11" t="str">
        <f>PROPER(VLOOKUP(A1567,Customer!$A$1:$J$501,10,FALSE))</f>
        <v>Gold</v>
      </c>
      <c r="I1567" s="11" t="s">
        <v>1722</v>
      </c>
      <c r="J1567" s="11" t="str">
        <f>VLOOKUP(I1567, Product!$A$2:$H$501, 2,FALSE)</f>
        <v>LED Bedside Lamp</v>
      </c>
      <c r="K1567" s="11" t="str">
        <f>VLOOKUP(I1567,Product!$A$2:$H$501,3,FALSE)</f>
        <v>Home</v>
      </c>
      <c r="L1567" s="11" t="str">
        <f>VLOOKUP(I1567, Product!$A$2:$H$501, 4,FALSE)</f>
        <v>Lighting</v>
      </c>
      <c r="M1567" s="11" t="str">
        <f>VLOOKUP(I1567, Product!$A$2:$H$501,5,FALSE)</f>
        <v>Aguilar, Horton and Lewis</v>
      </c>
      <c r="N1567" s="12">
        <f>VLOOKUP(I1567, Product!$A$2:$I$501,8,FALSE)</f>
        <v>371.38</v>
      </c>
      <c r="O1567" s="12">
        <f>VLOOKUP(I1567, Product!$A$2:$I$501,9,FALSE)</f>
        <v>220</v>
      </c>
      <c r="P1567" s="11" t="s">
        <v>1797</v>
      </c>
      <c r="Q1567" s="11" t="str">
        <f>VLOOKUP(P1567,Store_Dim!$A$2:$E$21,2,FALSE)</f>
        <v>Gardner, Humphrey and Contreras</v>
      </c>
      <c r="R1567" s="11" t="str">
        <f>VLOOKUP(P1567,Store_Dim!$A$2:$E$21,3,FALSE)</f>
        <v>East</v>
      </c>
      <c r="S1567" s="11" t="str">
        <f>VLOOKUP(P1567,Store_Dim!$A$2:$E$21,4,FALSE)</f>
        <v>Johnsonville</v>
      </c>
      <c r="T1567" s="11" t="str">
        <f>VLOOKUP(P1567,Store_Dim!$A$2:$E$21,5,FALSE)</f>
        <v>Flagship</v>
      </c>
      <c r="U1567" s="11" t="s">
        <v>2433</v>
      </c>
      <c r="V1567" s="14">
        <f>VLOOKUP(Table1[[#This Row],[Sales_ID]],Sales!$A$2:$O$2001,2,FALSE)</f>
        <v>45583</v>
      </c>
      <c r="W1567" s="15">
        <f>VLOOKUP(Table1[[#This Row],[Sales_ID]],Sales!$A$2:$O$2001,12,FALSE)</f>
        <v>3</v>
      </c>
      <c r="X1567" s="16" t="str">
        <f>TEXT(VLOOKUP(Table1[[#This Row],[Sales_ID]],Sales!$A$2:$O$2001,13,FALSE),"₹#,##0")</f>
        <v>₹927</v>
      </c>
      <c r="Y1567" s="51">
        <f>VLOOKUP(Table1[[#This Row],[Sales_ID]],Sales!$A$2:$O$2001,14,FALSE)</f>
        <v>0.18</v>
      </c>
      <c r="Z1567" s="11" t="str">
        <f>VLOOKUP(Table1[[#This Row],[Sales_ID]],Sales!$A$2:$O$2001,10,FALSE)</f>
        <v>COD</v>
      </c>
      <c r="AA1567" s="50">
        <f>VLOOKUP(Table1[[#This Row],[Sales_ID]],Sales!$A$2:$O$2001,15,FALSE)</f>
        <v>2280.0509999999999</v>
      </c>
    </row>
    <row r="1568" spans="1:27" x14ac:dyDescent="0.3">
      <c r="A1568" s="11" t="s">
        <v>999</v>
      </c>
      <c r="B1568" s="11" t="str">
        <f>PROPER(VLOOKUP(A1568,Customer!$A$2:$J$501,9,FALSE))</f>
        <v>Tiffany Williams</v>
      </c>
      <c r="C1568" s="11" t="str">
        <f>PROPER(VLOOKUP(A1568,Customer!$A$2:$H$501,3,FALSE))</f>
        <v>64</v>
      </c>
      <c r="D1568" s="11" t="str">
        <f>PROPER(VLOOKUP(A1568,Customer!$A$2:$H$501,4,FALSE))</f>
        <v>Female</v>
      </c>
      <c r="E1568" s="11" t="str">
        <f>PROPER(VLOOKUP(A1568,Customer!$A$2:$H$501,5,FALSE))</f>
        <v>Richardsport</v>
      </c>
      <c r="F1568" s="11" t="str">
        <f>PROPER(VLOOKUP(A1568,Customer!$A$2:$H$501,6,FALSE))</f>
        <v>New Hampshire</v>
      </c>
      <c r="G1568" s="11" t="str">
        <f>VLOOKUP(A1568,Customer!$A$2:$H$501,7,FALSE)</f>
        <v>USA</v>
      </c>
      <c r="H1568" s="11" t="str">
        <f>PROPER(VLOOKUP(A1568,Customer!$A$1:$J$501,10,FALSE))</f>
        <v>Gold</v>
      </c>
      <c r="I1568" s="11" t="s">
        <v>1568</v>
      </c>
      <c r="J1568" s="11" t="str">
        <f>VLOOKUP(I1568, Product!$A$2:$H$501, 2,FALSE)</f>
        <v>Ceramic Kitchen Bowl Set</v>
      </c>
      <c r="K1568" s="11" t="str">
        <f>VLOOKUP(I1568,Product!$A$2:$H$501,3,FALSE)</f>
        <v>Home</v>
      </c>
      <c r="L1568" s="11" t="str">
        <f>VLOOKUP(I1568, Product!$A$2:$H$501, 4,FALSE)</f>
        <v>Kitchen</v>
      </c>
      <c r="M1568" s="11" t="str">
        <f>VLOOKUP(I1568, Product!$A$2:$H$501,5,FALSE)</f>
        <v>Hamilton Group</v>
      </c>
      <c r="N1568" s="12">
        <f>VLOOKUP(I1568, Product!$A$2:$I$501,8,FALSE)</f>
        <v>298.86</v>
      </c>
      <c r="O1568" s="12">
        <f>VLOOKUP(I1568, Product!$A$2:$I$501,9,FALSE)</f>
        <v>308</v>
      </c>
      <c r="P1568" s="11" t="s">
        <v>1799</v>
      </c>
      <c r="Q1568" s="11" t="str">
        <f>VLOOKUP(P1568,Store_Dim!$A$2:$E$21,2,FALSE)</f>
        <v>Mcdonald Inc</v>
      </c>
      <c r="R1568" s="11" t="str">
        <f>VLOOKUP(P1568,Store_Dim!$A$2:$E$21,3,FALSE)</f>
        <v>South</v>
      </c>
      <c r="S1568" s="11" t="str">
        <f>VLOOKUP(P1568,Store_Dim!$A$2:$E$21,4,FALSE)</f>
        <v>Christopherland</v>
      </c>
      <c r="T1568" s="11" t="str">
        <f>VLOOKUP(P1568,Store_Dim!$A$2:$E$21,5,FALSE)</f>
        <v>Outlet</v>
      </c>
      <c r="U1568" s="11" t="s">
        <v>2434</v>
      </c>
      <c r="V1568" s="14">
        <f>VLOOKUP(Table1[[#This Row],[Sales_ID]],Sales!$A$2:$O$2001,2,FALSE)</f>
        <v>45662</v>
      </c>
      <c r="W1568" s="15">
        <f>VLOOKUP(Table1[[#This Row],[Sales_ID]],Sales!$A$2:$O$2001,12,FALSE)</f>
        <v>1</v>
      </c>
      <c r="X1568" s="16" t="str">
        <f>TEXT(VLOOKUP(Table1[[#This Row],[Sales_ID]],Sales!$A$2:$O$2001,13,FALSE),"₹#,##0")</f>
        <v>₹875</v>
      </c>
      <c r="Y1568" s="51">
        <f>VLOOKUP(Table1[[#This Row],[Sales_ID]],Sales!$A$2:$O$2001,14,FALSE)</f>
        <v>0.28999999999999998</v>
      </c>
      <c r="Z1568" s="11" t="str">
        <f>VLOOKUP(Table1[[#This Row],[Sales_ID]],Sales!$A$2:$O$2001,10,FALSE)</f>
        <v>PayPal</v>
      </c>
      <c r="AA1568" s="50">
        <f>VLOOKUP(Table1[[#This Row],[Sales_ID]],Sales!$A$2:$O$2001,15,FALSE)</f>
        <v>620.95889999999997</v>
      </c>
    </row>
    <row r="1569" spans="1:27" x14ac:dyDescent="0.3">
      <c r="A1569" s="11" t="s">
        <v>1449</v>
      </c>
      <c r="B1569" s="11" t="str">
        <f>PROPER(VLOOKUP(A1569,Customer!$A$2:$J$501,9,FALSE))</f>
        <v>Manuel Fisher</v>
      </c>
      <c r="C1569" s="11" t="str">
        <f>PROPER(VLOOKUP(A1569,Customer!$A$2:$H$501,3,FALSE))</f>
        <v>21</v>
      </c>
      <c r="D1569" s="11" t="str">
        <f>PROPER(VLOOKUP(A1569,Customer!$A$2:$H$501,4,FALSE))</f>
        <v>Female</v>
      </c>
      <c r="E1569" s="11" t="str">
        <f>PROPER(VLOOKUP(A1569,Customer!$A$2:$H$501,5,FALSE))</f>
        <v>Kanebury</v>
      </c>
      <c r="F1569" s="11" t="str">
        <f>PROPER(VLOOKUP(A1569,Customer!$A$2:$H$501,6,FALSE))</f>
        <v>New Hampshire</v>
      </c>
      <c r="G1569" s="11" t="str">
        <f>VLOOKUP(A1569,Customer!$A$2:$H$501,7,FALSE)</f>
        <v>USA</v>
      </c>
      <c r="H1569" s="11" t="str">
        <f>PROPER(VLOOKUP(A1569,Customer!$A$1:$J$501,10,FALSE))</f>
        <v>Gold</v>
      </c>
      <c r="I1569" s="11" t="s">
        <v>1578</v>
      </c>
      <c r="J1569" s="11" t="str">
        <f>VLOOKUP(I1569, Product!$A$2:$H$501, 2,FALSE)</f>
        <v>4K Home Projector</v>
      </c>
      <c r="K1569" s="11" t="str">
        <f>VLOOKUP(I1569,Product!$A$2:$H$501,3,FALSE)</f>
        <v>Electronics</v>
      </c>
      <c r="L1569" s="11" t="str">
        <f>VLOOKUP(I1569, Product!$A$2:$H$501, 4,FALSE)</f>
        <v>Appliances</v>
      </c>
      <c r="M1569" s="11" t="str">
        <f>VLOOKUP(I1569, Product!$A$2:$H$501,5,FALSE)</f>
        <v>Thomas LLC</v>
      </c>
      <c r="N1569" s="12">
        <f>VLOOKUP(I1569, Product!$A$2:$I$501,8,FALSE)</f>
        <v>465.34</v>
      </c>
      <c r="O1569" s="12">
        <f>VLOOKUP(I1569, Product!$A$2:$I$501,9,FALSE)</f>
        <v>301</v>
      </c>
      <c r="P1569" s="11" t="s">
        <v>1757</v>
      </c>
      <c r="Q1569" s="11" t="str">
        <f>VLOOKUP(P1569,Store_Dim!$A$2:$E$21,2,FALSE)</f>
        <v>Martinez, Adkins and Johnson</v>
      </c>
      <c r="R1569" s="11" t="str">
        <f>VLOOKUP(P1569,Store_Dim!$A$2:$E$21,3,FALSE)</f>
        <v>North</v>
      </c>
      <c r="S1569" s="11" t="str">
        <f>VLOOKUP(P1569,Store_Dim!$A$2:$E$21,4,FALSE)</f>
        <v>Danielmouth</v>
      </c>
      <c r="T1569" s="11" t="str">
        <f>VLOOKUP(P1569,Store_Dim!$A$2:$E$21,5,FALSE)</f>
        <v>Flagship</v>
      </c>
      <c r="U1569" s="11" t="s">
        <v>2435</v>
      </c>
      <c r="V1569" s="14">
        <f>VLOOKUP(Table1[[#This Row],[Sales_ID]],Sales!$A$2:$O$2001,2,FALSE)</f>
        <v>45921</v>
      </c>
      <c r="W1569" s="15">
        <f>VLOOKUP(Table1[[#This Row],[Sales_ID]],Sales!$A$2:$O$2001,12,FALSE)</f>
        <v>4</v>
      </c>
      <c r="X1569" s="16" t="str">
        <f>TEXT(VLOOKUP(Table1[[#This Row],[Sales_ID]],Sales!$A$2:$O$2001,13,FALSE),"₹#,##0")</f>
        <v>₹479</v>
      </c>
      <c r="Y1569" s="51">
        <f>VLOOKUP(Table1[[#This Row],[Sales_ID]],Sales!$A$2:$O$2001,14,FALSE)</f>
        <v>0.24</v>
      </c>
      <c r="Z1569" s="11" t="str">
        <f>VLOOKUP(Table1[[#This Row],[Sales_ID]],Sales!$A$2:$O$2001,10,FALSE)</f>
        <v>PayPal</v>
      </c>
      <c r="AA1569" s="50">
        <f>VLOOKUP(Table1[[#This Row],[Sales_ID]],Sales!$A$2:$O$2001,15,FALSE)</f>
        <v>1456.4944</v>
      </c>
    </row>
    <row r="1570" spans="1:27" x14ac:dyDescent="0.3">
      <c r="A1570" s="11" t="s">
        <v>767</v>
      </c>
      <c r="B1570" s="11" t="str">
        <f>PROPER(VLOOKUP(A1570,Customer!$A$2:$J$501,9,FALSE))</f>
        <v>Maria Hill</v>
      </c>
      <c r="C1570" s="11" t="str">
        <f>PROPER(VLOOKUP(A1570,Customer!$A$2:$H$501,3,FALSE))</f>
        <v>58</v>
      </c>
      <c r="D1570" s="11" t="str">
        <f>PROPER(VLOOKUP(A1570,Customer!$A$2:$H$501,4,FALSE))</f>
        <v>Female</v>
      </c>
      <c r="E1570" s="11" t="str">
        <f>PROPER(VLOOKUP(A1570,Customer!$A$2:$H$501,5,FALSE))</f>
        <v>Zamoraborough</v>
      </c>
      <c r="F1570" s="11" t="str">
        <f>PROPER(VLOOKUP(A1570,Customer!$A$2:$H$501,6,FALSE))</f>
        <v>Nevada</v>
      </c>
      <c r="G1570" s="11" t="str">
        <f>VLOOKUP(A1570,Customer!$A$2:$H$501,7,FALSE)</f>
        <v>USA</v>
      </c>
      <c r="H1570" s="11" t="str">
        <f>PROPER(VLOOKUP(A1570,Customer!$A$1:$J$501,10,FALSE))</f>
        <v>Platinum</v>
      </c>
      <c r="I1570" s="11" t="s">
        <v>1586</v>
      </c>
      <c r="J1570" s="11" t="str">
        <f>VLOOKUP(I1570, Product!$A$2:$H$501, 2,FALSE)</f>
        <v>Knee Support Brace</v>
      </c>
      <c r="K1570" s="11" t="str">
        <f>VLOOKUP(I1570,Product!$A$2:$H$501,3,FALSE)</f>
        <v>Sports</v>
      </c>
      <c r="L1570" s="11" t="str">
        <f>VLOOKUP(I1570, Product!$A$2:$H$501, 4,FALSE)</f>
        <v>Equipment</v>
      </c>
      <c r="M1570" s="11" t="str">
        <f>VLOOKUP(I1570, Product!$A$2:$H$501,5,FALSE)</f>
        <v>May-Reese</v>
      </c>
      <c r="N1570" s="12">
        <f>VLOOKUP(I1570, Product!$A$2:$I$501,8,FALSE)</f>
        <v>21.34</v>
      </c>
      <c r="O1570" s="12">
        <f>VLOOKUP(I1570, Product!$A$2:$I$501,9,FALSE)</f>
        <v>65</v>
      </c>
      <c r="P1570" s="11" t="s">
        <v>1779</v>
      </c>
      <c r="Q1570" s="11" t="str">
        <f>VLOOKUP(P1570,Store_Dim!$A$2:$E$21,2,FALSE)</f>
        <v>Martinez-Mullins</v>
      </c>
      <c r="R1570" s="11" t="str">
        <f>VLOOKUP(P1570,Store_Dim!$A$2:$E$21,3,FALSE)</f>
        <v>South</v>
      </c>
      <c r="S1570" s="11" t="str">
        <f>VLOOKUP(P1570,Store_Dim!$A$2:$E$21,4,FALSE)</f>
        <v>Williamsfurt</v>
      </c>
      <c r="T1570" s="11" t="str">
        <f>VLOOKUP(P1570,Store_Dim!$A$2:$E$21,5,FALSE)</f>
        <v>Online</v>
      </c>
      <c r="U1570" s="11" t="s">
        <v>1887</v>
      </c>
      <c r="V1570" s="14">
        <f>VLOOKUP(Table1[[#This Row],[Sales_ID]],Sales!$A$2:$O$2001,2,FALSE)</f>
        <v>45716</v>
      </c>
      <c r="W1570" s="15">
        <f>VLOOKUP(Table1[[#This Row],[Sales_ID]],Sales!$A$2:$O$2001,12,FALSE)</f>
        <v>1</v>
      </c>
      <c r="X1570" s="16" t="str">
        <f>TEXT(VLOOKUP(Table1[[#This Row],[Sales_ID]],Sales!$A$2:$O$2001,13,FALSE),"₹#,##0")</f>
        <v>₹375</v>
      </c>
      <c r="Y1570" s="51">
        <f>VLOOKUP(Table1[[#This Row],[Sales_ID]],Sales!$A$2:$O$2001,14,FALSE)</f>
        <v>0.18</v>
      </c>
      <c r="Z1570" s="11" t="str">
        <f>VLOOKUP(Table1[[#This Row],[Sales_ID]],Sales!$A$2:$O$2001,10,FALSE)</f>
        <v>PayPal</v>
      </c>
      <c r="AA1570" s="50">
        <f>VLOOKUP(Table1[[#This Row],[Sales_ID]],Sales!$A$2:$O$2001,15,FALSE)</f>
        <v>307.43439999999998</v>
      </c>
    </row>
    <row r="1571" spans="1:27" x14ac:dyDescent="0.3">
      <c r="A1571" s="11" t="s">
        <v>693</v>
      </c>
      <c r="B1571" s="11" t="str">
        <f>PROPER(VLOOKUP(A1571,Customer!$A$2:$J$501,9,FALSE))</f>
        <v>Stuart Johnson</v>
      </c>
      <c r="C1571" s="11" t="str">
        <f>PROPER(VLOOKUP(A1571,Customer!$A$2:$H$501,3,FALSE))</f>
        <v>42</v>
      </c>
      <c r="D1571" s="11" t="str">
        <f>PROPER(VLOOKUP(A1571,Customer!$A$2:$H$501,4,FALSE))</f>
        <v>Female</v>
      </c>
      <c r="E1571" s="11" t="str">
        <f>PROPER(VLOOKUP(A1571,Customer!$A$2:$H$501,5,FALSE))</f>
        <v>West Markport</v>
      </c>
      <c r="F1571" s="11" t="str">
        <f>PROPER(VLOOKUP(A1571,Customer!$A$2:$H$501,6,FALSE))</f>
        <v>North Dakota</v>
      </c>
      <c r="G1571" s="11" t="str">
        <f>VLOOKUP(A1571,Customer!$A$2:$H$501,7,FALSE)</f>
        <v>USA</v>
      </c>
      <c r="H1571" s="11" t="str">
        <f>PROPER(VLOOKUP(A1571,Customer!$A$1:$J$501,10,FALSE))</f>
        <v>Platinum</v>
      </c>
      <c r="I1571" s="11" t="s">
        <v>1612</v>
      </c>
      <c r="J1571" s="11" t="str">
        <f>VLOOKUP(I1571, Product!$A$2:$H$501, 2,FALSE)</f>
        <v>Vitamin C Face Serum</v>
      </c>
      <c r="K1571" s="11" t="str">
        <f>VLOOKUP(I1571,Product!$A$2:$H$501,3,FALSE)</f>
        <v>Beauty</v>
      </c>
      <c r="L1571" s="11" t="str">
        <f>VLOOKUP(I1571, Product!$A$2:$H$501, 4,FALSE)</f>
        <v>Skincare</v>
      </c>
      <c r="M1571" s="11" t="str">
        <f>VLOOKUP(I1571, Product!$A$2:$H$501,5,FALSE)</f>
        <v>Griffin Ltd</v>
      </c>
      <c r="N1571" s="12">
        <f>VLOOKUP(I1571, Product!$A$2:$I$501,8,FALSE)</f>
        <v>283.83</v>
      </c>
      <c r="O1571" s="12">
        <f>VLOOKUP(I1571, Product!$A$2:$I$501,9,FALSE)</f>
        <v>244</v>
      </c>
      <c r="P1571" s="11" t="s">
        <v>1807</v>
      </c>
      <c r="Q1571" s="11" t="str">
        <f>VLOOKUP(P1571,Store_Dim!$A$2:$E$21,2,FALSE)</f>
        <v>Holloway Ltd</v>
      </c>
      <c r="R1571" s="11" t="str">
        <f>VLOOKUP(P1571,Store_Dim!$A$2:$E$21,3,FALSE)</f>
        <v>North</v>
      </c>
      <c r="S1571" s="11" t="str">
        <f>VLOOKUP(P1571,Store_Dim!$A$2:$E$21,4,FALSE)</f>
        <v>Bensonhaven</v>
      </c>
      <c r="T1571" s="11" t="str">
        <f>VLOOKUP(P1571,Store_Dim!$A$2:$E$21,5,FALSE)</f>
        <v>Flagship</v>
      </c>
      <c r="U1571" s="11" t="s">
        <v>2436</v>
      </c>
      <c r="V1571" s="14">
        <f>VLOOKUP(Table1[[#This Row],[Sales_ID]],Sales!$A$2:$O$2001,2,FALSE)</f>
        <v>45490</v>
      </c>
      <c r="W1571" s="15">
        <f>VLOOKUP(Table1[[#This Row],[Sales_ID]],Sales!$A$2:$O$2001,12,FALSE)</f>
        <v>3</v>
      </c>
      <c r="X1571" s="16" t="str">
        <f>TEXT(VLOOKUP(Table1[[#This Row],[Sales_ID]],Sales!$A$2:$O$2001,13,FALSE),"₹#,##0")</f>
        <v>₹183</v>
      </c>
      <c r="Y1571" s="51">
        <f>VLOOKUP(Table1[[#This Row],[Sales_ID]],Sales!$A$2:$O$2001,14,FALSE)</f>
        <v>0.28999999999999998</v>
      </c>
      <c r="Z1571" s="11" t="str">
        <f>VLOOKUP(Table1[[#This Row],[Sales_ID]],Sales!$A$2:$O$2001,10,FALSE)</f>
        <v>Credit Card</v>
      </c>
      <c r="AA1571" s="50">
        <f>VLOOKUP(Table1[[#This Row],[Sales_ID]],Sales!$A$2:$O$2001,15,FALSE)</f>
        <v>389.59829999999999</v>
      </c>
    </row>
    <row r="1572" spans="1:27" x14ac:dyDescent="0.3">
      <c r="A1572" s="11" t="s">
        <v>866</v>
      </c>
      <c r="B1572" s="11" t="str">
        <f>PROPER(VLOOKUP(A1572,Customer!$A$2:$J$501,9,FALSE))</f>
        <v>Adam Rowland</v>
      </c>
      <c r="C1572" s="11" t="str">
        <f>PROPER(VLOOKUP(A1572,Customer!$A$2:$H$501,3,FALSE))</f>
        <v>48</v>
      </c>
      <c r="D1572" s="11" t="str">
        <f>PROPER(VLOOKUP(A1572,Customer!$A$2:$H$501,4,FALSE))</f>
        <v>Female</v>
      </c>
      <c r="E1572" s="11" t="str">
        <f>PROPER(VLOOKUP(A1572,Customer!$A$2:$H$501,5,FALSE))</f>
        <v>Welchview</v>
      </c>
      <c r="F1572" s="11" t="str">
        <f>PROPER(VLOOKUP(A1572,Customer!$A$2:$H$501,6,FALSE))</f>
        <v>California</v>
      </c>
      <c r="G1572" s="11" t="str">
        <f>VLOOKUP(A1572,Customer!$A$2:$H$501,7,FALSE)</f>
        <v>USA</v>
      </c>
      <c r="H1572" s="11" t="str">
        <f>PROPER(VLOOKUP(A1572,Customer!$A$1:$J$501,10,FALSE))</f>
        <v>Gold</v>
      </c>
      <c r="I1572" s="11" t="s">
        <v>1616</v>
      </c>
      <c r="J1572" s="11" t="str">
        <f>VLOOKUP(I1572, Product!$A$2:$H$501, 2,FALSE)</f>
        <v>Gaming Mechanical Keyboard</v>
      </c>
      <c r="K1572" s="11" t="str">
        <f>VLOOKUP(I1572,Product!$A$2:$H$501,3,FALSE)</f>
        <v>Electronics</v>
      </c>
      <c r="L1572" s="11" t="str">
        <f>VLOOKUP(I1572, Product!$A$2:$H$501, 4,FALSE)</f>
        <v>Computer</v>
      </c>
      <c r="M1572" s="11" t="str">
        <f>VLOOKUP(I1572, Product!$A$2:$H$501,5,FALSE)</f>
        <v>Lucero LLC</v>
      </c>
      <c r="N1572" s="12">
        <f>VLOOKUP(I1572, Product!$A$2:$I$501,8,FALSE)</f>
        <v>419.28</v>
      </c>
      <c r="O1572" s="12">
        <f>VLOOKUP(I1572, Product!$A$2:$I$501,9,FALSE)</f>
        <v>86</v>
      </c>
      <c r="P1572" s="11" t="s">
        <v>1773</v>
      </c>
      <c r="Q1572" s="11" t="str">
        <f>VLOOKUP(P1572,Store_Dim!$A$2:$E$21,2,FALSE)</f>
        <v>Gray Ltd</v>
      </c>
      <c r="R1572" s="11" t="str">
        <f>VLOOKUP(P1572,Store_Dim!$A$2:$E$21,3,FALSE)</f>
        <v>North</v>
      </c>
      <c r="S1572" s="11" t="str">
        <f>VLOOKUP(P1572,Store_Dim!$A$2:$E$21,4,FALSE)</f>
        <v>New Michaelchester</v>
      </c>
      <c r="T1572" s="11" t="str">
        <f>VLOOKUP(P1572,Store_Dim!$A$2:$E$21,5,FALSE)</f>
        <v>Outlet</v>
      </c>
      <c r="U1572" s="11" t="s">
        <v>2437</v>
      </c>
      <c r="V1572" s="14">
        <f>VLOOKUP(Table1[[#This Row],[Sales_ID]],Sales!$A$2:$O$2001,2,FALSE)</f>
        <v>45652</v>
      </c>
      <c r="W1572" s="15">
        <f>VLOOKUP(Table1[[#This Row],[Sales_ID]],Sales!$A$2:$O$2001,12,FALSE)</f>
        <v>4</v>
      </c>
      <c r="X1572" s="16" t="str">
        <f>TEXT(VLOOKUP(Table1[[#This Row],[Sales_ID]],Sales!$A$2:$O$2001,13,FALSE),"₹#,##0")</f>
        <v>₹746</v>
      </c>
      <c r="Y1572" s="51">
        <f>VLOOKUP(Table1[[#This Row],[Sales_ID]],Sales!$A$2:$O$2001,14,FALSE)</f>
        <v>0.05</v>
      </c>
      <c r="Z1572" s="11" t="str">
        <f>VLOOKUP(Table1[[#This Row],[Sales_ID]],Sales!$A$2:$O$2001,10,FALSE)</f>
        <v>Credit Card</v>
      </c>
      <c r="AA1572" s="50">
        <f>VLOOKUP(Table1[[#This Row],[Sales_ID]],Sales!$A$2:$O$2001,15,FALSE)</f>
        <v>2832.9380000000001</v>
      </c>
    </row>
    <row r="1573" spans="1:27" x14ac:dyDescent="0.3">
      <c r="A1573" s="11" t="s">
        <v>1481</v>
      </c>
      <c r="B1573" s="11" t="str">
        <f>PROPER(VLOOKUP(A1573,Customer!$A$2:$J$501,9,FALSE))</f>
        <v>Bryan Tran</v>
      </c>
      <c r="C1573" s="11" t="str">
        <f>PROPER(VLOOKUP(A1573,Customer!$A$2:$H$501,3,FALSE))</f>
        <v>21</v>
      </c>
      <c r="D1573" s="11" t="str">
        <f>PROPER(VLOOKUP(A1573,Customer!$A$2:$H$501,4,FALSE))</f>
        <v>Male</v>
      </c>
      <c r="E1573" s="11" t="str">
        <f>PROPER(VLOOKUP(A1573,Customer!$A$2:$H$501,5,FALSE))</f>
        <v>Kelseybury</v>
      </c>
      <c r="F1573" s="11" t="str">
        <f>PROPER(VLOOKUP(A1573,Customer!$A$2:$H$501,6,FALSE))</f>
        <v>Georgia</v>
      </c>
      <c r="G1573" s="11" t="str">
        <f>VLOOKUP(A1573,Customer!$A$2:$H$501,7,FALSE)</f>
        <v>USA</v>
      </c>
      <c r="H1573" s="11" t="str">
        <f>PROPER(VLOOKUP(A1573,Customer!$A$1:$J$501,10,FALSE))</f>
        <v>Gold</v>
      </c>
      <c r="I1573" s="11" t="s">
        <v>1724</v>
      </c>
      <c r="J1573" s="11" t="str">
        <f>VLOOKUP(I1573, Product!$A$2:$H$501, 2,FALSE)</f>
        <v>Sports Wrist Sweatbands</v>
      </c>
      <c r="K1573" s="11" t="str">
        <f>VLOOKUP(I1573,Product!$A$2:$H$501,3,FALSE)</f>
        <v>Sports</v>
      </c>
      <c r="L1573" s="11" t="str">
        <f>VLOOKUP(I1573, Product!$A$2:$H$501, 4,FALSE)</f>
        <v>Accessories</v>
      </c>
      <c r="M1573" s="11" t="str">
        <f>VLOOKUP(I1573, Product!$A$2:$H$501,5,FALSE)</f>
        <v>Olsen-Daniels</v>
      </c>
      <c r="N1573" s="12">
        <f>VLOOKUP(I1573, Product!$A$2:$I$501,8,FALSE)</f>
        <v>131.24</v>
      </c>
      <c r="O1573" s="12">
        <f>VLOOKUP(I1573, Product!$A$2:$I$501,9,FALSE)</f>
        <v>232</v>
      </c>
      <c r="P1573" s="11" t="s">
        <v>1801</v>
      </c>
      <c r="Q1573" s="11" t="str">
        <f>VLOOKUP(P1573,Store_Dim!$A$2:$E$21,2,FALSE)</f>
        <v>Shelton PLC</v>
      </c>
      <c r="R1573" s="11" t="str">
        <f>VLOOKUP(P1573,Store_Dim!$A$2:$E$21,3,FALSE)</f>
        <v>North</v>
      </c>
      <c r="S1573" s="11" t="str">
        <f>VLOOKUP(P1573,Store_Dim!$A$2:$E$21,4,FALSE)</f>
        <v>East Jenniferstad</v>
      </c>
      <c r="T1573" s="11" t="str">
        <f>VLOOKUP(P1573,Store_Dim!$A$2:$E$21,5,FALSE)</f>
        <v>Flagship</v>
      </c>
      <c r="U1573" s="11" t="s">
        <v>2438</v>
      </c>
      <c r="V1573" s="14">
        <f>VLOOKUP(Table1[[#This Row],[Sales_ID]],Sales!$A$2:$O$2001,2,FALSE)</f>
        <v>45598</v>
      </c>
      <c r="W1573" s="15">
        <f>VLOOKUP(Table1[[#This Row],[Sales_ID]],Sales!$A$2:$O$2001,12,FALSE)</f>
        <v>3</v>
      </c>
      <c r="X1573" s="16" t="str">
        <f>TEXT(VLOOKUP(Table1[[#This Row],[Sales_ID]],Sales!$A$2:$O$2001,13,FALSE),"₹#,##0")</f>
        <v>₹921</v>
      </c>
      <c r="Y1573" s="51">
        <f>VLOOKUP(Table1[[#This Row],[Sales_ID]],Sales!$A$2:$O$2001,14,FALSE)</f>
        <v>0.04</v>
      </c>
      <c r="Z1573" s="11" t="str">
        <f>VLOOKUP(Table1[[#This Row],[Sales_ID]],Sales!$A$2:$O$2001,10,FALSE)</f>
        <v>Credit Card</v>
      </c>
      <c r="AA1573" s="50">
        <f>VLOOKUP(Table1[[#This Row],[Sales_ID]],Sales!$A$2:$O$2001,15,FALSE)</f>
        <v>2651.3568</v>
      </c>
    </row>
    <row r="1574" spans="1:27" x14ac:dyDescent="0.3">
      <c r="A1574" s="11" t="s">
        <v>1319</v>
      </c>
      <c r="B1574" s="11" t="str">
        <f>PROPER(VLOOKUP(A1574,Customer!$A$2:$J$501,9,FALSE))</f>
        <v>Bryce Hawkins</v>
      </c>
      <c r="C1574" s="11" t="str">
        <f>PROPER(VLOOKUP(A1574,Customer!$A$2:$H$501,3,FALSE))</f>
        <v>40</v>
      </c>
      <c r="D1574" s="11" t="str">
        <f>PROPER(VLOOKUP(A1574,Customer!$A$2:$H$501,4,FALSE))</f>
        <v>Male</v>
      </c>
      <c r="E1574" s="11" t="str">
        <f>PROPER(VLOOKUP(A1574,Customer!$A$2:$H$501,5,FALSE))</f>
        <v>Lake Monique</v>
      </c>
      <c r="F1574" s="11" t="str">
        <f>PROPER(VLOOKUP(A1574,Customer!$A$2:$H$501,6,FALSE))</f>
        <v>Utah</v>
      </c>
      <c r="G1574" s="11" t="str">
        <f>VLOOKUP(A1574,Customer!$A$2:$H$501,7,FALSE)</f>
        <v>USA</v>
      </c>
      <c r="H1574" s="11" t="str">
        <f>PROPER(VLOOKUP(A1574,Customer!$A$1:$J$501,10,FALSE))</f>
        <v>Bronze</v>
      </c>
      <c r="I1574" s="11" t="s">
        <v>1698</v>
      </c>
      <c r="J1574" s="11" t="str">
        <f>VLOOKUP(I1574, Product!$A$2:$H$501, 2,FALSE)</f>
        <v>Women's Ankle Boots</v>
      </c>
      <c r="K1574" s="11" t="str">
        <f>VLOOKUP(I1574,Product!$A$2:$H$501,3,FALSE)</f>
        <v>Clothing</v>
      </c>
      <c r="L1574" s="11" t="str">
        <f>VLOOKUP(I1574, Product!$A$2:$H$501, 4,FALSE)</f>
        <v>Footwear</v>
      </c>
      <c r="M1574" s="11" t="str">
        <f>VLOOKUP(I1574, Product!$A$2:$H$501,5,FALSE)</f>
        <v>Poole PLC</v>
      </c>
      <c r="N1574" s="12">
        <f>VLOOKUP(I1574, Product!$A$2:$I$501,8,FALSE)</f>
        <v>158.13999999999999</v>
      </c>
      <c r="O1574" s="12">
        <f>VLOOKUP(I1574, Product!$A$2:$I$501,9,FALSE)</f>
        <v>82</v>
      </c>
      <c r="P1574" s="11" t="s">
        <v>1789</v>
      </c>
      <c r="Q1574" s="11" t="str">
        <f>VLOOKUP(P1574,Store_Dim!$A$2:$E$21,2,FALSE)</f>
        <v>Hill, Wagner and Ballard</v>
      </c>
      <c r="R1574" s="11" t="str">
        <f>VLOOKUP(P1574,Store_Dim!$A$2:$E$21,3,FALSE)</f>
        <v>East</v>
      </c>
      <c r="S1574" s="11" t="str">
        <f>VLOOKUP(P1574,Store_Dim!$A$2:$E$21,4,FALSE)</f>
        <v>East Davidville</v>
      </c>
      <c r="T1574" s="11" t="str">
        <f>VLOOKUP(P1574,Store_Dim!$A$2:$E$21,5,FALSE)</f>
        <v>Online</v>
      </c>
      <c r="U1574" s="11" t="s">
        <v>2439</v>
      </c>
      <c r="V1574" s="14">
        <f>VLOOKUP(Table1[[#This Row],[Sales_ID]],Sales!$A$2:$O$2001,2,FALSE)</f>
        <v>45772</v>
      </c>
      <c r="W1574" s="15">
        <f>VLOOKUP(Table1[[#This Row],[Sales_ID]],Sales!$A$2:$O$2001,12,FALSE)</f>
        <v>4</v>
      </c>
      <c r="X1574" s="16" t="str">
        <f>TEXT(VLOOKUP(Table1[[#This Row],[Sales_ID]],Sales!$A$2:$O$2001,13,FALSE),"₹#,##0")</f>
        <v>₹659</v>
      </c>
      <c r="Y1574" s="51">
        <f>VLOOKUP(Table1[[#This Row],[Sales_ID]],Sales!$A$2:$O$2001,14,FALSE)</f>
        <v>0.15</v>
      </c>
      <c r="Z1574" s="11" t="str">
        <f>VLOOKUP(Table1[[#This Row],[Sales_ID]],Sales!$A$2:$O$2001,10,FALSE)</f>
        <v>Credit Card</v>
      </c>
      <c r="AA1574" s="50">
        <f>VLOOKUP(Table1[[#This Row],[Sales_ID]],Sales!$A$2:$O$2001,15,FALSE)</f>
        <v>2240.7020000000002</v>
      </c>
    </row>
    <row r="1575" spans="1:27" x14ac:dyDescent="0.3">
      <c r="A1575" s="11" t="s">
        <v>1510</v>
      </c>
      <c r="B1575" s="11" t="str">
        <f>PROPER(VLOOKUP(A1575,Customer!$A$2:$J$501,9,FALSE))</f>
        <v>Kaitlin Brown</v>
      </c>
      <c r="C1575" s="11" t="str">
        <f>PROPER(VLOOKUP(A1575,Customer!$A$2:$H$501,3,FALSE))</f>
        <v>52</v>
      </c>
      <c r="D1575" s="11" t="str">
        <f>PROPER(VLOOKUP(A1575,Customer!$A$2:$H$501,4,FALSE))</f>
        <v>Female</v>
      </c>
      <c r="E1575" s="11" t="str">
        <f>PROPER(VLOOKUP(A1575,Customer!$A$2:$H$501,5,FALSE))</f>
        <v>Kellyberg</v>
      </c>
      <c r="F1575" s="11" t="str">
        <f>PROPER(VLOOKUP(A1575,Customer!$A$2:$H$501,6,FALSE))</f>
        <v>South Dakota</v>
      </c>
      <c r="G1575" s="11" t="str">
        <f>VLOOKUP(A1575,Customer!$A$2:$H$501,7,FALSE)</f>
        <v>USA</v>
      </c>
      <c r="H1575" s="11" t="str">
        <f>PROPER(VLOOKUP(A1575,Customer!$A$1:$J$501,10,FALSE))</f>
        <v>Gold</v>
      </c>
      <c r="I1575" s="11" t="s">
        <v>1565</v>
      </c>
      <c r="J1575" s="11" t="str">
        <f>VLOOKUP(I1575, Product!$A$2:$H$501, 2,FALSE)</f>
        <v>Adjustable Dumbbell Set</v>
      </c>
      <c r="K1575" s="11" t="str">
        <f>VLOOKUP(I1575,Product!$A$2:$H$501,3,FALSE)</f>
        <v>Sports</v>
      </c>
      <c r="L1575" s="11" t="str">
        <f>VLOOKUP(I1575, Product!$A$2:$H$501, 4,FALSE)</f>
        <v>Fitness</v>
      </c>
      <c r="M1575" s="11" t="str">
        <f>VLOOKUP(I1575, Product!$A$2:$H$501,5,FALSE)</f>
        <v>Hill PLC</v>
      </c>
      <c r="N1575" s="12">
        <f>VLOOKUP(I1575, Product!$A$2:$I$501,8,FALSE)</f>
        <v>495.72</v>
      </c>
      <c r="O1575" s="12">
        <f>VLOOKUP(I1575, Product!$A$2:$I$501,9,FALSE)</f>
        <v>323</v>
      </c>
      <c r="P1575" s="11" t="s">
        <v>1761</v>
      </c>
      <c r="Q1575" s="11" t="str">
        <f>VLOOKUP(P1575,Store_Dim!$A$2:$E$21,2,FALSE)</f>
        <v>Black-Horn</v>
      </c>
      <c r="R1575" s="11" t="str">
        <f>VLOOKUP(P1575,Store_Dim!$A$2:$E$21,3,FALSE)</f>
        <v>South</v>
      </c>
      <c r="S1575" s="11" t="str">
        <f>VLOOKUP(P1575,Store_Dim!$A$2:$E$21,4,FALSE)</f>
        <v>North Nancyview</v>
      </c>
      <c r="T1575" s="11" t="str">
        <f>VLOOKUP(P1575,Store_Dim!$A$2:$E$21,5,FALSE)</f>
        <v>Outlet</v>
      </c>
      <c r="U1575" s="11" t="s">
        <v>2440</v>
      </c>
      <c r="V1575" s="14">
        <f>VLOOKUP(Table1[[#This Row],[Sales_ID]],Sales!$A$2:$O$2001,2,FALSE)</f>
        <v>45338</v>
      </c>
      <c r="W1575" s="15">
        <f>VLOOKUP(Table1[[#This Row],[Sales_ID]],Sales!$A$2:$O$2001,12,FALSE)</f>
        <v>1</v>
      </c>
      <c r="X1575" s="16" t="str">
        <f>TEXT(VLOOKUP(Table1[[#This Row],[Sales_ID]],Sales!$A$2:$O$2001,13,FALSE),"₹#,##0")</f>
        <v>₹313</v>
      </c>
      <c r="Y1575" s="51">
        <f>VLOOKUP(Table1[[#This Row],[Sales_ID]],Sales!$A$2:$O$2001,14,FALSE)</f>
        <v>0.12</v>
      </c>
      <c r="Z1575" s="11" t="str">
        <f>VLOOKUP(Table1[[#This Row],[Sales_ID]],Sales!$A$2:$O$2001,10,FALSE)</f>
        <v>PayPal</v>
      </c>
      <c r="AA1575" s="50">
        <f>VLOOKUP(Table1[[#This Row],[Sales_ID]],Sales!$A$2:$O$2001,15,FALSE)</f>
        <v>275.36079999999998</v>
      </c>
    </row>
    <row r="1576" spans="1:27" x14ac:dyDescent="0.3">
      <c r="A1576" s="11" t="s">
        <v>735</v>
      </c>
      <c r="B1576" s="11" t="str">
        <f>PROPER(VLOOKUP(A1576,Customer!$A$2:$J$501,9,FALSE))</f>
        <v>Casey Flores</v>
      </c>
      <c r="C1576" s="11" t="str">
        <f>PROPER(VLOOKUP(A1576,Customer!$A$2:$H$501,3,FALSE))</f>
        <v>52</v>
      </c>
      <c r="D1576" s="11" t="str">
        <f>PROPER(VLOOKUP(A1576,Customer!$A$2:$H$501,4,FALSE))</f>
        <v>Female</v>
      </c>
      <c r="E1576" s="11" t="str">
        <f>PROPER(VLOOKUP(A1576,Customer!$A$2:$H$501,5,FALSE))</f>
        <v>Lake Michael</v>
      </c>
      <c r="F1576" s="11" t="str">
        <f>PROPER(VLOOKUP(A1576,Customer!$A$2:$H$501,6,FALSE))</f>
        <v>Utah</v>
      </c>
      <c r="G1576" s="11" t="str">
        <f>VLOOKUP(A1576,Customer!$A$2:$H$501,7,FALSE)</f>
        <v>USA</v>
      </c>
      <c r="H1576" s="11" t="str">
        <f>PROPER(VLOOKUP(A1576,Customer!$A$1:$J$501,10,FALSE))</f>
        <v>Gold</v>
      </c>
      <c r="I1576" s="11" t="s">
        <v>1572</v>
      </c>
      <c r="J1576" s="11" t="str">
        <f>VLOOKUP(I1576, Product!$A$2:$H$501, 2,FALSE)</f>
        <v>Hair Strengthening Shampoo</v>
      </c>
      <c r="K1576" s="11" t="str">
        <f>VLOOKUP(I1576,Product!$A$2:$H$501,3,FALSE)</f>
        <v>Beauty</v>
      </c>
      <c r="L1576" s="11" t="str">
        <f>VLOOKUP(I1576, Product!$A$2:$H$501, 4,FALSE)</f>
        <v>Haircare</v>
      </c>
      <c r="M1576" s="11" t="str">
        <f>VLOOKUP(I1576, Product!$A$2:$H$501,5,FALSE)</f>
        <v>Rice LLC</v>
      </c>
      <c r="N1576" s="12">
        <f>VLOOKUP(I1576, Product!$A$2:$I$501,8,FALSE)</f>
        <v>115.82</v>
      </c>
      <c r="O1576" s="12">
        <f>VLOOKUP(I1576, Product!$A$2:$I$501,9,FALSE)</f>
        <v>460</v>
      </c>
      <c r="P1576" s="11" t="s">
        <v>1810</v>
      </c>
      <c r="Q1576" s="11" t="str">
        <f>VLOOKUP(P1576,Store_Dim!$A$2:$E$21,2,FALSE)</f>
        <v>Guerrero-Schmitt</v>
      </c>
      <c r="R1576" s="11" t="str">
        <f>VLOOKUP(P1576,Store_Dim!$A$2:$E$21,3,FALSE)</f>
        <v>East</v>
      </c>
      <c r="S1576" s="11" t="str">
        <f>VLOOKUP(P1576,Store_Dim!$A$2:$E$21,4,FALSE)</f>
        <v>East Stevechester</v>
      </c>
      <c r="T1576" s="11" t="str">
        <f>VLOOKUP(P1576,Store_Dim!$A$2:$E$21,5,FALSE)</f>
        <v>Flagship</v>
      </c>
      <c r="U1576" s="11" t="s">
        <v>2441</v>
      </c>
      <c r="V1576" s="14">
        <f>VLOOKUP(Table1[[#This Row],[Sales_ID]],Sales!$A$2:$O$2001,2,FALSE)</f>
        <v>45524</v>
      </c>
      <c r="W1576" s="15">
        <f>VLOOKUP(Table1[[#This Row],[Sales_ID]],Sales!$A$2:$O$2001,12,FALSE)</f>
        <v>4</v>
      </c>
      <c r="X1576" s="16" t="str">
        <f>TEXT(VLOOKUP(Table1[[#This Row],[Sales_ID]],Sales!$A$2:$O$2001,13,FALSE),"₹#,##0")</f>
        <v>₹706</v>
      </c>
      <c r="Y1576" s="51">
        <f>VLOOKUP(Table1[[#This Row],[Sales_ID]],Sales!$A$2:$O$2001,14,FALSE)</f>
        <v>0.11</v>
      </c>
      <c r="Z1576" s="11" t="str">
        <f>VLOOKUP(Table1[[#This Row],[Sales_ID]],Sales!$A$2:$O$2001,10,FALSE)</f>
        <v>PayPal</v>
      </c>
      <c r="AA1576" s="50">
        <f>VLOOKUP(Table1[[#This Row],[Sales_ID]],Sales!$A$2:$O$2001,15,FALSE)</f>
        <v>2512.0783999999999</v>
      </c>
    </row>
    <row r="1577" spans="1:27" x14ac:dyDescent="0.3">
      <c r="A1577" s="11" t="s">
        <v>487</v>
      </c>
      <c r="B1577" s="11" t="str">
        <f>PROPER(VLOOKUP(A1577,Customer!$A$2:$J$501,9,FALSE))</f>
        <v>Justin Cross</v>
      </c>
      <c r="C1577" s="11" t="str">
        <f>PROPER(VLOOKUP(A1577,Customer!$A$2:$H$501,3,FALSE))</f>
        <v>62</v>
      </c>
      <c r="D1577" s="11" t="str">
        <f>PROPER(VLOOKUP(A1577,Customer!$A$2:$H$501,4,FALSE))</f>
        <v>Female</v>
      </c>
      <c r="E1577" s="11" t="str">
        <f>PROPER(VLOOKUP(A1577,Customer!$A$2:$H$501,5,FALSE))</f>
        <v>North Anthonychester</v>
      </c>
      <c r="F1577" s="11" t="str">
        <f>PROPER(VLOOKUP(A1577,Customer!$A$2:$H$501,6,FALSE))</f>
        <v>Nevada</v>
      </c>
      <c r="G1577" s="11" t="str">
        <f>VLOOKUP(A1577,Customer!$A$2:$H$501,7,FALSE)</f>
        <v>USA</v>
      </c>
      <c r="H1577" s="11" t="str">
        <f>PROPER(VLOOKUP(A1577,Customer!$A$1:$J$501,10,FALSE))</f>
        <v>Bronze</v>
      </c>
      <c r="I1577" s="11" t="s">
        <v>1565</v>
      </c>
      <c r="J1577" s="11" t="str">
        <f>VLOOKUP(I1577, Product!$A$2:$H$501, 2,FALSE)</f>
        <v>Adjustable Dumbbell Set</v>
      </c>
      <c r="K1577" s="11" t="str">
        <f>VLOOKUP(I1577,Product!$A$2:$H$501,3,FALSE)</f>
        <v>Sports</v>
      </c>
      <c r="L1577" s="11" t="str">
        <f>VLOOKUP(I1577, Product!$A$2:$H$501, 4,FALSE)</f>
        <v>Fitness</v>
      </c>
      <c r="M1577" s="11" t="str">
        <f>VLOOKUP(I1577, Product!$A$2:$H$501,5,FALSE)</f>
        <v>Hill PLC</v>
      </c>
      <c r="N1577" s="12">
        <f>VLOOKUP(I1577, Product!$A$2:$I$501,8,FALSE)</f>
        <v>495.72</v>
      </c>
      <c r="O1577" s="12">
        <f>VLOOKUP(I1577, Product!$A$2:$I$501,9,FALSE)</f>
        <v>323</v>
      </c>
      <c r="P1577" s="11" t="s">
        <v>1789</v>
      </c>
      <c r="Q1577" s="11" t="str">
        <f>VLOOKUP(P1577,Store_Dim!$A$2:$E$21,2,FALSE)</f>
        <v>Hill, Wagner and Ballard</v>
      </c>
      <c r="R1577" s="11" t="str">
        <f>VLOOKUP(P1577,Store_Dim!$A$2:$E$21,3,FALSE)</f>
        <v>East</v>
      </c>
      <c r="S1577" s="11" t="str">
        <f>VLOOKUP(P1577,Store_Dim!$A$2:$E$21,4,FALSE)</f>
        <v>East Davidville</v>
      </c>
      <c r="T1577" s="11" t="str">
        <f>VLOOKUP(P1577,Store_Dim!$A$2:$E$21,5,FALSE)</f>
        <v>Online</v>
      </c>
      <c r="U1577" s="11" t="s">
        <v>2442</v>
      </c>
      <c r="V1577" s="14">
        <f>VLOOKUP(Table1[[#This Row],[Sales_ID]],Sales!$A$2:$O$2001,2,FALSE)</f>
        <v>45497</v>
      </c>
      <c r="W1577" s="15">
        <f>VLOOKUP(Table1[[#This Row],[Sales_ID]],Sales!$A$2:$O$2001,12,FALSE)</f>
        <v>4</v>
      </c>
      <c r="X1577" s="16" t="str">
        <f>TEXT(VLOOKUP(Table1[[#This Row],[Sales_ID]],Sales!$A$2:$O$2001,13,FALSE),"₹#,##0")</f>
        <v>₹386</v>
      </c>
      <c r="Y1577" s="51">
        <f>VLOOKUP(Table1[[#This Row],[Sales_ID]],Sales!$A$2:$O$2001,14,FALSE)</f>
        <v>0.13</v>
      </c>
      <c r="Z1577" s="11" t="str">
        <f>VLOOKUP(Table1[[#This Row],[Sales_ID]],Sales!$A$2:$O$2001,10,FALSE)</f>
        <v>COD</v>
      </c>
      <c r="AA1577" s="50">
        <f>VLOOKUP(Table1[[#This Row],[Sales_ID]],Sales!$A$2:$O$2001,15,FALSE)</f>
        <v>1344.7067999999999</v>
      </c>
    </row>
    <row r="1578" spans="1:27" x14ac:dyDescent="0.3">
      <c r="A1578" s="11" t="s">
        <v>121</v>
      </c>
      <c r="B1578" s="11" t="str">
        <f>PROPER(VLOOKUP(A1578,Customer!$A$2:$J$501,9,FALSE))</f>
        <v>David Arnold</v>
      </c>
      <c r="C1578" s="11" t="str">
        <f>PROPER(VLOOKUP(A1578,Customer!$A$2:$H$501,3,FALSE))</f>
        <v>54</v>
      </c>
      <c r="D1578" s="11" t="str">
        <f>PROPER(VLOOKUP(A1578,Customer!$A$2:$H$501,4,FALSE))</f>
        <v>Female</v>
      </c>
      <c r="E1578" s="11" t="str">
        <f>PROPER(VLOOKUP(A1578,Customer!$A$2:$H$501,5,FALSE))</f>
        <v>East Jennifer</v>
      </c>
      <c r="F1578" s="11" t="str">
        <f>PROPER(VLOOKUP(A1578,Customer!$A$2:$H$501,6,FALSE))</f>
        <v>California</v>
      </c>
      <c r="G1578" s="11" t="str">
        <f>VLOOKUP(A1578,Customer!$A$2:$H$501,7,FALSE)</f>
        <v>USA</v>
      </c>
      <c r="H1578" s="11" t="str">
        <f>PROPER(VLOOKUP(A1578,Customer!$A$1:$J$501,10,FALSE))</f>
        <v>Silver</v>
      </c>
      <c r="I1578" s="11" t="s">
        <v>1736</v>
      </c>
      <c r="J1578" s="11" t="str">
        <f>VLOOKUP(I1578, Product!$A$2:$H$501, 2,FALSE)</f>
        <v>Vitamin E Body Lotion</v>
      </c>
      <c r="K1578" s="11" t="str">
        <f>VLOOKUP(I1578,Product!$A$2:$H$501,3,FALSE)</f>
        <v>Beauty</v>
      </c>
      <c r="L1578" s="11" t="str">
        <f>VLOOKUP(I1578, Product!$A$2:$H$501, 4,FALSE)</f>
        <v>Skincare</v>
      </c>
      <c r="M1578" s="11" t="str">
        <f>VLOOKUP(I1578, Product!$A$2:$H$501,5,FALSE)</f>
        <v>Hoffman-Williams</v>
      </c>
      <c r="N1578" s="12">
        <f>VLOOKUP(I1578, Product!$A$2:$I$501,8,FALSE)</f>
        <v>358.47</v>
      </c>
      <c r="O1578" s="12">
        <f>VLOOKUP(I1578, Product!$A$2:$I$501,9,FALSE)</f>
        <v>213</v>
      </c>
      <c r="P1578" s="11" t="s">
        <v>1792</v>
      </c>
      <c r="Q1578" s="11" t="str">
        <f>VLOOKUP(P1578,Store_Dim!$A$2:$E$21,2,FALSE)</f>
        <v>Aguirre-Keller</v>
      </c>
      <c r="R1578" s="11" t="str">
        <f>VLOOKUP(P1578,Store_Dim!$A$2:$E$21,3,FALSE)</f>
        <v>South</v>
      </c>
      <c r="S1578" s="11" t="str">
        <f>VLOOKUP(P1578,Store_Dim!$A$2:$E$21,4,FALSE)</f>
        <v>Lake Michael</v>
      </c>
      <c r="T1578" s="11" t="str">
        <f>VLOOKUP(P1578,Store_Dim!$A$2:$E$21,5,FALSE)</f>
        <v>Online</v>
      </c>
      <c r="U1578" s="11" t="s">
        <v>2443</v>
      </c>
      <c r="V1578" s="14">
        <f>VLOOKUP(Table1[[#This Row],[Sales_ID]],Sales!$A$2:$O$2001,2,FALSE)</f>
        <v>45534</v>
      </c>
      <c r="W1578" s="15">
        <f>VLOOKUP(Table1[[#This Row],[Sales_ID]],Sales!$A$2:$O$2001,12,FALSE)</f>
        <v>3</v>
      </c>
      <c r="X1578" s="16" t="str">
        <f>TEXT(VLOOKUP(Table1[[#This Row],[Sales_ID]],Sales!$A$2:$O$2001,13,FALSE),"₹#,##0")</f>
        <v>₹266</v>
      </c>
      <c r="Y1578" s="51">
        <f>VLOOKUP(Table1[[#This Row],[Sales_ID]],Sales!$A$2:$O$2001,14,FALSE)</f>
        <v>0.08</v>
      </c>
      <c r="Z1578" s="11" t="str">
        <f>VLOOKUP(Table1[[#This Row],[Sales_ID]],Sales!$A$2:$O$2001,10,FALSE)</f>
        <v>COD</v>
      </c>
      <c r="AA1578" s="50">
        <f>VLOOKUP(Table1[[#This Row],[Sales_ID]],Sales!$A$2:$O$2001,15,FALSE)</f>
        <v>733.85640000000001</v>
      </c>
    </row>
    <row r="1579" spans="1:27" x14ac:dyDescent="0.3">
      <c r="A1579" s="11" t="s">
        <v>275</v>
      </c>
      <c r="B1579" s="11" t="str">
        <f>PROPER(VLOOKUP(A1579,Customer!$A$2:$J$501,9,FALSE))</f>
        <v>Rhonda Morales</v>
      </c>
      <c r="C1579" s="11" t="str">
        <f>PROPER(VLOOKUP(A1579,Customer!$A$2:$H$501,3,FALSE))</f>
        <v>61</v>
      </c>
      <c r="D1579" s="11" t="str">
        <f>PROPER(VLOOKUP(A1579,Customer!$A$2:$H$501,4,FALSE))</f>
        <v>Female</v>
      </c>
      <c r="E1579" s="11" t="str">
        <f>PROPER(VLOOKUP(A1579,Customer!$A$2:$H$501,5,FALSE))</f>
        <v>Lake Barryfurt</v>
      </c>
      <c r="F1579" s="11" t="str">
        <f>PROPER(VLOOKUP(A1579,Customer!$A$2:$H$501,6,FALSE))</f>
        <v>California</v>
      </c>
      <c r="G1579" s="11" t="str">
        <f>VLOOKUP(A1579,Customer!$A$2:$H$501,7,FALSE)</f>
        <v>USA</v>
      </c>
      <c r="H1579" s="11" t="str">
        <f>PROPER(VLOOKUP(A1579,Customer!$A$1:$J$501,10,FALSE))</f>
        <v>Gold</v>
      </c>
      <c r="I1579" s="11" t="s">
        <v>1608</v>
      </c>
      <c r="J1579" s="11" t="str">
        <f>VLOOKUP(I1579, Product!$A$2:$H$501, 2,FALSE)</f>
        <v>Stainless Steel Cutlery Set</v>
      </c>
      <c r="K1579" s="11" t="str">
        <f>VLOOKUP(I1579,Product!$A$2:$H$501,3,FALSE)</f>
        <v>Home</v>
      </c>
      <c r="L1579" s="11" t="str">
        <f>VLOOKUP(I1579, Product!$A$2:$H$501, 4,FALSE)</f>
        <v>Kitchen</v>
      </c>
      <c r="M1579" s="11" t="str">
        <f>VLOOKUP(I1579, Product!$A$2:$H$501,5,FALSE)</f>
        <v>Stevens, Fernandez and Martin</v>
      </c>
      <c r="N1579" s="12">
        <f>VLOOKUP(I1579, Product!$A$2:$I$501,8,FALSE)</f>
        <v>19.52</v>
      </c>
      <c r="O1579" s="12">
        <f>VLOOKUP(I1579, Product!$A$2:$I$501,9,FALSE)</f>
        <v>57</v>
      </c>
      <c r="P1579" s="11" t="s">
        <v>1804</v>
      </c>
      <c r="Q1579" s="11" t="str">
        <f>VLOOKUP(P1579,Store_Dim!$A$2:$E$21,2,FALSE)</f>
        <v>Frederick-Wright</v>
      </c>
      <c r="R1579" s="11" t="str">
        <f>VLOOKUP(P1579,Store_Dim!$A$2:$E$21,3,FALSE)</f>
        <v>West</v>
      </c>
      <c r="S1579" s="11" t="str">
        <f>VLOOKUP(P1579,Store_Dim!$A$2:$E$21,4,FALSE)</f>
        <v>New Jimmymouth</v>
      </c>
      <c r="T1579" s="11" t="str">
        <f>VLOOKUP(P1579,Store_Dim!$A$2:$E$21,5,FALSE)</f>
        <v>Flagship</v>
      </c>
      <c r="U1579" s="11" t="s">
        <v>2444</v>
      </c>
      <c r="V1579" s="14">
        <f>VLOOKUP(Table1[[#This Row],[Sales_ID]],Sales!$A$2:$O$2001,2,FALSE)</f>
        <v>45925</v>
      </c>
      <c r="W1579" s="15">
        <f>VLOOKUP(Table1[[#This Row],[Sales_ID]],Sales!$A$2:$O$2001,12,FALSE)</f>
        <v>1</v>
      </c>
      <c r="X1579" s="16" t="str">
        <f>TEXT(VLOOKUP(Table1[[#This Row],[Sales_ID]],Sales!$A$2:$O$2001,13,FALSE),"₹#,##0")</f>
        <v>₹703</v>
      </c>
      <c r="Y1579" s="51">
        <f>VLOOKUP(Table1[[#This Row],[Sales_ID]],Sales!$A$2:$O$2001,14,FALSE)</f>
        <v>0.28999999999999998</v>
      </c>
      <c r="Z1579" s="11" t="str">
        <f>VLOOKUP(Table1[[#This Row],[Sales_ID]],Sales!$A$2:$O$2001,10,FALSE)</f>
        <v>Credit Card</v>
      </c>
      <c r="AA1579" s="50">
        <f>VLOOKUP(Table1[[#This Row],[Sales_ID]],Sales!$A$2:$O$2001,15,FALSE)</f>
        <v>499.24360000000001</v>
      </c>
    </row>
    <row r="1580" spans="1:27" x14ac:dyDescent="0.3">
      <c r="A1580" s="11" t="s">
        <v>1452</v>
      </c>
      <c r="B1580" s="11" t="str">
        <f>PROPER(VLOOKUP(A1580,Customer!$A$2:$J$501,9,FALSE))</f>
        <v>Debra Mccullough</v>
      </c>
      <c r="C1580" s="11" t="str">
        <f>PROPER(VLOOKUP(A1580,Customer!$A$2:$H$501,3,FALSE))</f>
        <v>42</v>
      </c>
      <c r="D1580" s="11" t="str">
        <f>PROPER(VLOOKUP(A1580,Customer!$A$2:$H$501,4,FALSE))</f>
        <v>Male</v>
      </c>
      <c r="E1580" s="11" t="str">
        <f>PROPER(VLOOKUP(A1580,Customer!$A$2:$H$501,5,FALSE))</f>
        <v>Mcdanielfurt</v>
      </c>
      <c r="F1580" s="11" t="str">
        <f>PROPER(VLOOKUP(A1580,Customer!$A$2:$H$501,6,FALSE))</f>
        <v>Montana</v>
      </c>
      <c r="G1580" s="11" t="str">
        <f>VLOOKUP(A1580,Customer!$A$2:$H$501,7,FALSE)</f>
        <v>USA</v>
      </c>
      <c r="H1580" s="11" t="str">
        <f>PROPER(VLOOKUP(A1580,Customer!$A$1:$J$501,10,FALSE))</f>
        <v>Platinum</v>
      </c>
      <c r="I1580" s="11" t="s">
        <v>1742</v>
      </c>
      <c r="J1580" s="11" t="str">
        <f>VLOOKUP(I1580, Product!$A$2:$H$501, 2,FALSE)</f>
        <v>Cricket Bat</v>
      </c>
      <c r="K1580" s="11" t="str">
        <f>VLOOKUP(I1580,Product!$A$2:$H$501,3,FALSE)</f>
        <v>Sports</v>
      </c>
      <c r="L1580" s="11" t="str">
        <f>VLOOKUP(I1580, Product!$A$2:$H$501, 4,FALSE)</f>
        <v>Team Sports</v>
      </c>
      <c r="M1580" s="11" t="str">
        <f>VLOOKUP(I1580, Product!$A$2:$H$501,5,FALSE)</f>
        <v>Khan LLC</v>
      </c>
      <c r="N1580" s="12">
        <f>VLOOKUP(I1580, Product!$A$2:$I$501,8,FALSE)</f>
        <v>245.98</v>
      </c>
      <c r="O1580" s="12">
        <f>VLOOKUP(I1580, Product!$A$2:$I$501,9,FALSE)</f>
        <v>471</v>
      </c>
      <c r="P1580" s="11" t="s">
        <v>1797</v>
      </c>
      <c r="Q1580" s="11" t="str">
        <f>VLOOKUP(P1580,Store_Dim!$A$2:$E$21,2,FALSE)</f>
        <v>Gardner, Humphrey and Contreras</v>
      </c>
      <c r="R1580" s="11" t="str">
        <f>VLOOKUP(P1580,Store_Dim!$A$2:$E$21,3,FALSE)</f>
        <v>East</v>
      </c>
      <c r="S1580" s="11" t="str">
        <f>VLOOKUP(P1580,Store_Dim!$A$2:$E$21,4,FALSE)</f>
        <v>Johnsonville</v>
      </c>
      <c r="T1580" s="11" t="str">
        <f>VLOOKUP(P1580,Store_Dim!$A$2:$E$21,5,FALSE)</f>
        <v>Flagship</v>
      </c>
      <c r="U1580" s="11" t="s">
        <v>2445</v>
      </c>
      <c r="V1580" s="14">
        <f>VLOOKUP(Table1[[#This Row],[Sales_ID]],Sales!$A$2:$O$2001,2,FALSE)</f>
        <v>45765</v>
      </c>
      <c r="W1580" s="15">
        <f>VLOOKUP(Table1[[#This Row],[Sales_ID]],Sales!$A$2:$O$2001,12,FALSE)</f>
        <v>2</v>
      </c>
      <c r="X1580" s="16" t="str">
        <f>TEXT(VLOOKUP(Table1[[#This Row],[Sales_ID]],Sales!$A$2:$O$2001,13,FALSE),"₹#,##0")</f>
        <v>₹395</v>
      </c>
      <c r="Y1580" s="51">
        <f>VLOOKUP(Table1[[#This Row],[Sales_ID]],Sales!$A$2:$O$2001,14,FALSE)</f>
        <v>0.28999999999999998</v>
      </c>
      <c r="Z1580" s="11" t="str">
        <f>VLOOKUP(Table1[[#This Row],[Sales_ID]],Sales!$A$2:$O$2001,10,FALSE)</f>
        <v>COD</v>
      </c>
      <c r="AA1580" s="50">
        <f>VLOOKUP(Table1[[#This Row],[Sales_ID]],Sales!$A$2:$O$2001,15,FALSE)</f>
        <v>560.18999999999994</v>
      </c>
    </row>
    <row r="1581" spans="1:27" x14ac:dyDescent="0.3">
      <c r="A1581" s="11" t="s">
        <v>1431</v>
      </c>
      <c r="B1581" s="11" t="str">
        <f>PROPER(VLOOKUP(A1581,Customer!$A$2:$J$501,9,FALSE))</f>
        <v>David Pierce</v>
      </c>
      <c r="C1581" s="11" t="str">
        <f>PROPER(VLOOKUP(A1581,Customer!$A$2:$H$501,3,FALSE))</f>
        <v>45</v>
      </c>
      <c r="D1581" s="11" t="str">
        <f>PROPER(VLOOKUP(A1581,Customer!$A$2:$H$501,4,FALSE))</f>
        <v>Female</v>
      </c>
      <c r="E1581" s="11" t="str">
        <f>PROPER(VLOOKUP(A1581,Customer!$A$2:$H$501,5,FALSE))</f>
        <v>Grayland</v>
      </c>
      <c r="F1581" s="11" t="str">
        <f>PROPER(VLOOKUP(A1581,Customer!$A$2:$H$501,6,FALSE))</f>
        <v>Washington</v>
      </c>
      <c r="G1581" s="11" t="str">
        <f>VLOOKUP(A1581,Customer!$A$2:$H$501,7,FALSE)</f>
        <v>USA</v>
      </c>
      <c r="H1581" s="11" t="str">
        <f>PROPER(VLOOKUP(A1581,Customer!$A$1:$J$501,10,FALSE))</f>
        <v>Platinum</v>
      </c>
      <c r="I1581" s="11" t="s">
        <v>1734</v>
      </c>
      <c r="J1581" s="11" t="str">
        <f>VLOOKUP(I1581, Product!$A$2:$H$501, 2,FALSE)</f>
        <v>USB-C Laptop Charger</v>
      </c>
      <c r="K1581" s="11" t="str">
        <f>VLOOKUP(I1581,Product!$A$2:$H$501,3,FALSE)</f>
        <v>Electronics</v>
      </c>
      <c r="L1581" s="11" t="str">
        <f>VLOOKUP(I1581, Product!$A$2:$H$501, 4,FALSE)</f>
        <v>Computer</v>
      </c>
      <c r="M1581" s="11" t="str">
        <f>VLOOKUP(I1581, Product!$A$2:$H$501,5,FALSE)</f>
        <v>Martin LLC</v>
      </c>
      <c r="N1581" s="12">
        <f>VLOOKUP(I1581, Product!$A$2:$I$501,8,FALSE)</f>
        <v>377.52</v>
      </c>
      <c r="O1581" s="12">
        <f>VLOOKUP(I1581, Product!$A$2:$I$501,9,FALSE)</f>
        <v>485</v>
      </c>
      <c r="P1581" s="11" t="s">
        <v>1804</v>
      </c>
      <c r="Q1581" s="11" t="str">
        <f>VLOOKUP(P1581,Store_Dim!$A$2:$E$21,2,FALSE)</f>
        <v>Frederick-Wright</v>
      </c>
      <c r="R1581" s="11" t="str">
        <f>VLOOKUP(P1581,Store_Dim!$A$2:$E$21,3,FALSE)</f>
        <v>West</v>
      </c>
      <c r="S1581" s="11" t="str">
        <f>VLOOKUP(P1581,Store_Dim!$A$2:$E$21,4,FALSE)</f>
        <v>New Jimmymouth</v>
      </c>
      <c r="T1581" s="11" t="str">
        <f>VLOOKUP(P1581,Store_Dim!$A$2:$E$21,5,FALSE)</f>
        <v>Flagship</v>
      </c>
      <c r="U1581" s="11" t="s">
        <v>1888</v>
      </c>
      <c r="V1581" s="14">
        <f>VLOOKUP(Table1[[#This Row],[Sales_ID]],Sales!$A$2:$O$2001,2,FALSE)</f>
        <v>45515</v>
      </c>
      <c r="W1581" s="15">
        <f>VLOOKUP(Table1[[#This Row],[Sales_ID]],Sales!$A$2:$O$2001,12,FALSE)</f>
        <v>1</v>
      </c>
      <c r="X1581" s="16" t="str">
        <f>TEXT(VLOOKUP(Table1[[#This Row],[Sales_ID]],Sales!$A$2:$O$2001,13,FALSE),"₹#,##0")</f>
        <v>₹469</v>
      </c>
      <c r="Y1581" s="51">
        <f>VLOOKUP(Table1[[#This Row],[Sales_ID]],Sales!$A$2:$O$2001,14,FALSE)</f>
        <v>0.12</v>
      </c>
      <c r="Z1581" s="11" t="str">
        <f>VLOOKUP(Table1[[#This Row],[Sales_ID]],Sales!$A$2:$O$2001,10,FALSE)</f>
        <v>Credit Card</v>
      </c>
      <c r="AA1581" s="50">
        <f>VLOOKUP(Table1[[#This Row],[Sales_ID]],Sales!$A$2:$O$2001,15,FALSE)</f>
        <v>412.66719999999998</v>
      </c>
    </row>
    <row r="1582" spans="1:27" x14ac:dyDescent="0.3">
      <c r="A1582" s="11" t="s">
        <v>408</v>
      </c>
      <c r="B1582" s="11" t="str">
        <f>PROPER(VLOOKUP(A1582,Customer!$A$2:$J$501,9,FALSE))</f>
        <v>Colleen Mccarthy</v>
      </c>
      <c r="C1582" s="11" t="str">
        <f>PROPER(VLOOKUP(A1582,Customer!$A$2:$H$501,3,FALSE))</f>
        <v>21</v>
      </c>
      <c r="D1582" s="11" t="str">
        <f>PROPER(VLOOKUP(A1582,Customer!$A$2:$H$501,4,FALSE))</f>
        <v>Female</v>
      </c>
      <c r="E1582" s="11" t="str">
        <f>PROPER(VLOOKUP(A1582,Customer!$A$2:$H$501,5,FALSE))</f>
        <v>North Katherine</v>
      </c>
      <c r="F1582" s="11" t="str">
        <f>PROPER(VLOOKUP(A1582,Customer!$A$2:$H$501,6,FALSE))</f>
        <v>Washington</v>
      </c>
      <c r="G1582" s="11" t="str">
        <f>VLOOKUP(A1582,Customer!$A$2:$H$501,7,FALSE)</f>
        <v>USA</v>
      </c>
      <c r="H1582" s="11" t="str">
        <f>PROPER(VLOOKUP(A1582,Customer!$A$1:$J$501,10,FALSE))</f>
        <v>Platinum</v>
      </c>
      <c r="I1582" s="11" t="s">
        <v>1742</v>
      </c>
      <c r="J1582" s="11" t="str">
        <f>VLOOKUP(I1582, Product!$A$2:$H$501, 2,FALSE)</f>
        <v>Cricket Bat</v>
      </c>
      <c r="K1582" s="11" t="str">
        <f>VLOOKUP(I1582,Product!$A$2:$H$501,3,FALSE)</f>
        <v>Sports</v>
      </c>
      <c r="L1582" s="11" t="str">
        <f>VLOOKUP(I1582, Product!$A$2:$H$501, 4,FALSE)</f>
        <v>Team Sports</v>
      </c>
      <c r="M1582" s="11" t="str">
        <f>VLOOKUP(I1582, Product!$A$2:$H$501,5,FALSE)</f>
        <v>Khan LLC</v>
      </c>
      <c r="N1582" s="12">
        <f>VLOOKUP(I1582, Product!$A$2:$I$501,8,FALSE)</f>
        <v>245.98</v>
      </c>
      <c r="O1582" s="12">
        <f>VLOOKUP(I1582, Product!$A$2:$I$501,9,FALSE)</f>
        <v>471</v>
      </c>
      <c r="P1582" s="11" t="s">
        <v>1779</v>
      </c>
      <c r="Q1582" s="11" t="str">
        <f>VLOOKUP(P1582,Store_Dim!$A$2:$E$21,2,FALSE)</f>
        <v>Martinez-Mullins</v>
      </c>
      <c r="R1582" s="11" t="str">
        <f>VLOOKUP(P1582,Store_Dim!$A$2:$E$21,3,FALSE)</f>
        <v>South</v>
      </c>
      <c r="S1582" s="11" t="str">
        <f>VLOOKUP(P1582,Store_Dim!$A$2:$E$21,4,FALSE)</f>
        <v>Williamsfurt</v>
      </c>
      <c r="T1582" s="11" t="str">
        <f>VLOOKUP(P1582,Store_Dim!$A$2:$E$21,5,FALSE)</f>
        <v>Online</v>
      </c>
      <c r="U1582" s="11" t="s">
        <v>2446</v>
      </c>
      <c r="V1582" s="14">
        <f>VLOOKUP(Table1[[#This Row],[Sales_ID]],Sales!$A$2:$O$2001,2,FALSE)</f>
        <v>45882</v>
      </c>
      <c r="W1582" s="15">
        <f>VLOOKUP(Table1[[#This Row],[Sales_ID]],Sales!$A$2:$O$2001,12,FALSE)</f>
        <v>3</v>
      </c>
      <c r="X1582" s="16" t="str">
        <f>TEXT(VLOOKUP(Table1[[#This Row],[Sales_ID]],Sales!$A$2:$O$2001,13,FALSE),"₹#,##0")</f>
        <v>₹411</v>
      </c>
      <c r="Y1582" s="51">
        <f>VLOOKUP(Table1[[#This Row],[Sales_ID]],Sales!$A$2:$O$2001,14,FALSE)</f>
        <v>0.05</v>
      </c>
      <c r="Z1582" s="11" t="str">
        <f>VLOOKUP(Table1[[#This Row],[Sales_ID]],Sales!$A$2:$O$2001,10,FALSE)</f>
        <v>Credit Card</v>
      </c>
      <c r="AA1582" s="50">
        <f>VLOOKUP(Table1[[#This Row],[Sales_ID]],Sales!$A$2:$O$2001,15,FALSE)</f>
        <v>1172.0625</v>
      </c>
    </row>
    <row r="1583" spans="1:27" x14ac:dyDescent="0.3">
      <c r="A1583" s="11" t="s">
        <v>1107</v>
      </c>
      <c r="B1583" s="11" t="str">
        <f>PROPER(VLOOKUP(A1583,Customer!$A$2:$J$501,9,FALSE))</f>
        <v>Laura Green</v>
      </c>
      <c r="C1583" s="11" t="str">
        <f>PROPER(VLOOKUP(A1583,Customer!$A$2:$H$501,3,FALSE))</f>
        <v>56</v>
      </c>
      <c r="D1583" s="11" t="str">
        <f>PROPER(VLOOKUP(A1583,Customer!$A$2:$H$501,4,FALSE))</f>
        <v>Female</v>
      </c>
      <c r="E1583" s="11" t="str">
        <f>PROPER(VLOOKUP(A1583,Customer!$A$2:$H$501,5,FALSE))</f>
        <v>Westbury</v>
      </c>
      <c r="F1583" s="11" t="str">
        <f>PROPER(VLOOKUP(A1583,Customer!$A$2:$H$501,6,FALSE))</f>
        <v>Oregon</v>
      </c>
      <c r="G1583" s="11" t="str">
        <f>VLOOKUP(A1583,Customer!$A$2:$H$501,7,FALSE)</f>
        <v>USA</v>
      </c>
      <c r="H1583" s="11" t="str">
        <f>PROPER(VLOOKUP(A1583,Customer!$A$1:$J$501,10,FALSE))</f>
        <v>Platinum</v>
      </c>
      <c r="I1583" s="11" t="s">
        <v>1644</v>
      </c>
      <c r="J1583" s="11" t="str">
        <f>VLOOKUP(I1583, Product!$A$2:$H$501, 2,FALSE)</f>
        <v>Car Dashboard Phone Holder</v>
      </c>
      <c r="K1583" s="11" t="str">
        <f>VLOOKUP(I1583,Product!$A$2:$H$501,3,FALSE)</f>
        <v>Electronics</v>
      </c>
      <c r="L1583" s="11" t="str">
        <f>VLOOKUP(I1583, Product!$A$2:$H$501, 4,FALSE)</f>
        <v>Accessories</v>
      </c>
      <c r="M1583" s="11" t="str">
        <f>VLOOKUP(I1583, Product!$A$2:$H$501,5,FALSE)</f>
        <v>Byrd, Stewart and Valdez</v>
      </c>
      <c r="N1583" s="12">
        <f>VLOOKUP(I1583, Product!$A$2:$I$501,8,FALSE)</f>
        <v>177.98</v>
      </c>
      <c r="O1583" s="12">
        <f>VLOOKUP(I1583, Product!$A$2:$I$501,9,FALSE)</f>
        <v>103</v>
      </c>
      <c r="P1583" s="11" t="s">
        <v>1761</v>
      </c>
      <c r="Q1583" s="11" t="str">
        <f>VLOOKUP(P1583,Store_Dim!$A$2:$E$21,2,FALSE)</f>
        <v>Black-Horn</v>
      </c>
      <c r="R1583" s="11" t="str">
        <f>VLOOKUP(P1583,Store_Dim!$A$2:$E$21,3,FALSE)</f>
        <v>South</v>
      </c>
      <c r="S1583" s="11" t="str">
        <f>VLOOKUP(P1583,Store_Dim!$A$2:$E$21,4,FALSE)</f>
        <v>North Nancyview</v>
      </c>
      <c r="T1583" s="11" t="str">
        <f>VLOOKUP(P1583,Store_Dim!$A$2:$E$21,5,FALSE)</f>
        <v>Outlet</v>
      </c>
      <c r="U1583" s="11" t="s">
        <v>2447</v>
      </c>
      <c r="V1583" s="14">
        <f>VLOOKUP(Table1[[#This Row],[Sales_ID]],Sales!$A$2:$O$2001,2,FALSE)</f>
        <v>45923</v>
      </c>
      <c r="W1583" s="15">
        <f>VLOOKUP(Table1[[#This Row],[Sales_ID]],Sales!$A$2:$O$2001,12,FALSE)</f>
        <v>4</v>
      </c>
      <c r="X1583" s="16" t="str">
        <f>TEXT(VLOOKUP(Table1[[#This Row],[Sales_ID]],Sales!$A$2:$O$2001,13,FALSE),"₹#,##0")</f>
        <v>₹395</v>
      </c>
      <c r="Y1583" s="51">
        <f>VLOOKUP(Table1[[#This Row],[Sales_ID]],Sales!$A$2:$O$2001,14,FALSE)</f>
        <v>0.01</v>
      </c>
      <c r="Z1583" s="11" t="str">
        <f>VLOOKUP(Table1[[#This Row],[Sales_ID]],Sales!$A$2:$O$2001,10,FALSE)</f>
        <v>Credit Card</v>
      </c>
      <c r="AA1583" s="50">
        <f>VLOOKUP(Table1[[#This Row],[Sales_ID]],Sales!$A$2:$O$2001,15,FALSE)</f>
        <v>1565.982</v>
      </c>
    </row>
    <row r="1584" spans="1:27" x14ac:dyDescent="0.3">
      <c r="A1584" s="11" t="s">
        <v>144</v>
      </c>
      <c r="B1584" s="11" t="str">
        <f>PROPER(VLOOKUP(A1584,Customer!$A$2:$J$501,9,FALSE))</f>
        <v>Thomas Phillips</v>
      </c>
      <c r="C1584" s="11" t="str">
        <f>PROPER(VLOOKUP(A1584,Customer!$A$2:$H$501,3,FALSE))</f>
        <v>20</v>
      </c>
      <c r="D1584" s="11" t="str">
        <f>PROPER(VLOOKUP(A1584,Customer!$A$2:$H$501,4,FALSE))</f>
        <v>Female</v>
      </c>
      <c r="E1584" s="11" t="str">
        <f>PROPER(VLOOKUP(A1584,Customer!$A$2:$H$501,5,FALSE))</f>
        <v>Luisfurt</v>
      </c>
      <c r="F1584" s="11" t="str">
        <f>PROPER(VLOOKUP(A1584,Customer!$A$2:$H$501,6,FALSE))</f>
        <v>Georgia</v>
      </c>
      <c r="G1584" s="11" t="str">
        <f>VLOOKUP(A1584,Customer!$A$2:$H$501,7,FALSE)</f>
        <v>USA</v>
      </c>
      <c r="H1584" s="11" t="str">
        <f>PROPER(VLOOKUP(A1584,Customer!$A$1:$J$501,10,FALSE))</f>
        <v>Gold</v>
      </c>
      <c r="I1584" s="11" t="s">
        <v>1728</v>
      </c>
      <c r="J1584" s="11" t="str">
        <f>VLOOKUP(I1584, Product!$A$2:$H$501, 2,FALSE)</f>
        <v>Gaming Mouse Pad XL</v>
      </c>
      <c r="K1584" s="11" t="str">
        <f>VLOOKUP(I1584,Product!$A$2:$H$501,3,FALSE)</f>
        <v>Electronics</v>
      </c>
      <c r="L1584" s="11" t="str">
        <f>VLOOKUP(I1584, Product!$A$2:$H$501, 4,FALSE)</f>
        <v>Accessories</v>
      </c>
      <c r="M1584" s="11" t="str">
        <f>VLOOKUP(I1584, Product!$A$2:$H$501,5,FALSE)</f>
        <v>Sharp, Taylor and Rodriguez</v>
      </c>
      <c r="N1584" s="12">
        <f>VLOOKUP(I1584, Product!$A$2:$I$501,8,FALSE)</f>
        <v>340.14</v>
      </c>
      <c r="O1584" s="12">
        <f>VLOOKUP(I1584, Product!$A$2:$I$501,9,FALSE)</f>
        <v>361</v>
      </c>
      <c r="P1584" s="11" t="s">
        <v>1773</v>
      </c>
      <c r="Q1584" s="11" t="str">
        <f>VLOOKUP(P1584,Store_Dim!$A$2:$E$21,2,FALSE)</f>
        <v>Gray Ltd</v>
      </c>
      <c r="R1584" s="11" t="str">
        <f>VLOOKUP(P1584,Store_Dim!$A$2:$E$21,3,FALSE)</f>
        <v>North</v>
      </c>
      <c r="S1584" s="11" t="str">
        <f>VLOOKUP(P1584,Store_Dim!$A$2:$E$21,4,FALSE)</f>
        <v>New Michaelchester</v>
      </c>
      <c r="T1584" s="11" t="str">
        <f>VLOOKUP(P1584,Store_Dim!$A$2:$E$21,5,FALSE)</f>
        <v>Outlet</v>
      </c>
      <c r="U1584" s="11" t="s">
        <v>2448</v>
      </c>
      <c r="V1584" s="14">
        <f>VLOOKUP(Table1[[#This Row],[Sales_ID]],Sales!$A$2:$O$2001,2,FALSE)</f>
        <v>45421</v>
      </c>
      <c r="W1584" s="15">
        <f>VLOOKUP(Table1[[#This Row],[Sales_ID]],Sales!$A$2:$O$2001,12,FALSE)</f>
        <v>2</v>
      </c>
      <c r="X1584" s="16" t="str">
        <f>TEXT(VLOOKUP(Table1[[#This Row],[Sales_ID]],Sales!$A$2:$O$2001,13,FALSE),"₹#,##0")</f>
        <v>₹679</v>
      </c>
      <c r="Y1584" s="51">
        <f>VLOOKUP(Table1[[#This Row],[Sales_ID]],Sales!$A$2:$O$2001,14,FALSE)</f>
        <v>0.23</v>
      </c>
      <c r="Z1584" s="11" t="str">
        <f>VLOOKUP(Table1[[#This Row],[Sales_ID]],Sales!$A$2:$O$2001,10,FALSE)</f>
        <v>Credit Card</v>
      </c>
      <c r="AA1584" s="50">
        <f>VLOOKUP(Table1[[#This Row],[Sales_ID]],Sales!$A$2:$O$2001,15,FALSE)</f>
        <v>1045.6292000000001</v>
      </c>
    </row>
    <row r="1585" spans="1:27" x14ac:dyDescent="0.3">
      <c r="A1585" s="11" t="s">
        <v>264</v>
      </c>
      <c r="B1585" s="11" t="str">
        <f>PROPER(VLOOKUP(A1585,Customer!$A$2:$J$501,9,FALSE))</f>
        <v>Tonya Burch</v>
      </c>
      <c r="C1585" s="11" t="str">
        <f>PROPER(VLOOKUP(A1585,Customer!$A$2:$H$501,3,FALSE))</f>
        <v>39</v>
      </c>
      <c r="D1585" s="11" t="str">
        <f>PROPER(VLOOKUP(A1585,Customer!$A$2:$H$501,4,FALSE))</f>
        <v>Female</v>
      </c>
      <c r="E1585" s="11" t="str">
        <f>PROPER(VLOOKUP(A1585,Customer!$A$2:$H$501,5,FALSE))</f>
        <v>Olsonhaven</v>
      </c>
      <c r="F1585" s="11" t="str">
        <f>PROPER(VLOOKUP(A1585,Customer!$A$2:$H$501,6,FALSE))</f>
        <v>Iowa</v>
      </c>
      <c r="G1585" s="11" t="str">
        <f>VLOOKUP(A1585,Customer!$A$2:$H$501,7,FALSE)</f>
        <v>USA</v>
      </c>
      <c r="H1585" s="11" t="str">
        <f>PROPER(VLOOKUP(A1585,Customer!$A$1:$J$501,10,FALSE))</f>
        <v>Gold</v>
      </c>
      <c r="I1585" s="11" t="s">
        <v>1602</v>
      </c>
      <c r="J1585" s="11" t="str">
        <f>VLOOKUP(I1585, Product!$A$2:$H$501, 2,FALSE)</f>
        <v>Decorative Floor Vase</v>
      </c>
      <c r="K1585" s="11" t="str">
        <f>VLOOKUP(I1585,Product!$A$2:$H$501,3,FALSE)</f>
        <v>Home</v>
      </c>
      <c r="L1585" s="11" t="str">
        <f>VLOOKUP(I1585, Product!$A$2:$H$501, 4,FALSE)</f>
        <v>Decor</v>
      </c>
      <c r="M1585" s="11" t="str">
        <f>VLOOKUP(I1585, Product!$A$2:$H$501,5,FALSE)</f>
        <v>Khan, Jones and Paul</v>
      </c>
      <c r="N1585" s="12">
        <f>VLOOKUP(I1585, Product!$A$2:$I$501,8,FALSE)</f>
        <v>234.80599999999998</v>
      </c>
      <c r="O1585" s="12">
        <f>VLOOKUP(I1585, Product!$A$2:$I$501,9,FALSE)</f>
        <v>378</v>
      </c>
      <c r="P1585" s="11" t="s">
        <v>1799</v>
      </c>
      <c r="Q1585" s="11" t="str">
        <f>VLOOKUP(P1585,Store_Dim!$A$2:$E$21,2,FALSE)</f>
        <v>Mcdonald Inc</v>
      </c>
      <c r="R1585" s="11" t="str">
        <f>VLOOKUP(P1585,Store_Dim!$A$2:$E$21,3,FALSE)</f>
        <v>South</v>
      </c>
      <c r="S1585" s="11" t="str">
        <f>VLOOKUP(P1585,Store_Dim!$A$2:$E$21,4,FALSE)</f>
        <v>Christopherland</v>
      </c>
      <c r="T1585" s="11" t="str">
        <f>VLOOKUP(P1585,Store_Dim!$A$2:$E$21,5,FALSE)</f>
        <v>Outlet</v>
      </c>
      <c r="U1585" s="11" t="s">
        <v>2449</v>
      </c>
      <c r="V1585" s="14">
        <f>VLOOKUP(Table1[[#This Row],[Sales_ID]],Sales!$A$2:$O$2001,2,FALSE)</f>
        <v>45608</v>
      </c>
      <c r="W1585" s="15">
        <f>VLOOKUP(Table1[[#This Row],[Sales_ID]],Sales!$A$2:$O$2001,12,FALSE)</f>
        <v>4</v>
      </c>
      <c r="X1585" s="16" t="str">
        <f>TEXT(VLOOKUP(Table1[[#This Row],[Sales_ID]],Sales!$A$2:$O$2001,13,FALSE),"₹#,##0")</f>
        <v>₹758</v>
      </c>
      <c r="Y1585" s="51">
        <f>VLOOKUP(Table1[[#This Row],[Sales_ID]],Sales!$A$2:$O$2001,14,FALSE)</f>
        <v>0.26</v>
      </c>
      <c r="Z1585" s="11" t="str">
        <f>VLOOKUP(Table1[[#This Row],[Sales_ID]],Sales!$A$2:$O$2001,10,FALSE)</f>
        <v>COD</v>
      </c>
      <c r="AA1585" s="50">
        <f>VLOOKUP(Table1[[#This Row],[Sales_ID]],Sales!$A$2:$O$2001,15,FALSE)</f>
        <v>2242.8216000000002</v>
      </c>
    </row>
    <row r="1586" spans="1:27" x14ac:dyDescent="0.3">
      <c r="A1586" s="11" t="s">
        <v>221</v>
      </c>
      <c r="B1586" s="11" t="str">
        <f>PROPER(VLOOKUP(A1586,Customer!$A$2:$J$501,9,FALSE))</f>
        <v>Alyssa Vargas</v>
      </c>
      <c r="C1586" s="11" t="str">
        <f>PROPER(VLOOKUP(A1586,Customer!$A$2:$H$501,3,FALSE))</f>
        <v>53</v>
      </c>
      <c r="D1586" s="11" t="str">
        <f>PROPER(VLOOKUP(A1586,Customer!$A$2:$H$501,4,FALSE))</f>
        <v>Male</v>
      </c>
      <c r="E1586" s="11" t="str">
        <f>PROPER(VLOOKUP(A1586,Customer!$A$2:$H$501,5,FALSE))</f>
        <v>New Kathrynland</v>
      </c>
      <c r="F1586" s="11" t="str">
        <f>PROPER(VLOOKUP(A1586,Customer!$A$2:$H$501,6,FALSE))</f>
        <v>Montana</v>
      </c>
      <c r="G1586" s="11" t="str">
        <f>VLOOKUP(A1586,Customer!$A$2:$H$501,7,FALSE)</f>
        <v>USA</v>
      </c>
      <c r="H1586" s="11" t="str">
        <f>PROPER(VLOOKUP(A1586,Customer!$A$1:$J$501,10,FALSE))</f>
        <v>Platinum</v>
      </c>
      <c r="I1586" s="11" t="s">
        <v>1736</v>
      </c>
      <c r="J1586" s="11" t="str">
        <f>VLOOKUP(I1586, Product!$A$2:$H$501, 2,FALSE)</f>
        <v>Vitamin E Body Lotion</v>
      </c>
      <c r="K1586" s="11" t="str">
        <f>VLOOKUP(I1586,Product!$A$2:$H$501,3,FALSE)</f>
        <v>Beauty</v>
      </c>
      <c r="L1586" s="11" t="str">
        <f>VLOOKUP(I1586, Product!$A$2:$H$501, 4,FALSE)</f>
        <v>Skincare</v>
      </c>
      <c r="M1586" s="11" t="str">
        <f>VLOOKUP(I1586, Product!$A$2:$H$501,5,FALSE)</f>
        <v>Hoffman-Williams</v>
      </c>
      <c r="N1586" s="12">
        <f>VLOOKUP(I1586, Product!$A$2:$I$501,8,FALSE)</f>
        <v>358.47</v>
      </c>
      <c r="O1586" s="12">
        <f>VLOOKUP(I1586, Product!$A$2:$I$501,9,FALSE)</f>
        <v>213</v>
      </c>
      <c r="P1586" s="11" t="s">
        <v>1769</v>
      </c>
      <c r="Q1586" s="11" t="str">
        <f>VLOOKUP(P1586,Store_Dim!$A$2:$E$21,2,FALSE)</f>
        <v>Alexander Group</v>
      </c>
      <c r="R1586" s="11" t="str">
        <f>VLOOKUP(P1586,Store_Dim!$A$2:$E$21,3,FALSE)</f>
        <v>South</v>
      </c>
      <c r="S1586" s="11" t="str">
        <f>VLOOKUP(P1586,Store_Dim!$A$2:$E$21,4,FALSE)</f>
        <v>Port Sharon</v>
      </c>
      <c r="T1586" s="11" t="str">
        <f>VLOOKUP(P1586,Store_Dim!$A$2:$E$21,5,FALSE)</f>
        <v>Online</v>
      </c>
      <c r="U1586" s="11" t="s">
        <v>2450</v>
      </c>
      <c r="V1586" s="14">
        <f>VLOOKUP(Table1[[#This Row],[Sales_ID]],Sales!$A$2:$O$2001,2,FALSE)</f>
        <v>45644</v>
      </c>
      <c r="W1586" s="15">
        <f>VLOOKUP(Table1[[#This Row],[Sales_ID]],Sales!$A$2:$O$2001,12,FALSE)</f>
        <v>1</v>
      </c>
      <c r="X1586" s="16" t="str">
        <f>TEXT(VLOOKUP(Table1[[#This Row],[Sales_ID]],Sales!$A$2:$O$2001,13,FALSE),"₹#,##0")</f>
        <v>₹648</v>
      </c>
      <c r="Y1586" s="51">
        <f>VLOOKUP(Table1[[#This Row],[Sales_ID]],Sales!$A$2:$O$2001,14,FALSE)</f>
        <v>0.05</v>
      </c>
      <c r="Z1586" s="11" t="str">
        <f>VLOOKUP(Table1[[#This Row],[Sales_ID]],Sales!$A$2:$O$2001,10,FALSE)</f>
        <v>COD</v>
      </c>
      <c r="AA1586" s="50">
        <f>VLOOKUP(Table1[[#This Row],[Sales_ID]],Sales!$A$2:$O$2001,15,FALSE)</f>
        <v>615.46699999999998</v>
      </c>
    </row>
    <row r="1587" spans="1:27" x14ac:dyDescent="0.3">
      <c r="A1587" s="11" t="s">
        <v>461</v>
      </c>
      <c r="B1587" s="11" t="str">
        <f>PROPER(VLOOKUP(A1587,Customer!$A$2:$J$501,9,FALSE))</f>
        <v>Matthew Hanna</v>
      </c>
      <c r="C1587" s="11" t="str">
        <f>PROPER(VLOOKUP(A1587,Customer!$A$2:$H$501,3,FALSE))</f>
        <v>33</v>
      </c>
      <c r="D1587" s="11" t="str">
        <f>PROPER(VLOOKUP(A1587,Customer!$A$2:$H$501,4,FALSE))</f>
        <v>Female</v>
      </c>
      <c r="E1587" s="11" t="str">
        <f>PROPER(VLOOKUP(A1587,Customer!$A$2:$H$501,5,FALSE))</f>
        <v>Gonzalezbury</v>
      </c>
      <c r="F1587" s="11" t="str">
        <f>PROPER(VLOOKUP(A1587,Customer!$A$2:$H$501,6,FALSE))</f>
        <v>Michigan</v>
      </c>
      <c r="G1587" s="11" t="str">
        <f>VLOOKUP(A1587,Customer!$A$2:$H$501,7,FALSE)</f>
        <v>USA</v>
      </c>
      <c r="H1587" s="11" t="str">
        <f>PROPER(VLOOKUP(A1587,Customer!$A$1:$J$501,10,FALSE))</f>
        <v>Platinum</v>
      </c>
      <c r="I1587" s="11" t="s">
        <v>1572</v>
      </c>
      <c r="J1587" s="11" t="str">
        <f>VLOOKUP(I1587, Product!$A$2:$H$501, 2,FALSE)</f>
        <v>Hair Strengthening Shampoo</v>
      </c>
      <c r="K1587" s="11" t="str">
        <f>VLOOKUP(I1587,Product!$A$2:$H$501,3,FALSE)</f>
        <v>Beauty</v>
      </c>
      <c r="L1587" s="11" t="str">
        <f>VLOOKUP(I1587, Product!$A$2:$H$501, 4,FALSE)</f>
        <v>Haircare</v>
      </c>
      <c r="M1587" s="11" t="str">
        <f>VLOOKUP(I1587, Product!$A$2:$H$501,5,FALSE)</f>
        <v>Rice LLC</v>
      </c>
      <c r="N1587" s="12">
        <f>VLOOKUP(I1587, Product!$A$2:$I$501,8,FALSE)</f>
        <v>115.82</v>
      </c>
      <c r="O1587" s="12">
        <f>VLOOKUP(I1587, Product!$A$2:$I$501,9,FALSE)</f>
        <v>460</v>
      </c>
      <c r="P1587" s="11" t="s">
        <v>1776</v>
      </c>
      <c r="Q1587" s="11" t="str">
        <f>VLOOKUP(P1587,Store_Dim!$A$2:$E$21,2,FALSE)</f>
        <v>Benson-Elliott</v>
      </c>
      <c r="R1587" s="11" t="str">
        <f>VLOOKUP(P1587,Store_Dim!$A$2:$E$21,3,FALSE)</f>
        <v>East</v>
      </c>
      <c r="S1587" s="11" t="str">
        <f>VLOOKUP(P1587,Store_Dim!$A$2:$E$21,4,FALSE)</f>
        <v>Port Josephberg</v>
      </c>
      <c r="T1587" s="11" t="str">
        <f>VLOOKUP(P1587,Store_Dim!$A$2:$E$21,5,FALSE)</f>
        <v>Online</v>
      </c>
      <c r="U1587" s="11" t="s">
        <v>2451</v>
      </c>
      <c r="V1587" s="14">
        <f>VLOOKUP(Table1[[#This Row],[Sales_ID]],Sales!$A$2:$O$2001,2,FALSE)</f>
        <v>45517</v>
      </c>
      <c r="W1587" s="15">
        <f>VLOOKUP(Table1[[#This Row],[Sales_ID]],Sales!$A$2:$O$2001,12,FALSE)</f>
        <v>2</v>
      </c>
      <c r="X1587" s="16" t="str">
        <f>TEXT(VLOOKUP(Table1[[#This Row],[Sales_ID]],Sales!$A$2:$O$2001,13,FALSE),"₹#,##0")</f>
        <v>₹180</v>
      </c>
      <c r="Y1587" s="51">
        <f>VLOOKUP(Table1[[#This Row],[Sales_ID]],Sales!$A$2:$O$2001,14,FALSE)</f>
        <v>0.1</v>
      </c>
      <c r="Z1587" s="11" t="str">
        <f>VLOOKUP(Table1[[#This Row],[Sales_ID]],Sales!$A$2:$O$2001,10,FALSE)</f>
        <v>PayPal</v>
      </c>
      <c r="AA1587" s="50">
        <f>VLOOKUP(Table1[[#This Row],[Sales_ID]],Sales!$A$2:$O$2001,15,FALSE)</f>
        <v>323.35199999999998</v>
      </c>
    </row>
    <row r="1588" spans="1:27" x14ac:dyDescent="0.3">
      <c r="A1588" s="11" t="s">
        <v>1235</v>
      </c>
      <c r="B1588" s="11" t="str">
        <f>PROPER(VLOOKUP(A1588,Customer!$A$2:$J$501,9,FALSE))</f>
        <v>Alexander Byrd</v>
      </c>
      <c r="C1588" s="11" t="str">
        <f>PROPER(VLOOKUP(A1588,Customer!$A$2:$H$501,3,FALSE))</f>
        <v>25</v>
      </c>
      <c r="D1588" s="11" t="str">
        <f>PROPER(VLOOKUP(A1588,Customer!$A$2:$H$501,4,FALSE))</f>
        <v>Female</v>
      </c>
      <c r="E1588" s="11" t="str">
        <f>PROPER(VLOOKUP(A1588,Customer!$A$2:$H$501,5,FALSE))</f>
        <v>Parkerview</v>
      </c>
      <c r="F1588" s="11" t="str">
        <f>PROPER(VLOOKUP(A1588,Customer!$A$2:$H$501,6,FALSE))</f>
        <v>New York</v>
      </c>
      <c r="G1588" s="11" t="str">
        <f>VLOOKUP(A1588,Customer!$A$2:$H$501,7,FALSE)</f>
        <v>USA</v>
      </c>
      <c r="H1588" s="11" t="str">
        <f>PROPER(VLOOKUP(A1588,Customer!$A$1:$J$501,10,FALSE))</f>
        <v>Silver</v>
      </c>
      <c r="I1588" s="11" t="s">
        <v>1672</v>
      </c>
      <c r="J1588" s="11" t="str">
        <f>VLOOKUP(I1588, Product!$A$2:$H$501, 2,FALSE)</f>
        <v>Laptop Cooling Pad</v>
      </c>
      <c r="K1588" s="11" t="str">
        <f>VLOOKUP(I1588,Product!$A$2:$H$501,3,FALSE)</f>
        <v>Electronics</v>
      </c>
      <c r="L1588" s="11" t="str">
        <f>VLOOKUP(I1588, Product!$A$2:$H$501, 4,FALSE)</f>
        <v>Computer</v>
      </c>
      <c r="M1588" s="11" t="str">
        <f>VLOOKUP(I1588, Product!$A$2:$H$501,5,FALSE)</f>
        <v>Murray, Gould and Ware</v>
      </c>
      <c r="N1588" s="12">
        <f>VLOOKUP(I1588, Product!$A$2:$I$501,8,FALSE)</f>
        <v>86.42</v>
      </c>
      <c r="O1588" s="12">
        <f>VLOOKUP(I1588, Product!$A$2:$I$501,9,FALSE)</f>
        <v>222</v>
      </c>
      <c r="P1588" s="11" t="s">
        <v>1769</v>
      </c>
      <c r="Q1588" s="11" t="str">
        <f>VLOOKUP(P1588,Store_Dim!$A$2:$E$21,2,FALSE)</f>
        <v>Alexander Group</v>
      </c>
      <c r="R1588" s="11" t="str">
        <f>VLOOKUP(P1588,Store_Dim!$A$2:$E$21,3,FALSE)</f>
        <v>South</v>
      </c>
      <c r="S1588" s="11" t="str">
        <f>VLOOKUP(P1588,Store_Dim!$A$2:$E$21,4,FALSE)</f>
        <v>Port Sharon</v>
      </c>
      <c r="T1588" s="11" t="str">
        <f>VLOOKUP(P1588,Store_Dim!$A$2:$E$21,5,FALSE)</f>
        <v>Online</v>
      </c>
      <c r="U1588" s="11" t="s">
        <v>2452</v>
      </c>
      <c r="V1588" s="14">
        <f>VLOOKUP(Table1[[#This Row],[Sales_ID]],Sales!$A$2:$O$2001,2,FALSE)</f>
        <v>45545</v>
      </c>
      <c r="W1588" s="15">
        <f>VLOOKUP(Table1[[#This Row],[Sales_ID]],Sales!$A$2:$O$2001,12,FALSE)</f>
        <v>3</v>
      </c>
      <c r="X1588" s="16" t="str">
        <f>TEXT(VLOOKUP(Table1[[#This Row],[Sales_ID]],Sales!$A$2:$O$2001,13,FALSE),"₹#,##0")</f>
        <v>₹393</v>
      </c>
      <c r="Y1588" s="51">
        <f>VLOOKUP(Table1[[#This Row],[Sales_ID]],Sales!$A$2:$O$2001,14,FALSE)</f>
        <v>0.17</v>
      </c>
      <c r="Z1588" s="11" t="str">
        <f>VLOOKUP(Table1[[#This Row],[Sales_ID]],Sales!$A$2:$O$2001,10,FALSE)</f>
        <v>PayPal</v>
      </c>
      <c r="AA1588" s="50">
        <f>VLOOKUP(Table1[[#This Row],[Sales_ID]],Sales!$A$2:$O$2001,15,FALSE)</f>
        <v>977.69849999999985</v>
      </c>
    </row>
    <row r="1589" spans="1:27" x14ac:dyDescent="0.3">
      <c r="A1589" s="11" t="s">
        <v>582</v>
      </c>
      <c r="B1589" s="11" t="str">
        <f>PROPER(VLOOKUP(A1589,Customer!$A$2:$J$501,9,FALSE))</f>
        <v>John Bradford</v>
      </c>
      <c r="C1589" s="11" t="str">
        <f>PROPER(VLOOKUP(A1589,Customer!$A$2:$H$501,3,FALSE))</f>
        <v>48</v>
      </c>
      <c r="D1589" s="11" t="str">
        <f>PROPER(VLOOKUP(A1589,Customer!$A$2:$H$501,4,FALSE))</f>
        <v>Male</v>
      </c>
      <c r="E1589" s="11" t="str">
        <f>PROPER(VLOOKUP(A1589,Customer!$A$2:$H$501,5,FALSE))</f>
        <v>Anabury</v>
      </c>
      <c r="F1589" s="11" t="str">
        <f>PROPER(VLOOKUP(A1589,Customer!$A$2:$H$501,6,FALSE))</f>
        <v>Vermont</v>
      </c>
      <c r="G1589" s="11" t="str">
        <f>VLOOKUP(A1589,Customer!$A$2:$H$501,7,FALSE)</f>
        <v>USA</v>
      </c>
      <c r="H1589" s="11" t="str">
        <f>PROPER(VLOOKUP(A1589,Customer!$A$1:$J$501,10,FALSE))</f>
        <v>Silver</v>
      </c>
      <c r="I1589" s="11" t="s">
        <v>1730</v>
      </c>
      <c r="J1589" s="11" t="str">
        <f>VLOOKUP(I1589, Product!$A$2:$H$501, 2,FALSE)</f>
        <v>Women's High Heels</v>
      </c>
      <c r="K1589" s="11" t="str">
        <f>VLOOKUP(I1589,Product!$A$2:$H$501,3,FALSE)</f>
        <v>Clothing</v>
      </c>
      <c r="L1589" s="11" t="str">
        <f>VLOOKUP(I1589, Product!$A$2:$H$501, 4,FALSE)</f>
        <v>Footwear</v>
      </c>
      <c r="M1589" s="11" t="str">
        <f>VLOOKUP(I1589, Product!$A$2:$H$501,5,FALSE)</f>
        <v>Smith-Charles</v>
      </c>
      <c r="N1589" s="12">
        <f>VLOOKUP(I1589, Product!$A$2:$I$501,8,FALSE)</f>
        <v>438.25</v>
      </c>
      <c r="O1589" s="12">
        <f>VLOOKUP(I1589, Product!$A$2:$I$501,9,FALSE)</f>
        <v>496</v>
      </c>
      <c r="P1589" s="11" t="s">
        <v>1804</v>
      </c>
      <c r="Q1589" s="11" t="str">
        <f>VLOOKUP(P1589,Store_Dim!$A$2:$E$21,2,FALSE)</f>
        <v>Frederick-Wright</v>
      </c>
      <c r="R1589" s="11" t="str">
        <f>VLOOKUP(P1589,Store_Dim!$A$2:$E$21,3,FALSE)</f>
        <v>West</v>
      </c>
      <c r="S1589" s="11" t="str">
        <f>VLOOKUP(P1589,Store_Dim!$A$2:$E$21,4,FALSE)</f>
        <v>New Jimmymouth</v>
      </c>
      <c r="T1589" s="11" t="str">
        <f>VLOOKUP(P1589,Store_Dim!$A$2:$E$21,5,FALSE)</f>
        <v>Flagship</v>
      </c>
      <c r="U1589" s="11" t="s">
        <v>2453</v>
      </c>
      <c r="V1589" s="14">
        <f>VLOOKUP(Table1[[#This Row],[Sales_ID]],Sales!$A$2:$O$2001,2,FALSE)</f>
        <v>45547</v>
      </c>
      <c r="W1589" s="15">
        <f>VLOOKUP(Table1[[#This Row],[Sales_ID]],Sales!$A$2:$O$2001,12,FALSE)</f>
        <v>4</v>
      </c>
      <c r="X1589" s="16" t="str">
        <f>TEXT(VLOOKUP(Table1[[#This Row],[Sales_ID]],Sales!$A$2:$O$2001,13,FALSE),"₹#,##0")</f>
        <v>₹970</v>
      </c>
      <c r="Y1589" s="51">
        <f>VLOOKUP(Table1[[#This Row],[Sales_ID]],Sales!$A$2:$O$2001,14,FALSE)</f>
        <v>0.09</v>
      </c>
      <c r="Z1589" s="11" t="str">
        <f>VLOOKUP(Table1[[#This Row],[Sales_ID]],Sales!$A$2:$O$2001,10,FALSE)</f>
        <v>COD</v>
      </c>
      <c r="AA1589" s="50">
        <f>VLOOKUP(Table1[[#This Row],[Sales_ID]],Sales!$A$2:$O$2001,15,FALSE)</f>
        <v>3529.1619999999998</v>
      </c>
    </row>
    <row r="1590" spans="1:27" x14ac:dyDescent="0.3">
      <c r="A1590" s="11" t="s">
        <v>1425</v>
      </c>
      <c r="B1590" s="11" t="str">
        <f>PROPER(VLOOKUP(A1590,Customer!$A$2:$J$501,9,FALSE))</f>
        <v>Beth Martin</v>
      </c>
      <c r="C1590" s="11" t="str">
        <f>PROPER(VLOOKUP(A1590,Customer!$A$2:$H$501,3,FALSE))</f>
        <v>34</v>
      </c>
      <c r="D1590" s="11" t="str">
        <f>PROPER(VLOOKUP(A1590,Customer!$A$2:$H$501,4,FALSE))</f>
        <v>Female</v>
      </c>
      <c r="E1590" s="11" t="str">
        <f>PROPER(VLOOKUP(A1590,Customer!$A$2:$H$501,5,FALSE))</f>
        <v>Burkefurt</v>
      </c>
      <c r="F1590" s="11" t="str">
        <f>PROPER(VLOOKUP(A1590,Customer!$A$2:$H$501,6,FALSE))</f>
        <v>West Virginia</v>
      </c>
      <c r="G1590" s="11" t="str">
        <f>VLOOKUP(A1590,Customer!$A$2:$H$501,7,FALSE)</f>
        <v>USA</v>
      </c>
      <c r="H1590" s="11" t="str">
        <f>PROPER(VLOOKUP(A1590,Customer!$A$1:$J$501,10,FALSE))</f>
        <v>Silver</v>
      </c>
      <c r="I1590" s="11" t="s">
        <v>1696</v>
      </c>
      <c r="J1590" s="11" t="str">
        <f>VLOOKUP(I1590, Product!$A$2:$H$501, 2,FALSE)</f>
        <v>Bluetooth Car Audio System</v>
      </c>
      <c r="K1590" s="11" t="str">
        <f>VLOOKUP(I1590,Product!$A$2:$H$501,3,FALSE)</f>
        <v>Electronics</v>
      </c>
      <c r="L1590" s="11" t="str">
        <f>VLOOKUP(I1590, Product!$A$2:$H$501, 4,FALSE)</f>
        <v>Audio</v>
      </c>
      <c r="M1590" s="11" t="str">
        <f>VLOOKUP(I1590, Product!$A$2:$H$501,5,FALSE)</f>
        <v>Bruce-Bowen</v>
      </c>
      <c r="N1590" s="12">
        <f>VLOOKUP(I1590, Product!$A$2:$I$501,8,FALSE)</f>
        <v>403.71</v>
      </c>
      <c r="O1590" s="12">
        <f>VLOOKUP(I1590, Product!$A$2:$I$501,9,FALSE)</f>
        <v>159</v>
      </c>
      <c r="P1590" s="11" t="s">
        <v>1794</v>
      </c>
      <c r="Q1590" s="11" t="str">
        <f>VLOOKUP(P1590,Store_Dim!$A$2:$E$21,2,FALSE)</f>
        <v>Thomas, Bridges and Harris</v>
      </c>
      <c r="R1590" s="11" t="str">
        <f>VLOOKUP(P1590,Store_Dim!$A$2:$E$21,3,FALSE)</f>
        <v>North</v>
      </c>
      <c r="S1590" s="11" t="str">
        <f>VLOOKUP(P1590,Store_Dim!$A$2:$E$21,4,FALSE)</f>
        <v>Sabrinatown</v>
      </c>
      <c r="T1590" s="11" t="str">
        <f>VLOOKUP(P1590,Store_Dim!$A$2:$E$21,5,FALSE)</f>
        <v>Online</v>
      </c>
      <c r="U1590" s="11" t="s">
        <v>2454</v>
      </c>
      <c r="V1590" s="14">
        <f>VLOOKUP(Table1[[#This Row],[Sales_ID]],Sales!$A$2:$O$2001,2,FALSE)</f>
        <v>45433</v>
      </c>
      <c r="W1590" s="15">
        <f>VLOOKUP(Table1[[#This Row],[Sales_ID]],Sales!$A$2:$O$2001,12,FALSE)</f>
        <v>3</v>
      </c>
      <c r="X1590" s="16" t="str">
        <f>TEXT(VLOOKUP(Table1[[#This Row],[Sales_ID]],Sales!$A$2:$O$2001,13,FALSE),"₹#,##0")</f>
        <v>₹323</v>
      </c>
      <c r="Y1590" s="51">
        <f>VLOOKUP(Table1[[#This Row],[Sales_ID]],Sales!$A$2:$O$2001,14,FALSE)</f>
        <v>0.01</v>
      </c>
      <c r="Z1590" s="11" t="str">
        <f>VLOOKUP(Table1[[#This Row],[Sales_ID]],Sales!$A$2:$O$2001,10,FALSE)</f>
        <v>Credit Card</v>
      </c>
      <c r="AA1590" s="50">
        <f>VLOOKUP(Table1[[#This Row],[Sales_ID]],Sales!$A$2:$O$2001,15,FALSE)</f>
        <v>959.13179999999988</v>
      </c>
    </row>
    <row r="1591" spans="1:27" x14ac:dyDescent="0.3">
      <c r="A1591" s="11" t="s">
        <v>1133</v>
      </c>
      <c r="B1591" s="11" t="str">
        <f>PROPER(VLOOKUP(A1591,Customer!$A$2:$J$501,9,FALSE))</f>
        <v>Joshua Smith Dvm</v>
      </c>
      <c r="C1591" s="11" t="str">
        <f>PROPER(VLOOKUP(A1591,Customer!$A$2:$H$501,3,FALSE))</f>
        <v>60</v>
      </c>
      <c r="D1591" s="11" t="str">
        <f>PROPER(VLOOKUP(A1591,Customer!$A$2:$H$501,4,FALSE))</f>
        <v>Male</v>
      </c>
      <c r="E1591" s="11" t="str">
        <f>PROPER(VLOOKUP(A1591,Customer!$A$2:$H$501,5,FALSE))</f>
        <v>Melvinton</v>
      </c>
      <c r="F1591" s="11" t="str">
        <f>PROPER(VLOOKUP(A1591,Customer!$A$2:$H$501,6,FALSE))</f>
        <v>Alaska</v>
      </c>
      <c r="G1591" s="11" t="str">
        <f>VLOOKUP(A1591,Customer!$A$2:$H$501,7,FALSE)</f>
        <v>USA</v>
      </c>
      <c r="H1591" s="11" t="str">
        <f>PROPER(VLOOKUP(A1591,Customer!$A$1:$J$501,10,FALSE))</f>
        <v>Gold</v>
      </c>
      <c r="I1591" s="11" t="s">
        <v>1714</v>
      </c>
      <c r="J1591" s="11" t="str">
        <f>VLOOKUP(I1591, Product!$A$2:$H$501, 2,FALSE)</f>
        <v>Hydrating Face Cleanser</v>
      </c>
      <c r="K1591" s="11" t="str">
        <f>VLOOKUP(I1591,Product!$A$2:$H$501,3,FALSE)</f>
        <v>Beauty</v>
      </c>
      <c r="L1591" s="11" t="str">
        <f>VLOOKUP(I1591, Product!$A$2:$H$501, 4,FALSE)</f>
        <v>Skincare</v>
      </c>
      <c r="M1591" s="11" t="str">
        <f>VLOOKUP(I1591, Product!$A$2:$H$501,5,FALSE)</f>
        <v>Butler Group</v>
      </c>
      <c r="N1591" s="12">
        <f>VLOOKUP(I1591, Product!$A$2:$I$501,8,FALSE)</f>
        <v>250.41615384615383</v>
      </c>
      <c r="O1591" s="12">
        <f>VLOOKUP(I1591, Product!$A$2:$I$501,9,FALSE)</f>
        <v>159</v>
      </c>
      <c r="P1591" s="11" t="s">
        <v>1752</v>
      </c>
      <c r="Q1591" s="11" t="str">
        <f>VLOOKUP(P1591,Store_Dim!$A$2:$E$21,2,FALSE)</f>
        <v>Rivera-Warner</v>
      </c>
      <c r="R1591" s="11" t="str">
        <f>VLOOKUP(P1591,Store_Dim!$A$2:$E$21,3,FALSE)</f>
        <v>East</v>
      </c>
      <c r="S1591" s="11" t="str">
        <f>VLOOKUP(P1591,Store_Dim!$A$2:$E$21,4,FALSE)</f>
        <v>Washingtonfurt</v>
      </c>
      <c r="T1591" s="11" t="str">
        <f>VLOOKUP(P1591,Store_Dim!$A$2:$E$21,5,FALSE)</f>
        <v>Flagship</v>
      </c>
      <c r="U1591" s="11" t="s">
        <v>2455</v>
      </c>
      <c r="V1591" s="14">
        <f>VLOOKUP(Table1[[#This Row],[Sales_ID]],Sales!$A$2:$O$2001,2,FALSE)</f>
        <v>45792</v>
      </c>
      <c r="W1591" s="15">
        <f>VLOOKUP(Table1[[#This Row],[Sales_ID]],Sales!$A$2:$O$2001,12,FALSE)</f>
        <v>1</v>
      </c>
      <c r="X1591" s="16" t="str">
        <f>TEXT(VLOOKUP(Table1[[#This Row],[Sales_ID]],Sales!$A$2:$O$2001,13,FALSE),"₹#,##0")</f>
        <v>₹93</v>
      </c>
      <c r="Y1591" s="51">
        <f>VLOOKUP(Table1[[#This Row],[Sales_ID]],Sales!$A$2:$O$2001,14,FALSE)</f>
        <v>0.26</v>
      </c>
      <c r="Z1591" s="11" t="str">
        <f>VLOOKUP(Table1[[#This Row],[Sales_ID]],Sales!$A$2:$O$2001,10,FALSE)</f>
        <v>PayPal</v>
      </c>
      <c r="AA1591" s="50">
        <f>VLOOKUP(Table1[[#This Row],[Sales_ID]],Sales!$A$2:$O$2001,15,FALSE)</f>
        <v>68.694199999999995</v>
      </c>
    </row>
    <row r="1592" spans="1:27" x14ac:dyDescent="0.3">
      <c r="A1592" s="11" t="s">
        <v>435</v>
      </c>
      <c r="B1592" s="11" t="str">
        <f>PROPER(VLOOKUP(A1592,Customer!$A$2:$J$501,9,FALSE))</f>
        <v>James Wolfe</v>
      </c>
      <c r="C1592" s="11" t="str">
        <f>PROPER(VLOOKUP(A1592,Customer!$A$2:$H$501,3,FALSE))</f>
        <v>62</v>
      </c>
      <c r="D1592" s="11" t="str">
        <f>PROPER(VLOOKUP(A1592,Customer!$A$2:$H$501,4,FALSE))</f>
        <v>Female</v>
      </c>
      <c r="E1592" s="11" t="str">
        <f>PROPER(VLOOKUP(A1592,Customer!$A$2:$H$501,5,FALSE))</f>
        <v>Benjaminton</v>
      </c>
      <c r="F1592" s="11" t="str">
        <f>PROPER(VLOOKUP(A1592,Customer!$A$2:$H$501,6,FALSE))</f>
        <v>Arizona</v>
      </c>
      <c r="G1592" s="11" t="str">
        <f>VLOOKUP(A1592,Customer!$A$2:$H$501,7,FALSE)</f>
        <v>USA</v>
      </c>
      <c r="H1592" s="11" t="str">
        <f>PROPER(VLOOKUP(A1592,Customer!$A$1:$J$501,10,FALSE))</f>
        <v>Gold</v>
      </c>
      <c r="I1592" s="11" t="s">
        <v>1726</v>
      </c>
      <c r="J1592" s="11" t="str">
        <f>VLOOKUP(I1592, Product!$A$2:$H$501, 2,FALSE)</f>
        <v>Face Foundation Kit</v>
      </c>
      <c r="K1592" s="11" t="str">
        <f>VLOOKUP(I1592,Product!$A$2:$H$501,3,FALSE)</f>
        <v>Beauty</v>
      </c>
      <c r="L1592" s="11" t="str">
        <f>VLOOKUP(I1592, Product!$A$2:$H$501, 4,FALSE)</f>
        <v>Makeup</v>
      </c>
      <c r="M1592" s="11" t="str">
        <f>VLOOKUP(I1592, Product!$A$2:$H$501,5,FALSE)</f>
        <v>Taylor-Elliott</v>
      </c>
      <c r="N1592" s="12">
        <f>VLOOKUP(I1592, Product!$A$2:$I$501,8,FALSE)</f>
        <v>183.04</v>
      </c>
      <c r="O1592" s="12">
        <f>VLOOKUP(I1592, Product!$A$2:$I$501,9,FALSE)</f>
        <v>457</v>
      </c>
      <c r="P1592" s="11" t="s">
        <v>1794</v>
      </c>
      <c r="Q1592" s="11" t="str">
        <f>VLOOKUP(P1592,Store_Dim!$A$2:$E$21,2,FALSE)</f>
        <v>Thomas, Bridges and Harris</v>
      </c>
      <c r="R1592" s="11" t="str">
        <f>VLOOKUP(P1592,Store_Dim!$A$2:$E$21,3,FALSE)</f>
        <v>North</v>
      </c>
      <c r="S1592" s="11" t="str">
        <f>VLOOKUP(P1592,Store_Dim!$A$2:$E$21,4,FALSE)</f>
        <v>Sabrinatown</v>
      </c>
      <c r="T1592" s="11" t="str">
        <f>VLOOKUP(P1592,Store_Dim!$A$2:$E$21,5,FALSE)</f>
        <v>Online</v>
      </c>
      <c r="U1592" s="11" t="s">
        <v>1889</v>
      </c>
      <c r="V1592" s="14">
        <f>VLOOKUP(Table1[[#This Row],[Sales_ID]],Sales!$A$2:$O$2001,2,FALSE)</f>
        <v>45927</v>
      </c>
      <c r="W1592" s="15">
        <f>VLOOKUP(Table1[[#This Row],[Sales_ID]],Sales!$A$2:$O$2001,12,FALSE)</f>
        <v>2</v>
      </c>
      <c r="X1592" s="16" t="str">
        <f>TEXT(VLOOKUP(Table1[[#This Row],[Sales_ID]],Sales!$A$2:$O$2001,13,FALSE),"₹#,##0")</f>
        <v>₹121</v>
      </c>
      <c r="Y1592" s="51">
        <f>VLOOKUP(Table1[[#This Row],[Sales_ID]],Sales!$A$2:$O$2001,14,FALSE)</f>
        <v>0.05</v>
      </c>
      <c r="Z1592" s="11" t="str">
        <f>VLOOKUP(Table1[[#This Row],[Sales_ID]],Sales!$A$2:$O$2001,10,FALSE)</f>
        <v>Credit Card</v>
      </c>
      <c r="AA1592" s="50">
        <f>VLOOKUP(Table1[[#This Row],[Sales_ID]],Sales!$A$2:$O$2001,15,FALSE)</f>
        <v>230.60300000000001</v>
      </c>
    </row>
    <row r="1593" spans="1:27" x14ac:dyDescent="0.3">
      <c r="A1593" s="11" t="s">
        <v>1304</v>
      </c>
      <c r="B1593" s="11" t="str">
        <f>PROPER(VLOOKUP(A1593,Customer!$A$2:$J$501,9,FALSE))</f>
        <v>Dr. Tamara White Md</v>
      </c>
      <c r="C1593" s="11" t="str">
        <f>PROPER(VLOOKUP(A1593,Customer!$A$2:$H$501,3,FALSE))</f>
        <v>60</v>
      </c>
      <c r="D1593" s="11" t="str">
        <f>PROPER(VLOOKUP(A1593,Customer!$A$2:$H$501,4,FALSE))</f>
        <v>Male</v>
      </c>
      <c r="E1593" s="11" t="str">
        <f>PROPER(VLOOKUP(A1593,Customer!$A$2:$H$501,5,FALSE))</f>
        <v>New Benjamin</v>
      </c>
      <c r="F1593" s="11" t="str">
        <f>PROPER(VLOOKUP(A1593,Customer!$A$2:$H$501,6,FALSE))</f>
        <v>North Carolina</v>
      </c>
      <c r="G1593" s="11" t="str">
        <f>VLOOKUP(A1593,Customer!$A$2:$H$501,7,FALSE)</f>
        <v>USA</v>
      </c>
      <c r="H1593" s="11" t="str">
        <f>PROPER(VLOOKUP(A1593,Customer!$A$1:$J$501,10,FALSE))</f>
        <v>Bronze</v>
      </c>
      <c r="I1593" s="11" t="s">
        <v>1562</v>
      </c>
      <c r="J1593" s="11" t="str">
        <f>VLOOKUP(I1593, Product!$A$2:$H$501, 2,FALSE)</f>
        <v>Wireless Bluetooth Earbuds</v>
      </c>
      <c r="K1593" s="11" t="str">
        <f>VLOOKUP(I1593,Product!$A$2:$H$501,3,FALSE)</f>
        <v>Electronics</v>
      </c>
      <c r="L1593" s="11" t="str">
        <f>VLOOKUP(I1593, Product!$A$2:$H$501, 4,FALSE)</f>
        <v>Audio</v>
      </c>
      <c r="M1593" s="11" t="str">
        <f>VLOOKUP(I1593, Product!$A$2:$H$501,5,FALSE)</f>
        <v>Perez-Johnston</v>
      </c>
      <c r="N1593" s="12">
        <f>VLOOKUP(I1593, Product!$A$2:$I$501,8,FALSE)</f>
        <v>439.07</v>
      </c>
      <c r="O1593" s="12">
        <f>VLOOKUP(I1593, Product!$A$2:$I$501,9,FALSE)</f>
        <v>142</v>
      </c>
      <c r="P1593" s="11" t="s">
        <v>1766</v>
      </c>
      <c r="Q1593" s="11" t="str">
        <f>VLOOKUP(P1593,Store_Dim!$A$2:$E$21,2,FALSE)</f>
        <v>Johnson-Wright</v>
      </c>
      <c r="R1593" s="11" t="str">
        <f>VLOOKUP(P1593,Store_Dim!$A$2:$E$21,3,FALSE)</f>
        <v>North</v>
      </c>
      <c r="S1593" s="11" t="str">
        <f>VLOOKUP(P1593,Store_Dim!$A$2:$E$21,4,FALSE)</f>
        <v>Hoodberg</v>
      </c>
      <c r="T1593" s="11" t="str">
        <f>VLOOKUP(P1593,Store_Dim!$A$2:$E$21,5,FALSE)</f>
        <v>Outlet</v>
      </c>
      <c r="U1593" s="11" t="s">
        <v>2456</v>
      </c>
      <c r="V1593" s="14">
        <f>VLOOKUP(Table1[[#This Row],[Sales_ID]],Sales!$A$2:$O$2001,2,FALSE)</f>
        <v>45804</v>
      </c>
      <c r="W1593" s="15">
        <f>VLOOKUP(Table1[[#This Row],[Sales_ID]],Sales!$A$2:$O$2001,12,FALSE)</f>
        <v>4</v>
      </c>
      <c r="X1593" s="16" t="str">
        <f>TEXT(VLOOKUP(Table1[[#This Row],[Sales_ID]],Sales!$A$2:$O$2001,13,FALSE),"₹#,##0")</f>
        <v>₹432</v>
      </c>
      <c r="Y1593" s="51">
        <f>VLOOKUP(Table1[[#This Row],[Sales_ID]],Sales!$A$2:$O$2001,14,FALSE)</f>
        <v>0.16</v>
      </c>
      <c r="Z1593" s="11" t="str">
        <f>VLOOKUP(Table1[[#This Row],[Sales_ID]],Sales!$A$2:$O$2001,10,FALSE)</f>
        <v>COD</v>
      </c>
      <c r="AA1593" s="50">
        <f>VLOOKUP(Table1[[#This Row],[Sales_ID]],Sales!$A$2:$O$2001,15,FALSE)</f>
        <v>1452.4944</v>
      </c>
    </row>
    <row r="1594" spans="1:27" x14ac:dyDescent="0.3">
      <c r="A1594" s="11" t="s">
        <v>292</v>
      </c>
      <c r="B1594" s="11" t="str">
        <f>PROPER(VLOOKUP(A1594,Customer!$A$2:$J$501,9,FALSE))</f>
        <v>Jennifer Garcia</v>
      </c>
      <c r="C1594" s="11" t="str">
        <f>PROPER(VLOOKUP(A1594,Customer!$A$2:$H$501,3,FALSE))</f>
        <v>61</v>
      </c>
      <c r="D1594" s="11" t="str">
        <f>PROPER(VLOOKUP(A1594,Customer!$A$2:$H$501,4,FALSE))</f>
        <v>Female</v>
      </c>
      <c r="E1594" s="11" t="str">
        <f>PROPER(VLOOKUP(A1594,Customer!$A$2:$H$501,5,FALSE))</f>
        <v>New Sean</v>
      </c>
      <c r="F1594" s="11" t="str">
        <f>PROPER(VLOOKUP(A1594,Customer!$A$2:$H$501,6,FALSE))</f>
        <v>New Mexico</v>
      </c>
      <c r="G1594" s="11" t="str">
        <f>VLOOKUP(A1594,Customer!$A$2:$H$501,7,FALSE)</f>
        <v>USA</v>
      </c>
      <c r="H1594" s="11" t="str">
        <f>PROPER(VLOOKUP(A1594,Customer!$A$1:$J$501,10,FALSE))</f>
        <v>Bronze</v>
      </c>
      <c r="I1594" s="11" t="s">
        <v>1626</v>
      </c>
      <c r="J1594" s="11" t="str">
        <f>VLOOKUP(I1594, Product!$A$2:$H$501, 2,FALSE)</f>
        <v>Portable Power Bank</v>
      </c>
      <c r="K1594" s="11" t="str">
        <f>VLOOKUP(I1594,Product!$A$2:$H$501,3,FALSE)</f>
        <v>Electronics</v>
      </c>
      <c r="L1594" s="11" t="str">
        <f>VLOOKUP(I1594, Product!$A$2:$H$501, 4,FALSE)</f>
        <v>Mobile</v>
      </c>
      <c r="M1594" s="11" t="str">
        <f>VLOOKUP(I1594, Product!$A$2:$H$501,5,FALSE)</f>
        <v>Cummings and Sons</v>
      </c>
      <c r="N1594" s="12">
        <f>VLOOKUP(I1594, Product!$A$2:$I$501,8,FALSE)</f>
        <v>326.06</v>
      </c>
      <c r="O1594" s="12">
        <f>VLOOKUP(I1594, Product!$A$2:$I$501,9,FALSE)</f>
        <v>301</v>
      </c>
      <c r="P1594" s="11" t="s">
        <v>1797</v>
      </c>
      <c r="Q1594" s="11" t="str">
        <f>VLOOKUP(P1594,Store_Dim!$A$2:$E$21,2,FALSE)</f>
        <v>Gardner, Humphrey and Contreras</v>
      </c>
      <c r="R1594" s="11" t="str">
        <f>VLOOKUP(P1594,Store_Dim!$A$2:$E$21,3,FALSE)</f>
        <v>East</v>
      </c>
      <c r="S1594" s="11" t="str">
        <f>VLOOKUP(P1594,Store_Dim!$A$2:$E$21,4,FALSE)</f>
        <v>Johnsonville</v>
      </c>
      <c r="T1594" s="11" t="str">
        <f>VLOOKUP(P1594,Store_Dim!$A$2:$E$21,5,FALSE)</f>
        <v>Flagship</v>
      </c>
      <c r="U1594" s="11" t="s">
        <v>2457</v>
      </c>
      <c r="V1594" s="14">
        <f>VLOOKUP(Table1[[#This Row],[Sales_ID]],Sales!$A$2:$O$2001,2,FALSE)</f>
        <v>45311</v>
      </c>
      <c r="W1594" s="15">
        <f>VLOOKUP(Table1[[#This Row],[Sales_ID]],Sales!$A$2:$O$2001,12,FALSE)</f>
        <v>2</v>
      </c>
      <c r="X1594" s="16" t="str">
        <f>TEXT(VLOOKUP(Table1[[#This Row],[Sales_ID]],Sales!$A$2:$O$2001,13,FALSE),"₹#,##0")</f>
        <v>₹926</v>
      </c>
      <c r="Y1594" s="51">
        <f>VLOOKUP(Table1[[#This Row],[Sales_ID]],Sales!$A$2:$O$2001,14,FALSE)</f>
        <v>0.14000000000000001</v>
      </c>
      <c r="Z1594" s="11" t="str">
        <f>VLOOKUP(Table1[[#This Row],[Sales_ID]],Sales!$A$2:$O$2001,10,FALSE)</f>
        <v>COD</v>
      </c>
      <c r="AA1594" s="50">
        <f>VLOOKUP(Table1[[#This Row],[Sales_ID]],Sales!$A$2:$O$2001,15,FALSE)</f>
        <v>1592.3416</v>
      </c>
    </row>
    <row r="1595" spans="1:27" x14ac:dyDescent="0.3">
      <c r="A1595" s="11" t="s">
        <v>1469</v>
      </c>
      <c r="B1595" s="11" t="str">
        <f>PROPER(VLOOKUP(A1595,Customer!$A$2:$J$501,9,FALSE))</f>
        <v>Andrea Harris</v>
      </c>
      <c r="C1595" s="11" t="str">
        <f>PROPER(VLOOKUP(A1595,Customer!$A$2:$H$501,3,FALSE))</f>
        <v>41</v>
      </c>
      <c r="D1595" s="11" t="str">
        <f>PROPER(VLOOKUP(A1595,Customer!$A$2:$H$501,4,FALSE))</f>
        <v>Female</v>
      </c>
      <c r="E1595" s="11" t="str">
        <f>PROPER(VLOOKUP(A1595,Customer!$A$2:$H$501,5,FALSE))</f>
        <v>West Kelseyberg</v>
      </c>
      <c r="F1595" s="11" t="str">
        <f>PROPER(VLOOKUP(A1595,Customer!$A$2:$H$501,6,FALSE))</f>
        <v>Kansas</v>
      </c>
      <c r="G1595" s="11" t="str">
        <f>VLOOKUP(A1595,Customer!$A$2:$H$501,7,FALSE)</f>
        <v>USA</v>
      </c>
      <c r="H1595" s="11" t="str">
        <f>PROPER(VLOOKUP(A1595,Customer!$A$1:$J$501,10,FALSE))</f>
        <v>Platinum</v>
      </c>
      <c r="I1595" s="11" t="s">
        <v>1598</v>
      </c>
      <c r="J1595" s="11" t="str">
        <f>VLOOKUP(I1595, Product!$A$2:$H$501, 2,FALSE)</f>
        <v>Women's Scarf Set</v>
      </c>
      <c r="K1595" s="11" t="str">
        <f>VLOOKUP(I1595,Product!$A$2:$H$501,3,FALSE)</f>
        <v>Clothing</v>
      </c>
      <c r="L1595" s="11" t="str">
        <f>VLOOKUP(I1595, Product!$A$2:$H$501, 4,FALSE)</f>
        <v>Accessories</v>
      </c>
      <c r="M1595" s="11" t="str">
        <f>VLOOKUP(I1595, Product!$A$2:$H$501,5,FALSE)</f>
        <v>Brown and Sons</v>
      </c>
      <c r="N1595" s="12">
        <f>VLOOKUP(I1595, Product!$A$2:$I$501,8,FALSE)</f>
        <v>174.02</v>
      </c>
      <c r="O1595" s="12">
        <f>VLOOKUP(I1595, Product!$A$2:$I$501,9,FALSE)</f>
        <v>268</v>
      </c>
      <c r="P1595" s="11" t="s">
        <v>1792</v>
      </c>
      <c r="Q1595" s="11" t="str">
        <f>VLOOKUP(P1595,Store_Dim!$A$2:$E$21,2,FALSE)</f>
        <v>Aguirre-Keller</v>
      </c>
      <c r="R1595" s="11" t="str">
        <f>VLOOKUP(P1595,Store_Dim!$A$2:$E$21,3,FALSE)</f>
        <v>South</v>
      </c>
      <c r="S1595" s="11" t="str">
        <f>VLOOKUP(P1595,Store_Dim!$A$2:$E$21,4,FALSE)</f>
        <v>Lake Michael</v>
      </c>
      <c r="T1595" s="11" t="str">
        <f>VLOOKUP(P1595,Store_Dim!$A$2:$E$21,5,FALSE)</f>
        <v>Online</v>
      </c>
      <c r="U1595" s="11" t="s">
        <v>2458</v>
      </c>
      <c r="V1595" s="14">
        <f>VLOOKUP(Table1[[#This Row],[Sales_ID]],Sales!$A$2:$O$2001,2,FALSE)</f>
        <v>45605</v>
      </c>
      <c r="W1595" s="15">
        <f>VLOOKUP(Table1[[#This Row],[Sales_ID]],Sales!$A$2:$O$2001,12,FALSE)</f>
        <v>2</v>
      </c>
      <c r="X1595" s="16" t="str">
        <f>TEXT(VLOOKUP(Table1[[#This Row],[Sales_ID]],Sales!$A$2:$O$2001,13,FALSE),"₹#,##0")</f>
        <v>₹151</v>
      </c>
      <c r="Y1595" s="51">
        <f>VLOOKUP(Table1[[#This Row],[Sales_ID]],Sales!$A$2:$O$2001,14,FALSE)</f>
        <v>0.21</v>
      </c>
      <c r="Z1595" s="11" t="str">
        <f>VLOOKUP(Table1[[#This Row],[Sales_ID]],Sales!$A$2:$O$2001,10,FALSE)</f>
        <v>PayPal</v>
      </c>
      <c r="AA1595" s="50">
        <f>VLOOKUP(Table1[[#This Row],[Sales_ID]],Sales!$A$2:$O$2001,15,FALSE)</f>
        <v>239.32259999999999</v>
      </c>
    </row>
    <row r="1596" spans="1:27" x14ac:dyDescent="0.3">
      <c r="A1596" s="11" t="s">
        <v>1389</v>
      </c>
      <c r="B1596" s="11" t="str">
        <f>PROPER(VLOOKUP(A1596,Customer!$A$2:$J$501,9,FALSE))</f>
        <v>William Cortez</v>
      </c>
      <c r="C1596" s="11" t="str">
        <f>PROPER(VLOOKUP(A1596,Customer!$A$2:$H$501,3,FALSE))</f>
        <v>29</v>
      </c>
      <c r="D1596" s="11" t="str">
        <f>PROPER(VLOOKUP(A1596,Customer!$A$2:$H$501,4,FALSE))</f>
        <v>Male</v>
      </c>
      <c r="E1596" s="11" t="str">
        <f>PROPER(VLOOKUP(A1596,Customer!$A$2:$H$501,5,FALSE))</f>
        <v>Port Hannahport</v>
      </c>
      <c r="F1596" s="11" t="str">
        <f>PROPER(VLOOKUP(A1596,Customer!$A$2:$H$501,6,FALSE))</f>
        <v>Ohio</v>
      </c>
      <c r="G1596" s="11" t="str">
        <f>VLOOKUP(A1596,Customer!$A$2:$H$501,7,FALSE)</f>
        <v>USA</v>
      </c>
      <c r="H1596" s="11" t="str">
        <f>PROPER(VLOOKUP(A1596,Customer!$A$1:$J$501,10,FALSE))</f>
        <v>Bronze</v>
      </c>
      <c r="I1596" s="11" t="s">
        <v>1714</v>
      </c>
      <c r="J1596" s="11" t="str">
        <f>VLOOKUP(I1596, Product!$A$2:$H$501, 2,FALSE)</f>
        <v>Hydrating Face Cleanser</v>
      </c>
      <c r="K1596" s="11" t="str">
        <f>VLOOKUP(I1596,Product!$A$2:$H$501,3,FALSE)</f>
        <v>Beauty</v>
      </c>
      <c r="L1596" s="11" t="str">
        <f>VLOOKUP(I1596, Product!$A$2:$H$501, 4,FALSE)</f>
        <v>Skincare</v>
      </c>
      <c r="M1596" s="11" t="str">
        <f>VLOOKUP(I1596, Product!$A$2:$H$501,5,FALSE)</f>
        <v>Butler Group</v>
      </c>
      <c r="N1596" s="12">
        <f>VLOOKUP(I1596, Product!$A$2:$I$501,8,FALSE)</f>
        <v>250.41615384615383</v>
      </c>
      <c r="O1596" s="12">
        <f>VLOOKUP(I1596, Product!$A$2:$I$501,9,FALSE)</f>
        <v>159</v>
      </c>
      <c r="P1596" s="11" t="s">
        <v>1789</v>
      </c>
      <c r="Q1596" s="11" t="str">
        <f>VLOOKUP(P1596,Store_Dim!$A$2:$E$21,2,FALSE)</f>
        <v>Hill, Wagner and Ballard</v>
      </c>
      <c r="R1596" s="11" t="str">
        <f>VLOOKUP(P1596,Store_Dim!$A$2:$E$21,3,FALSE)</f>
        <v>East</v>
      </c>
      <c r="S1596" s="11" t="str">
        <f>VLOOKUP(P1596,Store_Dim!$A$2:$E$21,4,FALSE)</f>
        <v>East Davidville</v>
      </c>
      <c r="T1596" s="11" t="str">
        <f>VLOOKUP(P1596,Store_Dim!$A$2:$E$21,5,FALSE)</f>
        <v>Online</v>
      </c>
      <c r="U1596" s="11" t="s">
        <v>2459</v>
      </c>
      <c r="V1596" s="14">
        <f>VLOOKUP(Table1[[#This Row],[Sales_ID]],Sales!$A$2:$O$2001,2,FALSE)</f>
        <v>45338</v>
      </c>
      <c r="W1596" s="15">
        <f>VLOOKUP(Table1[[#This Row],[Sales_ID]],Sales!$A$2:$O$2001,12,FALSE)</f>
        <v>1</v>
      </c>
      <c r="X1596" s="16" t="str">
        <f>TEXT(VLOOKUP(Table1[[#This Row],[Sales_ID]],Sales!$A$2:$O$2001,13,FALSE),"₹#,##0")</f>
        <v>₹343</v>
      </c>
      <c r="Y1596" s="51">
        <f>VLOOKUP(Table1[[#This Row],[Sales_ID]],Sales!$A$2:$O$2001,14,FALSE)</f>
        <v>0.28000000000000003</v>
      </c>
      <c r="Z1596" s="11" t="str">
        <f>VLOOKUP(Table1[[#This Row],[Sales_ID]],Sales!$A$2:$O$2001,10,FALSE)</f>
        <v>PayPal</v>
      </c>
      <c r="AA1596" s="50">
        <f>VLOOKUP(Table1[[#This Row],[Sales_ID]],Sales!$A$2:$O$2001,15,FALSE)</f>
        <v>246.99600000000001</v>
      </c>
    </row>
    <row r="1597" spans="1:27" x14ac:dyDescent="0.3">
      <c r="A1597" s="11" t="s">
        <v>244</v>
      </c>
      <c r="B1597" s="11" t="str">
        <f>PROPER(VLOOKUP(A1597,Customer!$A$2:$J$501,9,FALSE))</f>
        <v>Cody Diaz</v>
      </c>
      <c r="C1597" s="11" t="str">
        <f>PROPER(VLOOKUP(A1597,Customer!$A$2:$H$501,3,FALSE))</f>
        <v>27</v>
      </c>
      <c r="D1597" s="11" t="str">
        <f>PROPER(VLOOKUP(A1597,Customer!$A$2:$H$501,4,FALSE))</f>
        <v>Female</v>
      </c>
      <c r="E1597" s="11" t="str">
        <f>PROPER(VLOOKUP(A1597,Customer!$A$2:$H$501,5,FALSE))</f>
        <v>South Aaronside</v>
      </c>
      <c r="F1597" s="11" t="str">
        <f>PROPER(VLOOKUP(A1597,Customer!$A$2:$H$501,6,FALSE))</f>
        <v>New Hampshire</v>
      </c>
      <c r="G1597" s="11" t="str">
        <f>VLOOKUP(A1597,Customer!$A$2:$H$501,7,FALSE)</f>
        <v>USA</v>
      </c>
      <c r="H1597" s="11" t="str">
        <f>PROPER(VLOOKUP(A1597,Customer!$A$1:$J$501,10,FALSE))</f>
        <v>Silver</v>
      </c>
      <c r="I1597" s="11" t="s">
        <v>1582</v>
      </c>
      <c r="J1597" s="11" t="str">
        <f>VLOOKUP(I1597, Product!$A$2:$H$501, 2,FALSE)</f>
        <v>Soccer Training Cone Set</v>
      </c>
      <c r="K1597" s="11" t="str">
        <f>VLOOKUP(I1597,Product!$A$2:$H$501,3,FALSE)</f>
        <v>Sports</v>
      </c>
      <c r="L1597" s="11" t="str">
        <f>VLOOKUP(I1597, Product!$A$2:$H$501, 4,FALSE)</f>
        <v>Accessories</v>
      </c>
      <c r="M1597" s="11" t="str">
        <f>VLOOKUP(I1597, Product!$A$2:$H$501,5,FALSE)</f>
        <v>Ford, Murphy and Wilson</v>
      </c>
      <c r="N1597" s="12">
        <f>VLOOKUP(I1597, Product!$A$2:$I$501,8,FALSE)</f>
        <v>144.53</v>
      </c>
      <c r="O1597" s="12">
        <f>VLOOKUP(I1597, Product!$A$2:$I$501,9,FALSE)</f>
        <v>367</v>
      </c>
      <c r="P1597" s="11" t="s">
        <v>1769</v>
      </c>
      <c r="Q1597" s="11" t="str">
        <f>VLOOKUP(P1597,Store_Dim!$A$2:$E$21,2,FALSE)</f>
        <v>Alexander Group</v>
      </c>
      <c r="R1597" s="11" t="str">
        <f>VLOOKUP(P1597,Store_Dim!$A$2:$E$21,3,FALSE)</f>
        <v>South</v>
      </c>
      <c r="S1597" s="11" t="str">
        <f>VLOOKUP(P1597,Store_Dim!$A$2:$E$21,4,FALSE)</f>
        <v>Port Sharon</v>
      </c>
      <c r="T1597" s="11" t="str">
        <f>VLOOKUP(P1597,Store_Dim!$A$2:$E$21,5,FALSE)</f>
        <v>Online</v>
      </c>
      <c r="U1597" s="11" t="s">
        <v>2460</v>
      </c>
      <c r="V1597" s="14">
        <f>VLOOKUP(Table1[[#This Row],[Sales_ID]],Sales!$A$2:$O$2001,2,FALSE)</f>
        <v>45642</v>
      </c>
      <c r="W1597" s="15">
        <f>VLOOKUP(Table1[[#This Row],[Sales_ID]],Sales!$A$2:$O$2001,12,FALSE)</f>
        <v>1</v>
      </c>
      <c r="X1597" s="16" t="str">
        <f>TEXT(VLOOKUP(Table1[[#This Row],[Sales_ID]],Sales!$A$2:$O$2001,13,FALSE),"₹#,##0")</f>
        <v>₹373</v>
      </c>
      <c r="Y1597" s="51">
        <f>VLOOKUP(Table1[[#This Row],[Sales_ID]],Sales!$A$2:$O$2001,14,FALSE)</f>
        <v>0.11</v>
      </c>
      <c r="Z1597" s="11" t="str">
        <f>VLOOKUP(Table1[[#This Row],[Sales_ID]],Sales!$A$2:$O$2001,10,FALSE)</f>
        <v>PayPal</v>
      </c>
      <c r="AA1597" s="50">
        <f>VLOOKUP(Table1[[#This Row],[Sales_ID]],Sales!$A$2:$O$2001,15,FALSE)</f>
        <v>332.02339999999998</v>
      </c>
    </row>
    <row r="1598" spans="1:27" x14ac:dyDescent="0.3">
      <c r="A1598" s="11" t="s">
        <v>1278</v>
      </c>
      <c r="B1598" s="11" t="str">
        <f>PROPER(VLOOKUP(A1598,Customer!$A$2:$J$501,9,FALSE))</f>
        <v>Katrina Perez</v>
      </c>
      <c r="C1598" s="11" t="str">
        <f>PROPER(VLOOKUP(A1598,Customer!$A$2:$H$501,3,FALSE))</f>
        <v>63</v>
      </c>
      <c r="D1598" s="11" t="str">
        <f>PROPER(VLOOKUP(A1598,Customer!$A$2:$H$501,4,FALSE))</f>
        <v>Male</v>
      </c>
      <c r="E1598" s="11" t="str">
        <f>PROPER(VLOOKUP(A1598,Customer!$A$2:$H$501,5,FALSE))</f>
        <v>West Rebecca</v>
      </c>
      <c r="F1598" s="11" t="str">
        <f>PROPER(VLOOKUP(A1598,Customer!$A$2:$H$501,6,FALSE))</f>
        <v>Ohio</v>
      </c>
      <c r="G1598" s="11" t="str">
        <f>VLOOKUP(A1598,Customer!$A$2:$H$501,7,FALSE)</f>
        <v>USA</v>
      </c>
      <c r="H1598" s="11" t="str">
        <f>PROPER(VLOOKUP(A1598,Customer!$A$1:$J$501,10,FALSE))</f>
        <v>Silver</v>
      </c>
      <c r="I1598" s="11" t="s">
        <v>1584</v>
      </c>
      <c r="J1598" s="11" t="str">
        <f>VLOOKUP(I1598, Product!$A$2:$H$501, 2,FALSE)</f>
        <v>Women's Denim Jeans</v>
      </c>
      <c r="K1598" s="11" t="str">
        <f>VLOOKUP(I1598,Product!$A$2:$H$501,3,FALSE)</f>
        <v>Clothing</v>
      </c>
      <c r="L1598" s="11" t="str">
        <f>VLOOKUP(I1598, Product!$A$2:$H$501, 4,FALSE)</f>
        <v>Bottoms</v>
      </c>
      <c r="M1598" s="11" t="str">
        <f>VLOOKUP(I1598, Product!$A$2:$H$501,5,FALSE)</f>
        <v>Guerra-Hendrix</v>
      </c>
      <c r="N1598" s="12">
        <f>VLOOKUP(I1598, Product!$A$2:$I$501,8,FALSE)</f>
        <v>265.73266666666666</v>
      </c>
      <c r="O1598" s="12">
        <f>VLOOKUP(I1598, Product!$A$2:$I$501,9,FALSE)</f>
        <v>343</v>
      </c>
      <c r="P1598" s="11" t="s">
        <v>1801</v>
      </c>
      <c r="Q1598" s="11" t="str">
        <f>VLOOKUP(P1598,Store_Dim!$A$2:$E$21,2,FALSE)</f>
        <v>Shelton PLC</v>
      </c>
      <c r="R1598" s="11" t="str">
        <f>VLOOKUP(P1598,Store_Dim!$A$2:$E$21,3,FALSE)</f>
        <v>North</v>
      </c>
      <c r="S1598" s="11" t="str">
        <f>VLOOKUP(P1598,Store_Dim!$A$2:$E$21,4,FALSE)</f>
        <v>East Jenniferstad</v>
      </c>
      <c r="T1598" s="11" t="str">
        <f>VLOOKUP(P1598,Store_Dim!$A$2:$E$21,5,FALSE)</f>
        <v>Flagship</v>
      </c>
      <c r="U1598" s="11" t="s">
        <v>2461</v>
      </c>
      <c r="V1598" s="14">
        <f>VLOOKUP(Table1[[#This Row],[Sales_ID]],Sales!$A$2:$O$2001,2,FALSE)</f>
        <v>45693</v>
      </c>
      <c r="W1598" s="15">
        <f>VLOOKUP(Table1[[#This Row],[Sales_ID]],Sales!$A$2:$O$2001,12,FALSE)</f>
        <v>1</v>
      </c>
      <c r="X1598" s="16" t="str">
        <f>TEXT(VLOOKUP(Table1[[#This Row],[Sales_ID]],Sales!$A$2:$O$2001,13,FALSE),"₹#,##0")</f>
        <v>₹125</v>
      </c>
      <c r="Y1598" s="51">
        <f>VLOOKUP(Table1[[#This Row],[Sales_ID]],Sales!$A$2:$O$2001,14,FALSE)</f>
        <v>7.0000000000000007E-2</v>
      </c>
      <c r="Z1598" s="11" t="str">
        <f>VLOOKUP(Table1[[#This Row],[Sales_ID]],Sales!$A$2:$O$2001,10,FALSE)</f>
        <v>COD</v>
      </c>
      <c r="AA1598" s="50">
        <f>VLOOKUP(Table1[[#This Row],[Sales_ID]],Sales!$A$2:$O$2001,15,FALSE)</f>
        <v>116.23139999999999</v>
      </c>
    </row>
    <row r="1599" spans="1:27" x14ac:dyDescent="0.3">
      <c r="A1599" s="11" t="s">
        <v>866</v>
      </c>
      <c r="B1599" s="11" t="str">
        <f>PROPER(VLOOKUP(A1599,Customer!$A$2:$J$501,9,FALSE))</f>
        <v>Adam Rowland</v>
      </c>
      <c r="C1599" s="11" t="str">
        <f>PROPER(VLOOKUP(A1599,Customer!$A$2:$H$501,3,FALSE))</f>
        <v>48</v>
      </c>
      <c r="D1599" s="11" t="str">
        <f>PROPER(VLOOKUP(A1599,Customer!$A$2:$H$501,4,FALSE))</f>
        <v>Female</v>
      </c>
      <c r="E1599" s="11" t="str">
        <f>PROPER(VLOOKUP(A1599,Customer!$A$2:$H$501,5,FALSE))</f>
        <v>Welchview</v>
      </c>
      <c r="F1599" s="11" t="str">
        <f>PROPER(VLOOKUP(A1599,Customer!$A$2:$H$501,6,FALSE))</f>
        <v>California</v>
      </c>
      <c r="G1599" s="11" t="str">
        <f>VLOOKUP(A1599,Customer!$A$2:$H$501,7,FALSE)</f>
        <v>USA</v>
      </c>
      <c r="H1599" s="11" t="str">
        <f>PROPER(VLOOKUP(A1599,Customer!$A$1:$J$501,10,FALSE))</f>
        <v>Gold</v>
      </c>
      <c r="I1599" s="11" t="s">
        <v>1694</v>
      </c>
      <c r="J1599" s="11" t="str">
        <f>VLOOKUP(I1599, Product!$A$2:$H$501, 2,FALSE)</f>
        <v>Shin Guards – Adult</v>
      </c>
      <c r="K1599" s="11" t="str">
        <f>VLOOKUP(I1599,Product!$A$2:$H$501,3,FALSE)</f>
        <v>Sports</v>
      </c>
      <c r="L1599" s="11" t="str">
        <f>VLOOKUP(I1599, Product!$A$2:$H$501, 4,FALSE)</f>
        <v>Team Sports</v>
      </c>
      <c r="M1599" s="11" t="str">
        <f>VLOOKUP(I1599, Product!$A$2:$H$501,5,FALSE)</f>
        <v>French Ltd</v>
      </c>
      <c r="N1599" s="12">
        <f>VLOOKUP(I1599, Product!$A$2:$I$501,8,FALSE)</f>
        <v>107.06</v>
      </c>
      <c r="O1599" s="12">
        <f>VLOOKUP(I1599, Product!$A$2:$I$501,9,FALSE)</f>
        <v>359</v>
      </c>
      <c r="P1599" s="11" t="s">
        <v>1813</v>
      </c>
      <c r="Q1599" s="11" t="str">
        <f>VLOOKUP(P1599,Store_Dim!$A$2:$E$21,2,FALSE)</f>
        <v>Mann-Austin</v>
      </c>
      <c r="R1599" s="11" t="str">
        <f>VLOOKUP(P1599,Store_Dim!$A$2:$E$21,3,FALSE)</f>
        <v>East</v>
      </c>
      <c r="S1599" s="11" t="str">
        <f>VLOOKUP(P1599,Store_Dim!$A$2:$E$21,4,FALSE)</f>
        <v>Vasquezborough</v>
      </c>
      <c r="T1599" s="11" t="str">
        <f>VLOOKUP(P1599,Store_Dim!$A$2:$E$21,5,FALSE)</f>
        <v>Online</v>
      </c>
      <c r="U1599" s="11" t="s">
        <v>2462</v>
      </c>
      <c r="V1599" s="14">
        <f>VLOOKUP(Table1[[#This Row],[Sales_ID]],Sales!$A$2:$O$2001,2,FALSE)</f>
        <v>45763</v>
      </c>
      <c r="W1599" s="15">
        <f>VLOOKUP(Table1[[#This Row],[Sales_ID]],Sales!$A$2:$O$2001,12,FALSE)</f>
        <v>4</v>
      </c>
      <c r="X1599" s="16" t="str">
        <f>TEXT(VLOOKUP(Table1[[#This Row],[Sales_ID]],Sales!$A$2:$O$2001,13,FALSE),"₹#,##0")</f>
        <v>₹221</v>
      </c>
      <c r="Y1599" s="51">
        <f>VLOOKUP(Table1[[#This Row],[Sales_ID]],Sales!$A$2:$O$2001,14,FALSE)</f>
        <v>0.26</v>
      </c>
      <c r="Z1599" s="11" t="str">
        <f>VLOOKUP(Table1[[#This Row],[Sales_ID]],Sales!$A$2:$O$2001,10,FALSE)</f>
        <v>PayPal</v>
      </c>
      <c r="AA1599" s="50">
        <f>VLOOKUP(Table1[[#This Row],[Sales_ID]],Sales!$A$2:$O$2001,15,FALSE)</f>
        <v>655.61040000000003</v>
      </c>
    </row>
    <row r="1600" spans="1:27" x14ac:dyDescent="0.3">
      <c r="A1600" s="11" t="s">
        <v>565</v>
      </c>
      <c r="B1600" s="11" t="str">
        <f>PROPER(VLOOKUP(A1600,Customer!$A$2:$J$501,9,FALSE))</f>
        <v>Christopher Garcia Dds</v>
      </c>
      <c r="C1600" s="11" t="str">
        <f>PROPER(VLOOKUP(A1600,Customer!$A$2:$H$501,3,FALSE))</f>
        <v>18</v>
      </c>
      <c r="D1600" s="11" t="str">
        <f>PROPER(VLOOKUP(A1600,Customer!$A$2:$H$501,4,FALSE))</f>
        <v>Male</v>
      </c>
      <c r="E1600" s="11" t="str">
        <f>PROPER(VLOOKUP(A1600,Customer!$A$2:$H$501,5,FALSE))</f>
        <v>New Joseph</v>
      </c>
      <c r="F1600" s="11" t="str">
        <f>PROPER(VLOOKUP(A1600,Customer!$A$2:$H$501,6,FALSE))</f>
        <v>Missouri</v>
      </c>
      <c r="G1600" s="11" t="str">
        <f>VLOOKUP(A1600,Customer!$A$2:$H$501,7,FALSE)</f>
        <v>USA</v>
      </c>
      <c r="H1600" s="11" t="str">
        <f>PROPER(VLOOKUP(A1600,Customer!$A$1:$J$501,10,FALSE))</f>
        <v>Gold</v>
      </c>
      <c r="I1600" s="11" t="s">
        <v>1594</v>
      </c>
      <c r="J1600" s="11" t="str">
        <f>VLOOKUP(I1600, Product!$A$2:$H$501, 2,FALSE)</f>
        <v>Men's Formal Shirt</v>
      </c>
      <c r="K1600" s="11" t="str">
        <f>VLOOKUP(I1600,Product!$A$2:$H$501,3,FALSE)</f>
        <v>Clothing</v>
      </c>
      <c r="L1600" s="11" t="str">
        <f>VLOOKUP(I1600, Product!$A$2:$H$501, 4,FALSE)</f>
        <v>Tops</v>
      </c>
      <c r="M1600" s="11" t="str">
        <f>VLOOKUP(I1600, Product!$A$2:$H$501,5,FALSE)</f>
        <v>Moon, Mora and Santos</v>
      </c>
      <c r="N1600" s="12">
        <f>VLOOKUP(I1600, Product!$A$2:$I$501,8,FALSE)</f>
        <v>265.73266666666666</v>
      </c>
      <c r="O1600" s="12">
        <f>VLOOKUP(I1600, Product!$A$2:$I$501,9,FALSE)</f>
        <v>360</v>
      </c>
      <c r="P1600" s="11" t="s">
        <v>1801</v>
      </c>
      <c r="Q1600" s="11" t="str">
        <f>VLOOKUP(P1600,Store_Dim!$A$2:$E$21,2,FALSE)</f>
        <v>Shelton PLC</v>
      </c>
      <c r="R1600" s="11" t="str">
        <f>VLOOKUP(P1600,Store_Dim!$A$2:$E$21,3,FALSE)</f>
        <v>North</v>
      </c>
      <c r="S1600" s="11" t="str">
        <f>VLOOKUP(P1600,Store_Dim!$A$2:$E$21,4,FALSE)</f>
        <v>East Jenniferstad</v>
      </c>
      <c r="T1600" s="11" t="str">
        <f>VLOOKUP(P1600,Store_Dim!$A$2:$E$21,5,FALSE)</f>
        <v>Flagship</v>
      </c>
      <c r="U1600" s="11" t="s">
        <v>2463</v>
      </c>
      <c r="V1600" s="14">
        <f>VLOOKUP(Table1[[#This Row],[Sales_ID]],Sales!$A$2:$O$2001,2,FALSE)</f>
        <v>45572</v>
      </c>
      <c r="W1600" s="15">
        <f>VLOOKUP(Table1[[#This Row],[Sales_ID]],Sales!$A$2:$O$2001,12,FALSE)</f>
        <v>1</v>
      </c>
      <c r="X1600" s="16" t="str">
        <f>TEXT(VLOOKUP(Table1[[#This Row],[Sales_ID]],Sales!$A$2:$O$2001,13,FALSE),"₹#,##0")</f>
        <v>₹563</v>
      </c>
      <c r="Y1600" s="51">
        <f>VLOOKUP(Table1[[#This Row],[Sales_ID]],Sales!$A$2:$O$2001,14,FALSE)</f>
        <v>0.01</v>
      </c>
      <c r="Z1600" s="11" t="str">
        <f>VLOOKUP(Table1[[#This Row],[Sales_ID]],Sales!$A$2:$O$2001,10,FALSE)</f>
        <v>PayPal</v>
      </c>
      <c r="AA1600" s="50">
        <f>VLOOKUP(Table1[[#This Row],[Sales_ID]],Sales!$A$2:$O$2001,15,FALSE)</f>
        <v>557.68680000000006</v>
      </c>
    </row>
    <row r="1601" spans="1:27" x14ac:dyDescent="0.3">
      <c r="A1601" s="11" t="s">
        <v>1217</v>
      </c>
      <c r="B1601" s="11" t="str">
        <f>PROPER(VLOOKUP(A1601,Customer!$A$2:$J$501,9,FALSE))</f>
        <v>Daniel Bell</v>
      </c>
      <c r="C1601" s="11" t="str">
        <f>PROPER(VLOOKUP(A1601,Customer!$A$2:$H$501,3,FALSE))</f>
        <v>56</v>
      </c>
      <c r="D1601" s="11" t="str">
        <f>PROPER(VLOOKUP(A1601,Customer!$A$2:$H$501,4,FALSE))</f>
        <v>Male</v>
      </c>
      <c r="E1601" s="11" t="str">
        <f>PROPER(VLOOKUP(A1601,Customer!$A$2:$H$501,5,FALSE))</f>
        <v>Deniseberg</v>
      </c>
      <c r="F1601" s="11" t="str">
        <f>PROPER(VLOOKUP(A1601,Customer!$A$2:$H$501,6,FALSE))</f>
        <v>Arkansas</v>
      </c>
      <c r="G1601" s="11" t="str">
        <f>VLOOKUP(A1601,Customer!$A$2:$H$501,7,FALSE)</f>
        <v>USA</v>
      </c>
      <c r="H1601" s="11" t="str">
        <f>PROPER(VLOOKUP(A1601,Customer!$A$1:$J$501,10,FALSE))</f>
        <v>Silver</v>
      </c>
      <c r="I1601" s="11" t="s">
        <v>1570</v>
      </c>
      <c r="J1601" s="11" t="str">
        <f>VLOOKUP(I1601, Product!$A$2:$H$501, 2,FALSE)</f>
        <v>HD Smart TV Stick</v>
      </c>
      <c r="K1601" s="11" t="str">
        <f>VLOOKUP(I1601,Product!$A$2:$H$501,3,FALSE)</f>
        <v>Electronics</v>
      </c>
      <c r="L1601" s="11" t="str">
        <f>VLOOKUP(I1601, Product!$A$2:$H$501, 4,FALSE)</f>
        <v>Accessories</v>
      </c>
      <c r="M1601" s="11" t="str">
        <f>VLOOKUP(I1601, Product!$A$2:$H$501,5,FALSE)</f>
        <v>Gibson, Hobbs and Weaver</v>
      </c>
      <c r="N1601" s="12">
        <f>VLOOKUP(I1601, Product!$A$2:$I$501,8,FALSE)</f>
        <v>449.4</v>
      </c>
      <c r="O1601" s="12">
        <f>VLOOKUP(I1601, Product!$A$2:$I$501,9,FALSE)</f>
        <v>274.7</v>
      </c>
      <c r="P1601" s="11" t="s">
        <v>1752</v>
      </c>
      <c r="Q1601" s="11" t="str">
        <f>VLOOKUP(P1601,Store_Dim!$A$2:$E$21,2,FALSE)</f>
        <v>Rivera-Warner</v>
      </c>
      <c r="R1601" s="11" t="str">
        <f>VLOOKUP(P1601,Store_Dim!$A$2:$E$21,3,FALSE)</f>
        <v>East</v>
      </c>
      <c r="S1601" s="11" t="str">
        <f>VLOOKUP(P1601,Store_Dim!$A$2:$E$21,4,FALSE)</f>
        <v>Washingtonfurt</v>
      </c>
      <c r="T1601" s="11" t="str">
        <f>VLOOKUP(P1601,Store_Dim!$A$2:$E$21,5,FALSE)</f>
        <v>Flagship</v>
      </c>
      <c r="U1601" s="11" t="s">
        <v>2464</v>
      </c>
      <c r="V1601" s="14">
        <f>VLOOKUP(Table1[[#This Row],[Sales_ID]],Sales!$A$2:$O$2001,2,FALSE)</f>
        <v>45338</v>
      </c>
      <c r="W1601" s="15">
        <f>VLOOKUP(Table1[[#This Row],[Sales_ID]],Sales!$A$2:$O$2001,12,FALSE)</f>
        <v>1</v>
      </c>
      <c r="X1601" s="16" t="str">
        <f>TEXT(VLOOKUP(Table1[[#This Row],[Sales_ID]],Sales!$A$2:$O$2001,13,FALSE),"₹#,##0")</f>
        <v>₹363</v>
      </c>
      <c r="Y1601" s="51">
        <f>VLOOKUP(Table1[[#This Row],[Sales_ID]],Sales!$A$2:$O$2001,14,FALSE)</f>
        <v>0.27</v>
      </c>
      <c r="Z1601" s="11" t="str">
        <f>VLOOKUP(Table1[[#This Row],[Sales_ID]],Sales!$A$2:$O$2001,10,FALSE)</f>
        <v>Credit Card</v>
      </c>
      <c r="AA1601" s="50">
        <f>VLOOKUP(Table1[[#This Row],[Sales_ID]],Sales!$A$2:$O$2001,15,FALSE)</f>
        <v>264.93889999999999</v>
      </c>
    </row>
    <row r="1602" spans="1:27" x14ac:dyDescent="0.3">
      <c r="A1602" s="11" t="s">
        <v>1056</v>
      </c>
      <c r="B1602" s="11" t="str">
        <f>PROPER(VLOOKUP(A1602,Customer!$A$2:$J$501,9,FALSE))</f>
        <v>John Jones</v>
      </c>
      <c r="C1602" s="11" t="str">
        <f>PROPER(VLOOKUP(A1602,Customer!$A$2:$H$501,3,FALSE))</f>
        <v>58</v>
      </c>
      <c r="D1602" s="11" t="str">
        <f>PROPER(VLOOKUP(A1602,Customer!$A$2:$H$501,4,FALSE))</f>
        <v>Female</v>
      </c>
      <c r="E1602" s="11" t="str">
        <f>PROPER(VLOOKUP(A1602,Customer!$A$2:$H$501,5,FALSE))</f>
        <v>North Michaelborough</v>
      </c>
      <c r="F1602" s="11" t="str">
        <f>PROPER(VLOOKUP(A1602,Customer!$A$2:$H$501,6,FALSE))</f>
        <v>Oregon</v>
      </c>
      <c r="G1602" s="11" t="str">
        <f>VLOOKUP(A1602,Customer!$A$2:$H$501,7,FALSE)</f>
        <v>USA</v>
      </c>
      <c r="H1602" s="11" t="str">
        <f>PROPER(VLOOKUP(A1602,Customer!$A$1:$J$501,10,FALSE))</f>
        <v>Silver</v>
      </c>
      <c r="I1602" s="11" t="s">
        <v>1570</v>
      </c>
      <c r="J1602" s="11" t="str">
        <f>VLOOKUP(I1602, Product!$A$2:$H$501, 2,FALSE)</f>
        <v>HD Smart TV Stick</v>
      </c>
      <c r="K1602" s="11" t="str">
        <f>VLOOKUP(I1602,Product!$A$2:$H$501,3,FALSE)</f>
        <v>Electronics</v>
      </c>
      <c r="L1602" s="11" t="str">
        <f>VLOOKUP(I1602, Product!$A$2:$H$501, 4,FALSE)</f>
        <v>Accessories</v>
      </c>
      <c r="M1602" s="11" t="str">
        <f>VLOOKUP(I1602, Product!$A$2:$H$501,5,FALSE)</f>
        <v>Gibson, Hobbs and Weaver</v>
      </c>
      <c r="N1602" s="12">
        <f>VLOOKUP(I1602, Product!$A$2:$I$501,8,FALSE)</f>
        <v>449.4</v>
      </c>
      <c r="O1602" s="12">
        <f>VLOOKUP(I1602, Product!$A$2:$I$501,9,FALSE)</f>
        <v>274.7</v>
      </c>
      <c r="P1602" s="11" t="s">
        <v>1801</v>
      </c>
      <c r="Q1602" s="11" t="str">
        <f>VLOOKUP(P1602,Store_Dim!$A$2:$E$21,2,FALSE)</f>
        <v>Shelton PLC</v>
      </c>
      <c r="R1602" s="11" t="str">
        <f>VLOOKUP(P1602,Store_Dim!$A$2:$E$21,3,FALSE)</f>
        <v>North</v>
      </c>
      <c r="S1602" s="11" t="str">
        <f>VLOOKUP(P1602,Store_Dim!$A$2:$E$21,4,FALSE)</f>
        <v>East Jenniferstad</v>
      </c>
      <c r="T1602" s="11" t="str">
        <f>VLOOKUP(P1602,Store_Dim!$A$2:$E$21,5,FALSE)</f>
        <v>Flagship</v>
      </c>
      <c r="U1602" s="11" t="s">
        <v>2465</v>
      </c>
      <c r="V1602" s="14">
        <f>VLOOKUP(Table1[[#This Row],[Sales_ID]],Sales!$A$2:$O$2001,2,FALSE)</f>
        <v>45373</v>
      </c>
      <c r="W1602" s="15">
        <f>VLOOKUP(Table1[[#This Row],[Sales_ID]],Sales!$A$2:$O$2001,12,FALSE)</f>
        <v>4</v>
      </c>
      <c r="X1602" s="16" t="str">
        <f>TEXT(VLOOKUP(Table1[[#This Row],[Sales_ID]],Sales!$A$2:$O$2001,13,FALSE),"₹#,##0")</f>
        <v>₹369</v>
      </c>
      <c r="Y1602" s="51">
        <f>VLOOKUP(Table1[[#This Row],[Sales_ID]],Sales!$A$2:$O$2001,14,FALSE)</f>
        <v>0.18</v>
      </c>
      <c r="Z1602" s="11" t="str">
        <f>VLOOKUP(Table1[[#This Row],[Sales_ID]],Sales!$A$2:$O$2001,10,FALSE)</f>
        <v>COD</v>
      </c>
      <c r="AA1602" s="50">
        <f>VLOOKUP(Table1[[#This Row],[Sales_ID]],Sales!$A$2:$O$2001,15,FALSE)</f>
        <v>1211.0416</v>
      </c>
    </row>
    <row r="1603" spans="1:27" x14ac:dyDescent="0.3">
      <c r="A1603" s="11" t="s">
        <v>815</v>
      </c>
      <c r="B1603" s="11" t="str">
        <f>PROPER(VLOOKUP(A1603,Customer!$A$2:$J$501,9,FALSE))</f>
        <v>Damon Perez</v>
      </c>
      <c r="C1603" s="11" t="str">
        <f>PROPER(VLOOKUP(A1603,Customer!$A$2:$H$501,3,FALSE))</f>
        <v>21</v>
      </c>
      <c r="D1603" s="11" t="str">
        <f>PROPER(VLOOKUP(A1603,Customer!$A$2:$H$501,4,FALSE))</f>
        <v>Male</v>
      </c>
      <c r="E1603" s="11" t="str">
        <f>PROPER(VLOOKUP(A1603,Customer!$A$2:$H$501,5,FALSE))</f>
        <v>Jasonton</v>
      </c>
      <c r="F1603" s="11" t="str">
        <f>PROPER(VLOOKUP(A1603,Customer!$A$2:$H$501,6,FALSE))</f>
        <v>Ohio</v>
      </c>
      <c r="G1603" s="11" t="str">
        <f>VLOOKUP(A1603,Customer!$A$2:$H$501,7,FALSE)</f>
        <v>USA</v>
      </c>
      <c r="H1603" s="11" t="str">
        <f>PROPER(VLOOKUP(A1603,Customer!$A$1:$J$501,10,FALSE))</f>
        <v>Gold</v>
      </c>
      <c r="I1603" s="11" t="s">
        <v>1654</v>
      </c>
      <c r="J1603" s="11" t="str">
        <f>VLOOKUP(I1603, Product!$A$2:$H$501, 2,FALSE)</f>
        <v>Men's Track Pants</v>
      </c>
      <c r="K1603" s="11" t="str">
        <f>VLOOKUP(I1603,Product!$A$2:$H$501,3,FALSE)</f>
        <v>Clothing</v>
      </c>
      <c r="L1603" s="11" t="str">
        <f>VLOOKUP(I1603, Product!$A$2:$H$501, 4,FALSE)</f>
        <v>Bottoms</v>
      </c>
      <c r="M1603" s="11" t="str">
        <f>VLOOKUP(I1603, Product!$A$2:$H$501,5,FALSE)</f>
        <v>Hamilton, Woods and Walker</v>
      </c>
      <c r="N1603" s="12">
        <f>VLOOKUP(I1603, Product!$A$2:$I$501,8,FALSE)</f>
        <v>386.56</v>
      </c>
      <c r="O1603" s="12">
        <f>VLOOKUP(I1603, Product!$A$2:$I$501,9,FALSE)</f>
        <v>125</v>
      </c>
      <c r="P1603" s="11" t="s">
        <v>1789</v>
      </c>
      <c r="Q1603" s="11" t="str">
        <f>VLOOKUP(P1603,Store_Dim!$A$2:$E$21,2,FALSE)</f>
        <v>Hill, Wagner and Ballard</v>
      </c>
      <c r="R1603" s="11" t="str">
        <f>VLOOKUP(P1603,Store_Dim!$A$2:$E$21,3,FALSE)</f>
        <v>East</v>
      </c>
      <c r="S1603" s="11" t="str">
        <f>VLOOKUP(P1603,Store_Dim!$A$2:$E$21,4,FALSE)</f>
        <v>East Davidville</v>
      </c>
      <c r="T1603" s="11" t="str">
        <f>VLOOKUP(P1603,Store_Dim!$A$2:$E$21,5,FALSE)</f>
        <v>Online</v>
      </c>
      <c r="U1603" s="11" t="s">
        <v>1890</v>
      </c>
      <c r="V1603" s="14">
        <f>VLOOKUP(Table1[[#This Row],[Sales_ID]],Sales!$A$2:$O$2001,2,FALSE)</f>
        <v>45914</v>
      </c>
      <c r="W1603" s="15">
        <f>VLOOKUP(Table1[[#This Row],[Sales_ID]],Sales!$A$2:$O$2001,12,FALSE)</f>
        <v>3</v>
      </c>
      <c r="X1603" s="16" t="str">
        <f>TEXT(VLOOKUP(Table1[[#This Row],[Sales_ID]],Sales!$A$2:$O$2001,13,FALSE),"₹#,##0")</f>
        <v>₹480</v>
      </c>
      <c r="Y1603" s="51">
        <f>VLOOKUP(Table1[[#This Row],[Sales_ID]],Sales!$A$2:$O$2001,14,FALSE)</f>
        <v>0.01</v>
      </c>
      <c r="Z1603" s="11" t="str">
        <f>VLOOKUP(Table1[[#This Row],[Sales_ID]],Sales!$A$2:$O$2001,10,FALSE)</f>
        <v>Credit Card</v>
      </c>
      <c r="AA1603" s="50">
        <f>VLOOKUP(Table1[[#This Row],[Sales_ID]],Sales!$A$2:$O$2001,15,FALSE)</f>
        <v>1078.9595350000002</v>
      </c>
    </row>
    <row r="1604" spans="1:27" x14ac:dyDescent="0.3">
      <c r="A1604" s="11" t="s">
        <v>1275</v>
      </c>
      <c r="B1604" s="11" t="str">
        <f>PROPER(VLOOKUP(A1604,Customer!$A$2:$J$501,9,FALSE))</f>
        <v>Jackie Thompson</v>
      </c>
      <c r="C1604" s="11" t="str">
        <f>PROPER(VLOOKUP(A1604,Customer!$A$2:$H$501,3,FALSE))</f>
        <v>48</v>
      </c>
      <c r="D1604" s="11" t="str">
        <f>PROPER(VLOOKUP(A1604,Customer!$A$2:$H$501,4,FALSE))</f>
        <v>Female</v>
      </c>
      <c r="E1604" s="11" t="str">
        <f>PROPER(VLOOKUP(A1604,Customer!$A$2:$H$501,5,FALSE))</f>
        <v>South Edwin</v>
      </c>
      <c r="F1604" s="11" t="str">
        <f>PROPER(VLOOKUP(A1604,Customer!$A$2:$H$501,6,FALSE))</f>
        <v>New Jersey</v>
      </c>
      <c r="G1604" s="11" t="str">
        <f>VLOOKUP(A1604,Customer!$A$2:$H$501,7,FALSE)</f>
        <v>USA</v>
      </c>
      <c r="H1604" s="11" t="str">
        <f>PROPER(VLOOKUP(A1604,Customer!$A$1:$J$501,10,FALSE))</f>
        <v>Bronze</v>
      </c>
      <c r="I1604" s="11" t="s">
        <v>1740</v>
      </c>
      <c r="J1604" s="11" t="str">
        <f>VLOOKUP(I1604, Product!$A$2:$H$501, 2,FALSE)</f>
        <v>Women's Formal Blazer</v>
      </c>
      <c r="K1604" s="11" t="str">
        <f>VLOOKUP(I1604,Product!$A$2:$H$501,3,FALSE)</f>
        <v>Clothing</v>
      </c>
      <c r="L1604" s="11" t="str">
        <f>VLOOKUP(I1604, Product!$A$2:$H$501, 4,FALSE)</f>
        <v>Outerwear</v>
      </c>
      <c r="M1604" s="11" t="str">
        <f>VLOOKUP(I1604, Product!$A$2:$H$501,5,FALSE)</f>
        <v>Phillips and Sons</v>
      </c>
      <c r="N1604" s="12">
        <f>VLOOKUP(I1604, Product!$A$2:$I$501,8,FALSE)</f>
        <v>358.47</v>
      </c>
      <c r="O1604" s="12">
        <f>VLOOKUP(I1604, Product!$A$2:$I$501,9,FALSE)</f>
        <v>143</v>
      </c>
      <c r="P1604" s="11" t="s">
        <v>1799</v>
      </c>
      <c r="Q1604" s="11" t="str">
        <f>VLOOKUP(P1604,Store_Dim!$A$2:$E$21,2,FALSE)</f>
        <v>Mcdonald Inc</v>
      </c>
      <c r="R1604" s="11" t="str">
        <f>VLOOKUP(P1604,Store_Dim!$A$2:$E$21,3,FALSE)</f>
        <v>South</v>
      </c>
      <c r="S1604" s="11" t="str">
        <f>VLOOKUP(P1604,Store_Dim!$A$2:$E$21,4,FALSE)</f>
        <v>Christopherland</v>
      </c>
      <c r="T1604" s="11" t="str">
        <f>VLOOKUP(P1604,Store_Dim!$A$2:$E$21,5,FALSE)</f>
        <v>Outlet</v>
      </c>
      <c r="U1604" s="11" t="s">
        <v>2466</v>
      </c>
      <c r="V1604" s="14">
        <f>VLOOKUP(Table1[[#This Row],[Sales_ID]],Sales!$A$2:$O$2001,2,FALSE)</f>
        <v>45590</v>
      </c>
      <c r="W1604" s="15">
        <f>VLOOKUP(Table1[[#This Row],[Sales_ID]],Sales!$A$2:$O$2001,12,FALSE)</f>
        <v>3</v>
      </c>
      <c r="X1604" s="16" t="str">
        <f>TEXT(VLOOKUP(Table1[[#This Row],[Sales_ID]],Sales!$A$2:$O$2001,13,FALSE),"₹#,##0")</f>
        <v>₹951</v>
      </c>
      <c r="Y1604" s="51">
        <f>VLOOKUP(Table1[[#This Row],[Sales_ID]],Sales!$A$2:$O$2001,14,FALSE)</f>
        <v>0.06</v>
      </c>
      <c r="Z1604" s="11" t="str">
        <f>VLOOKUP(Table1[[#This Row],[Sales_ID]],Sales!$A$2:$O$2001,10,FALSE)</f>
        <v>PayPal</v>
      </c>
      <c r="AA1604" s="50">
        <f>VLOOKUP(Table1[[#This Row],[Sales_ID]],Sales!$A$2:$O$2001,15,FALSE)</f>
        <v>2681.3406</v>
      </c>
    </row>
    <row r="1605" spans="1:27" x14ac:dyDescent="0.3">
      <c r="A1605" s="11" t="s">
        <v>484</v>
      </c>
      <c r="B1605" s="11" t="str">
        <f>PROPER(VLOOKUP(A1605,Customer!$A$2:$J$501,9,FALSE))</f>
        <v>Carlos Skinner</v>
      </c>
      <c r="C1605" s="11" t="str">
        <f>PROPER(VLOOKUP(A1605,Customer!$A$2:$H$501,3,FALSE))</f>
        <v>46</v>
      </c>
      <c r="D1605" s="11" t="str">
        <f>PROPER(VLOOKUP(A1605,Customer!$A$2:$H$501,4,FALSE))</f>
        <v>Male</v>
      </c>
      <c r="E1605" s="11" t="str">
        <f>PROPER(VLOOKUP(A1605,Customer!$A$2:$H$501,5,FALSE))</f>
        <v>Dwaynemouth</v>
      </c>
      <c r="F1605" s="11" t="str">
        <f>PROPER(VLOOKUP(A1605,Customer!$A$2:$H$501,6,FALSE))</f>
        <v>Alabama</v>
      </c>
      <c r="G1605" s="11" t="str">
        <f>VLOOKUP(A1605,Customer!$A$2:$H$501,7,FALSE)</f>
        <v>USA</v>
      </c>
      <c r="H1605" s="11" t="str">
        <f>PROPER(VLOOKUP(A1605,Customer!$A$1:$J$501,10,FALSE))</f>
        <v>Bronze</v>
      </c>
      <c r="I1605" s="11" t="s">
        <v>1622</v>
      </c>
      <c r="J1605" s="11" t="str">
        <f>VLOOKUP(I1605, Product!$A$2:$H$501, 2,FALSE)</f>
        <v>Men's Casual Sneakers</v>
      </c>
      <c r="K1605" s="11" t="str">
        <f>VLOOKUP(I1605,Product!$A$2:$H$501,3,FALSE)</f>
        <v>Clothing</v>
      </c>
      <c r="L1605" s="11" t="str">
        <f>VLOOKUP(I1605, Product!$A$2:$H$501, 4,FALSE)</f>
        <v>Footwear</v>
      </c>
      <c r="M1605" s="11" t="str">
        <f>VLOOKUP(I1605, Product!$A$2:$H$501,5,FALSE)</f>
        <v>Hogan-Lee</v>
      </c>
      <c r="N1605" s="12">
        <f>VLOOKUP(I1605, Product!$A$2:$I$501,8,FALSE)</f>
        <v>353.47</v>
      </c>
      <c r="O1605" s="12">
        <f>VLOOKUP(I1605, Product!$A$2:$I$501,9,FALSE)</f>
        <v>214</v>
      </c>
      <c r="P1605" s="11" t="s">
        <v>1797</v>
      </c>
      <c r="Q1605" s="11" t="str">
        <f>VLOOKUP(P1605,Store_Dim!$A$2:$E$21,2,FALSE)</f>
        <v>Gardner, Humphrey and Contreras</v>
      </c>
      <c r="R1605" s="11" t="str">
        <f>VLOOKUP(P1605,Store_Dim!$A$2:$E$21,3,FALSE)</f>
        <v>East</v>
      </c>
      <c r="S1605" s="11" t="str">
        <f>VLOOKUP(P1605,Store_Dim!$A$2:$E$21,4,FALSE)</f>
        <v>Johnsonville</v>
      </c>
      <c r="T1605" s="11" t="str">
        <f>VLOOKUP(P1605,Store_Dim!$A$2:$E$21,5,FALSE)</f>
        <v>Flagship</v>
      </c>
      <c r="U1605" s="11" t="s">
        <v>2467</v>
      </c>
      <c r="V1605" s="14">
        <f>VLOOKUP(Table1[[#This Row],[Sales_ID]],Sales!$A$2:$O$2001,2,FALSE)</f>
        <v>45365</v>
      </c>
      <c r="W1605" s="15">
        <f>VLOOKUP(Table1[[#This Row],[Sales_ID]],Sales!$A$2:$O$2001,12,FALSE)</f>
        <v>3</v>
      </c>
      <c r="X1605" s="16" t="str">
        <f>TEXT(VLOOKUP(Table1[[#This Row],[Sales_ID]],Sales!$A$2:$O$2001,13,FALSE),"₹#,##0")</f>
        <v>₹339</v>
      </c>
      <c r="Y1605" s="51">
        <f>VLOOKUP(Table1[[#This Row],[Sales_ID]],Sales!$A$2:$O$2001,14,FALSE)</f>
        <v>0.01</v>
      </c>
      <c r="Z1605" s="11" t="str">
        <f>VLOOKUP(Table1[[#This Row],[Sales_ID]],Sales!$A$2:$O$2001,10,FALSE)</f>
        <v>Credit Card</v>
      </c>
      <c r="AA1605" s="50">
        <f>VLOOKUP(Table1[[#This Row],[Sales_ID]],Sales!$A$2:$O$2001,15,FALSE)</f>
        <v>1006.2063000000001</v>
      </c>
    </row>
    <row r="1606" spans="1:27" x14ac:dyDescent="0.3">
      <c r="A1606" s="11" t="s">
        <v>493</v>
      </c>
      <c r="B1606" s="11" t="str">
        <f>PROPER(VLOOKUP(A1606,Customer!$A$2:$J$501,9,FALSE))</f>
        <v>Edward Rivera</v>
      </c>
      <c r="C1606" s="11" t="str">
        <f>PROPER(VLOOKUP(A1606,Customer!$A$2:$H$501,3,FALSE))</f>
        <v>32</v>
      </c>
      <c r="D1606" s="11" t="str">
        <f>PROPER(VLOOKUP(A1606,Customer!$A$2:$H$501,4,FALSE))</f>
        <v>Female</v>
      </c>
      <c r="E1606" s="11" t="str">
        <f>PROPER(VLOOKUP(A1606,Customer!$A$2:$H$501,5,FALSE))</f>
        <v>Chungmouth</v>
      </c>
      <c r="F1606" s="11" t="str">
        <f>PROPER(VLOOKUP(A1606,Customer!$A$2:$H$501,6,FALSE))</f>
        <v>South Carolina</v>
      </c>
      <c r="G1606" s="11" t="str">
        <f>VLOOKUP(A1606,Customer!$A$2:$H$501,7,FALSE)</f>
        <v>USA</v>
      </c>
      <c r="H1606" s="11" t="str">
        <f>PROPER(VLOOKUP(A1606,Customer!$A$1:$J$501,10,FALSE))</f>
        <v>Gold</v>
      </c>
      <c r="I1606" s="11" t="s">
        <v>1728</v>
      </c>
      <c r="J1606" s="11" t="str">
        <f>VLOOKUP(I1606, Product!$A$2:$H$501, 2,FALSE)</f>
        <v>Gaming Mouse Pad XL</v>
      </c>
      <c r="K1606" s="11" t="str">
        <f>VLOOKUP(I1606,Product!$A$2:$H$501,3,FALSE)</f>
        <v>Electronics</v>
      </c>
      <c r="L1606" s="11" t="str">
        <f>VLOOKUP(I1606, Product!$A$2:$H$501, 4,FALSE)</f>
        <v>Accessories</v>
      </c>
      <c r="M1606" s="11" t="str">
        <f>VLOOKUP(I1606, Product!$A$2:$H$501,5,FALSE)</f>
        <v>Sharp, Taylor and Rodriguez</v>
      </c>
      <c r="N1606" s="12">
        <f>VLOOKUP(I1606, Product!$A$2:$I$501,8,FALSE)</f>
        <v>340.14</v>
      </c>
      <c r="O1606" s="12">
        <f>VLOOKUP(I1606, Product!$A$2:$I$501,9,FALSE)</f>
        <v>361</v>
      </c>
      <c r="P1606" s="11" t="s">
        <v>1757</v>
      </c>
      <c r="Q1606" s="11" t="str">
        <f>VLOOKUP(P1606,Store_Dim!$A$2:$E$21,2,FALSE)</f>
        <v>Martinez, Adkins and Johnson</v>
      </c>
      <c r="R1606" s="11" t="str">
        <f>VLOOKUP(P1606,Store_Dim!$A$2:$E$21,3,FALSE)</f>
        <v>North</v>
      </c>
      <c r="S1606" s="11" t="str">
        <f>VLOOKUP(P1606,Store_Dim!$A$2:$E$21,4,FALSE)</f>
        <v>Danielmouth</v>
      </c>
      <c r="T1606" s="11" t="str">
        <f>VLOOKUP(P1606,Store_Dim!$A$2:$E$21,5,FALSE)</f>
        <v>Flagship</v>
      </c>
      <c r="U1606" s="11" t="s">
        <v>2468</v>
      </c>
      <c r="V1606" s="14">
        <f>VLOOKUP(Table1[[#This Row],[Sales_ID]],Sales!$A$2:$O$2001,2,FALSE)</f>
        <v>45711</v>
      </c>
      <c r="W1606" s="15">
        <f>VLOOKUP(Table1[[#This Row],[Sales_ID]],Sales!$A$2:$O$2001,12,FALSE)</f>
        <v>3</v>
      </c>
      <c r="X1606" s="16" t="str">
        <f>TEXT(VLOOKUP(Table1[[#This Row],[Sales_ID]],Sales!$A$2:$O$2001,13,FALSE),"₹#,##0")</f>
        <v>₹853</v>
      </c>
      <c r="Y1606" s="51">
        <f>VLOOKUP(Table1[[#This Row],[Sales_ID]],Sales!$A$2:$O$2001,14,FALSE)</f>
        <v>7.0000000000000007E-2</v>
      </c>
      <c r="Z1606" s="11" t="str">
        <f>VLOOKUP(Table1[[#This Row],[Sales_ID]],Sales!$A$2:$O$2001,10,FALSE)</f>
        <v>COD</v>
      </c>
      <c r="AA1606" s="50">
        <f>VLOOKUP(Table1[[#This Row],[Sales_ID]],Sales!$A$2:$O$2001,15,FALSE)</f>
        <v>2380.7628</v>
      </c>
    </row>
    <row r="1607" spans="1:27" x14ac:dyDescent="0.3">
      <c r="A1607" s="11" t="s">
        <v>502</v>
      </c>
      <c r="B1607" s="11" t="str">
        <f>PROPER(VLOOKUP(A1607,Customer!$A$2:$J$501,9,FALSE))</f>
        <v>Denise Griffin</v>
      </c>
      <c r="C1607" s="11" t="str">
        <f>PROPER(VLOOKUP(A1607,Customer!$A$2:$H$501,3,FALSE))</f>
        <v>33</v>
      </c>
      <c r="D1607" s="11" t="str">
        <f>PROPER(VLOOKUP(A1607,Customer!$A$2:$H$501,4,FALSE))</f>
        <v>Male</v>
      </c>
      <c r="E1607" s="11" t="str">
        <f>PROPER(VLOOKUP(A1607,Customer!$A$2:$H$501,5,FALSE))</f>
        <v>West Markhaven</v>
      </c>
      <c r="F1607" s="11" t="str">
        <f>PROPER(VLOOKUP(A1607,Customer!$A$2:$H$501,6,FALSE))</f>
        <v>Florida</v>
      </c>
      <c r="G1607" s="11" t="str">
        <f>VLOOKUP(A1607,Customer!$A$2:$H$501,7,FALSE)</f>
        <v>USA</v>
      </c>
      <c r="H1607" s="11" t="str">
        <f>PROPER(VLOOKUP(A1607,Customer!$A$1:$J$501,10,FALSE))</f>
        <v>Platinum</v>
      </c>
      <c r="I1607" s="11" t="s">
        <v>1700</v>
      </c>
      <c r="J1607" s="11" t="str">
        <f>VLOOKUP(I1607, Product!$A$2:$H$501, 2,FALSE)</f>
        <v>Wireless Mouse</v>
      </c>
      <c r="K1607" s="11" t="str">
        <f>VLOOKUP(I1607,Product!$A$2:$H$501,3,FALSE)</f>
        <v>Electronics</v>
      </c>
      <c r="L1607" s="11" t="str">
        <f>VLOOKUP(I1607, Product!$A$2:$H$501, 4,FALSE)</f>
        <v>Computer</v>
      </c>
      <c r="M1607" s="11" t="str">
        <f>VLOOKUP(I1607, Product!$A$2:$H$501,5,FALSE)</f>
        <v>Larson Ltd</v>
      </c>
      <c r="N1607" s="12">
        <f>VLOOKUP(I1607, Product!$A$2:$I$501,8,FALSE)</f>
        <v>392.89</v>
      </c>
      <c r="O1607" s="12">
        <f>VLOOKUP(I1607, Product!$A$2:$I$501,9,FALSE)</f>
        <v>320</v>
      </c>
      <c r="P1607" s="11" t="s">
        <v>1776</v>
      </c>
      <c r="Q1607" s="11" t="str">
        <f>VLOOKUP(P1607,Store_Dim!$A$2:$E$21,2,FALSE)</f>
        <v>Benson-Elliott</v>
      </c>
      <c r="R1607" s="11" t="str">
        <f>VLOOKUP(P1607,Store_Dim!$A$2:$E$21,3,FALSE)</f>
        <v>East</v>
      </c>
      <c r="S1607" s="11" t="str">
        <f>VLOOKUP(P1607,Store_Dim!$A$2:$E$21,4,FALSE)</f>
        <v>Port Josephberg</v>
      </c>
      <c r="T1607" s="11" t="str">
        <f>VLOOKUP(P1607,Store_Dim!$A$2:$E$21,5,FALSE)</f>
        <v>Online</v>
      </c>
      <c r="U1607" s="11" t="s">
        <v>2469</v>
      </c>
      <c r="V1607" s="14">
        <f>VLOOKUP(Table1[[#This Row],[Sales_ID]],Sales!$A$2:$O$2001,2,FALSE)</f>
        <v>45586</v>
      </c>
      <c r="W1607" s="15">
        <f>VLOOKUP(Table1[[#This Row],[Sales_ID]],Sales!$A$2:$O$2001,12,FALSE)</f>
        <v>3</v>
      </c>
      <c r="X1607" s="16" t="str">
        <f>TEXT(VLOOKUP(Table1[[#This Row],[Sales_ID]],Sales!$A$2:$O$2001,13,FALSE),"₹#,##0")</f>
        <v>₹90</v>
      </c>
      <c r="Y1607" s="51">
        <f>VLOOKUP(Table1[[#This Row],[Sales_ID]],Sales!$A$2:$O$2001,14,FALSE)</f>
        <v>0.2</v>
      </c>
      <c r="Z1607" s="11" t="str">
        <f>VLOOKUP(Table1[[#This Row],[Sales_ID]],Sales!$A$2:$O$2001,10,FALSE)</f>
        <v>COD</v>
      </c>
      <c r="AA1607" s="50">
        <f>VLOOKUP(Table1[[#This Row],[Sales_ID]],Sales!$A$2:$O$2001,15,FALSE)</f>
        <v>215.47200000000001</v>
      </c>
    </row>
    <row r="1608" spans="1:27" x14ac:dyDescent="0.3">
      <c r="A1608" s="11" t="s">
        <v>628</v>
      </c>
      <c r="B1608" s="11" t="str">
        <f>PROPER(VLOOKUP(A1608,Customer!$A$2:$J$501,9,FALSE))</f>
        <v>Todd Poole</v>
      </c>
      <c r="C1608" s="11" t="str">
        <f>PROPER(VLOOKUP(A1608,Customer!$A$2:$H$501,3,FALSE))</f>
        <v>29</v>
      </c>
      <c r="D1608" s="11" t="str">
        <f>PROPER(VLOOKUP(A1608,Customer!$A$2:$H$501,4,FALSE))</f>
        <v>Female</v>
      </c>
      <c r="E1608" s="11" t="str">
        <f>PROPER(VLOOKUP(A1608,Customer!$A$2:$H$501,5,FALSE))</f>
        <v>Johnsonshire</v>
      </c>
      <c r="F1608" s="11" t="str">
        <f>PROPER(VLOOKUP(A1608,Customer!$A$2:$H$501,6,FALSE))</f>
        <v>Ohio</v>
      </c>
      <c r="G1608" s="11" t="str">
        <f>VLOOKUP(A1608,Customer!$A$2:$H$501,7,FALSE)</f>
        <v>USA</v>
      </c>
      <c r="H1608" s="11" t="str">
        <f>PROPER(VLOOKUP(A1608,Customer!$A$1:$J$501,10,FALSE))</f>
        <v>Bronze</v>
      </c>
      <c r="I1608" s="11" t="s">
        <v>1658</v>
      </c>
      <c r="J1608" s="11" t="str">
        <f>VLOOKUP(I1608, Product!$A$2:$H$501, 2,FALSE)</f>
        <v>Ceramic Plant Pot</v>
      </c>
      <c r="K1608" s="11" t="str">
        <f>VLOOKUP(I1608,Product!$A$2:$H$501,3,FALSE)</f>
        <v>Home</v>
      </c>
      <c r="L1608" s="11" t="str">
        <f>VLOOKUP(I1608, Product!$A$2:$H$501, 4,FALSE)</f>
        <v>Decor</v>
      </c>
      <c r="M1608" s="11" t="str">
        <f>VLOOKUP(I1608, Product!$A$2:$H$501,5,FALSE)</f>
        <v>Hatfield, Baird and Torres</v>
      </c>
      <c r="N1608" s="12">
        <f>VLOOKUP(I1608, Product!$A$2:$I$501,8,FALSE)</f>
        <v>81.75</v>
      </c>
      <c r="O1608" s="12">
        <f>VLOOKUP(I1608, Product!$A$2:$I$501,9,FALSE)</f>
        <v>226.05</v>
      </c>
      <c r="P1608" s="11" t="s">
        <v>1757</v>
      </c>
      <c r="Q1608" s="11" t="str">
        <f>VLOOKUP(P1608,Store_Dim!$A$2:$E$21,2,FALSE)</f>
        <v>Martinez, Adkins and Johnson</v>
      </c>
      <c r="R1608" s="11" t="str">
        <f>VLOOKUP(P1608,Store_Dim!$A$2:$E$21,3,FALSE)</f>
        <v>North</v>
      </c>
      <c r="S1608" s="11" t="str">
        <f>VLOOKUP(P1608,Store_Dim!$A$2:$E$21,4,FALSE)</f>
        <v>Danielmouth</v>
      </c>
      <c r="T1608" s="11" t="str">
        <f>VLOOKUP(P1608,Store_Dim!$A$2:$E$21,5,FALSE)</f>
        <v>Flagship</v>
      </c>
      <c r="U1608" s="11" t="s">
        <v>2470</v>
      </c>
      <c r="V1608" s="14">
        <f>VLOOKUP(Table1[[#This Row],[Sales_ID]],Sales!$A$2:$O$2001,2,FALSE)</f>
        <v>45334</v>
      </c>
      <c r="W1608" s="15">
        <f>VLOOKUP(Table1[[#This Row],[Sales_ID]],Sales!$A$2:$O$2001,12,FALSE)</f>
        <v>1</v>
      </c>
      <c r="X1608" s="16" t="str">
        <f>TEXT(VLOOKUP(Table1[[#This Row],[Sales_ID]],Sales!$A$2:$O$2001,13,FALSE),"₹#,##0")</f>
        <v>₹172</v>
      </c>
      <c r="Y1608" s="51">
        <f>VLOOKUP(Table1[[#This Row],[Sales_ID]],Sales!$A$2:$O$2001,14,FALSE)</f>
        <v>0.04</v>
      </c>
      <c r="Z1608" s="11" t="str">
        <f>VLOOKUP(Table1[[#This Row],[Sales_ID]],Sales!$A$2:$O$2001,10,FALSE)</f>
        <v>PayPal</v>
      </c>
      <c r="AA1608" s="50">
        <f>VLOOKUP(Table1[[#This Row],[Sales_ID]],Sales!$A$2:$O$2001,15,FALSE)</f>
        <v>165.1584</v>
      </c>
    </row>
    <row r="1609" spans="1:27" x14ac:dyDescent="0.3">
      <c r="A1609" s="11" t="s">
        <v>1440</v>
      </c>
      <c r="B1609" s="11" t="str">
        <f>PROPER(VLOOKUP(A1609,Customer!$A$2:$J$501,9,FALSE))</f>
        <v>Michael Foley</v>
      </c>
      <c r="C1609" s="11" t="str">
        <f>PROPER(VLOOKUP(A1609,Customer!$A$2:$H$501,3,FALSE))</f>
        <v>63</v>
      </c>
      <c r="D1609" s="11" t="str">
        <f>PROPER(VLOOKUP(A1609,Customer!$A$2:$H$501,4,FALSE))</f>
        <v>Female</v>
      </c>
      <c r="E1609" s="11" t="str">
        <f>PROPER(VLOOKUP(A1609,Customer!$A$2:$H$501,5,FALSE))</f>
        <v>Oneillfurt</v>
      </c>
      <c r="F1609" s="11" t="str">
        <f>PROPER(VLOOKUP(A1609,Customer!$A$2:$H$501,6,FALSE))</f>
        <v>Vermont</v>
      </c>
      <c r="G1609" s="11" t="str">
        <f>VLOOKUP(A1609,Customer!$A$2:$H$501,7,FALSE)</f>
        <v>USA</v>
      </c>
      <c r="H1609" s="11" t="str">
        <f>PROPER(VLOOKUP(A1609,Customer!$A$1:$J$501,10,FALSE))</f>
        <v>Gold</v>
      </c>
      <c r="I1609" s="11" t="s">
        <v>1656</v>
      </c>
      <c r="J1609" s="11" t="str">
        <f>VLOOKUP(I1609, Product!$A$2:$H$501, 2,FALSE)</f>
        <v>Sports Stopwatch Pro</v>
      </c>
      <c r="K1609" s="11" t="str">
        <f>VLOOKUP(I1609,Product!$A$2:$H$501,3,FALSE)</f>
        <v>Sports</v>
      </c>
      <c r="L1609" s="11" t="str">
        <f>VLOOKUP(I1609, Product!$A$2:$H$501, 4,FALSE)</f>
        <v>Accessories</v>
      </c>
      <c r="M1609" s="11" t="str">
        <f>VLOOKUP(I1609, Product!$A$2:$H$501,5,FALSE)</f>
        <v>Thompson-French</v>
      </c>
      <c r="N1609" s="12">
        <f>VLOOKUP(I1609, Product!$A$2:$I$501,8,FALSE)</f>
        <v>434.84</v>
      </c>
      <c r="O1609" s="12">
        <f>VLOOKUP(I1609, Product!$A$2:$I$501,9,FALSE)</f>
        <v>185</v>
      </c>
      <c r="P1609" s="11" t="s">
        <v>1757</v>
      </c>
      <c r="Q1609" s="11" t="str">
        <f>VLOOKUP(P1609,Store_Dim!$A$2:$E$21,2,FALSE)</f>
        <v>Martinez, Adkins and Johnson</v>
      </c>
      <c r="R1609" s="11" t="str">
        <f>VLOOKUP(P1609,Store_Dim!$A$2:$E$21,3,FALSE)</f>
        <v>North</v>
      </c>
      <c r="S1609" s="11" t="str">
        <f>VLOOKUP(P1609,Store_Dim!$A$2:$E$21,4,FALSE)</f>
        <v>Danielmouth</v>
      </c>
      <c r="T1609" s="11" t="str">
        <f>VLOOKUP(P1609,Store_Dim!$A$2:$E$21,5,FALSE)</f>
        <v>Flagship</v>
      </c>
      <c r="U1609" s="11" t="s">
        <v>2471</v>
      </c>
      <c r="V1609" s="14">
        <f>VLOOKUP(Table1[[#This Row],[Sales_ID]],Sales!$A$2:$O$2001,2,FALSE)</f>
        <v>45333</v>
      </c>
      <c r="W1609" s="15">
        <f>VLOOKUP(Table1[[#This Row],[Sales_ID]],Sales!$A$2:$O$2001,12,FALSE)</f>
        <v>1</v>
      </c>
      <c r="X1609" s="16" t="str">
        <f>TEXT(VLOOKUP(Table1[[#This Row],[Sales_ID]],Sales!$A$2:$O$2001,13,FALSE),"₹#,##0")</f>
        <v>₹389</v>
      </c>
      <c r="Y1609" s="51">
        <f>VLOOKUP(Table1[[#This Row],[Sales_ID]],Sales!$A$2:$O$2001,14,FALSE)</f>
        <v>0.05</v>
      </c>
      <c r="Z1609" s="11" t="str">
        <f>VLOOKUP(Table1[[#This Row],[Sales_ID]],Sales!$A$2:$O$2001,10,FALSE)</f>
        <v>Credit Card</v>
      </c>
      <c r="AA1609" s="50">
        <f>VLOOKUP(Table1[[#This Row],[Sales_ID]],Sales!$A$2:$O$2001,15,FALSE)</f>
        <v>369.74</v>
      </c>
    </row>
    <row r="1610" spans="1:27" x14ac:dyDescent="0.3">
      <c r="A1610" s="11" t="s">
        <v>1422</v>
      </c>
      <c r="B1610" s="11" t="str">
        <f>PROPER(VLOOKUP(A1610,Customer!$A$2:$J$501,9,FALSE))</f>
        <v>Paul Cox</v>
      </c>
      <c r="C1610" s="11" t="str">
        <f>PROPER(VLOOKUP(A1610,Customer!$A$2:$H$501,3,FALSE))</f>
        <v>60</v>
      </c>
      <c r="D1610" s="11" t="str">
        <f>PROPER(VLOOKUP(A1610,Customer!$A$2:$H$501,4,FALSE))</f>
        <v>Female</v>
      </c>
      <c r="E1610" s="11" t="str">
        <f>PROPER(VLOOKUP(A1610,Customer!$A$2:$H$501,5,FALSE))</f>
        <v>East Julie</v>
      </c>
      <c r="F1610" s="11" t="str">
        <f>PROPER(VLOOKUP(A1610,Customer!$A$2:$H$501,6,FALSE))</f>
        <v>Kansas</v>
      </c>
      <c r="G1610" s="11" t="str">
        <f>VLOOKUP(A1610,Customer!$A$2:$H$501,7,FALSE)</f>
        <v>USA</v>
      </c>
      <c r="H1610" s="11" t="str">
        <f>PROPER(VLOOKUP(A1610,Customer!$A$1:$J$501,10,FALSE))</f>
        <v>Silver</v>
      </c>
      <c r="I1610" s="11" t="s">
        <v>1702</v>
      </c>
      <c r="J1610" s="11" t="str">
        <f>VLOOKUP(I1610, Product!$A$2:$H$501, 2,FALSE)</f>
        <v>WiFi Mesh Router</v>
      </c>
      <c r="K1610" s="11" t="str">
        <f>VLOOKUP(I1610,Product!$A$2:$H$501,3,FALSE)</f>
        <v>Electronics</v>
      </c>
      <c r="L1610" s="11" t="str">
        <f>VLOOKUP(I1610, Product!$A$2:$H$501, 4,FALSE)</f>
        <v>Appliances</v>
      </c>
      <c r="M1610" s="11" t="str">
        <f>VLOOKUP(I1610, Product!$A$2:$H$501,5,FALSE)</f>
        <v>White, Reeves and Woods</v>
      </c>
      <c r="N1610" s="12">
        <f>VLOOKUP(I1610, Product!$A$2:$I$501,8,FALSE)</f>
        <v>480.9</v>
      </c>
      <c r="O1610" s="12">
        <f>VLOOKUP(I1610, Product!$A$2:$I$501,9,FALSE)</f>
        <v>104</v>
      </c>
      <c r="P1610" s="11" t="s">
        <v>1797</v>
      </c>
      <c r="Q1610" s="11" t="str">
        <f>VLOOKUP(P1610,Store_Dim!$A$2:$E$21,2,FALSE)</f>
        <v>Gardner, Humphrey and Contreras</v>
      </c>
      <c r="R1610" s="11" t="str">
        <f>VLOOKUP(P1610,Store_Dim!$A$2:$E$21,3,FALSE)</f>
        <v>East</v>
      </c>
      <c r="S1610" s="11" t="str">
        <f>VLOOKUP(P1610,Store_Dim!$A$2:$E$21,4,FALSE)</f>
        <v>Johnsonville</v>
      </c>
      <c r="T1610" s="11" t="str">
        <f>VLOOKUP(P1610,Store_Dim!$A$2:$E$21,5,FALSE)</f>
        <v>Flagship</v>
      </c>
      <c r="U1610" s="11" t="s">
        <v>2472</v>
      </c>
      <c r="V1610" s="14">
        <f>VLOOKUP(Table1[[#This Row],[Sales_ID]],Sales!$A$2:$O$2001,2,FALSE)</f>
        <v>45778</v>
      </c>
      <c r="W1610" s="15">
        <f>VLOOKUP(Table1[[#This Row],[Sales_ID]],Sales!$A$2:$O$2001,12,FALSE)</f>
        <v>3</v>
      </c>
      <c r="X1610" s="16" t="str">
        <f>TEXT(VLOOKUP(Table1[[#This Row],[Sales_ID]],Sales!$A$2:$O$2001,13,FALSE),"₹#,##0")</f>
        <v>₹866</v>
      </c>
      <c r="Y1610" s="51">
        <f>VLOOKUP(Table1[[#This Row],[Sales_ID]],Sales!$A$2:$O$2001,14,FALSE)</f>
        <v>0.12</v>
      </c>
      <c r="Z1610" s="11" t="str">
        <f>VLOOKUP(Table1[[#This Row],[Sales_ID]],Sales!$A$2:$O$2001,10,FALSE)</f>
        <v>PayPal</v>
      </c>
      <c r="AA1610" s="50">
        <f>VLOOKUP(Table1[[#This Row],[Sales_ID]],Sales!$A$2:$O$2001,15,FALSE)</f>
        <v>2286.1343999999999</v>
      </c>
    </row>
    <row r="1611" spans="1:27" x14ac:dyDescent="0.3">
      <c r="A1611" s="11" t="s">
        <v>562</v>
      </c>
      <c r="B1611" s="11" t="str">
        <f>PROPER(VLOOKUP(A1611,Customer!$A$2:$J$501,9,FALSE))</f>
        <v>Steve Mclaughlin</v>
      </c>
      <c r="C1611" s="11" t="str">
        <f>PROPER(VLOOKUP(A1611,Customer!$A$2:$H$501,3,FALSE))</f>
        <v>64</v>
      </c>
      <c r="D1611" s="11" t="str">
        <f>PROPER(VLOOKUP(A1611,Customer!$A$2:$H$501,4,FALSE))</f>
        <v>Male</v>
      </c>
      <c r="E1611" s="11" t="str">
        <f>PROPER(VLOOKUP(A1611,Customer!$A$2:$H$501,5,FALSE))</f>
        <v>Josephmouth</v>
      </c>
      <c r="F1611" s="11" t="str">
        <f>PROPER(VLOOKUP(A1611,Customer!$A$2:$H$501,6,FALSE))</f>
        <v>New Hampshire</v>
      </c>
      <c r="G1611" s="11" t="str">
        <f>VLOOKUP(A1611,Customer!$A$2:$H$501,7,FALSE)</f>
        <v>USA</v>
      </c>
      <c r="H1611" s="11" t="str">
        <f>PROPER(VLOOKUP(A1611,Customer!$A$1:$J$501,10,FALSE))</f>
        <v>Bronze</v>
      </c>
      <c r="I1611" s="11" t="s">
        <v>1586</v>
      </c>
      <c r="J1611" s="11" t="str">
        <f>VLOOKUP(I1611, Product!$A$2:$H$501, 2,FALSE)</f>
        <v>Knee Support Brace</v>
      </c>
      <c r="K1611" s="11" t="str">
        <f>VLOOKUP(I1611,Product!$A$2:$H$501,3,FALSE)</f>
        <v>Sports</v>
      </c>
      <c r="L1611" s="11" t="str">
        <f>VLOOKUP(I1611, Product!$A$2:$H$501, 4,FALSE)</f>
        <v>Equipment</v>
      </c>
      <c r="M1611" s="11" t="str">
        <f>VLOOKUP(I1611, Product!$A$2:$H$501,5,FALSE)</f>
        <v>May-Reese</v>
      </c>
      <c r="N1611" s="12">
        <f>VLOOKUP(I1611, Product!$A$2:$I$501,8,FALSE)</f>
        <v>21.34</v>
      </c>
      <c r="O1611" s="12">
        <f>VLOOKUP(I1611, Product!$A$2:$I$501,9,FALSE)</f>
        <v>65</v>
      </c>
      <c r="P1611" s="11" t="s">
        <v>1757</v>
      </c>
      <c r="Q1611" s="11" t="str">
        <f>VLOOKUP(P1611,Store_Dim!$A$2:$E$21,2,FALSE)</f>
        <v>Martinez, Adkins and Johnson</v>
      </c>
      <c r="R1611" s="11" t="str">
        <f>VLOOKUP(P1611,Store_Dim!$A$2:$E$21,3,FALSE)</f>
        <v>North</v>
      </c>
      <c r="S1611" s="11" t="str">
        <f>VLOOKUP(P1611,Store_Dim!$A$2:$E$21,4,FALSE)</f>
        <v>Danielmouth</v>
      </c>
      <c r="T1611" s="11" t="str">
        <f>VLOOKUP(P1611,Store_Dim!$A$2:$E$21,5,FALSE)</f>
        <v>Flagship</v>
      </c>
      <c r="U1611" s="11" t="s">
        <v>2473</v>
      </c>
      <c r="V1611" s="14">
        <f>VLOOKUP(Table1[[#This Row],[Sales_ID]],Sales!$A$2:$O$2001,2,FALSE)</f>
        <v>45592</v>
      </c>
      <c r="W1611" s="15">
        <f>VLOOKUP(Table1[[#This Row],[Sales_ID]],Sales!$A$2:$O$2001,12,FALSE)</f>
        <v>3</v>
      </c>
      <c r="X1611" s="16" t="str">
        <f>TEXT(VLOOKUP(Table1[[#This Row],[Sales_ID]],Sales!$A$2:$O$2001,13,FALSE),"₹#,##0")</f>
        <v>₹80</v>
      </c>
      <c r="Y1611" s="51">
        <f>VLOOKUP(Table1[[#This Row],[Sales_ID]],Sales!$A$2:$O$2001,14,FALSE)</f>
        <v>0.2</v>
      </c>
      <c r="Z1611" s="11" t="str">
        <f>VLOOKUP(Table1[[#This Row],[Sales_ID]],Sales!$A$2:$O$2001,10,FALSE)</f>
        <v>COD</v>
      </c>
      <c r="AA1611" s="50">
        <f>VLOOKUP(Table1[[#This Row],[Sales_ID]],Sales!$A$2:$O$2001,15,FALSE)</f>
        <v>191.88</v>
      </c>
    </row>
    <row r="1612" spans="1:27" x14ac:dyDescent="0.3">
      <c r="A1612" s="11" t="s">
        <v>1190</v>
      </c>
      <c r="B1612" s="11" t="str">
        <f>PROPER(VLOOKUP(A1612,Customer!$A$2:$J$501,9,FALSE))</f>
        <v>Erika Padilla</v>
      </c>
      <c r="C1612" s="11" t="str">
        <f>PROPER(VLOOKUP(A1612,Customer!$A$2:$H$501,3,FALSE))</f>
        <v>50</v>
      </c>
      <c r="D1612" s="11" t="str">
        <f>PROPER(VLOOKUP(A1612,Customer!$A$2:$H$501,4,FALSE))</f>
        <v>Male</v>
      </c>
      <c r="E1612" s="11" t="str">
        <f>PROPER(VLOOKUP(A1612,Customer!$A$2:$H$501,5,FALSE))</f>
        <v>Andrewsland</v>
      </c>
      <c r="F1612" s="11" t="str">
        <f>PROPER(VLOOKUP(A1612,Customer!$A$2:$H$501,6,FALSE))</f>
        <v>Alabama</v>
      </c>
      <c r="G1612" s="11" t="str">
        <f>VLOOKUP(A1612,Customer!$A$2:$H$501,7,FALSE)</f>
        <v>USA</v>
      </c>
      <c r="H1612" s="11" t="str">
        <f>PROPER(VLOOKUP(A1612,Customer!$A$1:$J$501,10,FALSE))</f>
        <v>Silver</v>
      </c>
      <c r="I1612" s="11" t="s">
        <v>1600</v>
      </c>
      <c r="J1612" s="11" t="str">
        <f>VLOOKUP(I1612, Product!$A$2:$H$501, 2,FALSE)</f>
        <v>Wireless Bluetooth Speaker</v>
      </c>
      <c r="K1612" s="11" t="str">
        <f>VLOOKUP(I1612,Product!$A$2:$H$501,3,FALSE)</f>
        <v>Electronics</v>
      </c>
      <c r="L1612" s="11" t="str">
        <f>VLOOKUP(I1612, Product!$A$2:$H$501, 4,FALSE)</f>
        <v>Audio</v>
      </c>
      <c r="M1612" s="11" t="str">
        <f>VLOOKUP(I1612, Product!$A$2:$H$501,5,FALSE)</f>
        <v>Reed-Schmidt</v>
      </c>
      <c r="N1612" s="12">
        <f>VLOOKUP(I1612, Product!$A$2:$I$501,8,FALSE)</f>
        <v>322.41000000000003</v>
      </c>
      <c r="O1612" s="12">
        <f>VLOOKUP(I1612, Product!$A$2:$I$501,9,FALSE)</f>
        <v>213</v>
      </c>
      <c r="P1612" s="11" t="s">
        <v>1779</v>
      </c>
      <c r="Q1612" s="11" t="str">
        <f>VLOOKUP(P1612,Store_Dim!$A$2:$E$21,2,FALSE)</f>
        <v>Martinez-Mullins</v>
      </c>
      <c r="R1612" s="11" t="str">
        <f>VLOOKUP(P1612,Store_Dim!$A$2:$E$21,3,FALSE)</f>
        <v>South</v>
      </c>
      <c r="S1612" s="11" t="str">
        <f>VLOOKUP(P1612,Store_Dim!$A$2:$E$21,4,FALSE)</f>
        <v>Williamsfurt</v>
      </c>
      <c r="T1612" s="11" t="str">
        <f>VLOOKUP(P1612,Store_Dim!$A$2:$E$21,5,FALSE)</f>
        <v>Online</v>
      </c>
      <c r="U1612" s="11" t="s">
        <v>2474</v>
      </c>
      <c r="V1612" s="14">
        <f>VLOOKUP(Table1[[#This Row],[Sales_ID]],Sales!$A$2:$O$2001,2,FALSE)</f>
        <v>45259</v>
      </c>
      <c r="W1612" s="15">
        <f>VLOOKUP(Table1[[#This Row],[Sales_ID]],Sales!$A$2:$O$2001,12,FALSE)</f>
        <v>1</v>
      </c>
      <c r="X1612" s="16" t="str">
        <f>TEXT(VLOOKUP(Table1[[#This Row],[Sales_ID]],Sales!$A$2:$O$2001,13,FALSE),"₹#,##0")</f>
        <v>₹567</v>
      </c>
      <c r="Y1612" s="51">
        <f>VLOOKUP(Table1[[#This Row],[Sales_ID]],Sales!$A$2:$O$2001,14,FALSE)</f>
        <v>0.25</v>
      </c>
      <c r="Z1612" s="11" t="str">
        <f>VLOOKUP(Table1[[#This Row],[Sales_ID]],Sales!$A$2:$O$2001,10,FALSE)</f>
        <v>COD</v>
      </c>
      <c r="AA1612" s="50">
        <f>VLOOKUP(Table1[[#This Row],[Sales_ID]],Sales!$A$2:$O$2001,15,FALSE)</f>
        <v>424.875</v>
      </c>
    </row>
    <row r="1613" spans="1:27" x14ac:dyDescent="0.3">
      <c r="A1613" s="11" t="s">
        <v>1252</v>
      </c>
      <c r="B1613" s="11" t="str">
        <f>PROPER(VLOOKUP(A1613,Customer!$A$2:$J$501,9,FALSE))</f>
        <v>Cassandra Perez</v>
      </c>
      <c r="C1613" s="11" t="str">
        <f>PROPER(VLOOKUP(A1613,Customer!$A$2:$H$501,3,FALSE))</f>
        <v>31</v>
      </c>
      <c r="D1613" s="11" t="str">
        <f>PROPER(VLOOKUP(A1613,Customer!$A$2:$H$501,4,FALSE))</f>
        <v>Male</v>
      </c>
      <c r="E1613" s="11" t="str">
        <f>PROPER(VLOOKUP(A1613,Customer!$A$2:$H$501,5,FALSE))</f>
        <v>Brandonville</v>
      </c>
      <c r="F1613" s="11" t="str">
        <f>PROPER(VLOOKUP(A1613,Customer!$A$2:$H$501,6,FALSE))</f>
        <v>Mississippi</v>
      </c>
      <c r="G1613" s="11" t="str">
        <f>VLOOKUP(A1613,Customer!$A$2:$H$501,7,FALSE)</f>
        <v>USA</v>
      </c>
      <c r="H1613" s="11" t="str">
        <f>PROPER(VLOOKUP(A1613,Customer!$A$1:$J$501,10,FALSE))</f>
        <v>Bronze</v>
      </c>
      <c r="I1613" s="11" t="s">
        <v>1590</v>
      </c>
      <c r="J1613" s="11" t="str">
        <f>VLOOKUP(I1613, Product!$A$2:$H$501, 2,FALSE)</f>
        <v>Multi-Purpose Storage Box</v>
      </c>
      <c r="K1613" s="11" t="str">
        <f>VLOOKUP(I1613,Product!$A$2:$H$501,3,FALSE)</f>
        <v>Home</v>
      </c>
      <c r="L1613" s="11" t="str">
        <f>VLOOKUP(I1613, Product!$A$2:$H$501, 4,FALSE)</f>
        <v>Storage</v>
      </c>
      <c r="M1613" s="11" t="str">
        <f>VLOOKUP(I1613, Product!$A$2:$H$501,5,FALSE)</f>
        <v>Gardner-Montes</v>
      </c>
      <c r="N1613" s="12">
        <f>VLOOKUP(I1613, Product!$A$2:$I$501,8,FALSE)</f>
        <v>123.46</v>
      </c>
      <c r="O1613" s="12">
        <f>VLOOKUP(I1613, Product!$A$2:$I$501,9,FALSE)</f>
        <v>76</v>
      </c>
      <c r="P1613" s="11" t="s">
        <v>1752</v>
      </c>
      <c r="Q1613" s="11" t="str">
        <f>VLOOKUP(P1613,Store_Dim!$A$2:$E$21,2,FALSE)</f>
        <v>Rivera-Warner</v>
      </c>
      <c r="R1613" s="11" t="str">
        <f>VLOOKUP(P1613,Store_Dim!$A$2:$E$21,3,FALSE)</f>
        <v>East</v>
      </c>
      <c r="S1613" s="11" t="str">
        <f>VLOOKUP(P1613,Store_Dim!$A$2:$E$21,4,FALSE)</f>
        <v>Washingtonfurt</v>
      </c>
      <c r="T1613" s="11" t="str">
        <f>VLOOKUP(P1613,Store_Dim!$A$2:$E$21,5,FALSE)</f>
        <v>Flagship</v>
      </c>
      <c r="U1613" s="11" t="s">
        <v>2475</v>
      </c>
      <c r="V1613" s="14">
        <f>VLOOKUP(Table1[[#This Row],[Sales_ID]],Sales!$A$2:$O$2001,2,FALSE)</f>
        <v>45801</v>
      </c>
      <c r="W1613" s="15">
        <f>VLOOKUP(Table1[[#This Row],[Sales_ID]],Sales!$A$2:$O$2001,12,FALSE)</f>
        <v>2</v>
      </c>
      <c r="X1613" s="16" t="str">
        <f>TEXT(VLOOKUP(Table1[[#This Row],[Sales_ID]],Sales!$A$2:$O$2001,13,FALSE),"₹#,##0")</f>
        <v>₹348</v>
      </c>
      <c r="Y1613" s="51">
        <f>VLOOKUP(Table1[[#This Row],[Sales_ID]],Sales!$A$2:$O$2001,14,FALSE)</f>
        <v>0.13</v>
      </c>
      <c r="Z1613" s="11" t="str">
        <f>VLOOKUP(Table1[[#This Row],[Sales_ID]],Sales!$A$2:$O$2001,10,FALSE)</f>
        <v>COD</v>
      </c>
      <c r="AA1613" s="50">
        <f>VLOOKUP(Table1[[#This Row],[Sales_ID]],Sales!$A$2:$O$2001,15,FALSE)</f>
        <v>605.43299999999999</v>
      </c>
    </row>
    <row r="1614" spans="1:27" x14ac:dyDescent="0.3">
      <c r="A1614" s="11" t="s">
        <v>541</v>
      </c>
      <c r="B1614" s="11" t="str">
        <f>PROPER(VLOOKUP(A1614,Customer!$A$2:$J$501,9,FALSE))</f>
        <v>Mariah Brown</v>
      </c>
      <c r="C1614" s="11" t="str">
        <f>PROPER(VLOOKUP(A1614,Customer!$A$2:$H$501,3,FALSE))</f>
        <v>37</v>
      </c>
      <c r="D1614" s="11" t="str">
        <f>PROPER(VLOOKUP(A1614,Customer!$A$2:$H$501,4,FALSE))</f>
        <v>Male</v>
      </c>
      <c r="E1614" s="11" t="str">
        <f>PROPER(VLOOKUP(A1614,Customer!$A$2:$H$501,5,FALSE))</f>
        <v>Palmerbury</v>
      </c>
      <c r="F1614" s="11" t="str">
        <f>PROPER(VLOOKUP(A1614,Customer!$A$2:$H$501,6,FALSE))</f>
        <v>Tennessee</v>
      </c>
      <c r="G1614" s="11" t="str">
        <f>VLOOKUP(A1614,Customer!$A$2:$H$501,7,FALSE)</f>
        <v>USA</v>
      </c>
      <c r="H1614" s="11" t="str">
        <f>PROPER(VLOOKUP(A1614,Customer!$A$1:$J$501,10,FALSE))</f>
        <v>Silver</v>
      </c>
      <c r="I1614" s="11" t="s">
        <v>1746</v>
      </c>
      <c r="J1614" s="11" t="str">
        <f>VLOOKUP(I1614, Product!$A$2:$H$501, 2,FALSE)</f>
        <v>Stainless Steel Cookware Set</v>
      </c>
      <c r="K1614" s="11" t="str">
        <f>VLOOKUP(I1614,Product!$A$2:$H$501,3,FALSE)</f>
        <v>Home</v>
      </c>
      <c r="L1614" s="11" t="str">
        <f>VLOOKUP(I1614, Product!$A$2:$H$501, 4,FALSE)</f>
        <v>Kitchen</v>
      </c>
      <c r="M1614" s="11" t="str">
        <f>VLOOKUP(I1614, Product!$A$2:$H$501,5,FALSE)</f>
        <v>Campbell Ltd</v>
      </c>
      <c r="N1614" s="12">
        <f>VLOOKUP(I1614, Product!$A$2:$I$501,8,FALSE)</f>
        <v>201.41</v>
      </c>
      <c r="O1614" s="12">
        <f>VLOOKUP(I1614, Product!$A$2:$I$501,9,FALSE)</f>
        <v>146</v>
      </c>
      <c r="P1614" s="11" t="s">
        <v>1807</v>
      </c>
      <c r="Q1614" s="11" t="str">
        <f>VLOOKUP(P1614,Store_Dim!$A$2:$E$21,2,FALSE)</f>
        <v>Holloway Ltd</v>
      </c>
      <c r="R1614" s="11" t="str">
        <f>VLOOKUP(P1614,Store_Dim!$A$2:$E$21,3,FALSE)</f>
        <v>North</v>
      </c>
      <c r="S1614" s="11" t="str">
        <f>VLOOKUP(P1614,Store_Dim!$A$2:$E$21,4,FALSE)</f>
        <v>Bensonhaven</v>
      </c>
      <c r="T1614" s="11" t="str">
        <f>VLOOKUP(P1614,Store_Dim!$A$2:$E$21,5,FALSE)</f>
        <v>Flagship</v>
      </c>
      <c r="U1614" s="11" t="s">
        <v>1891</v>
      </c>
      <c r="V1614" s="14">
        <f>VLOOKUP(Table1[[#This Row],[Sales_ID]],Sales!$A$2:$O$2001,2,FALSE)</f>
        <v>45290</v>
      </c>
      <c r="W1614" s="15">
        <f>VLOOKUP(Table1[[#This Row],[Sales_ID]],Sales!$A$2:$O$2001,12,FALSE)</f>
        <v>2</v>
      </c>
      <c r="X1614" s="16" t="str">
        <f>TEXT(VLOOKUP(Table1[[#This Row],[Sales_ID]],Sales!$A$2:$O$2001,13,FALSE),"₹#,##0")</f>
        <v>₹857</v>
      </c>
      <c r="Y1614" s="51">
        <f>VLOOKUP(Table1[[#This Row],[Sales_ID]],Sales!$A$2:$O$2001,14,FALSE)</f>
        <v>0.24</v>
      </c>
      <c r="Z1614" s="11" t="str">
        <f>VLOOKUP(Table1[[#This Row],[Sales_ID]],Sales!$A$2:$O$2001,10,FALSE)</f>
        <v>Credit Card</v>
      </c>
      <c r="AA1614" s="50">
        <f>VLOOKUP(Table1[[#This Row],[Sales_ID]],Sales!$A$2:$O$2001,15,FALSE)</f>
        <v>1301.9864</v>
      </c>
    </row>
    <row r="1615" spans="1:27" x14ac:dyDescent="0.3">
      <c r="A1615" s="11" t="s">
        <v>681</v>
      </c>
      <c r="B1615" s="11" t="str">
        <f>PROPER(VLOOKUP(A1615,Customer!$A$2:$J$501,9,FALSE))</f>
        <v>Joan Johnson</v>
      </c>
      <c r="C1615" s="11" t="str">
        <f>PROPER(VLOOKUP(A1615,Customer!$A$2:$H$501,3,FALSE))</f>
        <v>50</v>
      </c>
      <c r="D1615" s="11" t="str">
        <f>PROPER(VLOOKUP(A1615,Customer!$A$2:$H$501,4,FALSE))</f>
        <v>Female</v>
      </c>
      <c r="E1615" s="11" t="str">
        <f>PROPER(VLOOKUP(A1615,Customer!$A$2:$H$501,5,FALSE))</f>
        <v>Lake Josephport</v>
      </c>
      <c r="F1615" s="11" t="str">
        <f>PROPER(VLOOKUP(A1615,Customer!$A$2:$H$501,6,FALSE))</f>
        <v>Maine</v>
      </c>
      <c r="G1615" s="11" t="str">
        <f>VLOOKUP(A1615,Customer!$A$2:$H$501,7,FALSE)</f>
        <v>USA</v>
      </c>
      <c r="H1615" s="11" t="str">
        <f>PROPER(VLOOKUP(A1615,Customer!$A$1:$J$501,10,FALSE))</f>
        <v>Platinum</v>
      </c>
      <c r="I1615" s="11" t="s">
        <v>1664</v>
      </c>
      <c r="J1615" s="11" t="str">
        <f>VLOOKUP(I1615, Product!$A$2:$H$501, 2,FALSE)</f>
        <v>Womens Cotton Scarf</v>
      </c>
      <c r="K1615" s="11" t="str">
        <f>VLOOKUP(I1615,Product!$A$2:$H$501,3,FALSE)</f>
        <v>Clothing</v>
      </c>
      <c r="L1615" s="11" t="str">
        <f>VLOOKUP(I1615, Product!$A$2:$H$501, 4,FALSE)</f>
        <v>Accessories</v>
      </c>
      <c r="M1615" s="11" t="str">
        <f>VLOOKUP(I1615, Product!$A$2:$H$501,5,FALSE)</f>
        <v>Shepherd-Gould</v>
      </c>
      <c r="N1615" s="12">
        <f>VLOOKUP(I1615, Product!$A$2:$I$501,8,FALSE)</f>
        <v>113.83</v>
      </c>
      <c r="O1615" s="12">
        <f>VLOOKUP(I1615, Product!$A$2:$I$501,9,FALSE)</f>
        <v>485</v>
      </c>
      <c r="P1615" s="11" t="s">
        <v>1766</v>
      </c>
      <c r="Q1615" s="11" t="str">
        <f>VLOOKUP(P1615,Store_Dim!$A$2:$E$21,2,FALSE)</f>
        <v>Johnson-Wright</v>
      </c>
      <c r="R1615" s="11" t="str">
        <f>VLOOKUP(P1615,Store_Dim!$A$2:$E$21,3,FALSE)</f>
        <v>North</v>
      </c>
      <c r="S1615" s="11" t="str">
        <f>VLOOKUP(P1615,Store_Dim!$A$2:$E$21,4,FALSE)</f>
        <v>Hoodberg</v>
      </c>
      <c r="T1615" s="11" t="str">
        <f>VLOOKUP(P1615,Store_Dim!$A$2:$E$21,5,FALSE)</f>
        <v>Outlet</v>
      </c>
      <c r="U1615" s="11" t="s">
        <v>2476</v>
      </c>
      <c r="V1615" s="14">
        <f>VLOOKUP(Table1[[#This Row],[Sales_ID]],Sales!$A$2:$O$2001,2,FALSE)</f>
        <v>45347</v>
      </c>
      <c r="W1615" s="15">
        <f>VLOOKUP(Table1[[#This Row],[Sales_ID]],Sales!$A$2:$O$2001,12,FALSE)</f>
        <v>2</v>
      </c>
      <c r="X1615" s="16" t="str">
        <f>TEXT(VLOOKUP(Table1[[#This Row],[Sales_ID]],Sales!$A$2:$O$2001,13,FALSE),"₹#,##0")</f>
        <v>₹251</v>
      </c>
      <c r="Y1615" s="51">
        <f>VLOOKUP(Table1[[#This Row],[Sales_ID]],Sales!$A$2:$O$2001,14,FALSE)</f>
        <v>0.15</v>
      </c>
      <c r="Z1615" s="11" t="str">
        <f>VLOOKUP(Table1[[#This Row],[Sales_ID]],Sales!$A$2:$O$2001,10,FALSE)</f>
        <v>PayPal</v>
      </c>
      <c r="AA1615" s="50">
        <f>VLOOKUP(Table1[[#This Row],[Sales_ID]],Sales!$A$2:$O$2001,15,FALSE)</f>
        <v>426.411</v>
      </c>
    </row>
    <row r="1616" spans="1:27" x14ac:dyDescent="0.3">
      <c r="A1616" s="11" t="s">
        <v>502</v>
      </c>
      <c r="B1616" s="11" t="str">
        <f>PROPER(VLOOKUP(A1616,Customer!$A$2:$J$501,9,FALSE))</f>
        <v>Denise Griffin</v>
      </c>
      <c r="C1616" s="11" t="str">
        <f>PROPER(VLOOKUP(A1616,Customer!$A$2:$H$501,3,FALSE))</f>
        <v>33</v>
      </c>
      <c r="D1616" s="11" t="str">
        <f>PROPER(VLOOKUP(A1616,Customer!$A$2:$H$501,4,FALSE))</f>
        <v>Male</v>
      </c>
      <c r="E1616" s="11" t="str">
        <f>PROPER(VLOOKUP(A1616,Customer!$A$2:$H$501,5,FALSE))</f>
        <v>West Markhaven</v>
      </c>
      <c r="F1616" s="11" t="str">
        <f>PROPER(VLOOKUP(A1616,Customer!$A$2:$H$501,6,FALSE))</f>
        <v>Florida</v>
      </c>
      <c r="G1616" s="11" t="str">
        <f>VLOOKUP(A1616,Customer!$A$2:$H$501,7,FALSE)</f>
        <v>USA</v>
      </c>
      <c r="H1616" s="11" t="str">
        <f>PROPER(VLOOKUP(A1616,Customer!$A$1:$J$501,10,FALSE))</f>
        <v>Platinum</v>
      </c>
      <c r="I1616" s="11" t="s">
        <v>1690</v>
      </c>
      <c r="J1616" s="11" t="str">
        <f>VLOOKUP(I1616, Product!$A$2:$H$501, 2,FALSE)</f>
        <v>Hair Repair Oil Treatment</v>
      </c>
      <c r="K1616" s="11" t="str">
        <f>VLOOKUP(I1616,Product!$A$2:$H$501,3,FALSE)</f>
        <v>Beauty</v>
      </c>
      <c r="L1616" s="11" t="str">
        <f>VLOOKUP(I1616, Product!$A$2:$H$501, 4,FALSE)</f>
        <v>Haircare</v>
      </c>
      <c r="M1616" s="11" t="str">
        <f>VLOOKUP(I1616, Product!$A$2:$H$501,5,FALSE)</f>
        <v>Hopkins Ltd</v>
      </c>
      <c r="N1616" s="12">
        <f>VLOOKUP(I1616, Product!$A$2:$I$501,8,FALSE)</f>
        <v>214.32</v>
      </c>
      <c r="O1616" s="12">
        <f>VLOOKUP(I1616, Product!$A$2:$I$501,9,FALSE)</f>
        <v>383</v>
      </c>
      <c r="P1616" s="11" t="s">
        <v>1757</v>
      </c>
      <c r="Q1616" s="11" t="str">
        <f>VLOOKUP(P1616,Store_Dim!$A$2:$E$21,2,FALSE)</f>
        <v>Martinez, Adkins and Johnson</v>
      </c>
      <c r="R1616" s="11" t="str">
        <f>VLOOKUP(P1616,Store_Dim!$A$2:$E$21,3,FALSE)</f>
        <v>North</v>
      </c>
      <c r="S1616" s="11" t="str">
        <f>VLOOKUP(P1616,Store_Dim!$A$2:$E$21,4,FALSE)</f>
        <v>Danielmouth</v>
      </c>
      <c r="T1616" s="11" t="str">
        <f>VLOOKUP(P1616,Store_Dim!$A$2:$E$21,5,FALSE)</f>
        <v>Flagship</v>
      </c>
      <c r="U1616" s="11" t="s">
        <v>2477</v>
      </c>
      <c r="V1616" s="14">
        <f>VLOOKUP(Table1[[#This Row],[Sales_ID]],Sales!$A$2:$O$2001,2,FALSE)</f>
        <v>45721</v>
      </c>
      <c r="W1616" s="15">
        <f>VLOOKUP(Table1[[#This Row],[Sales_ID]],Sales!$A$2:$O$2001,12,FALSE)</f>
        <v>1</v>
      </c>
      <c r="X1616" s="16" t="str">
        <f>TEXT(VLOOKUP(Table1[[#This Row],[Sales_ID]],Sales!$A$2:$O$2001,13,FALSE),"₹#,##0")</f>
        <v>₹888</v>
      </c>
      <c r="Y1616" s="51">
        <f>VLOOKUP(Table1[[#This Row],[Sales_ID]],Sales!$A$2:$O$2001,14,FALSE)</f>
        <v>0.2</v>
      </c>
      <c r="Z1616" s="11" t="str">
        <f>VLOOKUP(Table1[[#This Row],[Sales_ID]],Sales!$A$2:$O$2001,10,FALSE)</f>
        <v>PayPal</v>
      </c>
      <c r="AA1616" s="50">
        <f>VLOOKUP(Table1[[#This Row],[Sales_ID]],Sales!$A$2:$O$2001,15,FALSE)</f>
        <v>710.44</v>
      </c>
    </row>
    <row r="1617" spans="1:27" x14ac:dyDescent="0.3">
      <c r="A1617" s="11" t="s">
        <v>36</v>
      </c>
      <c r="B1617" s="11" t="str">
        <f>PROPER(VLOOKUP(A1617,Customer!$A$2:$J$501,9,FALSE))</f>
        <v>Amber Jackson</v>
      </c>
      <c r="C1617" s="11" t="str">
        <f>PROPER(VLOOKUP(A1617,Customer!$A$2:$H$501,3,FALSE))</f>
        <v>29</v>
      </c>
      <c r="D1617" s="11" t="str">
        <f>PROPER(VLOOKUP(A1617,Customer!$A$2:$H$501,4,FALSE))</f>
        <v>Female</v>
      </c>
      <c r="E1617" s="11" t="str">
        <f>PROPER(VLOOKUP(A1617,Customer!$A$2:$H$501,5,FALSE))</f>
        <v>Deborahborough</v>
      </c>
      <c r="F1617" s="11" t="str">
        <f>PROPER(VLOOKUP(A1617,Customer!$A$2:$H$501,6,FALSE))</f>
        <v>South Dakota</v>
      </c>
      <c r="G1617" s="11" t="str">
        <f>VLOOKUP(A1617,Customer!$A$2:$H$501,7,FALSE)</f>
        <v>USA</v>
      </c>
      <c r="H1617" s="11" t="str">
        <f>PROPER(VLOOKUP(A1617,Customer!$A$1:$J$501,10,FALSE))</f>
        <v>Platinum</v>
      </c>
      <c r="I1617" s="11" t="s">
        <v>1626</v>
      </c>
      <c r="J1617" s="11" t="str">
        <f>VLOOKUP(I1617, Product!$A$2:$H$501, 2,FALSE)</f>
        <v>Portable Power Bank</v>
      </c>
      <c r="K1617" s="11" t="str">
        <f>VLOOKUP(I1617,Product!$A$2:$H$501,3,FALSE)</f>
        <v>Electronics</v>
      </c>
      <c r="L1617" s="11" t="str">
        <f>VLOOKUP(I1617, Product!$A$2:$H$501, 4,FALSE)</f>
        <v>Mobile</v>
      </c>
      <c r="M1617" s="11" t="str">
        <f>VLOOKUP(I1617, Product!$A$2:$H$501,5,FALSE)</f>
        <v>Cummings and Sons</v>
      </c>
      <c r="N1617" s="12">
        <f>VLOOKUP(I1617, Product!$A$2:$I$501,8,FALSE)</f>
        <v>326.06</v>
      </c>
      <c r="O1617" s="12">
        <f>VLOOKUP(I1617, Product!$A$2:$I$501,9,FALSE)</f>
        <v>301</v>
      </c>
      <c r="P1617" s="11" t="s">
        <v>1810</v>
      </c>
      <c r="Q1617" s="11" t="str">
        <f>VLOOKUP(P1617,Store_Dim!$A$2:$E$21,2,FALSE)</f>
        <v>Guerrero-Schmitt</v>
      </c>
      <c r="R1617" s="11" t="str">
        <f>VLOOKUP(P1617,Store_Dim!$A$2:$E$21,3,FALSE)</f>
        <v>East</v>
      </c>
      <c r="S1617" s="11" t="str">
        <f>VLOOKUP(P1617,Store_Dim!$A$2:$E$21,4,FALSE)</f>
        <v>East Stevechester</v>
      </c>
      <c r="T1617" s="11" t="str">
        <f>VLOOKUP(P1617,Store_Dim!$A$2:$E$21,5,FALSE)</f>
        <v>Flagship</v>
      </c>
      <c r="U1617" s="11" t="s">
        <v>2478</v>
      </c>
      <c r="V1617" s="14">
        <f>VLOOKUP(Table1[[#This Row],[Sales_ID]],Sales!$A$2:$O$2001,2,FALSE)</f>
        <v>45531</v>
      </c>
      <c r="W1617" s="15">
        <f>VLOOKUP(Table1[[#This Row],[Sales_ID]],Sales!$A$2:$O$2001,12,FALSE)</f>
        <v>2</v>
      </c>
      <c r="X1617" s="16" t="str">
        <f>TEXT(VLOOKUP(Table1[[#This Row],[Sales_ID]],Sales!$A$2:$O$2001,13,FALSE),"₹#,##0")</f>
        <v>₹673</v>
      </c>
      <c r="Y1617" s="51">
        <f>VLOOKUP(Table1[[#This Row],[Sales_ID]],Sales!$A$2:$O$2001,14,FALSE)</f>
        <v>0.11</v>
      </c>
      <c r="Z1617" s="11" t="str">
        <f>VLOOKUP(Table1[[#This Row],[Sales_ID]],Sales!$A$2:$O$2001,10,FALSE)</f>
        <v>PayPal</v>
      </c>
      <c r="AA1617" s="50">
        <f>VLOOKUP(Table1[[#This Row],[Sales_ID]],Sales!$A$2:$O$2001,15,FALSE)</f>
        <v>1197.9756</v>
      </c>
    </row>
    <row r="1618" spans="1:27" x14ac:dyDescent="0.3">
      <c r="A1618" s="11" t="s">
        <v>1362</v>
      </c>
      <c r="B1618" s="11" t="str">
        <f>PROPER(VLOOKUP(A1618,Customer!$A$2:$J$501,9,FALSE))</f>
        <v>Tammy Trevino</v>
      </c>
      <c r="C1618" s="11" t="str">
        <f>PROPER(VLOOKUP(A1618,Customer!$A$2:$H$501,3,FALSE))</f>
        <v>60</v>
      </c>
      <c r="D1618" s="11" t="str">
        <f>PROPER(VLOOKUP(A1618,Customer!$A$2:$H$501,4,FALSE))</f>
        <v>Male</v>
      </c>
      <c r="E1618" s="11" t="str">
        <f>PROPER(VLOOKUP(A1618,Customer!$A$2:$H$501,5,FALSE))</f>
        <v>Justinberg</v>
      </c>
      <c r="F1618" s="11" t="str">
        <f>PROPER(VLOOKUP(A1618,Customer!$A$2:$H$501,6,FALSE))</f>
        <v>North Dakota</v>
      </c>
      <c r="G1618" s="11" t="str">
        <f>VLOOKUP(A1618,Customer!$A$2:$H$501,7,FALSE)</f>
        <v>USA</v>
      </c>
      <c r="H1618" s="11" t="str">
        <f>PROPER(VLOOKUP(A1618,Customer!$A$1:$J$501,10,FALSE))</f>
        <v>Silver</v>
      </c>
      <c r="I1618" s="11" t="s">
        <v>1676</v>
      </c>
      <c r="J1618" s="11" t="str">
        <f>VLOOKUP(I1618, Product!$A$2:$H$501, 2,FALSE)</f>
        <v>Matte Lipstick Set</v>
      </c>
      <c r="K1618" s="11" t="str">
        <f>VLOOKUP(I1618,Product!$A$2:$H$501,3,FALSE)</f>
        <v>Beauty</v>
      </c>
      <c r="L1618" s="11" t="str">
        <f>VLOOKUP(I1618, Product!$A$2:$H$501, 4,FALSE)</f>
        <v>Makeup</v>
      </c>
      <c r="M1618" s="11" t="str">
        <f>VLOOKUP(I1618, Product!$A$2:$H$501,5,FALSE)</f>
        <v>Zhang Inc</v>
      </c>
      <c r="N1618" s="12">
        <f>VLOOKUP(I1618, Product!$A$2:$I$501,8,FALSE)</f>
        <v>299.11</v>
      </c>
      <c r="O1618" s="12">
        <f>VLOOKUP(I1618, Product!$A$2:$I$501,9,FALSE)</f>
        <v>118</v>
      </c>
      <c r="P1618" s="11" t="s">
        <v>1766</v>
      </c>
      <c r="Q1618" s="11" t="str">
        <f>VLOOKUP(P1618,Store_Dim!$A$2:$E$21,2,FALSE)</f>
        <v>Johnson-Wright</v>
      </c>
      <c r="R1618" s="11" t="str">
        <f>VLOOKUP(P1618,Store_Dim!$A$2:$E$21,3,FALSE)</f>
        <v>North</v>
      </c>
      <c r="S1618" s="11" t="str">
        <f>VLOOKUP(P1618,Store_Dim!$A$2:$E$21,4,FALSE)</f>
        <v>Hoodberg</v>
      </c>
      <c r="T1618" s="11" t="str">
        <f>VLOOKUP(P1618,Store_Dim!$A$2:$E$21,5,FALSE)</f>
        <v>Outlet</v>
      </c>
      <c r="U1618" s="11" t="s">
        <v>2479</v>
      </c>
      <c r="V1618" s="14">
        <f>VLOOKUP(Table1[[#This Row],[Sales_ID]],Sales!$A$2:$O$2001,2,FALSE)</f>
        <v>45332</v>
      </c>
      <c r="W1618" s="15">
        <f>VLOOKUP(Table1[[#This Row],[Sales_ID]],Sales!$A$2:$O$2001,12,FALSE)</f>
        <v>2</v>
      </c>
      <c r="X1618" s="16" t="str">
        <f>TEXT(VLOOKUP(Table1[[#This Row],[Sales_ID]],Sales!$A$2:$O$2001,13,FALSE),"₹#,##0")</f>
        <v>₹493</v>
      </c>
      <c r="Y1618" s="51">
        <f>VLOOKUP(Table1[[#This Row],[Sales_ID]],Sales!$A$2:$O$2001,14,FALSE)</f>
        <v>0.26</v>
      </c>
      <c r="Z1618" s="11" t="str">
        <f>VLOOKUP(Table1[[#This Row],[Sales_ID]],Sales!$A$2:$O$2001,10,FALSE)</f>
        <v>COD</v>
      </c>
      <c r="AA1618" s="50">
        <f>VLOOKUP(Table1[[#This Row],[Sales_ID]],Sales!$A$2:$O$2001,15,FALSE)</f>
        <v>729.07759999999996</v>
      </c>
    </row>
    <row r="1619" spans="1:27" x14ac:dyDescent="0.3">
      <c r="A1619" s="11" t="s">
        <v>1175</v>
      </c>
      <c r="B1619" s="11" t="str">
        <f>PROPER(VLOOKUP(A1619,Customer!$A$2:$J$501,9,FALSE))</f>
        <v>Michele Burke</v>
      </c>
      <c r="C1619" s="11" t="str">
        <f>PROPER(VLOOKUP(A1619,Customer!$A$2:$H$501,3,FALSE))</f>
        <v>30</v>
      </c>
      <c r="D1619" s="11" t="str">
        <f>PROPER(VLOOKUP(A1619,Customer!$A$2:$H$501,4,FALSE))</f>
        <v>Male</v>
      </c>
      <c r="E1619" s="11" t="str">
        <f>PROPER(VLOOKUP(A1619,Customer!$A$2:$H$501,5,FALSE))</f>
        <v>Chambersberg</v>
      </c>
      <c r="F1619" s="11" t="str">
        <f>PROPER(VLOOKUP(A1619,Customer!$A$2:$H$501,6,FALSE))</f>
        <v>Connecticut</v>
      </c>
      <c r="G1619" s="11" t="str">
        <f>VLOOKUP(A1619,Customer!$A$2:$H$501,7,FALSE)</f>
        <v>USA</v>
      </c>
      <c r="H1619" s="11" t="str">
        <f>PROPER(VLOOKUP(A1619,Customer!$A$1:$J$501,10,FALSE))</f>
        <v>Bronze</v>
      </c>
      <c r="I1619" s="11" t="s">
        <v>1718</v>
      </c>
      <c r="J1619" s="11" t="str">
        <f>VLOOKUP(I1619, Product!$A$2:$H$501, 2,FALSE)</f>
        <v>Women's Beanie Hat</v>
      </c>
      <c r="K1619" s="11" t="str">
        <f>VLOOKUP(I1619,Product!$A$2:$H$501,3,FALSE)</f>
        <v>Clothing</v>
      </c>
      <c r="L1619" s="11" t="str">
        <f>VLOOKUP(I1619, Product!$A$2:$H$501, 4,FALSE)</f>
        <v>Accessories</v>
      </c>
      <c r="M1619" s="11" t="str">
        <f>VLOOKUP(I1619, Product!$A$2:$H$501,5,FALSE)</f>
        <v>Richardson-Carrillo</v>
      </c>
      <c r="N1619" s="12">
        <f>VLOOKUP(I1619, Product!$A$2:$I$501,8,FALSE)</f>
        <v>119.57</v>
      </c>
      <c r="O1619" s="12">
        <f>VLOOKUP(I1619, Product!$A$2:$I$501,9,FALSE)</f>
        <v>210</v>
      </c>
      <c r="P1619" s="11" t="s">
        <v>1766</v>
      </c>
      <c r="Q1619" s="11" t="str">
        <f>VLOOKUP(P1619,Store_Dim!$A$2:$E$21,2,FALSE)</f>
        <v>Johnson-Wright</v>
      </c>
      <c r="R1619" s="11" t="str">
        <f>VLOOKUP(P1619,Store_Dim!$A$2:$E$21,3,FALSE)</f>
        <v>North</v>
      </c>
      <c r="S1619" s="11" t="str">
        <f>VLOOKUP(P1619,Store_Dim!$A$2:$E$21,4,FALSE)</f>
        <v>Hoodberg</v>
      </c>
      <c r="T1619" s="11" t="str">
        <f>VLOOKUP(P1619,Store_Dim!$A$2:$E$21,5,FALSE)</f>
        <v>Outlet</v>
      </c>
      <c r="U1619" s="11" t="s">
        <v>2480</v>
      </c>
      <c r="V1619" s="14">
        <f>VLOOKUP(Table1[[#This Row],[Sales_ID]],Sales!$A$2:$O$2001,2,FALSE)</f>
        <v>45344</v>
      </c>
      <c r="W1619" s="15">
        <f>VLOOKUP(Table1[[#This Row],[Sales_ID]],Sales!$A$2:$O$2001,12,FALSE)</f>
        <v>4</v>
      </c>
      <c r="X1619" s="16" t="str">
        <f>TEXT(VLOOKUP(Table1[[#This Row],[Sales_ID]],Sales!$A$2:$O$2001,13,FALSE),"₹#,##0")</f>
        <v>₹987</v>
      </c>
      <c r="Y1619" s="51">
        <f>VLOOKUP(Table1[[#This Row],[Sales_ID]],Sales!$A$2:$O$2001,14,FALSE)</f>
        <v>0.01</v>
      </c>
      <c r="Z1619" s="11" t="str">
        <f>VLOOKUP(Table1[[#This Row],[Sales_ID]],Sales!$A$2:$O$2001,10,FALSE)</f>
        <v>Credit Card</v>
      </c>
      <c r="AA1619" s="50">
        <f>VLOOKUP(Table1[[#This Row],[Sales_ID]],Sales!$A$2:$O$2001,15,FALSE)</f>
        <v>3908.2428</v>
      </c>
    </row>
    <row r="1620" spans="1:27" x14ac:dyDescent="0.3">
      <c r="A1620" s="11" t="s">
        <v>1475</v>
      </c>
      <c r="B1620" s="11" t="str">
        <f>PROPER(VLOOKUP(A1620,Customer!$A$2:$J$501,9,FALSE))</f>
        <v>Dylan Gutierrez</v>
      </c>
      <c r="C1620" s="11" t="str">
        <f>PROPER(VLOOKUP(A1620,Customer!$A$2:$H$501,3,FALSE))</f>
        <v>40</v>
      </c>
      <c r="D1620" s="11" t="str">
        <f>PROPER(VLOOKUP(A1620,Customer!$A$2:$H$501,4,FALSE))</f>
        <v>Male</v>
      </c>
      <c r="E1620" s="11" t="str">
        <f>PROPER(VLOOKUP(A1620,Customer!$A$2:$H$501,5,FALSE))</f>
        <v>New Jamesview</v>
      </c>
      <c r="F1620" s="11" t="str">
        <f>PROPER(VLOOKUP(A1620,Customer!$A$2:$H$501,6,FALSE))</f>
        <v>West Virginia</v>
      </c>
      <c r="G1620" s="11" t="str">
        <f>VLOOKUP(A1620,Customer!$A$2:$H$501,7,FALSE)</f>
        <v>USA</v>
      </c>
      <c r="H1620" s="11" t="str">
        <f>PROPER(VLOOKUP(A1620,Customer!$A$1:$J$501,10,FALSE))</f>
        <v>Bronze</v>
      </c>
      <c r="I1620" s="11" t="s">
        <v>1592</v>
      </c>
      <c r="J1620" s="11" t="str">
        <f>VLOOKUP(I1620, Product!$A$2:$H$501, 2,FALSE)</f>
        <v>Carbon Fiber Tennis Racket</v>
      </c>
      <c r="K1620" s="11" t="str">
        <f>VLOOKUP(I1620,Product!$A$2:$H$501,3,FALSE)</f>
        <v>Sports</v>
      </c>
      <c r="L1620" s="11" t="str">
        <f>VLOOKUP(I1620, Product!$A$2:$H$501, 4,FALSE)</f>
        <v>Equipment</v>
      </c>
      <c r="M1620" s="11" t="str">
        <f>VLOOKUP(I1620, Product!$A$2:$H$501,5,FALSE)</f>
        <v>Flores, Pineda and Rodriguez</v>
      </c>
      <c r="N1620" s="12">
        <f>VLOOKUP(I1620, Product!$A$2:$I$501,8,FALSE)</f>
        <v>484.62</v>
      </c>
      <c r="O1620" s="12">
        <f>VLOOKUP(I1620, Product!$A$2:$I$501,9,FALSE)</f>
        <v>432</v>
      </c>
      <c r="P1620" s="11" t="s">
        <v>1794</v>
      </c>
      <c r="Q1620" s="11" t="str">
        <f>VLOOKUP(P1620,Store_Dim!$A$2:$E$21,2,FALSE)</f>
        <v>Thomas, Bridges and Harris</v>
      </c>
      <c r="R1620" s="11" t="str">
        <f>VLOOKUP(P1620,Store_Dim!$A$2:$E$21,3,FALSE)</f>
        <v>North</v>
      </c>
      <c r="S1620" s="11" t="str">
        <f>VLOOKUP(P1620,Store_Dim!$A$2:$E$21,4,FALSE)</f>
        <v>Sabrinatown</v>
      </c>
      <c r="T1620" s="11" t="str">
        <f>VLOOKUP(P1620,Store_Dim!$A$2:$E$21,5,FALSE)</f>
        <v>Online</v>
      </c>
      <c r="U1620" s="11" t="s">
        <v>2481</v>
      </c>
      <c r="V1620" s="14">
        <f>VLOOKUP(Table1[[#This Row],[Sales_ID]],Sales!$A$2:$O$2001,2,FALSE)</f>
        <v>45388</v>
      </c>
      <c r="W1620" s="15">
        <f>VLOOKUP(Table1[[#This Row],[Sales_ID]],Sales!$A$2:$O$2001,12,FALSE)</f>
        <v>4</v>
      </c>
      <c r="X1620" s="16" t="str">
        <f>TEXT(VLOOKUP(Table1[[#This Row],[Sales_ID]],Sales!$A$2:$O$2001,13,FALSE),"₹#,##0")</f>
        <v>₹412</v>
      </c>
      <c r="Y1620" s="51">
        <f>VLOOKUP(Table1[[#This Row],[Sales_ID]],Sales!$A$2:$O$2001,14,FALSE)</f>
        <v>0.06</v>
      </c>
      <c r="Z1620" s="11" t="str">
        <f>VLOOKUP(Table1[[#This Row],[Sales_ID]],Sales!$A$2:$O$2001,10,FALSE)</f>
        <v>PayPal</v>
      </c>
      <c r="AA1620" s="50">
        <f>VLOOKUP(Table1[[#This Row],[Sales_ID]],Sales!$A$2:$O$2001,15,FALSE)</f>
        <v>1547.9168</v>
      </c>
    </row>
    <row r="1621" spans="1:27" x14ac:dyDescent="0.3">
      <c r="A1621" s="11" t="s">
        <v>711</v>
      </c>
      <c r="B1621" s="11" t="str">
        <f>PROPER(VLOOKUP(A1621,Customer!$A$2:$J$501,9,FALSE))</f>
        <v>Jordan Wells</v>
      </c>
      <c r="C1621" s="11" t="str">
        <f>PROPER(VLOOKUP(A1621,Customer!$A$2:$H$501,3,FALSE))</f>
        <v>47</v>
      </c>
      <c r="D1621" s="11" t="str">
        <f>PROPER(VLOOKUP(A1621,Customer!$A$2:$H$501,4,FALSE))</f>
        <v>Female</v>
      </c>
      <c r="E1621" s="11" t="str">
        <f>PROPER(VLOOKUP(A1621,Customer!$A$2:$H$501,5,FALSE))</f>
        <v xml:space="preserve">Phillipschester   </v>
      </c>
      <c r="F1621" s="11" t="str">
        <f>PROPER(VLOOKUP(A1621,Customer!$A$2:$H$501,6,FALSE))</f>
        <v>New Jersey</v>
      </c>
      <c r="G1621" s="11" t="str">
        <f>VLOOKUP(A1621,Customer!$A$2:$H$501,7,FALSE)</f>
        <v>USA</v>
      </c>
      <c r="H1621" s="11" t="str">
        <f>PROPER(VLOOKUP(A1621,Customer!$A$1:$J$501,10,FALSE))</f>
        <v>Gold</v>
      </c>
      <c r="I1621" s="11" t="s">
        <v>1620</v>
      </c>
      <c r="J1621" s="11" t="str">
        <f>VLOOKUP(I1621, Product!$A$2:$H$501, 2,FALSE)</f>
        <v>Women's Summer Dress</v>
      </c>
      <c r="K1621" s="11" t="str">
        <f>VLOOKUP(I1621,Product!$A$2:$H$501,3,FALSE)</f>
        <v>Clothing</v>
      </c>
      <c r="L1621" s="11" t="str">
        <f>VLOOKUP(I1621, Product!$A$2:$H$501, 4,FALSE)</f>
        <v>Tops</v>
      </c>
      <c r="M1621" s="11" t="str">
        <f>VLOOKUP(I1621, Product!$A$2:$H$501,5,FALSE)</f>
        <v>Smith-Mills</v>
      </c>
      <c r="N1621" s="12">
        <f>VLOOKUP(I1621, Product!$A$2:$I$501,8,FALSE)</f>
        <v>223.43</v>
      </c>
      <c r="O1621" s="12">
        <f>VLOOKUP(I1621, Product!$A$2:$I$501,9,FALSE)</f>
        <v>154</v>
      </c>
      <c r="P1621" s="11" t="s">
        <v>1807</v>
      </c>
      <c r="Q1621" s="11" t="str">
        <f>VLOOKUP(P1621,Store_Dim!$A$2:$E$21,2,FALSE)</f>
        <v>Holloway Ltd</v>
      </c>
      <c r="R1621" s="11" t="str">
        <f>VLOOKUP(P1621,Store_Dim!$A$2:$E$21,3,FALSE)</f>
        <v>North</v>
      </c>
      <c r="S1621" s="11" t="str">
        <f>VLOOKUP(P1621,Store_Dim!$A$2:$E$21,4,FALSE)</f>
        <v>Bensonhaven</v>
      </c>
      <c r="T1621" s="11" t="str">
        <f>VLOOKUP(P1621,Store_Dim!$A$2:$E$21,5,FALSE)</f>
        <v>Flagship</v>
      </c>
      <c r="U1621" s="11" t="s">
        <v>2482</v>
      </c>
      <c r="V1621" s="14">
        <f>VLOOKUP(Table1[[#This Row],[Sales_ID]],Sales!$A$2:$O$2001,2,FALSE)</f>
        <v>45397</v>
      </c>
      <c r="W1621" s="15">
        <f>VLOOKUP(Table1[[#This Row],[Sales_ID]],Sales!$A$2:$O$2001,12,FALSE)</f>
        <v>2</v>
      </c>
      <c r="X1621" s="16" t="str">
        <f>TEXT(VLOOKUP(Table1[[#This Row],[Sales_ID]],Sales!$A$2:$O$2001,13,FALSE),"₹#,##0")</f>
        <v>₹638</v>
      </c>
      <c r="Y1621" s="51">
        <f>VLOOKUP(Table1[[#This Row],[Sales_ID]],Sales!$A$2:$O$2001,14,FALSE)</f>
        <v>0.05</v>
      </c>
      <c r="Z1621" s="11" t="str">
        <f>VLOOKUP(Table1[[#This Row],[Sales_ID]],Sales!$A$2:$O$2001,10,FALSE)</f>
        <v>COD</v>
      </c>
      <c r="AA1621" s="50">
        <f>VLOOKUP(Table1[[#This Row],[Sales_ID]],Sales!$A$2:$O$2001,15,FALSE)</f>
        <v>1211.364</v>
      </c>
    </row>
    <row r="1622" spans="1:27" x14ac:dyDescent="0.3">
      <c r="A1622" s="11" t="s">
        <v>67</v>
      </c>
      <c r="B1622" s="11" t="str">
        <f>PROPER(VLOOKUP(A1622,Customer!$A$2:$J$501,9,FALSE))</f>
        <v>Ashley Cohen</v>
      </c>
      <c r="C1622" s="11" t="str">
        <f>PROPER(VLOOKUP(A1622,Customer!$A$2:$H$501,3,FALSE))</f>
        <v>53</v>
      </c>
      <c r="D1622" s="11" t="str">
        <f>PROPER(VLOOKUP(A1622,Customer!$A$2:$H$501,4,FALSE))</f>
        <v>Female</v>
      </c>
      <c r="E1622" s="11" t="str">
        <f>PROPER(VLOOKUP(A1622,Customer!$A$2:$H$501,5,FALSE))</f>
        <v>Lake Kristamouth</v>
      </c>
      <c r="F1622" s="11" t="str">
        <f>PROPER(VLOOKUP(A1622,Customer!$A$2:$H$501,6,FALSE))</f>
        <v>Nebraska</v>
      </c>
      <c r="G1622" s="11" t="str">
        <f>VLOOKUP(A1622,Customer!$A$2:$H$501,7,FALSE)</f>
        <v>USA</v>
      </c>
      <c r="H1622" s="11" t="str">
        <f>PROPER(VLOOKUP(A1622,Customer!$A$1:$J$501,10,FALSE))</f>
        <v>Silver</v>
      </c>
      <c r="I1622" s="11" t="s">
        <v>1574</v>
      </c>
      <c r="J1622" s="11" t="str">
        <f>VLOOKUP(I1622, Product!$A$2:$H$501, 2,FALSE)</f>
        <v>USB-C Fast Charger</v>
      </c>
      <c r="K1622" s="11" t="str">
        <f>VLOOKUP(I1622,Product!$A$2:$H$501,3,FALSE)</f>
        <v>Electronics</v>
      </c>
      <c r="L1622" s="11" t="str">
        <f>VLOOKUP(I1622, Product!$A$2:$H$501, 4,FALSE)</f>
        <v>Accessories</v>
      </c>
      <c r="M1622" s="11" t="str">
        <f>VLOOKUP(I1622, Product!$A$2:$H$501,5,FALSE)</f>
        <v>Dawson-Perkins</v>
      </c>
      <c r="N1622" s="12">
        <f>VLOOKUP(I1622, Product!$A$2:$I$501,8,FALSE)</f>
        <v>242.23</v>
      </c>
      <c r="O1622" s="12">
        <f>VLOOKUP(I1622, Product!$A$2:$I$501,9,FALSE)</f>
        <v>453</v>
      </c>
      <c r="P1622" s="11" t="s">
        <v>1766</v>
      </c>
      <c r="Q1622" s="11" t="str">
        <f>VLOOKUP(P1622,Store_Dim!$A$2:$E$21,2,FALSE)</f>
        <v>Johnson-Wright</v>
      </c>
      <c r="R1622" s="11" t="str">
        <f>VLOOKUP(P1622,Store_Dim!$A$2:$E$21,3,FALSE)</f>
        <v>North</v>
      </c>
      <c r="S1622" s="11" t="str">
        <f>VLOOKUP(P1622,Store_Dim!$A$2:$E$21,4,FALSE)</f>
        <v>Hoodberg</v>
      </c>
      <c r="T1622" s="11" t="str">
        <f>VLOOKUP(P1622,Store_Dim!$A$2:$E$21,5,FALSE)</f>
        <v>Outlet</v>
      </c>
      <c r="U1622" s="11" t="s">
        <v>2483</v>
      </c>
      <c r="V1622" s="14">
        <f>VLOOKUP(Table1[[#This Row],[Sales_ID]],Sales!$A$2:$O$2001,2,FALSE)</f>
        <v>45633</v>
      </c>
      <c r="W1622" s="15">
        <f>VLOOKUP(Table1[[#This Row],[Sales_ID]],Sales!$A$2:$O$2001,12,FALSE)</f>
        <v>3</v>
      </c>
      <c r="X1622" s="16" t="str">
        <f>TEXT(VLOOKUP(Table1[[#This Row],[Sales_ID]],Sales!$A$2:$O$2001,13,FALSE),"₹#,##0")</f>
        <v>₹707</v>
      </c>
      <c r="Y1622" s="51">
        <f>VLOOKUP(Table1[[#This Row],[Sales_ID]],Sales!$A$2:$O$2001,14,FALSE)</f>
        <v>0.27</v>
      </c>
      <c r="Z1622" s="11" t="str">
        <f>VLOOKUP(Table1[[#This Row],[Sales_ID]],Sales!$A$2:$O$2001,10,FALSE)</f>
        <v>Credit Card</v>
      </c>
      <c r="AA1622" s="50">
        <f>VLOOKUP(Table1[[#This Row],[Sales_ID]],Sales!$A$2:$O$2001,15,FALSE)</f>
        <v>1548.0453</v>
      </c>
    </row>
    <row r="1623" spans="1:27" x14ac:dyDescent="0.3">
      <c r="A1623" s="11" t="s">
        <v>208</v>
      </c>
      <c r="B1623" s="11" t="str">
        <f>PROPER(VLOOKUP(A1623,Customer!$A$2:$J$501,9,FALSE))</f>
        <v>Wayne Mcpherson</v>
      </c>
      <c r="C1623" s="11" t="str">
        <f>PROPER(VLOOKUP(A1623,Customer!$A$2:$H$501,3,FALSE))</f>
        <v>56</v>
      </c>
      <c r="D1623" s="11" t="str">
        <f>PROPER(VLOOKUP(A1623,Customer!$A$2:$H$501,4,FALSE))</f>
        <v>Female</v>
      </c>
      <c r="E1623" s="11" t="str">
        <f>PROPER(VLOOKUP(A1623,Customer!$A$2:$H$501,5,FALSE))</f>
        <v>Edwardsfort</v>
      </c>
      <c r="F1623" s="11" t="str">
        <f>PROPER(VLOOKUP(A1623,Customer!$A$2:$H$501,6,FALSE))</f>
        <v>Minnesota</v>
      </c>
      <c r="G1623" s="11" t="str">
        <f>VLOOKUP(A1623,Customer!$A$2:$H$501,7,FALSE)</f>
        <v>USA</v>
      </c>
      <c r="H1623" s="11" t="str">
        <f>PROPER(VLOOKUP(A1623,Customer!$A$1:$J$501,10,FALSE))</f>
        <v>Bronze</v>
      </c>
      <c r="I1623" s="11" t="s">
        <v>1578</v>
      </c>
      <c r="J1623" s="11" t="str">
        <f>VLOOKUP(I1623, Product!$A$2:$H$501, 2,FALSE)</f>
        <v>4K Home Projector</v>
      </c>
      <c r="K1623" s="11" t="str">
        <f>VLOOKUP(I1623,Product!$A$2:$H$501,3,FALSE)</f>
        <v>Electronics</v>
      </c>
      <c r="L1623" s="11" t="str">
        <f>VLOOKUP(I1623, Product!$A$2:$H$501, 4,FALSE)</f>
        <v>Appliances</v>
      </c>
      <c r="M1623" s="11" t="str">
        <f>VLOOKUP(I1623, Product!$A$2:$H$501,5,FALSE)</f>
        <v>Thomas LLC</v>
      </c>
      <c r="N1623" s="12">
        <f>VLOOKUP(I1623, Product!$A$2:$I$501,8,FALSE)</f>
        <v>465.34</v>
      </c>
      <c r="O1623" s="12">
        <f>VLOOKUP(I1623, Product!$A$2:$I$501,9,FALSE)</f>
        <v>301</v>
      </c>
      <c r="P1623" s="11" t="s">
        <v>1776</v>
      </c>
      <c r="Q1623" s="11" t="str">
        <f>VLOOKUP(P1623,Store_Dim!$A$2:$E$21,2,FALSE)</f>
        <v>Benson-Elliott</v>
      </c>
      <c r="R1623" s="11" t="str">
        <f>VLOOKUP(P1623,Store_Dim!$A$2:$E$21,3,FALSE)</f>
        <v>East</v>
      </c>
      <c r="S1623" s="11" t="str">
        <f>VLOOKUP(P1623,Store_Dim!$A$2:$E$21,4,FALSE)</f>
        <v>Port Josephberg</v>
      </c>
      <c r="T1623" s="11" t="str">
        <f>VLOOKUP(P1623,Store_Dim!$A$2:$E$21,5,FALSE)</f>
        <v>Online</v>
      </c>
      <c r="U1623" s="11" t="s">
        <v>2484</v>
      </c>
      <c r="V1623" s="14">
        <f>VLOOKUP(Table1[[#This Row],[Sales_ID]],Sales!$A$2:$O$2001,2,FALSE)</f>
        <v>45629</v>
      </c>
      <c r="W1623" s="15">
        <f>VLOOKUP(Table1[[#This Row],[Sales_ID]],Sales!$A$2:$O$2001,12,FALSE)</f>
        <v>2</v>
      </c>
      <c r="X1623" s="16" t="str">
        <f>TEXT(VLOOKUP(Table1[[#This Row],[Sales_ID]],Sales!$A$2:$O$2001,13,FALSE),"₹#,##0")</f>
        <v>₹884</v>
      </c>
      <c r="Y1623" s="51">
        <f>VLOOKUP(Table1[[#This Row],[Sales_ID]],Sales!$A$2:$O$2001,14,FALSE)</f>
        <v>0</v>
      </c>
      <c r="Z1623" s="11" t="str">
        <f>VLOOKUP(Table1[[#This Row],[Sales_ID]],Sales!$A$2:$O$2001,10,FALSE)</f>
        <v>COD</v>
      </c>
      <c r="AA1623" s="50">
        <f>VLOOKUP(Table1[[#This Row],[Sales_ID]],Sales!$A$2:$O$2001,15,FALSE)</f>
        <v>1768.96</v>
      </c>
    </row>
    <row r="1624" spans="1:27" x14ac:dyDescent="0.3">
      <c r="A1624" s="11" t="s">
        <v>181</v>
      </c>
      <c r="B1624" s="11" t="str">
        <f>PROPER(VLOOKUP(A1624,Customer!$A$2:$J$501,9,FALSE))</f>
        <v>Gina Knight</v>
      </c>
      <c r="C1624" s="11" t="str">
        <f>PROPER(VLOOKUP(A1624,Customer!$A$2:$H$501,3,FALSE))</f>
        <v>54</v>
      </c>
      <c r="D1624" s="11" t="str">
        <f>PROPER(VLOOKUP(A1624,Customer!$A$2:$H$501,4,FALSE))</f>
        <v>Female</v>
      </c>
      <c r="E1624" s="11" t="str">
        <f>PROPER(VLOOKUP(A1624,Customer!$A$2:$H$501,5,FALSE))</f>
        <v>Lake Roberthaven</v>
      </c>
      <c r="F1624" s="11" t="str">
        <f>PROPER(VLOOKUP(A1624,Customer!$A$2:$H$501,6,FALSE))</f>
        <v>Nevada</v>
      </c>
      <c r="G1624" s="11" t="str">
        <f>VLOOKUP(A1624,Customer!$A$2:$H$501,7,FALSE)</f>
        <v>USA</v>
      </c>
      <c r="H1624" s="11" t="str">
        <f>PROPER(VLOOKUP(A1624,Customer!$A$1:$J$501,10,FALSE))</f>
        <v>Silver</v>
      </c>
      <c r="I1624" s="11" t="s">
        <v>1732</v>
      </c>
      <c r="J1624" s="11" t="str">
        <f>VLOOKUP(I1624, Product!$A$2:$H$501, 2,FALSE)</f>
        <v>Microwave Oven</v>
      </c>
      <c r="K1624" s="11" t="str">
        <f>VLOOKUP(I1624,Product!$A$2:$H$501,3,FALSE)</f>
        <v>Home</v>
      </c>
      <c r="L1624" s="11" t="str">
        <f>VLOOKUP(I1624, Product!$A$2:$H$501, 4,FALSE)</f>
        <v>Appliances</v>
      </c>
      <c r="M1624" s="11" t="str">
        <f>VLOOKUP(I1624, Product!$A$2:$H$501,5,FALSE)</f>
        <v>Green, Powell and Palmer</v>
      </c>
      <c r="N1624" s="12">
        <f>VLOOKUP(I1624, Product!$A$2:$I$501,8,FALSE)</f>
        <v>447.43</v>
      </c>
      <c r="O1624" s="12">
        <f>VLOOKUP(I1624, Product!$A$2:$I$501,9,FALSE)</f>
        <v>191</v>
      </c>
      <c r="P1624" s="11" t="s">
        <v>1769</v>
      </c>
      <c r="Q1624" s="11" t="str">
        <f>VLOOKUP(P1624,Store_Dim!$A$2:$E$21,2,FALSE)</f>
        <v>Alexander Group</v>
      </c>
      <c r="R1624" s="11" t="str">
        <f>VLOOKUP(P1624,Store_Dim!$A$2:$E$21,3,FALSE)</f>
        <v>South</v>
      </c>
      <c r="S1624" s="11" t="str">
        <f>VLOOKUP(P1624,Store_Dim!$A$2:$E$21,4,FALSE)</f>
        <v>Port Sharon</v>
      </c>
      <c r="T1624" s="11" t="str">
        <f>VLOOKUP(P1624,Store_Dim!$A$2:$E$21,5,FALSE)</f>
        <v>Online</v>
      </c>
      <c r="U1624" s="11" t="s">
        <v>2485</v>
      </c>
      <c r="V1624" s="14">
        <f>VLOOKUP(Table1[[#This Row],[Sales_ID]],Sales!$A$2:$O$2001,2,FALSE)</f>
        <v>45291</v>
      </c>
      <c r="W1624" s="15">
        <f>VLOOKUP(Table1[[#This Row],[Sales_ID]],Sales!$A$2:$O$2001,12,FALSE)</f>
        <v>3</v>
      </c>
      <c r="X1624" s="16" t="str">
        <f>TEXT(VLOOKUP(Table1[[#This Row],[Sales_ID]],Sales!$A$2:$O$2001,13,FALSE),"₹#,##0")</f>
        <v>₹718</v>
      </c>
      <c r="Y1624" s="51">
        <f>VLOOKUP(Table1[[#This Row],[Sales_ID]],Sales!$A$2:$O$2001,14,FALSE)</f>
        <v>0.19</v>
      </c>
      <c r="Z1624" s="11" t="str">
        <f>VLOOKUP(Table1[[#This Row],[Sales_ID]],Sales!$A$2:$O$2001,10,FALSE)</f>
        <v>PayPal</v>
      </c>
      <c r="AA1624" s="50">
        <f>VLOOKUP(Table1[[#This Row],[Sales_ID]],Sales!$A$2:$O$2001,15,FALSE)</f>
        <v>1745.2989</v>
      </c>
    </row>
    <row r="1625" spans="1:27" x14ac:dyDescent="0.3">
      <c r="A1625" s="11" t="s">
        <v>857</v>
      </c>
      <c r="B1625" s="11" t="str">
        <f>PROPER(VLOOKUP(A1625,Customer!$A$2:$J$501,9,FALSE))</f>
        <v>Tyrone Olson</v>
      </c>
      <c r="C1625" s="11" t="str">
        <f>PROPER(VLOOKUP(A1625,Customer!$A$2:$H$501,3,FALSE))</f>
        <v>45</v>
      </c>
      <c r="D1625" s="11" t="str">
        <f>PROPER(VLOOKUP(A1625,Customer!$A$2:$H$501,4,FALSE))</f>
        <v>Female</v>
      </c>
      <c r="E1625" s="11" t="str">
        <f>PROPER(VLOOKUP(A1625,Customer!$A$2:$H$501,5,FALSE))</f>
        <v>Emilytown</v>
      </c>
      <c r="F1625" s="11" t="str">
        <f>PROPER(VLOOKUP(A1625,Customer!$A$2:$H$501,6,FALSE))</f>
        <v>California</v>
      </c>
      <c r="G1625" s="11" t="str">
        <f>VLOOKUP(A1625,Customer!$A$2:$H$501,7,FALSE)</f>
        <v>USA</v>
      </c>
      <c r="H1625" s="11" t="str">
        <f>PROPER(VLOOKUP(A1625,Customer!$A$1:$J$501,10,FALSE))</f>
        <v>Silver</v>
      </c>
      <c r="I1625" s="11" t="s">
        <v>1702</v>
      </c>
      <c r="J1625" s="11" t="str">
        <f>VLOOKUP(I1625, Product!$A$2:$H$501, 2,FALSE)</f>
        <v>WiFi Mesh Router</v>
      </c>
      <c r="K1625" s="11" t="str">
        <f>VLOOKUP(I1625,Product!$A$2:$H$501,3,FALSE)</f>
        <v>Electronics</v>
      </c>
      <c r="L1625" s="11" t="str">
        <f>VLOOKUP(I1625, Product!$A$2:$H$501, 4,FALSE)</f>
        <v>Appliances</v>
      </c>
      <c r="M1625" s="11" t="str">
        <f>VLOOKUP(I1625, Product!$A$2:$H$501,5,FALSE)</f>
        <v>White, Reeves and Woods</v>
      </c>
      <c r="N1625" s="12">
        <f>VLOOKUP(I1625, Product!$A$2:$I$501,8,FALSE)</f>
        <v>480.9</v>
      </c>
      <c r="O1625" s="12">
        <f>VLOOKUP(I1625, Product!$A$2:$I$501,9,FALSE)</f>
        <v>104</v>
      </c>
      <c r="P1625" s="11" t="s">
        <v>1761</v>
      </c>
      <c r="Q1625" s="11" t="str">
        <f>VLOOKUP(P1625,Store_Dim!$A$2:$E$21,2,FALSE)</f>
        <v>Black-Horn</v>
      </c>
      <c r="R1625" s="11" t="str">
        <f>VLOOKUP(P1625,Store_Dim!$A$2:$E$21,3,FALSE)</f>
        <v>South</v>
      </c>
      <c r="S1625" s="11" t="str">
        <f>VLOOKUP(P1625,Store_Dim!$A$2:$E$21,4,FALSE)</f>
        <v>North Nancyview</v>
      </c>
      <c r="T1625" s="11" t="str">
        <f>VLOOKUP(P1625,Store_Dim!$A$2:$E$21,5,FALSE)</f>
        <v>Outlet</v>
      </c>
      <c r="U1625" s="11" t="s">
        <v>1892</v>
      </c>
      <c r="V1625" s="14">
        <f>VLOOKUP(Table1[[#This Row],[Sales_ID]],Sales!$A$2:$O$2001,2,FALSE)</f>
        <v>45213</v>
      </c>
      <c r="W1625" s="15">
        <f>VLOOKUP(Table1[[#This Row],[Sales_ID]],Sales!$A$2:$O$2001,12,FALSE)</f>
        <v>4</v>
      </c>
      <c r="X1625" s="16" t="str">
        <f>TEXT(VLOOKUP(Table1[[#This Row],[Sales_ID]],Sales!$A$2:$O$2001,13,FALSE),"₹#,##0")</f>
        <v>₹814</v>
      </c>
      <c r="Y1625" s="51">
        <f>VLOOKUP(Table1[[#This Row],[Sales_ID]],Sales!$A$2:$O$2001,14,FALSE)</f>
        <v>0.18</v>
      </c>
      <c r="Z1625" s="11" t="str">
        <f>VLOOKUP(Table1[[#This Row],[Sales_ID]],Sales!$A$2:$O$2001,10,FALSE)</f>
        <v>Credit Card</v>
      </c>
      <c r="AA1625" s="50">
        <f>VLOOKUP(Table1[[#This Row],[Sales_ID]],Sales!$A$2:$O$2001,15,FALSE)</f>
        <v>2670.74</v>
      </c>
    </row>
    <row r="1626" spans="1:27" x14ac:dyDescent="0.3">
      <c r="A1626" s="11" t="s">
        <v>595</v>
      </c>
      <c r="B1626" s="11" t="str">
        <f>PROPER(VLOOKUP(A1626,Customer!$A$2:$J$501,9,FALSE))</f>
        <v>Wesley Thompson</v>
      </c>
      <c r="C1626" s="11" t="str">
        <f>PROPER(VLOOKUP(A1626,Customer!$A$2:$H$501,3,FALSE))</f>
        <v>38</v>
      </c>
      <c r="D1626" s="11" t="str">
        <f>PROPER(VLOOKUP(A1626,Customer!$A$2:$H$501,4,FALSE))</f>
        <v>Male</v>
      </c>
      <c r="E1626" s="11" t="str">
        <f>PROPER(VLOOKUP(A1626,Customer!$A$2:$H$501,5,FALSE))</f>
        <v>East Davidmouth</v>
      </c>
      <c r="F1626" s="11" t="str">
        <f>PROPER(VLOOKUP(A1626,Customer!$A$2:$H$501,6,FALSE))</f>
        <v>Maine</v>
      </c>
      <c r="G1626" s="11" t="str">
        <f>VLOOKUP(A1626,Customer!$A$2:$H$501,7,FALSE)</f>
        <v>USA</v>
      </c>
      <c r="H1626" s="11" t="str">
        <f>PROPER(VLOOKUP(A1626,Customer!$A$1:$J$501,10,FALSE))</f>
        <v>Bronze</v>
      </c>
      <c r="I1626" s="11" t="s">
        <v>1728</v>
      </c>
      <c r="J1626" s="11" t="str">
        <f>VLOOKUP(I1626, Product!$A$2:$H$501, 2,FALSE)</f>
        <v>Gaming Mouse Pad XL</v>
      </c>
      <c r="K1626" s="11" t="str">
        <f>VLOOKUP(I1626,Product!$A$2:$H$501,3,FALSE)</f>
        <v>Electronics</v>
      </c>
      <c r="L1626" s="11" t="str">
        <f>VLOOKUP(I1626, Product!$A$2:$H$501, 4,FALSE)</f>
        <v>Accessories</v>
      </c>
      <c r="M1626" s="11" t="str">
        <f>VLOOKUP(I1626, Product!$A$2:$H$501,5,FALSE)</f>
        <v>Sharp, Taylor and Rodriguez</v>
      </c>
      <c r="N1626" s="12">
        <f>VLOOKUP(I1626, Product!$A$2:$I$501,8,FALSE)</f>
        <v>340.14</v>
      </c>
      <c r="O1626" s="12">
        <f>VLOOKUP(I1626, Product!$A$2:$I$501,9,FALSE)</f>
        <v>361</v>
      </c>
      <c r="P1626" s="11" t="s">
        <v>1810</v>
      </c>
      <c r="Q1626" s="11" t="str">
        <f>VLOOKUP(P1626,Store_Dim!$A$2:$E$21,2,FALSE)</f>
        <v>Guerrero-Schmitt</v>
      </c>
      <c r="R1626" s="11" t="str">
        <f>VLOOKUP(P1626,Store_Dim!$A$2:$E$21,3,FALSE)</f>
        <v>East</v>
      </c>
      <c r="S1626" s="11" t="str">
        <f>VLOOKUP(P1626,Store_Dim!$A$2:$E$21,4,FALSE)</f>
        <v>East Stevechester</v>
      </c>
      <c r="T1626" s="11" t="str">
        <f>VLOOKUP(P1626,Store_Dim!$A$2:$E$21,5,FALSE)</f>
        <v>Flagship</v>
      </c>
      <c r="U1626" s="11" t="s">
        <v>2486</v>
      </c>
      <c r="V1626" s="14">
        <f>VLOOKUP(Table1[[#This Row],[Sales_ID]],Sales!$A$2:$O$2001,2,FALSE)</f>
        <v>45914</v>
      </c>
      <c r="W1626" s="15">
        <f>VLOOKUP(Table1[[#This Row],[Sales_ID]],Sales!$A$2:$O$2001,12,FALSE)</f>
        <v>3</v>
      </c>
      <c r="X1626" s="16" t="str">
        <f>TEXT(VLOOKUP(Table1[[#This Row],[Sales_ID]],Sales!$A$2:$O$2001,13,FALSE),"₹#,##0")</f>
        <v>₹107</v>
      </c>
      <c r="Y1626" s="51">
        <f>VLOOKUP(Table1[[#This Row],[Sales_ID]],Sales!$A$2:$O$2001,14,FALSE)</f>
        <v>0.27</v>
      </c>
      <c r="Z1626" s="11" t="str">
        <f>VLOOKUP(Table1[[#This Row],[Sales_ID]],Sales!$A$2:$O$2001,10,FALSE)</f>
        <v>PayPal</v>
      </c>
      <c r="AA1626" s="50">
        <f>VLOOKUP(Table1[[#This Row],[Sales_ID]],Sales!$A$2:$O$2001,15,FALSE)</f>
        <v>235.2936</v>
      </c>
    </row>
    <row r="1627" spans="1:27" x14ac:dyDescent="0.3">
      <c r="A1627" s="11" t="s">
        <v>211</v>
      </c>
      <c r="B1627" s="11" t="str">
        <f>PROPER(VLOOKUP(A1627,Customer!$A$2:$J$501,9,FALSE))</f>
        <v>Christopher Sutton</v>
      </c>
      <c r="C1627" s="11" t="str">
        <f>PROPER(VLOOKUP(A1627,Customer!$A$2:$H$501,3,FALSE))</f>
        <v>49</v>
      </c>
      <c r="D1627" s="11" t="str">
        <f>PROPER(VLOOKUP(A1627,Customer!$A$2:$H$501,4,FALSE))</f>
        <v>Female</v>
      </c>
      <c r="E1627" s="11" t="str">
        <f>PROPER(VLOOKUP(A1627,Customer!$A$2:$H$501,5,FALSE))</f>
        <v>Deborahberg</v>
      </c>
      <c r="F1627" s="11" t="str">
        <f>PROPER(VLOOKUP(A1627,Customer!$A$2:$H$501,6,FALSE))</f>
        <v>Pennsylvania</v>
      </c>
      <c r="G1627" s="11" t="str">
        <f>VLOOKUP(A1627,Customer!$A$2:$H$501,7,FALSE)</f>
        <v>USA</v>
      </c>
      <c r="H1627" s="11" t="str">
        <f>PROPER(VLOOKUP(A1627,Customer!$A$1:$J$501,10,FALSE))</f>
        <v>Gold</v>
      </c>
      <c r="I1627" s="11" t="s">
        <v>1640</v>
      </c>
      <c r="J1627" s="11" t="str">
        <f>VLOOKUP(I1627, Product!$A$2:$H$501, 2,FALSE)</f>
        <v>Men's Winter Jacket</v>
      </c>
      <c r="K1627" s="11" t="str">
        <f>VLOOKUP(I1627,Product!$A$2:$H$501,3,FALSE)</f>
        <v>Clothing</v>
      </c>
      <c r="L1627" s="11" t="str">
        <f>VLOOKUP(I1627, Product!$A$2:$H$501, 4,FALSE)</f>
        <v>Outerwear</v>
      </c>
      <c r="M1627" s="11" t="str">
        <f>VLOOKUP(I1627, Product!$A$2:$H$501,5,FALSE)</f>
        <v>Kelly, Smith and Perez</v>
      </c>
      <c r="N1627" s="12">
        <f>VLOOKUP(I1627, Product!$A$2:$I$501,8,FALSE)</f>
        <v>167.34</v>
      </c>
      <c r="O1627" s="12">
        <f>VLOOKUP(I1627, Product!$A$2:$I$501,9,FALSE)</f>
        <v>296</v>
      </c>
      <c r="P1627" s="11" t="s">
        <v>1766</v>
      </c>
      <c r="Q1627" s="11" t="str">
        <f>VLOOKUP(P1627,Store_Dim!$A$2:$E$21,2,FALSE)</f>
        <v>Johnson-Wright</v>
      </c>
      <c r="R1627" s="11" t="str">
        <f>VLOOKUP(P1627,Store_Dim!$A$2:$E$21,3,FALSE)</f>
        <v>North</v>
      </c>
      <c r="S1627" s="11" t="str">
        <f>VLOOKUP(P1627,Store_Dim!$A$2:$E$21,4,FALSE)</f>
        <v>Hoodberg</v>
      </c>
      <c r="T1627" s="11" t="str">
        <f>VLOOKUP(P1627,Store_Dim!$A$2:$E$21,5,FALSE)</f>
        <v>Outlet</v>
      </c>
      <c r="U1627" s="11" t="s">
        <v>2487</v>
      </c>
      <c r="V1627" s="14">
        <f>VLOOKUP(Table1[[#This Row],[Sales_ID]],Sales!$A$2:$O$2001,2,FALSE)</f>
        <v>45673</v>
      </c>
      <c r="W1627" s="15">
        <f>VLOOKUP(Table1[[#This Row],[Sales_ID]],Sales!$A$2:$O$2001,12,FALSE)</f>
        <v>4</v>
      </c>
      <c r="X1627" s="16" t="str">
        <f>TEXT(VLOOKUP(Table1[[#This Row],[Sales_ID]],Sales!$A$2:$O$2001,13,FALSE),"₹#,##0")</f>
        <v>₹609</v>
      </c>
      <c r="Y1627" s="51">
        <f>VLOOKUP(Table1[[#This Row],[Sales_ID]],Sales!$A$2:$O$2001,14,FALSE)</f>
        <v>0.14000000000000001</v>
      </c>
      <c r="Z1627" s="11" t="str">
        <f>VLOOKUP(Table1[[#This Row],[Sales_ID]],Sales!$A$2:$O$2001,10,FALSE)</f>
        <v>COD</v>
      </c>
      <c r="AA1627" s="50">
        <f>VLOOKUP(Table1[[#This Row],[Sales_ID]],Sales!$A$2:$O$2001,15,FALSE)</f>
        <v>2094.8568</v>
      </c>
    </row>
    <row r="1628" spans="1:27" x14ac:dyDescent="0.3">
      <c r="A1628" s="11" t="s">
        <v>1109</v>
      </c>
      <c r="B1628" s="11" t="str">
        <f>PROPER(VLOOKUP(A1628,Customer!$A$2:$J$501,9,FALSE))</f>
        <v>Ryan Torres</v>
      </c>
      <c r="C1628" s="11" t="str">
        <f>PROPER(VLOOKUP(A1628,Customer!$A$2:$H$501,3,FALSE))</f>
        <v>38</v>
      </c>
      <c r="D1628" s="11" t="str">
        <f>PROPER(VLOOKUP(A1628,Customer!$A$2:$H$501,4,FALSE))</f>
        <v>Male</v>
      </c>
      <c r="E1628" s="11" t="str">
        <f>PROPER(VLOOKUP(A1628,Customer!$A$2:$H$501,5,FALSE))</f>
        <v>Guerreroport</v>
      </c>
      <c r="F1628" s="11" t="str">
        <f>PROPER(VLOOKUP(A1628,Customer!$A$2:$H$501,6,FALSE))</f>
        <v>Connecticut</v>
      </c>
      <c r="G1628" s="11" t="str">
        <f>VLOOKUP(A1628,Customer!$A$2:$H$501,7,FALSE)</f>
        <v>USA</v>
      </c>
      <c r="H1628" s="11" t="str">
        <f>PROPER(VLOOKUP(A1628,Customer!$A$1:$J$501,10,FALSE))</f>
        <v>Silver</v>
      </c>
      <c r="I1628" s="11" t="s">
        <v>1670</v>
      </c>
      <c r="J1628" s="11" t="str">
        <f>VLOOKUP(I1628, Product!$A$2:$H$501, 2,FALSE)</f>
        <v>Tennis Ball 3-Pack</v>
      </c>
      <c r="K1628" s="11" t="str">
        <f>VLOOKUP(I1628,Product!$A$2:$H$501,3,FALSE)</f>
        <v>Sports</v>
      </c>
      <c r="L1628" s="11" t="str">
        <f>VLOOKUP(I1628, Product!$A$2:$H$501, 4,FALSE)</f>
        <v>Equipment</v>
      </c>
      <c r="M1628" s="11" t="str">
        <f>VLOOKUP(I1628, Product!$A$2:$H$501,5,FALSE)</f>
        <v>Lopez LLC</v>
      </c>
      <c r="N1628" s="12">
        <f>VLOOKUP(I1628, Product!$A$2:$I$501,8,FALSE)</f>
        <v>103.45</v>
      </c>
      <c r="O1628" s="12">
        <f>VLOOKUP(I1628, Product!$A$2:$I$501,9,FALSE)</f>
        <v>465</v>
      </c>
      <c r="P1628" s="11" t="s">
        <v>1776</v>
      </c>
      <c r="Q1628" s="11" t="str">
        <f>VLOOKUP(P1628,Store_Dim!$A$2:$E$21,2,FALSE)</f>
        <v>Benson-Elliott</v>
      </c>
      <c r="R1628" s="11" t="str">
        <f>VLOOKUP(P1628,Store_Dim!$A$2:$E$21,3,FALSE)</f>
        <v>East</v>
      </c>
      <c r="S1628" s="11" t="str">
        <f>VLOOKUP(P1628,Store_Dim!$A$2:$E$21,4,FALSE)</f>
        <v>Port Josephberg</v>
      </c>
      <c r="T1628" s="11" t="str">
        <f>VLOOKUP(P1628,Store_Dim!$A$2:$E$21,5,FALSE)</f>
        <v>Online</v>
      </c>
      <c r="U1628" s="11" t="s">
        <v>2488</v>
      </c>
      <c r="V1628" s="14">
        <f>VLOOKUP(Table1[[#This Row],[Sales_ID]],Sales!$A$2:$O$2001,2,FALSE)</f>
        <v>45689</v>
      </c>
      <c r="W1628" s="15">
        <f>VLOOKUP(Table1[[#This Row],[Sales_ID]],Sales!$A$2:$O$2001,12,FALSE)</f>
        <v>3</v>
      </c>
      <c r="X1628" s="16" t="str">
        <f>TEXT(VLOOKUP(Table1[[#This Row],[Sales_ID]],Sales!$A$2:$O$2001,13,FALSE),"₹#,##0")</f>
        <v>₹260</v>
      </c>
      <c r="Y1628" s="51">
        <f>VLOOKUP(Table1[[#This Row],[Sales_ID]],Sales!$A$2:$O$2001,14,FALSE)</f>
        <v>0.09</v>
      </c>
      <c r="Z1628" s="11" t="str">
        <f>VLOOKUP(Table1[[#This Row],[Sales_ID]],Sales!$A$2:$O$2001,10,FALSE)</f>
        <v>Credit Card</v>
      </c>
      <c r="AA1628" s="50">
        <f>VLOOKUP(Table1[[#This Row],[Sales_ID]],Sales!$A$2:$O$2001,15,FALSE)</f>
        <v>711.05579999999986</v>
      </c>
    </row>
    <row r="1629" spans="1:27" x14ac:dyDescent="0.3">
      <c r="A1629" s="11" t="s">
        <v>425</v>
      </c>
      <c r="B1629" s="11" t="str">
        <f>PROPER(VLOOKUP(A1629,Customer!$A$2:$J$501,9,FALSE))</f>
        <v>Erin Hopkins</v>
      </c>
      <c r="C1629" s="11" t="str">
        <f>PROPER(VLOOKUP(A1629,Customer!$A$2:$H$501,3,FALSE))</f>
        <v>40</v>
      </c>
      <c r="D1629" s="11" t="str">
        <f>PROPER(VLOOKUP(A1629,Customer!$A$2:$H$501,4,FALSE))</f>
        <v>Male</v>
      </c>
      <c r="E1629" s="11" t="str">
        <f>PROPER(VLOOKUP(A1629,Customer!$A$2:$H$501,5,FALSE))</f>
        <v>North Sabrina</v>
      </c>
      <c r="F1629" s="11" t="str">
        <f>PROPER(VLOOKUP(A1629,Customer!$A$2:$H$501,6,FALSE))</f>
        <v>Iowa</v>
      </c>
      <c r="G1629" s="11" t="str">
        <f>VLOOKUP(A1629,Customer!$A$2:$H$501,7,FALSE)</f>
        <v>USA</v>
      </c>
      <c r="H1629" s="11" t="str">
        <f>PROPER(VLOOKUP(A1629,Customer!$A$1:$J$501,10,FALSE))</f>
        <v>Silver</v>
      </c>
      <c r="I1629" s="11" t="s">
        <v>1592</v>
      </c>
      <c r="J1629" s="11" t="str">
        <f>VLOOKUP(I1629, Product!$A$2:$H$501, 2,FALSE)</f>
        <v>Carbon Fiber Tennis Racket</v>
      </c>
      <c r="K1629" s="11" t="str">
        <f>VLOOKUP(I1629,Product!$A$2:$H$501,3,FALSE)</f>
        <v>Sports</v>
      </c>
      <c r="L1629" s="11" t="str">
        <f>VLOOKUP(I1629, Product!$A$2:$H$501, 4,FALSE)</f>
        <v>Equipment</v>
      </c>
      <c r="M1629" s="11" t="str">
        <f>VLOOKUP(I1629, Product!$A$2:$H$501,5,FALSE)</f>
        <v>Flores, Pineda and Rodriguez</v>
      </c>
      <c r="N1629" s="12">
        <f>VLOOKUP(I1629, Product!$A$2:$I$501,8,FALSE)</f>
        <v>484.62</v>
      </c>
      <c r="O1629" s="12">
        <f>VLOOKUP(I1629, Product!$A$2:$I$501,9,FALSE)</f>
        <v>432</v>
      </c>
      <c r="P1629" s="11" t="s">
        <v>1776</v>
      </c>
      <c r="Q1629" s="11" t="str">
        <f>VLOOKUP(P1629,Store_Dim!$A$2:$E$21,2,FALSE)</f>
        <v>Benson-Elliott</v>
      </c>
      <c r="R1629" s="11" t="str">
        <f>VLOOKUP(P1629,Store_Dim!$A$2:$E$21,3,FALSE)</f>
        <v>East</v>
      </c>
      <c r="S1629" s="11" t="str">
        <f>VLOOKUP(P1629,Store_Dim!$A$2:$E$21,4,FALSE)</f>
        <v>Port Josephberg</v>
      </c>
      <c r="T1629" s="11" t="str">
        <f>VLOOKUP(P1629,Store_Dim!$A$2:$E$21,5,FALSE)</f>
        <v>Online</v>
      </c>
      <c r="U1629" s="11" t="s">
        <v>2489</v>
      </c>
      <c r="V1629" s="14">
        <f>VLOOKUP(Table1[[#This Row],[Sales_ID]],Sales!$A$2:$O$2001,2,FALSE)</f>
        <v>45646</v>
      </c>
      <c r="W1629" s="15">
        <f>VLOOKUP(Table1[[#This Row],[Sales_ID]],Sales!$A$2:$O$2001,12,FALSE)</f>
        <v>1</v>
      </c>
      <c r="X1629" s="16" t="str">
        <f>TEXT(VLOOKUP(Table1[[#This Row],[Sales_ID]],Sales!$A$2:$O$2001,13,FALSE),"₹#,##0")</f>
        <v>₹747</v>
      </c>
      <c r="Y1629" s="51">
        <f>VLOOKUP(Table1[[#This Row],[Sales_ID]],Sales!$A$2:$O$2001,14,FALSE)</f>
        <v>0.01</v>
      </c>
      <c r="Z1629" s="11" t="str">
        <f>VLOOKUP(Table1[[#This Row],[Sales_ID]],Sales!$A$2:$O$2001,10,FALSE)</f>
        <v>Credit Card</v>
      </c>
      <c r="AA1629" s="50">
        <f>VLOOKUP(Table1[[#This Row],[Sales_ID]],Sales!$A$2:$O$2001,15,FALSE)</f>
        <v>739.55970000000002</v>
      </c>
    </row>
    <row r="1630" spans="1:27" x14ac:dyDescent="0.3">
      <c r="A1630" s="11" t="s">
        <v>1257</v>
      </c>
      <c r="B1630" s="11" t="str">
        <f>PROPER(VLOOKUP(A1630,Customer!$A$2:$J$501,9,FALSE))</f>
        <v>David Ross</v>
      </c>
      <c r="C1630" s="11" t="str">
        <f>PROPER(VLOOKUP(A1630,Customer!$A$2:$H$501,3,FALSE))</f>
        <v>22</v>
      </c>
      <c r="D1630" s="11" t="str">
        <f>PROPER(VLOOKUP(A1630,Customer!$A$2:$H$501,4,FALSE))</f>
        <v>Female</v>
      </c>
      <c r="E1630" s="11" t="str">
        <f>PROPER(VLOOKUP(A1630,Customer!$A$2:$H$501,5,FALSE))</f>
        <v>South Angela</v>
      </c>
      <c r="F1630" s="11" t="str">
        <f>PROPER(VLOOKUP(A1630,Customer!$A$2:$H$501,6,FALSE))</f>
        <v>Arkansas</v>
      </c>
      <c r="G1630" s="11" t="str">
        <f>VLOOKUP(A1630,Customer!$A$2:$H$501,7,FALSE)</f>
        <v>USA</v>
      </c>
      <c r="H1630" s="11" t="str">
        <f>PROPER(VLOOKUP(A1630,Customer!$A$1:$J$501,10,FALSE))</f>
        <v>Silver</v>
      </c>
      <c r="I1630" s="11" t="s">
        <v>1580</v>
      </c>
      <c r="J1630" s="11" t="str">
        <f>VLOOKUP(I1630, Product!$A$2:$H$501, 2,FALSE)</f>
        <v>Beard Grooming Kit</v>
      </c>
      <c r="K1630" s="11" t="str">
        <f>VLOOKUP(I1630,Product!$A$2:$H$501,3,FALSE)</f>
        <v>Beauty</v>
      </c>
      <c r="L1630" s="11" t="str">
        <f>VLOOKUP(I1630, Product!$A$2:$H$501, 4,FALSE)</f>
        <v>Grooming</v>
      </c>
      <c r="M1630" s="11" t="str">
        <f>VLOOKUP(I1630, Product!$A$2:$H$501,5,FALSE)</f>
        <v>Erickson-Green</v>
      </c>
      <c r="N1630" s="12">
        <f>VLOOKUP(I1630, Product!$A$2:$I$501,8,FALSE)</f>
        <v>337.42</v>
      </c>
      <c r="O1630" s="12">
        <f>VLOOKUP(I1630, Product!$A$2:$I$501,9,FALSE)</f>
        <v>256</v>
      </c>
      <c r="P1630" s="11" t="s">
        <v>1782</v>
      </c>
      <c r="Q1630" s="11" t="str">
        <f>VLOOKUP(P1630,Store_Dim!$A$2:$E$21,2,FALSE)</f>
        <v>Bean, Jones and Park</v>
      </c>
      <c r="R1630" s="11" t="str">
        <f>VLOOKUP(P1630,Store_Dim!$A$2:$E$21,3,FALSE)</f>
        <v>West</v>
      </c>
      <c r="S1630" s="11" t="str">
        <f>VLOOKUP(P1630,Store_Dim!$A$2:$E$21,4,FALSE)</f>
        <v>Thompsonborough</v>
      </c>
      <c r="T1630" s="11" t="str">
        <f>VLOOKUP(P1630,Store_Dim!$A$2:$E$21,5,FALSE)</f>
        <v>Online</v>
      </c>
      <c r="U1630" s="11" t="s">
        <v>2490</v>
      </c>
      <c r="V1630" s="14">
        <f>VLOOKUP(Table1[[#This Row],[Sales_ID]],Sales!$A$2:$O$2001,2,FALSE)</f>
        <v>45475</v>
      </c>
      <c r="W1630" s="15">
        <f>VLOOKUP(Table1[[#This Row],[Sales_ID]],Sales!$A$2:$O$2001,12,FALSE)</f>
        <v>4</v>
      </c>
      <c r="X1630" s="16" t="str">
        <f>TEXT(VLOOKUP(Table1[[#This Row],[Sales_ID]],Sales!$A$2:$O$2001,13,FALSE),"₹#,##0")</f>
        <v>₹701</v>
      </c>
      <c r="Y1630" s="51">
        <f>VLOOKUP(Table1[[#This Row],[Sales_ID]],Sales!$A$2:$O$2001,14,FALSE)</f>
        <v>0.23</v>
      </c>
      <c r="Z1630" s="11" t="str">
        <f>VLOOKUP(Table1[[#This Row],[Sales_ID]],Sales!$A$2:$O$2001,10,FALSE)</f>
        <v>PayPal</v>
      </c>
      <c r="AA1630" s="50">
        <f>VLOOKUP(Table1[[#This Row],[Sales_ID]],Sales!$A$2:$O$2001,15,FALSE)</f>
        <v>2158.7103999999999</v>
      </c>
    </row>
    <row r="1631" spans="1:27" x14ac:dyDescent="0.3">
      <c r="A1631" s="11" t="s">
        <v>185</v>
      </c>
      <c r="B1631" s="11" t="str">
        <f>PROPER(VLOOKUP(A1631,Customer!$A$2:$J$501,9,FALSE))</f>
        <v>April Mullins</v>
      </c>
      <c r="C1631" s="11" t="str">
        <f>PROPER(VLOOKUP(A1631,Customer!$A$2:$H$501,3,FALSE))</f>
        <v>54</v>
      </c>
      <c r="D1631" s="11" t="str">
        <f>PROPER(VLOOKUP(A1631,Customer!$A$2:$H$501,4,FALSE))</f>
        <v>Male</v>
      </c>
      <c r="E1631" s="11" t="str">
        <f>PROPER(VLOOKUP(A1631,Customer!$A$2:$H$501,5,FALSE))</f>
        <v>Dawsonbury</v>
      </c>
      <c r="F1631" s="11" t="str">
        <f>PROPER(VLOOKUP(A1631,Customer!$A$2:$H$501,6,FALSE))</f>
        <v>North Carolina</v>
      </c>
      <c r="G1631" s="11" t="str">
        <f>VLOOKUP(A1631,Customer!$A$2:$H$501,7,FALSE)</f>
        <v>USA</v>
      </c>
      <c r="H1631" s="11" t="str">
        <f>PROPER(VLOOKUP(A1631,Customer!$A$1:$J$501,10,FALSE))</f>
        <v>Platinum</v>
      </c>
      <c r="I1631" s="11" t="s">
        <v>1738</v>
      </c>
      <c r="J1631" s="11" t="str">
        <f>VLOOKUP(I1631, Product!$A$2:$H$501, 2,FALSE)</f>
        <v>Sports Stopwatch Basic</v>
      </c>
      <c r="K1631" s="11" t="str">
        <f>VLOOKUP(I1631,Product!$A$2:$H$501,3,FALSE)</f>
        <v>Sports</v>
      </c>
      <c r="L1631" s="11" t="str">
        <f>VLOOKUP(I1631, Product!$A$2:$H$501, 4,FALSE)</f>
        <v>Accessories</v>
      </c>
      <c r="M1631" s="11" t="str">
        <f>VLOOKUP(I1631, Product!$A$2:$H$501,5,FALSE)</f>
        <v>Wilson Group</v>
      </c>
      <c r="N1631" s="12">
        <f>VLOOKUP(I1631, Product!$A$2:$I$501,8,FALSE)</f>
        <v>60.65</v>
      </c>
      <c r="O1631" s="12">
        <f>VLOOKUP(I1631, Product!$A$2:$I$501,9,FALSE)</f>
        <v>75</v>
      </c>
      <c r="P1631" s="11" t="s">
        <v>1799</v>
      </c>
      <c r="Q1631" s="11" t="str">
        <f>VLOOKUP(P1631,Store_Dim!$A$2:$E$21,2,FALSE)</f>
        <v>Mcdonald Inc</v>
      </c>
      <c r="R1631" s="11" t="str">
        <f>VLOOKUP(P1631,Store_Dim!$A$2:$E$21,3,FALSE)</f>
        <v>South</v>
      </c>
      <c r="S1631" s="11" t="str">
        <f>VLOOKUP(P1631,Store_Dim!$A$2:$E$21,4,FALSE)</f>
        <v>Christopherland</v>
      </c>
      <c r="T1631" s="11" t="str">
        <f>VLOOKUP(P1631,Store_Dim!$A$2:$E$21,5,FALSE)</f>
        <v>Outlet</v>
      </c>
      <c r="U1631" s="11" t="s">
        <v>2491</v>
      </c>
      <c r="V1631" s="14">
        <f>VLOOKUP(Table1[[#This Row],[Sales_ID]],Sales!$A$2:$O$2001,2,FALSE)</f>
        <v>45781</v>
      </c>
      <c r="W1631" s="15">
        <f>VLOOKUP(Table1[[#This Row],[Sales_ID]],Sales!$A$2:$O$2001,12,FALSE)</f>
        <v>4</v>
      </c>
      <c r="X1631" s="16" t="str">
        <f>TEXT(VLOOKUP(Table1[[#This Row],[Sales_ID]],Sales!$A$2:$O$2001,13,FALSE),"₹#,##0")</f>
        <v>₹20</v>
      </c>
      <c r="Y1631" s="51">
        <f>VLOOKUP(Table1[[#This Row],[Sales_ID]],Sales!$A$2:$O$2001,14,FALSE)</f>
        <v>0.16</v>
      </c>
      <c r="Z1631" s="11" t="str">
        <f>VLOOKUP(Table1[[#This Row],[Sales_ID]],Sales!$A$2:$O$2001,10,FALSE)</f>
        <v>PayPal</v>
      </c>
      <c r="AA1631" s="50">
        <f>VLOOKUP(Table1[[#This Row],[Sales_ID]],Sales!$A$2:$O$2001,15,FALSE)</f>
        <v>67.502399999999994</v>
      </c>
    </row>
    <row r="1632" spans="1:27" x14ac:dyDescent="0.3">
      <c r="A1632" s="11" t="s">
        <v>230</v>
      </c>
      <c r="B1632" s="11" t="str">
        <f>PROPER(VLOOKUP(A1632,Customer!$A$2:$J$501,9,FALSE))</f>
        <v>James Bean</v>
      </c>
      <c r="C1632" s="11" t="str">
        <f>PROPER(VLOOKUP(A1632,Customer!$A$2:$H$501,3,FALSE))</f>
        <v>50</v>
      </c>
      <c r="D1632" s="11" t="str">
        <f>PROPER(VLOOKUP(A1632,Customer!$A$2:$H$501,4,FALSE))</f>
        <v>Male</v>
      </c>
      <c r="E1632" s="11" t="str">
        <f>PROPER(VLOOKUP(A1632,Customer!$A$2:$H$501,5,FALSE))</f>
        <v>Stevensonton</v>
      </c>
      <c r="F1632" s="11" t="str">
        <f>PROPER(VLOOKUP(A1632,Customer!$A$2:$H$501,6,FALSE))</f>
        <v>New Mexico</v>
      </c>
      <c r="G1632" s="11" t="str">
        <f>VLOOKUP(A1632,Customer!$A$2:$H$501,7,FALSE)</f>
        <v>USA</v>
      </c>
      <c r="H1632" s="11" t="str">
        <f>PROPER(VLOOKUP(A1632,Customer!$A$1:$J$501,10,FALSE))</f>
        <v>Bronze</v>
      </c>
      <c r="I1632" s="11" t="s">
        <v>1622</v>
      </c>
      <c r="J1632" s="11" t="str">
        <f>VLOOKUP(I1632, Product!$A$2:$H$501, 2,FALSE)</f>
        <v>Men's Casual Sneakers</v>
      </c>
      <c r="K1632" s="11" t="str">
        <f>VLOOKUP(I1632,Product!$A$2:$H$501,3,FALSE)</f>
        <v>Clothing</v>
      </c>
      <c r="L1632" s="11" t="str">
        <f>VLOOKUP(I1632, Product!$A$2:$H$501, 4,FALSE)</f>
        <v>Footwear</v>
      </c>
      <c r="M1632" s="11" t="str">
        <f>VLOOKUP(I1632, Product!$A$2:$H$501,5,FALSE)</f>
        <v>Hogan-Lee</v>
      </c>
      <c r="N1632" s="12">
        <f>VLOOKUP(I1632, Product!$A$2:$I$501,8,FALSE)</f>
        <v>353.47</v>
      </c>
      <c r="O1632" s="12">
        <f>VLOOKUP(I1632, Product!$A$2:$I$501,9,FALSE)</f>
        <v>214</v>
      </c>
      <c r="P1632" s="11" t="s">
        <v>1792</v>
      </c>
      <c r="Q1632" s="11" t="str">
        <f>VLOOKUP(P1632,Store_Dim!$A$2:$E$21,2,FALSE)</f>
        <v>Aguirre-Keller</v>
      </c>
      <c r="R1632" s="11" t="str">
        <f>VLOOKUP(P1632,Store_Dim!$A$2:$E$21,3,FALSE)</f>
        <v>South</v>
      </c>
      <c r="S1632" s="11" t="str">
        <f>VLOOKUP(P1632,Store_Dim!$A$2:$E$21,4,FALSE)</f>
        <v>Lake Michael</v>
      </c>
      <c r="T1632" s="11" t="str">
        <f>VLOOKUP(P1632,Store_Dim!$A$2:$E$21,5,FALSE)</f>
        <v>Online</v>
      </c>
      <c r="U1632" s="11" t="s">
        <v>2492</v>
      </c>
      <c r="V1632" s="14">
        <f>VLOOKUP(Table1[[#This Row],[Sales_ID]],Sales!$A$2:$O$2001,2,FALSE)</f>
        <v>45654</v>
      </c>
      <c r="W1632" s="15">
        <f>VLOOKUP(Table1[[#This Row],[Sales_ID]],Sales!$A$2:$O$2001,12,FALSE)</f>
        <v>3</v>
      </c>
      <c r="X1632" s="16" t="str">
        <f>TEXT(VLOOKUP(Table1[[#This Row],[Sales_ID]],Sales!$A$2:$O$2001,13,FALSE),"₹#,##0")</f>
        <v>₹918</v>
      </c>
      <c r="Y1632" s="51">
        <f>VLOOKUP(Table1[[#This Row],[Sales_ID]],Sales!$A$2:$O$2001,14,FALSE)</f>
        <v>0.24</v>
      </c>
      <c r="Z1632" s="11" t="str">
        <f>VLOOKUP(Table1[[#This Row],[Sales_ID]],Sales!$A$2:$O$2001,10,FALSE)</f>
        <v>PayPal</v>
      </c>
      <c r="AA1632" s="50">
        <f>VLOOKUP(Table1[[#This Row],[Sales_ID]],Sales!$A$2:$O$2001,15,FALSE)</f>
        <v>2092.2192</v>
      </c>
    </row>
    <row r="1633" spans="1:27" x14ac:dyDescent="0.3">
      <c r="A1633" s="11" t="s">
        <v>195</v>
      </c>
      <c r="B1633" s="11" t="str">
        <f>PROPER(VLOOKUP(A1633,Customer!$A$2:$J$501,9,FALSE))</f>
        <v>Sarah Rodgers</v>
      </c>
      <c r="C1633" s="11" t="str">
        <f>PROPER(VLOOKUP(A1633,Customer!$A$2:$H$501,3,FALSE))</f>
        <v>23</v>
      </c>
      <c r="D1633" s="11" t="str">
        <f>PROPER(VLOOKUP(A1633,Customer!$A$2:$H$501,4,FALSE))</f>
        <v>Female</v>
      </c>
      <c r="E1633" s="11" t="str">
        <f>PROPER(VLOOKUP(A1633,Customer!$A$2:$H$501,5,FALSE))</f>
        <v>New Julia</v>
      </c>
      <c r="F1633" s="11" t="str">
        <f>PROPER(VLOOKUP(A1633,Customer!$A$2:$H$501,6,FALSE))</f>
        <v>West Virginia</v>
      </c>
      <c r="G1633" s="11" t="str">
        <f>VLOOKUP(A1633,Customer!$A$2:$H$501,7,FALSE)</f>
        <v>USA</v>
      </c>
      <c r="H1633" s="11" t="str">
        <f>PROPER(VLOOKUP(A1633,Customer!$A$1:$J$501,10,FALSE))</f>
        <v>Gold</v>
      </c>
      <c r="I1633" s="11" t="s">
        <v>1590</v>
      </c>
      <c r="J1633" s="11" t="str">
        <f>VLOOKUP(I1633, Product!$A$2:$H$501, 2,FALSE)</f>
        <v>Multi-Purpose Storage Box</v>
      </c>
      <c r="K1633" s="11" t="str">
        <f>VLOOKUP(I1633,Product!$A$2:$H$501,3,FALSE)</f>
        <v>Home</v>
      </c>
      <c r="L1633" s="11" t="str">
        <f>VLOOKUP(I1633, Product!$A$2:$H$501, 4,FALSE)</f>
        <v>Storage</v>
      </c>
      <c r="M1633" s="11" t="str">
        <f>VLOOKUP(I1633, Product!$A$2:$H$501,5,FALSE)</f>
        <v>Gardner-Montes</v>
      </c>
      <c r="N1633" s="12">
        <f>VLOOKUP(I1633, Product!$A$2:$I$501,8,FALSE)</f>
        <v>123.46</v>
      </c>
      <c r="O1633" s="12">
        <f>VLOOKUP(I1633, Product!$A$2:$I$501,9,FALSE)</f>
        <v>76</v>
      </c>
      <c r="P1633" s="11" t="s">
        <v>1752</v>
      </c>
      <c r="Q1633" s="11" t="str">
        <f>VLOOKUP(P1633,Store_Dim!$A$2:$E$21,2,FALSE)</f>
        <v>Rivera-Warner</v>
      </c>
      <c r="R1633" s="11" t="str">
        <f>VLOOKUP(P1633,Store_Dim!$A$2:$E$21,3,FALSE)</f>
        <v>East</v>
      </c>
      <c r="S1633" s="11" t="str">
        <f>VLOOKUP(P1633,Store_Dim!$A$2:$E$21,4,FALSE)</f>
        <v>Washingtonfurt</v>
      </c>
      <c r="T1633" s="11" t="str">
        <f>VLOOKUP(P1633,Store_Dim!$A$2:$E$21,5,FALSE)</f>
        <v>Flagship</v>
      </c>
      <c r="U1633" s="11" t="s">
        <v>2493</v>
      </c>
      <c r="V1633" s="14">
        <f>VLOOKUP(Table1[[#This Row],[Sales_ID]],Sales!$A$2:$O$2001,2,FALSE)</f>
        <v>45594</v>
      </c>
      <c r="W1633" s="15">
        <f>VLOOKUP(Table1[[#This Row],[Sales_ID]],Sales!$A$2:$O$2001,12,FALSE)</f>
        <v>1</v>
      </c>
      <c r="X1633" s="16" t="str">
        <f>TEXT(VLOOKUP(Table1[[#This Row],[Sales_ID]],Sales!$A$2:$O$2001,13,FALSE),"₹#,##0")</f>
        <v>₹242</v>
      </c>
      <c r="Y1633" s="51">
        <f>VLOOKUP(Table1[[#This Row],[Sales_ID]],Sales!$A$2:$O$2001,14,FALSE)</f>
        <v>0.18</v>
      </c>
      <c r="Z1633" s="11" t="str">
        <f>VLOOKUP(Table1[[#This Row],[Sales_ID]],Sales!$A$2:$O$2001,10,FALSE)</f>
        <v>PayPal</v>
      </c>
      <c r="AA1633" s="50">
        <f>VLOOKUP(Table1[[#This Row],[Sales_ID]],Sales!$A$2:$O$2001,15,FALSE)</f>
        <v>198.50559999999999</v>
      </c>
    </row>
    <row r="1634" spans="1:27" x14ac:dyDescent="0.3">
      <c r="A1634" s="11" t="s">
        <v>214</v>
      </c>
      <c r="B1634" s="11" t="str">
        <f>PROPER(VLOOKUP(A1634,Customer!$A$2:$J$501,9,FALSE))</f>
        <v>Jay Patel</v>
      </c>
      <c r="C1634" s="11" t="str">
        <f>PROPER(VLOOKUP(A1634,Customer!$A$2:$H$501,3,FALSE))</f>
        <v>43</v>
      </c>
      <c r="D1634" s="11" t="str">
        <f>PROPER(VLOOKUP(A1634,Customer!$A$2:$H$501,4,FALSE))</f>
        <v>Female</v>
      </c>
      <c r="E1634" s="11" t="str">
        <f>PROPER(VLOOKUP(A1634,Customer!$A$2:$H$501,5,FALSE))</f>
        <v>Morrisbury</v>
      </c>
      <c r="F1634" s="11" t="str">
        <f>PROPER(VLOOKUP(A1634,Customer!$A$2:$H$501,6,FALSE))</f>
        <v>Rhode Island</v>
      </c>
      <c r="G1634" s="11" t="str">
        <f>VLOOKUP(A1634,Customer!$A$2:$H$501,7,FALSE)</f>
        <v>USA</v>
      </c>
      <c r="H1634" s="11" t="str">
        <f>PROPER(VLOOKUP(A1634,Customer!$A$1:$J$501,10,FALSE))</f>
        <v>Platinum</v>
      </c>
      <c r="I1634" s="11" t="s">
        <v>1674</v>
      </c>
      <c r="J1634" s="11" t="str">
        <f>VLOOKUP(I1634, Product!$A$2:$H$501, 2,FALSE)</f>
        <v>Organic Sunscreen Lotion</v>
      </c>
      <c r="K1634" s="11" t="str">
        <f>VLOOKUP(I1634,Product!$A$2:$H$501,3,FALSE)</f>
        <v>Beauty</v>
      </c>
      <c r="L1634" s="11" t="str">
        <f>VLOOKUP(I1634, Product!$A$2:$H$501, 4,FALSE)</f>
        <v>Skincare</v>
      </c>
      <c r="M1634" s="11" t="str">
        <f>VLOOKUP(I1634, Product!$A$2:$H$501,5,FALSE)</f>
        <v>Anderson-Riley</v>
      </c>
      <c r="N1634" s="12">
        <f>VLOOKUP(I1634, Product!$A$2:$I$501,8,FALSE)</f>
        <v>266.86</v>
      </c>
      <c r="O1634" s="12">
        <f>VLOOKUP(I1634, Product!$A$2:$I$501,9,FALSE)</f>
        <v>458</v>
      </c>
      <c r="P1634" s="11" t="s">
        <v>1779</v>
      </c>
      <c r="Q1634" s="11" t="str">
        <f>VLOOKUP(P1634,Store_Dim!$A$2:$E$21,2,FALSE)</f>
        <v>Martinez-Mullins</v>
      </c>
      <c r="R1634" s="11" t="str">
        <f>VLOOKUP(P1634,Store_Dim!$A$2:$E$21,3,FALSE)</f>
        <v>South</v>
      </c>
      <c r="S1634" s="11" t="str">
        <f>VLOOKUP(P1634,Store_Dim!$A$2:$E$21,4,FALSE)</f>
        <v>Williamsfurt</v>
      </c>
      <c r="T1634" s="11" t="str">
        <f>VLOOKUP(P1634,Store_Dim!$A$2:$E$21,5,FALSE)</f>
        <v>Online</v>
      </c>
      <c r="U1634" s="11" t="s">
        <v>2494</v>
      </c>
      <c r="V1634" s="14">
        <f>VLOOKUP(Table1[[#This Row],[Sales_ID]],Sales!$A$2:$O$2001,2,FALSE)</f>
        <v>45581</v>
      </c>
      <c r="W1634" s="15">
        <f>VLOOKUP(Table1[[#This Row],[Sales_ID]],Sales!$A$2:$O$2001,12,FALSE)</f>
        <v>1</v>
      </c>
      <c r="X1634" s="16" t="str">
        <f>TEXT(VLOOKUP(Table1[[#This Row],[Sales_ID]],Sales!$A$2:$O$2001,13,FALSE),"₹#,##0")</f>
        <v>₹537</v>
      </c>
      <c r="Y1634" s="51">
        <f>VLOOKUP(Table1[[#This Row],[Sales_ID]],Sales!$A$2:$O$2001,14,FALSE)</f>
        <v>0.27</v>
      </c>
      <c r="Z1634" s="11" t="str">
        <f>VLOOKUP(Table1[[#This Row],[Sales_ID]],Sales!$A$2:$O$2001,10,FALSE)</f>
        <v>Credit Card</v>
      </c>
      <c r="AA1634" s="50">
        <f>VLOOKUP(Table1[[#This Row],[Sales_ID]],Sales!$A$2:$O$2001,15,FALSE)</f>
        <v>391.77640000000002</v>
      </c>
    </row>
    <row r="1635" spans="1:27" x14ac:dyDescent="0.3">
      <c r="A1635" s="11" t="s">
        <v>338</v>
      </c>
      <c r="B1635" s="11" t="str">
        <f>PROPER(VLOOKUP(A1635,Customer!$A$2:$J$501,9,FALSE))</f>
        <v>David Patterson</v>
      </c>
      <c r="C1635" s="11" t="str">
        <f>PROPER(VLOOKUP(A1635,Customer!$A$2:$H$501,3,FALSE))</f>
        <v>43</v>
      </c>
      <c r="D1635" s="11" t="str">
        <f>PROPER(VLOOKUP(A1635,Customer!$A$2:$H$501,4,FALSE))</f>
        <v>Female</v>
      </c>
      <c r="E1635" s="11" t="str">
        <f>PROPER(VLOOKUP(A1635,Customer!$A$2:$H$501,5,FALSE))</f>
        <v>New Amyport</v>
      </c>
      <c r="F1635" s="11" t="str">
        <f>PROPER(VLOOKUP(A1635,Customer!$A$2:$H$501,6,FALSE))</f>
        <v>Nevada</v>
      </c>
      <c r="G1635" s="11" t="str">
        <f>VLOOKUP(A1635,Customer!$A$2:$H$501,7,FALSE)</f>
        <v>USA</v>
      </c>
      <c r="H1635" s="11" t="str">
        <f>PROPER(VLOOKUP(A1635,Customer!$A$1:$J$501,10,FALSE))</f>
        <v>Gold</v>
      </c>
      <c r="I1635" s="11" t="s">
        <v>1606</v>
      </c>
      <c r="J1635" s="11" t="str">
        <f>VLOOKUP(I1635, Product!$A$2:$H$501, 2,FALSE)</f>
        <v>Fabric Sofa Throw Blanket</v>
      </c>
      <c r="K1635" s="11" t="str">
        <f>VLOOKUP(I1635,Product!$A$2:$H$501,3,FALSE)</f>
        <v>Home</v>
      </c>
      <c r="L1635" s="11" t="str">
        <f>VLOOKUP(I1635, Product!$A$2:$H$501, 4,FALSE)</f>
        <v>Decor</v>
      </c>
      <c r="M1635" s="11" t="str">
        <f>VLOOKUP(I1635, Product!$A$2:$H$501,5,FALSE)</f>
        <v>Hoffman Group</v>
      </c>
      <c r="N1635" s="12">
        <f>VLOOKUP(I1635, Product!$A$2:$I$501,8,FALSE)</f>
        <v>218.48</v>
      </c>
      <c r="O1635" s="12">
        <f>VLOOKUP(I1635, Product!$A$2:$I$501,9,FALSE)</f>
        <v>276</v>
      </c>
      <c r="P1635" s="11" t="s">
        <v>1769</v>
      </c>
      <c r="Q1635" s="11" t="str">
        <f>VLOOKUP(P1635,Store_Dim!$A$2:$E$21,2,FALSE)</f>
        <v>Alexander Group</v>
      </c>
      <c r="R1635" s="11" t="str">
        <f>VLOOKUP(P1635,Store_Dim!$A$2:$E$21,3,FALSE)</f>
        <v>South</v>
      </c>
      <c r="S1635" s="11" t="str">
        <f>VLOOKUP(P1635,Store_Dim!$A$2:$E$21,4,FALSE)</f>
        <v>Port Sharon</v>
      </c>
      <c r="T1635" s="11" t="str">
        <f>VLOOKUP(P1635,Store_Dim!$A$2:$E$21,5,FALSE)</f>
        <v>Online</v>
      </c>
      <c r="U1635" s="11" t="s">
        <v>2495</v>
      </c>
      <c r="V1635" s="14">
        <f>VLOOKUP(Table1[[#This Row],[Sales_ID]],Sales!$A$2:$O$2001,2,FALSE)</f>
        <v>45748</v>
      </c>
      <c r="W1635" s="15">
        <f>VLOOKUP(Table1[[#This Row],[Sales_ID]],Sales!$A$2:$O$2001,12,FALSE)</f>
        <v>2</v>
      </c>
      <c r="X1635" s="16" t="str">
        <f>TEXT(VLOOKUP(Table1[[#This Row],[Sales_ID]],Sales!$A$2:$O$2001,13,FALSE),"₹#,##0")</f>
        <v>₹145</v>
      </c>
      <c r="Y1635" s="51">
        <f>VLOOKUP(Table1[[#This Row],[Sales_ID]],Sales!$A$2:$O$2001,14,FALSE)</f>
        <v>0.26</v>
      </c>
      <c r="Z1635" s="11" t="str">
        <f>VLOOKUP(Table1[[#This Row],[Sales_ID]],Sales!$A$2:$O$2001,10,FALSE)</f>
        <v>PayPal</v>
      </c>
      <c r="AA1635" s="50">
        <f>VLOOKUP(Table1[[#This Row],[Sales_ID]],Sales!$A$2:$O$2001,15,FALSE)</f>
        <v>214.8664</v>
      </c>
    </row>
    <row r="1636" spans="1:27" x14ac:dyDescent="0.3">
      <c r="A1636" s="11" t="s">
        <v>1487</v>
      </c>
      <c r="B1636" s="11" t="str">
        <f>PROPER(VLOOKUP(A1636,Customer!$A$2:$J$501,9,FALSE))</f>
        <v>Sarah Smith</v>
      </c>
      <c r="C1636" s="11" t="str">
        <f>PROPER(VLOOKUP(A1636,Customer!$A$2:$H$501,3,FALSE))</f>
        <v>48</v>
      </c>
      <c r="D1636" s="11" t="str">
        <f>PROPER(VLOOKUP(A1636,Customer!$A$2:$H$501,4,FALSE))</f>
        <v>Male</v>
      </c>
      <c r="E1636" s="11" t="str">
        <f>PROPER(VLOOKUP(A1636,Customer!$A$2:$H$501,5,FALSE))</f>
        <v>East Rodney</v>
      </c>
      <c r="F1636" s="11" t="str">
        <f>PROPER(VLOOKUP(A1636,Customer!$A$2:$H$501,6,FALSE))</f>
        <v>Nevada</v>
      </c>
      <c r="G1636" s="11" t="str">
        <f>VLOOKUP(A1636,Customer!$A$2:$H$501,7,FALSE)</f>
        <v>USA</v>
      </c>
      <c r="H1636" s="11" t="str">
        <f>PROPER(VLOOKUP(A1636,Customer!$A$1:$J$501,10,FALSE))</f>
        <v>Gold</v>
      </c>
      <c r="I1636" s="11" t="s">
        <v>1572</v>
      </c>
      <c r="J1636" s="11" t="str">
        <f>VLOOKUP(I1636, Product!$A$2:$H$501, 2,FALSE)</f>
        <v>Hair Strengthening Shampoo</v>
      </c>
      <c r="K1636" s="11" t="str">
        <f>VLOOKUP(I1636,Product!$A$2:$H$501,3,FALSE)</f>
        <v>Beauty</v>
      </c>
      <c r="L1636" s="11" t="str">
        <f>VLOOKUP(I1636, Product!$A$2:$H$501, 4,FALSE)</f>
        <v>Haircare</v>
      </c>
      <c r="M1636" s="11" t="str">
        <f>VLOOKUP(I1636, Product!$A$2:$H$501,5,FALSE)</f>
        <v>Rice LLC</v>
      </c>
      <c r="N1636" s="12">
        <f>VLOOKUP(I1636, Product!$A$2:$I$501,8,FALSE)</f>
        <v>115.82</v>
      </c>
      <c r="O1636" s="12">
        <f>VLOOKUP(I1636, Product!$A$2:$I$501,9,FALSE)</f>
        <v>460</v>
      </c>
      <c r="P1636" s="11" t="s">
        <v>1761</v>
      </c>
      <c r="Q1636" s="11" t="str">
        <f>VLOOKUP(P1636,Store_Dim!$A$2:$E$21,2,FALSE)</f>
        <v>Black-Horn</v>
      </c>
      <c r="R1636" s="11" t="str">
        <f>VLOOKUP(P1636,Store_Dim!$A$2:$E$21,3,FALSE)</f>
        <v>South</v>
      </c>
      <c r="S1636" s="11" t="str">
        <f>VLOOKUP(P1636,Store_Dim!$A$2:$E$21,4,FALSE)</f>
        <v>North Nancyview</v>
      </c>
      <c r="T1636" s="11" t="str">
        <f>VLOOKUP(P1636,Store_Dim!$A$2:$E$21,5,FALSE)</f>
        <v>Outlet</v>
      </c>
      <c r="U1636" s="11" t="s">
        <v>1893</v>
      </c>
      <c r="V1636" s="14">
        <f>VLOOKUP(Table1[[#This Row],[Sales_ID]],Sales!$A$2:$O$2001,2,FALSE)</f>
        <v>45255</v>
      </c>
      <c r="W1636" s="15">
        <f>VLOOKUP(Table1[[#This Row],[Sales_ID]],Sales!$A$2:$O$2001,12,FALSE)</f>
        <v>1</v>
      </c>
      <c r="X1636" s="16" t="str">
        <f>TEXT(VLOOKUP(Table1[[#This Row],[Sales_ID]],Sales!$A$2:$O$2001,13,FALSE),"₹#,##0")</f>
        <v>₹989</v>
      </c>
      <c r="Y1636" s="51">
        <f>VLOOKUP(Table1[[#This Row],[Sales_ID]],Sales!$A$2:$O$2001,14,FALSE)</f>
        <v>0.2</v>
      </c>
      <c r="Z1636" s="11" t="str">
        <f>VLOOKUP(Table1[[#This Row],[Sales_ID]],Sales!$A$2:$O$2001,10,FALSE)</f>
        <v>PayPal</v>
      </c>
      <c r="AA1636" s="50">
        <f>VLOOKUP(Table1[[#This Row],[Sales_ID]],Sales!$A$2:$O$2001,15,FALSE)</f>
        <v>791.33600000000001</v>
      </c>
    </row>
    <row r="1637" spans="1:27" x14ac:dyDescent="0.3">
      <c r="A1637" s="11" t="s">
        <v>716</v>
      </c>
      <c r="B1637" s="11" t="str">
        <f>PROPER(VLOOKUP(A1637,Customer!$A$2:$J$501,9,FALSE))</f>
        <v>Lisa Young</v>
      </c>
      <c r="C1637" s="11" t="str">
        <f>PROPER(VLOOKUP(A1637,Customer!$A$2:$H$501,3,FALSE))</f>
        <v>38</v>
      </c>
      <c r="D1637" s="11" t="str">
        <f>PROPER(VLOOKUP(A1637,Customer!$A$2:$H$501,4,FALSE))</f>
        <v>Male</v>
      </c>
      <c r="E1637" s="11" t="str">
        <f>PROPER(VLOOKUP(A1637,Customer!$A$2:$H$501,5,FALSE))</f>
        <v>Maybury</v>
      </c>
      <c r="F1637" s="11" t="str">
        <f>PROPER(VLOOKUP(A1637,Customer!$A$2:$H$501,6,FALSE))</f>
        <v>Georgia</v>
      </c>
      <c r="G1637" s="11" t="str">
        <f>VLOOKUP(A1637,Customer!$A$2:$H$501,7,FALSE)</f>
        <v>USA</v>
      </c>
      <c r="H1637" s="11" t="str">
        <f>PROPER(VLOOKUP(A1637,Customer!$A$1:$J$501,10,FALSE))</f>
        <v>Platinum</v>
      </c>
      <c r="I1637" s="11" t="s">
        <v>1682</v>
      </c>
      <c r="J1637" s="11" t="str">
        <f>VLOOKUP(I1637, Product!$A$2:$H$501, 2,FALSE)</f>
        <v>Smart LED Light Strip</v>
      </c>
      <c r="K1637" s="11" t="str">
        <f>VLOOKUP(I1637,Product!$A$2:$H$501,3,FALSE)</f>
        <v>Electronics</v>
      </c>
      <c r="L1637" s="11" t="str">
        <f>VLOOKUP(I1637, Product!$A$2:$H$501, 4,FALSE)</f>
        <v>Accessories</v>
      </c>
      <c r="M1637" s="11" t="str">
        <f>VLOOKUP(I1637, Product!$A$2:$H$501,5,FALSE)</f>
        <v>Flores-Davis</v>
      </c>
      <c r="N1637" s="12">
        <f>VLOOKUP(I1637, Product!$A$2:$I$501,8,FALSE)</f>
        <v>349.17</v>
      </c>
      <c r="O1637" s="12">
        <f>VLOOKUP(I1637, Product!$A$2:$I$501,9,FALSE)</f>
        <v>476</v>
      </c>
      <c r="P1637" s="11" t="s">
        <v>1769</v>
      </c>
      <c r="Q1637" s="11" t="str">
        <f>VLOOKUP(P1637,Store_Dim!$A$2:$E$21,2,FALSE)</f>
        <v>Alexander Group</v>
      </c>
      <c r="R1637" s="11" t="str">
        <f>VLOOKUP(P1637,Store_Dim!$A$2:$E$21,3,FALSE)</f>
        <v>South</v>
      </c>
      <c r="S1637" s="11" t="str">
        <f>VLOOKUP(P1637,Store_Dim!$A$2:$E$21,4,FALSE)</f>
        <v>Port Sharon</v>
      </c>
      <c r="T1637" s="11" t="str">
        <f>VLOOKUP(P1637,Store_Dim!$A$2:$E$21,5,FALSE)</f>
        <v>Online</v>
      </c>
      <c r="U1637" s="11" t="s">
        <v>2496</v>
      </c>
      <c r="V1637" s="14">
        <f>VLOOKUP(Table1[[#This Row],[Sales_ID]],Sales!$A$2:$O$2001,2,FALSE)</f>
        <v>45369</v>
      </c>
      <c r="W1637" s="15">
        <f>VLOOKUP(Table1[[#This Row],[Sales_ID]],Sales!$A$2:$O$2001,12,FALSE)</f>
        <v>2</v>
      </c>
      <c r="X1637" s="16" t="str">
        <f>TEXT(VLOOKUP(Table1[[#This Row],[Sales_ID]],Sales!$A$2:$O$2001,13,FALSE),"₹#,##0")</f>
        <v>₹133</v>
      </c>
      <c r="Y1637" s="51">
        <f>VLOOKUP(Table1[[#This Row],[Sales_ID]],Sales!$A$2:$O$2001,14,FALSE)</f>
        <v>0.13</v>
      </c>
      <c r="Z1637" s="11" t="str">
        <f>VLOOKUP(Table1[[#This Row],[Sales_ID]],Sales!$A$2:$O$2001,10,FALSE)</f>
        <v>COD</v>
      </c>
      <c r="AA1637" s="50">
        <f>VLOOKUP(Table1[[#This Row],[Sales_ID]],Sales!$A$2:$O$2001,15,FALSE)</f>
        <v>231.0198</v>
      </c>
    </row>
    <row r="1638" spans="1:27" x14ac:dyDescent="0.3">
      <c r="A1638" s="11" t="s">
        <v>63</v>
      </c>
      <c r="B1638" s="11" t="str">
        <f>PROPER(VLOOKUP(A1638,Customer!$A$2:$J$501,9,FALSE))</f>
        <v>Nathan Hernandez</v>
      </c>
      <c r="C1638" s="11" t="str">
        <f>PROPER(VLOOKUP(A1638,Customer!$A$2:$H$501,3,FALSE))</f>
        <v>32</v>
      </c>
      <c r="D1638" s="11" t="str">
        <f>PROPER(VLOOKUP(A1638,Customer!$A$2:$H$501,4,FALSE))</f>
        <v>Female</v>
      </c>
      <c r="E1638" s="11" t="str">
        <f>PROPER(VLOOKUP(A1638,Customer!$A$2:$H$501,5,FALSE))</f>
        <v>New Becky</v>
      </c>
      <c r="F1638" s="11" t="str">
        <f>PROPER(VLOOKUP(A1638,Customer!$A$2:$H$501,6,FALSE))</f>
        <v>Montana</v>
      </c>
      <c r="G1638" s="11" t="str">
        <f>VLOOKUP(A1638,Customer!$A$2:$H$501,7,FALSE)</f>
        <v>USA</v>
      </c>
      <c r="H1638" s="11" t="str">
        <f>PROPER(VLOOKUP(A1638,Customer!$A$1:$J$501,10,FALSE))</f>
        <v>Silver</v>
      </c>
      <c r="I1638" s="11" t="s">
        <v>1630</v>
      </c>
      <c r="J1638" s="11" t="str">
        <f>VLOOKUP(I1638, Product!$A$2:$H$501, 2,FALSE)</f>
        <v>Yoga Exercise Mat</v>
      </c>
      <c r="K1638" s="11" t="str">
        <f>VLOOKUP(I1638,Product!$A$2:$H$501,3,FALSE)</f>
        <v>Sports</v>
      </c>
      <c r="L1638" s="11" t="str">
        <f>VLOOKUP(I1638, Product!$A$2:$H$501, 4,FALSE)</f>
        <v>Fitness</v>
      </c>
      <c r="M1638" s="11" t="str">
        <f>VLOOKUP(I1638, Product!$A$2:$H$501,5,FALSE)</f>
        <v>Carroll, Long and Mendoza</v>
      </c>
      <c r="N1638" s="12">
        <f>VLOOKUP(I1638, Product!$A$2:$I$501,8,FALSE)</f>
        <v>313.26</v>
      </c>
      <c r="O1638" s="12">
        <f>VLOOKUP(I1638, Product!$A$2:$I$501,9,FALSE)</f>
        <v>369</v>
      </c>
      <c r="P1638" s="11" t="s">
        <v>1786</v>
      </c>
      <c r="Q1638" s="11" t="str">
        <f>VLOOKUP(P1638,Store_Dim!$A$2:$E$21,2,FALSE)</f>
        <v>Moore, Padilla and Butler</v>
      </c>
      <c r="R1638" s="11" t="str">
        <f>VLOOKUP(P1638,Store_Dim!$A$2:$E$21,3,FALSE)</f>
        <v>South</v>
      </c>
      <c r="S1638" s="11" t="str">
        <f>VLOOKUP(P1638,Store_Dim!$A$2:$E$21,4,FALSE)</f>
        <v>East Johnstad</v>
      </c>
      <c r="T1638" s="11" t="str">
        <f>VLOOKUP(P1638,Store_Dim!$A$2:$E$21,5,FALSE)</f>
        <v>Flagship</v>
      </c>
      <c r="U1638" s="11" t="s">
        <v>2497</v>
      </c>
      <c r="V1638" s="14">
        <f>VLOOKUP(Table1[[#This Row],[Sales_ID]],Sales!$A$2:$O$2001,2,FALSE)</f>
        <v>45701</v>
      </c>
      <c r="W1638" s="15">
        <f>VLOOKUP(Table1[[#This Row],[Sales_ID]],Sales!$A$2:$O$2001,12,FALSE)</f>
        <v>4</v>
      </c>
      <c r="X1638" s="16" t="str">
        <f>TEXT(VLOOKUP(Table1[[#This Row],[Sales_ID]],Sales!$A$2:$O$2001,13,FALSE),"₹#,##0")</f>
        <v>₹682</v>
      </c>
      <c r="Y1638" s="51">
        <f>VLOOKUP(Table1[[#This Row],[Sales_ID]],Sales!$A$2:$O$2001,14,FALSE)</f>
        <v>0.14000000000000001</v>
      </c>
      <c r="Z1638" s="11" t="str">
        <f>VLOOKUP(Table1[[#This Row],[Sales_ID]],Sales!$A$2:$O$2001,10,FALSE)</f>
        <v>Credit Card</v>
      </c>
      <c r="AA1638" s="50">
        <f>VLOOKUP(Table1[[#This Row],[Sales_ID]],Sales!$A$2:$O$2001,15,FALSE)</f>
        <v>2346.4584</v>
      </c>
    </row>
    <row r="1639" spans="1:27" x14ac:dyDescent="0.3">
      <c r="A1639" s="11" t="s">
        <v>1495</v>
      </c>
      <c r="B1639" s="11" t="str">
        <f>PROPER(VLOOKUP(A1639,Customer!$A$2:$J$501,9,FALSE))</f>
        <v>Eric Lee</v>
      </c>
      <c r="C1639" s="11" t="str">
        <f>PROPER(VLOOKUP(A1639,Customer!$A$2:$H$501,3,FALSE))</f>
        <v>22</v>
      </c>
      <c r="D1639" s="11" t="str">
        <f>PROPER(VLOOKUP(A1639,Customer!$A$2:$H$501,4,FALSE))</f>
        <v>Female</v>
      </c>
      <c r="E1639" s="11" t="str">
        <f>PROPER(VLOOKUP(A1639,Customer!$A$2:$H$501,5,FALSE))</f>
        <v>Lake April</v>
      </c>
      <c r="F1639" s="11" t="str">
        <f>PROPER(VLOOKUP(A1639,Customer!$A$2:$H$501,6,FALSE))</f>
        <v>Vermont</v>
      </c>
      <c r="G1639" s="11" t="str">
        <f>VLOOKUP(A1639,Customer!$A$2:$H$501,7,FALSE)</f>
        <v>USA</v>
      </c>
      <c r="H1639" s="11" t="str">
        <f>PROPER(VLOOKUP(A1639,Customer!$A$1:$J$501,10,FALSE))</f>
        <v>Bronze</v>
      </c>
      <c r="I1639" s="11" t="s">
        <v>1628</v>
      </c>
      <c r="J1639" s="11" t="str">
        <f>VLOOKUP(I1639, Product!$A$2:$H$501, 2,FALSE)</f>
        <v>Noise-Canceling Headphones</v>
      </c>
      <c r="K1639" s="11" t="str">
        <f>VLOOKUP(I1639,Product!$A$2:$H$501,3,FALSE)</f>
        <v>Electronics</v>
      </c>
      <c r="L1639" s="11" t="str">
        <f>VLOOKUP(I1639, Product!$A$2:$H$501, 4,FALSE)</f>
        <v>Audio</v>
      </c>
      <c r="M1639" s="11" t="str">
        <f>VLOOKUP(I1639, Product!$A$2:$H$501,5,FALSE)</f>
        <v>Taylor-Hart</v>
      </c>
      <c r="N1639" s="12">
        <f>VLOOKUP(I1639, Product!$A$2:$I$501,8,FALSE)</f>
        <v>38.520000000000003</v>
      </c>
      <c r="O1639" s="12">
        <f>VLOOKUP(I1639, Product!$A$2:$I$501,9,FALSE)</f>
        <v>378</v>
      </c>
      <c r="P1639" s="11" t="s">
        <v>1807</v>
      </c>
      <c r="Q1639" s="11" t="str">
        <f>VLOOKUP(P1639,Store_Dim!$A$2:$E$21,2,FALSE)</f>
        <v>Holloway Ltd</v>
      </c>
      <c r="R1639" s="11" t="str">
        <f>VLOOKUP(P1639,Store_Dim!$A$2:$E$21,3,FALSE)</f>
        <v>North</v>
      </c>
      <c r="S1639" s="11" t="str">
        <f>VLOOKUP(P1639,Store_Dim!$A$2:$E$21,4,FALSE)</f>
        <v>Bensonhaven</v>
      </c>
      <c r="T1639" s="11" t="str">
        <f>VLOOKUP(P1639,Store_Dim!$A$2:$E$21,5,FALSE)</f>
        <v>Flagship</v>
      </c>
      <c r="U1639" s="11" t="s">
        <v>2498</v>
      </c>
      <c r="V1639" s="14">
        <f>VLOOKUP(Table1[[#This Row],[Sales_ID]],Sales!$A$2:$O$2001,2,FALSE)</f>
        <v>45510</v>
      </c>
      <c r="W1639" s="15">
        <f>VLOOKUP(Table1[[#This Row],[Sales_ID]],Sales!$A$2:$O$2001,12,FALSE)</f>
        <v>4</v>
      </c>
      <c r="X1639" s="16" t="str">
        <f>TEXT(VLOOKUP(Table1[[#This Row],[Sales_ID]],Sales!$A$2:$O$2001,13,FALSE),"₹#,##0")</f>
        <v>₹503</v>
      </c>
      <c r="Y1639" s="51">
        <f>VLOOKUP(Table1[[#This Row],[Sales_ID]],Sales!$A$2:$O$2001,14,FALSE)</f>
        <v>0.14000000000000001</v>
      </c>
      <c r="Z1639" s="11" t="str">
        <f>VLOOKUP(Table1[[#This Row],[Sales_ID]],Sales!$A$2:$O$2001,10,FALSE)</f>
        <v>COD</v>
      </c>
      <c r="AA1639" s="50">
        <f>VLOOKUP(Table1[[#This Row],[Sales_ID]],Sales!$A$2:$O$2001,15,FALSE)</f>
        <v>1730.1479999999999</v>
      </c>
    </row>
    <row r="1640" spans="1:27" x14ac:dyDescent="0.3">
      <c r="A1640" s="11" t="s">
        <v>752</v>
      </c>
      <c r="B1640" s="11" t="str">
        <f>PROPER(VLOOKUP(A1640,Customer!$A$2:$J$501,9,FALSE))</f>
        <v>Nathaniel Hill</v>
      </c>
      <c r="C1640" s="11" t="str">
        <f>PROPER(VLOOKUP(A1640,Customer!$A$2:$H$501,3,FALSE))</f>
        <v>43</v>
      </c>
      <c r="D1640" s="11" t="str">
        <f>PROPER(VLOOKUP(A1640,Customer!$A$2:$H$501,4,FALSE))</f>
        <v>Female</v>
      </c>
      <c r="E1640" s="11" t="str">
        <f>PROPER(VLOOKUP(A1640,Customer!$A$2:$H$501,5,FALSE))</f>
        <v>Lake Mark</v>
      </c>
      <c r="F1640" s="11" t="str">
        <f>PROPER(VLOOKUP(A1640,Customer!$A$2:$H$501,6,FALSE))</f>
        <v>Kansas</v>
      </c>
      <c r="G1640" s="11" t="str">
        <f>VLOOKUP(A1640,Customer!$A$2:$H$501,7,FALSE)</f>
        <v>USA</v>
      </c>
      <c r="H1640" s="11" t="str">
        <f>PROPER(VLOOKUP(A1640,Customer!$A$1:$J$501,10,FALSE))</f>
        <v>Gold</v>
      </c>
      <c r="I1640" s="11" t="s">
        <v>1622</v>
      </c>
      <c r="J1640" s="11" t="str">
        <f>VLOOKUP(I1640, Product!$A$2:$H$501, 2,FALSE)</f>
        <v>Men's Casual Sneakers</v>
      </c>
      <c r="K1640" s="11" t="str">
        <f>VLOOKUP(I1640,Product!$A$2:$H$501,3,FALSE)</f>
        <v>Clothing</v>
      </c>
      <c r="L1640" s="11" t="str">
        <f>VLOOKUP(I1640, Product!$A$2:$H$501, 4,FALSE)</f>
        <v>Footwear</v>
      </c>
      <c r="M1640" s="11" t="str">
        <f>VLOOKUP(I1640, Product!$A$2:$H$501,5,FALSE)</f>
        <v>Hogan-Lee</v>
      </c>
      <c r="N1640" s="12">
        <f>VLOOKUP(I1640, Product!$A$2:$I$501,8,FALSE)</f>
        <v>353.47</v>
      </c>
      <c r="O1640" s="12">
        <f>VLOOKUP(I1640, Product!$A$2:$I$501,9,FALSE)</f>
        <v>214</v>
      </c>
      <c r="P1640" s="11" t="s">
        <v>1804</v>
      </c>
      <c r="Q1640" s="11" t="str">
        <f>VLOOKUP(P1640,Store_Dim!$A$2:$E$21,2,FALSE)</f>
        <v>Frederick-Wright</v>
      </c>
      <c r="R1640" s="11" t="str">
        <f>VLOOKUP(P1640,Store_Dim!$A$2:$E$21,3,FALSE)</f>
        <v>West</v>
      </c>
      <c r="S1640" s="11" t="str">
        <f>VLOOKUP(P1640,Store_Dim!$A$2:$E$21,4,FALSE)</f>
        <v>New Jimmymouth</v>
      </c>
      <c r="T1640" s="11" t="str">
        <f>VLOOKUP(P1640,Store_Dim!$A$2:$E$21,5,FALSE)</f>
        <v>Flagship</v>
      </c>
      <c r="U1640" s="11" t="s">
        <v>2499</v>
      </c>
      <c r="V1640" s="14">
        <f>VLOOKUP(Table1[[#This Row],[Sales_ID]],Sales!$A$2:$O$2001,2,FALSE)</f>
        <v>45538</v>
      </c>
      <c r="W1640" s="15">
        <f>VLOOKUP(Table1[[#This Row],[Sales_ID]],Sales!$A$2:$O$2001,12,FALSE)</f>
        <v>2</v>
      </c>
      <c r="X1640" s="16" t="str">
        <f>TEXT(VLOOKUP(Table1[[#This Row],[Sales_ID]],Sales!$A$2:$O$2001,13,FALSE),"₹#,##0")</f>
        <v>₹472</v>
      </c>
      <c r="Y1640" s="51">
        <f>VLOOKUP(Table1[[#This Row],[Sales_ID]],Sales!$A$2:$O$2001,14,FALSE)</f>
        <v>7.0000000000000007E-2</v>
      </c>
      <c r="Z1640" s="11" t="str">
        <f>VLOOKUP(Table1[[#This Row],[Sales_ID]],Sales!$A$2:$O$2001,10,FALSE)</f>
        <v>Credit Card</v>
      </c>
      <c r="AA1640" s="50">
        <f>VLOOKUP(Table1[[#This Row],[Sales_ID]],Sales!$A$2:$O$2001,15,FALSE)</f>
        <v>878.0687999999999</v>
      </c>
    </row>
    <row r="1641" spans="1:27" x14ac:dyDescent="0.3">
      <c r="A1641" s="11" t="s">
        <v>1458</v>
      </c>
      <c r="B1641" s="11" t="str">
        <f>PROPER(VLOOKUP(A1641,Customer!$A$2:$J$501,9,FALSE))</f>
        <v>Laura Mathews</v>
      </c>
      <c r="C1641" s="11" t="str">
        <f>PROPER(VLOOKUP(A1641,Customer!$A$2:$H$501,3,FALSE))</f>
        <v>53</v>
      </c>
      <c r="D1641" s="11" t="str">
        <f>PROPER(VLOOKUP(A1641,Customer!$A$2:$H$501,4,FALSE))</f>
        <v>Male</v>
      </c>
      <c r="E1641" s="11" t="str">
        <f>PROPER(VLOOKUP(A1641,Customer!$A$2:$H$501,5,FALSE))</f>
        <v>Chambersfurt</v>
      </c>
      <c r="F1641" s="11" t="str">
        <f>PROPER(VLOOKUP(A1641,Customer!$A$2:$H$501,6,FALSE))</f>
        <v>Wisconsin</v>
      </c>
      <c r="G1641" s="11" t="str">
        <f>VLOOKUP(A1641,Customer!$A$2:$H$501,7,FALSE)</f>
        <v>USA</v>
      </c>
      <c r="H1641" s="11" t="str">
        <f>PROPER(VLOOKUP(A1641,Customer!$A$1:$J$501,10,FALSE))</f>
        <v>Bronze</v>
      </c>
      <c r="I1641" s="11" t="s">
        <v>1662</v>
      </c>
      <c r="J1641" s="11" t="str">
        <f>VLOOKUP(I1641, Product!$A$2:$H$501, 2,FALSE)</f>
        <v>Foam Roller</v>
      </c>
      <c r="K1641" s="11" t="str">
        <f>VLOOKUP(I1641,Product!$A$2:$H$501,3,FALSE)</f>
        <v>Sports</v>
      </c>
      <c r="L1641" s="11" t="str">
        <f>VLOOKUP(I1641, Product!$A$2:$H$501, 4,FALSE)</f>
        <v>Fitness</v>
      </c>
      <c r="M1641" s="11" t="str">
        <f>VLOOKUP(I1641, Product!$A$2:$H$501,5,FALSE)</f>
        <v>Atkinson, Camacho and Oliver</v>
      </c>
      <c r="N1641" s="12">
        <f>VLOOKUP(I1641, Product!$A$2:$I$501,8,FALSE)</f>
        <v>30.62</v>
      </c>
      <c r="O1641" s="12">
        <f>VLOOKUP(I1641, Product!$A$2:$I$501,9,FALSE)</f>
        <v>138</v>
      </c>
      <c r="P1641" s="11" t="s">
        <v>1807</v>
      </c>
      <c r="Q1641" s="11" t="str">
        <f>VLOOKUP(P1641,Store_Dim!$A$2:$E$21,2,FALSE)</f>
        <v>Holloway Ltd</v>
      </c>
      <c r="R1641" s="11" t="str">
        <f>VLOOKUP(P1641,Store_Dim!$A$2:$E$21,3,FALSE)</f>
        <v>North</v>
      </c>
      <c r="S1641" s="11" t="str">
        <f>VLOOKUP(P1641,Store_Dim!$A$2:$E$21,4,FALSE)</f>
        <v>Bensonhaven</v>
      </c>
      <c r="T1641" s="11" t="str">
        <f>VLOOKUP(P1641,Store_Dim!$A$2:$E$21,5,FALSE)</f>
        <v>Flagship</v>
      </c>
      <c r="U1641" s="11" t="s">
        <v>2500</v>
      </c>
      <c r="V1641" s="14">
        <f>VLOOKUP(Table1[[#This Row],[Sales_ID]],Sales!$A$2:$O$2001,2,FALSE)</f>
        <v>45665</v>
      </c>
      <c r="W1641" s="15">
        <f>VLOOKUP(Table1[[#This Row],[Sales_ID]],Sales!$A$2:$O$2001,12,FALSE)</f>
        <v>2</v>
      </c>
      <c r="X1641" s="16" t="str">
        <f>TEXT(VLOOKUP(Table1[[#This Row],[Sales_ID]],Sales!$A$2:$O$2001,13,FALSE),"₹#,##0")</f>
        <v>₹218</v>
      </c>
      <c r="Y1641" s="51">
        <f>VLOOKUP(Table1[[#This Row],[Sales_ID]],Sales!$A$2:$O$2001,14,FALSE)</f>
        <v>0.02</v>
      </c>
      <c r="Z1641" s="11" t="str">
        <f>VLOOKUP(Table1[[#This Row],[Sales_ID]],Sales!$A$2:$O$2001,10,FALSE)</f>
        <v>COD</v>
      </c>
      <c r="AA1641" s="50">
        <f>VLOOKUP(Table1[[#This Row],[Sales_ID]],Sales!$A$2:$O$2001,15,FALSE)</f>
        <v>427.49560000000002</v>
      </c>
    </row>
    <row r="1642" spans="1:27" x14ac:dyDescent="0.3">
      <c r="A1642" s="11" t="s">
        <v>214</v>
      </c>
      <c r="B1642" s="11" t="str">
        <f>PROPER(VLOOKUP(A1642,Customer!$A$2:$J$501,9,FALSE))</f>
        <v>Jay Patel</v>
      </c>
      <c r="C1642" s="11" t="str">
        <f>PROPER(VLOOKUP(A1642,Customer!$A$2:$H$501,3,FALSE))</f>
        <v>43</v>
      </c>
      <c r="D1642" s="11" t="str">
        <f>PROPER(VLOOKUP(A1642,Customer!$A$2:$H$501,4,FALSE))</f>
        <v>Female</v>
      </c>
      <c r="E1642" s="11" t="str">
        <f>PROPER(VLOOKUP(A1642,Customer!$A$2:$H$501,5,FALSE))</f>
        <v>Morrisbury</v>
      </c>
      <c r="F1642" s="11" t="str">
        <f>PROPER(VLOOKUP(A1642,Customer!$A$2:$H$501,6,FALSE))</f>
        <v>Rhode Island</v>
      </c>
      <c r="G1642" s="11" t="str">
        <f>VLOOKUP(A1642,Customer!$A$2:$H$501,7,FALSE)</f>
        <v>USA</v>
      </c>
      <c r="H1642" s="11" t="str">
        <f>PROPER(VLOOKUP(A1642,Customer!$A$1:$J$501,10,FALSE))</f>
        <v>Platinum</v>
      </c>
      <c r="I1642" s="11" t="s">
        <v>1546</v>
      </c>
      <c r="J1642" s="11" t="str">
        <f>VLOOKUP(I1642, Product!$A$2:$H$501, 2,FALSE)</f>
        <v>Men's Graphic T-Shirt</v>
      </c>
      <c r="K1642" s="11" t="str">
        <f>VLOOKUP(I1642,Product!$A$2:$H$501,3,FALSE)</f>
        <v>Clothing</v>
      </c>
      <c r="L1642" s="11" t="str">
        <f>VLOOKUP(I1642, Product!$A$2:$H$501, 4,FALSE)</f>
        <v>Tops</v>
      </c>
      <c r="M1642" s="11" t="str">
        <f>VLOOKUP(I1642, Product!$A$2:$H$501,5,FALSE)</f>
        <v>Terry-Moore</v>
      </c>
      <c r="N1642" s="12">
        <f>VLOOKUP(I1642, Product!$A$2:$I$501,8,FALSE)</f>
        <v>342.56</v>
      </c>
      <c r="O1642" s="12">
        <f>VLOOKUP(I1642, Product!$A$2:$I$501,9,FALSE)</f>
        <v>181</v>
      </c>
      <c r="P1642" s="11" t="s">
        <v>1776</v>
      </c>
      <c r="Q1642" s="11" t="str">
        <f>VLOOKUP(P1642,Store_Dim!$A$2:$E$21,2,FALSE)</f>
        <v>Benson-Elliott</v>
      </c>
      <c r="R1642" s="11" t="str">
        <f>VLOOKUP(P1642,Store_Dim!$A$2:$E$21,3,FALSE)</f>
        <v>East</v>
      </c>
      <c r="S1642" s="11" t="str">
        <f>VLOOKUP(P1642,Store_Dim!$A$2:$E$21,4,FALSE)</f>
        <v>Port Josephberg</v>
      </c>
      <c r="T1642" s="11" t="str">
        <f>VLOOKUP(P1642,Store_Dim!$A$2:$E$21,5,FALSE)</f>
        <v>Online</v>
      </c>
      <c r="U1642" s="11" t="s">
        <v>2501</v>
      </c>
      <c r="V1642" s="14">
        <f>VLOOKUP(Table1[[#This Row],[Sales_ID]],Sales!$A$2:$O$2001,2,FALSE)</f>
        <v>45859</v>
      </c>
      <c r="W1642" s="15">
        <f>VLOOKUP(Table1[[#This Row],[Sales_ID]],Sales!$A$2:$O$2001,12,FALSE)</f>
        <v>4</v>
      </c>
      <c r="X1642" s="16" t="str">
        <f>TEXT(VLOOKUP(Table1[[#This Row],[Sales_ID]],Sales!$A$2:$O$2001,13,FALSE),"₹#,##0")</f>
        <v>₹846</v>
      </c>
      <c r="Y1642" s="51">
        <f>VLOOKUP(Table1[[#This Row],[Sales_ID]],Sales!$A$2:$O$2001,14,FALSE)</f>
        <v>0.06</v>
      </c>
      <c r="Z1642" s="11" t="str">
        <f>VLOOKUP(Table1[[#This Row],[Sales_ID]],Sales!$A$2:$O$2001,10,FALSE)</f>
        <v>PayPal</v>
      </c>
      <c r="AA1642" s="50">
        <f>VLOOKUP(Table1[[#This Row],[Sales_ID]],Sales!$A$2:$O$2001,15,FALSE)</f>
        <v>3179.3807999999999</v>
      </c>
    </row>
    <row r="1643" spans="1:27" x14ac:dyDescent="0.3">
      <c r="A1643" s="11" t="s">
        <v>441</v>
      </c>
      <c r="B1643" s="11" t="str">
        <f>PROPER(VLOOKUP(A1643,Customer!$A$2:$J$501,9,FALSE))</f>
        <v>Susan Mcdonald</v>
      </c>
      <c r="C1643" s="11" t="str">
        <f>PROPER(VLOOKUP(A1643,Customer!$A$2:$H$501,3,FALSE))</f>
        <v>45</v>
      </c>
      <c r="D1643" s="11" t="str">
        <f>PROPER(VLOOKUP(A1643,Customer!$A$2:$H$501,4,FALSE))</f>
        <v>Male</v>
      </c>
      <c r="E1643" s="11" t="str">
        <f>PROPER(VLOOKUP(A1643,Customer!$A$2:$H$501,5,FALSE))</f>
        <v>East Ellen</v>
      </c>
      <c r="F1643" s="11" t="str">
        <f>PROPER(VLOOKUP(A1643,Customer!$A$2:$H$501,6,FALSE))</f>
        <v>Arkansas</v>
      </c>
      <c r="G1643" s="11" t="str">
        <f>VLOOKUP(A1643,Customer!$A$2:$H$501,7,FALSE)</f>
        <v>USA</v>
      </c>
      <c r="H1643" s="11" t="str">
        <f>PROPER(VLOOKUP(A1643,Customer!$A$1:$J$501,10,FALSE))</f>
        <v>Silver</v>
      </c>
      <c r="I1643" s="11" t="s">
        <v>1708</v>
      </c>
      <c r="J1643" s="11" t="str">
        <f>VLOOKUP(I1643, Product!$A$2:$H$501, 2,FALSE)</f>
        <v>Wall-Mounted Spice Rack</v>
      </c>
      <c r="K1643" s="11" t="str">
        <f>VLOOKUP(I1643,Product!$A$2:$H$501,3,FALSE)</f>
        <v>Home</v>
      </c>
      <c r="L1643" s="11" t="str">
        <f>VLOOKUP(I1643, Product!$A$2:$H$501, 4,FALSE)</f>
        <v>Kitchen</v>
      </c>
      <c r="M1643" s="11" t="str">
        <f>VLOOKUP(I1643, Product!$A$2:$H$501,5,FALSE)</f>
        <v>Allison Ltd</v>
      </c>
      <c r="N1643" s="12">
        <f>VLOOKUP(I1643, Product!$A$2:$I$501,8,FALSE)</f>
        <v>143.43</v>
      </c>
      <c r="O1643" s="12">
        <f>VLOOKUP(I1643, Product!$A$2:$I$501,9,FALSE)</f>
        <v>58</v>
      </c>
      <c r="P1643" s="11" t="s">
        <v>1761</v>
      </c>
      <c r="Q1643" s="11" t="str">
        <f>VLOOKUP(P1643,Store_Dim!$A$2:$E$21,2,FALSE)</f>
        <v>Black-Horn</v>
      </c>
      <c r="R1643" s="11" t="str">
        <f>VLOOKUP(P1643,Store_Dim!$A$2:$E$21,3,FALSE)</f>
        <v>South</v>
      </c>
      <c r="S1643" s="11" t="str">
        <f>VLOOKUP(P1643,Store_Dim!$A$2:$E$21,4,FALSE)</f>
        <v>North Nancyview</v>
      </c>
      <c r="T1643" s="11" t="str">
        <f>VLOOKUP(P1643,Store_Dim!$A$2:$E$21,5,FALSE)</f>
        <v>Outlet</v>
      </c>
      <c r="U1643" s="11" t="s">
        <v>2502</v>
      </c>
      <c r="V1643" s="14">
        <f>VLOOKUP(Table1[[#This Row],[Sales_ID]],Sales!$A$2:$O$2001,2,FALSE)</f>
        <v>45255</v>
      </c>
      <c r="W1643" s="15">
        <f>VLOOKUP(Table1[[#This Row],[Sales_ID]],Sales!$A$2:$O$2001,12,FALSE)</f>
        <v>2</v>
      </c>
      <c r="X1643" s="16" t="str">
        <f>TEXT(VLOOKUP(Table1[[#This Row],[Sales_ID]],Sales!$A$2:$O$2001,13,FALSE),"₹#,##0")</f>
        <v>₹111</v>
      </c>
      <c r="Y1643" s="51">
        <f>VLOOKUP(Table1[[#This Row],[Sales_ID]],Sales!$A$2:$O$2001,14,FALSE)</f>
        <v>0.14000000000000001</v>
      </c>
      <c r="Z1643" s="11" t="str">
        <f>VLOOKUP(Table1[[#This Row],[Sales_ID]],Sales!$A$2:$O$2001,10,FALSE)</f>
        <v>Credit Card</v>
      </c>
      <c r="AA1643" s="50">
        <f>VLOOKUP(Table1[[#This Row],[Sales_ID]],Sales!$A$2:$O$2001,15,FALSE)</f>
        <v>191.4016</v>
      </c>
    </row>
    <row r="1644" spans="1:27" x14ac:dyDescent="0.3">
      <c r="A1644" s="11" t="s">
        <v>585</v>
      </c>
      <c r="B1644" s="11" t="str">
        <f>PROPER(VLOOKUP(A1644,Customer!$A$2:$J$501,9,FALSE))</f>
        <v>Curtis Lam</v>
      </c>
      <c r="C1644" s="11" t="str">
        <f>PROPER(VLOOKUP(A1644,Customer!$A$2:$H$501,3,FALSE))</f>
        <v>55</v>
      </c>
      <c r="D1644" s="11" t="str">
        <f>PROPER(VLOOKUP(A1644,Customer!$A$2:$H$501,4,FALSE))</f>
        <v>Male</v>
      </c>
      <c r="E1644" s="11" t="str">
        <f>PROPER(VLOOKUP(A1644,Customer!$A$2:$H$501,5,FALSE))</f>
        <v>Butlerberg</v>
      </c>
      <c r="F1644" s="11" t="str">
        <f>PROPER(VLOOKUP(A1644,Customer!$A$2:$H$501,6,FALSE))</f>
        <v>Kentucky</v>
      </c>
      <c r="G1644" s="11" t="str">
        <f>VLOOKUP(A1644,Customer!$A$2:$H$501,7,FALSE)</f>
        <v>USA</v>
      </c>
      <c r="H1644" s="11" t="str">
        <f>PROPER(VLOOKUP(A1644,Customer!$A$1:$J$501,10,FALSE))</f>
        <v>Platinum</v>
      </c>
      <c r="I1644" s="11" t="s">
        <v>1666</v>
      </c>
      <c r="J1644" s="11" t="str">
        <f>VLOOKUP(I1644, Product!$A$2:$H$501, 2,FALSE)</f>
        <v>Men's Hair Styling Gel</v>
      </c>
      <c r="K1644" s="11" t="str">
        <f>VLOOKUP(I1644,Product!$A$2:$H$501,3,FALSE)</f>
        <v>Beauty</v>
      </c>
      <c r="L1644" s="11" t="str">
        <f>VLOOKUP(I1644, Product!$A$2:$H$501, 4,FALSE)</f>
        <v>Haircare</v>
      </c>
      <c r="M1644" s="11" t="str">
        <f>VLOOKUP(I1644, Product!$A$2:$H$501,5,FALSE)</f>
        <v>Cline-Mccarthy</v>
      </c>
      <c r="N1644" s="12">
        <f>VLOOKUP(I1644, Product!$A$2:$I$501,8,FALSE)</f>
        <v>17.309999999999999</v>
      </c>
      <c r="O1644" s="12">
        <f>VLOOKUP(I1644, Product!$A$2:$I$501,9,FALSE)</f>
        <v>399</v>
      </c>
      <c r="P1644" s="11" t="s">
        <v>1799</v>
      </c>
      <c r="Q1644" s="11" t="str">
        <f>VLOOKUP(P1644,Store_Dim!$A$2:$E$21,2,FALSE)</f>
        <v>Mcdonald Inc</v>
      </c>
      <c r="R1644" s="11" t="str">
        <f>VLOOKUP(P1644,Store_Dim!$A$2:$E$21,3,FALSE)</f>
        <v>South</v>
      </c>
      <c r="S1644" s="11" t="str">
        <f>VLOOKUP(P1644,Store_Dim!$A$2:$E$21,4,FALSE)</f>
        <v>Christopherland</v>
      </c>
      <c r="T1644" s="11" t="str">
        <f>VLOOKUP(P1644,Store_Dim!$A$2:$E$21,5,FALSE)</f>
        <v>Outlet</v>
      </c>
      <c r="U1644" s="11" t="s">
        <v>2503</v>
      </c>
      <c r="V1644" s="14">
        <f>VLOOKUP(Table1[[#This Row],[Sales_ID]],Sales!$A$2:$O$2001,2,FALSE)</f>
        <v>45842</v>
      </c>
      <c r="W1644" s="15">
        <f>VLOOKUP(Table1[[#This Row],[Sales_ID]],Sales!$A$2:$O$2001,12,FALSE)</f>
        <v>2</v>
      </c>
      <c r="X1644" s="16" t="str">
        <f>TEXT(VLOOKUP(Table1[[#This Row],[Sales_ID]],Sales!$A$2:$O$2001,13,FALSE),"₹#,##0")</f>
        <v>₹37</v>
      </c>
      <c r="Y1644" s="51">
        <f>VLOOKUP(Table1[[#This Row],[Sales_ID]],Sales!$A$2:$O$2001,14,FALSE)</f>
        <v>0.19</v>
      </c>
      <c r="Z1644" s="11" t="str">
        <f>VLOOKUP(Table1[[#This Row],[Sales_ID]],Sales!$A$2:$O$2001,10,FALSE)</f>
        <v>Credit Card</v>
      </c>
      <c r="AA1644" s="50">
        <f>VLOOKUP(Table1[[#This Row],[Sales_ID]],Sales!$A$2:$O$2001,15,FALSE)</f>
        <v>60.280200000000008</v>
      </c>
    </row>
    <row r="1645" spans="1:27" x14ac:dyDescent="0.3">
      <c r="A1645" s="11" t="s">
        <v>1295</v>
      </c>
      <c r="B1645" s="11" t="str">
        <f>PROPER(VLOOKUP(A1645,Customer!$A$2:$J$501,9,FALSE))</f>
        <v>Karen King</v>
      </c>
      <c r="C1645" s="11" t="str">
        <f>PROPER(VLOOKUP(A1645,Customer!$A$2:$H$501,3,FALSE))</f>
        <v>64</v>
      </c>
      <c r="D1645" s="11" t="str">
        <f>PROPER(VLOOKUP(A1645,Customer!$A$2:$H$501,4,FALSE))</f>
        <v>Female</v>
      </c>
      <c r="E1645" s="11" t="str">
        <f>PROPER(VLOOKUP(A1645,Customer!$A$2:$H$501,5,FALSE))</f>
        <v>Kimburgh</v>
      </c>
      <c r="F1645" s="11" t="str">
        <f>PROPER(VLOOKUP(A1645,Customer!$A$2:$H$501,6,FALSE))</f>
        <v>North Carolina</v>
      </c>
      <c r="G1645" s="11" t="str">
        <f>VLOOKUP(A1645,Customer!$A$2:$H$501,7,FALSE)</f>
        <v>USA</v>
      </c>
      <c r="H1645" s="11" t="str">
        <f>PROPER(VLOOKUP(A1645,Customer!$A$1:$J$501,10,FALSE))</f>
        <v>Bronze</v>
      </c>
      <c r="I1645" s="11" t="s">
        <v>1672</v>
      </c>
      <c r="J1645" s="11" t="str">
        <f>VLOOKUP(I1645, Product!$A$2:$H$501, 2,FALSE)</f>
        <v>Laptop Cooling Pad</v>
      </c>
      <c r="K1645" s="11" t="str">
        <f>VLOOKUP(I1645,Product!$A$2:$H$501,3,FALSE)</f>
        <v>Electronics</v>
      </c>
      <c r="L1645" s="11" t="str">
        <f>VLOOKUP(I1645, Product!$A$2:$H$501, 4,FALSE)</f>
        <v>Computer</v>
      </c>
      <c r="M1645" s="11" t="str">
        <f>VLOOKUP(I1645, Product!$A$2:$H$501,5,FALSE)</f>
        <v>Murray, Gould and Ware</v>
      </c>
      <c r="N1645" s="12">
        <f>VLOOKUP(I1645, Product!$A$2:$I$501,8,FALSE)</f>
        <v>86.42</v>
      </c>
      <c r="O1645" s="12">
        <f>VLOOKUP(I1645, Product!$A$2:$I$501,9,FALSE)</f>
        <v>222</v>
      </c>
      <c r="P1645" s="11" t="s">
        <v>1797</v>
      </c>
      <c r="Q1645" s="11" t="str">
        <f>VLOOKUP(P1645,Store_Dim!$A$2:$E$21,2,FALSE)</f>
        <v>Gardner, Humphrey and Contreras</v>
      </c>
      <c r="R1645" s="11" t="str">
        <f>VLOOKUP(P1645,Store_Dim!$A$2:$E$21,3,FALSE)</f>
        <v>East</v>
      </c>
      <c r="S1645" s="11" t="str">
        <f>VLOOKUP(P1645,Store_Dim!$A$2:$E$21,4,FALSE)</f>
        <v>Johnsonville</v>
      </c>
      <c r="T1645" s="11" t="str">
        <f>VLOOKUP(P1645,Store_Dim!$A$2:$E$21,5,FALSE)</f>
        <v>Flagship</v>
      </c>
      <c r="U1645" s="11" t="s">
        <v>2504</v>
      </c>
      <c r="V1645" s="14">
        <f>VLOOKUP(Table1[[#This Row],[Sales_ID]],Sales!$A$2:$O$2001,2,FALSE)</f>
        <v>45220</v>
      </c>
      <c r="W1645" s="15">
        <f>VLOOKUP(Table1[[#This Row],[Sales_ID]],Sales!$A$2:$O$2001,12,FALSE)</f>
        <v>1</v>
      </c>
      <c r="X1645" s="16" t="str">
        <f>TEXT(VLOOKUP(Table1[[#This Row],[Sales_ID]],Sales!$A$2:$O$2001,13,FALSE),"₹#,##0")</f>
        <v>₹332</v>
      </c>
      <c r="Y1645" s="51">
        <f>VLOOKUP(Table1[[#This Row],[Sales_ID]],Sales!$A$2:$O$2001,14,FALSE)</f>
        <v>0.04</v>
      </c>
      <c r="Z1645" s="11" t="str">
        <f>VLOOKUP(Table1[[#This Row],[Sales_ID]],Sales!$A$2:$O$2001,10,FALSE)</f>
        <v>Credit Card</v>
      </c>
      <c r="AA1645" s="50">
        <f>VLOOKUP(Table1[[#This Row],[Sales_ID]],Sales!$A$2:$O$2001,15,FALSE)</f>
        <v>318.46080000000001</v>
      </c>
    </row>
    <row r="1646" spans="1:27" x14ac:dyDescent="0.3">
      <c r="A1646" s="11" t="s">
        <v>1139</v>
      </c>
      <c r="B1646" s="11" t="str">
        <f>PROPER(VLOOKUP(A1646,Customer!$A$2:$J$501,9,FALSE))</f>
        <v>Chloe Aguilar</v>
      </c>
      <c r="C1646" s="11" t="str">
        <f>PROPER(VLOOKUP(A1646,Customer!$A$2:$H$501,3,FALSE))</f>
        <v>58</v>
      </c>
      <c r="D1646" s="11" t="str">
        <f>PROPER(VLOOKUP(A1646,Customer!$A$2:$H$501,4,FALSE))</f>
        <v>Male</v>
      </c>
      <c r="E1646" s="11" t="str">
        <f>PROPER(VLOOKUP(A1646,Customer!$A$2:$H$501,5,FALSE))</f>
        <v>Lake Johnside</v>
      </c>
      <c r="F1646" s="11" t="str">
        <f>PROPER(VLOOKUP(A1646,Customer!$A$2:$H$501,6,FALSE))</f>
        <v>Arizona</v>
      </c>
      <c r="G1646" s="11" t="str">
        <f>VLOOKUP(A1646,Customer!$A$2:$H$501,7,FALSE)</f>
        <v>USA</v>
      </c>
      <c r="H1646" s="11" t="str">
        <f>PROPER(VLOOKUP(A1646,Customer!$A$1:$J$501,10,FALSE))</f>
        <v>Bronze</v>
      </c>
      <c r="I1646" s="11" t="s">
        <v>1688</v>
      </c>
      <c r="J1646" s="11" t="str">
        <f>VLOOKUP(I1646, Product!$A$2:$H$501, 2,FALSE)</f>
        <v>Kitchen Storage Rack</v>
      </c>
      <c r="K1646" s="11" t="str">
        <f>VLOOKUP(I1646,Product!$A$2:$H$501,3,FALSE)</f>
        <v>Home</v>
      </c>
      <c r="L1646" s="11" t="str">
        <f>VLOOKUP(I1646, Product!$A$2:$H$501, 4,FALSE)</f>
        <v>Storage</v>
      </c>
      <c r="M1646" s="11" t="str">
        <f>VLOOKUP(I1646, Product!$A$2:$H$501,5,FALSE)</f>
        <v>Duran Group</v>
      </c>
      <c r="N1646" s="12">
        <f>VLOOKUP(I1646, Product!$A$2:$I$501,8,FALSE)</f>
        <v>138.05000000000001</v>
      </c>
      <c r="O1646" s="12">
        <f>VLOOKUP(I1646, Product!$A$2:$I$501,9,FALSE)</f>
        <v>89</v>
      </c>
      <c r="P1646" s="11" t="s">
        <v>1794</v>
      </c>
      <c r="Q1646" s="11" t="str">
        <f>VLOOKUP(P1646,Store_Dim!$A$2:$E$21,2,FALSE)</f>
        <v>Thomas, Bridges and Harris</v>
      </c>
      <c r="R1646" s="11" t="str">
        <f>VLOOKUP(P1646,Store_Dim!$A$2:$E$21,3,FALSE)</f>
        <v>North</v>
      </c>
      <c r="S1646" s="11" t="str">
        <f>VLOOKUP(P1646,Store_Dim!$A$2:$E$21,4,FALSE)</f>
        <v>Sabrinatown</v>
      </c>
      <c r="T1646" s="11" t="str">
        <f>VLOOKUP(P1646,Store_Dim!$A$2:$E$21,5,FALSE)</f>
        <v>Online</v>
      </c>
      <c r="U1646" s="11" t="s">
        <v>2505</v>
      </c>
      <c r="V1646" s="14">
        <f>VLOOKUP(Table1[[#This Row],[Sales_ID]],Sales!$A$2:$O$2001,2,FALSE)</f>
        <v>45273</v>
      </c>
      <c r="W1646" s="15">
        <f>VLOOKUP(Table1[[#This Row],[Sales_ID]],Sales!$A$2:$O$2001,12,FALSE)</f>
        <v>3</v>
      </c>
      <c r="X1646" s="16" t="str">
        <f>TEXT(VLOOKUP(Table1[[#This Row],[Sales_ID]],Sales!$A$2:$O$2001,13,FALSE),"₹#,##0")</f>
        <v>₹307</v>
      </c>
      <c r="Y1646" s="51">
        <f>VLOOKUP(Table1[[#This Row],[Sales_ID]],Sales!$A$2:$O$2001,14,FALSE)</f>
        <v>0.09</v>
      </c>
      <c r="Z1646" s="11" t="str">
        <f>VLOOKUP(Table1[[#This Row],[Sales_ID]],Sales!$A$2:$O$2001,10,FALSE)</f>
        <v>PayPal</v>
      </c>
      <c r="AA1646" s="50">
        <f>VLOOKUP(Table1[[#This Row],[Sales_ID]],Sales!$A$2:$O$2001,15,FALSE)</f>
        <v>837.31829999999991</v>
      </c>
    </row>
    <row r="1647" spans="1:27" x14ac:dyDescent="0.3">
      <c r="A1647" s="11" t="s">
        <v>1163</v>
      </c>
      <c r="B1647" s="11" t="str">
        <f>PROPER(VLOOKUP(A1647,Customer!$A$2:$J$501,9,FALSE))</f>
        <v>Jacqueline Anthony</v>
      </c>
      <c r="C1647" s="11" t="str">
        <f>PROPER(VLOOKUP(A1647,Customer!$A$2:$H$501,3,FALSE))</f>
        <v>28</v>
      </c>
      <c r="D1647" s="11" t="str">
        <f>PROPER(VLOOKUP(A1647,Customer!$A$2:$H$501,4,FALSE))</f>
        <v>Male</v>
      </c>
      <c r="E1647" s="11" t="str">
        <f>PROPER(VLOOKUP(A1647,Customer!$A$2:$H$501,5,FALSE))</f>
        <v>Vincentside</v>
      </c>
      <c r="F1647" s="11" t="str">
        <f>PROPER(VLOOKUP(A1647,Customer!$A$2:$H$501,6,FALSE))</f>
        <v>Ohio</v>
      </c>
      <c r="G1647" s="11" t="str">
        <f>VLOOKUP(A1647,Customer!$A$2:$H$501,7,FALSE)</f>
        <v>USA</v>
      </c>
      <c r="H1647" s="11" t="str">
        <f>PROPER(VLOOKUP(A1647,Customer!$A$1:$J$501,10,FALSE))</f>
        <v>Bronze</v>
      </c>
      <c r="I1647" s="11" t="s">
        <v>1692</v>
      </c>
      <c r="J1647" s="11" t="str">
        <f>VLOOKUP(I1647, Product!$A$2:$H$501, 2,FALSE)</f>
        <v>Professional Jump Rope</v>
      </c>
      <c r="K1647" s="11" t="str">
        <f>VLOOKUP(I1647,Product!$A$2:$H$501,3,FALSE)</f>
        <v>Sports</v>
      </c>
      <c r="L1647" s="11" t="str">
        <f>VLOOKUP(I1647, Product!$A$2:$H$501, 4,FALSE)</f>
        <v>Fitness</v>
      </c>
      <c r="M1647" s="11" t="str">
        <f>VLOOKUP(I1647, Product!$A$2:$H$501,5,FALSE)</f>
        <v>Davis PLC</v>
      </c>
      <c r="N1647" s="12">
        <f>VLOOKUP(I1647, Product!$A$2:$I$501,8,FALSE)</f>
        <v>477.61</v>
      </c>
      <c r="O1647" s="12">
        <f>VLOOKUP(I1647, Product!$A$2:$I$501,9,FALSE)</f>
        <v>300</v>
      </c>
      <c r="P1647" s="11" t="s">
        <v>1789</v>
      </c>
      <c r="Q1647" s="11" t="str">
        <f>VLOOKUP(P1647,Store_Dim!$A$2:$E$21,2,FALSE)</f>
        <v>Hill, Wagner and Ballard</v>
      </c>
      <c r="R1647" s="11" t="str">
        <f>VLOOKUP(P1647,Store_Dim!$A$2:$E$21,3,FALSE)</f>
        <v>East</v>
      </c>
      <c r="S1647" s="11" t="str">
        <f>VLOOKUP(P1647,Store_Dim!$A$2:$E$21,4,FALSE)</f>
        <v>East Davidville</v>
      </c>
      <c r="T1647" s="11" t="str">
        <f>VLOOKUP(P1647,Store_Dim!$A$2:$E$21,5,FALSE)</f>
        <v>Online</v>
      </c>
      <c r="U1647" s="11" t="s">
        <v>1894</v>
      </c>
      <c r="V1647" s="14">
        <f>VLOOKUP(Table1[[#This Row],[Sales_ID]],Sales!$A$2:$O$2001,2,FALSE)</f>
        <v>45270</v>
      </c>
      <c r="W1647" s="15">
        <f>VLOOKUP(Table1[[#This Row],[Sales_ID]],Sales!$A$2:$O$2001,12,FALSE)</f>
        <v>4</v>
      </c>
      <c r="X1647" s="16" t="str">
        <f>TEXT(VLOOKUP(Table1[[#This Row],[Sales_ID]],Sales!$A$2:$O$2001,13,FALSE),"₹#,##0")</f>
        <v>₹62</v>
      </c>
      <c r="Y1647" s="51">
        <f>VLOOKUP(Table1[[#This Row],[Sales_ID]],Sales!$A$2:$O$2001,14,FALSE)</f>
        <v>0.18</v>
      </c>
      <c r="Z1647" s="11" t="str">
        <f>VLOOKUP(Table1[[#This Row],[Sales_ID]],Sales!$A$2:$O$2001,10,FALSE)</f>
        <v>Credit Card</v>
      </c>
      <c r="AA1647" s="50">
        <f>VLOOKUP(Table1[[#This Row],[Sales_ID]],Sales!$A$2:$O$2001,15,FALSE)</f>
        <v>204.93440000000001</v>
      </c>
    </row>
    <row r="1648" spans="1:27" x14ac:dyDescent="0.3">
      <c r="A1648" s="11" t="s">
        <v>860</v>
      </c>
      <c r="B1648" s="11" t="str">
        <f>PROPER(VLOOKUP(A1648,Customer!$A$2:$J$501,9,FALSE))</f>
        <v>Brian Garcia</v>
      </c>
      <c r="C1648" s="11" t="str">
        <f>PROPER(VLOOKUP(A1648,Customer!$A$2:$H$501,3,FALSE))</f>
        <v>31</v>
      </c>
      <c r="D1648" s="11" t="str">
        <f>PROPER(VLOOKUP(A1648,Customer!$A$2:$H$501,4,FALSE))</f>
        <v>Female</v>
      </c>
      <c r="E1648" s="11" t="str">
        <f>PROPER(VLOOKUP(A1648,Customer!$A$2:$H$501,5,FALSE))</f>
        <v>Ramosmouth</v>
      </c>
      <c r="F1648" s="11" t="str">
        <f>PROPER(VLOOKUP(A1648,Customer!$A$2:$H$501,6,FALSE))</f>
        <v>Louisiana</v>
      </c>
      <c r="G1648" s="11" t="str">
        <f>VLOOKUP(A1648,Customer!$A$2:$H$501,7,FALSE)</f>
        <v>USA</v>
      </c>
      <c r="H1648" s="11" t="str">
        <f>PROPER(VLOOKUP(A1648,Customer!$A$1:$J$501,10,FALSE))</f>
        <v>Gold</v>
      </c>
      <c r="I1648" s="11" t="s">
        <v>1598</v>
      </c>
      <c r="J1648" s="11" t="str">
        <f>VLOOKUP(I1648, Product!$A$2:$H$501, 2,FALSE)</f>
        <v>Women's Scarf Set</v>
      </c>
      <c r="K1648" s="11" t="str">
        <f>VLOOKUP(I1648,Product!$A$2:$H$501,3,FALSE)</f>
        <v>Clothing</v>
      </c>
      <c r="L1648" s="11" t="str">
        <f>VLOOKUP(I1648, Product!$A$2:$H$501, 4,FALSE)</f>
        <v>Accessories</v>
      </c>
      <c r="M1648" s="11" t="str">
        <f>VLOOKUP(I1648, Product!$A$2:$H$501,5,FALSE)</f>
        <v>Brown and Sons</v>
      </c>
      <c r="N1648" s="12">
        <f>VLOOKUP(I1648, Product!$A$2:$I$501,8,FALSE)</f>
        <v>174.02</v>
      </c>
      <c r="O1648" s="12">
        <f>VLOOKUP(I1648, Product!$A$2:$I$501,9,FALSE)</f>
        <v>268</v>
      </c>
      <c r="P1648" s="11" t="s">
        <v>1776</v>
      </c>
      <c r="Q1648" s="11" t="str">
        <f>VLOOKUP(P1648,Store_Dim!$A$2:$E$21,2,FALSE)</f>
        <v>Benson-Elliott</v>
      </c>
      <c r="R1648" s="11" t="str">
        <f>VLOOKUP(P1648,Store_Dim!$A$2:$E$21,3,FALSE)</f>
        <v>East</v>
      </c>
      <c r="S1648" s="11" t="str">
        <f>VLOOKUP(P1648,Store_Dim!$A$2:$E$21,4,FALSE)</f>
        <v>Port Josephberg</v>
      </c>
      <c r="T1648" s="11" t="str">
        <f>VLOOKUP(P1648,Store_Dim!$A$2:$E$21,5,FALSE)</f>
        <v>Online</v>
      </c>
      <c r="U1648" s="11" t="s">
        <v>2506</v>
      </c>
      <c r="V1648" s="14">
        <f>VLOOKUP(Table1[[#This Row],[Sales_ID]],Sales!$A$2:$O$2001,2,FALSE)</f>
        <v>45456</v>
      </c>
      <c r="W1648" s="15">
        <f>VLOOKUP(Table1[[#This Row],[Sales_ID]],Sales!$A$2:$O$2001,12,FALSE)</f>
        <v>4</v>
      </c>
      <c r="X1648" s="16" t="str">
        <f>TEXT(VLOOKUP(Table1[[#This Row],[Sales_ID]],Sales!$A$2:$O$2001,13,FALSE),"₹#,##0")</f>
        <v>₹485</v>
      </c>
      <c r="Y1648" s="51">
        <f>VLOOKUP(Table1[[#This Row],[Sales_ID]],Sales!$A$2:$O$2001,14,FALSE)</f>
        <v>0.28000000000000003</v>
      </c>
      <c r="Z1648" s="11" t="str">
        <f>VLOOKUP(Table1[[#This Row],[Sales_ID]],Sales!$A$2:$O$2001,10,FALSE)</f>
        <v>PayPal</v>
      </c>
      <c r="AA1648" s="50">
        <f>VLOOKUP(Table1[[#This Row],[Sales_ID]],Sales!$A$2:$O$2001,15,FALSE)</f>
        <v>1396.5696</v>
      </c>
    </row>
    <row r="1649" spans="1:27" x14ac:dyDescent="0.3">
      <c r="A1649" s="11" t="s">
        <v>168</v>
      </c>
      <c r="B1649" s="11" t="str">
        <f>PROPER(VLOOKUP(A1649,Customer!$A$2:$J$501,9,FALSE))</f>
        <v>Joseph Snow</v>
      </c>
      <c r="C1649" s="11" t="str">
        <f>PROPER(VLOOKUP(A1649,Customer!$A$2:$H$501,3,FALSE))</f>
        <v>45</v>
      </c>
      <c r="D1649" s="11" t="str">
        <f>PROPER(VLOOKUP(A1649,Customer!$A$2:$H$501,4,FALSE))</f>
        <v>Male</v>
      </c>
      <c r="E1649" s="11" t="str">
        <f>PROPER(VLOOKUP(A1649,Customer!$A$2:$H$501,5,FALSE))</f>
        <v>South Michaelfort</v>
      </c>
      <c r="F1649" s="11" t="str">
        <f>PROPER(VLOOKUP(A1649,Customer!$A$2:$H$501,6,FALSE))</f>
        <v>Vermont</v>
      </c>
      <c r="G1649" s="11" t="str">
        <f>VLOOKUP(A1649,Customer!$A$2:$H$501,7,FALSE)</f>
        <v>USA</v>
      </c>
      <c r="H1649" s="11" t="str">
        <f>PROPER(VLOOKUP(A1649,Customer!$A$1:$J$501,10,FALSE))</f>
        <v>Gold</v>
      </c>
      <c r="I1649" s="11" t="s">
        <v>1648</v>
      </c>
      <c r="J1649" s="11" t="str">
        <f>VLOOKUP(I1649, Product!$A$2:$H$501, 2,FALSE)</f>
        <v>Boxing Hand Wraps</v>
      </c>
      <c r="K1649" s="11" t="str">
        <f>VLOOKUP(I1649,Product!$A$2:$H$501,3,FALSE)</f>
        <v>Sports</v>
      </c>
      <c r="L1649" s="11" t="str">
        <f>VLOOKUP(I1649, Product!$A$2:$H$501, 4,FALSE)</f>
        <v>Fitness</v>
      </c>
      <c r="M1649" s="11" t="str">
        <f>VLOOKUP(I1649, Product!$A$2:$H$501,5,FALSE)</f>
        <v>Smith-King</v>
      </c>
      <c r="N1649" s="12">
        <f>VLOOKUP(I1649, Product!$A$2:$I$501,8,FALSE)</f>
        <v>190.29</v>
      </c>
      <c r="O1649" s="12">
        <f>VLOOKUP(I1649, Product!$A$2:$I$501,9,FALSE)</f>
        <v>260</v>
      </c>
      <c r="P1649" s="11" t="s">
        <v>1773</v>
      </c>
      <c r="Q1649" s="11" t="str">
        <f>VLOOKUP(P1649,Store_Dim!$A$2:$E$21,2,FALSE)</f>
        <v>Gray Ltd</v>
      </c>
      <c r="R1649" s="11" t="str">
        <f>VLOOKUP(P1649,Store_Dim!$A$2:$E$21,3,FALSE)</f>
        <v>North</v>
      </c>
      <c r="S1649" s="11" t="str">
        <f>VLOOKUP(P1649,Store_Dim!$A$2:$E$21,4,FALSE)</f>
        <v>New Michaelchester</v>
      </c>
      <c r="T1649" s="11" t="str">
        <f>VLOOKUP(P1649,Store_Dim!$A$2:$E$21,5,FALSE)</f>
        <v>Outlet</v>
      </c>
      <c r="U1649" s="11" t="s">
        <v>2507</v>
      </c>
      <c r="V1649" s="14">
        <f>VLOOKUP(Table1[[#This Row],[Sales_ID]],Sales!$A$2:$O$2001,2,FALSE)</f>
        <v>45292</v>
      </c>
      <c r="W1649" s="15">
        <f>VLOOKUP(Table1[[#This Row],[Sales_ID]],Sales!$A$2:$O$2001,12,FALSE)</f>
        <v>2</v>
      </c>
      <c r="X1649" s="16" t="str">
        <f>TEXT(VLOOKUP(Table1[[#This Row],[Sales_ID]],Sales!$A$2:$O$2001,13,FALSE),"₹#,##0")</f>
        <v>₹42</v>
      </c>
      <c r="Y1649" s="51">
        <f>VLOOKUP(Table1[[#This Row],[Sales_ID]],Sales!$A$2:$O$2001,14,FALSE)</f>
        <v>7.0000000000000007E-2</v>
      </c>
      <c r="Z1649" s="11" t="str">
        <f>VLOOKUP(Table1[[#This Row],[Sales_ID]],Sales!$A$2:$O$2001,10,FALSE)</f>
        <v>Credit Card</v>
      </c>
      <c r="AA1649" s="50">
        <f>VLOOKUP(Table1[[#This Row],[Sales_ID]],Sales!$A$2:$O$2001,15,FALSE)</f>
        <v>78.194399999999987</v>
      </c>
    </row>
    <row r="1650" spans="1:27" x14ac:dyDescent="0.3">
      <c r="A1650" s="11" t="s">
        <v>893</v>
      </c>
      <c r="B1650" s="11" t="str">
        <f>PROPER(VLOOKUP(A1650,Customer!$A$2:$J$501,9,FALSE))</f>
        <v>Brittany Watson</v>
      </c>
      <c r="C1650" s="11" t="str">
        <f>PROPER(VLOOKUP(A1650,Customer!$A$2:$H$501,3,FALSE))</f>
        <v>59</v>
      </c>
      <c r="D1650" s="11" t="str">
        <f>PROPER(VLOOKUP(A1650,Customer!$A$2:$H$501,4,FALSE))</f>
        <v>Male</v>
      </c>
      <c r="E1650" s="11" t="str">
        <f>PROPER(VLOOKUP(A1650,Customer!$A$2:$H$501,5,FALSE))</f>
        <v>North Joshualand</v>
      </c>
      <c r="F1650" s="11" t="str">
        <f>PROPER(VLOOKUP(A1650,Customer!$A$2:$H$501,6,FALSE))</f>
        <v>Connecticut</v>
      </c>
      <c r="G1650" s="11" t="str">
        <f>VLOOKUP(A1650,Customer!$A$2:$H$501,7,FALSE)</f>
        <v>USA</v>
      </c>
      <c r="H1650" s="11" t="str">
        <f>PROPER(VLOOKUP(A1650,Customer!$A$1:$J$501,10,FALSE))</f>
        <v>Platinum</v>
      </c>
      <c r="I1650" s="11" t="s">
        <v>1658</v>
      </c>
      <c r="J1650" s="11" t="str">
        <f>VLOOKUP(I1650, Product!$A$2:$H$501, 2,FALSE)</f>
        <v>Ceramic Plant Pot</v>
      </c>
      <c r="K1650" s="11" t="str">
        <f>VLOOKUP(I1650,Product!$A$2:$H$501,3,FALSE)</f>
        <v>Home</v>
      </c>
      <c r="L1650" s="11" t="str">
        <f>VLOOKUP(I1650, Product!$A$2:$H$501, 4,FALSE)</f>
        <v>Decor</v>
      </c>
      <c r="M1650" s="11" t="str">
        <f>VLOOKUP(I1650, Product!$A$2:$H$501,5,FALSE)</f>
        <v>Hatfield, Baird and Torres</v>
      </c>
      <c r="N1650" s="12">
        <f>VLOOKUP(I1650, Product!$A$2:$I$501,8,FALSE)</f>
        <v>81.75</v>
      </c>
      <c r="O1650" s="12">
        <f>VLOOKUP(I1650, Product!$A$2:$I$501,9,FALSE)</f>
        <v>226.05</v>
      </c>
      <c r="P1650" s="11" t="s">
        <v>1776</v>
      </c>
      <c r="Q1650" s="11" t="str">
        <f>VLOOKUP(P1650,Store_Dim!$A$2:$E$21,2,FALSE)</f>
        <v>Benson-Elliott</v>
      </c>
      <c r="R1650" s="11" t="str">
        <f>VLOOKUP(P1650,Store_Dim!$A$2:$E$21,3,FALSE)</f>
        <v>East</v>
      </c>
      <c r="S1650" s="11" t="str">
        <f>VLOOKUP(P1650,Store_Dim!$A$2:$E$21,4,FALSE)</f>
        <v>Port Josephberg</v>
      </c>
      <c r="T1650" s="11" t="str">
        <f>VLOOKUP(P1650,Store_Dim!$A$2:$E$21,5,FALSE)</f>
        <v>Online</v>
      </c>
      <c r="U1650" s="11" t="s">
        <v>2508</v>
      </c>
      <c r="V1650" s="14">
        <f>VLOOKUP(Table1[[#This Row],[Sales_ID]],Sales!$A$2:$O$2001,2,FALSE)</f>
        <v>45278</v>
      </c>
      <c r="W1650" s="15">
        <f>VLOOKUP(Table1[[#This Row],[Sales_ID]],Sales!$A$2:$O$2001,12,FALSE)</f>
        <v>3</v>
      </c>
      <c r="X1650" s="16" t="str">
        <f>TEXT(VLOOKUP(Table1[[#This Row],[Sales_ID]],Sales!$A$2:$O$2001,13,FALSE),"₹#,##0")</f>
        <v>₹599</v>
      </c>
      <c r="Y1650" s="51">
        <f>VLOOKUP(Table1[[#This Row],[Sales_ID]],Sales!$A$2:$O$2001,14,FALSE)</f>
        <v>0.22</v>
      </c>
      <c r="Z1650" s="11" t="str">
        <f>VLOOKUP(Table1[[#This Row],[Sales_ID]],Sales!$A$2:$O$2001,10,FALSE)</f>
        <v>PayPal</v>
      </c>
      <c r="AA1650" s="50">
        <f>VLOOKUP(Table1[[#This Row],[Sales_ID]],Sales!$A$2:$O$2001,15,FALSE)</f>
        <v>1402.7832000000001</v>
      </c>
    </row>
    <row r="1651" spans="1:27" x14ac:dyDescent="0.3">
      <c r="A1651" s="11" t="s">
        <v>1118</v>
      </c>
      <c r="B1651" s="11" t="str">
        <f>PROPER(VLOOKUP(A1651,Customer!$A$2:$J$501,9,FALSE))</f>
        <v>Manuel Castillo</v>
      </c>
      <c r="C1651" s="11" t="str">
        <f>PROPER(VLOOKUP(A1651,Customer!$A$2:$H$501,3,FALSE))</f>
        <v>41</v>
      </c>
      <c r="D1651" s="11" t="str">
        <f>PROPER(VLOOKUP(A1651,Customer!$A$2:$H$501,4,FALSE))</f>
        <v>Male</v>
      </c>
      <c r="E1651" s="11" t="str">
        <f>PROPER(VLOOKUP(A1651,Customer!$A$2:$H$501,5,FALSE))</f>
        <v>Nealview</v>
      </c>
      <c r="F1651" s="11" t="str">
        <f>PROPER(VLOOKUP(A1651,Customer!$A$2:$H$501,6,FALSE))</f>
        <v>Tennessee</v>
      </c>
      <c r="G1651" s="11" t="str">
        <f>VLOOKUP(A1651,Customer!$A$2:$H$501,7,FALSE)</f>
        <v>USA</v>
      </c>
      <c r="H1651" s="11" t="str">
        <f>PROPER(VLOOKUP(A1651,Customer!$A$1:$J$501,10,FALSE))</f>
        <v>Gold</v>
      </c>
      <c r="I1651" s="11" t="s">
        <v>1582</v>
      </c>
      <c r="J1651" s="11" t="str">
        <f>VLOOKUP(I1651, Product!$A$2:$H$501, 2,FALSE)</f>
        <v>Soccer Training Cone Set</v>
      </c>
      <c r="K1651" s="11" t="str">
        <f>VLOOKUP(I1651,Product!$A$2:$H$501,3,FALSE)</f>
        <v>Sports</v>
      </c>
      <c r="L1651" s="11" t="str">
        <f>VLOOKUP(I1651, Product!$A$2:$H$501, 4,FALSE)</f>
        <v>Accessories</v>
      </c>
      <c r="M1651" s="11" t="str">
        <f>VLOOKUP(I1651, Product!$A$2:$H$501,5,FALSE)</f>
        <v>Ford, Murphy and Wilson</v>
      </c>
      <c r="N1651" s="12">
        <f>VLOOKUP(I1651, Product!$A$2:$I$501,8,FALSE)</f>
        <v>144.53</v>
      </c>
      <c r="O1651" s="12">
        <f>VLOOKUP(I1651, Product!$A$2:$I$501,9,FALSE)</f>
        <v>367</v>
      </c>
      <c r="P1651" s="11" t="s">
        <v>1757</v>
      </c>
      <c r="Q1651" s="11" t="str">
        <f>VLOOKUP(P1651,Store_Dim!$A$2:$E$21,2,FALSE)</f>
        <v>Martinez, Adkins and Johnson</v>
      </c>
      <c r="R1651" s="11" t="str">
        <f>VLOOKUP(P1651,Store_Dim!$A$2:$E$21,3,FALSE)</f>
        <v>North</v>
      </c>
      <c r="S1651" s="11" t="str">
        <f>VLOOKUP(P1651,Store_Dim!$A$2:$E$21,4,FALSE)</f>
        <v>Danielmouth</v>
      </c>
      <c r="T1651" s="11" t="str">
        <f>VLOOKUP(P1651,Store_Dim!$A$2:$E$21,5,FALSE)</f>
        <v>Flagship</v>
      </c>
      <c r="U1651" s="11" t="s">
        <v>2509</v>
      </c>
      <c r="V1651" s="14">
        <f>VLOOKUP(Table1[[#This Row],[Sales_ID]],Sales!$A$2:$O$2001,2,FALSE)</f>
        <v>45232</v>
      </c>
      <c r="W1651" s="15">
        <f>VLOOKUP(Table1[[#This Row],[Sales_ID]],Sales!$A$2:$O$2001,12,FALSE)</f>
        <v>3</v>
      </c>
      <c r="X1651" s="16" t="str">
        <f>TEXT(VLOOKUP(Table1[[#This Row],[Sales_ID]],Sales!$A$2:$O$2001,13,FALSE),"₹#,##0")</f>
        <v>₹401</v>
      </c>
      <c r="Y1651" s="51">
        <f>VLOOKUP(Table1[[#This Row],[Sales_ID]],Sales!$A$2:$O$2001,14,FALSE)</f>
        <v>0.01</v>
      </c>
      <c r="Z1651" s="11" t="str">
        <f>VLOOKUP(Table1[[#This Row],[Sales_ID]],Sales!$A$2:$O$2001,10,FALSE)</f>
        <v>COD</v>
      </c>
      <c r="AA1651" s="50">
        <f>VLOOKUP(Table1[[#This Row],[Sales_ID]],Sales!$A$2:$O$2001,15,FALSE)</f>
        <v>1192.2174</v>
      </c>
    </row>
    <row r="1652" spans="1:27" x14ac:dyDescent="0.3">
      <c r="A1652" s="11" t="s">
        <v>631</v>
      </c>
      <c r="B1652" s="11" t="str">
        <f>PROPER(VLOOKUP(A1652,Customer!$A$2:$J$501,9,FALSE))</f>
        <v>Jacob Wood</v>
      </c>
      <c r="C1652" s="11" t="str">
        <f>PROPER(VLOOKUP(A1652,Customer!$A$2:$H$501,3,FALSE))</f>
        <v>26</v>
      </c>
      <c r="D1652" s="11" t="str">
        <f>PROPER(VLOOKUP(A1652,Customer!$A$2:$H$501,4,FALSE))</f>
        <v>Male</v>
      </c>
      <c r="E1652" s="11" t="str">
        <f>PROPER(VLOOKUP(A1652,Customer!$A$2:$H$501,5,FALSE))</f>
        <v>Lake Samanthafort</v>
      </c>
      <c r="F1652" s="11" t="str">
        <f>PROPER(VLOOKUP(A1652,Customer!$A$2:$H$501,6,FALSE))</f>
        <v>Idaho</v>
      </c>
      <c r="G1652" s="11" t="str">
        <f>VLOOKUP(A1652,Customer!$A$2:$H$501,7,FALSE)</f>
        <v>USA</v>
      </c>
      <c r="H1652" s="11" t="str">
        <f>PROPER(VLOOKUP(A1652,Customer!$A$1:$J$501,10,FALSE))</f>
        <v>Gold</v>
      </c>
      <c r="I1652" s="11" t="s">
        <v>1640</v>
      </c>
      <c r="J1652" s="11" t="str">
        <f>VLOOKUP(I1652, Product!$A$2:$H$501, 2,FALSE)</f>
        <v>Men's Winter Jacket</v>
      </c>
      <c r="K1652" s="11" t="str">
        <f>VLOOKUP(I1652,Product!$A$2:$H$501,3,FALSE)</f>
        <v>Clothing</v>
      </c>
      <c r="L1652" s="11" t="str">
        <f>VLOOKUP(I1652, Product!$A$2:$H$501, 4,FALSE)</f>
        <v>Outerwear</v>
      </c>
      <c r="M1652" s="11" t="str">
        <f>VLOOKUP(I1652, Product!$A$2:$H$501,5,FALSE)</f>
        <v>Kelly, Smith and Perez</v>
      </c>
      <c r="N1652" s="12">
        <f>VLOOKUP(I1652, Product!$A$2:$I$501,8,FALSE)</f>
        <v>167.34</v>
      </c>
      <c r="O1652" s="12">
        <f>VLOOKUP(I1652, Product!$A$2:$I$501,9,FALSE)</f>
        <v>296</v>
      </c>
      <c r="P1652" s="11" t="s">
        <v>1782</v>
      </c>
      <c r="Q1652" s="11" t="str">
        <f>VLOOKUP(P1652,Store_Dim!$A$2:$E$21,2,FALSE)</f>
        <v>Bean, Jones and Park</v>
      </c>
      <c r="R1652" s="11" t="str">
        <f>VLOOKUP(P1652,Store_Dim!$A$2:$E$21,3,FALSE)</f>
        <v>West</v>
      </c>
      <c r="S1652" s="11" t="str">
        <f>VLOOKUP(P1652,Store_Dim!$A$2:$E$21,4,FALSE)</f>
        <v>Thompsonborough</v>
      </c>
      <c r="T1652" s="11" t="str">
        <f>VLOOKUP(P1652,Store_Dim!$A$2:$E$21,5,FALSE)</f>
        <v>Online</v>
      </c>
      <c r="U1652" s="11" t="s">
        <v>2510</v>
      </c>
      <c r="V1652" s="14">
        <f>VLOOKUP(Table1[[#This Row],[Sales_ID]],Sales!$A$2:$O$2001,2,FALSE)</f>
        <v>45907</v>
      </c>
      <c r="W1652" s="15">
        <f>VLOOKUP(Table1[[#This Row],[Sales_ID]],Sales!$A$2:$O$2001,12,FALSE)</f>
        <v>4</v>
      </c>
      <c r="X1652" s="16" t="str">
        <f>TEXT(VLOOKUP(Table1[[#This Row],[Sales_ID]],Sales!$A$2:$O$2001,13,FALSE),"₹#,##0")</f>
        <v>₹443</v>
      </c>
      <c r="Y1652" s="51">
        <f>VLOOKUP(Table1[[#This Row],[Sales_ID]],Sales!$A$2:$O$2001,14,FALSE)</f>
        <v>0.06</v>
      </c>
      <c r="Z1652" s="11" t="str">
        <f>VLOOKUP(Table1[[#This Row],[Sales_ID]],Sales!$A$2:$O$2001,10,FALSE)</f>
        <v>Credit Card</v>
      </c>
      <c r="AA1652" s="50">
        <f>VLOOKUP(Table1[[#This Row],[Sales_ID]],Sales!$A$2:$O$2001,15,FALSE)</f>
        <v>1663.9503999999999</v>
      </c>
    </row>
    <row r="1653" spans="1:27" x14ac:dyDescent="0.3">
      <c r="A1653" s="11" t="s">
        <v>1408</v>
      </c>
      <c r="B1653" s="11" t="str">
        <f>PROPER(VLOOKUP(A1653,Customer!$A$2:$J$501,9,FALSE))</f>
        <v>Julie Powell</v>
      </c>
      <c r="C1653" s="11" t="str">
        <f>PROPER(VLOOKUP(A1653,Customer!$A$2:$H$501,3,FALSE))</f>
        <v>59</v>
      </c>
      <c r="D1653" s="11" t="str">
        <f>PROPER(VLOOKUP(A1653,Customer!$A$2:$H$501,4,FALSE))</f>
        <v>Female</v>
      </c>
      <c r="E1653" s="11" t="str">
        <f>PROPER(VLOOKUP(A1653,Customer!$A$2:$H$501,5,FALSE))</f>
        <v>South Barbara</v>
      </c>
      <c r="F1653" s="11" t="str">
        <f>PROPER(VLOOKUP(A1653,Customer!$A$2:$H$501,6,FALSE))</f>
        <v>Arkansas</v>
      </c>
      <c r="G1653" s="11" t="str">
        <f>VLOOKUP(A1653,Customer!$A$2:$H$501,7,FALSE)</f>
        <v>USA</v>
      </c>
      <c r="H1653" s="11" t="str">
        <f>PROPER(VLOOKUP(A1653,Customer!$A$1:$J$501,10,FALSE))</f>
        <v>Gold</v>
      </c>
      <c r="I1653" s="11" t="s">
        <v>1724</v>
      </c>
      <c r="J1653" s="11" t="str">
        <f>VLOOKUP(I1653, Product!$A$2:$H$501, 2,FALSE)</f>
        <v>Sports Wrist Sweatbands</v>
      </c>
      <c r="K1653" s="11" t="str">
        <f>VLOOKUP(I1653,Product!$A$2:$H$501,3,FALSE)</f>
        <v>Sports</v>
      </c>
      <c r="L1653" s="11" t="str">
        <f>VLOOKUP(I1653, Product!$A$2:$H$501, 4,FALSE)</f>
        <v>Accessories</v>
      </c>
      <c r="M1653" s="11" t="str">
        <f>VLOOKUP(I1653, Product!$A$2:$H$501,5,FALSE)</f>
        <v>Olsen-Daniels</v>
      </c>
      <c r="N1653" s="12">
        <f>VLOOKUP(I1653, Product!$A$2:$I$501,8,FALSE)</f>
        <v>131.24</v>
      </c>
      <c r="O1653" s="12">
        <f>VLOOKUP(I1653, Product!$A$2:$I$501,9,FALSE)</f>
        <v>232</v>
      </c>
      <c r="P1653" s="11" t="s">
        <v>1797</v>
      </c>
      <c r="Q1653" s="11" t="str">
        <f>VLOOKUP(P1653,Store_Dim!$A$2:$E$21,2,FALSE)</f>
        <v>Gardner, Humphrey and Contreras</v>
      </c>
      <c r="R1653" s="11" t="str">
        <f>VLOOKUP(P1653,Store_Dim!$A$2:$E$21,3,FALSE)</f>
        <v>East</v>
      </c>
      <c r="S1653" s="11" t="str">
        <f>VLOOKUP(P1653,Store_Dim!$A$2:$E$21,4,FALSE)</f>
        <v>Johnsonville</v>
      </c>
      <c r="T1653" s="11" t="str">
        <f>VLOOKUP(P1653,Store_Dim!$A$2:$E$21,5,FALSE)</f>
        <v>Flagship</v>
      </c>
      <c r="U1653" s="11" t="s">
        <v>2511</v>
      </c>
      <c r="V1653" s="14">
        <f>VLOOKUP(Table1[[#This Row],[Sales_ID]],Sales!$A$2:$O$2001,2,FALSE)</f>
        <v>45270</v>
      </c>
      <c r="W1653" s="15">
        <f>VLOOKUP(Table1[[#This Row],[Sales_ID]],Sales!$A$2:$O$2001,12,FALSE)</f>
        <v>4</v>
      </c>
      <c r="X1653" s="16" t="str">
        <f>TEXT(VLOOKUP(Table1[[#This Row],[Sales_ID]],Sales!$A$2:$O$2001,13,FALSE),"₹#,##0")</f>
        <v>₹451</v>
      </c>
      <c r="Y1653" s="51">
        <f>VLOOKUP(Table1[[#This Row],[Sales_ID]],Sales!$A$2:$O$2001,14,FALSE)</f>
        <v>0.06</v>
      </c>
      <c r="Z1653" s="11" t="str">
        <f>VLOOKUP(Table1[[#This Row],[Sales_ID]],Sales!$A$2:$O$2001,10,FALSE)</f>
        <v>PayPal</v>
      </c>
      <c r="AA1653" s="50">
        <f>VLOOKUP(Table1[[#This Row],[Sales_ID]],Sales!$A$2:$O$2001,15,FALSE)</f>
        <v>1697.3016</v>
      </c>
    </row>
    <row r="1654" spans="1:27" x14ac:dyDescent="0.3">
      <c r="A1654" s="11" t="s">
        <v>846</v>
      </c>
      <c r="B1654" s="11" t="str">
        <f>PROPER(VLOOKUP(A1654,Customer!$A$2:$J$501,9,FALSE))</f>
        <v>Tracy Kelly</v>
      </c>
      <c r="C1654" s="11" t="str">
        <f>PROPER(VLOOKUP(A1654,Customer!$A$2:$H$501,3,FALSE))</f>
        <v>38</v>
      </c>
      <c r="D1654" s="11" t="str">
        <f>PROPER(VLOOKUP(A1654,Customer!$A$2:$H$501,4,FALSE))</f>
        <v>Male</v>
      </c>
      <c r="E1654" s="11" t="str">
        <f>PROPER(VLOOKUP(A1654,Customer!$A$2:$H$501,5,FALSE))</f>
        <v>West Jamieport</v>
      </c>
      <c r="F1654" s="11" t="str">
        <f>PROPER(VLOOKUP(A1654,Customer!$A$2:$H$501,6,FALSE))</f>
        <v>Tennessee</v>
      </c>
      <c r="G1654" s="11" t="str">
        <f>VLOOKUP(A1654,Customer!$A$2:$H$501,7,FALSE)</f>
        <v>USA</v>
      </c>
      <c r="H1654" s="11" t="str">
        <f>PROPER(VLOOKUP(A1654,Customer!$A$1:$J$501,10,FALSE))</f>
        <v>Silver</v>
      </c>
      <c r="I1654" s="11" t="s">
        <v>1730</v>
      </c>
      <c r="J1654" s="11" t="str">
        <f>VLOOKUP(I1654, Product!$A$2:$H$501, 2,FALSE)</f>
        <v>Women's High Heels</v>
      </c>
      <c r="K1654" s="11" t="str">
        <f>VLOOKUP(I1654,Product!$A$2:$H$501,3,FALSE)</f>
        <v>Clothing</v>
      </c>
      <c r="L1654" s="11" t="str">
        <f>VLOOKUP(I1654, Product!$A$2:$H$501, 4,FALSE)</f>
        <v>Footwear</v>
      </c>
      <c r="M1654" s="11" t="str">
        <f>VLOOKUP(I1654, Product!$A$2:$H$501,5,FALSE)</f>
        <v>Smith-Charles</v>
      </c>
      <c r="N1654" s="12">
        <f>VLOOKUP(I1654, Product!$A$2:$I$501,8,FALSE)</f>
        <v>438.25</v>
      </c>
      <c r="O1654" s="12">
        <f>VLOOKUP(I1654, Product!$A$2:$I$501,9,FALSE)</f>
        <v>496</v>
      </c>
      <c r="P1654" s="11" t="s">
        <v>1786</v>
      </c>
      <c r="Q1654" s="11" t="str">
        <f>VLOOKUP(P1654,Store_Dim!$A$2:$E$21,2,FALSE)</f>
        <v>Moore, Padilla and Butler</v>
      </c>
      <c r="R1654" s="11" t="str">
        <f>VLOOKUP(P1654,Store_Dim!$A$2:$E$21,3,FALSE)</f>
        <v>South</v>
      </c>
      <c r="S1654" s="11" t="str">
        <f>VLOOKUP(P1654,Store_Dim!$A$2:$E$21,4,FALSE)</f>
        <v>East Johnstad</v>
      </c>
      <c r="T1654" s="11" t="str">
        <f>VLOOKUP(P1654,Store_Dim!$A$2:$E$21,5,FALSE)</f>
        <v>Flagship</v>
      </c>
      <c r="U1654" s="11" t="s">
        <v>2512</v>
      </c>
      <c r="V1654" s="14">
        <f>VLOOKUP(Table1[[#This Row],[Sales_ID]],Sales!$A$2:$O$2001,2,FALSE)</f>
        <v>45942</v>
      </c>
      <c r="W1654" s="15">
        <f>VLOOKUP(Table1[[#This Row],[Sales_ID]],Sales!$A$2:$O$2001,12,FALSE)</f>
        <v>4</v>
      </c>
      <c r="X1654" s="16" t="str">
        <f>TEXT(VLOOKUP(Table1[[#This Row],[Sales_ID]],Sales!$A$2:$O$2001,13,FALSE),"₹#,##0")</f>
        <v>₹547</v>
      </c>
      <c r="Y1654" s="51">
        <f>VLOOKUP(Table1[[#This Row],[Sales_ID]],Sales!$A$2:$O$2001,14,FALSE)</f>
        <v>0.25</v>
      </c>
      <c r="Z1654" s="11" t="str">
        <f>VLOOKUP(Table1[[#This Row],[Sales_ID]],Sales!$A$2:$O$2001,10,FALSE)</f>
        <v>Credit Card</v>
      </c>
      <c r="AA1654" s="50">
        <f>VLOOKUP(Table1[[#This Row],[Sales_ID]],Sales!$A$2:$O$2001,15,FALSE)</f>
        <v>1641.63</v>
      </c>
    </row>
    <row r="1655" spans="1:27" x14ac:dyDescent="0.3">
      <c r="A1655" s="11" t="s">
        <v>663</v>
      </c>
      <c r="B1655" s="11" t="str">
        <f>PROPER(VLOOKUP(A1655,Customer!$A$2:$J$501,9,FALSE))</f>
        <v>Sarah Brady</v>
      </c>
      <c r="C1655" s="11" t="str">
        <f>PROPER(VLOOKUP(A1655,Customer!$A$2:$H$501,3,FALSE))</f>
        <v>47</v>
      </c>
      <c r="D1655" s="11" t="str">
        <f>PROPER(VLOOKUP(A1655,Customer!$A$2:$H$501,4,FALSE))</f>
        <v>Male</v>
      </c>
      <c r="E1655" s="11" t="str">
        <f>PROPER(VLOOKUP(A1655,Customer!$A$2:$H$501,5,FALSE))</f>
        <v>Johnsonland</v>
      </c>
      <c r="F1655" s="11" t="str">
        <f>PROPER(VLOOKUP(A1655,Customer!$A$2:$H$501,6,FALSE))</f>
        <v>Iowa</v>
      </c>
      <c r="G1655" s="11" t="str">
        <f>VLOOKUP(A1655,Customer!$A$2:$H$501,7,FALSE)</f>
        <v>USA</v>
      </c>
      <c r="H1655" s="11" t="str">
        <f>PROPER(VLOOKUP(A1655,Customer!$A$1:$J$501,10,FALSE))</f>
        <v>Platinum</v>
      </c>
      <c r="I1655" s="11" t="s">
        <v>1722</v>
      </c>
      <c r="J1655" s="11" t="str">
        <f>VLOOKUP(I1655, Product!$A$2:$H$501, 2,FALSE)</f>
        <v>LED Bedside Lamp</v>
      </c>
      <c r="K1655" s="11" t="str">
        <f>VLOOKUP(I1655,Product!$A$2:$H$501,3,FALSE)</f>
        <v>Home</v>
      </c>
      <c r="L1655" s="11" t="str">
        <f>VLOOKUP(I1655, Product!$A$2:$H$501, 4,FALSE)</f>
        <v>Lighting</v>
      </c>
      <c r="M1655" s="11" t="str">
        <f>VLOOKUP(I1655, Product!$A$2:$H$501,5,FALSE)</f>
        <v>Aguilar, Horton and Lewis</v>
      </c>
      <c r="N1655" s="12">
        <f>VLOOKUP(I1655, Product!$A$2:$I$501,8,FALSE)</f>
        <v>371.38</v>
      </c>
      <c r="O1655" s="12">
        <f>VLOOKUP(I1655, Product!$A$2:$I$501,9,FALSE)</f>
        <v>220</v>
      </c>
      <c r="P1655" s="11" t="s">
        <v>1769</v>
      </c>
      <c r="Q1655" s="11" t="str">
        <f>VLOOKUP(P1655,Store_Dim!$A$2:$E$21,2,FALSE)</f>
        <v>Alexander Group</v>
      </c>
      <c r="R1655" s="11" t="str">
        <f>VLOOKUP(P1655,Store_Dim!$A$2:$E$21,3,FALSE)</f>
        <v>South</v>
      </c>
      <c r="S1655" s="11" t="str">
        <f>VLOOKUP(P1655,Store_Dim!$A$2:$E$21,4,FALSE)</f>
        <v>Port Sharon</v>
      </c>
      <c r="T1655" s="11" t="str">
        <f>VLOOKUP(P1655,Store_Dim!$A$2:$E$21,5,FALSE)</f>
        <v>Online</v>
      </c>
      <c r="U1655" s="11" t="s">
        <v>2513</v>
      </c>
      <c r="V1655" s="14">
        <f>VLOOKUP(Table1[[#This Row],[Sales_ID]],Sales!$A$2:$O$2001,2,FALSE)</f>
        <v>45750</v>
      </c>
      <c r="W1655" s="15">
        <f>VLOOKUP(Table1[[#This Row],[Sales_ID]],Sales!$A$2:$O$2001,12,FALSE)</f>
        <v>1</v>
      </c>
      <c r="X1655" s="16" t="str">
        <f>TEXT(VLOOKUP(Table1[[#This Row],[Sales_ID]],Sales!$A$2:$O$2001,13,FALSE),"₹#,##0")</f>
        <v>₹979</v>
      </c>
      <c r="Y1655" s="51">
        <f>VLOOKUP(Table1[[#This Row],[Sales_ID]],Sales!$A$2:$O$2001,14,FALSE)</f>
        <v>0.2</v>
      </c>
      <c r="Z1655" s="11" t="str">
        <f>VLOOKUP(Table1[[#This Row],[Sales_ID]],Sales!$A$2:$O$2001,10,FALSE)</f>
        <v>PayPal</v>
      </c>
      <c r="AA1655" s="50">
        <f>VLOOKUP(Table1[[#This Row],[Sales_ID]],Sales!$A$2:$O$2001,15,FALSE)</f>
        <v>783.42399999999998</v>
      </c>
    </row>
    <row r="1656" spans="1:27" x14ac:dyDescent="0.3">
      <c r="A1656" s="11" t="s">
        <v>1431</v>
      </c>
      <c r="B1656" s="11" t="str">
        <f>PROPER(VLOOKUP(A1656,Customer!$A$2:$J$501,9,FALSE))</f>
        <v>David Pierce</v>
      </c>
      <c r="C1656" s="11" t="str">
        <f>PROPER(VLOOKUP(A1656,Customer!$A$2:$H$501,3,FALSE))</f>
        <v>45</v>
      </c>
      <c r="D1656" s="11" t="str">
        <f>PROPER(VLOOKUP(A1656,Customer!$A$2:$H$501,4,FALSE))</f>
        <v>Female</v>
      </c>
      <c r="E1656" s="11" t="str">
        <f>PROPER(VLOOKUP(A1656,Customer!$A$2:$H$501,5,FALSE))</f>
        <v>Grayland</v>
      </c>
      <c r="F1656" s="11" t="str">
        <f>PROPER(VLOOKUP(A1656,Customer!$A$2:$H$501,6,FALSE))</f>
        <v>Washington</v>
      </c>
      <c r="G1656" s="11" t="str">
        <f>VLOOKUP(A1656,Customer!$A$2:$H$501,7,FALSE)</f>
        <v>USA</v>
      </c>
      <c r="H1656" s="11" t="str">
        <f>PROPER(VLOOKUP(A1656,Customer!$A$1:$J$501,10,FALSE))</f>
        <v>Platinum</v>
      </c>
      <c r="I1656" s="11" t="s">
        <v>1660</v>
      </c>
      <c r="J1656" s="11" t="str">
        <f>VLOOKUP(I1656, Product!$A$2:$H$501, 2,FALSE)</f>
        <v>Premium Blanket Throw</v>
      </c>
      <c r="K1656" s="11" t="str">
        <f>VLOOKUP(I1656,Product!$A$2:$H$501,3,FALSE)</f>
        <v>Home</v>
      </c>
      <c r="L1656" s="11" t="str">
        <f>VLOOKUP(I1656, Product!$A$2:$H$501, 4,FALSE)</f>
        <v>Decor</v>
      </c>
      <c r="M1656" s="11" t="str">
        <f>VLOOKUP(I1656, Product!$A$2:$H$501,5,FALSE)</f>
        <v>Hernandez, Kennedy and Porter</v>
      </c>
      <c r="N1656" s="12">
        <f>VLOOKUP(I1656, Product!$A$2:$I$501,8,FALSE)</f>
        <v>461.47</v>
      </c>
      <c r="O1656" s="12">
        <f>VLOOKUP(I1656, Product!$A$2:$I$501,9,FALSE)</f>
        <v>190</v>
      </c>
      <c r="P1656" s="11" t="s">
        <v>1779</v>
      </c>
      <c r="Q1656" s="11" t="str">
        <f>VLOOKUP(P1656,Store_Dim!$A$2:$E$21,2,FALSE)</f>
        <v>Martinez-Mullins</v>
      </c>
      <c r="R1656" s="11" t="str">
        <f>VLOOKUP(P1656,Store_Dim!$A$2:$E$21,3,FALSE)</f>
        <v>South</v>
      </c>
      <c r="S1656" s="11" t="str">
        <f>VLOOKUP(P1656,Store_Dim!$A$2:$E$21,4,FALSE)</f>
        <v>Williamsfurt</v>
      </c>
      <c r="T1656" s="11" t="str">
        <f>VLOOKUP(P1656,Store_Dim!$A$2:$E$21,5,FALSE)</f>
        <v>Online</v>
      </c>
      <c r="U1656" s="11" t="s">
        <v>2514</v>
      </c>
      <c r="V1656" s="14">
        <f>VLOOKUP(Table1[[#This Row],[Sales_ID]],Sales!$A$2:$O$2001,2,FALSE)</f>
        <v>45300</v>
      </c>
      <c r="W1656" s="15">
        <f>VLOOKUP(Table1[[#This Row],[Sales_ID]],Sales!$A$2:$O$2001,12,FALSE)</f>
        <v>4</v>
      </c>
      <c r="X1656" s="16" t="str">
        <f>TEXT(VLOOKUP(Table1[[#This Row],[Sales_ID]],Sales!$A$2:$O$2001,13,FALSE),"₹#,##0")</f>
        <v>₹264</v>
      </c>
      <c r="Y1656" s="51">
        <f>VLOOKUP(Table1[[#This Row],[Sales_ID]],Sales!$A$2:$O$2001,14,FALSE)</f>
        <v>0.04</v>
      </c>
      <c r="Z1656" s="11" t="str">
        <f>VLOOKUP(Table1[[#This Row],[Sales_ID]],Sales!$A$2:$O$2001,10,FALSE)</f>
        <v>Credit Card</v>
      </c>
      <c r="AA1656" s="50">
        <f>VLOOKUP(Table1[[#This Row],[Sales_ID]],Sales!$A$2:$O$2001,15,FALSE)</f>
        <v>1012.1856</v>
      </c>
    </row>
    <row r="1657" spans="1:27" x14ac:dyDescent="0.3">
      <c r="A1657" s="11" t="s">
        <v>20</v>
      </c>
      <c r="B1657" s="11" t="str">
        <f>PROPER(VLOOKUP(A1657,Customer!$A$2:$J$501,9,FALSE))</f>
        <v>Dr. Benjamin Price</v>
      </c>
      <c r="C1657" s="11" t="str">
        <f>PROPER(VLOOKUP(A1657,Customer!$A$2:$H$501,3,FALSE))</f>
        <v>29</v>
      </c>
      <c r="D1657" s="11" t="str">
        <f>PROPER(VLOOKUP(A1657,Customer!$A$2:$H$501,4,FALSE))</f>
        <v>Female</v>
      </c>
      <c r="E1657" s="11" t="str">
        <f>PROPER(VLOOKUP(A1657,Customer!$A$2:$H$501,5,FALSE))</f>
        <v>Kylebury</v>
      </c>
      <c r="F1657" s="11" t="str">
        <f>PROPER(VLOOKUP(A1657,Customer!$A$2:$H$501,6,FALSE))</f>
        <v>Alabama</v>
      </c>
      <c r="G1657" s="11" t="str">
        <f>VLOOKUP(A1657,Customer!$A$2:$H$501,7,FALSE)</f>
        <v>USA</v>
      </c>
      <c r="H1657" s="11" t="str">
        <f>PROPER(VLOOKUP(A1657,Customer!$A$1:$J$501,10,FALSE))</f>
        <v>Platinum</v>
      </c>
      <c r="I1657" s="11" t="s">
        <v>1656</v>
      </c>
      <c r="J1657" s="11" t="str">
        <f>VLOOKUP(I1657, Product!$A$2:$H$501, 2,FALSE)</f>
        <v>Sports Stopwatch Pro</v>
      </c>
      <c r="K1657" s="11" t="str">
        <f>VLOOKUP(I1657,Product!$A$2:$H$501,3,FALSE)</f>
        <v>Sports</v>
      </c>
      <c r="L1657" s="11" t="str">
        <f>VLOOKUP(I1657, Product!$A$2:$H$501, 4,FALSE)</f>
        <v>Accessories</v>
      </c>
      <c r="M1657" s="11" t="str">
        <f>VLOOKUP(I1657, Product!$A$2:$H$501,5,FALSE)</f>
        <v>Thompson-French</v>
      </c>
      <c r="N1657" s="12">
        <f>VLOOKUP(I1657, Product!$A$2:$I$501,8,FALSE)</f>
        <v>434.84</v>
      </c>
      <c r="O1657" s="12">
        <f>VLOOKUP(I1657, Product!$A$2:$I$501,9,FALSE)</f>
        <v>185</v>
      </c>
      <c r="P1657" s="11" t="s">
        <v>1773</v>
      </c>
      <c r="Q1657" s="11" t="str">
        <f>VLOOKUP(P1657,Store_Dim!$A$2:$E$21,2,FALSE)</f>
        <v>Gray Ltd</v>
      </c>
      <c r="R1657" s="11" t="str">
        <f>VLOOKUP(P1657,Store_Dim!$A$2:$E$21,3,FALSE)</f>
        <v>North</v>
      </c>
      <c r="S1657" s="11" t="str">
        <f>VLOOKUP(P1657,Store_Dim!$A$2:$E$21,4,FALSE)</f>
        <v>New Michaelchester</v>
      </c>
      <c r="T1657" s="11" t="str">
        <f>VLOOKUP(P1657,Store_Dim!$A$2:$E$21,5,FALSE)</f>
        <v>Outlet</v>
      </c>
      <c r="U1657" s="11" t="s">
        <v>2515</v>
      </c>
      <c r="V1657" s="14">
        <f>VLOOKUP(Table1[[#This Row],[Sales_ID]],Sales!$A$2:$O$2001,2,FALSE)</f>
        <v>45876</v>
      </c>
      <c r="W1657" s="15">
        <f>VLOOKUP(Table1[[#This Row],[Sales_ID]],Sales!$A$2:$O$2001,12,FALSE)</f>
        <v>1</v>
      </c>
      <c r="X1657" s="16" t="str">
        <f>TEXT(VLOOKUP(Table1[[#This Row],[Sales_ID]],Sales!$A$2:$O$2001,13,FALSE),"₹#,##0")</f>
        <v>₹693</v>
      </c>
      <c r="Y1657" s="51">
        <f>VLOOKUP(Table1[[#This Row],[Sales_ID]],Sales!$A$2:$O$2001,14,FALSE)</f>
        <v>0.11</v>
      </c>
      <c r="Z1657" s="11" t="str">
        <f>VLOOKUP(Table1[[#This Row],[Sales_ID]],Sales!$A$2:$O$2001,10,FALSE)</f>
        <v>COD</v>
      </c>
      <c r="AA1657" s="50">
        <f>VLOOKUP(Table1[[#This Row],[Sales_ID]],Sales!$A$2:$O$2001,15,FALSE)</f>
        <v>616.54750000000001</v>
      </c>
    </row>
    <row r="1658" spans="1:27" x14ac:dyDescent="0.3">
      <c r="A1658" s="11" t="s">
        <v>1313</v>
      </c>
      <c r="B1658" s="11" t="str">
        <f>PROPER(VLOOKUP(A1658,Customer!$A$2:$J$501,9,FALSE))</f>
        <v>Rebecca Baker</v>
      </c>
      <c r="C1658" s="11" t="str">
        <f>PROPER(VLOOKUP(A1658,Customer!$A$2:$H$501,3,FALSE))</f>
        <v>35</v>
      </c>
      <c r="D1658" s="11" t="str">
        <f>PROPER(VLOOKUP(A1658,Customer!$A$2:$H$501,4,FALSE))</f>
        <v>Male</v>
      </c>
      <c r="E1658" s="11" t="str">
        <f>PROPER(VLOOKUP(A1658,Customer!$A$2:$H$501,5,FALSE))</f>
        <v>New Katherine</v>
      </c>
      <c r="F1658" s="11" t="str">
        <f>PROPER(VLOOKUP(A1658,Customer!$A$2:$H$501,6,FALSE))</f>
        <v>Kansas</v>
      </c>
      <c r="G1658" s="11" t="str">
        <f>VLOOKUP(A1658,Customer!$A$2:$H$501,7,FALSE)</f>
        <v>USA</v>
      </c>
      <c r="H1658" s="11" t="str">
        <f>PROPER(VLOOKUP(A1658,Customer!$A$1:$J$501,10,FALSE))</f>
        <v>Silver</v>
      </c>
      <c r="I1658" s="11" t="s">
        <v>1574</v>
      </c>
      <c r="J1658" s="11" t="str">
        <f>VLOOKUP(I1658, Product!$A$2:$H$501, 2,FALSE)</f>
        <v>USB-C Fast Charger</v>
      </c>
      <c r="K1658" s="11" t="str">
        <f>VLOOKUP(I1658,Product!$A$2:$H$501,3,FALSE)</f>
        <v>Electronics</v>
      </c>
      <c r="L1658" s="11" t="str">
        <f>VLOOKUP(I1658, Product!$A$2:$H$501, 4,FALSE)</f>
        <v>Accessories</v>
      </c>
      <c r="M1658" s="11" t="str">
        <f>VLOOKUP(I1658, Product!$A$2:$H$501,5,FALSE)</f>
        <v>Dawson-Perkins</v>
      </c>
      <c r="N1658" s="12">
        <f>VLOOKUP(I1658, Product!$A$2:$I$501,8,FALSE)</f>
        <v>242.23</v>
      </c>
      <c r="O1658" s="12">
        <f>VLOOKUP(I1658, Product!$A$2:$I$501,9,FALSE)</f>
        <v>453</v>
      </c>
      <c r="P1658" s="11" t="s">
        <v>1804</v>
      </c>
      <c r="Q1658" s="11" t="str">
        <f>VLOOKUP(P1658,Store_Dim!$A$2:$E$21,2,FALSE)</f>
        <v>Frederick-Wright</v>
      </c>
      <c r="R1658" s="11" t="str">
        <f>VLOOKUP(P1658,Store_Dim!$A$2:$E$21,3,FALSE)</f>
        <v>West</v>
      </c>
      <c r="S1658" s="11" t="str">
        <f>VLOOKUP(P1658,Store_Dim!$A$2:$E$21,4,FALSE)</f>
        <v>New Jimmymouth</v>
      </c>
      <c r="T1658" s="11" t="str">
        <f>VLOOKUP(P1658,Store_Dim!$A$2:$E$21,5,FALSE)</f>
        <v>Flagship</v>
      </c>
      <c r="U1658" s="11" t="s">
        <v>1895</v>
      </c>
      <c r="V1658" s="14">
        <f>VLOOKUP(Table1[[#This Row],[Sales_ID]],Sales!$A$2:$O$2001,2,FALSE)</f>
        <v>45897</v>
      </c>
      <c r="W1658" s="15">
        <f>VLOOKUP(Table1[[#This Row],[Sales_ID]],Sales!$A$2:$O$2001,12,FALSE)</f>
        <v>4</v>
      </c>
      <c r="X1658" s="16" t="str">
        <f>TEXT(VLOOKUP(Table1[[#This Row],[Sales_ID]],Sales!$A$2:$O$2001,13,FALSE),"₹#,##0")</f>
        <v>₹561</v>
      </c>
      <c r="Y1658" s="51">
        <f>VLOOKUP(Table1[[#This Row],[Sales_ID]],Sales!$A$2:$O$2001,14,FALSE)</f>
        <v>0.24</v>
      </c>
      <c r="Z1658" s="11" t="str">
        <f>VLOOKUP(Table1[[#This Row],[Sales_ID]],Sales!$A$2:$O$2001,10,FALSE)</f>
        <v>Credit Card</v>
      </c>
      <c r="AA1658" s="50">
        <f>VLOOKUP(Table1[[#This Row],[Sales_ID]],Sales!$A$2:$O$2001,15,FALSE)</f>
        <v>1706.1695999999999</v>
      </c>
    </row>
    <row r="1659" spans="1:27" x14ac:dyDescent="0.3">
      <c r="A1659" s="11" t="s">
        <v>544</v>
      </c>
      <c r="B1659" s="11" t="str">
        <f>PROPER(VLOOKUP(A1659,Customer!$A$2:$J$501,9,FALSE))</f>
        <v>Joseph Jones</v>
      </c>
      <c r="C1659" s="11" t="str">
        <f>PROPER(VLOOKUP(A1659,Customer!$A$2:$H$501,3,FALSE))</f>
        <v>21</v>
      </c>
      <c r="D1659" s="11" t="str">
        <f>PROPER(VLOOKUP(A1659,Customer!$A$2:$H$501,4,FALSE))</f>
        <v>Male</v>
      </c>
      <c r="E1659" s="11" t="str">
        <f>PROPER(VLOOKUP(A1659,Customer!$A$2:$H$501,5,FALSE))</f>
        <v>North Matthew</v>
      </c>
      <c r="F1659" s="11" t="str">
        <f>PROPER(VLOOKUP(A1659,Customer!$A$2:$H$501,6,FALSE))</f>
        <v>Illinois</v>
      </c>
      <c r="G1659" s="11" t="str">
        <f>VLOOKUP(A1659,Customer!$A$2:$H$501,7,FALSE)</f>
        <v>USA</v>
      </c>
      <c r="H1659" s="11" t="str">
        <f>PROPER(VLOOKUP(A1659,Customer!$A$1:$J$501,10,FALSE))</f>
        <v>Bronze</v>
      </c>
      <c r="I1659" s="11" t="s">
        <v>1674</v>
      </c>
      <c r="J1659" s="11" t="str">
        <f>VLOOKUP(I1659, Product!$A$2:$H$501, 2,FALSE)</f>
        <v>Organic Sunscreen Lotion</v>
      </c>
      <c r="K1659" s="11" t="str">
        <f>VLOOKUP(I1659,Product!$A$2:$H$501,3,FALSE)</f>
        <v>Beauty</v>
      </c>
      <c r="L1659" s="11" t="str">
        <f>VLOOKUP(I1659, Product!$A$2:$H$501, 4,FALSE)</f>
        <v>Skincare</v>
      </c>
      <c r="M1659" s="11" t="str">
        <f>VLOOKUP(I1659, Product!$A$2:$H$501,5,FALSE)</f>
        <v>Anderson-Riley</v>
      </c>
      <c r="N1659" s="12">
        <f>VLOOKUP(I1659, Product!$A$2:$I$501,8,FALSE)</f>
        <v>266.86</v>
      </c>
      <c r="O1659" s="12">
        <f>VLOOKUP(I1659, Product!$A$2:$I$501,9,FALSE)</f>
        <v>458</v>
      </c>
      <c r="P1659" s="11" t="s">
        <v>1766</v>
      </c>
      <c r="Q1659" s="11" t="str">
        <f>VLOOKUP(P1659,Store_Dim!$A$2:$E$21,2,FALSE)</f>
        <v>Johnson-Wright</v>
      </c>
      <c r="R1659" s="11" t="str">
        <f>VLOOKUP(P1659,Store_Dim!$A$2:$E$21,3,FALSE)</f>
        <v>North</v>
      </c>
      <c r="S1659" s="11" t="str">
        <f>VLOOKUP(P1659,Store_Dim!$A$2:$E$21,4,FALSE)</f>
        <v>Hoodberg</v>
      </c>
      <c r="T1659" s="11" t="str">
        <f>VLOOKUP(P1659,Store_Dim!$A$2:$E$21,5,FALSE)</f>
        <v>Outlet</v>
      </c>
      <c r="U1659" s="11" t="s">
        <v>2516</v>
      </c>
      <c r="V1659" s="14">
        <f>VLOOKUP(Table1[[#This Row],[Sales_ID]],Sales!$A$2:$O$2001,2,FALSE)</f>
        <v>45301</v>
      </c>
      <c r="W1659" s="15">
        <f>VLOOKUP(Table1[[#This Row],[Sales_ID]],Sales!$A$2:$O$2001,12,FALSE)</f>
        <v>3</v>
      </c>
      <c r="X1659" s="16" t="str">
        <f>TEXT(VLOOKUP(Table1[[#This Row],[Sales_ID]],Sales!$A$2:$O$2001,13,FALSE),"₹#,##0")</f>
        <v>₹143</v>
      </c>
      <c r="Y1659" s="51">
        <f>VLOOKUP(Table1[[#This Row],[Sales_ID]],Sales!$A$2:$O$2001,14,FALSE)</f>
        <v>0.01</v>
      </c>
      <c r="Z1659" s="11" t="str">
        <f>VLOOKUP(Table1[[#This Row],[Sales_ID]],Sales!$A$2:$O$2001,10,FALSE)</f>
        <v>Credit Card</v>
      </c>
      <c r="AA1659" s="50">
        <f>VLOOKUP(Table1[[#This Row],[Sales_ID]],Sales!$A$2:$O$2001,15,FALSE)</f>
        <v>424.20510000000002</v>
      </c>
    </row>
    <row r="1660" spans="1:27" x14ac:dyDescent="0.3">
      <c r="A1660" s="11" t="s">
        <v>428</v>
      </c>
      <c r="B1660" s="11" t="str">
        <f>PROPER(VLOOKUP(A1660,Customer!$A$2:$J$501,9,FALSE))</f>
        <v>Donald Lee</v>
      </c>
      <c r="C1660" s="11" t="str">
        <f>PROPER(VLOOKUP(A1660,Customer!$A$2:$H$501,3,FALSE))</f>
        <v>26</v>
      </c>
      <c r="D1660" s="11" t="str">
        <f>PROPER(VLOOKUP(A1660,Customer!$A$2:$H$501,4,FALSE))</f>
        <v>Male</v>
      </c>
      <c r="E1660" s="11" t="str">
        <f>PROPER(VLOOKUP(A1660,Customer!$A$2:$H$501,5,FALSE))</f>
        <v>Wongberg</v>
      </c>
      <c r="F1660" s="11" t="str">
        <f>PROPER(VLOOKUP(A1660,Customer!$A$2:$H$501,6,FALSE))</f>
        <v>Illinois</v>
      </c>
      <c r="G1660" s="11" t="str">
        <f>VLOOKUP(A1660,Customer!$A$2:$H$501,7,FALSE)</f>
        <v>USA</v>
      </c>
      <c r="H1660" s="11" t="str">
        <f>PROPER(VLOOKUP(A1660,Customer!$A$1:$J$501,10,FALSE))</f>
        <v>Bronze</v>
      </c>
      <c r="I1660" s="11" t="s">
        <v>1592</v>
      </c>
      <c r="J1660" s="11" t="str">
        <f>VLOOKUP(I1660, Product!$A$2:$H$501, 2,FALSE)</f>
        <v>Carbon Fiber Tennis Racket</v>
      </c>
      <c r="K1660" s="11" t="str">
        <f>VLOOKUP(I1660,Product!$A$2:$H$501,3,FALSE)</f>
        <v>Sports</v>
      </c>
      <c r="L1660" s="11" t="str">
        <f>VLOOKUP(I1660, Product!$A$2:$H$501, 4,FALSE)</f>
        <v>Equipment</v>
      </c>
      <c r="M1660" s="11" t="str">
        <f>VLOOKUP(I1660, Product!$A$2:$H$501,5,FALSE)</f>
        <v>Flores, Pineda and Rodriguez</v>
      </c>
      <c r="N1660" s="12">
        <f>VLOOKUP(I1660, Product!$A$2:$I$501,8,FALSE)</f>
        <v>484.62</v>
      </c>
      <c r="O1660" s="12">
        <f>VLOOKUP(I1660, Product!$A$2:$I$501,9,FALSE)</f>
        <v>432</v>
      </c>
      <c r="P1660" s="11" t="s">
        <v>1761</v>
      </c>
      <c r="Q1660" s="11" t="str">
        <f>VLOOKUP(P1660,Store_Dim!$A$2:$E$21,2,FALSE)</f>
        <v>Black-Horn</v>
      </c>
      <c r="R1660" s="11" t="str">
        <f>VLOOKUP(P1660,Store_Dim!$A$2:$E$21,3,FALSE)</f>
        <v>South</v>
      </c>
      <c r="S1660" s="11" t="str">
        <f>VLOOKUP(P1660,Store_Dim!$A$2:$E$21,4,FALSE)</f>
        <v>North Nancyview</v>
      </c>
      <c r="T1660" s="11" t="str">
        <f>VLOOKUP(P1660,Store_Dim!$A$2:$E$21,5,FALSE)</f>
        <v>Outlet</v>
      </c>
      <c r="U1660" s="11" t="s">
        <v>2517</v>
      </c>
      <c r="V1660" s="14">
        <f>VLOOKUP(Table1[[#This Row],[Sales_ID]],Sales!$A$2:$O$2001,2,FALSE)</f>
        <v>45857</v>
      </c>
      <c r="W1660" s="15">
        <f>VLOOKUP(Table1[[#This Row],[Sales_ID]],Sales!$A$2:$O$2001,12,FALSE)</f>
        <v>2</v>
      </c>
      <c r="X1660" s="16" t="str">
        <f>TEXT(VLOOKUP(Table1[[#This Row],[Sales_ID]],Sales!$A$2:$O$2001,13,FALSE),"₹#,##0")</f>
        <v>₹419</v>
      </c>
      <c r="Y1660" s="51">
        <f>VLOOKUP(Table1[[#This Row],[Sales_ID]],Sales!$A$2:$O$2001,14,FALSE)</f>
        <v>0.17</v>
      </c>
      <c r="Z1660" s="11" t="str">
        <f>VLOOKUP(Table1[[#This Row],[Sales_ID]],Sales!$A$2:$O$2001,10,FALSE)</f>
        <v>PayPal</v>
      </c>
      <c r="AA1660" s="50">
        <f>VLOOKUP(Table1[[#This Row],[Sales_ID]],Sales!$A$2:$O$2001,15,FALSE)</f>
        <v>695.95499999999993</v>
      </c>
    </row>
    <row r="1661" spans="1:27" x14ac:dyDescent="0.3">
      <c r="A1661" s="11" t="s">
        <v>770</v>
      </c>
      <c r="B1661" s="11" t="str">
        <f>PROPER(VLOOKUP(A1661,Customer!$A$2:$J$501,9,FALSE))</f>
        <v>William Hull</v>
      </c>
      <c r="C1661" s="11" t="str">
        <f>PROPER(VLOOKUP(A1661,Customer!$A$2:$H$501,3,FALSE))</f>
        <v>59</v>
      </c>
      <c r="D1661" s="11" t="str">
        <f>PROPER(VLOOKUP(A1661,Customer!$A$2:$H$501,4,FALSE))</f>
        <v>Female</v>
      </c>
      <c r="E1661" s="11" t="str">
        <f>PROPER(VLOOKUP(A1661,Customer!$A$2:$H$501,5,FALSE))</f>
        <v>Heathfort</v>
      </c>
      <c r="F1661" s="11" t="str">
        <f>PROPER(VLOOKUP(A1661,Customer!$A$2:$H$501,6,FALSE))</f>
        <v>Michigan</v>
      </c>
      <c r="G1661" s="11" t="str">
        <f>VLOOKUP(A1661,Customer!$A$2:$H$501,7,FALSE)</f>
        <v>USA</v>
      </c>
      <c r="H1661" s="11" t="str">
        <f>PROPER(VLOOKUP(A1661,Customer!$A$1:$J$501,10,FALSE))</f>
        <v>Platinum</v>
      </c>
      <c r="I1661" s="11" t="s">
        <v>1600</v>
      </c>
      <c r="J1661" s="11" t="str">
        <f>VLOOKUP(I1661, Product!$A$2:$H$501, 2,FALSE)</f>
        <v>Wireless Bluetooth Speaker</v>
      </c>
      <c r="K1661" s="11" t="str">
        <f>VLOOKUP(I1661,Product!$A$2:$H$501,3,FALSE)</f>
        <v>Electronics</v>
      </c>
      <c r="L1661" s="11" t="str">
        <f>VLOOKUP(I1661, Product!$A$2:$H$501, 4,FALSE)</f>
        <v>Audio</v>
      </c>
      <c r="M1661" s="11" t="str">
        <f>VLOOKUP(I1661, Product!$A$2:$H$501,5,FALSE)</f>
        <v>Reed-Schmidt</v>
      </c>
      <c r="N1661" s="12">
        <f>VLOOKUP(I1661, Product!$A$2:$I$501,8,FALSE)</f>
        <v>322.41000000000003</v>
      </c>
      <c r="O1661" s="12">
        <f>VLOOKUP(I1661, Product!$A$2:$I$501,9,FALSE)</f>
        <v>213</v>
      </c>
      <c r="P1661" s="11" t="s">
        <v>1813</v>
      </c>
      <c r="Q1661" s="11" t="str">
        <f>VLOOKUP(P1661,Store_Dim!$A$2:$E$21,2,FALSE)</f>
        <v>Mann-Austin</v>
      </c>
      <c r="R1661" s="11" t="str">
        <f>VLOOKUP(P1661,Store_Dim!$A$2:$E$21,3,FALSE)</f>
        <v>East</v>
      </c>
      <c r="S1661" s="11" t="str">
        <f>VLOOKUP(P1661,Store_Dim!$A$2:$E$21,4,FALSE)</f>
        <v>Vasquezborough</v>
      </c>
      <c r="T1661" s="11" t="str">
        <f>VLOOKUP(P1661,Store_Dim!$A$2:$E$21,5,FALSE)</f>
        <v>Online</v>
      </c>
      <c r="U1661" s="11" t="s">
        <v>2518</v>
      </c>
      <c r="V1661" s="14">
        <f>VLOOKUP(Table1[[#This Row],[Sales_ID]],Sales!$A$2:$O$2001,2,FALSE)</f>
        <v>45650</v>
      </c>
      <c r="W1661" s="15">
        <f>VLOOKUP(Table1[[#This Row],[Sales_ID]],Sales!$A$2:$O$2001,12,FALSE)</f>
        <v>2</v>
      </c>
      <c r="X1661" s="16" t="str">
        <f>TEXT(VLOOKUP(Table1[[#This Row],[Sales_ID]],Sales!$A$2:$O$2001,13,FALSE),"₹#,##0")</f>
        <v>₹801</v>
      </c>
      <c r="Y1661" s="51">
        <f>VLOOKUP(Table1[[#This Row],[Sales_ID]],Sales!$A$2:$O$2001,14,FALSE)</f>
        <v>0.27</v>
      </c>
      <c r="Z1661" s="11" t="str">
        <f>VLOOKUP(Table1[[#This Row],[Sales_ID]],Sales!$A$2:$O$2001,10,FALSE)</f>
        <v>COD</v>
      </c>
      <c r="AA1661" s="50">
        <f>VLOOKUP(Table1[[#This Row],[Sales_ID]],Sales!$A$2:$O$2001,15,FALSE)</f>
        <v>1169.2264</v>
      </c>
    </row>
    <row r="1662" spans="1:27" x14ac:dyDescent="0.3">
      <c r="A1662" s="11" t="s">
        <v>14</v>
      </c>
      <c r="B1662" s="11" t="str">
        <f>PROPER(VLOOKUP(A1662,Customer!$A$2:$J$501,9,FALSE))</f>
        <v>Eugene Nelson</v>
      </c>
      <c r="C1662" s="11" t="str">
        <f>PROPER(VLOOKUP(A1662,Customer!$A$2:$H$501,3,FALSE))</f>
        <v>26</v>
      </c>
      <c r="D1662" s="11" t="str">
        <f>PROPER(VLOOKUP(A1662,Customer!$A$2:$H$501,4,FALSE))</f>
        <v>Female</v>
      </c>
      <c r="E1662" s="11" t="str">
        <f>PROPER(VLOOKUP(A1662,Customer!$A$2:$H$501,5,FALSE))</f>
        <v>Phillipsmouth</v>
      </c>
      <c r="F1662" s="11" t="str">
        <f>PROPER(VLOOKUP(A1662,Customer!$A$2:$H$501,6,FALSE))</f>
        <v>North Dakota</v>
      </c>
      <c r="G1662" s="11" t="str">
        <f>VLOOKUP(A1662,Customer!$A$2:$H$501,7,FALSE)</f>
        <v>USA</v>
      </c>
      <c r="H1662" s="11" t="str">
        <f>PROPER(VLOOKUP(A1662,Customer!$A$1:$J$501,10,FALSE))</f>
        <v>Platinum</v>
      </c>
      <c r="I1662" s="11" t="s">
        <v>1644</v>
      </c>
      <c r="J1662" s="11" t="str">
        <f>VLOOKUP(I1662, Product!$A$2:$H$501, 2,FALSE)</f>
        <v>Car Dashboard Phone Holder</v>
      </c>
      <c r="K1662" s="11" t="str">
        <f>VLOOKUP(I1662,Product!$A$2:$H$501,3,FALSE)</f>
        <v>Electronics</v>
      </c>
      <c r="L1662" s="11" t="str">
        <f>VLOOKUP(I1662, Product!$A$2:$H$501, 4,FALSE)</f>
        <v>Accessories</v>
      </c>
      <c r="M1662" s="11" t="str">
        <f>VLOOKUP(I1662, Product!$A$2:$H$501,5,FALSE)</f>
        <v>Byrd, Stewart and Valdez</v>
      </c>
      <c r="N1662" s="12">
        <f>VLOOKUP(I1662, Product!$A$2:$I$501,8,FALSE)</f>
        <v>177.98</v>
      </c>
      <c r="O1662" s="12">
        <f>VLOOKUP(I1662, Product!$A$2:$I$501,9,FALSE)</f>
        <v>103</v>
      </c>
      <c r="P1662" s="11" t="s">
        <v>1761</v>
      </c>
      <c r="Q1662" s="11" t="str">
        <f>VLOOKUP(P1662,Store_Dim!$A$2:$E$21,2,FALSE)</f>
        <v>Black-Horn</v>
      </c>
      <c r="R1662" s="11" t="str">
        <f>VLOOKUP(P1662,Store_Dim!$A$2:$E$21,3,FALSE)</f>
        <v>South</v>
      </c>
      <c r="S1662" s="11" t="str">
        <f>VLOOKUP(P1662,Store_Dim!$A$2:$E$21,4,FALSE)</f>
        <v>North Nancyview</v>
      </c>
      <c r="T1662" s="11" t="str">
        <f>VLOOKUP(P1662,Store_Dim!$A$2:$E$21,5,FALSE)</f>
        <v>Outlet</v>
      </c>
      <c r="U1662" s="11" t="s">
        <v>2519</v>
      </c>
      <c r="V1662" s="14">
        <f>VLOOKUP(Table1[[#This Row],[Sales_ID]],Sales!$A$2:$O$2001,2,FALSE)</f>
        <v>45520</v>
      </c>
      <c r="W1662" s="15">
        <f>VLOOKUP(Table1[[#This Row],[Sales_ID]],Sales!$A$2:$O$2001,12,FALSE)</f>
        <v>1</v>
      </c>
      <c r="X1662" s="16" t="str">
        <f>TEXT(VLOOKUP(Table1[[#This Row],[Sales_ID]],Sales!$A$2:$O$2001,13,FALSE),"₹#,##0")</f>
        <v>₹301</v>
      </c>
      <c r="Y1662" s="51">
        <f>VLOOKUP(Table1[[#This Row],[Sales_ID]],Sales!$A$2:$O$2001,14,FALSE)</f>
        <v>0.11</v>
      </c>
      <c r="Z1662" s="11" t="str">
        <f>VLOOKUP(Table1[[#This Row],[Sales_ID]],Sales!$A$2:$O$2001,10,FALSE)</f>
        <v>PayPal</v>
      </c>
      <c r="AA1662" s="50">
        <f>VLOOKUP(Table1[[#This Row],[Sales_ID]],Sales!$A$2:$O$2001,15,FALSE)</f>
        <v>268.10359999999997</v>
      </c>
    </row>
    <row r="1663" spans="1:27" x14ac:dyDescent="0.3">
      <c r="A1663" s="11" t="s">
        <v>914</v>
      </c>
      <c r="B1663" s="11" t="str">
        <f>PROPER(VLOOKUP(A1663,Customer!$A$2:$J$501,9,FALSE))</f>
        <v>Misty Ferguson</v>
      </c>
      <c r="C1663" s="11" t="str">
        <f>PROPER(VLOOKUP(A1663,Customer!$A$2:$H$501,3,FALSE))</f>
        <v>58</v>
      </c>
      <c r="D1663" s="11" t="str">
        <f>PROPER(VLOOKUP(A1663,Customer!$A$2:$H$501,4,FALSE))</f>
        <v>Male</v>
      </c>
      <c r="E1663" s="11" t="str">
        <f>PROPER(VLOOKUP(A1663,Customer!$A$2:$H$501,5,FALSE))</f>
        <v>North Joseside</v>
      </c>
      <c r="F1663" s="11" t="str">
        <f>PROPER(VLOOKUP(A1663,Customer!$A$2:$H$501,6,FALSE))</f>
        <v>Connecticut</v>
      </c>
      <c r="G1663" s="11" t="str">
        <f>VLOOKUP(A1663,Customer!$A$2:$H$501,7,FALSE)</f>
        <v>USA</v>
      </c>
      <c r="H1663" s="11" t="str">
        <f>PROPER(VLOOKUP(A1663,Customer!$A$1:$J$501,10,FALSE))</f>
        <v>Gold</v>
      </c>
      <c r="I1663" s="11" t="s">
        <v>1718</v>
      </c>
      <c r="J1663" s="11" t="str">
        <f>VLOOKUP(I1663, Product!$A$2:$H$501, 2,FALSE)</f>
        <v>Women's Beanie Hat</v>
      </c>
      <c r="K1663" s="11" t="str">
        <f>VLOOKUP(I1663,Product!$A$2:$H$501,3,FALSE)</f>
        <v>Clothing</v>
      </c>
      <c r="L1663" s="11" t="str">
        <f>VLOOKUP(I1663, Product!$A$2:$H$501, 4,FALSE)</f>
        <v>Accessories</v>
      </c>
      <c r="M1663" s="11" t="str">
        <f>VLOOKUP(I1663, Product!$A$2:$H$501,5,FALSE)</f>
        <v>Richardson-Carrillo</v>
      </c>
      <c r="N1663" s="12">
        <f>VLOOKUP(I1663, Product!$A$2:$I$501,8,FALSE)</f>
        <v>119.57</v>
      </c>
      <c r="O1663" s="12">
        <f>VLOOKUP(I1663, Product!$A$2:$I$501,9,FALSE)</f>
        <v>210</v>
      </c>
      <c r="P1663" s="11" t="s">
        <v>1773</v>
      </c>
      <c r="Q1663" s="11" t="str">
        <f>VLOOKUP(P1663,Store_Dim!$A$2:$E$21,2,FALSE)</f>
        <v>Gray Ltd</v>
      </c>
      <c r="R1663" s="11" t="str">
        <f>VLOOKUP(P1663,Store_Dim!$A$2:$E$21,3,FALSE)</f>
        <v>North</v>
      </c>
      <c r="S1663" s="11" t="str">
        <f>VLOOKUP(P1663,Store_Dim!$A$2:$E$21,4,FALSE)</f>
        <v>New Michaelchester</v>
      </c>
      <c r="T1663" s="11" t="str">
        <f>VLOOKUP(P1663,Store_Dim!$A$2:$E$21,5,FALSE)</f>
        <v>Outlet</v>
      </c>
      <c r="U1663" s="11" t="s">
        <v>2520</v>
      </c>
      <c r="V1663" s="14">
        <f>VLOOKUP(Table1[[#This Row],[Sales_ID]],Sales!$A$2:$O$2001,2,FALSE)</f>
        <v>45497</v>
      </c>
      <c r="W1663" s="15">
        <f>VLOOKUP(Table1[[#This Row],[Sales_ID]],Sales!$A$2:$O$2001,12,FALSE)</f>
        <v>2</v>
      </c>
      <c r="X1663" s="16" t="str">
        <f>TEXT(VLOOKUP(Table1[[#This Row],[Sales_ID]],Sales!$A$2:$O$2001,13,FALSE),"₹#,##0")</f>
        <v>₹701</v>
      </c>
      <c r="Y1663" s="51">
        <f>VLOOKUP(Table1[[#This Row],[Sales_ID]],Sales!$A$2:$O$2001,14,FALSE)</f>
        <v>0.09</v>
      </c>
      <c r="Z1663" s="11" t="str">
        <f>VLOOKUP(Table1[[#This Row],[Sales_ID]],Sales!$A$2:$O$2001,10,FALSE)</f>
        <v>PayPal</v>
      </c>
      <c r="AA1663" s="50">
        <f>VLOOKUP(Table1[[#This Row],[Sales_ID]],Sales!$A$2:$O$2001,15,FALSE)</f>
        <v>1276.7118</v>
      </c>
    </row>
    <row r="1664" spans="1:27" x14ac:dyDescent="0.3">
      <c r="A1664" s="11" t="s">
        <v>1101</v>
      </c>
      <c r="B1664" s="11" t="str">
        <f>PROPER(VLOOKUP(A1664,Customer!$A$2:$J$501,9,FALSE))</f>
        <v>Jeffrey Mccarthy</v>
      </c>
      <c r="C1664" s="11" t="str">
        <f>PROPER(VLOOKUP(A1664,Customer!$A$2:$H$501,3,FALSE))</f>
        <v>25</v>
      </c>
      <c r="D1664" s="11" t="str">
        <f>PROPER(VLOOKUP(A1664,Customer!$A$2:$H$501,4,FALSE))</f>
        <v>Female</v>
      </c>
      <c r="E1664" s="11" t="str">
        <f>PROPER(VLOOKUP(A1664,Customer!$A$2:$H$501,5,FALSE))</f>
        <v>North Samuel</v>
      </c>
      <c r="F1664" s="11" t="str">
        <f>PROPER(VLOOKUP(A1664,Customer!$A$2:$H$501,6,FALSE))</f>
        <v>Nebraska</v>
      </c>
      <c r="G1664" s="11" t="str">
        <f>VLOOKUP(A1664,Customer!$A$2:$H$501,7,FALSE)</f>
        <v>USA</v>
      </c>
      <c r="H1664" s="11" t="str">
        <f>PROPER(VLOOKUP(A1664,Customer!$A$1:$J$501,10,FALSE))</f>
        <v>Bronze</v>
      </c>
      <c r="I1664" s="11" t="s">
        <v>1600</v>
      </c>
      <c r="J1664" s="11" t="str">
        <f>VLOOKUP(I1664, Product!$A$2:$H$501, 2,FALSE)</f>
        <v>Wireless Bluetooth Speaker</v>
      </c>
      <c r="K1664" s="11" t="str">
        <f>VLOOKUP(I1664,Product!$A$2:$H$501,3,FALSE)</f>
        <v>Electronics</v>
      </c>
      <c r="L1664" s="11" t="str">
        <f>VLOOKUP(I1664, Product!$A$2:$H$501, 4,FALSE)</f>
        <v>Audio</v>
      </c>
      <c r="M1664" s="11" t="str">
        <f>VLOOKUP(I1664, Product!$A$2:$H$501,5,FALSE)</f>
        <v>Reed-Schmidt</v>
      </c>
      <c r="N1664" s="12">
        <f>VLOOKUP(I1664, Product!$A$2:$I$501,8,FALSE)</f>
        <v>322.41000000000003</v>
      </c>
      <c r="O1664" s="12">
        <f>VLOOKUP(I1664, Product!$A$2:$I$501,9,FALSE)</f>
        <v>213</v>
      </c>
      <c r="P1664" s="11" t="s">
        <v>1789</v>
      </c>
      <c r="Q1664" s="11" t="str">
        <f>VLOOKUP(P1664,Store_Dim!$A$2:$E$21,2,FALSE)</f>
        <v>Hill, Wagner and Ballard</v>
      </c>
      <c r="R1664" s="11" t="str">
        <f>VLOOKUP(P1664,Store_Dim!$A$2:$E$21,3,FALSE)</f>
        <v>East</v>
      </c>
      <c r="S1664" s="11" t="str">
        <f>VLOOKUP(P1664,Store_Dim!$A$2:$E$21,4,FALSE)</f>
        <v>East Davidville</v>
      </c>
      <c r="T1664" s="11" t="str">
        <f>VLOOKUP(P1664,Store_Dim!$A$2:$E$21,5,FALSE)</f>
        <v>Online</v>
      </c>
      <c r="U1664" s="11" t="s">
        <v>2521</v>
      </c>
      <c r="V1664" s="14">
        <f>VLOOKUP(Table1[[#This Row],[Sales_ID]],Sales!$A$2:$O$2001,2,FALSE)</f>
        <v>45615</v>
      </c>
      <c r="W1664" s="15">
        <f>VLOOKUP(Table1[[#This Row],[Sales_ID]],Sales!$A$2:$O$2001,12,FALSE)</f>
        <v>4</v>
      </c>
      <c r="X1664" s="16" t="str">
        <f>TEXT(VLOOKUP(Table1[[#This Row],[Sales_ID]],Sales!$A$2:$O$2001,13,FALSE),"₹#,##0")</f>
        <v>₹413</v>
      </c>
      <c r="Y1664" s="51">
        <f>VLOOKUP(Table1[[#This Row],[Sales_ID]],Sales!$A$2:$O$2001,14,FALSE)</f>
        <v>0.02</v>
      </c>
      <c r="Z1664" s="11" t="str">
        <f>VLOOKUP(Table1[[#This Row],[Sales_ID]],Sales!$A$2:$O$2001,10,FALSE)</f>
        <v>PayPal</v>
      </c>
      <c r="AA1664" s="50">
        <f>VLOOKUP(Table1[[#This Row],[Sales_ID]],Sales!$A$2:$O$2001,15,FALSE)</f>
        <v>1620.8416</v>
      </c>
    </row>
    <row r="1665" spans="1:27" x14ac:dyDescent="0.3">
      <c r="A1665" s="11" t="s">
        <v>646</v>
      </c>
      <c r="B1665" s="11" t="str">
        <f>PROPER(VLOOKUP(A1665,Customer!$A$2:$J$501,9,FALSE))</f>
        <v>Andrea Jacobs</v>
      </c>
      <c r="C1665" s="11" t="str">
        <f>PROPER(VLOOKUP(A1665,Customer!$A$2:$H$501,3,FALSE))</f>
        <v>45</v>
      </c>
      <c r="D1665" s="11" t="str">
        <f>PROPER(VLOOKUP(A1665,Customer!$A$2:$H$501,4,FALSE))</f>
        <v>Female</v>
      </c>
      <c r="E1665" s="11" t="str">
        <f>PROPER(VLOOKUP(A1665,Customer!$A$2:$H$501,5,FALSE))</f>
        <v>Christopherland</v>
      </c>
      <c r="F1665" s="11" t="str">
        <f>PROPER(VLOOKUP(A1665,Customer!$A$2:$H$501,6,FALSE))</f>
        <v>Minnesota</v>
      </c>
      <c r="G1665" s="11" t="str">
        <f>VLOOKUP(A1665,Customer!$A$2:$H$501,7,FALSE)</f>
        <v>USA</v>
      </c>
      <c r="H1665" s="11" t="str">
        <f>PROPER(VLOOKUP(A1665,Customer!$A$1:$J$501,10,FALSE))</f>
        <v>Platinum</v>
      </c>
      <c r="I1665" s="11" t="s">
        <v>1562</v>
      </c>
      <c r="J1665" s="11" t="str">
        <f>VLOOKUP(I1665, Product!$A$2:$H$501, 2,FALSE)</f>
        <v>Wireless Bluetooth Earbuds</v>
      </c>
      <c r="K1665" s="11" t="str">
        <f>VLOOKUP(I1665,Product!$A$2:$H$501,3,FALSE)</f>
        <v>Electronics</v>
      </c>
      <c r="L1665" s="11" t="str">
        <f>VLOOKUP(I1665, Product!$A$2:$H$501, 4,FALSE)</f>
        <v>Audio</v>
      </c>
      <c r="M1665" s="11" t="str">
        <f>VLOOKUP(I1665, Product!$A$2:$H$501,5,FALSE)</f>
        <v>Perez-Johnston</v>
      </c>
      <c r="N1665" s="12">
        <f>VLOOKUP(I1665, Product!$A$2:$I$501,8,FALSE)</f>
        <v>439.07</v>
      </c>
      <c r="O1665" s="12">
        <f>VLOOKUP(I1665, Product!$A$2:$I$501,9,FALSE)</f>
        <v>142</v>
      </c>
      <c r="P1665" s="11" t="s">
        <v>1757</v>
      </c>
      <c r="Q1665" s="11" t="str">
        <f>VLOOKUP(P1665,Store_Dim!$A$2:$E$21,2,FALSE)</f>
        <v>Martinez, Adkins and Johnson</v>
      </c>
      <c r="R1665" s="11" t="str">
        <f>VLOOKUP(P1665,Store_Dim!$A$2:$E$21,3,FALSE)</f>
        <v>North</v>
      </c>
      <c r="S1665" s="11" t="str">
        <f>VLOOKUP(P1665,Store_Dim!$A$2:$E$21,4,FALSE)</f>
        <v>Danielmouth</v>
      </c>
      <c r="T1665" s="11" t="str">
        <f>VLOOKUP(P1665,Store_Dim!$A$2:$E$21,5,FALSE)</f>
        <v>Flagship</v>
      </c>
      <c r="U1665" s="11" t="s">
        <v>2522</v>
      </c>
      <c r="V1665" s="14">
        <f>VLOOKUP(Table1[[#This Row],[Sales_ID]],Sales!$A$2:$O$2001,2,FALSE)</f>
        <v>45365</v>
      </c>
      <c r="W1665" s="15">
        <f>VLOOKUP(Table1[[#This Row],[Sales_ID]],Sales!$A$2:$O$2001,12,FALSE)</f>
        <v>4</v>
      </c>
      <c r="X1665" s="16" t="str">
        <f>TEXT(VLOOKUP(Table1[[#This Row],[Sales_ID]],Sales!$A$2:$O$2001,13,FALSE),"₹#,##0")</f>
        <v>₹168</v>
      </c>
      <c r="Y1665" s="51">
        <f>VLOOKUP(Table1[[#This Row],[Sales_ID]],Sales!$A$2:$O$2001,14,FALSE)</f>
        <v>0.15</v>
      </c>
      <c r="Z1665" s="11" t="str">
        <f>VLOOKUP(Table1[[#This Row],[Sales_ID]],Sales!$A$2:$O$2001,10,FALSE)</f>
        <v>Credit Card</v>
      </c>
      <c r="AA1665" s="50">
        <f>VLOOKUP(Table1[[#This Row],[Sales_ID]],Sales!$A$2:$O$2001,15,FALSE)</f>
        <v>570.62200000000007</v>
      </c>
    </row>
    <row r="1666" spans="1:27" x14ac:dyDescent="0.3">
      <c r="A1666" s="11" t="s">
        <v>472</v>
      </c>
      <c r="B1666" s="11" t="str">
        <f>PROPER(VLOOKUP(A1666,Customer!$A$2:$J$501,9,FALSE))</f>
        <v>Brian Holder</v>
      </c>
      <c r="C1666" s="11" t="str">
        <f>PROPER(VLOOKUP(A1666,Customer!$A$2:$H$501,3,FALSE))</f>
        <v>32</v>
      </c>
      <c r="D1666" s="11" t="str">
        <f>PROPER(VLOOKUP(A1666,Customer!$A$2:$H$501,4,FALSE))</f>
        <v>Male</v>
      </c>
      <c r="E1666" s="11" t="str">
        <f>PROPER(VLOOKUP(A1666,Customer!$A$2:$H$501,5,FALSE))</f>
        <v>Port Travis</v>
      </c>
      <c r="F1666" s="11" t="str">
        <f>PROPER(VLOOKUP(A1666,Customer!$A$2:$H$501,6,FALSE))</f>
        <v>Utah</v>
      </c>
      <c r="G1666" s="11" t="str">
        <f>VLOOKUP(A1666,Customer!$A$2:$H$501,7,FALSE)</f>
        <v>USA</v>
      </c>
      <c r="H1666" s="11" t="str">
        <f>PROPER(VLOOKUP(A1666,Customer!$A$1:$J$501,10,FALSE))</f>
        <v>Bronze</v>
      </c>
      <c r="I1666" s="11" t="s">
        <v>1578</v>
      </c>
      <c r="J1666" s="11" t="str">
        <f>VLOOKUP(I1666, Product!$A$2:$H$501, 2,FALSE)</f>
        <v>4K Home Projector</v>
      </c>
      <c r="K1666" s="11" t="str">
        <f>VLOOKUP(I1666,Product!$A$2:$H$501,3,FALSE)</f>
        <v>Electronics</v>
      </c>
      <c r="L1666" s="11" t="str">
        <f>VLOOKUP(I1666, Product!$A$2:$H$501, 4,FALSE)</f>
        <v>Appliances</v>
      </c>
      <c r="M1666" s="11" t="str">
        <f>VLOOKUP(I1666, Product!$A$2:$H$501,5,FALSE)</f>
        <v>Thomas LLC</v>
      </c>
      <c r="N1666" s="12">
        <f>VLOOKUP(I1666, Product!$A$2:$I$501,8,FALSE)</f>
        <v>465.34</v>
      </c>
      <c r="O1666" s="12">
        <f>VLOOKUP(I1666, Product!$A$2:$I$501,9,FALSE)</f>
        <v>301</v>
      </c>
      <c r="P1666" s="11" t="s">
        <v>1810</v>
      </c>
      <c r="Q1666" s="11" t="str">
        <f>VLOOKUP(P1666,Store_Dim!$A$2:$E$21,2,FALSE)</f>
        <v>Guerrero-Schmitt</v>
      </c>
      <c r="R1666" s="11" t="str">
        <f>VLOOKUP(P1666,Store_Dim!$A$2:$E$21,3,FALSE)</f>
        <v>East</v>
      </c>
      <c r="S1666" s="11" t="str">
        <f>VLOOKUP(P1666,Store_Dim!$A$2:$E$21,4,FALSE)</f>
        <v>East Stevechester</v>
      </c>
      <c r="T1666" s="11" t="str">
        <f>VLOOKUP(P1666,Store_Dim!$A$2:$E$21,5,FALSE)</f>
        <v>Flagship</v>
      </c>
      <c r="U1666" s="11" t="s">
        <v>2523</v>
      </c>
      <c r="V1666" s="14">
        <f>VLOOKUP(Table1[[#This Row],[Sales_ID]],Sales!$A$2:$O$2001,2,FALSE)</f>
        <v>45832</v>
      </c>
      <c r="W1666" s="15">
        <f>VLOOKUP(Table1[[#This Row],[Sales_ID]],Sales!$A$2:$O$2001,12,FALSE)</f>
        <v>2</v>
      </c>
      <c r="X1666" s="16" t="str">
        <f>TEXT(VLOOKUP(Table1[[#This Row],[Sales_ID]],Sales!$A$2:$O$2001,13,FALSE),"₹#,##0")</f>
        <v>₹669</v>
      </c>
      <c r="Y1666" s="51">
        <f>VLOOKUP(Table1[[#This Row],[Sales_ID]],Sales!$A$2:$O$2001,14,FALSE)</f>
        <v>0.22</v>
      </c>
      <c r="Z1666" s="11" t="str">
        <f>VLOOKUP(Table1[[#This Row],[Sales_ID]],Sales!$A$2:$O$2001,10,FALSE)</f>
        <v>Credit Card</v>
      </c>
      <c r="AA1666" s="50">
        <f>VLOOKUP(Table1[[#This Row],[Sales_ID]],Sales!$A$2:$O$2001,15,FALSE)</f>
        <v>1043.8271999999999</v>
      </c>
    </row>
    <row r="1667" spans="1:27" x14ac:dyDescent="0.3">
      <c r="A1667" s="11" t="s">
        <v>153</v>
      </c>
      <c r="B1667" s="11" t="str">
        <f>PROPER(VLOOKUP(A1667,Customer!$A$2:$J$501,9,FALSE))</f>
        <v>Tonya Reynolds</v>
      </c>
      <c r="C1667" s="11" t="str">
        <f>PROPER(VLOOKUP(A1667,Customer!$A$2:$H$501,3,FALSE))</f>
        <v>55</v>
      </c>
      <c r="D1667" s="11" t="str">
        <f>PROPER(VLOOKUP(A1667,Customer!$A$2:$H$501,4,FALSE))</f>
        <v>Female</v>
      </c>
      <c r="E1667" s="11" t="str">
        <f>PROPER(VLOOKUP(A1667,Customer!$A$2:$H$501,5,FALSE))</f>
        <v>Darleneton</v>
      </c>
      <c r="F1667" s="11" t="str">
        <f>PROPER(VLOOKUP(A1667,Customer!$A$2:$H$501,6,FALSE))</f>
        <v>Michigan</v>
      </c>
      <c r="G1667" s="11" t="str">
        <f>VLOOKUP(A1667,Customer!$A$2:$H$501,7,FALSE)</f>
        <v>USA</v>
      </c>
      <c r="H1667" s="11" t="str">
        <f>PROPER(VLOOKUP(A1667,Customer!$A$1:$J$501,10,FALSE))</f>
        <v>Gold</v>
      </c>
      <c r="I1667" s="11" t="s">
        <v>1622</v>
      </c>
      <c r="J1667" s="11" t="str">
        <f>VLOOKUP(I1667, Product!$A$2:$H$501, 2,FALSE)</f>
        <v>Men's Casual Sneakers</v>
      </c>
      <c r="K1667" s="11" t="str">
        <f>VLOOKUP(I1667,Product!$A$2:$H$501,3,FALSE)</f>
        <v>Clothing</v>
      </c>
      <c r="L1667" s="11" t="str">
        <f>VLOOKUP(I1667, Product!$A$2:$H$501, 4,FALSE)</f>
        <v>Footwear</v>
      </c>
      <c r="M1667" s="11" t="str">
        <f>VLOOKUP(I1667, Product!$A$2:$H$501,5,FALSE)</f>
        <v>Hogan-Lee</v>
      </c>
      <c r="N1667" s="12">
        <f>VLOOKUP(I1667, Product!$A$2:$I$501,8,FALSE)</f>
        <v>353.47</v>
      </c>
      <c r="O1667" s="12">
        <f>VLOOKUP(I1667, Product!$A$2:$I$501,9,FALSE)</f>
        <v>214</v>
      </c>
      <c r="P1667" s="11" t="s">
        <v>1779</v>
      </c>
      <c r="Q1667" s="11" t="str">
        <f>VLOOKUP(P1667,Store_Dim!$A$2:$E$21,2,FALSE)</f>
        <v>Martinez-Mullins</v>
      </c>
      <c r="R1667" s="11" t="str">
        <f>VLOOKUP(P1667,Store_Dim!$A$2:$E$21,3,FALSE)</f>
        <v>South</v>
      </c>
      <c r="S1667" s="11" t="str">
        <f>VLOOKUP(P1667,Store_Dim!$A$2:$E$21,4,FALSE)</f>
        <v>Williamsfurt</v>
      </c>
      <c r="T1667" s="11" t="str">
        <f>VLOOKUP(P1667,Store_Dim!$A$2:$E$21,5,FALSE)</f>
        <v>Online</v>
      </c>
      <c r="U1667" s="11" t="s">
        <v>2524</v>
      </c>
      <c r="V1667" s="14">
        <f>VLOOKUP(Table1[[#This Row],[Sales_ID]],Sales!$A$2:$O$2001,2,FALSE)</f>
        <v>45530</v>
      </c>
      <c r="W1667" s="15">
        <f>VLOOKUP(Table1[[#This Row],[Sales_ID]],Sales!$A$2:$O$2001,12,FALSE)</f>
        <v>3</v>
      </c>
      <c r="X1667" s="16" t="str">
        <f>TEXT(VLOOKUP(Table1[[#This Row],[Sales_ID]],Sales!$A$2:$O$2001,13,FALSE),"₹#,##0")</f>
        <v>₹347</v>
      </c>
      <c r="Y1667" s="51">
        <f>VLOOKUP(Table1[[#This Row],[Sales_ID]],Sales!$A$2:$O$2001,14,FALSE)</f>
        <v>0.18</v>
      </c>
      <c r="Z1667" s="11" t="str">
        <f>VLOOKUP(Table1[[#This Row],[Sales_ID]],Sales!$A$2:$O$2001,10,FALSE)</f>
        <v>PayPal</v>
      </c>
      <c r="AA1667" s="50">
        <f>VLOOKUP(Table1[[#This Row],[Sales_ID]],Sales!$A$2:$O$2001,15,FALSE)</f>
        <v>853.05420000000004</v>
      </c>
    </row>
    <row r="1668" spans="1:27" x14ac:dyDescent="0.3">
      <c r="A1668" s="11" t="s">
        <v>221</v>
      </c>
      <c r="B1668" s="11" t="str">
        <f>PROPER(VLOOKUP(A1668,Customer!$A$2:$J$501,9,FALSE))</f>
        <v>Alyssa Vargas</v>
      </c>
      <c r="C1668" s="11" t="str">
        <f>PROPER(VLOOKUP(A1668,Customer!$A$2:$H$501,3,FALSE))</f>
        <v>53</v>
      </c>
      <c r="D1668" s="11" t="str">
        <f>PROPER(VLOOKUP(A1668,Customer!$A$2:$H$501,4,FALSE))</f>
        <v>Male</v>
      </c>
      <c r="E1668" s="11" t="str">
        <f>PROPER(VLOOKUP(A1668,Customer!$A$2:$H$501,5,FALSE))</f>
        <v>New Kathrynland</v>
      </c>
      <c r="F1668" s="11" t="str">
        <f>PROPER(VLOOKUP(A1668,Customer!$A$2:$H$501,6,FALSE))</f>
        <v>Montana</v>
      </c>
      <c r="G1668" s="11" t="str">
        <f>VLOOKUP(A1668,Customer!$A$2:$H$501,7,FALSE)</f>
        <v>USA</v>
      </c>
      <c r="H1668" s="11" t="str">
        <f>PROPER(VLOOKUP(A1668,Customer!$A$1:$J$501,10,FALSE))</f>
        <v>Platinum</v>
      </c>
      <c r="I1668" s="11" t="s">
        <v>1594</v>
      </c>
      <c r="J1668" s="11" t="str">
        <f>VLOOKUP(I1668, Product!$A$2:$H$501, 2,FALSE)</f>
        <v>Men's Formal Shirt</v>
      </c>
      <c r="K1668" s="11" t="str">
        <f>VLOOKUP(I1668,Product!$A$2:$H$501,3,FALSE)</f>
        <v>Clothing</v>
      </c>
      <c r="L1668" s="11" t="str">
        <f>VLOOKUP(I1668, Product!$A$2:$H$501, 4,FALSE)</f>
        <v>Tops</v>
      </c>
      <c r="M1668" s="11" t="str">
        <f>VLOOKUP(I1668, Product!$A$2:$H$501,5,FALSE)</f>
        <v>Moon, Mora and Santos</v>
      </c>
      <c r="N1668" s="12">
        <f>VLOOKUP(I1668, Product!$A$2:$I$501,8,FALSE)</f>
        <v>265.73266666666666</v>
      </c>
      <c r="O1668" s="12">
        <f>VLOOKUP(I1668, Product!$A$2:$I$501,9,FALSE)</f>
        <v>360</v>
      </c>
      <c r="P1668" s="11" t="s">
        <v>1813</v>
      </c>
      <c r="Q1668" s="11" t="str">
        <f>VLOOKUP(P1668,Store_Dim!$A$2:$E$21,2,FALSE)</f>
        <v>Mann-Austin</v>
      </c>
      <c r="R1668" s="11" t="str">
        <f>VLOOKUP(P1668,Store_Dim!$A$2:$E$21,3,FALSE)</f>
        <v>East</v>
      </c>
      <c r="S1668" s="11" t="str">
        <f>VLOOKUP(P1668,Store_Dim!$A$2:$E$21,4,FALSE)</f>
        <v>Vasquezborough</v>
      </c>
      <c r="T1668" s="11" t="str">
        <f>VLOOKUP(P1668,Store_Dim!$A$2:$E$21,5,FALSE)</f>
        <v>Online</v>
      </c>
      <c r="U1668" s="11" t="s">
        <v>2525</v>
      </c>
      <c r="V1668" s="14">
        <f>VLOOKUP(Table1[[#This Row],[Sales_ID]],Sales!$A$2:$O$2001,2,FALSE)</f>
        <v>45939</v>
      </c>
      <c r="W1668" s="15">
        <f>VLOOKUP(Table1[[#This Row],[Sales_ID]],Sales!$A$2:$O$2001,12,FALSE)</f>
        <v>3</v>
      </c>
      <c r="X1668" s="16" t="str">
        <f>TEXT(VLOOKUP(Table1[[#This Row],[Sales_ID]],Sales!$A$2:$O$2001,13,FALSE),"₹#,##0")</f>
        <v>₹648</v>
      </c>
      <c r="Y1668" s="51">
        <f>VLOOKUP(Table1[[#This Row],[Sales_ID]],Sales!$A$2:$O$2001,14,FALSE)</f>
        <v>0.2</v>
      </c>
      <c r="Z1668" s="11" t="str">
        <f>VLOOKUP(Table1[[#This Row],[Sales_ID]],Sales!$A$2:$O$2001,10,FALSE)</f>
        <v>COD</v>
      </c>
      <c r="AA1668" s="50">
        <f>VLOOKUP(Table1[[#This Row],[Sales_ID]],Sales!$A$2:$O$2001,15,FALSE)</f>
        <v>1555.992</v>
      </c>
    </row>
    <row r="1669" spans="1:27" x14ac:dyDescent="0.3">
      <c r="A1669" s="11" t="s">
        <v>511</v>
      </c>
      <c r="B1669" s="11" t="str">
        <f>PROPER(VLOOKUP(A1669,Customer!$A$2:$J$501,9,FALSE))</f>
        <v>Patrick Roberts</v>
      </c>
      <c r="C1669" s="11" t="str">
        <f>PROPER(VLOOKUP(A1669,Customer!$A$2:$H$501,3,FALSE))</f>
        <v>41</v>
      </c>
      <c r="D1669" s="11" t="str">
        <f>PROPER(VLOOKUP(A1669,Customer!$A$2:$H$501,4,FALSE))</f>
        <v>Female</v>
      </c>
      <c r="E1669" s="11" t="str">
        <f>PROPER(VLOOKUP(A1669,Customer!$A$2:$H$501,5,FALSE))</f>
        <v>Jaredville</v>
      </c>
      <c r="F1669" s="11" t="str">
        <f>PROPER(VLOOKUP(A1669,Customer!$A$2:$H$501,6,FALSE))</f>
        <v>Missouri</v>
      </c>
      <c r="G1669" s="11" t="str">
        <f>VLOOKUP(A1669,Customer!$A$2:$H$501,7,FALSE)</f>
        <v>USA</v>
      </c>
      <c r="H1669" s="11" t="str">
        <f>PROPER(VLOOKUP(A1669,Customer!$A$1:$J$501,10,FALSE))</f>
        <v>Platinum</v>
      </c>
      <c r="I1669" s="11" t="s">
        <v>1688</v>
      </c>
      <c r="J1669" s="11" t="str">
        <f>VLOOKUP(I1669, Product!$A$2:$H$501, 2,FALSE)</f>
        <v>Kitchen Storage Rack</v>
      </c>
      <c r="K1669" s="11" t="str">
        <f>VLOOKUP(I1669,Product!$A$2:$H$501,3,FALSE)</f>
        <v>Home</v>
      </c>
      <c r="L1669" s="11" t="str">
        <f>VLOOKUP(I1669, Product!$A$2:$H$501, 4,FALSE)</f>
        <v>Storage</v>
      </c>
      <c r="M1669" s="11" t="str">
        <f>VLOOKUP(I1669, Product!$A$2:$H$501,5,FALSE)</f>
        <v>Duran Group</v>
      </c>
      <c r="N1669" s="12">
        <f>VLOOKUP(I1669, Product!$A$2:$I$501,8,FALSE)</f>
        <v>138.05000000000001</v>
      </c>
      <c r="O1669" s="12">
        <f>VLOOKUP(I1669, Product!$A$2:$I$501,9,FALSE)</f>
        <v>89</v>
      </c>
      <c r="P1669" s="11" t="s">
        <v>1782</v>
      </c>
      <c r="Q1669" s="11" t="str">
        <f>VLOOKUP(P1669,Store_Dim!$A$2:$E$21,2,FALSE)</f>
        <v>Bean, Jones and Park</v>
      </c>
      <c r="R1669" s="11" t="str">
        <f>VLOOKUP(P1669,Store_Dim!$A$2:$E$21,3,FALSE)</f>
        <v>West</v>
      </c>
      <c r="S1669" s="11" t="str">
        <f>VLOOKUP(P1669,Store_Dim!$A$2:$E$21,4,FALSE)</f>
        <v>Thompsonborough</v>
      </c>
      <c r="T1669" s="11" t="str">
        <f>VLOOKUP(P1669,Store_Dim!$A$2:$E$21,5,FALSE)</f>
        <v>Online</v>
      </c>
      <c r="U1669" s="11" t="s">
        <v>1833</v>
      </c>
      <c r="V1669" s="14">
        <f>VLOOKUP(Table1[[#This Row],[Sales_ID]],Sales!$A$2:$O$2001,2,FALSE)</f>
        <v>45248</v>
      </c>
      <c r="W1669" s="15">
        <f>VLOOKUP(Table1[[#This Row],[Sales_ID]],Sales!$A$2:$O$2001,12,FALSE)</f>
        <v>4</v>
      </c>
      <c r="X1669" s="16" t="str">
        <f>TEXT(VLOOKUP(Table1[[#This Row],[Sales_ID]],Sales!$A$2:$O$2001,13,FALSE),"₹#,##0")</f>
        <v>₹342</v>
      </c>
      <c r="Y1669" s="51">
        <f>VLOOKUP(Table1[[#This Row],[Sales_ID]],Sales!$A$2:$O$2001,14,FALSE)</f>
        <v>0.23</v>
      </c>
      <c r="Z1669" s="11" t="str">
        <f>VLOOKUP(Table1[[#This Row],[Sales_ID]],Sales!$A$2:$O$2001,10,FALSE)</f>
        <v>PayPal</v>
      </c>
      <c r="AA1669" s="50">
        <f>VLOOKUP(Table1[[#This Row],[Sales_ID]],Sales!$A$2:$O$2001,15,FALSE)</f>
        <v>1054.5612000000001</v>
      </c>
    </row>
    <row r="1670" spans="1:27" x14ac:dyDescent="0.3">
      <c r="A1670" s="11" t="s">
        <v>218</v>
      </c>
      <c r="B1670" s="11" t="str">
        <f>PROPER(VLOOKUP(A1670,Customer!$A$2:$J$501,9,FALSE))</f>
        <v>Cheryl Copeland</v>
      </c>
      <c r="C1670" s="11" t="str">
        <f>PROPER(VLOOKUP(A1670,Customer!$A$2:$H$501,3,FALSE))</f>
        <v>51</v>
      </c>
      <c r="D1670" s="11" t="str">
        <f>PROPER(VLOOKUP(A1670,Customer!$A$2:$H$501,4,FALSE))</f>
        <v>Male</v>
      </c>
      <c r="E1670" s="11" t="str">
        <f>PROPER(VLOOKUP(A1670,Customer!$A$2:$H$501,5,FALSE))</f>
        <v>Snowmouth</v>
      </c>
      <c r="F1670" s="11" t="str">
        <f>PROPER(VLOOKUP(A1670,Customer!$A$2:$H$501,6,FALSE))</f>
        <v>Maryland</v>
      </c>
      <c r="G1670" s="11" t="str">
        <f>VLOOKUP(A1670,Customer!$A$2:$H$501,7,FALSE)</f>
        <v>USA</v>
      </c>
      <c r="H1670" s="11" t="str">
        <f>PROPER(VLOOKUP(A1670,Customer!$A$1:$J$501,10,FALSE))</f>
        <v>Platinum</v>
      </c>
      <c r="I1670" s="11" t="s">
        <v>1668</v>
      </c>
      <c r="J1670" s="11" t="str">
        <f>VLOOKUP(I1670, Product!$A$2:$H$501, 2,FALSE)</f>
        <v>Luxury Perfume Spray</v>
      </c>
      <c r="K1670" s="11" t="str">
        <f>VLOOKUP(I1670,Product!$A$2:$H$501,3,FALSE)</f>
        <v>Beauty</v>
      </c>
      <c r="L1670" s="11" t="str">
        <f>VLOOKUP(I1670, Product!$A$2:$H$501, 4,FALSE)</f>
        <v>Fragrance</v>
      </c>
      <c r="M1670" s="11" t="str">
        <f>VLOOKUP(I1670, Product!$A$2:$H$501,5,FALSE)</f>
        <v>Gibson, Green and Lopez</v>
      </c>
      <c r="N1670" s="12">
        <f>VLOOKUP(I1670, Product!$A$2:$I$501,8,FALSE)</f>
        <v>482.75</v>
      </c>
      <c r="O1670" s="12">
        <f>VLOOKUP(I1670, Product!$A$2:$I$501,9,FALSE)</f>
        <v>444</v>
      </c>
      <c r="P1670" s="11" t="s">
        <v>1773</v>
      </c>
      <c r="Q1670" s="11" t="str">
        <f>VLOOKUP(P1670,Store_Dim!$A$2:$E$21,2,FALSE)</f>
        <v>Gray Ltd</v>
      </c>
      <c r="R1670" s="11" t="str">
        <f>VLOOKUP(P1670,Store_Dim!$A$2:$E$21,3,FALSE)</f>
        <v>North</v>
      </c>
      <c r="S1670" s="11" t="str">
        <f>VLOOKUP(P1670,Store_Dim!$A$2:$E$21,4,FALSE)</f>
        <v>New Michaelchester</v>
      </c>
      <c r="T1670" s="11" t="str">
        <f>VLOOKUP(P1670,Store_Dim!$A$2:$E$21,5,FALSE)</f>
        <v>Outlet</v>
      </c>
      <c r="U1670" s="11" t="s">
        <v>1896</v>
      </c>
      <c r="V1670" s="14">
        <f>VLOOKUP(Table1[[#This Row],[Sales_ID]],Sales!$A$2:$O$2001,2,FALSE)</f>
        <v>45849</v>
      </c>
      <c r="W1670" s="15">
        <f>VLOOKUP(Table1[[#This Row],[Sales_ID]],Sales!$A$2:$O$2001,12,FALSE)</f>
        <v>3</v>
      </c>
      <c r="X1670" s="16" t="str">
        <f>TEXT(VLOOKUP(Table1[[#This Row],[Sales_ID]],Sales!$A$2:$O$2001,13,FALSE),"₹#,##0")</f>
        <v>₹92</v>
      </c>
      <c r="Y1670" s="51">
        <f>VLOOKUP(Table1[[#This Row],[Sales_ID]],Sales!$A$2:$O$2001,14,FALSE)</f>
        <v>0.28000000000000003</v>
      </c>
      <c r="Z1670" s="11" t="str">
        <f>VLOOKUP(Table1[[#This Row],[Sales_ID]],Sales!$A$2:$O$2001,10,FALSE)</f>
        <v>COD</v>
      </c>
      <c r="AA1670" s="50">
        <f>VLOOKUP(Table1[[#This Row],[Sales_ID]],Sales!$A$2:$O$2001,15,FALSE)</f>
        <v>792.89602692307687</v>
      </c>
    </row>
    <row r="1671" spans="1:27" x14ac:dyDescent="0.3">
      <c r="A1671" s="11" t="s">
        <v>905</v>
      </c>
      <c r="B1671" s="11" t="str">
        <f>PROPER(VLOOKUP(A1671,Customer!$A$2:$J$501,9,FALSE))</f>
        <v>Donna Guerra</v>
      </c>
      <c r="C1671" s="11" t="str">
        <f>PROPER(VLOOKUP(A1671,Customer!$A$2:$H$501,3,FALSE))</f>
        <v>46</v>
      </c>
      <c r="D1671" s="11" t="str">
        <f>PROPER(VLOOKUP(A1671,Customer!$A$2:$H$501,4,FALSE))</f>
        <v>Female</v>
      </c>
      <c r="E1671" s="11" t="str">
        <f>PROPER(VLOOKUP(A1671,Customer!$A$2:$H$501,5,FALSE))</f>
        <v>North Robert</v>
      </c>
      <c r="F1671" s="11" t="str">
        <f>PROPER(VLOOKUP(A1671,Customer!$A$2:$H$501,6,FALSE))</f>
        <v>Massachusetts</v>
      </c>
      <c r="G1671" s="11" t="str">
        <f>VLOOKUP(A1671,Customer!$A$2:$H$501,7,FALSE)</f>
        <v>USA</v>
      </c>
      <c r="H1671" s="11" t="str">
        <f>PROPER(VLOOKUP(A1671,Customer!$A$1:$J$501,10,FALSE))</f>
        <v>Silver</v>
      </c>
      <c r="I1671" s="11" t="s">
        <v>1557</v>
      </c>
      <c r="J1671" s="11" t="str">
        <f>VLOOKUP(I1671, Product!$A$2:$H$501, 2,FALSE)</f>
        <v>Herbal Face Moisturizer</v>
      </c>
      <c r="K1671" s="11" t="str">
        <f>VLOOKUP(I1671,Product!$A$2:$H$501,3,FALSE)</f>
        <v>Beauty</v>
      </c>
      <c r="L1671" s="11" t="str">
        <f>VLOOKUP(I1671, Product!$A$2:$H$501, 4,FALSE)</f>
        <v>Skincare</v>
      </c>
      <c r="M1671" s="11" t="str">
        <f>VLOOKUP(I1671, Product!$A$2:$H$501,5,FALSE)</f>
        <v>Davidson PLC</v>
      </c>
      <c r="N1671" s="12">
        <f>VLOOKUP(I1671, Product!$A$2:$I$501,8,FALSE)</f>
        <v>312.8</v>
      </c>
      <c r="O1671" s="12">
        <f>VLOOKUP(I1671, Product!$A$2:$I$501,9,FALSE)</f>
        <v>350</v>
      </c>
      <c r="P1671" s="11" t="s">
        <v>1761</v>
      </c>
      <c r="Q1671" s="11" t="str">
        <f>VLOOKUP(P1671,Store_Dim!$A$2:$E$21,2,FALSE)</f>
        <v>Black-Horn</v>
      </c>
      <c r="R1671" s="11" t="str">
        <f>VLOOKUP(P1671,Store_Dim!$A$2:$E$21,3,FALSE)</f>
        <v>South</v>
      </c>
      <c r="S1671" s="11" t="str">
        <f>VLOOKUP(P1671,Store_Dim!$A$2:$E$21,4,FALSE)</f>
        <v>North Nancyview</v>
      </c>
      <c r="T1671" s="11" t="str">
        <f>VLOOKUP(P1671,Store_Dim!$A$2:$E$21,5,FALSE)</f>
        <v>Outlet</v>
      </c>
      <c r="U1671" s="11" t="s">
        <v>2526</v>
      </c>
      <c r="V1671" s="14">
        <f>VLOOKUP(Table1[[#This Row],[Sales_ID]],Sales!$A$2:$O$2001,2,FALSE)</f>
        <v>45401</v>
      </c>
      <c r="W1671" s="15">
        <f>VLOOKUP(Table1[[#This Row],[Sales_ID]],Sales!$A$2:$O$2001,12,FALSE)</f>
        <v>4</v>
      </c>
      <c r="X1671" s="16" t="str">
        <f>TEXT(VLOOKUP(Table1[[#This Row],[Sales_ID]],Sales!$A$2:$O$2001,13,FALSE),"₹#,##0")</f>
        <v>₹255</v>
      </c>
      <c r="Y1671" s="51">
        <f>VLOOKUP(Table1[[#This Row],[Sales_ID]],Sales!$A$2:$O$2001,14,FALSE)</f>
        <v>0.06</v>
      </c>
      <c r="Z1671" s="11" t="str">
        <f>VLOOKUP(Table1[[#This Row],[Sales_ID]],Sales!$A$2:$O$2001,10,FALSE)</f>
        <v>PayPal</v>
      </c>
      <c r="AA1671" s="50">
        <f>VLOOKUP(Table1[[#This Row],[Sales_ID]],Sales!$A$2:$O$2001,15,FALSE)</f>
        <v>958.57439999999997</v>
      </c>
    </row>
    <row r="1672" spans="1:27" x14ac:dyDescent="0.3">
      <c r="A1672" s="11" t="s">
        <v>1062</v>
      </c>
      <c r="B1672" s="11" t="str">
        <f>PROPER(VLOOKUP(A1672,Customer!$A$2:$J$501,9,FALSE))</f>
        <v>Jasmine Snyder</v>
      </c>
      <c r="C1672" s="11" t="str">
        <f>PROPER(VLOOKUP(A1672,Customer!$A$2:$H$501,3,FALSE))</f>
        <v>46</v>
      </c>
      <c r="D1672" s="11" t="str">
        <f>PROPER(VLOOKUP(A1672,Customer!$A$2:$H$501,4,FALSE))</f>
        <v>Female</v>
      </c>
      <c r="E1672" s="11" t="str">
        <f>PROPER(VLOOKUP(A1672,Customer!$A$2:$H$501,5,FALSE))</f>
        <v>Hudsonfort</v>
      </c>
      <c r="F1672" s="11" t="str">
        <f>PROPER(VLOOKUP(A1672,Customer!$A$2:$H$501,6,FALSE))</f>
        <v>Connecticut</v>
      </c>
      <c r="G1672" s="11" t="str">
        <f>VLOOKUP(A1672,Customer!$A$2:$H$501,7,FALSE)</f>
        <v>USA</v>
      </c>
      <c r="H1672" s="11" t="str">
        <f>PROPER(VLOOKUP(A1672,Customer!$A$1:$J$501,10,FALSE))</f>
        <v>Silver</v>
      </c>
      <c r="I1672" s="11" t="s">
        <v>1710</v>
      </c>
      <c r="J1672" s="11" t="str">
        <f>VLOOKUP(I1672, Product!$A$2:$H$501, 2,FALSE)</f>
        <v>Badminton Racket Set</v>
      </c>
      <c r="K1672" s="11" t="str">
        <f>VLOOKUP(I1672,Product!$A$2:$H$501,3,FALSE)</f>
        <v>Sports</v>
      </c>
      <c r="L1672" s="11" t="str">
        <f>VLOOKUP(I1672, Product!$A$2:$H$501, 4,FALSE)</f>
        <v>Equipment</v>
      </c>
      <c r="M1672" s="11" t="str">
        <f>VLOOKUP(I1672, Product!$A$2:$H$501,5,FALSE)</f>
        <v>Robinson-Brown</v>
      </c>
      <c r="N1672" s="12">
        <f>VLOOKUP(I1672, Product!$A$2:$I$501,8,FALSE)</f>
        <v>285.54000000000002</v>
      </c>
      <c r="O1672" s="12">
        <f>VLOOKUP(I1672, Product!$A$2:$I$501,9,FALSE)</f>
        <v>358</v>
      </c>
      <c r="P1672" s="11" t="s">
        <v>1769</v>
      </c>
      <c r="Q1672" s="11" t="str">
        <f>VLOOKUP(P1672,Store_Dim!$A$2:$E$21,2,FALSE)</f>
        <v>Alexander Group</v>
      </c>
      <c r="R1672" s="11" t="str">
        <f>VLOOKUP(P1672,Store_Dim!$A$2:$E$21,3,FALSE)</f>
        <v>South</v>
      </c>
      <c r="S1672" s="11" t="str">
        <f>VLOOKUP(P1672,Store_Dim!$A$2:$E$21,4,FALSE)</f>
        <v>Port Sharon</v>
      </c>
      <c r="T1672" s="11" t="str">
        <f>VLOOKUP(P1672,Store_Dim!$A$2:$E$21,5,FALSE)</f>
        <v>Online</v>
      </c>
      <c r="U1672" s="11" t="s">
        <v>2527</v>
      </c>
      <c r="V1672" s="14">
        <f>VLOOKUP(Table1[[#This Row],[Sales_ID]],Sales!$A$2:$O$2001,2,FALSE)</f>
        <v>45420</v>
      </c>
      <c r="W1672" s="15">
        <f>VLOOKUP(Table1[[#This Row],[Sales_ID]],Sales!$A$2:$O$2001,12,FALSE)</f>
        <v>1</v>
      </c>
      <c r="X1672" s="16" t="str">
        <f>TEXT(VLOOKUP(Table1[[#This Row],[Sales_ID]],Sales!$A$2:$O$2001,13,FALSE),"₹#,##0")</f>
        <v>₹446</v>
      </c>
      <c r="Y1672" s="51">
        <f>VLOOKUP(Table1[[#This Row],[Sales_ID]],Sales!$A$2:$O$2001,14,FALSE)</f>
        <v>0.28000000000000003</v>
      </c>
      <c r="Z1672" s="11" t="str">
        <f>VLOOKUP(Table1[[#This Row],[Sales_ID]],Sales!$A$2:$O$2001,10,FALSE)</f>
        <v>Credit Card</v>
      </c>
      <c r="AA1672" s="50">
        <f>VLOOKUP(Table1[[#This Row],[Sales_ID]],Sales!$A$2:$O$2001,15,FALSE)</f>
        <v>320.76</v>
      </c>
    </row>
    <row r="1673" spans="1:27" x14ac:dyDescent="0.3">
      <c r="A1673" s="11" t="s">
        <v>716</v>
      </c>
      <c r="B1673" s="11" t="str">
        <f>PROPER(VLOOKUP(A1673,Customer!$A$2:$J$501,9,FALSE))</f>
        <v>Lisa Young</v>
      </c>
      <c r="C1673" s="11" t="str">
        <f>PROPER(VLOOKUP(A1673,Customer!$A$2:$H$501,3,FALSE))</f>
        <v>38</v>
      </c>
      <c r="D1673" s="11" t="str">
        <f>PROPER(VLOOKUP(A1673,Customer!$A$2:$H$501,4,FALSE))</f>
        <v>Male</v>
      </c>
      <c r="E1673" s="11" t="str">
        <f>PROPER(VLOOKUP(A1673,Customer!$A$2:$H$501,5,FALSE))</f>
        <v>Maybury</v>
      </c>
      <c r="F1673" s="11" t="str">
        <f>PROPER(VLOOKUP(A1673,Customer!$A$2:$H$501,6,FALSE))</f>
        <v>Georgia</v>
      </c>
      <c r="G1673" s="11" t="str">
        <f>VLOOKUP(A1673,Customer!$A$2:$H$501,7,FALSE)</f>
        <v>USA</v>
      </c>
      <c r="H1673" s="11" t="str">
        <f>PROPER(VLOOKUP(A1673,Customer!$A$1:$J$501,10,FALSE))</f>
        <v>Platinum</v>
      </c>
      <c r="I1673" s="11" t="s">
        <v>1728</v>
      </c>
      <c r="J1673" s="11" t="str">
        <f>VLOOKUP(I1673, Product!$A$2:$H$501, 2,FALSE)</f>
        <v>Gaming Mouse Pad XL</v>
      </c>
      <c r="K1673" s="11" t="str">
        <f>VLOOKUP(I1673,Product!$A$2:$H$501,3,FALSE)</f>
        <v>Electronics</v>
      </c>
      <c r="L1673" s="11" t="str">
        <f>VLOOKUP(I1673, Product!$A$2:$H$501, 4,FALSE)</f>
        <v>Accessories</v>
      </c>
      <c r="M1673" s="11" t="str">
        <f>VLOOKUP(I1673, Product!$A$2:$H$501,5,FALSE)</f>
        <v>Sharp, Taylor and Rodriguez</v>
      </c>
      <c r="N1673" s="12">
        <f>VLOOKUP(I1673, Product!$A$2:$I$501,8,FALSE)</f>
        <v>340.14</v>
      </c>
      <c r="O1673" s="12">
        <f>VLOOKUP(I1673, Product!$A$2:$I$501,9,FALSE)</f>
        <v>361</v>
      </c>
      <c r="P1673" s="11" t="s">
        <v>1769</v>
      </c>
      <c r="Q1673" s="11" t="str">
        <f>VLOOKUP(P1673,Store_Dim!$A$2:$E$21,2,FALSE)</f>
        <v>Alexander Group</v>
      </c>
      <c r="R1673" s="11" t="str">
        <f>VLOOKUP(P1673,Store_Dim!$A$2:$E$21,3,FALSE)</f>
        <v>South</v>
      </c>
      <c r="S1673" s="11" t="str">
        <f>VLOOKUP(P1673,Store_Dim!$A$2:$E$21,4,FALSE)</f>
        <v>Port Sharon</v>
      </c>
      <c r="T1673" s="11" t="str">
        <f>VLOOKUP(P1673,Store_Dim!$A$2:$E$21,5,FALSE)</f>
        <v>Online</v>
      </c>
      <c r="U1673" s="11" t="s">
        <v>2528</v>
      </c>
      <c r="V1673" s="14">
        <f>VLOOKUP(Table1[[#This Row],[Sales_ID]],Sales!$A$2:$O$2001,2,FALSE)</f>
        <v>45459</v>
      </c>
      <c r="W1673" s="15">
        <f>VLOOKUP(Table1[[#This Row],[Sales_ID]],Sales!$A$2:$O$2001,12,FALSE)</f>
        <v>1</v>
      </c>
      <c r="X1673" s="16" t="str">
        <f>TEXT(VLOOKUP(Table1[[#This Row],[Sales_ID]],Sales!$A$2:$O$2001,13,FALSE),"₹#,##0")</f>
        <v>₹901</v>
      </c>
      <c r="Y1673" s="51">
        <f>VLOOKUP(Table1[[#This Row],[Sales_ID]],Sales!$A$2:$O$2001,14,FALSE)</f>
        <v>0.1</v>
      </c>
      <c r="Z1673" s="11" t="str">
        <f>VLOOKUP(Table1[[#This Row],[Sales_ID]],Sales!$A$2:$O$2001,10,FALSE)</f>
        <v>Credit Card</v>
      </c>
      <c r="AA1673" s="50">
        <f>VLOOKUP(Table1[[#This Row],[Sales_ID]],Sales!$A$2:$O$2001,15,FALSE)</f>
        <v>810.84600000000012</v>
      </c>
    </row>
    <row r="1674" spans="1:27" x14ac:dyDescent="0.3">
      <c r="A1674" s="11" t="s">
        <v>643</v>
      </c>
      <c r="B1674" s="11" t="str">
        <f>PROPER(VLOOKUP(A1674,Customer!$A$2:$J$501,9,FALSE))</f>
        <v>Megan Greer</v>
      </c>
      <c r="C1674" s="11" t="str">
        <f>PROPER(VLOOKUP(A1674,Customer!$A$2:$H$501,3,FALSE))</f>
        <v>18</v>
      </c>
      <c r="D1674" s="11" t="str">
        <f>PROPER(VLOOKUP(A1674,Customer!$A$2:$H$501,4,FALSE))</f>
        <v>Female</v>
      </c>
      <c r="E1674" s="11" t="str">
        <f>PROPER(VLOOKUP(A1674,Customer!$A$2:$H$501,5,FALSE))</f>
        <v>West John</v>
      </c>
      <c r="F1674" s="11" t="str">
        <f>PROPER(VLOOKUP(A1674,Customer!$A$2:$H$501,6,FALSE))</f>
        <v>Alaska</v>
      </c>
      <c r="G1674" s="11" t="str">
        <f>VLOOKUP(A1674,Customer!$A$2:$H$501,7,FALSE)</f>
        <v>USA</v>
      </c>
      <c r="H1674" s="11" t="str">
        <f>PROPER(VLOOKUP(A1674,Customer!$A$1:$J$501,10,FALSE))</f>
        <v>Platinum</v>
      </c>
      <c r="I1674" s="11" t="s">
        <v>1578</v>
      </c>
      <c r="J1674" s="11" t="str">
        <f>VLOOKUP(I1674, Product!$A$2:$H$501, 2,FALSE)</f>
        <v>4K Home Projector</v>
      </c>
      <c r="K1674" s="11" t="str">
        <f>VLOOKUP(I1674,Product!$A$2:$H$501,3,FALSE)</f>
        <v>Electronics</v>
      </c>
      <c r="L1674" s="11" t="str">
        <f>VLOOKUP(I1674, Product!$A$2:$H$501, 4,FALSE)</f>
        <v>Appliances</v>
      </c>
      <c r="M1674" s="11" t="str">
        <f>VLOOKUP(I1674, Product!$A$2:$H$501,5,FALSE)</f>
        <v>Thomas LLC</v>
      </c>
      <c r="N1674" s="12">
        <f>VLOOKUP(I1674, Product!$A$2:$I$501,8,FALSE)</f>
        <v>465.34</v>
      </c>
      <c r="O1674" s="12">
        <f>VLOOKUP(I1674, Product!$A$2:$I$501,9,FALSE)</f>
        <v>301</v>
      </c>
      <c r="P1674" s="11" t="s">
        <v>1804</v>
      </c>
      <c r="Q1674" s="11" t="str">
        <f>VLOOKUP(P1674,Store_Dim!$A$2:$E$21,2,FALSE)</f>
        <v>Frederick-Wright</v>
      </c>
      <c r="R1674" s="11" t="str">
        <f>VLOOKUP(P1674,Store_Dim!$A$2:$E$21,3,FALSE)</f>
        <v>West</v>
      </c>
      <c r="S1674" s="11" t="str">
        <f>VLOOKUP(P1674,Store_Dim!$A$2:$E$21,4,FALSE)</f>
        <v>New Jimmymouth</v>
      </c>
      <c r="T1674" s="11" t="str">
        <f>VLOOKUP(P1674,Store_Dim!$A$2:$E$21,5,FALSE)</f>
        <v>Flagship</v>
      </c>
      <c r="U1674" s="11" t="s">
        <v>2529</v>
      </c>
      <c r="V1674" s="14">
        <f>VLOOKUP(Table1[[#This Row],[Sales_ID]],Sales!$A$2:$O$2001,2,FALSE)</f>
        <v>45429</v>
      </c>
      <c r="W1674" s="15">
        <f>VLOOKUP(Table1[[#This Row],[Sales_ID]],Sales!$A$2:$O$2001,12,FALSE)</f>
        <v>3</v>
      </c>
      <c r="X1674" s="16" t="str">
        <f>TEXT(VLOOKUP(Table1[[#This Row],[Sales_ID]],Sales!$A$2:$O$2001,13,FALSE),"₹#,##0")</f>
        <v>₹263</v>
      </c>
      <c r="Y1674" s="51">
        <f>VLOOKUP(Table1[[#This Row],[Sales_ID]],Sales!$A$2:$O$2001,14,FALSE)</f>
        <v>0.04</v>
      </c>
      <c r="Z1674" s="11" t="str">
        <f>VLOOKUP(Table1[[#This Row],[Sales_ID]],Sales!$A$2:$O$2001,10,FALSE)</f>
        <v>PayPal</v>
      </c>
      <c r="AA1674" s="50">
        <f>VLOOKUP(Table1[[#This Row],[Sales_ID]],Sales!$A$2:$O$2001,15,FALSE)</f>
        <v>756.54719999999986</v>
      </c>
    </row>
    <row r="1675" spans="1:27" x14ac:dyDescent="0.3">
      <c r="A1675" s="11" t="s">
        <v>1484</v>
      </c>
      <c r="B1675" s="11" t="str">
        <f>PROPER(VLOOKUP(A1675,Customer!$A$2:$J$501,9,FALSE))</f>
        <v>Sheri Joyce</v>
      </c>
      <c r="C1675" s="11" t="str">
        <f>PROPER(VLOOKUP(A1675,Customer!$A$2:$H$501,3,FALSE))</f>
        <v>26</v>
      </c>
      <c r="D1675" s="11" t="str">
        <f>PROPER(VLOOKUP(A1675,Customer!$A$2:$H$501,4,FALSE))</f>
        <v>Male</v>
      </c>
      <c r="E1675" s="11" t="str">
        <f>PROPER(VLOOKUP(A1675,Customer!$A$2:$H$501,5,FALSE))</f>
        <v>West Tylerfort</v>
      </c>
      <c r="F1675" s="11" t="str">
        <f>PROPER(VLOOKUP(A1675,Customer!$A$2:$H$501,6,FALSE))</f>
        <v>Kentucky</v>
      </c>
      <c r="G1675" s="11" t="str">
        <f>VLOOKUP(A1675,Customer!$A$2:$H$501,7,FALSE)</f>
        <v>USA</v>
      </c>
      <c r="H1675" s="11" t="str">
        <f>PROPER(VLOOKUP(A1675,Customer!$A$1:$J$501,10,FALSE))</f>
        <v>Platinum</v>
      </c>
      <c r="I1675" s="11" t="s">
        <v>1684</v>
      </c>
      <c r="J1675" s="11" t="str">
        <f>VLOOKUP(I1675, Product!$A$2:$H$501, 2,FALSE)</f>
        <v>Wooden Nightstand</v>
      </c>
      <c r="K1675" s="11" t="str">
        <f>VLOOKUP(I1675,Product!$A$2:$H$501,3,FALSE)</f>
        <v>Home</v>
      </c>
      <c r="L1675" s="11" t="str">
        <f>VLOOKUP(I1675, Product!$A$2:$H$501, 4,FALSE)</f>
        <v>Furniture</v>
      </c>
      <c r="M1675" s="11" t="str">
        <f>VLOOKUP(I1675, Product!$A$2:$H$501,5,FALSE)</f>
        <v>Wolfe, Ross and Hester</v>
      </c>
      <c r="N1675" s="12">
        <f>VLOOKUP(I1675, Product!$A$2:$I$501,8,FALSE)</f>
        <v>243.7</v>
      </c>
      <c r="O1675" s="12">
        <f>VLOOKUP(I1675, Product!$A$2:$I$501,9,FALSE)</f>
        <v>130</v>
      </c>
      <c r="P1675" s="11" t="s">
        <v>1761</v>
      </c>
      <c r="Q1675" s="11" t="str">
        <f>VLOOKUP(P1675,Store_Dim!$A$2:$E$21,2,FALSE)</f>
        <v>Black-Horn</v>
      </c>
      <c r="R1675" s="11" t="str">
        <f>VLOOKUP(P1675,Store_Dim!$A$2:$E$21,3,FALSE)</f>
        <v>South</v>
      </c>
      <c r="S1675" s="11" t="str">
        <f>VLOOKUP(P1675,Store_Dim!$A$2:$E$21,4,FALSE)</f>
        <v>North Nancyview</v>
      </c>
      <c r="T1675" s="11" t="str">
        <f>VLOOKUP(P1675,Store_Dim!$A$2:$E$21,5,FALSE)</f>
        <v>Outlet</v>
      </c>
      <c r="U1675" s="11" t="s">
        <v>2530</v>
      </c>
      <c r="V1675" s="14">
        <f>VLOOKUP(Table1[[#This Row],[Sales_ID]],Sales!$A$2:$O$2001,2,FALSE)</f>
        <v>45386</v>
      </c>
      <c r="W1675" s="15">
        <f>VLOOKUP(Table1[[#This Row],[Sales_ID]],Sales!$A$2:$O$2001,12,FALSE)</f>
        <v>3</v>
      </c>
      <c r="X1675" s="16" t="str">
        <f>TEXT(VLOOKUP(Table1[[#This Row],[Sales_ID]],Sales!$A$2:$O$2001,13,FALSE),"₹#,##0")</f>
        <v>₹213</v>
      </c>
      <c r="Y1675" s="51">
        <f>VLOOKUP(Table1[[#This Row],[Sales_ID]],Sales!$A$2:$O$2001,14,FALSE)</f>
        <v>0.22</v>
      </c>
      <c r="Z1675" s="11" t="str">
        <f>VLOOKUP(Table1[[#This Row],[Sales_ID]],Sales!$A$2:$O$2001,10,FALSE)</f>
        <v>PayPal</v>
      </c>
      <c r="AA1675" s="50">
        <f>VLOOKUP(Table1[[#This Row],[Sales_ID]],Sales!$A$2:$O$2001,15,FALSE)</f>
        <v>497.76479999999998</v>
      </c>
    </row>
    <row r="1676" spans="1:27" x14ac:dyDescent="0.3">
      <c r="A1676" s="11" t="s">
        <v>508</v>
      </c>
      <c r="B1676" s="11" t="str">
        <f>PROPER(VLOOKUP(A1676,Customer!$A$2:$J$501,9,FALSE))</f>
        <v>Michael Davies</v>
      </c>
      <c r="C1676" s="11" t="str">
        <f>PROPER(VLOOKUP(A1676,Customer!$A$2:$H$501,3,FALSE))</f>
        <v>25</v>
      </c>
      <c r="D1676" s="11" t="str">
        <f>PROPER(VLOOKUP(A1676,Customer!$A$2:$H$501,4,FALSE))</f>
        <v>Female</v>
      </c>
      <c r="E1676" s="11" t="str">
        <f>PROPER(VLOOKUP(A1676,Customer!$A$2:$H$501,5,FALSE))</f>
        <v>Lake Stevenfort</v>
      </c>
      <c r="F1676" s="11" t="str">
        <f>PROPER(VLOOKUP(A1676,Customer!$A$2:$H$501,6,FALSE))</f>
        <v>Oregon</v>
      </c>
      <c r="G1676" s="11" t="str">
        <f>VLOOKUP(A1676,Customer!$A$2:$H$501,7,FALSE)</f>
        <v>USA</v>
      </c>
      <c r="H1676" s="11" t="str">
        <f>PROPER(VLOOKUP(A1676,Customer!$A$1:$J$501,10,FALSE))</f>
        <v>Gold</v>
      </c>
      <c r="I1676" s="11" t="s">
        <v>1596</v>
      </c>
      <c r="J1676" s="11" t="str">
        <f>VLOOKUP(I1676, Product!$A$2:$H$501, 2,FALSE)</f>
        <v>Foldable Camping Chair</v>
      </c>
      <c r="K1676" s="11" t="str">
        <f>VLOOKUP(I1676,Product!$A$2:$H$501,3,FALSE)</f>
        <v>Sports</v>
      </c>
      <c r="L1676" s="11" t="str">
        <f>VLOOKUP(I1676, Product!$A$2:$H$501, 4,FALSE)</f>
        <v>Outdoor</v>
      </c>
      <c r="M1676" s="11" t="str">
        <f>VLOOKUP(I1676, Product!$A$2:$H$501,5,FALSE)</f>
        <v>Cook Ltd</v>
      </c>
      <c r="N1676" s="12">
        <f>VLOOKUP(I1676, Product!$A$2:$I$501,8,FALSE)</f>
        <v>166.06</v>
      </c>
      <c r="O1676" s="12">
        <f>VLOOKUP(I1676, Product!$A$2:$I$501,9,FALSE)</f>
        <v>340</v>
      </c>
      <c r="P1676" s="11" t="s">
        <v>1810</v>
      </c>
      <c r="Q1676" s="11" t="str">
        <f>VLOOKUP(P1676,Store_Dim!$A$2:$E$21,2,FALSE)</f>
        <v>Guerrero-Schmitt</v>
      </c>
      <c r="R1676" s="11" t="str">
        <f>VLOOKUP(P1676,Store_Dim!$A$2:$E$21,3,FALSE)</f>
        <v>East</v>
      </c>
      <c r="S1676" s="11" t="str">
        <f>VLOOKUP(P1676,Store_Dim!$A$2:$E$21,4,FALSE)</f>
        <v>East Stevechester</v>
      </c>
      <c r="T1676" s="11" t="str">
        <f>VLOOKUP(P1676,Store_Dim!$A$2:$E$21,5,FALSE)</f>
        <v>Flagship</v>
      </c>
      <c r="U1676" s="11" t="s">
        <v>2531</v>
      </c>
      <c r="V1676" s="14">
        <f>VLOOKUP(Table1[[#This Row],[Sales_ID]],Sales!$A$2:$O$2001,2,FALSE)</f>
        <v>45803</v>
      </c>
      <c r="W1676" s="15">
        <f>VLOOKUP(Table1[[#This Row],[Sales_ID]],Sales!$A$2:$O$2001,12,FALSE)</f>
        <v>4</v>
      </c>
      <c r="X1676" s="16" t="str">
        <f>TEXT(VLOOKUP(Table1[[#This Row],[Sales_ID]],Sales!$A$2:$O$2001,13,FALSE),"₹#,##0")</f>
        <v>₹758</v>
      </c>
      <c r="Y1676" s="51">
        <f>VLOOKUP(Table1[[#This Row],[Sales_ID]],Sales!$A$2:$O$2001,14,FALSE)</f>
        <v>0.22</v>
      </c>
      <c r="Z1676" s="11" t="str">
        <f>VLOOKUP(Table1[[#This Row],[Sales_ID]],Sales!$A$2:$O$2001,10,FALSE)</f>
        <v>PayPal</v>
      </c>
      <c r="AA1676" s="50">
        <f>VLOOKUP(Table1[[#This Row],[Sales_ID]],Sales!$A$2:$O$2001,15,FALSE)</f>
        <v>2364.6480000000001</v>
      </c>
    </row>
    <row r="1677" spans="1:27" x14ac:dyDescent="0.3">
      <c r="A1677" s="11" t="s">
        <v>78</v>
      </c>
      <c r="B1677" s="11" t="str">
        <f>PROPER(VLOOKUP(A1677,Customer!$A$2:$J$501,9,FALSE))</f>
        <v>Adam Cruz</v>
      </c>
      <c r="C1677" s="11" t="str">
        <f>PROPER(VLOOKUP(A1677,Customer!$A$2:$H$501,3,FALSE))</f>
        <v>60</v>
      </c>
      <c r="D1677" s="11" t="str">
        <f>PROPER(VLOOKUP(A1677,Customer!$A$2:$H$501,4,FALSE))</f>
        <v>Female</v>
      </c>
      <c r="E1677" s="11" t="str">
        <f>PROPER(VLOOKUP(A1677,Customer!$A$2:$H$501,5,FALSE))</f>
        <v>Brandonville</v>
      </c>
      <c r="F1677" s="11" t="str">
        <f>PROPER(VLOOKUP(A1677,Customer!$A$2:$H$501,6,FALSE))</f>
        <v>Georgia</v>
      </c>
      <c r="G1677" s="11" t="str">
        <f>VLOOKUP(A1677,Customer!$A$2:$H$501,7,FALSE)</f>
        <v>USA</v>
      </c>
      <c r="H1677" s="11" t="str">
        <f>PROPER(VLOOKUP(A1677,Customer!$A$1:$J$501,10,FALSE))</f>
        <v>Platinum</v>
      </c>
      <c r="I1677" s="11" t="s">
        <v>1708</v>
      </c>
      <c r="J1677" s="11" t="str">
        <f>VLOOKUP(I1677, Product!$A$2:$H$501, 2,FALSE)</f>
        <v>Wall-Mounted Spice Rack</v>
      </c>
      <c r="K1677" s="11" t="str">
        <f>VLOOKUP(I1677,Product!$A$2:$H$501,3,FALSE)</f>
        <v>Home</v>
      </c>
      <c r="L1677" s="11" t="str">
        <f>VLOOKUP(I1677, Product!$A$2:$H$501, 4,FALSE)</f>
        <v>Kitchen</v>
      </c>
      <c r="M1677" s="11" t="str">
        <f>VLOOKUP(I1677, Product!$A$2:$H$501,5,FALSE)</f>
        <v>Allison Ltd</v>
      </c>
      <c r="N1677" s="12">
        <f>VLOOKUP(I1677, Product!$A$2:$I$501,8,FALSE)</f>
        <v>143.43</v>
      </c>
      <c r="O1677" s="12">
        <f>VLOOKUP(I1677, Product!$A$2:$I$501,9,FALSE)</f>
        <v>58</v>
      </c>
      <c r="P1677" s="11" t="s">
        <v>1807</v>
      </c>
      <c r="Q1677" s="11" t="str">
        <f>VLOOKUP(P1677,Store_Dim!$A$2:$E$21,2,FALSE)</f>
        <v>Holloway Ltd</v>
      </c>
      <c r="R1677" s="11" t="str">
        <f>VLOOKUP(P1677,Store_Dim!$A$2:$E$21,3,FALSE)</f>
        <v>North</v>
      </c>
      <c r="S1677" s="11" t="str">
        <f>VLOOKUP(P1677,Store_Dim!$A$2:$E$21,4,FALSE)</f>
        <v>Bensonhaven</v>
      </c>
      <c r="T1677" s="11" t="str">
        <f>VLOOKUP(P1677,Store_Dim!$A$2:$E$21,5,FALSE)</f>
        <v>Flagship</v>
      </c>
      <c r="U1677" s="11" t="s">
        <v>2532</v>
      </c>
      <c r="V1677" s="14">
        <f>VLOOKUP(Table1[[#This Row],[Sales_ID]],Sales!$A$2:$O$2001,2,FALSE)</f>
        <v>45346</v>
      </c>
      <c r="W1677" s="15">
        <f>VLOOKUP(Table1[[#This Row],[Sales_ID]],Sales!$A$2:$O$2001,12,FALSE)</f>
        <v>1</v>
      </c>
      <c r="X1677" s="16" t="str">
        <f>TEXT(VLOOKUP(Table1[[#This Row],[Sales_ID]],Sales!$A$2:$O$2001,13,FALSE),"₹#,##0")</f>
        <v>₹846</v>
      </c>
      <c r="Y1677" s="51">
        <f>VLOOKUP(Table1[[#This Row],[Sales_ID]],Sales!$A$2:$O$2001,14,FALSE)</f>
        <v>0.08</v>
      </c>
      <c r="Z1677" s="11" t="str">
        <f>VLOOKUP(Table1[[#This Row],[Sales_ID]],Sales!$A$2:$O$2001,10,FALSE)</f>
        <v>PayPal</v>
      </c>
      <c r="AA1677" s="50">
        <f>VLOOKUP(Table1[[#This Row],[Sales_ID]],Sales!$A$2:$O$2001,15,FALSE)</f>
        <v>778.35680000000002</v>
      </c>
    </row>
    <row r="1678" spans="1:27" x14ac:dyDescent="0.3">
      <c r="A1678" s="11" t="s">
        <v>532</v>
      </c>
      <c r="B1678" s="11" t="str">
        <f>PROPER(VLOOKUP(A1678,Customer!$A$2:$J$501,9,FALSE))</f>
        <v>Brian Choi</v>
      </c>
      <c r="C1678" s="11" t="str">
        <f>PROPER(VLOOKUP(A1678,Customer!$A$2:$H$501,3,FALSE))</f>
        <v>46</v>
      </c>
      <c r="D1678" s="11" t="str">
        <f>PROPER(VLOOKUP(A1678,Customer!$A$2:$H$501,4,FALSE))</f>
        <v>Female</v>
      </c>
      <c r="E1678" s="11" t="str">
        <f>PROPER(VLOOKUP(A1678,Customer!$A$2:$H$501,5,FALSE))</f>
        <v>Floydton</v>
      </c>
      <c r="F1678" s="11" t="str">
        <f>PROPER(VLOOKUP(A1678,Customer!$A$2:$H$501,6,FALSE))</f>
        <v>New Jersey</v>
      </c>
      <c r="G1678" s="11" t="str">
        <f>VLOOKUP(A1678,Customer!$A$2:$H$501,7,FALSE)</f>
        <v>USA</v>
      </c>
      <c r="H1678" s="11" t="str">
        <f>PROPER(VLOOKUP(A1678,Customer!$A$1:$J$501,10,FALSE))</f>
        <v>Gold</v>
      </c>
      <c r="I1678" s="11" t="s">
        <v>1624</v>
      </c>
      <c r="J1678" s="11" t="str">
        <f>VLOOKUP(I1678, Product!$A$2:$H$501, 2,FALSE)</f>
        <v>Sports Water Hydration Pack</v>
      </c>
      <c r="K1678" s="11" t="str">
        <f>VLOOKUP(I1678,Product!$A$2:$H$501,3,FALSE)</f>
        <v>Sports</v>
      </c>
      <c r="L1678" s="11" t="str">
        <f>VLOOKUP(I1678, Product!$A$2:$H$501, 4,FALSE)</f>
        <v>Outdoor</v>
      </c>
      <c r="M1678" s="11" t="str">
        <f>VLOOKUP(I1678, Product!$A$2:$H$501,5,FALSE)</f>
        <v>Sims-Smith</v>
      </c>
      <c r="N1678" s="12">
        <f>VLOOKUP(I1678, Product!$A$2:$I$501,8,FALSE)</f>
        <v>135.61000000000001</v>
      </c>
      <c r="O1678" s="12">
        <f>VLOOKUP(I1678, Product!$A$2:$I$501,9,FALSE)</f>
        <v>394</v>
      </c>
      <c r="P1678" s="11" t="s">
        <v>1779</v>
      </c>
      <c r="Q1678" s="11" t="str">
        <f>VLOOKUP(P1678,Store_Dim!$A$2:$E$21,2,FALSE)</f>
        <v>Martinez-Mullins</v>
      </c>
      <c r="R1678" s="11" t="str">
        <f>VLOOKUP(P1678,Store_Dim!$A$2:$E$21,3,FALSE)</f>
        <v>South</v>
      </c>
      <c r="S1678" s="11" t="str">
        <f>VLOOKUP(P1678,Store_Dim!$A$2:$E$21,4,FALSE)</f>
        <v>Williamsfurt</v>
      </c>
      <c r="T1678" s="11" t="str">
        <f>VLOOKUP(P1678,Store_Dim!$A$2:$E$21,5,FALSE)</f>
        <v>Online</v>
      </c>
      <c r="U1678" s="11" t="s">
        <v>2533</v>
      </c>
      <c r="V1678" s="14">
        <f>VLOOKUP(Table1[[#This Row],[Sales_ID]],Sales!$A$2:$O$2001,2,FALSE)</f>
        <v>45267</v>
      </c>
      <c r="W1678" s="15">
        <f>VLOOKUP(Table1[[#This Row],[Sales_ID]],Sales!$A$2:$O$2001,12,FALSE)</f>
        <v>3</v>
      </c>
      <c r="X1678" s="16" t="str">
        <f>TEXT(VLOOKUP(Table1[[#This Row],[Sales_ID]],Sales!$A$2:$O$2001,13,FALSE),"₹#,##0")</f>
        <v>₹180</v>
      </c>
      <c r="Y1678" s="51">
        <f>VLOOKUP(Table1[[#This Row],[Sales_ID]],Sales!$A$2:$O$2001,14,FALSE)</f>
        <v>0.17</v>
      </c>
      <c r="Z1678" s="11" t="str">
        <f>VLOOKUP(Table1[[#This Row],[Sales_ID]],Sales!$A$2:$O$2001,10,FALSE)</f>
        <v>COD</v>
      </c>
      <c r="AA1678" s="50">
        <f>VLOOKUP(Table1[[#This Row],[Sales_ID]],Sales!$A$2:$O$2001,15,FALSE)</f>
        <v>447.45299999999992</v>
      </c>
    </row>
    <row r="1679" spans="1:27" x14ac:dyDescent="0.3">
      <c r="A1679" s="11" t="s">
        <v>1380</v>
      </c>
      <c r="B1679" s="11" t="str">
        <f>PROPER(VLOOKUP(A1679,Customer!$A$2:$J$501,9,FALSE))</f>
        <v>Shannon Turner</v>
      </c>
      <c r="C1679" s="11" t="str">
        <f>PROPER(VLOOKUP(A1679,Customer!$A$2:$H$501,3,FALSE))</f>
        <v>35</v>
      </c>
      <c r="D1679" s="11" t="str">
        <f>PROPER(VLOOKUP(A1679,Customer!$A$2:$H$501,4,FALSE))</f>
        <v>Male</v>
      </c>
      <c r="E1679" s="11" t="str">
        <f>PROPER(VLOOKUP(A1679,Customer!$A$2:$H$501,5,FALSE))</f>
        <v>West Jorge</v>
      </c>
      <c r="F1679" s="11" t="str">
        <f>PROPER(VLOOKUP(A1679,Customer!$A$2:$H$501,6,FALSE))</f>
        <v>Oklahoma</v>
      </c>
      <c r="G1679" s="11" t="str">
        <f>VLOOKUP(A1679,Customer!$A$2:$H$501,7,FALSE)</f>
        <v>USA</v>
      </c>
      <c r="H1679" s="11" t="str">
        <f>PROPER(VLOOKUP(A1679,Customer!$A$1:$J$501,10,FALSE))</f>
        <v>Silver</v>
      </c>
      <c r="I1679" s="11" t="s">
        <v>1610</v>
      </c>
      <c r="J1679" s="11" t="str">
        <f>VLOOKUP(I1679, Product!$A$2:$H$501, 2,FALSE)</f>
        <v>Basketball</v>
      </c>
      <c r="K1679" s="11" t="str">
        <f>VLOOKUP(I1679,Product!$A$2:$H$501,3,FALSE)</f>
        <v>Sports</v>
      </c>
      <c r="L1679" s="11" t="str">
        <f>VLOOKUP(I1679, Product!$A$2:$H$501, 4,FALSE)</f>
        <v>Team Sports</v>
      </c>
      <c r="M1679" s="11" t="str">
        <f>VLOOKUP(I1679, Product!$A$2:$H$501,5,FALSE)</f>
        <v>Nolan-Snow</v>
      </c>
      <c r="N1679" s="12">
        <f>VLOOKUP(I1679, Product!$A$2:$I$501,8,FALSE)</f>
        <v>204.39</v>
      </c>
      <c r="O1679" s="12">
        <f>VLOOKUP(I1679, Product!$A$2:$I$501,9,FALSE)</f>
        <v>281</v>
      </c>
      <c r="P1679" s="11" t="s">
        <v>1769</v>
      </c>
      <c r="Q1679" s="11" t="str">
        <f>VLOOKUP(P1679,Store_Dim!$A$2:$E$21,2,FALSE)</f>
        <v>Alexander Group</v>
      </c>
      <c r="R1679" s="11" t="str">
        <f>VLOOKUP(P1679,Store_Dim!$A$2:$E$21,3,FALSE)</f>
        <v>South</v>
      </c>
      <c r="S1679" s="11" t="str">
        <f>VLOOKUP(P1679,Store_Dim!$A$2:$E$21,4,FALSE)</f>
        <v>Port Sharon</v>
      </c>
      <c r="T1679" s="11" t="str">
        <f>VLOOKUP(P1679,Store_Dim!$A$2:$E$21,5,FALSE)</f>
        <v>Online</v>
      </c>
      <c r="U1679" s="11" t="s">
        <v>2534</v>
      </c>
      <c r="V1679" s="14">
        <f>VLOOKUP(Table1[[#This Row],[Sales_ID]],Sales!$A$2:$O$2001,2,FALSE)</f>
        <v>45572</v>
      </c>
      <c r="W1679" s="15">
        <f>VLOOKUP(Table1[[#This Row],[Sales_ID]],Sales!$A$2:$O$2001,12,FALSE)</f>
        <v>4</v>
      </c>
      <c r="X1679" s="16" t="str">
        <f>TEXT(VLOOKUP(Table1[[#This Row],[Sales_ID]],Sales!$A$2:$O$2001,13,FALSE),"₹#,##0")</f>
        <v>₹681</v>
      </c>
      <c r="Y1679" s="51">
        <f>VLOOKUP(Table1[[#This Row],[Sales_ID]],Sales!$A$2:$O$2001,14,FALSE)</f>
        <v>0</v>
      </c>
      <c r="Z1679" s="11" t="str">
        <f>VLOOKUP(Table1[[#This Row],[Sales_ID]],Sales!$A$2:$O$2001,10,FALSE)</f>
        <v>PayPal</v>
      </c>
      <c r="AA1679" s="50">
        <f>VLOOKUP(Table1[[#This Row],[Sales_ID]],Sales!$A$2:$O$2001,15,FALSE)</f>
        <v>2724.32</v>
      </c>
    </row>
    <row r="1680" spans="1:27" x14ac:dyDescent="0.3">
      <c r="A1680" s="11" t="s">
        <v>1254</v>
      </c>
      <c r="B1680" s="11" t="str">
        <f>PROPER(VLOOKUP(A1680,Customer!$A$2:$J$501,9,FALSE))</f>
        <v>Justin Ingram</v>
      </c>
      <c r="C1680" s="11" t="str">
        <f>PROPER(VLOOKUP(A1680,Customer!$A$2:$H$501,3,FALSE))</f>
        <v>34</v>
      </c>
      <c r="D1680" s="11" t="str">
        <f>PROPER(VLOOKUP(A1680,Customer!$A$2:$H$501,4,FALSE))</f>
        <v>Male</v>
      </c>
      <c r="E1680" s="11" t="str">
        <f>PROPER(VLOOKUP(A1680,Customer!$A$2:$H$501,5,FALSE))</f>
        <v>Lake Lisaland</v>
      </c>
      <c r="F1680" s="11" t="str">
        <f>PROPER(VLOOKUP(A1680,Customer!$A$2:$H$501,6,FALSE))</f>
        <v>Louisiana</v>
      </c>
      <c r="G1680" s="11" t="str">
        <f>VLOOKUP(A1680,Customer!$A$2:$H$501,7,FALSE)</f>
        <v>USA</v>
      </c>
      <c r="H1680" s="11" t="str">
        <f>PROPER(VLOOKUP(A1680,Customer!$A$1:$J$501,10,FALSE))</f>
        <v>Bronze</v>
      </c>
      <c r="I1680" s="11" t="s">
        <v>1553</v>
      </c>
      <c r="J1680" s="11" t="str">
        <f>VLOOKUP(I1680, Product!$A$2:$H$501, 2,FALSE)</f>
        <v>Women's Yoga Pants</v>
      </c>
      <c r="K1680" s="11" t="str">
        <f>VLOOKUP(I1680,Product!$A$2:$H$501,3,FALSE)</f>
        <v>Clothing</v>
      </c>
      <c r="L1680" s="11" t="str">
        <f>VLOOKUP(I1680, Product!$A$2:$H$501, 4,FALSE)</f>
        <v>Bottoms</v>
      </c>
      <c r="M1680" s="11" t="str">
        <f>VLOOKUP(I1680, Product!$A$2:$H$501,5,FALSE)</f>
        <v>Gonzales-Davis</v>
      </c>
      <c r="N1680" s="12">
        <f>VLOOKUP(I1680, Product!$A$2:$I$501,8,FALSE)</f>
        <v>306.45999999999998</v>
      </c>
      <c r="O1680" s="12">
        <f>VLOOKUP(I1680, Product!$A$2:$I$501,9,FALSE)</f>
        <v>487</v>
      </c>
      <c r="P1680" s="11" t="s">
        <v>1779</v>
      </c>
      <c r="Q1680" s="11" t="str">
        <f>VLOOKUP(P1680,Store_Dim!$A$2:$E$21,2,FALSE)</f>
        <v>Martinez-Mullins</v>
      </c>
      <c r="R1680" s="11" t="str">
        <f>VLOOKUP(P1680,Store_Dim!$A$2:$E$21,3,FALSE)</f>
        <v>South</v>
      </c>
      <c r="S1680" s="11" t="str">
        <f>VLOOKUP(P1680,Store_Dim!$A$2:$E$21,4,FALSE)</f>
        <v>Williamsfurt</v>
      </c>
      <c r="T1680" s="11" t="str">
        <f>VLOOKUP(P1680,Store_Dim!$A$2:$E$21,5,FALSE)</f>
        <v>Online</v>
      </c>
      <c r="U1680" s="11" t="s">
        <v>2535</v>
      </c>
      <c r="V1680" s="14">
        <f>VLOOKUP(Table1[[#This Row],[Sales_ID]],Sales!$A$2:$O$2001,2,FALSE)</f>
        <v>45252</v>
      </c>
      <c r="W1680" s="15">
        <f>VLOOKUP(Table1[[#This Row],[Sales_ID]],Sales!$A$2:$O$2001,12,FALSE)</f>
        <v>4</v>
      </c>
      <c r="X1680" s="16" t="str">
        <f>TEXT(VLOOKUP(Table1[[#This Row],[Sales_ID]],Sales!$A$2:$O$2001,13,FALSE),"₹#,##0")</f>
        <v>₹723</v>
      </c>
      <c r="Y1680" s="51">
        <f>VLOOKUP(Table1[[#This Row],[Sales_ID]],Sales!$A$2:$O$2001,14,FALSE)</f>
        <v>0.14000000000000001</v>
      </c>
      <c r="Z1680" s="11" t="str">
        <f>VLOOKUP(Table1[[#This Row],[Sales_ID]],Sales!$A$2:$O$2001,10,FALSE)</f>
        <v>PayPal</v>
      </c>
      <c r="AA1680" s="50">
        <f>VLOOKUP(Table1[[#This Row],[Sales_ID]],Sales!$A$2:$O$2001,15,FALSE)</f>
        <v>2488.6336000000001</v>
      </c>
    </row>
    <row r="1681" spans="1:27" x14ac:dyDescent="0.3">
      <c r="A1681" s="11" t="s">
        <v>559</v>
      </c>
      <c r="B1681" s="11" t="str">
        <f>PROPER(VLOOKUP(A1681,Customer!$A$2:$J$501,9,FALSE))</f>
        <v>Daniel Contreras</v>
      </c>
      <c r="C1681" s="11" t="str">
        <f>PROPER(VLOOKUP(A1681,Customer!$A$2:$H$501,3,FALSE))</f>
        <v>36</v>
      </c>
      <c r="D1681" s="11" t="str">
        <f>PROPER(VLOOKUP(A1681,Customer!$A$2:$H$501,4,FALSE))</f>
        <v>Female</v>
      </c>
      <c r="E1681" s="11" t="str">
        <f>PROPER(VLOOKUP(A1681,Customer!$A$2:$H$501,5,FALSE))</f>
        <v>Robertview</v>
      </c>
      <c r="F1681" s="11" t="str">
        <f>PROPER(VLOOKUP(A1681,Customer!$A$2:$H$501,6,FALSE))</f>
        <v>Florida</v>
      </c>
      <c r="G1681" s="11" t="str">
        <f>VLOOKUP(A1681,Customer!$A$2:$H$501,7,FALSE)</f>
        <v>USA</v>
      </c>
      <c r="H1681" s="11" t="str">
        <f>PROPER(VLOOKUP(A1681,Customer!$A$1:$J$501,10,FALSE))</f>
        <v>Platinum</v>
      </c>
      <c r="I1681" s="11" t="s">
        <v>1692</v>
      </c>
      <c r="J1681" s="11" t="str">
        <f>VLOOKUP(I1681, Product!$A$2:$H$501, 2,FALSE)</f>
        <v>Professional Jump Rope</v>
      </c>
      <c r="K1681" s="11" t="str">
        <f>VLOOKUP(I1681,Product!$A$2:$H$501,3,FALSE)</f>
        <v>Sports</v>
      </c>
      <c r="L1681" s="11" t="str">
        <f>VLOOKUP(I1681, Product!$A$2:$H$501, 4,FALSE)</f>
        <v>Fitness</v>
      </c>
      <c r="M1681" s="11" t="str">
        <f>VLOOKUP(I1681, Product!$A$2:$H$501,5,FALSE)</f>
        <v>Davis PLC</v>
      </c>
      <c r="N1681" s="12">
        <f>VLOOKUP(I1681, Product!$A$2:$I$501,8,FALSE)</f>
        <v>477.61</v>
      </c>
      <c r="O1681" s="12">
        <f>VLOOKUP(I1681, Product!$A$2:$I$501,9,FALSE)</f>
        <v>300</v>
      </c>
      <c r="P1681" s="11" t="s">
        <v>1757</v>
      </c>
      <c r="Q1681" s="11" t="str">
        <f>VLOOKUP(P1681,Store_Dim!$A$2:$E$21,2,FALSE)</f>
        <v>Martinez, Adkins and Johnson</v>
      </c>
      <c r="R1681" s="11" t="str">
        <f>VLOOKUP(P1681,Store_Dim!$A$2:$E$21,3,FALSE)</f>
        <v>North</v>
      </c>
      <c r="S1681" s="11" t="str">
        <f>VLOOKUP(P1681,Store_Dim!$A$2:$E$21,4,FALSE)</f>
        <v>Danielmouth</v>
      </c>
      <c r="T1681" s="11" t="str">
        <f>VLOOKUP(P1681,Store_Dim!$A$2:$E$21,5,FALSE)</f>
        <v>Flagship</v>
      </c>
      <c r="U1681" s="11" t="s">
        <v>1897</v>
      </c>
      <c r="V1681" s="14">
        <f>VLOOKUP(Table1[[#This Row],[Sales_ID]],Sales!$A$2:$O$2001,2,FALSE)</f>
        <v>45889</v>
      </c>
      <c r="W1681" s="15">
        <f>VLOOKUP(Table1[[#This Row],[Sales_ID]],Sales!$A$2:$O$2001,12,FALSE)</f>
        <v>2</v>
      </c>
      <c r="X1681" s="16" t="str">
        <f>TEXT(VLOOKUP(Table1[[#This Row],[Sales_ID]],Sales!$A$2:$O$2001,13,FALSE),"₹#,##0")</f>
        <v>₹668</v>
      </c>
      <c r="Y1681" s="51">
        <f>VLOOKUP(Table1[[#This Row],[Sales_ID]],Sales!$A$2:$O$2001,14,FALSE)</f>
        <v>7.0000000000000007E-2</v>
      </c>
      <c r="Z1681" s="11" t="str">
        <f>VLOOKUP(Table1[[#This Row],[Sales_ID]],Sales!$A$2:$O$2001,10,FALSE)</f>
        <v>Credit Card</v>
      </c>
      <c r="AA1681" s="50">
        <f>VLOOKUP(Table1[[#This Row],[Sales_ID]],Sales!$A$2:$O$2001,15,FALSE)</f>
        <v>1243.038</v>
      </c>
    </row>
    <row r="1682" spans="1:27" x14ac:dyDescent="0.3">
      <c r="A1682" s="11" t="s">
        <v>435</v>
      </c>
      <c r="B1682" s="11" t="str">
        <f>PROPER(VLOOKUP(A1682,Customer!$A$2:$J$501,9,FALSE))</f>
        <v>James Wolfe</v>
      </c>
      <c r="C1682" s="11" t="str">
        <f>PROPER(VLOOKUP(A1682,Customer!$A$2:$H$501,3,FALSE))</f>
        <v>62</v>
      </c>
      <c r="D1682" s="11" t="str">
        <f>PROPER(VLOOKUP(A1682,Customer!$A$2:$H$501,4,FALSE))</f>
        <v>Female</v>
      </c>
      <c r="E1682" s="11" t="str">
        <f>PROPER(VLOOKUP(A1682,Customer!$A$2:$H$501,5,FALSE))</f>
        <v>Benjaminton</v>
      </c>
      <c r="F1682" s="11" t="str">
        <f>PROPER(VLOOKUP(A1682,Customer!$A$2:$H$501,6,FALSE))</f>
        <v>Arizona</v>
      </c>
      <c r="G1682" s="11" t="str">
        <f>VLOOKUP(A1682,Customer!$A$2:$H$501,7,FALSE)</f>
        <v>USA</v>
      </c>
      <c r="H1682" s="11" t="str">
        <f>PROPER(VLOOKUP(A1682,Customer!$A$1:$J$501,10,FALSE))</f>
        <v>Gold</v>
      </c>
      <c r="I1682" s="11" t="s">
        <v>1610</v>
      </c>
      <c r="J1682" s="11" t="str">
        <f>VLOOKUP(I1682, Product!$A$2:$H$501, 2,FALSE)</f>
        <v>Basketball</v>
      </c>
      <c r="K1682" s="11" t="str">
        <f>VLOOKUP(I1682,Product!$A$2:$H$501,3,FALSE)</f>
        <v>Sports</v>
      </c>
      <c r="L1682" s="11" t="str">
        <f>VLOOKUP(I1682, Product!$A$2:$H$501, 4,FALSE)</f>
        <v>Team Sports</v>
      </c>
      <c r="M1682" s="11" t="str">
        <f>VLOOKUP(I1682, Product!$A$2:$H$501,5,FALSE)</f>
        <v>Nolan-Snow</v>
      </c>
      <c r="N1682" s="12">
        <f>VLOOKUP(I1682, Product!$A$2:$I$501,8,FALSE)</f>
        <v>204.39</v>
      </c>
      <c r="O1682" s="12">
        <f>VLOOKUP(I1682, Product!$A$2:$I$501,9,FALSE)</f>
        <v>281</v>
      </c>
      <c r="P1682" s="11" t="s">
        <v>1799</v>
      </c>
      <c r="Q1682" s="11" t="str">
        <f>VLOOKUP(P1682,Store_Dim!$A$2:$E$21,2,FALSE)</f>
        <v>Mcdonald Inc</v>
      </c>
      <c r="R1682" s="11" t="str">
        <f>VLOOKUP(P1682,Store_Dim!$A$2:$E$21,3,FALSE)</f>
        <v>South</v>
      </c>
      <c r="S1682" s="11" t="str">
        <f>VLOOKUP(P1682,Store_Dim!$A$2:$E$21,4,FALSE)</f>
        <v>Christopherland</v>
      </c>
      <c r="T1682" s="11" t="str">
        <f>VLOOKUP(P1682,Store_Dim!$A$2:$E$21,5,FALSE)</f>
        <v>Outlet</v>
      </c>
      <c r="U1682" s="11" t="s">
        <v>2536</v>
      </c>
      <c r="V1682" s="14">
        <f>VLOOKUP(Table1[[#This Row],[Sales_ID]],Sales!$A$2:$O$2001,2,FALSE)</f>
        <v>45939</v>
      </c>
      <c r="W1682" s="15">
        <f>VLOOKUP(Table1[[#This Row],[Sales_ID]],Sales!$A$2:$O$2001,12,FALSE)</f>
        <v>4</v>
      </c>
      <c r="X1682" s="16" t="str">
        <f>TEXT(VLOOKUP(Table1[[#This Row],[Sales_ID]],Sales!$A$2:$O$2001,13,FALSE),"₹#,##0")</f>
        <v>₹472</v>
      </c>
      <c r="Y1682" s="51">
        <f>VLOOKUP(Table1[[#This Row],[Sales_ID]],Sales!$A$2:$O$2001,14,FALSE)</f>
        <v>0.12</v>
      </c>
      <c r="Z1682" s="11" t="str">
        <f>VLOOKUP(Table1[[#This Row],[Sales_ID]],Sales!$A$2:$O$2001,10,FALSE)</f>
        <v>COD</v>
      </c>
      <c r="AA1682" s="50">
        <f>VLOOKUP(Table1[[#This Row],[Sales_ID]],Sales!$A$2:$O$2001,15,FALSE)</f>
        <v>1661.0527999999999</v>
      </c>
    </row>
    <row r="1683" spans="1:27" x14ac:dyDescent="0.3">
      <c r="A1683" s="11" t="s">
        <v>1145</v>
      </c>
      <c r="B1683" s="11" t="str">
        <f>PROPER(VLOOKUP(A1683,Customer!$A$2:$J$501,9,FALSE))</f>
        <v>Mallory Allen</v>
      </c>
      <c r="C1683" s="11" t="str">
        <f>PROPER(VLOOKUP(A1683,Customer!$A$2:$H$501,3,FALSE))</f>
        <v>40</v>
      </c>
      <c r="D1683" s="11" t="str">
        <f>PROPER(VLOOKUP(A1683,Customer!$A$2:$H$501,4,FALSE))</f>
        <v>Female</v>
      </c>
      <c r="E1683" s="11" t="str">
        <f>PROPER(VLOOKUP(A1683,Customer!$A$2:$H$501,5,FALSE))</f>
        <v>North Theresa</v>
      </c>
      <c r="F1683" s="11" t="str">
        <f>PROPER(VLOOKUP(A1683,Customer!$A$2:$H$501,6,FALSE))</f>
        <v>Alabama</v>
      </c>
      <c r="G1683" s="11" t="str">
        <f>VLOOKUP(A1683,Customer!$A$2:$H$501,7,FALSE)</f>
        <v>USA</v>
      </c>
      <c r="H1683" s="11" t="str">
        <f>PROPER(VLOOKUP(A1683,Customer!$A$1:$J$501,10,FALSE))</f>
        <v>Platinum</v>
      </c>
      <c r="I1683" s="11" t="s">
        <v>1690</v>
      </c>
      <c r="J1683" s="11" t="str">
        <f>VLOOKUP(I1683, Product!$A$2:$H$501, 2,FALSE)</f>
        <v>Hair Repair Oil Treatment</v>
      </c>
      <c r="K1683" s="11" t="str">
        <f>VLOOKUP(I1683,Product!$A$2:$H$501,3,FALSE)</f>
        <v>Beauty</v>
      </c>
      <c r="L1683" s="11" t="str">
        <f>VLOOKUP(I1683, Product!$A$2:$H$501, 4,FALSE)</f>
        <v>Haircare</v>
      </c>
      <c r="M1683" s="11" t="str">
        <f>VLOOKUP(I1683, Product!$A$2:$H$501,5,FALSE)</f>
        <v>Hopkins Ltd</v>
      </c>
      <c r="N1683" s="12">
        <f>VLOOKUP(I1683, Product!$A$2:$I$501,8,FALSE)</f>
        <v>214.32</v>
      </c>
      <c r="O1683" s="12">
        <f>VLOOKUP(I1683, Product!$A$2:$I$501,9,FALSE)</f>
        <v>383</v>
      </c>
      <c r="P1683" s="11" t="s">
        <v>1807</v>
      </c>
      <c r="Q1683" s="11" t="str">
        <f>VLOOKUP(P1683,Store_Dim!$A$2:$E$21,2,FALSE)</f>
        <v>Holloway Ltd</v>
      </c>
      <c r="R1683" s="11" t="str">
        <f>VLOOKUP(P1683,Store_Dim!$A$2:$E$21,3,FALSE)</f>
        <v>North</v>
      </c>
      <c r="S1683" s="11" t="str">
        <f>VLOOKUP(P1683,Store_Dim!$A$2:$E$21,4,FALSE)</f>
        <v>Bensonhaven</v>
      </c>
      <c r="T1683" s="11" t="str">
        <f>VLOOKUP(P1683,Store_Dim!$A$2:$E$21,5,FALSE)</f>
        <v>Flagship</v>
      </c>
      <c r="U1683" s="11" t="s">
        <v>2537</v>
      </c>
      <c r="V1683" s="14">
        <f>VLOOKUP(Table1[[#This Row],[Sales_ID]],Sales!$A$2:$O$2001,2,FALSE)</f>
        <v>45559</v>
      </c>
      <c r="W1683" s="15">
        <f>VLOOKUP(Table1[[#This Row],[Sales_ID]],Sales!$A$2:$O$2001,12,FALSE)</f>
        <v>1</v>
      </c>
      <c r="X1683" s="16" t="str">
        <f>TEXT(VLOOKUP(Table1[[#This Row],[Sales_ID]],Sales!$A$2:$O$2001,13,FALSE),"₹#,##0")</f>
        <v>₹613</v>
      </c>
      <c r="Y1683" s="51">
        <f>VLOOKUP(Table1[[#This Row],[Sales_ID]],Sales!$A$2:$O$2001,14,FALSE)</f>
        <v>0.14000000000000001</v>
      </c>
      <c r="Z1683" s="11" t="str">
        <f>VLOOKUP(Table1[[#This Row],[Sales_ID]],Sales!$A$2:$O$2001,10,FALSE)</f>
        <v>COD</v>
      </c>
      <c r="AA1683" s="50">
        <f>VLOOKUP(Table1[[#This Row],[Sales_ID]],Sales!$A$2:$O$2001,15,FALSE)</f>
        <v>527.33479999999997</v>
      </c>
    </row>
    <row r="1684" spans="1:27" x14ac:dyDescent="0.3">
      <c r="A1684" s="11" t="s">
        <v>195</v>
      </c>
      <c r="B1684" s="11" t="str">
        <f>PROPER(VLOOKUP(A1684,Customer!$A$2:$J$501,9,FALSE))</f>
        <v>Sarah Rodgers</v>
      </c>
      <c r="C1684" s="11" t="str">
        <f>PROPER(VLOOKUP(A1684,Customer!$A$2:$H$501,3,FALSE))</f>
        <v>23</v>
      </c>
      <c r="D1684" s="11" t="str">
        <f>PROPER(VLOOKUP(A1684,Customer!$A$2:$H$501,4,FALSE))</f>
        <v>Female</v>
      </c>
      <c r="E1684" s="11" t="str">
        <f>PROPER(VLOOKUP(A1684,Customer!$A$2:$H$501,5,FALSE))</f>
        <v>New Julia</v>
      </c>
      <c r="F1684" s="11" t="str">
        <f>PROPER(VLOOKUP(A1684,Customer!$A$2:$H$501,6,FALSE))</f>
        <v>West Virginia</v>
      </c>
      <c r="G1684" s="11" t="str">
        <f>VLOOKUP(A1684,Customer!$A$2:$H$501,7,FALSE)</f>
        <v>USA</v>
      </c>
      <c r="H1684" s="11" t="str">
        <f>PROPER(VLOOKUP(A1684,Customer!$A$1:$J$501,10,FALSE))</f>
        <v>Gold</v>
      </c>
      <c r="I1684" s="11" t="s">
        <v>1634</v>
      </c>
      <c r="J1684" s="11" t="str">
        <f>VLOOKUP(I1684, Product!$A$2:$H$501, 2,FALSE)</f>
        <v>USB External Hard Drive</v>
      </c>
      <c r="K1684" s="11" t="str">
        <f>VLOOKUP(I1684,Product!$A$2:$H$501,3,FALSE)</f>
        <v>Electronics</v>
      </c>
      <c r="L1684" s="11" t="str">
        <f>VLOOKUP(I1684, Product!$A$2:$H$501, 4,FALSE)</f>
        <v>Computer</v>
      </c>
      <c r="M1684" s="11" t="str">
        <f>VLOOKUP(I1684, Product!$A$2:$H$501,5,FALSE)</f>
        <v>Robinson Inc</v>
      </c>
      <c r="N1684" s="12">
        <f>VLOOKUP(I1684, Product!$A$2:$I$501,8,FALSE)</f>
        <v>253.33</v>
      </c>
      <c r="O1684" s="12">
        <f>VLOOKUP(I1684, Product!$A$2:$I$501,9,FALSE)</f>
        <v>266</v>
      </c>
      <c r="P1684" s="11" t="s">
        <v>1769</v>
      </c>
      <c r="Q1684" s="11" t="str">
        <f>VLOOKUP(P1684,Store_Dim!$A$2:$E$21,2,FALSE)</f>
        <v>Alexander Group</v>
      </c>
      <c r="R1684" s="11" t="str">
        <f>VLOOKUP(P1684,Store_Dim!$A$2:$E$21,3,FALSE)</f>
        <v>South</v>
      </c>
      <c r="S1684" s="11" t="str">
        <f>VLOOKUP(P1684,Store_Dim!$A$2:$E$21,4,FALSE)</f>
        <v>Port Sharon</v>
      </c>
      <c r="T1684" s="11" t="str">
        <f>VLOOKUP(P1684,Store_Dim!$A$2:$E$21,5,FALSE)</f>
        <v>Online</v>
      </c>
      <c r="U1684" s="11" t="s">
        <v>2538</v>
      </c>
      <c r="V1684" s="14">
        <f>VLOOKUP(Table1[[#This Row],[Sales_ID]],Sales!$A$2:$O$2001,2,FALSE)</f>
        <v>45229</v>
      </c>
      <c r="W1684" s="15">
        <f>VLOOKUP(Table1[[#This Row],[Sales_ID]],Sales!$A$2:$O$2001,12,FALSE)</f>
        <v>1</v>
      </c>
      <c r="X1684" s="16" t="str">
        <f>TEXT(VLOOKUP(Table1[[#This Row],[Sales_ID]],Sales!$A$2:$O$2001,13,FALSE),"₹#,##0")</f>
        <v>₹651</v>
      </c>
      <c r="Y1684" s="51">
        <f>VLOOKUP(Table1[[#This Row],[Sales_ID]],Sales!$A$2:$O$2001,14,FALSE)</f>
        <v>0.24</v>
      </c>
      <c r="Z1684" s="11" t="str">
        <f>VLOOKUP(Table1[[#This Row],[Sales_ID]],Sales!$A$2:$O$2001,10,FALSE)</f>
        <v>PayPal</v>
      </c>
      <c r="AA1684" s="50">
        <f>VLOOKUP(Table1[[#This Row],[Sales_ID]],Sales!$A$2:$O$2001,15,FALSE)</f>
        <v>494.99560000000002</v>
      </c>
    </row>
    <row r="1685" spans="1:27" x14ac:dyDescent="0.3">
      <c r="A1685" s="11" t="s">
        <v>103</v>
      </c>
      <c r="B1685" s="11" t="str">
        <f>PROPER(VLOOKUP(A1685,Customer!$A$2:$J$501,9,FALSE))</f>
        <v>Heather Collins</v>
      </c>
      <c r="C1685" s="11" t="str">
        <f>PROPER(VLOOKUP(A1685,Customer!$A$2:$H$501,3,FALSE))</f>
        <v>40</v>
      </c>
      <c r="D1685" s="11" t="str">
        <f>PROPER(VLOOKUP(A1685,Customer!$A$2:$H$501,4,FALSE))</f>
        <v>Male</v>
      </c>
      <c r="E1685" s="11" t="str">
        <f>PROPER(VLOOKUP(A1685,Customer!$A$2:$H$501,5,FALSE))</f>
        <v>Rogerschester</v>
      </c>
      <c r="F1685" s="11" t="str">
        <f>PROPER(VLOOKUP(A1685,Customer!$A$2:$H$501,6,FALSE))</f>
        <v>Idaho</v>
      </c>
      <c r="G1685" s="11" t="str">
        <f>VLOOKUP(A1685,Customer!$A$2:$H$501,7,FALSE)</f>
        <v>USA</v>
      </c>
      <c r="H1685" s="11" t="str">
        <f>PROPER(VLOOKUP(A1685,Customer!$A$1:$J$501,10,FALSE))</f>
        <v>Platinum</v>
      </c>
      <c r="I1685" s="11" t="s">
        <v>1551</v>
      </c>
      <c r="J1685" s="11" t="str">
        <f>VLOOKUP(I1685, Product!$A$2:$H$501, 2,FALSE)</f>
        <v>Men's Running Jacket</v>
      </c>
      <c r="K1685" s="11" t="str">
        <f>VLOOKUP(I1685,Product!$A$2:$H$501,3,FALSE)</f>
        <v>Clothing</v>
      </c>
      <c r="L1685" s="11" t="str">
        <f>VLOOKUP(I1685, Product!$A$2:$H$501, 4,FALSE)</f>
        <v>Outerwear</v>
      </c>
      <c r="M1685" s="11" t="str">
        <f>VLOOKUP(I1685, Product!$A$2:$H$501,5,FALSE)</f>
        <v>Pineda Ltd</v>
      </c>
      <c r="N1685" s="12">
        <f>VLOOKUP(I1685, Product!$A$2:$I$501,8,FALSE)</f>
        <v>364.67</v>
      </c>
      <c r="O1685" s="12">
        <f>VLOOKUP(I1685, Product!$A$2:$I$501,9,FALSE)</f>
        <v>452</v>
      </c>
      <c r="P1685" s="11" t="s">
        <v>1776</v>
      </c>
      <c r="Q1685" s="11" t="str">
        <f>VLOOKUP(P1685,Store_Dim!$A$2:$E$21,2,FALSE)</f>
        <v>Benson-Elliott</v>
      </c>
      <c r="R1685" s="11" t="str">
        <f>VLOOKUP(P1685,Store_Dim!$A$2:$E$21,3,FALSE)</f>
        <v>East</v>
      </c>
      <c r="S1685" s="11" t="str">
        <f>VLOOKUP(P1685,Store_Dim!$A$2:$E$21,4,FALSE)</f>
        <v>Port Josephberg</v>
      </c>
      <c r="T1685" s="11" t="str">
        <f>VLOOKUP(P1685,Store_Dim!$A$2:$E$21,5,FALSE)</f>
        <v>Online</v>
      </c>
      <c r="U1685" s="11" t="s">
        <v>2539</v>
      </c>
      <c r="V1685" s="14">
        <f>VLOOKUP(Table1[[#This Row],[Sales_ID]],Sales!$A$2:$O$2001,2,FALSE)</f>
        <v>45333</v>
      </c>
      <c r="W1685" s="15">
        <f>VLOOKUP(Table1[[#This Row],[Sales_ID]],Sales!$A$2:$O$2001,12,FALSE)</f>
        <v>2</v>
      </c>
      <c r="X1685" s="16" t="str">
        <f>TEXT(VLOOKUP(Table1[[#This Row],[Sales_ID]],Sales!$A$2:$O$2001,13,FALSE),"₹#,##0")</f>
        <v>₹635</v>
      </c>
      <c r="Y1685" s="51">
        <f>VLOOKUP(Table1[[#This Row],[Sales_ID]],Sales!$A$2:$O$2001,14,FALSE)</f>
        <v>0.1</v>
      </c>
      <c r="Z1685" s="11" t="str">
        <f>VLOOKUP(Table1[[#This Row],[Sales_ID]],Sales!$A$2:$O$2001,10,FALSE)</f>
        <v>COD</v>
      </c>
      <c r="AA1685" s="50">
        <f>VLOOKUP(Table1[[#This Row],[Sales_ID]],Sales!$A$2:$O$2001,15,FALSE)</f>
        <v>1143.252</v>
      </c>
    </row>
    <row r="1686" spans="1:27" x14ac:dyDescent="0.3">
      <c r="A1686" s="11" t="s">
        <v>1187</v>
      </c>
      <c r="B1686" s="11" t="str">
        <f>PROPER(VLOOKUP(A1686,Customer!$A$2:$J$501,9,FALSE))</f>
        <v>Shelley Ponce</v>
      </c>
      <c r="C1686" s="11" t="str">
        <f>PROPER(VLOOKUP(A1686,Customer!$A$2:$H$501,3,FALSE))</f>
        <v>23</v>
      </c>
      <c r="D1686" s="11" t="str">
        <f>PROPER(VLOOKUP(A1686,Customer!$A$2:$H$501,4,FALSE))</f>
        <v>Male</v>
      </c>
      <c r="E1686" s="11" t="str">
        <f>PROPER(VLOOKUP(A1686,Customer!$A$2:$H$501,5,FALSE))</f>
        <v>South Cassandrachester</v>
      </c>
      <c r="F1686" s="11" t="str">
        <f>PROPER(VLOOKUP(A1686,Customer!$A$2:$H$501,6,FALSE))</f>
        <v>Rhode Island</v>
      </c>
      <c r="G1686" s="11" t="str">
        <f>VLOOKUP(A1686,Customer!$A$2:$H$501,7,FALSE)</f>
        <v>USA</v>
      </c>
      <c r="H1686" s="11" t="str">
        <f>PROPER(VLOOKUP(A1686,Customer!$A$1:$J$501,10,FALSE))</f>
        <v>Gold</v>
      </c>
      <c r="I1686" s="11" t="s">
        <v>1744</v>
      </c>
      <c r="J1686" s="11" t="str">
        <f>VLOOKUP(I1686, Product!$A$2:$H$501, 2,FALSE)</f>
        <v>Portable Bluetooth Speaker</v>
      </c>
      <c r="K1686" s="11" t="str">
        <f>VLOOKUP(I1686,Product!$A$2:$H$501,3,FALSE)</f>
        <v>Electronics</v>
      </c>
      <c r="L1686" s="11" t="str">
        <f>VLOOKUP(I1686, Product!$A$2:$H$501, 4,FALSE)</f>
        <v>Audio</v>
      </c>
      <c r="M1686" s="11" t="str">
        <f>VLOOKUP(I1686, Product!$A$2:$H$501,5,FALSE)</f>
        <v>Flores-King</v>
      </c>
      <c r="N1686" s="12">
        <f>VLOOKUP(I1686, Product!$A$2:$I$501,8,FALSE)</f>
        <v>431.67</v>
      </c>
      <c r="O1686" s="12">
        <f>VLOOKUP(I1686, Product!$A$2:$I$501,9,FALSE)</f>
        <v>73</v>
      </c>
      <c r="P1686" s="11" t="s">
        <v>1799</v>
      </c>
      <c r="Q1686" s="11" t="str">
        <f>VLOOKUP(P1686,Store_Dim!$A$2:$E$21,2,FALSE)</f>
        <v>Mcdonald Inc</v>
      </c>
      <c r="R1686" s="11" t="str">
        <f>VLOOKUP(P1686,Store_Dim!$A$2:$E$21,3,FALSE)</f>
        <v>South</v>
      </c>
      <c r="S1686" s="11" t="str">
        <f>VLOOKUP(P1686,Store_Dim!$A$2:$E$21,4,FALSE)</f>
        <v>Christopherland</v>
      </c>
      <c r="T1686" s="11" t="str">
        <f>VLOOKUP(P1686,Store_Dim!$A$2:$E$21,5,FALSE)</f>
        <v>Outlet</v>
      </c>
      <c r="U1686" s="11" t="s">
        <v>2540</v>
      </c>
      <c r="V1686" s="14">
        <f>VLOOKUP(Table1[[#This Row],[Sales_ID]],Sales!$A$2:$O$2001,2,FALSE)</f>
        <v>45752</v>
      </c>
      <c r="W1686" s="15">
        <f>VLOOKUP(Table1[[#This Row],[Sales_ID]],Sales!$A$2:$O$2001,12,FALSE)</f>
        <v>4</v>
      </c>
      <c r="X1686" s="16" t="str">
        <f>TEXT(VLOOKUP(Table1[[#This Row],[Sales_ID]],Sales!$A$2:$O$2001,13,FALSE),"₹#,##0")</f>
        <v>₹913</v>
      </c>
      <c r="Y1686" s="51">
        <f>VLOOKUP(Table1[[#This Row],[Sales_ID]],Sales!$A$2:$O$2001,14,FALSE)</f>
        <v>0.14000000000000001</v>
      </c>
      <c r="Z1686" s="11" t="str">
        <f>VLOOKUP(Table1[[#This Row],[Sales_ID]],Sales!$A$2:$O$2001,10,FALSE)</f>
        <v>Credit Card</v>
      </c>
      <c r="AA1686" s="50">
        <f>VLOOKUP(Table1[[#This Row],[Sales_ID]],Sales!$A$2:$O$2001,15,FALSE)</f>
        <v>3139.3784000000001</v>
      </c>
    </row>
    <row r="1687" spans="1:27" x14ac:dyDescent="0.3">
      <c r="A1687" s="11" t="s">
        <v>872</v>
      </c>
      <c r="B1687" s="11" t="str">
        <f>PROPER(VLOOKUP(A1687,Customer!$A$2:$J$501,9,FALSE))</f>
        <v>Sarah Lane</v>
      </c>
      <c r="C1687" s="11" t="str">
        <f>PROPER(VLOOKUP(A1687,Customer!$A$2:$H$501,3,FALSE))</f>
        <v>38</v>
      </c>
      <c r="D1687" s="11" t="str">
        <f>PROPER(VLOOKUP(A1687,Customer!$A$2:$H$501,4,FALSE))</f>
        <v>Male</v>
      </c>
      <c r="E1687" s="11" t="str">
        <f>PROPER(VLOOKUP(A1687,Customer!$A$2:$H$501,5,FALSE))</f>
        <v>Edwardborough</v>
      </c>
      <c r="F1687" s="11" t="str">
        <f>PROPER(VLOOKUP(A1687,Customer!$A$2:$H$501,6,FALSE))</f>
        <v>Vermont</v>
      </c>
      <c r="G1687" s="11" t="str">
        <f>VLOOKUP(A1687,Customer!$A$2:$H$501,7,FALSE)</f>
        <v>USA</v>
      </c>
      <c r="H1687" s="11" t="str">
        <f>PROPER(VLOOKUP(A1687,Customer!$A$1:$J$501,10,FALSE))</f>
        <v>Silver</v>
      </c>
      <c r="I1687" s="11" t="s">
        <v>1642</v>
      </c>
      <c r="J1687" s="11" t="str">
        <f>VLOOKUP(I1687, Product!$A$2:$H$501, 2,FALSE)</f>
        <v>Makeup Brush Set</v>
      </c>
      <c r="K1687" s="11" t="str">
        <f>VLOOKUP(I1687,Product!$A$2:$H$501,3,FALSE)</f>
        <v>Beauty</v>
      </c>
      <c r="L1687" s="11" t="str">
        <f>VLOOKUP(I1687, Product!$A$2:$H$501, 4,FALSE)</f>
        <v>Makeup</v>
      </c>
      <c r="M1687" s="11" t="str">
        <f>VLOOKUP(I1687, Product!$A$2:$H$501,5,FALSE)</f>
        <v>Cook Inc</v>
      </c>
      <c r="N1687" s="12">
        <f>VLOOKUP(I1687, Product!$A$2:$I$501,8,FALSE)</f>
        <v>250.41615384615383</v>
      </c>
      <c r="O1687" s="12">
        <f>VLOOKUP(I1687, Product!$A$2:$I$501,9,FALSE)</f>
        <v>431</v>
      </c>
      <c r="P1687" s="11" t="s">
        <v>1779</v>
      </c>
      <c r="Q1687" s="11" t="str">
        <f>VLOOKUP(P1687,Store_Dim!$A$2:$E$21,2,FALSE)</f>
        <v>Martinez-Mullins</v>
      </c>
      <c r="R1687" s="11" t="str">
        <f>VLOOKUP(P1687,Store_Dim!$A$2:$E$21,3,FALSE)</f>
        <v>South</v>
      </c>
      <c r="S1687" s="11" t="str">
        <f>VLOOKUP(P1687,Store_Dim!$A$2:$E$21,4,FALSE)</f>
        <v>Williamsfurt</v>
      </c>
      <c r="T1687" s="11" t="str">
        <f>VLOOKUP(P1687,Store_Dim!$A$2:$E$21,5,FALSE)</f>
        <v>Online</v>
      </c>
      <c r="U1687" s="11" t="s">
        <v>2541</v>
      </c>
      <c r="V1687" s="14">
        <f>VLOOKUP(Table1[[#This Row],[Sales_ID]],Sales!$A$2:$O$2001,2,FALSE)</f>
        <v>45795</v>
      </c>
      <c r="W1687" s="15">
        <f>VLOOKUP(Table1[[#This Row],[Sales_ID]],Sales!$A$2:$O$2001,12,FALSE)</f>
        <v>3</v>
      </c>
      <c r="X1687" s="16" t="str">
        <f>TEXT(VLOOKUP(Table1[[#This Row],[Sales_ID]],Sales!$A$2:$O$2001,13,FALSE),"₹#,##0")</f>
        <v>₹80</v>
      </c>
      <c r="Y1687" s="51">
        <f>VLOOKUP(Table1[[#This Row],[Sales_ID]],Sales!$A$2:$O$2001,14,FALSE)</f>
        <v>0.09</v>
      </c>
      <c r="Z1687" s="11" t="str">
        <f>VLOOKUP(Table1[[#This Row],[Sales_ID]],Sales!$A$2:$O$2001,10,FALSE)</f>
        <v>Credit Card</v>
      </c>
      <c r="AA1687" s="50">
        <f>VLOOKUP(Table1[[#This Row],[Sales_ID]],Sales!$A$2:$O$2001,15,FALSE)</f>
        <v>217.77209999999999</v>
      </c>
    </row>
    <row r="1688" spans="1:27" x14ac:dyDescent="0.3">
      <c r="A1688" s="11" t="s">
        <v>881</v>
      </c>
      <c r="B1688" s="11" t="str">
        <f>PROPER(VLOOKUP(A1688,Customer!$A$2:$J$501,9,FALSE))</f>
        <v>Jeffrey Gomez</v>
      </c>
      <c r="C1688" s="11" t="str">
        <f>PROPER(VLOOKUP(A1688,Customer!$A$2:$H$501,3,FALSE))</f>
        <v>22</v>
      </c>
      <c r="D1688" s="11" t="str">
        <f>PROPER(VLOOKUP(A1688,Customer!$A$2:$H$501,4,FALSE))</f>
        <v>Female</v>
      </c>
      <c r="E1688" s="11" t="str">
        <f>PROPER(VLOOKUP(A1688,Customer!$A$2:$H$501,5,FALSE))</f>
        <v>Lake Nicole</v>
      </c>
      <c r="F1688" s="11" t="str">
        <f>PROPER(VLOOKUP(A1688,Customer!$A$2:$H$501,6,FALSE))</f>
        <v>Colorado</v>
      </c>
      <c r="G1688" s="11" t="str">
        <f>VLOOKUP(A1688,Customer!$A$2:$H$501,7,FALSE)</f>
        <v>USA</v>
      </c>
      <c r="H1688" s="11" t="str">
        <f>PROPER(VLOOKUP(A1688,Customer!$A$1:$J$501,10,FALSE))</f>
        <v>Platinum</v>
      </c>
      <c r="I1688" s="11" t="s">
        <v>1736</v>
      </c>
      <c r="J1688" s="11" t="str">
        <f>VLOOKUP(I1688, Product!$A$2:$H$501, 2,FALSE)</f>
        <v>Vitamin E Body Lotion</v>
      </c>
      <c r="K1688" s="11" t="str">
        <f>VLOOKUP(I1688,Product!$A$2:$H$501,3,FALSE)</f>
        <v>Beauty</v>
      </c>
      <c r="L1688" s="11" t="str">
        <f>VLOOKUP(I1688, Product!$A$2:$H$501, 4,FALSE)</f>
        <v>Skincare</v>
      </c>
      <c r="M1688" s="11" t="str">
        <f>VLOOKUP(I1688, Product!$A$2:$H$501,5,FALSE)</f>
        <v>Hoffman-Williams</v>
      </c>
      <c r="N1688" s="12">
        <f>VLOOKUP(I1688, Product!$A$2:$I$501,8,FALSE)</f>
        <v>358.47</v>
      </c>
      <c r="O1688" s="12">
        <f>VLOOKUP(I1688, Product!$A$2:$I$501,9,FALSE)</f>
        <v>213</v>
      </c>
      <c r="P1688" s="11" t="s">
        <v>1801</v>
      </c>
      <c r="Q1688" s="11" t="str">
        <f>VLOOKUP(P1688,Store_Dim!$A$2:$E$21,2,FALSE)</f>
        <v>Shelton PLC</v>
      </c>
      <c r="R1688" s="11" t="str">
        <f>VLOOKUP(P1688,Store_Dim!$A$2:$E$21,3,FALSE)</f>
        <v>North</v>
      </c>
      <c r="S1688" s="11" t="str">
        <f>VLOOKUP(P1688,Store_Dim!$A$2:$E$21,4,FALSE)</f>
        <v>East Jenniferstad</v>
      </c>
      <c r="T1688" s="11" t="str">
        <f>VLOOKUP(P1688,Store_Dim!$A$2:$E$21,5,FALSE)</f>
        <v>Flagship</v>
      </c>
      <c r="U1688" s="11" t="s">
        <v>2542</v>
      </c>
      <c r="V1688" s="14">
        <f>VLOOKUP(Table1[[#This Row],[Sales_ID]],Sales!$A$2:$O$2001,2,FALSE)</f>
        <v>45755</v>
      </c>
      <c r="W1688" s="15">
        <f>VLOOKUP(Table1[[#This Row],[Sales_ID]],Sales!$A$2:$O$2001,12,FALSE)</f>
        <v>4</v>
      </c>
      <c r="X1688" s="16" t="str">
        <f>TEXT(VLOOKUP(Table1[[#This Row],[Sales_ID]],Sales!$A$2:$O$2001,13,FALSE),"₹#,##0")</f>
        <v>₹604</v>
      </c>
      <c r="Y1688" s="51">
        <f>VLOOKUP(Table1[[#This Row],[Sales_ID]],Sales!$A$2:$O$2001,14,FALSE)</f>
        <v>0.25</v>
      </c>
      <c r="Z1688" s="11" t="str">
        <f>VLOOKUP(Table1[[#This Row],[Sales_ID]],Sales!$A$2:$O$2001,10,FALSE)</f>
        <v>Credit Card</v>
      </c>
      <c r="AA1688" s="50">
        <f>VLOOKUP(Table1[[#This Row],[Sales_ID]],Sales!$A$2:$O$2001,15,FALSE)</f>
        <v>1810.56</v>
      </c>
    </row>
    <row r="1689" spans="1:27" x14ac:dyDescent="0.3">
      <c r="A1689" s="11" t="s">
        <v>281</v>
      </c>
      <c r="B1689" s="11" t="str">
        <f>PROPER(VLOOKUP(A1689,Customer!$A$2:$J$501,9,FALSE))</f>
        <v>Katherine Young</v>
      </c>
      <c r="C1689" s="11" t="str">
        <f>PROPER(VLOOKUP(A1689,Customer!$A$2:$H$501,3,FALSE))</f>
        <v>29</v>
      </c>
      <c r="D1689" s="11" t="str">
        <f>PROPER(VLOOKUP(A1689,Customer!$A$2:$H$501,4,FALSE))</f>
        <v>Male</v>
      </c>
      <c r="E1689" s="11" t="str">
        <f>PROPER(VLOOKUP(A1689,Customer!$A$2:$H$501,5,FALSE))</f>
        <v>North Valeriemouth</v>
      </c>
      <c r="F1689" s="11" t="str">
        <f>PROPER(VLOOKUP(A1689,Customer!$A$2:$H$501,6,FALSE))</f>
        <v>Vermont</v>
      </c>
      <c r="G1689" s="11" t="str">
        <f>VLOOKUP(A1689,Customer!$A$2:$H$501,7,FALSE)</f>
        <v>USA</v>
      </c>
      <c r="H1689" s="11" t="str">
        <f>PROPER(VLOOKUP(A1689,Customer!$A$1:$J$501,10,FALSE))</f>
        <v>Gold</v>
      </c>
      <c r="I1689" s="11" t="s">
        <v>1702</v>
      </c>
      <c r="J1689" s="11" t="str">
        <f>VLOOKUP(I1689, Product!$A$2:$H$501, 2,FALSE)</f>
        <v>WiFi Mesh Router</v>
      </c>
      <c r="K1689" s="11" t="str">
        <f>VLOOKUP(I1689,Product!$A$2:$H$501,3,FALSE)</f>
        <v>Electronics</v>
      </c>
      <c r="L1689" s="11" t="str">
        <f>VLOOKUP(I1689, Product!$A$2:$H$501, 4,FALSE)</f>
        <v>Appliances</v>
      </c>
      <c r="M1689" s="11" t="str">
        <f>VLOOKUP(I1689, Product!$A$2:$H$501,5,FALSE)</f>
        <v>White, Reeves and Woods</v>
      </c>
      <c r="N1689" s="12">
        <f>VLOOKUP(I1689, Product!$A$2:$I$501,8,FALSE)</f>
        <v>480.9</v>
      </c>
      <c r="O1689" s="12">
        <f>VLOOKUP(I1689, Product!$A$2:$I$501,9,FALSE)</f>
        <v>104</v>
      </c>
      <c r="P1689" s="11" t="s">
        <v>1794</v>
      </c>
      <c r="Q1689" s="11" t="str">
        <f>VLOOKUP(P1689,Store_Dim!$A$2:$E$21,2,FALSE)</f>
        <v>Thomas, Bridges and Harris</v>
      </c>
      <c r="R1689" s="11" t="str">
        <f>VLOOKUP(P1689,Store_Dim!$A$2:$E$21,3,FALSE)</f>
        <v>North</v>
      </c>
      <c r="S1689" s="11" t="str">
        <f>VLOOKUP(P1689,Store_Dim!$A$2:$E$21,4,FALSE)</f>
        <v>Sabrinatown</v>
      </c>
      <c r="T1689" s="11" t="str">
        <f>VLOOKUP(P1689,Store_Dim!$A$2:$E$21,5,FALSE)</f>
        <v>Online</v>
      </c>
      <c r="U1689" s="11" t="s">
        <v>2543</v>
      </c>
      <c r="V1689" s="14">
        <f>VLOOKUP(Table1[[#This Row],[Sales_ID]],Sales!$A$2:$O$2001,2,FALSE)</f>
        <v>45625</v>
      </c>
      <c r="W1689" s="15">
        <f>VLOOKUP(Table1[[#This Row],[Sales_ID]],Sales!$A$2:$O$2001,12,FALSE)</f>
        <v>4</v>
      </c>
      <c r="X1689" s="16" t="str">
        <f>TEXT(VLOOKUP(Table1[[#This Row],[Sales_ID]],Sales!$A$2:$O$2001,13,FALSE),"₹#,##0")</f>
        <v>₹453</v>
      </c>
      <c r="Y1689" s="51">
        <f>VLOOKUP(Table1[[#This Row],[Sales_ID]],Sales!$A$2:$O$2001,14,FALSE)</f>
        <v>0.23</v>
      </c>
      <c r="Z1689" s="11" t="str">
        <f>VLOOKUP(Table1[[#This Row],[Sales_ID]],Sales!$A$2:$O$2001,10,FALSE)</f>
        <v>COD</v>
      </c>
      <c r="AA1689" s="50">
        <f>VLOOKUP(Table1[[#This Row],[Sales_ID]],Sales!$A$2:$O$2001,15,FALSE)</f>
        <v>1395.6096</v>
      </c>
    </row>
    <row r="1690" spans="1:27" x14ac:dyDescent="0.3">
      <c r="A1690" s="11" t="s">
        <v>1527</v>
      </c>
      <c r="B1690" s="11" t="str">
        <f>PROPER(VLOOKUP(A1690,Customer!$A$2:$J$501,9,FALSE))</f>
        <v>Sarah Marsh</v>
      </c>
      <c r="C1690" s="11" t="str">
        <f>PROPER(VLOOKUP(A1690,Customer!$A$2:$H$501,3,FALSE))</f>
        <v>47</v>
      </c>
      <c r="D1690" s="11" t="str">
        <f>PROPER(VLOOKUP(A1690,Customer!$A$2:$H$501,4,FALSE))</f>
        <v>Female</v>
      </c>
      <c r="E1690" s="11" t="str">
        <f>PROPER(VLOOKUP(A1690,Customer!$A$2:$H$501,5,FALSE))</f>
        <v>Port William</v>
      </c>
      <c r="F1690" s="11" t="str">
        <f>PROPER(VLOOKUP(A1690,Customer!$A$2:$H$501,6,FALSE))</f>
        <v>New York</v>
      </c>
      <c r="G1690" s="11" t="str">
        <f>VLOOKUP(A1690,Customer!$A$2:$H$501,7,FALSE)</f>
        <v>USA</v>
      </c>
      <c r="H1690" s="11" t="str">
        <f>PROPER(VLOOKUP(A1690,Customer!$A$1:$J$501,10,FALSE))</f>
        <v>Gold</v>
      </c>
      <c r="I1690" s="11" t="s">
        <v>1614</v>
      </c>
      <c r="J1690" s="11" t="str">
        <f>VLOOKUP(I1690, Product!$A$2:$H$501, 2,FALSE)</f>
        <v>Modern Wall Clock</v>
      </c>
      <c r="K1690" s="11" t="str">
        <f>VLOOKUP(I1690,Product!$A$2:$H$501,3,FALSE)</f>
        <v>Home</v>
      </c>
      <c r="L1690" s="11" t="str">
        <f>VLOOKUP(I1690, Product!$A$2:$H$501, 4,FALSE)</f>
        <v>Decor</v>
      </c>
      <c r="M1690" s="11" t="str">
        <f>VLOOKUP(I1690, Product!$A$2:$H$501,5,FALSE)</f>
        <v>Weiss-Watson</v>
      </c>
      <c r="N1690" s="12">
        <f>VLOOKUP(I1690, Product!$A$2:$I$501,8,FALSE)</f>
        <v>179.77</v>
      </c>
      <c r="O1690" s="12">
        <f>VLOOKUP(I1690, Product!$A$2:$I$501,9,FALSE)</f>
        <v>305</v>
      </c>
      <c r="P1690" s="11" t="s">
        <v>1786</v>
      </c>
      <c r="Q1690" s="11" t="str">
        <f>VLOOKUP(P1690,Store_Dim!$A$2:$E$21,2,FALSE)</f>
        <v>Moore, Padilla and Butler</v>
      </c>
      <c r="R1690" s="11" t="str">
        <f>VLOOKUP(P1690,Store_Dim!$A$2:$E$21,3,FALSE)</f>
        <v>South</v>
      </c>
      <c r="S1690" s="11" t="str">
        <f>VLOOKUP(P1690,Store_Dim!$A$2:$E$21,4,FALSE)</f>
        <v>East Johnstad</v>
      </c>
      <c r="T1690" s="11" t="str">
        <f>VLOOKUP(P1690,Store_Dim!$A$2:$E$21,5,FALSE)</f>
        <v>Flagship</v>
      </c>
      <c r="U1690" s="11" t="s">
        <v>2544</v>
      </c>
      <c r="V1690" s="14">
        <f>VLOOKUP(Table1[[#This Row],[Sales_ID]],Sales!$A$2:$O$2001,2,FALSE)</f>
        <v>45656</v>
      </c>
      <c r="W1690" s="15">
        <f>VLOOKUP(Table1[[#This Row],[Sales_ID]],Sales!$A$2:$O$2001,12,FALSE)</f>
        <v>2</v>
      </c>
      <c r="X1690" s="16" t="str">
        <f>TEXT(VLOOKUP(Table1[[#This Row],[Sales_ID]],Sales!$A$2:$O$2001,13,FALSE),"₹#,##0")</f>
        <v>₹974</v>
      </c>
      <c r="Y1690" s="51">
        <f>VLOOKUP(Table1[[#This Row],[Sales_ID]],Sales!$A$2:$O$2001,14,FALSE)</f>
        <v>0.15</v>
      </c>
      <c r="Z1690" s="11" t="str">
        <f>VLOOKUP(Table1[[#This Row],[Sales_ID]],Sales!$A$2:$O$2001,10,FALSE)</f>
        <v>Credit Card</v>
      </c>
      <c r="AA1690" s="50">
        <f>VLOOKUP(Table1[[#This Row],[Sales_ID]],Sales!$A$2:$O$2001,15,FALSE)</f>
        <v>1656.395</v>
      </c>
    </row>
    <row r="1691" spans="1:27" x14ac:dyDescent="0.3">
      <c r="A1691" s="11" t="s">
        <v>1466</v>
      </c>
      <c r="B1691" s="11" t="str">
        <f>PROPER(VLOOKUP(A1691,Customer!$A$2:$J$501,9,FALSE))</f>
        <v>Elizabeth Foster</v>
      </c>
      <c r="C1691" s="11" t="str">
        <f>PROPER(VLOOKUP(A1691,Customer!$A$2:$H$501,3,FALSE))</f>
        <v>33</v>
      </c>
      <c r="D1691" s="11" t="str">
        <f>PROPER(VLOOKUP(A1691,Customer!$A$2:$H$501,4,FALSE))</f>
        <v>Female</v>
      </c>
      <c r="E1691" s="11" t="str">
        <f>PROPER(VLOOKUP(A1691,Customer!$A$2:$H$501,5,FALSE))</f>
        <v>Anthonymouth</v>
      </c>
      <c r="F1691" s="11" t="str">
        <f>PROPER(VLOOKUP(A1691,Customer!$A$2:$H$501,6,FALSE))</f>
        <v>Oklahoma</v>
      </c>
      <c r="G1691" s="11" t="str">
        <f>VLOOKUP(A1691,Customer!$A$2:$H$501,7,FALSE)</f>
        <v>USA</v>
      </c>
      <c r="H1691" s="11" t="str">
        <f>PROPER(VLOOKUP(A1691,Customer!$A$1:$J$501,10,FALSE))</f>
        <v>Gold</v>
      </c>
      <c r="I1691" s="11" t="s">
        <v>1738</v>
      </c>
      <c r="J1691" s="11" t="str">
        <f>VLOOKUP(I1691, Product!$A$2:$H$501, 2,FALSE)</f>
        <v>Sports Stopwatch Basic</v>
      </c>
      <c r="K1691" s="11" t="str">
        <f>VLOOKUP(I1691,Product!$A$2:$H$501,3,FALSE)</f>
        <v>Sports</v>
      </c>
      <c r="L1691" s="11" t="str">
        <f>VLOOKUP(I1691, Product!$A$2:$H$501, 4,FALSE)</f>
        <v>Accessories</v>
      </c>
      <c r="M1691" s="11" t="str">
        <f>VLOOKUP(I1691, Product!$A$2:$H$501,5,FALSE)</f>
        <v>Wilson Group</v>
      </c>
      <c r="N1691" s="12">
        <f>VLOOKUP(I1691, Product!$A$2:$I$501,8,FALSE)</f>
        <v>60.65</v>
      </c>
      <c r="O1691" s="12">
        <f>VLOOKUP(I1691, Product!$A$2:$I$501,9,FALSE)</f>
        <v>75</v>
      </c>
      <c r="P1691" s="11" t="s">
        <v>1807</v>
      </c>
      <c r="Q1691" s="11" t="str">
        <f>VLOOKUP(P1691,Store_Dim!$A$2:$E$21,2,FALSE)</f>
        <v>Holloway Ltd</v>
      </c>
      <c r="R1691" s="11" t="str">
        <f>VLOOKUP(P1691,Store_Dim!$A$2:$E$21,3,FALSE)</f>
        <v>North</v>
      </c>
      <c r="S1691" s="11" t="str">
        <f>VLOOKUP(P1691,Store_Dim!$A$2:$E$21,4,FALSE)</f>
        <v>Bensonhaven</v>
      </c>
      <c r="T1691" s="11" t="str">
        <f>VLOOKUP(P1691,Store_Dim!$A$2:$E$21,5,FALSE)</f>
        <v>Flagship</v>
      </c>
      <c r="U1691" s="11" t="s">
        <v>2545</v>
      </c>
      <c r="V1691" s="14">
        <f>VLOOKUP(Table1[[#This Row],[Sales_ID]],Sales!$A$2:$O$2001,2,FALSE)</f>
        <v>45824</v>
      </c>
      <c r="W1691" s="15">
        <f>VLOOKUP(Table1[[#This Row],[Sales_ID]],Sales!$A$2:$O$2001,12,FALSE)</f>
        <v>4</v>
      </c>
      <c r="X1691" s="16" t="str">
        <f>TEXT(VLOOKUP(Table1[[#This Row],[Sales_ID]],Sales!$A$2:$O$2001,13,FALSE),"₹#,##0")</f>
        <v>₹52</v>
      </c>
      <c r="Y1691" s="51">
        <f>VLOOKUP(Table1[[#This Row],[Sales_ID]],Sales!$A$2:$O$2001,14,FALSE)</f>
        <v>0.23</v>
      </c>
      <c r="Z1691" s="11" t="str">
        <f>VLOOKUP(Table1[[#This Row],[Sales_ID]],Sales!$A$2:$O$2001,10,FALSE)</f>
        <v>COD</v>
      </c>
      <c r="AA1691" s="50">
        <f>VLOOKUP(Table1[[#This Row],[Sales_ID]],Sales!$A$2:$O$2001,15,FALSE)</f>
        <v>161.238</v>
      </c>
    </row>
    <row r="1692" spans="1:27" x14ac:dyDescent="0.3">
      <c r="A1692" s="11" t="s">
        <v>1272</v>
      </c>
      <c r="B1692" s="11" t="str">
        <f>PROPER(VLOOKUP(A1692,Customer!$A$2:$J$501,9,FALSE))</f>
        <v>Sarah Smith</v>
      </c>
      <c r="C1692" s="11" t="str">
        <f>PROPER(VLOOKUP(A1692,Customer!$A$2:$H$501,3,FALSE))</f>
        <v>55</v>
      </c>
      <c r="D1692" s="11" t="str">
        <f>PROPER(VLOOKUP(A1692,Customer!$A$2:$H$501,4,FALSE))</f>
        <v>Male</v>
      </c>
      <c r="E1692" s="11" t="str">
        <f>PROPER(VLOOKUP(A1692,Customer!$A$2:$H$501,5,FALSE))</f>
        <v>Kathleenport</v>
      </c>
      <c r="F1692" s="11" t="str">
        <f>PROPER(VLOOKUP(A1692,Customer!$A$2:$H$501,6,FALSE))</f>
        <v>Wyoming</v>
      </c>
      <c r="G1692" s="11" t="str">
        <f>VLOOKUP(A1692,Customer!$A$2:$H$501,7,FALSE)</f>
        <v>USA</v>
      </c>
      <c r="H1692" s="11" t="str">
        <f>PROPER(VLOOKUP(A1692,Customer!$A$1:$J$501,10,FALSE))</f>
        <v>Gold</v>
      </c>
      <c r="I1692" s="11" t="s">
        <v>1624</v>
      </c>
      <c r="J1692" s="11" t="str">
        <f>VLOOKUP(I1692, Product!$A$2:$H$501, 2,FALSE)</f>
        <v>Sports Water Hydration Pack</v>
      </c>
      <c r="K1692" s="11" t="str">
        <f>VLOOKUP(I1692,Product!$A$2:$H$501,3,FALSE)</f>
        <v>Sports</v>
      </c>
      <c r="L1692" s="11" t="str">
        <f>VLOOKUP(I1692, Product!$A$2:$H$501, 4,FALSE)</f>
        <v>Outdoor</v>
      </c>
      <c r="M1692" s="11" t="str">
        <f>VLOOKUP(I1692, Product!$A$2:$H$501,5,FALSE)</f>
        <v>Sims-Smith</v>
      </c>
      <c r="N1692" s="12">
        <f>VLOOKUP(I1692, Product!$A$2:$I$501,8,FALSE)</f>
        <v>135.61000000000001</v>
      </c>
      <c r="O1692" s="12">
        <f>VLOOKUP(I1692, Product!$A$2:$I$501,9,FALSE)</f>
        <v>394</v>
      </c>
      <c r="P1692" s="11" t="s">
        <v>1773</v>
      </c>
      <c r="Q1692" s="11" t="str">
        <f>VLOOKUP(P1692,Store_Dim!$A$2:$E$21,2,FALSE)</f>
        <v>Gray Ltd</v>
      </c>
      <c r="R1692" s="11" t="str">
        <f>VLOOKUP(P1692,Store_Dim!$A$2:$E$21,3,FALSE)</f>
        <v>North</v>
      </c>
      <c r="S1692" s="11" t="str">
        <f>VLOOKUP(P1692,Store_Dim!$A$2:$E$21,4,FALSE)</f>
        <v>New Michaelchester</v>
      </c>
      <c r="T1692" s="11" t="str">
        <f>VLOOKUP(P1692,Store_Dim!$A$2:$E$21,5,FALSE)</f>
        <v>Outlet</v>
      </c>
      <c r="U1692" s="11" t="s">
        <v>1898</v>
      </c>
      <c r="V1692" s="14">
        <f>VLOOKUP(Table1[[#This Row],[Sales_ID]],Sales!$A$2:$O$2001,2,FALSE)</f>
        <v>45533</v>
      </c>
      <c r="W1692" s="15">
        <f>VLOOKUP(Table1[[#This Row],[Sales_ID]],Sales!$A$2:$O$2001,12,FALSE)</f>
        <v>1</v>
      </c>
      <c r="X1692" s="16" t="str">
        <f>TEXT(VLOOKUP(Table1[[#This Row],[Sales_ID]],Sales!$A$2:$O$2001,13,FALSE),"₹#,##0")</f>
        <v>₹554</v>
      </c>
      <c r="Y1692" s="51">
        <f>VLOOKUP(Table1[[#This Row],[Sales_ID]],Sales!$A$2:$O$2001,14,FALSE)</f>
        <v>0.09</v>
      </c>
      <c r="Z1692" s="11" t="str">
        <f>VLOOKUP(Table1[[#This Row],[Sales_ID]],Sales!$A$2:$O$2001,10,FALSE)</f>
        <v>Credit Card</v>
      </c>
      <c r="AA1692" s="50">
        <f>VLOOKUP(Table1[[#This Row],[Sales_ID]],Sales!$A$2:$O$2001,15,FALSE)</f>
        <v>503.97620000000012</v>
      </c>
    </row>
    <row r="1693" spans="1:27" x14ac:dyDescent="0.3">
      <c r="A1693" s="11" t="s">
        <v>1157</v>
      </c>
      <c r="B1693" s="11" t="str">
        <f>PROPER(VLOOKUP(A1693,Customer!$A$2:$J$501,9,FALSE))</f>
        <v>James Holloway Jr.</v>
      </c>
      <c r="C1693" s="11" t="str">
        <f>PROPER(VLOOKUP(A1693,Customer!$A$2:$H$501,3,FALSE))</f>
        <v>45</v>
      </c>
      <c r="D1693" s="11" t="str">
        <f>PROPER(VLOOKUP(A1693,Customer!$A$2:$H$501,4,FALSE))</f>
        <v>Male</v>
      </c>
      <c r="E1693" s="11" t="str">
        <f>PROPER(VLOOKUP(A1693,Customer!$A$2:$H$501,5,FALSE))</f>
        <v>Millston</v>
      </c>
      <c r="F1693" s="11" t="str">
        <f>PROPER(VLOOKUP(A1693,Customer!$A$2:$H$501,6,FALSE))</f>
        <v>Indiana</v>
      </c>
      <c r="G1693" s="11" t="str">
        <f>VLOOKUP(A1693,Customer!$A$2:$H$501,7,FALSE)</f>
        <v>USA</v>
      </c>
      <c r="H1693" s="11" t="str">
        <f>PROPER(VLOOKUP(A1693,Customer!$A$1:$J$501,10,FALSE))</f>
        <v>Silver</v>
      </c>
      <c r="I1693" s="11" t="s">
        <v>1678</v>
      </c>
      <c r="J1693" s="11" t="str">
        <f>VLOOKUP(I1693, Product!$A$2:$H$501, 2,FALSE)</f>
        <v>Adjustable Dumbbells 20kg</v>
      </c>
      <c r="K1693" s="11" t="str">
        <f>VLOOKUP(I1693,Product!$A$2:$H$501,3,FALSE)</f>
        <v>Sports</v>
      </c>
      <c r="L1693" s="11" t="str">
        <f>VLOOKUP(I1693, Product!$A$2:$H$501, 4,FALSE)</f>
        <v>Fitness</v>
      </c>
      <c r="M1693" s="11" t="str">
        <f>VLOOKUP(I1693, Product!$A$2:$H$501,5,FALSE)</f>
        <v>Montgomery, Benton and Miller</v>
      </c>
      <c r="N1693" s="12">
        <f>VLOOKUP(I1693, Product!$A$2:$I$501,8,FALSE)</f>
        <v>240.63</v>
      </c>
      <c r="O1693" s="12">
        <f>VLOOKUP(I1693, Product!$A$2:$I$501,9,FALSE)</f>
        <v>423</v>
      </c>
      <c r="P1693" s="11" t="s">
        <v>1807</v>
      </c>
      <c r="Q1693" s="11" t="str">
        <f>VLOOKUP(P1693,Store_Dim!$A$2:$E$21,2,FALSE)</f>
        <v>Holloway Ltd</v>
      </c>
      <c r="R1693" s="11" t="str">
        <f>VLOOKUP(P1693,Store_Dim!$A$2:$E$21,3,FALSE)</f>
        <v>North</v>
      </c>
      <c r="S1693" s="11" t="str">
        <f>VLOOKUP(P1693,Store_Dim!$A$2:$E$21,4,FALSE)</f>
        <v>Bensonhaven</v>
      </c>
      <c r="T1693" s="11" t="str">
        <f>VLOOKUP(P1693,Store_Dim!$A$2:$E$21,5,FALSE)</f>
        <v>Flagship</v>
      </c>
      <c r="U1693" s="11" t="s">
        <v>2546</v>
      </c>
      <c r="V1693" s="14">
        <f>VLOOKUP(Table1[[#This Row],[Sales_ID]],Sales!$A$2:$O$2001,2,FALSE)</f>
        <v>45824</v>
      </c>
      <c r="W1693" s="15">
        <f>VLOOKUP(Table1[[#This Row],[Sales_ID]],Sales!$A$2:$O$2001,12,FALSE)</f>
        <v>3</v>
      </c>
      <c r="X1693" s="16" t="str">
        <f>TEXT(VLOOKUP(Table1[[#This Row],[Sales_ID]],Sales!$A$2:$O$2001,13,FALSE),"₹#,##0")</f>
        <v>₹682</v>
      </c>
      <c r="Y1693" s="51">
        <f>VLOOKUP(Table1[[#This Row],[Sales_ID]],Sales!$A$2:$O$2001,14,FALSE)</f>
        <v>0.23</v>
      </c>
      <c r="Z1693" s="11" t="str">
        <f>VLOOKUP(Table1[[#This Row],[Sales_ID]],Sales!$A$2:$O$2001,10,FALSE)</f>
        <v>Credit Card</v>
      </c>
      <c r="AA1693" s="50">
        <f>VLOOKUP(Table1[[#This Row],[Sales_ID]],Sales!$A$2:$O$2001,15,FALSE)</f>
        <v>1574.4498000000001</v>
      </c>
    </row>
    <row r="1694" spans="1:27" x14ac:dyDescent="0.3">
      <c r="A1694" s="11" t="s">
        <v>585</v>
      </c>
      <c r="B1694" s="11" t="str">
        <f>PROPER(VLOOKUP(A1694,Customer!$A$2:$J$501,9,FALSE))</f>
        <v>Curtis Lam</v>
      </c>
      <c r="C1694" s="11" t="str">
        <f>PROPER(VLOOKUP(A1694,Customer!$A$2:$H$501,3,FALSE))</f>
        <v>55</v>
      </c>
      <c r="D1694" s="11" t="str">
        <f>PROPER(VLOOKUP(A1694,Customer!$A$2:$H$501,4,FALSE))</f>
        <v>Male</v>
      </c>
      <c r="E1694" s="11" t="str">
        <f>PROPER(VLOOKUP(A1694,Customer!$A$2:$H$501,5,FALSE))</f>
        <v>Butlerberg</v>
      </c>
      <c r="F1694" s="11" t="str">
        <f>PROPER(VLOOKUP(A1694,Customer!$A$2:$H$501,6,FALSE))</f>
        <v>Kentucky</v>
      </c>
      <c r="G1694" s="11" t="str">
        <f>VLOOKUP(A1694,Customer!$A$2:$H$501,7,FALSE)</f>
        <v>USA</v>
      </c>
      <c r="H1694" s="11" t="str">
        <f>PROPER(VLOOKUP(A1694,Customer!$A$1:$J$501,10,FALSE))</f>
        <v>Platinum</v>
      </c>
      <c r="I1694" s="11" t="s">
        <v>1714</v>
      </c>
      <c r="J1694" s="11" t="str">
        <f>VLOOKUP(I1694, Product!$A$2:$H$501, 2,FALSE)</f>
        <v>Hydrating Face Cleanser</v>
      </c>
      <c r="K1694" s="11" t="str">
        <f>VLOOKUP(I1694,Product!$A$2:$H$501,3,FALSE)</f>
        <v>Beauty</v>
      </c>
      <c r="L1694" s="11" t="str">
        <f>VLOOKUP(I1694, Product!$A$2:$H$501, 4,FALSE)</f>
        <v>Skincare</v>
      </c>
      <c r="M1694" s="11" t="str">
        <f>VLOOKUP(I1694, Product!$A$2:$H$501,5,FALSE)</f>
        <v>Butler Group</v>
      </c>
      <c r="N1694" s="12">
        <f>VLOOKUP(I1694, Product!$A$2:$I$501,8,FALSE)</f>
        <v>250.41615384615383</v>
      </c>
      <c r="O1694" s="12">
        <f>VLOOKUP(I1694, Product!$A$2:$I$501,9,FALSE)</f>
        <v>159</v>
      </c>
      <c r="P1694" s="11" t="s">
        <v>1801</v>
      </c>
      <c r="Q1694" s="11" t="str">
        <f>VLOOKUP(P1694,Store_Dim!$A$2:$E$21,2,FALSE)</f>
        <v>Shelton PLC</v>
      </c>
      <c r="R1694" s="11" t="str">
        <f>VLOOKUP(P1694,Store_Dim!$A$2:$E$21,3,FALSE)</f>
        <v>North</v>
      </c>
      <c r="S1694" s="11" t="str">
        <f>VLOOKUP(P1694,Store_Dim!$A$2:$E$21,4,FALSE)</f>
        <v>East Jenniferstad</v>
      </c>
      <c r="T1694" s="11" t="str">
        <f>VLOOKUP(P1694,Store_Dim!$A$2:$E$21,5,FALSE)</f>
        <v>Flagship</v>
      </c>
      <c r="U1694" s="11" t="s">
        <v>2547</v>
      </c>
      <c r="V1694" s="14">
        <f>VLOOKUP(Table1[[#This Row],[Sales_ID]],Sales!$A$2:$O$2001,2,FALSE)</f>
        <v>45384</v>
      </c>
      <c r="W1694" s="15">
        <f>VLOOKUP(Table1[[#This Row],[Sales_ID]],Sales!$A$2:$O$2001,12,FALSE)</f>
        <v>3</v>
      </c>
      <c r="X1694" s="16" t="str">
        <f>TEXT(VLOOKUP(Table1[[#This Row],[Sales_ID]],Sales!$A$2:$O$2001,13,FALSE),"₹#,##0")</f>
        <v>₹71</v>
      </c>
      <c r="Y1694" s="51">
        <f>VLOOKUP(Table1[[#This Row],[Sales_ID]],Sales!$A$2:$O$2001,14,FALSE)</f>
        <v>0.03</v>
      </c>
      <c r="Z1694" s="11" t="str">
        <f>VLOOKUP(Table1[[#This Row],[Sales_ID]],Sales!$A$2:$O$2001,10,FALSE)</f>
        <v>Credit Card</v>
      </c>
      <c r="AA1694" s="50">
        <f>VLOOKUP(Table1[[#This Row],[Sales_ID]],Sales!$A$2:$O$2001,15,FALSE)</f>
        <v>207.27930000000001</v>
      </c>
    </row>
    <row r="1695" spans="1:27" x14ac:dyDescent="0.3">
      <c r="A1695" s="11" t="s">
        <v>773</v>
      </c>
      <c r="B1695" s="11" t="str">
        <f>PROPER(VLOOKUP(A1695,Customer!$A$2:$J$501,9,FALSE))</f>
        <v>Mr. William Horton</v>
      </c>
      <c r="C1695" s="11" t="str">
        <f>PROPER(VLOOKUP(A1695,Customer!$A$2:$H$501,3,FALSE))</f>
        <v>31</v>
      </c>
      <c r="D1695" s="11" t="str">
        <f>PROPER(VLOOKUP(A1695,Customer!$A$2:$H$501,4,FALSE))</f>
        <v>Male</v>
      </c>
      <c r="E1695" s="11" t="str">
        <f>PROPER(VLOOKUP(A1695,Customer!$A$2:$H$501,5,FALSE))</f>
        <v>Dawsonchester</v>
      </c>
      <c r="F1695" s="11" t="str">
        <f>PROPER(VLOOKUP(A1695,Customer!$A$2:$H$501,6,FALSE))</f>
        <v>Virginia</v>
      </c>
      <c r="G1695" s="11" t="str">
        <f>VLOOKUP(A1695,Customer!$A$2:$H$501,7,FALSE)</f>
        <v>USA</v>
      </c>
      <c r="H1695" s="11" t="str">
        <f>PROPER(VLOOKUP(A1695,Customer!$A$1:$J$501,10,FALSE))</f>
        <v>Platinum</v>
      </c>
      <c r="I1695" s="11" t="s">
        <v>1578</v>
      </c>
      <c r="J1695" s="11" t="str">
        <f>VLOOKUP(I1695, Product!$A$2:$H$501, 2,FALSE)</f>
        <v>4K Home Projector</v>
      </c>
      <c r="K1695" s="11" t="str">
        <f>VLOOKUP(I1695,Product!$A$2:$H$501,3,FALSE)</f>
        <v>Electronics</v>
      </c>
      <c r="L1695" s="11" t="str">
        <f>VLOOKUP(I1695, Product!$A$2:$H$501, 4,FALSE)</f>
        <v>Appliances</v>
      </c>
      <c r="M1695" s="11" t="str">
        <f>VLOOKUP(I1695, Product!$A$2:$H$501,5,FALSE)</f>
        <v>Thomas LLC</v>
      </c>
      <c r="N1695" s="12">
        <f>VLOOKUP(I1695, Product!$A$2:$I$501,8,FALSE)</f>
        <v>465.34</v>
      </c>
      <c r="O1695" s="12">
        <f>VLOOKUP(I1695, Product!$A$2:$I$501,9,FALSE)</f>
        <v>301</v>
      </c>
      <c r="P1695" s="11" t="s">
        <v>1799</v>
      </c>
      <c r="Q1695" s="11" t="str">
        <f>VLOOKUP(P1695,Store_Dim!$A$2:$E$21,2,FALSE)</f>
        <v>Mcdonald Inc</v>
      </c>
      <c r="R1695" s="11" t="str">
        <f>VLOOKUP(P1695,Store_Dim!$A$2:$E$21,3,FALSE)</f>
        <v>South</v>
      </c>
      <c r="S1695" s="11" t="str">
        <f>VLOOKUP(P1695,Store_Dim!$A$2:$E$21,4,FALSE)</f>
        <v>Christopherland</v>
      </c>
      <c r="T1695" s="11" t="str">
        <f>VLOOKUP(P1695,Store_Dim!$A$2:$E$21,5,FALSE)</f>
        <v>Outlet</v>
      </c>
      <c r="U1695" s="11" t="s">
        <v>2548</v>
      </c>
      <c r="V1695" s="14">
        <f>VLOOKUP(Table1[[#This Row],[Sales_ID]],Sales!$A$2:$O$2001,2,FALSE)</f>
        <v>45379</v>
      </c>
      <c r="W1695" s="15">
        <f>VLOOKUP(Table1[[#This Row],[Sales_ID]],Sales!$A$2:$O$2001,12,FALSE)</f>
        <v>1</v>
      </c>
      <c r="X1695" s="16" t="str">
        <f>TEXT(VLOOKUP(Table1[[#This Row],[Sales_ID]],Sales!$A$2:$O$2001,13,FALSE),"₹#,##0")</f>
        <v>₹31</v>
      </c>
      <c r="Y1695" s="51">
        <f>VLOOKUP(Table1[[#This Row],[Sales_ID]],Sales!$A$2:$O$2001,14,FALSE)</f>
        <v>0.21</v>
      </c>
      <c r="Z1695" s="11" t="str">
        <f>VLOOKUP(Table1[[#This Row],[Sales_ID]],Sales!$A$2:$O$2001,10,FALSE)</f>
        <v>COD</v>
      </c>
      <c r="AA1695" s="50">
        <f>VLOOKUP(Table1[[#This Row],[Sales_ID]],Sales!$A$2:$O$2001,15,FALSE)</f>
        <v>24.7744</v>
      </c>
    </row>
    <row r="1696" spans="1:27" x14ac:dyDescent="0.3">
      <c r="A1696" s="11" t="s">
        <v>1071</v>
      </c>
      <c r="B1696" s="11" t="str">
        <f>PROPER(VLOOKUP(A1696,Customer!$A$2:$J$501,9,FALSE))</f>
        <v>Angela Williams</v>
      </c>
      <c r="C1696" s="11" t="str">
        <f>PROPER(VLOOKUP(A1696,Customer!$A$2:$H$501,3,FALSE))</f>
        <v>56</v>
      </c>
      <c r="D1696" s="11" t="str">
        <f>PROPER(VLOOKUP(A1696,Customer!$A$2:$H$501,4,FALSE))</f>
        <v>Female</v>
      </c>
      <c r="E1696" s="11" t="str">
        <f>PROPER(VLOOKUP(A1696,Customer!$A$2:$H$501,5,FALSE))</f>
        <v>Lake Alyssaburgh</v>
      </c>
      <c r="F1696" s="11" t="str">
        <f>PROPER(VLOOKUP(A1696,Customer!$A$2:$H$501,6,FALSE))</f>
        <v>Illinois</v>
      </c>
      <c r="G1696" s="11" t="str">
        <f>VLOOKUP(A1696,Customer!$A$2:$H$501,7,FALSE)</f>
        <v>USA</v>
      </c>
      <c r="H1696" s="11" t="str">
        <f>PROPER(VLOOKUP(A1696,Customer!$A$1:$J$501,10,FALSE))</f>
        <v>Bronze</v>
      </c>
      <c r="I1696" s="11" t="s">
        <v>1630</v>
      </c>
      <c r="J1696" s="11" t="str">
        <f>VLOOKUP(I1696, Product!$A$2:$H$501, 2,FALSE)</f>
        <v>Yoga Exercise Mat</v>
      </c>
      <c r="K1696" s="11" t="str">
        <f>VLOOKUP(I1696,Product!$A$2:$H$501,3,FALSE)</f>
        <v>Sports</v>
      </c>
      <c r="L1696" s="11" t="str">
        <f>VLOOKUP(I1696, Product!$A$2:$H$501, 4,FALSE)</f>
        <v>Fitness</v>
      </c>
      <c r="M1696" s="11" t="str">
        <f>VLOOKUP(I1696, Product!$A$2:$H$501,5,FALSE)</f>
        <v>Carroll, Long and Mendoza</v>
      </c>
      <c r="N1696" s="12">
        <f>VLOOKUP(I1696, Product!$A$2:$I$501,8,FALSE)</f>
        <v>313.26</v>
      </c>
      <c r="O1696" s="12">
        <f>VLOOKUP(I1696, Product!$A$2:$I$501,9,FALSE)</f>
        <v>369</v>
      </c>
      <c r="P1696" s="11" t="s">
        <v>1797</v>
      </c>
      <c r="Q1696" s="11" t="str">
        <f>VLOOKUP(P1696,Store_Dim!$A$2:$E$21,2,FALSE)</f>
        <v>Gardner, Humphrey and Contreras</v>
      </c>
      <c r="R1696" s="11" t="str">
        <f>VLOOKUP(P1696,Store_Dim!$A$2:$E$21,3,FALSE)</f>
        <v>East</v>
      </c>
      <c r="S1696" s="11" t="str">
        <f>VLOOKUP(P1696,Store_Dim!$A$2:$E$21,4,FALSE)</f>
        <v>Johnsonville</v>
      </c>
      <c r="T1696" s="11" t="str">
        <f>VLOOKUP(P1696,Store_Dim!$A$2:$E$21,5,FALSE)</f>
        <v>Flagship</v>
      </c>
      <c r="U1696" s="11" t="s">
        <v>2549</v>
      </c>
      <c r="V1696" s="14">
        <f>VLOOKUP(Table1[[#This Row],[Sales_ID]],Sales!$A$2:$O$2001,2,FALSE)</f>
        <v>45674</v>
      </c>
      <c r="W1696" s="15">
        <f>VLOOKUP(Table1[[#This Row],[Sales_ID]],Sales!$A$2:$O$2001,12,FALSE)</f>
        <v>2</v>
      </c>
      <c r="X1696" s="16" t="str">
        <f>TEXT(VLOOKUP(Table1[[#This Row],[Sales_ID]],Sales!$A$2:$O$2001,13,FALSE),"₹#,##0")</f>
        <v>₹556</v>
      </c>
      <c r="Y1696" s="51">
        <f>VLOOKUP(Table1[[#This Row],[Sales_ID]],Sales!$A$2:$O$2001,14,FALSE)</f>
        <v>0.14000000000000001</v>
      </c>
      <c r="Z1696" s="11" t="str">
        <f>VLOOKUP(Table1[[#This Row],[Sales_ID]],Sales!$A$2:$O$2001,10,FALSE)</f>
        <v>Credit Card</v>
      </c>
      <c r="AA1696" s="50">
        <f>VLOOKUP(Table1[[#This Row],[Sales_ID]],Sales!$A$2:$O$2001,15,FALSE)</f>
        <v>955.54599999999994</v>
      </c>
    </row>
    <row r="1697" spans="1:27" x14ac:dyDescent="0.3">
      <c r="A1697" s="11" t="s">
        <v>803</v>
      </c>
      <c r="B1697" s="11" t="str">
        <f>PROPER(VLOOKUP(A1697,Customer!$A$2:$J$501,9,FALSE))</f>
        <v>Tyler Garner</v>
      </c>
      <c r="C1697" s="11" t="str">
        <f>PROPER(VLOOKUP(A1697,Customer!$A$2:$H$501,3,FALSE))</f>
        <v>64</v>
      </c>
      <c r="D1697" s="11" t="str">
        <f>PROPER(VLOOKUP(A1697,Customer!$A$2:$H$501,4,FALSE))</f>
        <v>Male</v>
      </c>
      <c r="E1697" s="11" t="str">
        <f>PROPER(VLOOKUP(A1697,Customer!$A$2:$H$501,5,FALSE))</f>
        <v>Port Coreyfort</v>
      </c>
      <c r="F1697" s="11" t="str">
        <f>PROPER(VLOOKUP(A1697,Customer!$A$2:$H$501,6,FALSE))</f>
        <v>Alabama</v>
      </c>
      <c r="G1697" s="11" t="str">
        <f>VLOOKUP(A1697,Customer!$A$2:$H$501,7,FALSE)</f>
        <v>USA</v>
      </c>
      <c r="H1697" s="11" t="str">
        <f>PROPER(VLOOKUP(A1697,Customer!$A$1:$J$501,10,FALSE))</f>
        <v>Silver</v>
      </c>
      <c r="I1697" s="11" t="s">
        <v>1680</v>
      </c>
      <c r="J1697" s="11" t="str">
        <f>VLOOKUP(I1697, Product!$A$2:$H$501, 2,FALSE)</f>
        <v>Women's Hair Dryer Brush</v>
      </c>
      <c r="K1697" s="11" t="str">
        <f>VLOOKUP(I1697,Product!$A$2:$H$501,3,FALSE)</f>
        <v>Beauty</v>
      </c>
      <c r="L1697" s="11" t="str">
        <f>VLOOKUP(I1697, Product!$A$2:$H$501, 4,FALSE)</f>
        <v>Haircare</v>
      </c>
      <c r="M1697" s="11" t="str">
        <f>VLOOKUP(I1697, Product!$A$2:$H$501,5,FALSE)</f>
        <v>Torres, Spencer and Potter</v>
      </c>
      <c r="N1697" s="12">
        <f>VLOOKUP(I1697, Product!$A$2:$I$501,8,FALSE)</f>
        <v>340.39</v>
      </c>
      <c r="O1697" s="12">
        <f>VLOOKUP(I1697, Product!$A$2:$I$501,9,FALSE)</f>
        <v>177</v>
      </c>
      <c r="P1697" s="11" t="s">
        <v>1804</v>
      </c>
      <c r="Q1697" s="11" t="str">
        <f>VLOOKUP(P1697,Store_Dim!$A$2:$E$21,2,FALSE)</f>
        <v>Frederick-Wright</v>
      </c>
      <c r="R1697" s="11" t="str">
        <f>VLOOKUP(P1697,Store_Dim!$A$2:$E$21,3,FALSE)</f>
        <v>West</v>
      </c>
      <c r="S1697" s="11" t="str">
        <f>VLOOKUP(P1697,Store_Dim!$A$2:$E$21,4,FALSE)</f>
        <v>New Jimmymouth</v>
      </c>
      <c r="T1697" s="11" t="str">
        <f>VLOOKUP(P1697,Store_Dim!$A$2:$E$21,5,FALSE)</f>
        <v>Flagship</v>
      </c>
      <c r="U1697" s="11" t="s">
        <v>2550</v>
      </c>
      <c r="V1697" s="14">
        <f>VLOOKUP(Table1[[#This Row],[Sales_ID]],Sales!$A$2:$O$2001,2,FALSE)</f>
        <v>45760</v>
      </c>
      <c r="W1697" s="15">
        <f>VLOOKUP(Table1[[#This Row],[Sales_ID]],Sales!$A$2:$O$2001,12,FALSE)</f>
        <v>4</v>
      </c>
      <c r="X1697" s="16" t="str">
        <f>TEXT(VLOOKUP(Table1[[#This Row],[Sales_ID]],Sales!$A$2:$O$2001,13,FALSE),"₹#,##0")</f>
        <v>₹806</v>
      </c>
      <c r="Y1697" s="51">
        <f>VLOOKUP(Table1[[#This Row],[Sales_ID]],Sales!$A$2:$O$2001,14,FALSE)</f>
        <v>0.06</v>
      </c>
      <c r="Z1697" s="11" t="str">
        <f>VLOOKUP(Table1[[#This Row],[Sales_ID]],Sales!$A$2:$O$2001,10,FALSE)</f>
        <v>Credit Card</v>
      </c>
      <c r="AA1697" s="50">
        <f>VLOOKUP(Table1[[#This Row],[Sales_ID]],Sales!$A$2:$O$2001,15,FALSE)</f>
        <v>3030.5223999999998</v>
      </c>
    </row>
    <row r="1698" spans="1:27" x14ac:dyDescent="0.3">
      <c r="A1698" s="11" t="s">
        <v>1211</v>
      </c>
      <c r="B1698" s="11" t="str">
        <f>PROPER(VLOOKUP(A1698,Customer!$A$2:$J$501,9,FALSE))</f>
        <v>Timothy Valenzuela</v>
      </c>
      <c r="C1698" s="11" t="str">
        <f>PROPER(VLOOKUP(A1698,Customer!$A$2:$H$501,3,FALSE))</f>
        <v>53</v>
      </c>
      <c r="D1698" s="11" t="str">
        <f>PROPER(VLOOKUP(A1698,Customer!$A$2:$H$501,4,FALSE))</f>
        <v>Male</v>
      </c>
      <c r="E1698" s="11" t="str">
        <f>PROPER(VLOOKUP(A1698,Customer!$A$2:$H$501,5,FALSE))</f>
        <v>Stevensshire</v>
      </c>
      <c r="F1698" s="11" t="str">
        <f>PROPER(VLOOKUP(A1698,Customer!$A$2:$H$501,6,FALSE))</f>
        <v>Missouri</v>
      </c>
      <c r="G1698" s="11" t="str">
        <f>VLOOKUP(A1698,Customer!$A$2:$H$501,7,FALSE)</f>
        <v>USA</v>
      </c>
      <c r="H1698" s="11" t="str">
        <f>PROPER(VLOOKUP(A1698,Customer!$A$1:$J$501,10,FALSE))</f>
        <v>Platinum</v>
      </c>
      <c r="I1698" s="11" t="s">
        <v>1690</v>
      </c>
      <c r="J1698" s="11" t="str">
        <f>VLOOKUP(I1698, Product!$A$2:$H$501, 2,FALSE)</f>
        <v>Hair Repair Oil Treatment</v>
      </c>
      <c r="K1698" s="11" t="str">
        <f>VLOOKUP(I1698,Product!$A$2:$H$501,3,FALSE)</f>
        <v>Beauty</v>
      </c>
      <c r="L1698" s="11" t="str">
        <f>VLOOKUP(I1698, Product!$A$2:$H$501, 4,FALSE)</f>
        <v>Haircare</v>
      </c>
      <c r="M1698" s="11" t="str">
        <f>VLOOKUP(I1698, Product!$A$2:$H$501,5,FALSE)</f>
        <v>Hopkins Ltd</v>
      </c>
      <c r="N1698" s="12">
        <f>VLOOKUP(I1698, Product!$A$2:$I$501,8,FALSE)</f>
        <v>214.32</v>
      </c>
      <c r="O1698" s="12">
        <f>VLOOKUP(I1698, Product!$A$2:$I$501,9,FALSE)</f>
        <v>383</v>
      </c>
      <c r="P1698" s="11" t="s">
        <v>1757</v>
      </c>
      <c r="Q1698" s="11" t="str">
        <f>VLOOKUP(P1698,Store_Dim!$A$2:$E$21,2,FALSE)</f>
        <v>Martinez, Adkins and Johnson</v>
      </c>
      <c r="R1698" s="11" t="str">
        <f>VLOOKUP(P1698,Store_Dim!$A$2:$E$21,3,FALSE)</f>
        <v>North</v>
      </c>
      <c r="S1698" s="11" t="str">
        <f>VLOOKUP(P1698,Store_Dim!$A$2:$E$21,4,FALSE)</f>
        <v>Danielmouth</v>
      </c>
      <c r="T1698" s="11" t="str">
        <f>VLOOKUP(P1698,Store_Dim!$A$2:$E$21,5,FALSE)</f>
        <v>Flagship</v>
      </c>
      <c r="U1698" s="11" t="s">
        <v>2551</v>
      </c>
      <c r="V1698" s="14">
        <f>VLOOKUP(Table1[[#This Row],[Sales_ID]],Sales!$A$2:$O$2001,2,FALSE)</f>
        <v>45474</v>
      </c>
      <c r="W1698" s="15">
        <f>VLOOKUP(Table1[[#This Row],[Sales_ID]],Sales!$A$2:$O$2001,12,FALSE)</f>
        <v>1</v>
      </c>
      <c r="X1698" s="16" t="str">
        <f>TEXT(VLOOKUP(Table1[[#This Row],[Sales_ID]],Sales!$A$2:$O$2001,13,FALSE),"₹#,##0")</f>
        <v>₹507</v>
      </c>
      <c r="Y1698" s="51">
        <f>VLOOKUP(Table1[[#This Row],[Sales_ID]],Sales!$A$2:$O$2001,14,FALSE)</f>
        <v>0.28000000000000003</v>
      </c>
      <c r="Z1698" s="11" t="str">
        <f>VLOOKUP(Table1[[#This Row],[Sales_ID]],Sales!$A$2:$O$2001,10,FALSE)</f>
        <v>Credit Card</v>
      </c>
      <c r="AA1698" s="50">
        <f>VLOOKUP(Table1[[#This Row],[Sales_ID]],Sales!$A$2:$O$2001,15,FALSE)</f>
        <v>364.71600000000001</v>
      </c>
    </row>
    <row r="1699" spans="1:27" x14ac:dyDescent="0.3">
      <c r="A1699" s="11" t="s">
        <v>447</v>
      </c>
      <c r="B1699" s="11" t="str">
        <f>PROPER(VLOOKUP(A1699,Customer!$A$2:$J$501,9,FALSE))</f>
        <v>Jamie Reyes</v>
      </c>
      <c r="C1699" s="11" t="str">
        <f>PROPER(VLOOKUP(A1699,Customer!$A$2:$H$501,3,FALSE))</f>
        <v>29</v>
      </c>
      <c r="D1699" s="11" t="str">
        <f>PROPER(VLOOKUP(A1699,Customer!$A$2:$H$501,4,FALSE))</f>
        <v>Male</v>
      </c>
      <c r="E1699" s="11" t="str">
        <f>PROPER(VLOOKUP(A1699,Customer!$A$2:$H$501,5,FALSE))</f>
        <v xml:space="preserve">   Jonesbury </v>
      </c>
      <c r="F1699" s="11" t="str">
        <f>PROPER(VLOOKUP(A1699,Customer!$A$2:$H$501,6,FALSE))</f>
        <v>Connecticut</v>
      </c>
      <c r="G1699" s="11" t="str">
        <f>VLOOKUP(A1699,Customer!$A$2:$H$501,7,FALSE)</f>
        <v>USA</v>
      </c>
      <c r="H1699" s="11" t="str">
        <f>PROPER(VLOOKUP(A1699,Customer!$A$1:$J$501,10,FALSE))</f>
        <v>Platinum</v>
      </c>
      <c r="I1699" s="11" t="s">
        <v>1630</v>
      </c>
      <c r="J1699" s="11" t="str">
        <f>VLOOKUP(I1699, Product!$A$2:$H$501, 2,FALSE)</f>
        <v>Yoga Exercise Mat</v>
      </c>
      <c r="K1699" s="11" t="str">
        <f>VLOOKUP(I1699,Product!$A$2:$H$501,3,FALSE)</f>
        <v>Sports</v>
      </c>
      <c r="L1699" s="11" t="str">
        <f>VLOOKUP(I1699, Product!$A$2:$H$501, 4,FALSE)</f>
        <v>Fitness</v>
      </c>
      <c r="M1699" s="11" t="str">
        <f>VLOOKUP(I1699, Product!$A$2:$H$501,5,FALSE)</f>
        <v>Carroll, Long and Mendoza</v>
      </c>
      <c r="N1699" s="12">
        <f>VLOOKUP(I1699, Product!$A$2:$I$501,8,FALSE)</f>
        <v>313.26</v>
      </c>
      <c r="O1699" s="12">
        <f>VLOOKUP(I1699, Product!$A$2:$I$501,9,FALSE)</f>
        <v>369</v>
      </c>
      <c r="P1699" s="11" t="s">
        <v>1792</v>
      </c>
      <c r="Q1699" s="11" t="str">
        <f>VLOOKUP(P1699,Store_Dim!$A$2:$E$21,2,FALSE)</f>
        <v>Aguirre-Keller</v>
      </c>
      <c r="R1699" s="11" t="str">
        <f>VLOOKUP(P1699,Store_Dim!$A$2:$E$21,3,FALSE)</f>
        <v>South</v>
      </c>
      <c r="S1699" s="11" t="str">
        <f>VLOOKUP(P1699,Store_Dim!$A$2:$E$21,4,FALSE)</f>
        <v>Lake Michael</v>
      </c>
      <c r="T1699" s="11" t="str">
        <f>VLOOKUP(P1699,Store_Dim!$A$2:$E$21,5,FALSE)</f>
        <v>Online</v>
      </c>
      <c r="U1699" s="11" t="s">
        <v>2552</v>
      </c>
      <c r="V1699" s="14">
        <f>VLOOKUP(Table1[[#This Row],[Sales_ID]],Sales!$A$2:$O$2001,2,FALSE)</f>
        <v>45640</v>
      </c>
      <c r="W1699" s="15">
        <f>VLOOKUP(Table1[[#This Row],[Sales_ID]],Sales!$A$2:$O$2001,12,FALSE)</f>
        <v>3</v>
      </c>
      <c r="X1699" s="16" t="str">
        <f>TEXT(VLOOKUP(Table1[[#This Row],[Sales_ID]],Sales!$A$2:$O$2001,13,FALSE),"₹#,##0")</f>
        <v>₹29</v>
      </c>
      <c r="Y1699" s="51">
        <f>VLOOKUP(Table1[[#This Row],[Sales_ID]],Sales!$A$2:$O$2001,14,FALSE)</f>
        <v>0.02</v>
      </c>
      <c r="Z1699" s="11" t="str">
        <f>VLOOKUP(Table1[[#This Row],[Sales_ID]],Sales!$A$2:$O$2001,10,FALSE)</f>
        <v>Credit Card</v>
      </c>
      <c r="AA1699" s="50">
        <f>VLOOKUP(Table1[[#This Row],[Sales_ID]],Sales!$A$2:$O$2001,15,FALSE)</f>
        <v>84.348600000000005</v>
      </c>
    </row>
    <row r="1700" spans="1:27" x14ac:dyDescent="0.3">
      <c r="A1700" s="11" t="s">
        <v>1208</v>
      </c>
      <c r="B1700" s="11" t="str">
        <f>PROPER(VLOOKUP(A1700,Customer!$A$2:$J$501,9,FALSE))</f>
        <v>Timothy Gardner</v>
      </c>
      <c r="C1700" s="11" t="str">
        <f>PROPER(VLOOKUP(A1700,Customer!$A$2:$H$501,3,FALSE))</f>
        <v>28</v>
      </c>
      <c r="D1700" s="11" t="str">
        <f>PROPER(VLOOKUP(A1700,Customer!$A$2:$H$501,4,FALSE))</f>
        <v>Female</v>
      </c>
      <c r="E1700" s="11" t="str">
        <f>PROPER(VLOOKUP(A1700,Customer!$A$2:$H$501,5,FALSE))</f>
        <v>New Dawn</v>
      </c>
      <c r="F1700" s="11" t="str">
        <f>PROPER(VLOOKUP(A1700,Customer!$A$2:$H$501,6,FALSE))</f>
        <v>New Jersey</v>
      </c>
      <c r="G1700" s="11" t="str">
        <f>VLOOKUP(A1700,Customer!$A$2:$H$501,7,FALSE)</f>
        <v>USA</v>
      </c>
      <c r="H1700" s="11" t="str">
        <f>PROPER(VLOOKUP(A1700,Customer!$A$1:$J$501,10,FALSE))</f>
        <v>Silver</v>
      </c>
      <c r="I1700" s="11" t="s">
        <v>1700</v>
      </c>
      <c r="J1700" s="11" t="str">
        <f>VLOOKUP(I1700, Product!$A$2:$H$501, 2,FALSE)</f>
        <v>Wireless Mouse</v>
      </c>
      <c r="K1700" s="11" t="str">
        <f>VLOOKUP(I1700,Product!$A$2:$H$501,3,FALSE)</f>
        <v>Electronics</v>
      </c>
      <c r="L1700" s="11" t="str">
        <f>VLOOKUP(I1700, Product!$A$2:$H$501, 4,FALSE)</f>
        <v>Computer</v>
      </c>
      <c r="M1700" s="11" t="str">
        <f>VLOOKUP(I1700, Product!$A$2:$H$501,5,FALSE)</f>
        <v>Larson Ltd</v>
      </c>
      <c r="N1700" s="12">
        <f>VLOOKUP(I1700, Product!$A$2:$I$501,8,FALSE)</f>
        <v>392.89</v>
      </c>
      <c r="O1700" s="12">
        <f>VLOOKUP(I1700, Product!$A$2:$I$501,9,FALSE)</f>
        <v>320</v>
      </c>
      <c r="P1700" s="11" t="s">
        <v>1769</v>
      </c>
      <c r="Q1700" s="11" t="str">
        <f>VLOOKUP(P1700,Store_Dim!$A$2:$E$21,2,FALSE)</f>
        <v>Alexander Group</v>
      </c>
      <c r="R1700" s="11" t="str">
        <f>VLOOKUP(P1700,Store_Dim!$A$2:$E$21,3,FALSE)</f>
        <v>South</v>
      </c>
      <c r="S1700" s="11" t="str">
        <f>VLOOKUP(P1700,Store_Dim!$A$2:$E$21,4,FALSE)</f>
        <v>Port Sharon</v>
      </c>
      <c r="T1700" s="11" t="str">
        <f>VLOOKUP(P1700,Store_Dim!$A$2:$E$21,5,FALSE)</f>
        <v>Online</v>
      </c>
      <c r="U1700" s="11" t="s">
        <v>2553</v>
      </c>
      <c r="V1700" s="14">
        <f>VLOOKUP(Table1[[#This Row],[Sales_ID]],Sales!$A$2:$O$2001,2,FALSE)</f>
        <v>45253</v>
      </c>
      <c r="W1700" s="15">
        <f>VLOOKUP(Table1[[#This Row],[Sales_ID]],Sales!$A$2:$O$2001,12,FALSE)</f>
        <v>1</v>
      </c>
      <c r="X1700" s="16" t="str">
        <f>TEXT(VLOOKUP(Table1[[#This Row],[Sales_ID]],Sales!$A$2:$O$2001,13,FALSE),"₹#,##0")</f>
        <v>₹106</v>
      </c>
      <c r="Y1700" s="51">
        <f>VLOOKUP(Table1[[#This Row],[Sales_ID]],Sales!$A$2:$O$2001,14,FALSE)</f>
        <v>0.23</v>
      </c>
      <c r="Z1700" s="11" t="str">
        <f>VLOOKUP(Table1[[#This Row],[Sales_ID]],Sales!$A$2:$O$2001,10,FALSE)</f>
        <v>COD</v>
      </c>
      <c r="AA1700" s="50">
        <f>VLOOKUP(Table1[[#This Row],[Sales_ID]],Sales!$A$2:$O$2001,15,FALSE)</f>
        <v>81.673900000000003</v>
      </c>
    </row>
    <row r="1701" spans="1:27" x14ac:dyDescent="0.3">
      <c r="A1701" s="11" t="s">
        <v>830</v>
      </c>
      <c r="B1701" s="11" t="str">
        <f>PROPER(VLOOKUP(A1701,Customer!$A$2:$J$501,9,FALSE))</f>
        <v>Russell Lamb</v>
      </c>
      <c r="C1701" s="11" t="str">
        <f>PROPER(VLOOKUP(A1701,Customer!$A$2:$H$501,3,FALSE))</f>
        <v>63</v>
      </c>
      <c r="D1701" s="11" t="str">
        <f>PROPER(VLOOKUP(A1701,Customer!$A$2:$H$501,4,FALSE))</f>
        <v>Female</v>
      </c>
      <c r="E1701" s="11" t="str">
        <f>PROPER(VLOOKUP(A1701,Customer!$A$2:$H$501,5,FALSE))</f>
        <v>North Jonathon</v>
      </c>
      <c r="F1701" s="11" t="str">
        <f>PROPER(VLOOKUP(A1701,Customer!$A$2:$H$501,6,FALSE))</f>
        <v>Arizona</v>
      </c>
      <c r="G1701" s="11" t="str">
        <f>VLOOKUP(A1701,Customer!$A$2:$H$501,7,FALSE)</f>
        <v>USA</v>
      </c>
      <c r="H1701" s="11" t="str">
        <f>PROPER(VLOOKUP(A1701,Customer!$A$1:$J$501,10,FALSE))</f>
        <v>Platinum</v>
      </c>
      <c r="I1701" s="11" t="s">
        <v>1730</v>
      </c>
      <c r="J1701" s="11" t="str">
        <f>VLOOKUP(I1701, Product!$A$2:$H$501, 2,FALSE)</f>
        <v>Women's High Heels</v>
      </c>
      <c r="K1701" s="11" t="str">
        <f>VLOOKUP(I1701,Product!$A$2:$H$501,3,FALSE)</f>
        <v>Clothing</v>
      </c>
      <c r="L1701" s="11" t="str">
        <f>VLOOKUP(I1701, Product!$A$2:$H$501, 4,FALSE)</f>
        <v>Footwear</v>
      </c>
      <c r="M1701" s="11" t="str">
        <f>VLOOKUP(I1701, Product!$A$2:$H$501,5,FALSE)</f>
        <v>Smith-Charles</v>
      </c>
      <c r="N1701" s="12">
        <f>VLOOKUP(I1701, Product!$A$2:$I$501,8,FALSE)</f>
        <v>438.25</v>
      </c>
      <c r="O1701" s="12">
        <f>VLOOKUP(I1701, Product!$A$2:$I$501,9,FALSE)</f>
        <v>496</v>
      </c>
      <c r="P1701" s="11" t="s">
        <v>1752</v>
      </c>
      <c r="Q1701" s="11" t="str">
        <f>VLOOKUP(P1701,Store_Dim!$A$2:$E$21,2,FALSE)</f>
        <v>Rivera-Warner</v>
      </c>
      <c r="R1701" s="11" t="str">
        <f>VLOOKUP(P1701,Store_Dim!$A$2:$E$21,3,FALSE)</f>
        <v>East</v>
      </c>
      <c r="S1701" s="11" t="str">
        <f>VLOOKUP(P1701,Store_Dim!$A$2:$E$21,4,FALSE)</f>
        <v>Washingtonfurt</v>
      </c>
      <c r="T1701" s="11" t="str">
        <f>VLOOKUP(P1701,Store_Dim!$A$2:$E$21,5,FALSE)</f>
        <v>Flagship</v>
      </c>
      <c r="U1701" s="11" t="s">
        <v>2554</v>
      </c>
      <c r="V1701" s="14">
        <f>VLOOKUP(Table1[[#This Row],[Sales_ID]],Sales!$A$2:$O$2001,2,FALSE)</f>
        <v>45225</v>
      </c>
      <c r="W1701" s="15">
        <f>VLOOKUP(Table1[[#This Row],[Sales_ID]],Sales!$A$2:$O$2001,12,FALSE)</f>
        <v>4</v>
      </c>
      <c r="X1701" s="16" t="str">
        <f>TEXT(VLOOKUP(Table1[[#This Row],[Sales_ID]],Sales!$A$2:$O$2001,13,FALSE),"₹#,##0")</f>
        <v>₹290</v>
      </c>
      <c r="Y1701" s="51">
        <f>VLOOKUP(Table1[[#This Row],[Sales_ID]],Sales!$A$2:$O$2001,14,FALSE)</f>
        <v>0.06</v>
      </c>
      <c r="Z1701" s="11" t="str">
        <f>VLOOKUP(Table1[[#This Row],[Sales_ID]],Sales!$A$2:$O$2001,10,FALSE)</f>
        <v>PayPal</v>
      </c>
      <c r="AA1701" s="50">
        <f>VLOOKUP(Table1[[#This Row],[Sales_ID]],Sales!$A$2:$O$2001,15,FALSE)</f>
        <v>1089.5352</v>
      </c>
    </row>
    <row r="1702" spans="1:27" x14ac:dyDescent="0.3">
      <c r="A1702" s="11" t="s">
        <v>523</v>
      </c>
      <c r="B1702" s="11" t="str">
        <f>PROPER(VLOOKUP(A1702,Customer!$A$2:$J$501,9,FALSE))</f>
        <v>Maria Sanchez</v>
      </c>
      <c r="C1702" s="11" t="str">
        <f>PROPER(VLOOKUP(A1702,Customer!$A$2:$H$501,3,FALSE))</f>
        <v>46</v>
      </c>
      <c r="D1702" s="11" t="str">
        <f>PROPER(VLOOKUP(A1702,Customer!$A$2:$H$501,4,FALSE))</f>
        <v>Male</v>
      </c>
      <c r="E1702" s="11" t="str">
        <f>PROPER(VLOOKUP(A1702,Customer!$A$2:$H$501,5,FALSE))</f>
        <v>East Peterbury</v>
      </c>
      <c r="F1702" s="11" t="str">
        <f>PROPER(VLOOKUP(A1702,Customer!$A$2:$H$501,6,FALSE))</f>
        <v>North Dakota</v>
      </c>
      <c r="G1702" s="11" t="str">
        <f>VLOOKUP(A1702,Customer!$A$2:$H$501,7,FALSE)</f>
        <v>USA</v>
      </c>
      <c r="H1702" s="11" t="str">
        <f>PROPER(VLOOKUP(A1702,Customer!$A$1:$J$501,10,FALSE))</f>
        <v>Bronze</v>
      </c>
      <c r="I1702" s="11" t="s">
        <v>1714</v>
      </c>
      <c r="J1702" s="11" t="str">
        <f>VLOOKUP(I1702, Product!$A$2:$H$501, 2,FALSE)</f>
        <v>Hydrating Face Cleanser</v>
      </c>
      <c r="K1702" s="11" t="str">
        <f>VLOOKUP(I1702,Product!$A$2:$H$501,3,FALSE)</f>
        <v>Beauty</v>
      </c>
      <c r="L1702" s="11" t="str">
        <f>VLOOKUP(I1702, Product!$A$2:$H$501, 4,FALSE)</f>
        <v>Skincare</v>
      </c>
      <c r="M1702" s="11" t="str">
        <f>VLOOKUP(I1702, Product!$A$2:$H$501,5,FALSE)</f>
        <v>Butler Group</v>
      </c>
      <c r="N1702" s="12">
        <f>VLOOKUP(I1702, Product!$A$2:$I$501,8,FALSE)</f>
        <v>250.41615384615383</v>
      </c>
      <c r="O1702" s="12">
        <f>VLOOKUP(I1702, Product!$A$2:$I$501,9,FALSE)</f>
        <v>159</v>
      </c>
      <c r="P1702" s="11" t="s">
        <v>1810</v>
      </c>
      <c r="Q1702" s="11" t="str">
        <f>VLOOKUP(P1702,Store_Dim!$A$2:$E$21,2,FALSE)</f>
        <v>Guerrero-Schmitt</v>
      </c>
      <c r="R1702" s="11" t="str">
        <f>VLOOKUP(P1702,Store_Dim!$A$2:$E$21,3,FALSE)</f>
        <v>East</v>
      </c>
      <c r="S1702" s="11" t="str">
        <f>VLOOKUP(P1702,Store_Dim!$A$2:$E$21,4,FALSE)</f>
        <v>East Stevechester</v>
      </c>
      <c r="T1702" s="11" t="str">
        <f>VLOOKUP(P1702,Store_Dim!$A$2:$E$21,5,FALSE)</f>
        <v>Flagship</v>
      </c>
      <c r="U1702" s="11" t="s">
        <v>2555</v>
      </c>
      <c r="V1702" s="14">
        <f>VLOOKUP(Table1[[#This Row],[Sales_ID]],Sales!$A$2:$O$2001,2,FALSE)</f>
        <v>45263</v>
      </c>
      <c r="W1702" s="15">
        <f>VLOOKUP(Table1[[#This Row],[Sales_ID]],Sales!$A$2:$O$2001,12,FALSE)</f>
        <v>2</v>
      </c>
      <c r="X1702" s="16" t="str">
        <f>TEXT(VLOOKUP(Table1[[#This Row],[Sales_ID]],Sales!$A$2:$O$2001,13,FALSE),"₹#,##0")</f>
        <v>₹354</v>
      </c>
      <c r="Y1702" s="51">
        <f>VLOOKUP(Table1[[#This Row],[Sales_ID]],Sales!$A$2:$O$2001,14,FALSE)</f>
        <v>0.01</v>
      </c>
      <c r="Z1702" s="11" t="str">
        <f>VLOOKUP(Table1[[#This Row],[Sales_ID]],Sales!$A$2:$O$2001,10,FALSE)</f>
        <v>COD</v>
      </c>
      <c r="AA1702" s="50">
        <f>VLOOKUP(Table1[[#This Row],[Sales_ID]],Sales!$A$2:$O$2001,15,FALSE)</f>
        <v>701.4348</v>
      </c>
    </row>
    <row r="1703" spans="1:27" x14ac:dyDescent="0.3">
      <c r="A1703" s="11" t="s">
        <v>147</v>
      </c>
      <c r="B1703" s="11" t="str">
        <f>PROPER(VLOOKUP(A1703,Customer!$A$2:$J$501,9,FALSE))</f>
        <v>Christopher Carter</v>
      </c>
      <c r="C1703" s="11" t="str">
        <f>PROPER(VLOOKUP(A1703,Customer!$A$2:$H$501,3,FALSE))</f>
        <v>27</v>
      </c>
      <c r="D1703" s="11" t="str">
        <f>PROPER(VLOOKUP(A1703,Customer!$A$2:$H$501,4,FALSE))</f>
        <v>Female</v>
      </c>
      <c r="E1703" s="11" t="str">
        <f>PROPER(VLOOKUP(A1703,Customer!$A$2:$H$501,5,FALSE))</f>
        <v>Brendastad</v>
      </c>
      <c r="F1703" s="11" t="str">
        <f>PROPER(VLOOKUP(A1703,Customer!$A$2:$H$501,6,FALSE))</f>
        <v>South Dakota</v>
      </c>
      <c r="G1703" s="11" t="str">
        <f>VLOOKUP(A1703,Customer!$A$2:$H$501,7,FALSE)</f>
        <v>USA</v>
      </c>
      <c r="H1703" s="11" t="str">
        <f>PROPER(VLOOKUP(A1703,Customer!$A$1:$J$501,10,FALSE))</f>
        <v>Platinum</v>
      </c>
      <c r="I1703" s="11" t="s">
        <v>1638</v>
      </c>
      <c r="J1703" s="11" t="str">
        <f>VLOOKUP(I1703, Product!$A$2:$H$501, 2,FALSE)</f>
        <v>High-Grip Football</v>
      </c>
      <c r="K1703" s="11" t="str">
        <f>VLOOKUP(I1703,Product!$A$2:$H$501,3,FALSE)</f>
        <v>Sports</v>
      </c>
      <c r="L1703" s="11" t="str">
        <f>VLOOKUP(I1703, Product!$A$2:$H$501, 4,FALSE)</f>
        <v>Team Sports</v>
      </c>
      <c r="M1703" s="11" t="str">
        <f>VLOOKUP(I1703, Product!$A$2:$H$501,5,FALSE)</f>
        <v>Bridges, Banks and Cummings</v>
      </c>
      <c r="N1703" s="12">
        <f>VLOOKUP(I1703, Product!$A$2:$I$501,8,FALSE)</f>
        <v>318.91000000000003</v>
      </c>
      <c r="O1703" s="12">
        <f>VLOOKUP(I1703, Product!$A$2:$I$501,9,FALSE)</f>
        <v>114</v>
      </c>
      <c r="P1703" s="11" t="s">
        <v>1792</v>
      </c>
      <c r="Q1703" s="11" t="str">
        <f>VLOOKUP(P1703,Store_Dim!$A$2:$E$21,2,FALSE)</f>
        <v>Aguirre-Keller</v>
      </c>
      <c r="R1703" s="11" t="str">
        <f>VLOOKUP(P1703,Store_Dim!$A$2:$E$21,3,FALSE)</f>
        <v>South</v>
      </c>
      <c r="S1703" s="11" t="str">
        <f>VLOOKUP(P1703,Store_Dim!$A$2:$E$21,4,FALSE)</f>
        <v>Lake Michael</v>
      </c>
      <c r="T1703" s="11" t="str">
        <f>VLOOKUP(P1703,Store_Dim!$A$2:$E$21,5,FALSE)</f>
        <v>Online</v>
      </c>
      <c r="U1703" s="11" t="s">
        <v>1899</v>
      </c>
      <c r="V1703" s="14">
        <f>VLOOKUP(Table1[[#This Row],[Sales_ID]],Sales!$A$2:$O$2001,2,FALSE)</f>
        <v>45626</v>
      </c>
      <c r="W1703" s="15">
        <f>VLOOKUP(Table1[[#This Row],[Sales_ID]],Sales!$A$2:$O$2001,12,FALSE)</f>
        <v>2</v>
      </c>
      <c r="X1703" s="16" t="str">
        <f>TEXT(VLOOKUP(Table1[[#This Row],[Sales_ID]],Sales!$A$2:$O$2001,13,FALSE),"₹#,##0")</f>
        <v>₹556</v>
      </c>
      <c r="Y1703" s="51">
        <f>VLOOKUP(Table1[[#This Row],[Sales_ID]],Sales!$A$2:$O$2001,14,FALSE)</f>
        <v>0.13</v>
      </c>
      <c r="Z1703" s="11" t="str">
        <f>VLOOKUP(Table1[[#This Row],[Sales_ID]],Sales!$A$2:$O$2001,10,FALSE)</f>
        <v>Credit Card</v>
      </c>
      <c r="AA1703" s="50">
        <f>VLOOKUP(Table1[[#This Row],[Sales_ID]],Sales!$A$2:$O$2001,15,FALSE)</f>
        <v>968.18819999999994</v>
      </c>
    </row>
    <row r="1704" spans="1:27" x14ac:dyDescent="0.3">
      <c r="A1704" s="11" t="s">
        <v>1202</v>
      </c>
      <c r="B1704" s="11" t="str">
        <f>PROPER(VLOOKUP(A1704,Customer!$A$2:$J$501,9,FALSE))</f>
        <v>Tammy Brennan</v>
      </c>
      <c r="C1704" s="11" t="str">
        <f>PROPER(VLOOKUP(A1704,Customer!$A$2:$H$501,3,FALSE))</f>
        <v>60</v>
      </c>
      <c r="D1704" s="11" t="str">
        <f>PROPER(VLOOKUP(A1704,Customer!$A$2:$H$501,4,FALSE))</f>
        <v>Male</v>
      </c>
      <c r="E1704" s="11" t="str">
        <f>PROPER(VLOOKUP(A1704,Customer!$A$2:$H$501,5,FALSE))</f>
        <v>Lake Brandontown</v>
      </c>
      <c r="F1704" s="11" t="str">
        <f>PROPER(VLOOKUP(A1704,Customer!$A$2:$H$501,6,FALSE))</f>
        <v>South Carolina</v>
      </c>
      <c r="G1704" s="11" t="str">
        <f>VLOOKUP(A1704,Customer!$A$2:$H$501,7,FALSE)</f>
        <v>USA</v>
      </c>
      <c r="H1704" s="11" t="str">
        <f>PROPER(VLOOKUP(A1704,Customer!$A$1:$J$501,10,FALSE))</f>
        <v>Gold</v>
      </c>
      <c r="I1704" s="11" t="s">
        <v>1684</v>
      </c>
      <c r="J1704" s="11" t="str">
        <f>VLOOKUP(I1704, Product!$A$2:$H$501, 2,FALSE)</f>
        <v>Wooden Nightstand</v>
      </c>
      <c r="K1704" s="11" t="str">
        <f>VLOOKUP(I1704,Product!$A$2:$H$501,3,FALSE)</f>
        <v>Home</v>
      </c>
      <c r="L1704" s="11" t="str">
        <f>VLOOKUP(I1704, Product!$A$2:$H$501, 4,FALSE)</f>
        <v>Furniture</v>
      </c>
      <c r="M1704" s="11" t="str">
        <f>VLOOKUP(I1704, Product!$A$2:$H$501,5,FALSE)</f>
        <v>Wolfe, Ross and Hester</v>
      </c>
      <c r="N1704" s="12">
        <f>VLOOKUP(I1704, Product!$A$2:$I$501,8,FALSE)</f>
        <v>243.7</v>
      </c>
      <c r="O1704" s="12">
        <f>VLOOKUP(I1704, Product!$A$2:$I$501,9,FALSE)</f>
        <v>130</v>
      </c>
      <c r="P1704" s="11" t="s">
        <v>1799</v>
      </c>
      <c r="Q1704" s="11" t="str">
        <f>VLOOKUP(P1704,Store_Dim!$A$2:$E$21,2,FALSE)</f>
        <v>Mcdonald Inc</v>
      </c>
      <c r="R1704" s="11" t="str">
        <f>VLOOKUP(P1704,Store_Dim!$A$2:$E$21,3,FALSE)</f>
        <v>South</v>
      </c>
      <c r="S1704" s="11" t="str">
        <f>VLOOKUP(P1704,Store_Dim!$A$2:$E$21,4,FALSE)</f>
        <v>Christopherland</v>
      </c>
      <c r="T1704" s="11" t="str">
        <f>VLOOKUP(P1704,Store_Dim!$A$2:$E$21,5,FALSE)</f>
        <v>Outlet</v>
      </c>
      <c r="U1704" s="11" t="s">
        <v>2556</v>
      </c>
      <c r="V1704" s="14">
        <f>VLOOKUP(Table1[[#This Row],[Sales_ID]],Sales!$A$2:$O$2001,2,FALSE)</f>
        <v>45554</v>
      </c>
      <c r="W1704" s="15">
        <f>VLOOKUP(Table1[[#This Row],[Sales_ID]],Sales!$A$2:$O$2001,12,FALSE)</f>
        <v>1</v>
      </c>
      <c r="X1704" s="16" t="str">
        <f>TEXT(VLOOKUP(Table1[[#This Row],[Sales_ID]],Sales!$A$2:$O$2001,13,FALSE),"₹#,##0")</f>
        <v>₹523</v>
      </c>
      <c r="Y1704" s="51">
        <f>VLOOKUP(Table1[[#This Row],[Sales_ID]],Sales!$A$2:$O$2001,14,FALSE)</f>
        <v>0.25</v>
      </c>
      <c r="Z1704" s="11" t="str">
        <f>VLOOKUP(Table1[[#This Row],[Sales_ID]],Sales!$A$2:$O$2001,10,FALSE)</f>
        <v>PayPal</v>
      </c>
      <c r="AA1704" s="50">
        <f>VLOOKUP(Table1[[#This Row],[Sales_ID]],Sales!$A$2:$O$2001,15,FALSE)</f>
        <v>392.04</v>
      </c>
    </row>
    <row r="1705" spans="1:27" x14ac:dyDescent="0.3">
      <c r="A1705" s="11" t="s">
        <v>214</v>
      </c>
      <c r="B1705" s="11" t="str">
        <f>PROPER(VLOOKUP(A1705,Customer!$A$2:$J$501,9,FALSE))</f>
        <v>Jay Patel</v>
      </c>
      <c r="C1705" s="11" t="str">
        <f>PROPER(VLOOKUP(A1705,Customer!$A$2:$H$501,3,FALSE))</f>
        <v>43</v>
      </c>
      <c r="D1705" s="11" t="str">
        <f>PROPER(VLOOKUP(A1705,Customer!$A$2:$H$501,4,FALSE))</f>
        <v>Female</v>
      </c>
      <c r="E1705" s="11" t="str">
        <f>PROPER(VLOOKUP(A1705,Customer!$A$2:$H$501,5,FALSE))</f>
        <v>Morrisbury</v>
      </c>
      <c r="F1705" s="11" t="str">
        <f>PROPER(VLOOKUP(A1705,Customer!$A$2:$H$501,6,FALSE))</f>
        <v>Rhode Island</v>
      </c>
      <c r="G1705" s="11" t="str">
        <f>VLOOKUP(A1705,Customer!$A$2:$H$501,7,FALSE)</f>
        <v>USA</v>
      </c>
      <c r="H1705" s="11" t="str">
        <f>PROPER(VLOOKUP(A1705,Customer!$A$1:$J$501,10,FALSE))</f>
        <v>Platinum</v>
      </c>
      <c r="I1705" s="11" t="s">
        <v>1555</v>
      </c>
      <c r="J1705" s="11" t="str">
        <f>VLOOKUP(I1705, Product!$A$2:$H$501, 2,FALSE)</f>
        <v>Men's Leather Belt</v>
      </c>
      <c r="K1705" s="11" t="str">
        <f>VLOOKUP(I1705,Product!$A$2:$H$501,3,FALSE)</f>
        <v>Clothing</v>
      </c>
      <c r="L1705" s="11" t="str">
        <f>VLOOKUP(I1705, Product!$A$2:$H$501, 4,FALSE)</f>
        <v>Accessories</v>
      </c>
      <c r="M1705" s="11" t="str">
        <f>VLOOKUP(I1705, Product!$A$2:$H$501,5,FALSE)</f>
        <v>Baldwin, Garza and Gonzalez</v>
      </c>
      <c r="N1705" s="12">
        <f>VLOOKUP(I1705, Product!$A$2:$I$501,8,FALSE)</f>
        <v>261</v>
      </c>
      <c r="O1705" s="12">
        <f>VLOOKUP(I1705, Product!$A$2:$I$501,9,FALSE)</f>
        <v>59</v>
      </c>
      <c r="P1705" s="11" t="s">
        <v>1786</v>
      </c>
      <c r="Q1705" s="11" t="str">
        <f>VLOOKUP(P1705,Store_Dim!$A$2:$E$21,2,FALSE)</f>
        <v>Moore, Padilla and Butler</v>
      </c>
      <c r="R1705" s="11" t="str">
        <f>VLOOKUP(P1705,Store_Dim!$A$2:$E$21,3,FALSE)</f>
        <v>South</v>
      </c>
      <c r="S1705" s="11" t="str">
        <f>VLOOKUP(P1705,Store_Dim!$A$2:$E$21,4,FALSE)</f>
        <v>East Johnstad</v>
      </c>
      <c r="T1705" s="11" t="str">
        <f>VLOOKUP(P1705,Store_Dim!$A$2:$E$21,5,FALSE)</f>
        <v>Flagship</v>
      </c>
      <c r="U1705" s="11" t="s">
        <v>2557</v>
      </c>
      <c r="V1705" s="14">
        <f>VLOOKUP(Table1[[#This Row],[Sales_ID]],Sales!$A$2:$O$2001,2,FALSE)</f>
        <v>45569</v>
      </c>
      <c r="W1705" s="15">
        <f>VLOOKUP(Table1[[#This Row],[Sales_ID]],Sales!$A$2:$O$2001,12,FALSE)</f>
        <v>3</v>
      </c>
      <c r="X1705" s="16" t="str">
        <f>TEXT(VLOOKUP(Table1[[#This Row],[Sales_ID]],Sales!$A$2:$O$2001,13,FALSE),"₹#,##0")</f>
        <v>₹966</v>
      </c>
      <c r="Y1705" s="51">
        <f>VLOOKUP(Table1[[#This Row],[Sales_ID]],Sales!$A$2:$O$2001,14,FALSE)</f>
        <v>0.03</v>
      </c>
      <c r="Z1705" s="11" t="str">
        <f>VLOOKUP(Table1[[#This Row],[Sales_ID]],Sales!$A$2:$O$2001,10,FALSE)</f>
        <v>COD</v>
      </c>
      <c r="AA1705" s="50">
        <f>VLOOKUP(Table1[[#This Row],[Sales_ID]],Sales!$A$2:$O$2001,15,FALSE)</f>
        <v>2811.1181999999999</v>
      </c>
    </row>
    <row r="1706" spans="1:27" x14ac:dyDescent="0.3">
      <c r="A1706" s="11" t="s">
        <v>724</v>
      </c>
      <c r="B1706" s="11" t="str">
        <f>PROPER(VLOOKUP(A1706,Customer!$A$2:$J$501,9,FALSE))</f>
        <v>Anthony Morgan</v>
      </c>
      <c r="C1706" s="11" t="str">
        <f>PROPER(VLOOKUP(A1706,Customer!$A$2:$H$501,3,FALSE))</f>
        <v>29</v>
      </c>
      <c r="D1706" s="11" t="str">
        <f>PROPER(VLOOKUP(A1706,Customer!$A$2:$H$501,4,FALSE))</f>
        <v>Male</v>
      </c>
      <c r="E1706" s="11" t="str">
        <f>PROPER(VLOOKUP(A1706,Customer!$A$2:$H$501,5,FALSE))</f>
        <v>New Anthonyfurt</v>
      </c>
      <c r="F1706" s="11" t="str">
        <f>PROPER(VLOOKUP(A1706,Customer!$A$2:$H$501,6,FALSE))</f>
        <v>Missouri</v>
      </c>
      <c r="G1706" s="11" t="str">
        <f>VLOOKUP(A1706,Customer!$A$2:$H$501,7,FALSE)</f>
        <v>USA</v>
      </c>
      <c r="H1706" s="11" t="str">
        <f>PROPER(VLOOKUP(A1706,Customer!$A$1:$J$501,10,FALSE))</f>
        <v>Silver</v>
      </c>
      <c r="I1706" s="11" t="s">
        <v>1648</v>
      </c>
      <c r="J1706" s="11" t="str">
        <f>VLOOKUP(I1706, Product!$A$2:$H$501, 2,FALSE)</f>
        <v>Boxing Hand Wraps</v>
      </c>
      <c r="K1706" s="11" t="str">
        <f>VLOOKUP(I1706,Product!$A$2:$H$501,3,FALSE)</f>
        <v>Sports</v>
      </c>
      <c r="L1706" s="11" t="str">
        <f>VLOOKUP(I1706, Product!$A$2:$H$501, 4,FALSE)</f>
        <v>Fitness</v>
      </c>
      <c r="M1706" s="11" t="str">
        <f>VLOOKUP(I1706, Product!$A$2:$H$501,5,FALSE)</f>
        <v>Smith-King</v>
      </c>
      <c r="N1706" s="12">
        <f>VLOOKUP(I1706, Product!$A$2:$I$501,8,FALSE)</f>
        <v>190.29</v>
      </c>
      <c r="O1706" s="12">
        <f>VLOOKUP(I1706, Product!$A$2:$I$501,9,FALSE)</f>
        <v>260</v>
      </c>
      <c r="P1706" s="11" t="s">
        <v>1807</v>
      </c>
      <c r="Q1706" s="11" t="str">
        <f>VLOOKUP(P1706,Store_Dim!$A$2:$E$21,2,FALSE)</f>
        <v>Holloway Ltd</v>
      </c>
      <c r="R1706" s="11" t="str">
        <f>VLOOKUP(P1706,Store_Dim!$A$2:$E$21,3,FALSE)</f>
        <v>North</v>
      </c>
      <c r="S1706" s="11" t="str">
        <f>VLOOKUP(P1706,Store_Dim!$A$2:$E$21,4,FALSE)</f>
        <v>Bensonhaven</v>
      </c>
      <c r="T1706" s="11" t="str">
        <f>VLOOKUP(P1706,Store_Dim!$A$2:$E$21,5,FALSE)</f>
        <v>Flagship</v>
      </c>
      <c r="U1706" s="11" t="s">
        <v>2558</v>
      </c>
      <c r="V1706" s="14">
        <f>VLOOKUP(Table1[[#This Row],[Sales_ID]],Sales!$A$2:$O$2001,2,FALSE)</f>
        <v>45217</v>
      </c>
      <c r="W1706" s="15">
        <f>VLOOKUP(Table1[[#This Row],[Sales_ID]],Sales!$A$2:$O$2001,12,FALSE)</f>
        <v>1</v>
      </c>
      <c r="X1706" s="16" t="str">
        <f>TEXT(VLOOKUP(Table1[[#This Row],[Sales_ID]],Sales!$A$2:$O$2001,13,FALSE),"₹#,##0")</f>
        <v>₹499</v>
      </c>
      <c r="Y1706" s="51">
        <f>VLOOKUP(Table1[[#This Row],[Sales_ID]],Sales!$A$2:$O$2001,14,FALSE)</f>
        <v>0.04</v>
      </c>
      <c r="Z1706" s="11" t="str">
        <f>VLOOKUP(Table1[[#This Row],[Sales_ID]],Sales!$A$2:$O$2001,10,FALSE)</f>
        <v>PayPal</v>
      </c>
      <c r="AA1706" s="50">
        <f>VLOOKUP(Table1[[#This Row],[Sales_ID]],Sales!$A$2:$O$2001,15,FALSE)</f>
        <v>478.66559999999998</v>
      </c>
    </row>
    <row r="1707" spans="1:27" x14ac:dyDescent="0.3">
      <c r="A1707" s="11" t="s">
        <v>1038</v>
      </c>
      <c r="B1707" s="11" t="str">
        <f>PROPER(VLOOKUP(A1707,Customer!$A$2:$J$501,9,FALSE))</f>
        <v>Pamela Mcguire</v>
      </c>
      <c r="C1707" s="11" t="str">
        <f>PROPER(VLOOKUP(A1707,Customer!$A$2:$H$501,3,FALSE))</f>
        <v>54</v>
      </c>
      <c r="D1707" s="11" t="str">
        <f>PROPER(VLOOKUP(A1707,Customer!$A$2:$H$501,4,FALSE))</f>
        <v>Male</v>
      </c>
      <c r="E1707" s="11" t="str">
        <f>PROPER(VLOOKUP(A1707,Customer!$A$2:$H$501,5,FALSE))</f>
        <v>South Jasontown</v>
      </c>
      <c r="F1707" s="11" t="str">
        <f>PROPER(VLOOKUP(A1707,Customer!$A$2:$H$501,6,FALSE))</f>
        <v>Illinois</v>
      </c>
      <c r="G1707" s="11" t="str">
        <f>VLOOKUP(A1707,Customer!$A$2:$H$501,7,FALSE)</f>
        <v>USA</v>
      </c>
      <c r="H1707" s="11" t="str">
        <f>PROPER(VLOOKUP(A1707,Customer!$A$1:$J$501,10,FALSE))</f>
        <v>Platinum</v>
      </c>
      <c r="I1707" s="11" t="s">
        <v>1632</v>
      </c>
      <c r="J1707" s="11" t="str">
        <f>VLOOKUP(I1707, Product!$A$2:$H$501, 2,FALSE)</f>
        <v>Smart Home WiFi Camera</v>
      </c>
      <c r="K1707" s="11" t="str">
        <f>VLOOKUP(I1707,Product!$A$2:$H$501,3,FALSE)</f>
        <v>Electronics</v>
      </c>
      <c r="L1707" s="11" t="str">
        <f>VLOOKUP(I1707, Product!$A$2:$H$501, 4,FALSE)</f>
        <v>Accessories</v>
      </c>
      <c r="M1707" s="11" t="str">
        <f>VLOOKUP(I1707, Product!$A$2:$H$501,5,FALSE)</f>
        <v>Holmes LLC</v>
      </c>
      <c r="N1707" s="12">
        <f>VLOOKUP(I1707, Product!$A$2:$I$501,8,FALSE)</f>
        <v>450.71</v>
      </c>
      <c r="O1707" s="12">
        <f>VLOOKUP(I1707, Product!$A$2:$I$501,9,FALSE)</f>
        <v>389</v>
      </c>
      <c r="P1707" s="11" t="s">
        <v>1776</v>
      </c>
      <c r="Q1707" s="11" t="str">
        <f>VLOOKUP(P1707,Store_Dim!$A$2:$E$21,2,FALSE)</f>
        <v>Benson-Elliott</v>
      </c>
      <c r="R1707" s="11" t="str">
        <f>VLOOKUP(P1707,Store_Dim!$A$2:$E$21,3,FALSE)</f>
        <v>East</v>
      </c>
      <c r="S1707" s="11" t="str">
        <f>VLOOKUP(P1707,Store_Dim!$A$2:$E$21,4,FALSE)</f>
        <v>Port Josephberg</v>
      </c>
      <c r="T1707" s="11" t="str">
        <f>VLOOKUP(P1707,Store_Dim!$A$2:$E$21,5,FALSE)</f>
        <v>Online</v>
      </c>
      <c r="U1707" s="11" t="s">
        <v>2559</v>
      </c>
      <c r="V1707" s="14">
        <f>VLOOKUP(Table1[[#This Row],[Sales_ID]],Sales!$A$2:$O$2001,2,FALSE)</f>
        <v>45783</v>
      </c>
      <c r="W1707" s="15">
        <f>VLOOKUP(Table1[[#This Row],[Sales_ID]],Sales!$A$2:$O$2001,12,FALSE)</f>
        <v>4</v>
      </c>
      <c r="X1707" s="16" t="str">
        <f>TEXT(VLOOKUP(Table1[[#This Row],[Sales_ID]],Sales!$A$2:$O$2001,13,FALSE),"₹#,##0")</f>
        <v>₹758</v>
      </c>
      <c r="Y1707" s="51">
        <f>VLOOKUP(Table1[[#This Row],[Sales_ID]],Sales!$A$2:$O$2001,14,FALSE)</f>
        <v>0.05</v>
      </c>
      <c r="Z1707" s="11" t="str">
        <f>VLOOKUP(Table1[[#This Row],[Sales_ID]],Sales!$A$2:$O$2001,10,FALSE)</f>
        <v>PayPal</v>
      </c>
      <c r="AA1707" s="50">
        <f>VLOOKUP(Table1[[#This Row],[Sales_ID]],Sales!$A$2:$O$2001,15,FALSE)</f>
        <v>2881.4259999999999</v>
      </c>
    </row>
    <row r="1708" spans="1:27" x14ac:dyDescent="0.3">
      <c r="A1708" s="11" t="s">
        <v>648</v>
      </c>
      <c r="B1708" s="11" t="str">
        <f>PROPER(VLOOKUP(A1708,Customer!$A$2:$J$501,9,FALSE))</f>
        <v>Wanda Snyder</v>
      </c>
      <c r="C1708" s="11" t="str">
        <f>PROPER(VLOOKUP(A1708,Customer!$A$2:$H$501,3,FALSE))</f>
        <v>54</v>
      </c>
      <c r="D1708" s="11" t="str">
        <f>PROPER(VLOOKUP(A1708,Customer!$A$2:$H$501,4,FALSE))</f>
        <v>Male</v>
      </c>
      <c r="E1708" s="11" t="str">
        <f>PROPER(VLOOKUP(A1708,Customer!$A$2:$H$501,5,FALSE))</f>
        <v>Frostmouth</v>
      </c>
      <c r="F1708" s="11" t="str">
        <f>PROPER(VLOOKUP(A1708,Customer!$A$2:$H$501,6,FALSE))</f>
        <v>Vermont</v>
      </c>
      <c r="G1708" s="11" t="str">
        <f>VLOOKUP(A1708,Customer!$A$2:$H$501,7,FALSE)</f>
        <v>USA</v>
      </c>
      <c r="H1708" s="11" t="str">
        <f>PROPER(VLOOKUP(A1708,Customer!$A$1:$J$501,10,FALSE))</f>
        <v>Bronze</v>
      </c>
      <c r="I1708" s="11" t="s">
        <v>1551</v>
      </c>
      <c r="J1708" s="11" t="str">
        <f>VLOOKUP(I1708, Product!$A$2:$H$501, 2,FALSE)</f>
        <v>Men's Running Jacket</v>
      </c>
      <c r="K1708" s="11" t="str">
        <f>VLOOKUP(I1708,Product!$A$2:$H$501,3,FALSE)</f>
        <v>Clothing</v>
      </c>
      <c r="L1708" s="11" t="str">
        <f>VLOOKUP(I1708, Product!$A$2:$H$501, 4,FALSE)</f>
        <v>Outerwear</v>
      </c>
      <c r="M1708" s="11" t="str">
        <f>VLOOKUP(I1708, Product!$A$2:$H$501,5,FALSE)</f>
        <v>Pineda Ltd</v>
      </c>
      <c r="N1708" s="12">
        <f>VLOOKUP(I1708, Product!$A$2:$I$501,8,FALSE)</f>
        <v>364.67</v>
      </c>
      <c r="O1708" s="12">
        <f>VLOOKUP(I1708, Product!$A$2:$I$501,9,FALSE)</f>
        <v>452</v>
      </c>
      <c r="P1708" s="11" t="s">
        <v>1761</v>
      </c>
      <c r="Q1708" s="11" t="str">
        <f>VLOOKUP(P1708,Store_Dim!$A$2:$E$21,2,FALSE)</f>
        <v>Black-Horn</v>
      </c>
      <c r="R1708" s="11" t="str">
        <f>VLOOKUP(P1708,Store_Dim!$A$2:$E$21,3,FALSE)</f>
        <v>South</v>
      </c>
      <c r="S1708" s="11" t="str">
        <f>VLOOKUP(P1708,Store_Dim!$A$2:$E$21,4,FALSE)</f>
        <v>North Nancyview</v>
      </c>
      <c r="T1708" s="11" t="str">
        <f>VLOOKUP(P1708,Store_Dim!$A$2:$E$21,5,FALSE)</f>
        <v>Outlet</v>
      </c>
      <c r="U1708" s="11" t="s">
        <v>2560</v>
      </c>
      <c r="V1708" s="14">
        <f>VLOOKUP(Table1[[#This Row],[Sales_ID]],Sales!$A$2:$O$2001,2,FALSE)</f>
        <v>45371</v>
      </c>
      <c r="W1708" s="15">
        <f>VLOOKUP(Table1[[#This Row],[Sales_ID]],Sales!$A$2:$O$2001,12,FALSE)</f>
        <v>2</v>
      </c>
      <c r="X1708" s="16" t="str">
        <f>TEXT(VLOOKUP(Table1[[#This Row],[Sales_ID]],Sales!$A$2:$O$2001,13,FALSE),"₹#,##0")</f>
        <v>₹371</v>
      </c>
      <c r="Y1708" s="51">
        <f>VLOOKUP(Table1[[#This Row],[Sales_ID]],Sales!$A$2:$O$2001,14,FALSE)</f>
        <v>0.23</v>
      </c>
      <c r="Z1708" s="11" t="str">
        <f>VLOOKUP(Table1[[#This Row],[Sales_ID]],Sales!$A$2:$O$2001,10,FALSE)</f>
        <v>PayPal</v>
      </c>
      <c r="AA1708" s="50">
        <f>VLOOKUP(Table1[[#This Row],[Sales_ID]],Sales!$A$2:$O$2001,15,FALSE)</f>
        <v>571.38619999999992</v>
      </c>
    </row>
    <row r="1709" spans="1:27" x14ac:dyDescent="0.3">
      <c r="A1709" s="11" t="s">
        <v>1112</v>
      </c>
      <c r="B1709" s="11" t="str">
        <f>PROPER(VLOOKUP(A1709,Customer!$A$2:$J$501,9,FALSE))</f>
        <v>Carlos Flores</v>
      </c>
      <c r="C1709" s="11" t="str">
        <f>PROPER(VLOOKUP(A1709,Customer!$A$2:$H$501,3,FALSE))</f>
        <v>20</v>
      </c>
      <c r="D1709" s="11" t="str">
        <f>PROPER(VLOOKUP(A1709,Customer!$A$2:$H$501,4,FALSE))</f>
        <v>Male</v>
      </c>
      <c r="E1709" s="11" t="str">
        <f>PROPER(VLOOKUP(A1709,Customer!$A$2:$H$501,5,FALSE))</f>
        <v>North Johnfurt</v>
      </c>
      <c r="F1709" s="11" t="str">
        <f>PROPER(VLOOKUP(A1709,Customer!$A$2:$H$501,6,FALSE))</f>
        <v>Washington</v>
      </c>
      <c r="G1709" s="11" t="str">
        <f>VLOOKUP(A1709,Customer!$A$2:$H$501,7,FALSE)</f>
        <v>USA</v>
      </c>
      <c r="H1709" s="11" t="str">
        <f>PROPER(VLOOKUP(A1709,Customer!$A$1:$J$501,10,FALSE))</f>
        <v>Gold</v>
      </c>
      <c r="I1709" s="11" t="s">
        <v>1730</v>
      </c>
      <c r="J1709" s="11" t="str">
        <f>VLOOKUP(I1709, Product!$A$2:$H$501, 2,FALSE)</f>
        <v>Women's High Heels</v>
      </c>
      <c r="K1709" s="11" t="str">
        <f>VLOOKUP(I1709,Product!$A$2:$H$501,3,FALSE)</f>
        <v>Clothing</v>
      </c>
      <c r="L1709" s="11" t="str">
        <f>VLOOKUP(I1709, Product!$A$2:$H$501, 4,FALSE)</f>
        <v>Footwear</v>
      </c>
      <c r="M1709" s="11" t="str">
        <f>VLOOKUP(I1709, Product!$A$2:$H$501,5,FALSE)</f>
        <v>Smith-Charles</v>
      </c>
      <c r="N1709" s="12">
        <f>VLOOKUP(I1709, Product!$A$2:$I$501,8,FALSE)</f>
        <v>438.25</v>
      </c>
      <c r="O1709" s="12">
        <f>VLOOKUP(I1709, Product!$A$2:$I$501,9,FALSE)</f>
        <v>496</v>
      </c>
      <c r="P1709" s="11" t="s">
        <v>1807</v>
      </c>
      <c r="Q1709" s="11" t="str">
        <f>VLOOKUP(P1709,Store_Dim!$A$2:$E$21,2,FALSE)</f>
        <v>Holloway Ltd</v>
      </c>
      <c r="R1709" s="11" t="str">
        <f>VLOOKUP(P1709,Store_Dim!$A$2:$E$21,3,FALSE)</f>
        <v>North</v>
      </c>
      <c r="S1709" s="11" t="str">
        <f>VLOOKUP(P1709,Store_Dim!$A$2:$E$21,4,FALSE)</f>
        <v>Bensonhaven</v>
      </c>
      <c r="T1709" s="11" t="str">
        <f>VLOOKUP(P1709,Store_Dim!$A$2:$E$21,5,FALSE)</f>
        <v>Flagship</v>
      </c>
      <c r="U1709" s="11" t="s">
        <v>2561</v>
      </c>
      <c r="V1709" s="14">
        <f>VLOOKUP(Table1[[#This Row],[Sales_ID]],Sales!$A$2:$O$2001,2,FALSE)</f>
        <v>45453</v>
      </c>
      <c r="W1709" s="15">
        <f>VLOOKUP(Table1[[#This Row],[Sales_ID]],Sales!$A$2:$O$2001,12,FALSE)</f>
        <v>1</v>
      </c>
      <c r="X1709" s="16" t="str">
        <f>TEXT(VLOOKUP(Table1[[#This Row],[Sales_ID]],Sales!$A$2:$O$2001,13,FALSE),"₹#,##0")</f>
        <v>₹230</v>
      </c>
      <c r="Y1709" s="51">
        <f>VLOOKUP(Table1[[#This Row],[Sales_ID]],Sales!$A$2:$O$2001,14,FALSE)</f>
        <v>0.05</v>
      </c>
      <c r="Z1709" s="11" t="str">
        <f>VLOOKUP(Table1[[#This Row],[Sales_ID]],Sales!$A$2:$O$2001,10,FALSE)</f>
        <v>COD</v>
      </c>
      <c r="AA1709" s="50">
        <f>VLOOKUP(Table1[[#This Row],[Sales_ID]],Sales!$A$2:$O$2001,15,FALSE)</f>
        <v>218.804</v>
      </c>
    </row>
    <row r="1710" spans="1:27" x14ac:dyDescent="0.3">
      <c r="A1710" s="11" t="s">
        <v>1074</v>
      </c>
      <c r="B1710" s="11" t="str">
        <f>PROPER(VLOOKUP(A1710,Customer!$A$2:$J$501,9,FALSE))</f>
        <v>Michelle Cunningham</v>
      </c>
      <c r="C1710" s="11" t="str">
        <f>PROPER(VLOOKUP(A1710,Customer!$A$2:$H$501,3,FALSE))</f>
        <v>30</v>
      </c>
      <c r="D1710" s="11" t="str">
        <f>PROPER(VLOOKUP(A1710,Customer!$A$2:$H$501,4,FALSE))</f>
        <v>Female</v>
      </c>
      <c r="E1710" s="11" t="str">
        <f>PROPER(VLOOKUP(A1710,Customer!$A$2:$H$501,5,FALSE))</f>
        <v>Amandaborough</v>
      </c>
      <c r="F1710" s="11" t="str">
        <f>PROPER(VLOOKUP(A1710,Customer!$A$2:$H$501,6,FALSE))</f>
        <v>Connecticut</v>
      </c>
      <c r="G1710" s="11" t="str">
        <f>VLOOKUP(A1710,Customer!$A$2:$H$501,7,FALSE)</f>
        <v>USA</v>
      </c>
      <c r="H1710" s="11" t="str">
        <f>PROPER(VLOOKUP(A1710,Customer!$A$1:$J$501,10,FALSE))</f>
        <v>Bronze</v>
      </c>
      <c r="I1710" s="11" t="s">
        <v>1670</v>
      </c>
      <c r="J1710" s="11" t="str">
        <f>VLOOKUP(I1710, Product!$A$2:$H$501, 2,FALSE)</f>
        <v>Tennis Ball 3-Pack</v>
      </c>
      <c r="K1710" s="11" t="str">
        <f>VLOOKUP(I1710,Product!$A$2:$H$501,3,FALSE)</f>
        <v>Sports</v>
      </c>
      <c r="L1710" s="11" t="str">
        <f>VLOOKUP(I1710, Product!$A$2:$H$501, 4,FALSE)</f>
        <v>Equipment</v>
      </c>
      <c r="M1710" s="11" t="str">
        <f>VLOOKUP(I1710, Product!$A$2:$H$501,5,FALSE)</f>
        <v>Lopez LLC</v>
      </c>
      <c r="N1710" s="12">
        <f>VLOOKUP(I1710, Product!$A$2:$I$501,8,FALSE)</f>
        <v>103.45</v>
      </c>
      <c r="O1710" s="12">
        <f>VLOOKUP(I1710, Product!$A$2:$I$501,9,FALSE)</f>
        <v>465</v>
      </c>
      <c r="P1710" s="11" t="s">
        <v>1776</v>
      </c>
      <c r="Q1710" s="11" t="str">
        <f>VLOOKUP(P1710,Store_Dim!$A$2:$E$21,2,FALSE)</f>
        <v>Benson-Elliott</v>
      </c>
      <c r="R1710" s="11" t="str">
        <f>VLOOKUP(P1710,Store_Dim!$A$2:$E$21,3,FALSE)</f>
        <v>East</v>
      </c>
      <c r="S1710" s="11" t="str">
        <f>VLOOKUP(P1710,Store_Dim!$A$2:$E$21,4,FALSE)</f>
        <v>Port Josephberg</v>
      </c>
      <c r="T1710" s="11" t="str">
        <f>VLOOKUP(P1710,Store_Dim!$A$2:$E$21,5,FALSE)</f>
        <v>Online</v>
      </c>
      <c r="U1710" s="11" t="s">
        <v>2562</v>
      </c>
      <c r="V1710" s="14">
        <f>VLOOKUP(Table1[[#This Row],[Sales_ID]],Sales!$A$2:$O$2001,2,FALSE)</f>
        <v>45526</v>
      </c>
      <c r="W1710" s="15">
        <f>VLOOKUP(Table1[[#This Row],[Sales_ID]],Sales!$A$2:$O$2001,12,FALSE)</f>
        <v>2</v>
      </c>
      <c r="X1710" s="16" t="str">
        <f>TEXT(VLOOKUP(Table1[[#This Row],[Sales_ID]],Sales!$A$2:$O$2001,13,FALSE),"₹#,##0")</f>
        <v>₹985</v>
      </c>
      <c r="Y1710" s="51">
        <f>VLOOKUP(Table1[[#This Row],[Sales_ID]],Sales!$A$2:$O$2001,14,FALSE)</f>
        <v>0.28000000000000003</v>
      </c>
      <c r="Z1710" s="11" t="str">
        <f>VLOOKUP(Table1[[#This Row],[Sales_ID]],Sales!$A$2:$O$2001,10,FALSE)</f>
        <v>COD</v>
      </c>
      <c r="AA1710" s="50">
        <f>VLOOKUP(Table1[[#This Row],[Sales_ID]],Sales!$A$2:$O$2001,15,FALSE)</f>
        <v>1419.0192</v>
      </c>
    </row>
    <row r="1711" spans="1:27" x14ac:dyDescent="0.3">
      <c r="A1711" s="11" t="s">
        <v>1310</v>
      </c>
      <c r="B1711" s="11" t="str">
        <f>PROPER(VLOOKUP(A1711,Customer!$A$2:$J$501,9,FALSE))</f>
        <v>Brittany Edwards Dds</v>
      </c>
      <c r="C1711" s="11" t="str">
        <f>PROPER(VLOOKUP(A1711,Customer!$A$2:$H$501,3,FALSE))</f>
        <v>42</v>
      </c>
      <c r="D1711" s="11" t="str">
        <f>PROPER(VLOOKUP(A1711,Customer!$A$2:$H$501,4,FALSE))</f>
        <v>Female</v>
      </c>
      <c r="E1711" s="11" t="str">
        <f>PROPER(VLOOKUP(A1711,Customer!$A$2:$H$501,5,FALSE))</f>
        <v>Aliciahaven</v>
      </c>
      <c r="F1711" s="11" t="str">
        <f>PROPER(VLOOKUP(A1711,Customer!$A$2:$H$501,6,FALSE))</f>
        <v>Kansas</v>
      </c>
      <c r="G1711" s="11" t="str">
        <f>VLOOKUP(A1711,Customer!$A$2:$H$501,7,FALSE)</f>
        <v>USA</v>
      </c>
      <c r="H1711" s="11" t="str">
        <f>PROPER(VLOOKUP(A1711,Customer!$A$1:$J$501,10,FALSE))</f>
        <v>Platinum</v>
      </c>
      <c r="I1711" s="11" t="s">
        <v>1565</v>
      </c>
      <c r="J1711" s="11" t="str">
        <f>VLOOKUP(I1711, Product!$A$2:$H$501, 2,FALSE)</f>
        <v>Adjustable Dumbbell Set</v>
      </c>
      <c r="K1711" s="11" t="str">
        <f>VLOOKUP(I1711,Product!$A$2:$H$501,3,FALSE)</f>
        <v>Sports</v>
      </c>
      <c r="L1711" s="11" t="str">
        <f>VLOOKUP(I1711, Product!$A$2:$H$501, 4,FALSE)</f>
        <v>Fitness</v>
      </c>
      <c r="M1711" s="11" t="str">
        <f>VLOOKUP(I1711, Product!$A$2:$H$501,5,FALSE)</f>
        <v>Hill PLC</v>
      </c>
      <c r="N1711" s="12">
        <f>VLOOKUP(I1711, Product!$A$2:$I$501,8,FALSE)</f>
        <v>495.72</v>
      </c>
      <c r="O1711" s="12">
        <f>VLOOKUP(I1711, Product!$A$2:$I$501,9,FALSE)</f>
        <v>323</v>
      </c>
      <c r="P1711" s="11" t="s">
        <v>1769</v>
      </c>
      <c r="Q1711" s="11" t="str">
        <f>VLOOKUP(P1711,Store_Dim!$A$2:$E$21,2,FALSE)</f>
        <v>Alexander Group</v>
      </c>
      <c r="R1711" s="11" t="str">
        <f>VLOOKUP(P1711,Store_Dim!$A$2:$E$21,3,FALSE)</f>
        <v>South</v>
      </c>
      <c r="S1711" s="11" t="str">
        <f>VLOOKUP(P1711,Store_Dim!$A$2:$E$21,4,FALSE)</f>
        <v>Port Sharon</v>
      </c>
      <c r="T1711" s="11" t="str">
        <f>VLOOKUP(P1711,Store_Dim!$A$2:$E$21,5,FALSE)</f>
        <v>Online</v>
      </c>
      <c r="U1711" s="11" t="s">
        <v>2563</v>
      </c>
      <c r="V1711" s="14">
        <f>VLOOKUP(Table1[[#This Row],[Sales_ID]],Sales!$A$2:$O$2001,2,FALSE)</f>
        <v>45756</v>
      </c>
      <c r="W1711" s="15">
        <f>VLOOKUP(Table1[[#This Row],[Sales_ID]],Sales!$A$2:$O$2001,12,FALSE)</f>
        <v>2</v>
      </c>
      <c r="X1711" s="16" t="str">
        <f>TEXT(VLOOKUP(Table1[[#This Row],[Sales_ID]],Sales!$A$2:$O$2001,13,FALSE),"₹#,##0")</f>
        <v>₹493</v>
      </c>
      <c r="Y1711" s="51">
        <f>VLOOKUP(Table1[[#This Row],[Sales_ID]],Sales!$A$2:$O$2001,14,FALSE)</f>
        <v>0.3</v>
      </c>
      <c r="Z1711" s="11" t="str">
        <f>VLOOKUP(Table1[[#This Row],[Sales_ID]],Sales!$A$2:$O$2001,10,FALSE)</f>
        <v>PayPal</v>
      </c>
      <c r="AA1711" s="50">
        <f>VLOOKUP(Table1[[#This Row],[Sales_ID]],Sales!$A$2:$O$2001,15,FALSE)</f>
        <v>689.5</v>
      </c>
    </row>
    <row r="1712" spans="1:27" x14ac:dyDescent="0.3">
      <c r="A1712" s="11" t="s">
        <v>1139</v>
      </c>
      <c r="B1712" s="11" t="str">
        <f>PROPER(VLOOKUP(A1712,Customer!$A$2:$J$501,9,FALSE))</f>
        <v>Chloe Aguilar</v>
      </c>
      <c r="C1712" s="11" t="str">
        <f>PROPER(VLOOKUP(A1712,Customer!$A$2:$H$501,3,FALSE))</f>
        <v>58</v>
      </c>
      <c r="D1712" s="11" t="str">
        <f>PROPER(VLOOKUP(A1712,Customer!$A$2:$H$501,4,FALSE))</f>
        <v>Male</v>
      </c>
      <c r="E1712" s="11" t="str">
        <f>PROPER(VLOOKUP(A1712,Customer!$A$2:$H$501,5,FALSE))</f>
        <v>Lake Johnside</v>
      </c>
      <c r="F1712" s="11" t="str">
        <f>PROPER(VLOOKUP(A1712,Customer!$A$2:$H$501,6,FALSE))</f>
        <v>Arizona</v>
      </c>
      <c r="G1712" s="11" t="str">
        <f>VLOOKUP(A1712,Customer!$A$2:$H$501,7,FALSE)</f>
        <v>USA</v>
      </c>
      <c r="H1712" s="11" t="str">
        <f>PROPER(VLOOKUP(A1712,Customer!$A$1:$J$501,10,FALSE))</f>
        <v>Bronze</v>
      </c>
      <c r="I1712" s="11" t="s">
        <v>1640</v>
      </c>
      <c r="J1712" s="11" t="str">
        <f>VLOOKUP(I1712, Product!$A$2:$H$501, 2,FALSE)</f>
        <v>Men's Winter Jacket</v>
      </c>
      <c r="K1712" s="11" t="str">
        <f>VLOOKUP(I1712,Product!$A$2:$H$501,3,FALSE)</f>
        <v>Clothing</v>
      </c>
      <c r="L1712" s="11" t="str">
        <f>VLOOKUP(I1712, Product!$A$2:$H$501, 4,FALSE)</f>
        <v>Outerwear</v>
      </c>
      <c r="M1712" s="11" t="str">
        <f>VLOOKUP(I1712, Product!$A$2:$H$501,5,FALSE)</f>
        <v>Kelly, Smith and Perez</v>
      </c>
      <c r="N1712" s="12">
        <f>VLOOKUP(I1712, Product!$A$2:$I$501,8,FALSE)</f>
        <v>167.34</v>
      </c>
      <c r="O1712" s="12">
        <f>VLOOKUP(I1712, Product!$A$2:$I$501,9,FALSE)</f>
        <v>296</v>
      </c>
      <c r="P1712" s="11" t="s">
        <v>1792</v>
      </c>
      <c r="Q1712" s="11" t="str">
        <f>VLOOKUP(P1712,Store_Dim!$A$2:$E$21,2,FALSE)</f>
        <v>Aguirre-Keller</v>
      </c>
      <c r="R1712" s="11" t="str">
        <f>VLOOKUP(P1712,Store_Dim!$A$2:$E$21,3,FALSE)</f>
        <v>South</v>
      </c>
      <c r="S1712" s="11" t="str">
        <f>VLOOKUP(P1712,Store_Dim!$A$2:$E$21,4,FALSE)</f>
        <v>Lake Michael</v>
      </c>
      <c r="T1712" s="11" t="str">
        <f>VLOOKUP(P1712,Store_Dim!$A$2:$E$21,5,FALSE)</f>
        <v>Online</v>
      </c>
      <c r="U1712" s="11" t="s">
        <v>2564</v>
      </c>
      <c r="V1712" s="14">
        <f>VLOOKUP(Table1[[#This Row],[Sales_ID]],Sales!$A$2:$O$2001,2,FALSE)</f>
        <v>45657</v>
      </c>
      <c r="W1712" s="15">
        <f>VLOOKUP(Table1[[#This Row],[Sales_ID]],Sales!$A$2:$O$2001,12,FALSE)</f>
        <v>2</v>
      </c>
      <c r="X1712" s="16" t="str">
        <f>TEXT(VLOOKUP(Table1[[#This Row],[Sales_ID]],Sales!$A$2:$O$2001,13,FALSE),"₹#,##0")</f>
        <v>₹214</v>
      </c>
      <c r="Y1712" s="51">
        <f>VLOOKUP(Table1[[#This Row],[Sales_ID]],Sales!$A$2:$O$2001,14,FALSE)</f>
        <v>0.28000000000000003</v>
      </c>
      <c r="Z1712" s="11" t="str">
        <f>VLOOKUP(Table1[[#This Row],[Sales_ID]],Sales!$A$2:$O$2001,10,FALSE)</f>
        <v>PayPal</v>
      </c>
      <c r="AA1712" s="50">
        <f>VLOOKUP(Table1[[#This Row],[Sales_ID]],Sales!$A$2:$O$2001,15,FALSE)</f>
        <v>307.71359999999999</v>
      </c>
    </row>
    <row r="1713" spans="1:27" x14ac:dyDescent="0.3">
      <c r="A1713" s="11" t="s">
        <v>241</v>
      </c>
      <c r="B1713" s="11" t="str">
        <f>PROPER(VLOOKUP(A1713,Customer!$A$2:$J$501,9,FALSE))</f>
        <v>Michael Thomas</v>
      </c>
      <c r="C1713" s="11" t="str">
        <f>PROPER(VLOOKUP(A1713,Customer!$A$2:$H$501,3,FALSE))</f>
        <v>21</v>
      </c>
      <c r="D1713" s="11" t="str">
        <f>PROPER(VLOOKUP(A1713,Customer!$A$2:$H$501,4,FALSE))</f>
        <v>Female</v>
      </c>
      <c r="E1713" s="11" t="str">
        <f>PROPER(VLOOKUP(A1713,Customer!$A$2:$H$501,5,FALSE))</f>
        <v>Woodmouth</v>
      </c>
      <c r="F1713" s="11" t="str">
        <f>PROPER(VLOOKUP(A1713,Customer!$A$2:$H$501,6,FALSE))</f>
        <v>Nevada</v>
      </c>
      <c r="G1713" s="11" t="str">
        <f>VLOOKUP(A1713,Customer!$A$2:$H$501,7,FALSE)</f>
        <v>USA</v>
      </c>
      <c r="H1713" s="11" t="str">
        <f>PROPER(VLOOKUP(A1713,Customer!$A$1:$J$501,10,FALSE))</f>
        <v>Silver</v>
      </c>
      <c r="I1713" s="11" t="s">
        <v>1588</v>
      </c>
      <c r="J1713" s="11" t="str">
        <f>VLOOKUP(I1713, Product!$A$2:$H$501, 2,FALSE)</f>
        <v>Outdoor Sports Water Bottle</v>
      </c>
      <c r="K1713" s="11" t="str">
        <f>VLOOKUP(I1713,Product!$A$2:$H$501,3,FALSE)</f>
        <v>Sports</v>
      </c>
      <c r="L1713" s="11" t="str">
        <f>VLOOKUP(I1713, Product!$A$2:$H$501, 4,FALSE)</f>
        <v>Accessories</v>
      </c>
      <c r="M1713" s="11" t="str">
        <f>VLOOKUP(I1713, Product!$A$2:$H$501,5,FALSE)</f>
        <v>Soto-Ellis</v>
      </c>
      <c r="N1713" s="12">
        <f>VLOOKUP(I1713, Product!$A$2:$I$501,8,FALSE)</f>
        <v>131.51</v>
      </c>
      <c r="O1713" s="12">
        <f>VLOOKUP(I1713, Product!$A$2:$I$501,9,FALSE)</f>
        <v>281.95833333333331</v>
      </c>
      <c r="P1713" s="11" t="s">
        <v>1782</v>
      </c>
      <c r="Q1713" s="11" t="str">
        <f>VLOOKUP(P1713,Store_Dim!$A$2:$E$21,2,FALSE)</f>
        <v>Bean, Jones and Park</v>
      </c>
      <c r="R1713" s="11" t="str">
        <f>VLOOKUP(P1713,Store_Dim!$A$2:$E$21,3,FALSE)</f>
        <v>West</v>
      </c>
      <c r="S1713" s="11" t="str">
        <f>VLOOKUP(P1713,Store_Dim!$A$2:$E$21,4,FALSE)</f>
        <v>Thompsonborough</v>
      </c>
      <c r="T1713" s="11" t="str">
        <f>VLOOKUP(P1713,Store_Dim!$A$2:$E$21,5,FALSE)</f>
        <v>Online</v>
      </c>
      <c r="U1713" s="11" t="s">
        <v>2565</v>
      </c>
      <c r="V1713" s="14">
        <f>VLOOKUP(Table1[[#This Row],[Sales_ID]],Sales!$A$2:$O$2001,2,FALSE)</f>
        <v>45716</v>
      </c>
      <c r="W1713" s="15">
        <f>VLOOKUP(Table1[[#This Row],[Sales_ID]],Sales!$A$2:$O$2001,12,FALSE)</f>
        <v>4</v>
      </c>
      <c r="X1713" s="16" t="str">
        <f>TEXT(VLOOKUP(Table1[[#This Row],[Sales_ID]],Sales!$A$2:$O$2001,13,FALSE),"₹#,##0")</f>
        <v>₹619</v>
      </c>
      <c r="Y1713" s="51">
        <f>VLOOKUP(Table1[[#This Row],[Sales_ID]],Sales!$A$2:$O$2001,14,FALSE)</f>
        <v>0.08</v>
      </c>
      <c r="Z1713" s="11" t="str">
        <f>VLOOKUP(Table1[[#This Row],[Sales_ID]],Sales!$A$2:$O$2001,10,FALSE)</f>
        <v>PayPal</v>
      </c>
      <c r="AA1713" s="50">
        <f>VLOOKUP(Table1[[#This Row],[Sales_ID]],Sales!$A$2:$O$2001,15,FALSE)</f>
        <v>2277.2944000000002</v>
      </c>
    </row>
    <row r="1714" spans="1:27" x14ac:dyDescent="0.3">
      <c r="A1714" s="11" t="s">
        <v>869</v>
      </c>
      <c r="B1714" s="11" t="str">
        <f>PROPER(VLOOKUP(A1714,Customer!$A$2:$J$501,9,FALSE))</f>
        <v>Samantha Robinson</v>
      </c>
      <c r="C1714" s="11" t="str">
        <f>PROPER(VLOOKUP(A1714,Customer!$A$2:$H$501,3,FALSE))</f>
        <v>23</v>
      </c>
      <c r="D1714" s="11" t="str">
        <f>PROPER(VLOOKUP(A1714,Customer!$A$2:$H$501,4,FALSE))</f>
        <v>Male</v>
      </c>
      <c r="E1714" s="11" t="str">
        <f>PROPER(VLOOKUP(A1714,Customer!$A$2:$H$501,5,FALSE))</f>
        <v>North Roy</v>
      </c>
      <c r="F1714" s="11" t="str">
        <f>PROPER(VLOOKUP(A1714,Customer!$A$2:$H$501,6,FALSE))</f>
        <v>Mississippi</v>
      </c>
      <c r="G1714" s="11" t="str">
        <f>VLOOKUP(A1714,Customer!$A$2:$H$501,7,FALSE)</f>
        <v>USA</v>
      </c>
      <c r="H1714" s="11" t="str">
        <f>PROPER(VLOOKUP(A1714,Customer!$A$1:$J$501,10,FALSE))</f>
        <v>Bronze</v>
      </c>
      <c r="I1714" s="11" t="s">
        <v>1588</v>
      </c>
      <c r="J1714" s="11" t="str">
        <f>VLOOKUP(I1714, Product!$A$2:$H$501, 2,FALSE)</f>
        <v>Outdoor Sports Water Bottle</v>
      </c>
      <c r="K1714" s="11" t="str">
        <f>VLOOKUP(I1714,Product!$A$2:$H$501,3,FALSE)</f>
        <v>Sports</v>
      </c>
      <c r="L1714" s="11" t="str">
        <f>VLOOKUP(I1714, Product!$A$2:$H$501, 4,FALSE)</f>
        <v>Accessories</v>
      </c>
      <c r="M1714" s="11" t="str">
        <f>VLOOKUP(I1714, Product!$A$2:$H$501,5,FALSE)</f>
        <v>Soto-Ellis</v>
      </c>
      <c r="N1714" s="12">
        <f>VLOOKUP(I1714, Product!$A$2:$I$501,8,FALSE)</f>
        <v>131.51</v>
      </c>
      <c r="O1714" s="12">
        <f>VLOOKUP(I1714, Product!$A$2:$I$501,9,FALSE)</f>
        <v>281.95833333333331</v>
      </c>
      <c r="P1714" s="11" t="s">
        <v>1782</v>
      </c>
      <c r="Q1714" s="11" t="str">
        <f>VLOOKUP(P1714,Store_Dim!$A$2:$E$21,2,FALSE)</f>
        <v>Bean, Jones and Park</v>
      </c>
      <c r="R1714" s="11" t="str">
        <f>VLOOKUP(P1714,Store_Dim!$A$2:$E$21,3,FALSE)</f>
        <v>West</v>
      </c>
      <c r="S1714" s="11" t="str">
        <f>VLOOKUP(P1714,Store_Dim!$A$2:$E$21,4,FALSE)</f>
        <v>Thompsonborough</v>
      </c>
      <c r="T1714" s="11" t="str">
        <f>VLOOKUP(P1714,Store_Dim!$A$2:$E$21,5,FALSE)</f>
        <v>Online</v>
      </c>
      <c r="U1714" s="11" t="s">
        <v>1900</v>
      </c>
      <c r="V1714" s="14">
        <f>VLOOKUP(Table1[[#This Row],[Sales_ID]],Sales!$A$2:$O$2001,2,FALSE)</f>
        <v>45942</v>
      </c>
      <c r="W1714" s="15">
        <f>VLOOKUP(Table1[[#This Row],[Sales_ID]],Sales!$A$2:$O$2001,12,FALSE)</f>
        <v>1</v>
      </c>
      <c r="X1714" s="16" t="str">
        <f>TEXT(VLOOKUP(Table1[[#This Row],[Sales_ID]],Sales!$A$2:$O$2001,13,FALSE),"₹#,##0")</f>
        <v>₹185</v>
      </c>
      <c r="Y1714" s="51">
        <f>VLOOKUP(Table1[[#This Row],[Sales_ID]],Sales!$A$2:$O$2001,14,FALSE)</f>
        <v>0.1</v>
      </c>
      <c r="Z1714" s="11" t="str">
        <f>VLOOKUP(Table1[[#This Row],[Sales_ID]],Sales!$A$2:$O$2001,10,FALSE)</f>
        <v>COD</v>
      </c>
      <c r="AA1714" s="50">
        <f>VLOOKUP(Table1[[#This Row],[Sales_ID]],Sales!$A$2:$O$2001,15,FALSE)</f>
        <v>166.482</v>
      </c>
    </row>
    <row r="1715" spans="1:27" x14ac:dyDescent="0.3">
      <c r="A1715" s="11" t="s">
        <v>335</v>
      </c>
      <c r="B1715" s="11" t="str">
        <f>PROPER(VLOOKUP(A1715,Customer!$A$2:$J$501,9,FALSE))</f>
        <v>Christy Vasquez</v>
      </c>
      <c r="C1715" s="11" t="str">
        <f>PROPER(VLOOKUP(A1715,Customer!$A$2:$H$501,3,FALSE))</f>
        <v>28</v>
      </c>
      <c r="D1715" s="11" t="str">
        <f>PROPER(VLOOKUP(A1715,Customer!$A$2:$H$501,4,FALSE))</f>
        <v>Female</v>
      </c>
      <c r="E1715" s="11" t="str">
        <f>PROPER(VLOOKUP(A1715,Customer!$A$2:$H$501,5,FALSE))</f>
        <v>Port Travisstad</v>
      </c>
      <c r="F1715" s="11" t="str">
        <f>PROPER(VLOOKUP(A1715,Customer!$A$2:$H$501,6,FALSE))</f>
        <v>South Carolina</v>
      </c>
      <c r="G1715" s="11" t="str">
        <f>VLOOKUP(A1715,Customer!$A$2:$H$501,7,FALSE)</f>
        <v>USA</v>
      </c>
      <c r="H1715" s="11" t="str">
        <f>PROPER(VLOOKUP(A1715,Customer!$A$1:$J$501,10,FALSE))</f>
        <v>Gold</v>
      </c>
      <c r="I1715" s="11" t="s">
        <v>1666</v>
      </c>
      <c r="J1715" s="11" t="str">
        <f>VLOOKUP(I1715, Product!$A$2:$H$501, 2,FALSE)</f>
        <v>Men's Hair Styling Gel</v>
      </c>
      <c r="K1715" s="11" t="str">
        <f>VLOOKUP(I1715,Product!$A$2:$H$501,3,FALSE)</f>
        <v>Beauty</v>
      </c>
      <c r="L1715" s="11" t="str">
        <f>VLOOKUP(I1715, Product!$A$2:$H$501, 4,FALSE)</f>
        <v>Haircare</v>
      </c>
      <c r="M1715" s="11" t="str">
        <f>VLOOKUP(I1715, Product!$A$2:$H$501,5,FALSE)</f>
        <v>Cline-Mccarthy</v>
      </c>
      <c r="N1715" s="12">
        <f>VLOOKUP(I1715, Product!$A$2:$I$501,8,FALSE)</f>
        <v>17.309999999999999</v>
      </c>
      <c r="O1715" s="12">
        <f>VLOOKUP(I1715, Product!$A$2:$I$501,9,FALSE)</f>
        <v>399</v>
      </c>
      <c r="P1715" s="11" t="s">
        <v>1792</v>
      </c>
      <c r="Q1715" s="11" t="str">
        <f>VLOOKUP(P1715,Store_Dim!$A$2:$E$21,2,FALSE)</f>
        <v>Aguirre-Keller</v>
      </c>
      <c r="R1715" s="11" t="str">
        <f>VLOOKUP(P1715,Store_Dim!$A$2:$E$21,3,FALSE)</f>
        <v>South</v>
      </c>
      <c r="S1715" s="11" t="str">
        <f>VLOOKUP(P1715,Store_Dim!$A$2:$E$21,4,FALSE)</f>
        <v>Lake Michael</v>
      </c>
      <c r="T1715" s="11" t="str">
        <f>VLOOKUP(P1715,Store_Dim!$A$2:$E$21,5,FALSE)</f>
        <v>Online</v>
      </c>
      <c r="U1715" s="11" t="s">
        <v>2566</v>
      </c>
      <c r="V1715" s="14">
        <f>VLOOKUP(Table1[[#This Row],[Sales_ID]],Sales!$A$2:$O$2001,2,FALSE)</f>
        <v>45313</v>
      </c>
      <c r="W1715" s="15">
        <f>VLOOKUP(Table1[[#This Row],[Sales_ID]],Sales!$A$2:$O$2001,12,FALSE)</f>
        <v>2</v>
      </c>
      <c r="X1715" s="16" t="str">
        <f>TEXT(VLOOKUP(Table1[[#This Row],[Sales_ID]],Sales!$A$2:$O$2001,13,FALSE),"₹#,##0")</f>
        <v>₹81</v>
      </c>
      <c r="Y1715" s="51">
        <f>VLOOKUP(Table1[[#This Row],[Sales_ID]],Sales!$A$2:$O$2001,14,FALSE)</f>
        <v>0.16</v>
      </c>
      <c r="Z1715" s="11" t="str">
        <f>VLOOKUP(Table1[[#This Row],[Sales_ID]],Sales!$A$2:$O$2001,10,FALSE)</f>
        <v>PayPal</v>
      </c>
      <c r="AA1715" s="50">
        <f>VLOOKUP(Table1[[#This Row],[Sales_ID]],Sales!$A$2:$O$2001,15,FALSE)</f>
        <v>136.34880000000001</v>
      </c>
    </row>
    <row r="1716" spans="1:27" x14ac:dyDescent="0.3">
      <c r="A1716" s="11" t="s">
        <v>20</v>
      </c>
      <c r="B1716" s="11" t="str">
        <f>PROPER(VLOOKUP(A1716,Customer!$A$2:$J$501,9,FALSE))</f>
        <v>Dr. Benjamin Price</v>
      </c>
      <c r="C1716" s="11" t="str">
        <f>PROPER(VLOOKUP(A1716,Customer!$A$2:$H$501,3,FALSE))</f>
        <v>29</v>
      </c>
      <c r="D1716" s="11" t="str">
        <f>PROPER(VLOOKUP(A1716,Customer!$A$2:$H$501,4,FALSE))</f>
        <v>Female</v>
      </c>
      <c r="E1716" s="11" t="str">
        <f>PROPER(VLOOKUP(A1716,Customer!$A$2:$H$501,5,FALSE))</f>
        <v>Kylebury</v>
      </c>
      <c r="F1716" s="11" t="str">
        <f>PROPER(VLOOKUP(A1716,Customer!$A$2:$H$501,6,FALSE))</f>
        <v>Alabama</v>
      </c>
      <c r="G1716" s="11" t="str">
        <f>VLOOKUP(A1716,Customer!$A$2:$H$501,7,FALSE)</f>
        <v>USA</v>
      </c>
      <c r="H1716" s="11" t="str">
        <f>PROPER(VLOOKUP(A1716,Customer!$A$1:$J$501,10,FALSE))</f>
        <v>Platinum</v>
      </c>
      <c r="I1716" s="11" t="s">
        <v>1720</v>
      </c>
      <c r="J1716" s="11" t="str">
        <f>VLOOKUP(I1716, Product!$A$2:$H$501, 2,FALSE)</f>
        <v>Kitchen Cutting Board</v>
      </c>
      <c r="K1716" s="11" t="str">
        <f>VLOOKUP(I1716,Product!$A$2:$H$501,3,FALSE)</f>
        <v>Home</v>
      </c>
      <c r="L1716" s="11" t="str">
        <f>VLOOKUP(I1716, Product!$A$2:$H$501, 4,FALSE)</f>
        <v>Kitchen</v>
      </c>
      <c r="M1716" s="11" t="str">
        <f>VLOOKUP(I1716, Product!$A$2:$H$501,5,FALSE)</f>
        <v>Taylor, Dodson and Johnston</v>
      </c>
      <c r="N1716" s="12">
        <f>VLOOKUP(I1716, Product!$A$2:$I$501,8,FALSE)</f>
        <v>176.07</v>
      </c>
      <c r="O1716" s="12">
        <f>VLOOKUP(I1716, Product!$A$2:$I$501,9,FALSE)</f>
        <v>82</v>
      </c>
      <c r="P1716" s="11" t="s">
        <v>1786</v>
      </c>
      <c r="Q1716" s="11" t="str">
        <f>VLOOKUP(P1716,Store_Dim!$A$2:$E$21,2,FALSE)</f>
        <v>Moore, Padilla and Butler</v>
      </c>
      <c r="R1716" s="11" t="str">
        <f>VLOOKUP(P1716,Store_Dim!$A$2:$E$21,3,FALSE)</f>
        <v>South</v>
      </c>
      <c r="S1716" s="11" t="str">
        <f>VLOOKUP(P1716,Store_Dim!$A$2:$E$21,4,FALSE)</f>
        <v>East Johnstad</v>
      </c>
      <c r="T1716" s="11" t="str">
        <f>VLOOKUP(P1716,Store_Dim!$A$2:$E$21,5,FALSE)</f>
        <v>Flagship</v>
      </c>
      <c r="U1716" s="11" t="s">
        <v>2567</v>
      </c>
      <c r="V1716" s="14">
        <f>VLOOKUP(Table1[[#This Row],[Sales_ID]],Sales!$A$2:$O$2001,2,FALSE)</f>
        <v>45372</v>
      </c>
      <c r="W1716" s="15">
        <f>VLOOKUP(Table1[[#This Row],[Sales_ID]],Sales!$A$2:$O$2001,12,FALSE)</f>
        <v>1</v>
      </c>
      <c r="X1716" s="16" t="str">
        <f>TEXT(VLOOKUP(Table1[[#This Row],[Sales_ID]],Sales!$A$2:$O$2001,13,FALSE),"₹#,##0")</f>
        <v>₹432</v>
      </c>
      <c r="Y1716" s="51">
        <f>VLOOKUP(Table1[[#This Row],[Sales_ID]],Sales!$A$2:$O$2001,14,FALSE)</f>
        <v>0.09</v>
      </c>
      <c r="Z1716" s="11" t="str">
        <f>VLOOKUP(Table1[[#This Row],[Sales_ID]],Sales!$A$2:$O$2001,10,FALSE)</f>
        <v>Credit Card</v>
      </c>
      <c r="AA1716" s="50">
        <f>VLOOKUP(Table1[[#This Row],[Sales_ID]],Sales!$A$2:$O$2001,15,FALSE)</f>
        <v>392.83789999999999</v>
      </c>
    </row>
    <row r="1717" spans="1:27" x14ac:dyDescent="0.3">
      <c r="A1717" s="11" t="s">
        <v>1260</v>
      </c>
      <c r="B1717" s="11" t="str">
        <f>PROPER(VLOOKUP(A1717,Customer!$A$2:$J$501,9,FALSE))</f>
        <v>Eric Wolfe</v>
      </c>
      <c r="C1717" s="11" t="str">
        <f>PROPER(VLOOKUP(A1717,Customer!$A$2:$H$501,3,FALSE))</f>
        <v>18</v>
      </c>
      <c r="D1717" s="11" t="str">
        <f>PROPER(VLOOKUP(A1717,Customer!$A$2:$H$501,4,FALSE))</f>
        <v>Female</v>
      </c>
      <c r="E1717" s="11" t="str">
        <f>PROPER(VLOOKUP(A1717,Customer!$A$2:$H$501,5,FALSE))</f>
        <v>Garciaview</v>
      </c>
      <c r="F1717" s="11" t="str">
        <f>PROPER(VLOOKUP(A1717,Customer!$A$2:$H$501,6,FALSE))</f>
        <v>Louisiana</v>
      </c>
      <c r="G1717" s="11" t="str">
        <f>VLOOKUP(A1717,Customer!$A$2:$H$501,7,FALSE)</f>
        <v>USA</v>
      </c>
      <c r="H1717" s="11" t="str">
        <f>PROPER(VLOOKUP(A1717,Customer!$A$1:$J$501,10,FALSE))</f>
        <v>Gold</v>
      </c>
      <c r="I1717" s="11" t="s">
        <v>1584</v>
      </c>
      <c r="J1717" s="11" t="str">
        <f>VLOOKUP(I1717, Product!$A$2:$H$501, 2,FALSE)</f>
        <v>Women's Denim Jeans</v>
      </c>
      <c r="K1717" s="11" t="str">
        <f>VLOOKUP(I1717,Product!$A$2:$H$501,3,FALSE)</f>
        <v>Clothing</v>
      </c>
      <c r="L1717" s="11" t="str">
        <f>VLOOKUP(I1717, Product!$A$2:$H$501, 4,FALSE)</f>
        <v>Bottoms</v>
      </c>
      <c r="M1717" s="11" t="str">
        <f>VLOOKUP(I1717, Product!$A$2:$H$501,5,FALSE)</f>
        <v>Guerra-Hendrix</v>
      </c>
      <c r="N1717" s="12">
        <f>VLOOKUP(I1717, Product!$A$2:$I$501,8,FALSE)</f>
        <v>265.73266666666666</v>
      </c>
      <c r="O1717" s="12">
        <f>VLOOKUP(I1717, Product!$A$2:$I$501,9,FALSE)</f>
        <v>343</v>
      </c>
      <c r="P1717" s="11" t="s">
        <v>1773</v>
      </c>
      <c r="Q1717" s="11" t="str">
        <f>VLOOKUP(P1717,Store_Dim!$A$2:$E$21,2,FALSE)</f>
        <v>Gray Ltd</v>
      </c>
      <c r="R1717" s="11" t="str">
        <f>VLOOKUP(P1717,Store_Dim!$A$2:$E$21,3,FALSE)</f>
        <v>North</v>
      </c>
      <c r="S1717" s="11" t="str">
        <f>VLOOKUP(P1717,Store_Dim!$A$2:$E$21,4,FALSE)</f>
        <v>New Michaelchester</v>
      </c>
      <c r="T1717" s="11" t="str">
        <f>VLOOKUP(P1717,Store_Dim!$A$2:$E$21,5,FALSE)</f>
        <v>Outlet</v>
      </c>
      <c r="U1717" s="11" t="s">
        <v>2568</v>
      </c>
      <c r="V1717" s="14">
        <f>VLOOKUP(Table1[[#This Row],[Sales_ID]],Sales!$A$2:$O$2001,2,FALSE)</f>
        <v>45648</v>
      </c>
      <c r="W1717" s="15">
        <f>VLOOKUP(Table1[[#This Row],[Sales_ID]],Sales!$A$2:$O$2001,12,FALSE)</f>
        <v>3</v>
      </c>
      <c r="X1717" s="16" t="str">
        <f>TEXT(VLOOKUP(Table1[[#This Row],[Sales_ID]],Sales!$A$2:$O$2001,13,FALSE),"₹#,##0")</f>
        <v>₹439</v>
      </c>
      <c r="Y1717" s="51">
        <f>VLOOKUP(Table1[[#This Row],[Sales_ID]],Sales!$A$2:$O$2001,14,FALSE)</f>
        <v>0.28999999999999998</v>
      </c>
      <c r="Z1717" s="11" t="str">
        <f>VLOOKUP(Table1[[#This Row],[Sales_ID]],Sales!$A$2:$O$2001,10,FALSE)</f>
        <v>PayPal</v>
      </c>
      <c r="AA1717" s="50">
        <f>VLOOKUP(Table1[[#This Row],[Sales_ID]],Sales!$A$2:$O$2001,15,FALSE)</f>
        <v>934.32449999999983</v>
      </c>
    </row>
    <row r="1718" spans="1:27" x14ac:dyDescent="0.3">
      <c r="A1718" s="11" t="s">
        <v>571</v>
      </c>
      <c r="B1718" s="11" t="str">
        <f>PROPER(VLOOKUP(A1718,Customer!$A$2:$J$501,9,FALSE))</f>
        <v>Thomas Rhodes</v>
      </c>
      <c r="C1718" s="11" t="str">
        <f>PROPER(VLOOKUP(A1718,Customer!$A$2:$H$501,3,FALSE))</f>
        <v>41</v>
      </c>
      <c r="D1718" s="11" t="str">
        <f>PROPER(VLOOKUP(A1718,Customer!$A$2:$H$501,4,FALSE))</f>
        <v>Female</v>
      </c>
      <c r="E1718" s="11" t="str">
        <f>PROPER(VLOOKUP(A1718,Customer!$A$2:$H$501,5,FALSE))</f>
        <v>Port Richard</v>
      </c>
      <c r="F1718" s="11" t="str">
        <f>PROPER(VLOOKUP(A1718,Customer!$A$2:$H$501,6,FALSE))</f>
        <v>West Virginia</v>
      </c>
      <c r="G1718" s="11" t="str">
        <f>VLOOKUP(A1718,Customer!$A$2:$H$501,7,FALSE)</f>
        <v>USA</v>
      </c>
      <c r="H1718" s="11" t="str">
        <f>PROPER(VLOOKUP(A1718,Customer!$A$1:$J$501,10,FALSE))</f>
        <v>Bronze</v>
      </c>
      <c r="I1718" s="11" t="s">
        <v>1706</v>
      </c>
      <c r="J1718" s="11" t="str">
        <f>VLOOKUP(I1718, Product!$A$2:$H$501, 2,FALSE)</f>
        <v>Decorative Lamp Shade</v>
      </c>
      <c r="K1718" s="11" t="str">
        <f>VLOOKUP(I1718,Product!$A$2:$H$501,3,FALSE)</f>
        <v>Home</v>
      </c>
      <c r="L1718" s="11" t="str">
        <f>VLOOKUP(I1718, Product!$A$2:$H$501, 4,FALSE)</f>
        <v>Lighting</v>
      </c>
      <c r="M1718" s="11" t="str">
        <f>VLOOKUP(I1718, Product!$A$2:$H$501,5,FALSE)</f>
        <v>Ramirez-Hanson</v>
      </c>
      <c r="N1718" s="12">
        <f>VLOOKUP(I1718, Product!$A$2:$I$501,8,FALSE)</f>
        <v>228.53</v>
      </c>
      <c r="O1718" s="12">
        <f>VLOOKUP(I1718, Product!$A$2:$I$501,9,FALSE)</f>
        <v>469</v>
      </c>
      <c r="P1718" s="11" t="s">
        <v>1766</v>
      </c>
      <c r="Q1718" s="11" t="str">
        <f>VLOOKUP(P1718,Store_Dim!$A$2:$E$21,2,FALSE)</f>
        <v>Johnson-Wright</v>
      </c>
      <c r="R1718" s="11" t="str">
        <f>VLOOKUP(P1718,Store_Dim!$A$2:$E$21,3,FALSE)</f>
        <v>North</v>
      </c>
      <c r="S1718" s="11" t="str">
        <f>VLOOKUP(P1718,Store_Dim!$A$2:$E$21,4,FALSE)</f>
        <v>Hoodberg</v>
      </c>
      <c r="T1718" s="11" t="str">
        <f>VLOOKUP(P1718,Store_Dim!$A$2:$E$21,5,FALSE)</f>
        <v>Outlet</v>
      </c>
      <c r="U1718" s="11" t="s">
        <v>2569</v>
      </c>
      <c r="V1718" s="14">
        <f>VLOOKUP(Table1[[#This Row],[Sales_ID]],Sales!$A$2:$O$2001,2,FALSE)</f>
        <v>45384</v>
      </c>
      <c r="W1718" s="15">
        <f>VLOOKUP(Table1[[#This Row],[Sales_ID]],Sales!$A$2:$O$2001,12,FALSE)</f>
        <v>3</v>
      </c>
      <c r="X1718" s="16" t="str">
        <f>TEXT(VLOOKUP(Table1[[#This Row],[Sales_ID]],Sales!$A$2:$O$2001,13,FALSE),"₹#,##0")</f>
        <v>₹339</v>
      </c>
      <c r="Y1718" s="51">
        <f>VLOOKUP(Table1[[#This Row],[Sales_ID]],Sales!$A$2:$O$2001,14,FALSE)</f>
        <v>0.26</v>
      </c>
      <c r="Z1718" s="11" t="str">
        <f>VLOOKUP(Table1[[#This Row],[Sales_ID]],Sales!$A$2:$O$2001,10,FALSE)</f>
        <v>Credit Card</v>
      </c>
      <c r="AA1718" s="50">
        <f>VLOOKUP(Table1[[#This Row],[Sales_ID]],Sales!$A$2:$O$2001,15,FALSE)</f>
        <v>753.49019999999996</v>
      </c>
    </row>
    <row r="1719" spans="1:27" x14ac:dyDescent="0.3">
      <c r="A1719" s="11" t="s">
        <v>1449</v>
      </c>
      <c r="B1719" s="11" t="str">
        <f>PROPER(VLOOKUP(A1719,Customer!$A$2:$J$501,9,FALSE))</f>
        <v>Manuel Fisher</v>
      </c>
      <c r="C1719" s="11" t="str">
        <f>PROPER(VLOOKUP(A1719,Customer!$A$2:$H$501,3,FALSE))</f>
        <v>21</v>
      </c>
      <c r="D1719" s="11" t="str">
        <f>PROPER(VLOOKUP(A1719,Customer!$A$2:$H$501,4,FALSE))</f>
        <v>Female</v>
      </c>
      <c r="E1719" s="11" t="str">
        <f>PROPER(VLOOKUP(A1719,Customer!$A$2:$H$501,5,FALSE))</f>
        <v>Kanebury</v>
      </c>
      <c r="F1719" s="11" t="str">
        <f>PROPER(VLOOKUP(A1719,Customer!$A$2:$H$501,6,FALSE))</f>
        <v>New Hampshire</v>
      </c>
      <c r="G1719" s="11" t="str">
        <f>VLOOKUP(A1719,Customer!$A$2:$H$501,7,FALSE)</f>
        <v>USA</v>
      </c>
      <c r="H1719" s="11" t="str">
        <f>PROPER(VLOOKUP(A1719,Customer!$A$1:$J$501,10,FALSE))</f>
        <v>Gold</v>
      </c>
      <c r="I1719" s="11" t="s">
        <v>1706</v>
      </c>
      <c r="J1719" s="11" t="str">
        <f>VLOOKUP(I1719, Product!$A$2:$H$501, 2,FALSE)</f>
        <v>Decorative Lamp Shade</v>
      </c>
      <c r="K1719" s="11" t="str">
        <f>VLOOKUP(I1719,Product!$A$2:$H$501,3,FALSE)</f>
        <v>Home</v>
      </c>
      <c r="L1719" s="11" t="str">
        <f>VLOOKUP(I1719, Product!$A$2:$H$501, 4,FALSE)</f>
        <v>Lighting</v>
      </c>
      <c r="M1719" s="11" t="str">
        <f>VLOOKUP(I1719, Product!$A$2:$H$501,5,FALSE)</f>
        <v>Ramirez-Hanson</v>
      </c>
      <c r="N1719" s="12">
        <f>VLOOKUP(I1719, Product!$A$2:$I$501,8,FALSE)</f>
        <v>228.53</v>
      </c>
      <c r="O1719" s="12">
        <f>VLOOKUP(I1719, Product!$A$2:$I$501,9,FALSE)</f>
        <v>469</v>
      </c>
      <c r="P1719" s="11" t="s">
        <v>1786</v>
      </c>
      <c r="Q1719" s="11" t="str">
        <f>VLOOKUP(P1719,Store_Dim!$A$2:$E$21,2,FALSE)</f>
        <v>Moore, Padilla and Butler</v>
      </c>
      <c r="R1719" s="11" t="str">
        <f>VLOOKUP(P1719,Store_Dim!$A$2:$E$21,3,FALSE)</f>
        <v>South</v>
      </c>
      <c r="S1719" s="11" t="str">
        <f>VLOOKUP(P1719,Store_Dim!$A$2:$E$21,4,FALSE)</f>
        <v>East Johnstad</v>
      </c>
      <c r="T1719" s="11" t="str">
        <f>VLOOKUP(P1719,Store_Dim!$A$2:$E$21,5,FALSE)</f>
        <v>Flagship</v>
      </c>
      <c r="U1719" s="11" t="s">
        <v>2570</v>
      </c>
      <c r="V1719" s="14">
        <f>VLOOKUP(Table1[[#This Row],[Sales_ID]],Sales!$A$2:$O$2001,2,FALSE)</f>
        <v>45687</v>
      </c>
      <c r="W1719" s="15">
        <f>VLOOKUP(Table1[[#This Row],[Sales_ID]],Sales!$A$2:$O$2001,12,FALSE)</f>
        <v>4</v>
      </c>
      <c r="X1719" s="16" t="str">
        <f>TEXT(VLOOKUP(Table1[[#This Row],[Sales_ID]],Sales!$A$2:$O$2001,13,FALSE),"₹#,##0")</f>
        <v>₹848</v>
      </c>
      <c r="Y1719" s="51">
        <f>VLOOKUP(Table1[[#This Row],[Sales_ID]],Sales!$A$2:$O$2001,14,FALSE)</f>
        <v>0.21</v>
      </c>
      <c r="Z1719" s="11" t="str">
        <f>VLOOKUP(Table1[[#This Row],[Sales_ID]],Sales!$A$2:$O$2001,10,FALSE)</f>
        <v>COD</v>
      </c>
      <c r="AA1719" s="50">
        <f>VLOOKUP(Table1[[#This Row],[Sales_ID]],Sales!$A$2:$O$2001,15,FALSE)</f>
        <v>2681.1651999999999</v>
      </c>
    </row>
    <row r="1720" spans="1:27" x14ac:dyDescent="0.3">
      <c r="A1720" s="11" t="s">
        <v>631</v>
      </c>
      <c r="B1720" s="11" t="str">
        <f>PROPER(VLOOKUP(A1720,Customer!$A$2:$J$501,9,FALSE))</f>
        <v>Jacob Wood</v>
      </c>
      <c r="C1720" s="11" t="str">
        <f>PROPER(VLOOKUP(A1720,Customer!$A$2:$H$501,3,FALSE))</f>
        <v>26</v>
      </c>
      <c r="D1720" s="11" t="str">
        <f>PROPER(VLOOKUP(A1720,Customer!$A$2:$H$501,4,FALSE))</f>
        <v>Male</v>
      </c>
      <c r="E1720" s="11" t="str">
        <f>PROPER(VLOOKUP(A1720,Customer!$A$2:$H$501,5,FALSE))</f>
        <v>Lake Samanthafort</v>
      </c>
      <c r="F1720" s="11" t="str">
        <f>PROPER(VLOOKUP(A1720,Customer!$A$2:$H$501,6,FALSE))</f>
        <v>Idaho</v>
      </c>
      <c r="G1720" s="11" t="str">
        <f>VLOOKUP(A1720,Customer!$A$2:$H$501,7,FALSE)</f>
        <v>USA</v>
      </c>
      <c r="H1720" s="11" t="str">
        <f>PROPER(VLOOKUP(A1720,Customer!$A$1:$J$501,10,FALSE))</f>
        <v>Gold</v>
      </c>
      <c r="I1720" s="11" t="s">
        <v>1682</v>
      </c>
      <c r="J1720" s="11" t="str">
        <f>VLOOKUP(I1720, Product!$A$2:$H$501, 2,FALSE)</f>
        <v>Smart LED Light Strip</v>
      </c>
      <c r="K1720" s="11" t="str">
        <f>VLOOKUP(I1720,Product!$A$2:$H$501,3,FALSE)</f>
        <v>Electronics</v>
      </c>
      <c r="L1720" s="11" t="str">
        <f>VLOOKUP(I1720, Product!$A$2:$H$501, 4,FALSE)</f>
        <v>Accessories</v>
      </c>
      <c r="M1720" s="11" t="str">
        <f>VLOOKUP(I1720, Product!$A$2:$H$501,5,FALSE)</f>
        <v>Flores-Davis</v>
      </c>
      <c r="N1720" s="12">
        <f>VLOOKUP(I1720, Product!$A$2:$I$501,8,FALSE)</f>
        <v>349.17</v>
      </c>
      <c r="O1720" s="12">
        <f>VLOOKUP(I1720, Product!$A$2:$I$501,9,FALSE)</f>
        <v>476</v>
      </c>
      <c r="P1720" s="11" t="s">
        <v>1782</v>
      </c>
      <c r="Q1720" s="11" t="str">
        <f>VLOOKUP(P1720,Store_Dim!$A$2:$E$21,2,FALSE)</f>
        <v>Bean, Jones and Park</v>
      </c>
      <c r="R1720" s="11" t="str">
        <f>VLOOKUP(P1720,Store_Dim!$A$2:$E$21,3,FALSE)</f>
        <v>West</v>
      </c>
      <c r="S1720" s="11" t="str">
        <f>VLOOKUP(P1720,Store_Dim!$A$2:$E$21,4,FALSE)</f>
        <v>Thompsonborough</v>
      </c>
      <c r="T1720" s="11" t="str">
        <f>VLOOKUP(P1720,Store_Dim!$A$2:$E$21,5,FALSE)</f>
        <v>Online</v>
      </c>
      <c r="U1720" s="11" t="s">
        <v>2571</v>
      </c>
      <c r="V1720" s="14">
        <f>VLOOKUP(Table1[[#This Row],[Sales_ID]],Sales!$A$2:$O$2001,2,FALSE)</f>
        <v>45747</v>
      </c>
      <c r="W1720" s="15">
        <f>VLOOKUP(Table1[[#This Row],[Sales_ID]],Sales!$A$2:$O$2001,12,FALSE)</f>
        <v>1</v>
      </c>
      <c r="X1720" s="16" t="str">
        <f>TEXT(VLOOKUP(Table1[[#This Row],[Sales_ID]],Sales!$A$2:$O$2001,13,FALSE),"₹#,##0")</f>
        <v>₹665</v>
      </c>
      <c r="Y1720" s="51">
        <f>VLOOKUP(Table1[[#This Row],[Sales_ID]],Sales!$A$2:$O$2001,14,FALSE)</f>
        <v>0.08</v>
      </c>
      <c r="Z1720" s="11" t="str">
        <f>VLOOKUP(Table1[[#This Row],[Sales_ID]],Sales!$A$2:$O$2001,10,FALSE)</f>
        <v>PayPal</v>
      </c>
      <c r="AA1720" s="50">
        <f>VLOOKUP(Table1[[#This Row],[Sales_ID]],Sales!$A$2:$O$2001,15,FALSE)</f>
        <v>611.68040000000008</v>
      </c>
    </row>
    <row r="1721" spans="1:27" x14ac:dyDescent="0.3">
      <c r="A1721" s="11" t="s">
        <v>353</v>
      </c>
      <c r="B1721" s="11" t="str">
        <f>PROPER(VLOOKUP(A1721,Customer!$A$2:$J$501,9,FALSE))</f>
        <v>Sheila Wilson</v>
      </c>
      <c r="C1721" s="11" t="str">
        <f>PROPER(VLOOKUP(A1721,Customer!$A$2:$H$501,3,FALSE))</f>
        <v>35</v>
      </c>
      <c r="D1721" s="11" t="str">
        <f>PROPER(VLOOKUP(A1721,Customer!$A$2:$H$501,4,FALSE))</f>
        <v>Male</v>
      </c>
      <c r="E1721" s="11" t="str">
        <f>PROPER(VLOOKUP(A1721,Customer!$A$2:$H$501,5,FALSE))</f>
        <v>South Dustin</v>
      </c>
      <c r="F1721" s="11" t="str">
        <f>PROPER(VLOOKUP(A1721,Customer!$A$2:$H$501,6,FALSE))</f>
        <v>Tennessee</v>
      </c>
      <c r="G1721" s="11" t="str">
        <f>VLOOKUP(A1721,Customer!$A$2:$H$501,7,FALSE)</f>
        <v>USA</v>
      </c>
      <c r="H1721" s="11" t="str">
        <f>PROPER(VLOOKUP(A1721,Customer!$A$1:$J$501,10,FALSE))</f>
        <v>Silver</v>
      </c>
      <c r="I1721" s="11" t="s">
        <v>1596</v>
      </c>
      <c r="J1721" s="11" t="str">
        <f>VLOOKUP(I1721, Product!$A$2:$H$501, 2,FALSE)</f>
        <v>Foldable Camping Chair</v>
      </c>
      <c r="K1721" s="11" t="str">
        <f>VLOOKUP(I1721,Product!$A$2:$H$501,3,FALSE)</f>
        <v>Sports</v>
      </c>
      <c r="L1721" s="11" t="str">
        <f>VLOOKUP(I1721, Product!$A$2:$H$501, 4,FALSE)</f>
        <v>Outdoor</v>
      </c>
      <c r="M1721" s="11" t="str">
        <f>VLOOKUP(I1721, Product!$A$2:$H$501,5,FALSE)</f>
        <v>Cook Ltd</v>
      </c>
      <c r="N1721" s="12">
        <f>VLOOKUP(I1721, Product!$A$2:$I$501,8,FALSE)</f>
        <v>166.06</v>
      </c>
      <c r="O1721" s="12">
        <f>VLOOKUP(I1721, Product!$A$2:$I$501,9,FALSE)</f>
        <v>340</v>
      </c>
      <c r="P1721" s="11" t="s">
        <v>1779</v>
      </c>
      <c r="Q1721" s="11" t="str">
        <f>VLOOKUP(P1721,Store_Dim!$A$2:$E$21,2,FALSE)</f>
        <v>Martinez-Mullins</v>
      </c>
      <c r="R1721" s="11" t="str">
        <f>VLOOKUP(P1721,Store_Dim!$A$2:$E$21,3,FALSE)</f>
        <v>South</v>
      </c>
      <c r="S1721" s="11" t="str">
        <f>VLOOKUP(P1721,Store_Dim!$A$2:$E$21,4,FALSE)</f>
        <v>Williamsfurt</v>
      </c>
      <c r="T1721" s="11" t="str">
        <f>VLOOKUP(P1721,Store_Dim!$A$2:$E$21,5,FALSE)</f>
        <v>Online</v>
      </c>
      <c r="U1721" s="11" t="s">
        <v>2572</v>
      </c>
      <c r="V1721" s="14">
        <f>VLOOKUP(Table1[[#This Row],[Sales_ID]],Sales!$A$2:$O$2001,2,FALSE)</f>
        <v>45687</v>
      </c>
      <c r="W1721" s="15">
        <f>VLOOKUP(Table1[[#This Row],[Sales_ID]],Sales!$A$2:$O$2001,12,FALSE)</f>
        <v>1</v>
      </c>
      <c r="X1721" s="16" t="str">
        <f>TEXT(VLOOKUP(Table1[[#This Row],[Sales_ID]],Sales!$A$2:$O$2001,13,FALSE),"₹#,##0")</f>
        <v>₹412</v>
      </c>
      <c r="Y1721" s="51">
        <f>VLOOKUP(Table1[[#This Row],[Sales_ID]],Sales!$A$2:$O$2001,14,FALSE)</f>
        <v>0.23</v>
      </c>
      <c r="Z1721" s="11" t="str">
        <f>VLOOKUP(Table1[[#This Row],[Sales_ID]],Sales!$A$2:$O$2001,10,FALSE)</f>
        <v>PayPal</v>
      </c>
      <c r="AA1721" s="50">
        <f>VLOOKUP(Table1[[#This Row],[Sales_ID]],Sales!$A$2:$O$2001,15,FALSE)</f>
        <v>317.32470000000001</v>
      </c>
    </row>
    <row r="1722" spans="1:27" x14ac:dyDescent="0.3">
      <c r="A1722" s="11" t="s">
        <v>422</v>
      </c>
      <c r="B1722" s="11" t="str">
        <f>PROPER(VLOOKUP(A1722,Customer!$A$2:$J$501,9,FALSE))</f>
        <v>Michael Chang</v>
      </c>
      <c r="C1722" s="11" t="str">
        <f>PROPER(VLOOKUP(A1722,Customer!$A$2:$H$501,3,FALSE))</f>
        <v>50</v>
      </c>
      <c r="D1722" s="11" t="str">
        <f>PROPER(VLOOKUP(A1722,Customer!$A$2:$H$501,4,FALSE))</f>
        <v>Male</v>
      </c>
      <c r="E1722" s="11" t="str">
        <f>PROPER(VLOOKUP(A1722,Customer!$A$2:$H$501,5,FALSE))</f>
        <v>Kathrynport</v>
      </c>
      <c r="F1722" s="11" t="str">
        <f>PROPER(VLOOKUP(A1722,Customer!$A$2:$H$501,6,FALSE))</f>
        <v>North Carolina</v>
      </c>
      <c r="G1722" s="11" t="str">
        <f>VLOOKUP(A1722,Customer!$A$2:$H$501,7,FALSE)</f>
        <v>USA</v>
      </c>
      <c r="H1722" s="11" t="str">
        <f>PROPER(VLOOKUP(A1722,Customer!$A$1:$J$501,10,FALSE))</f>
        <v>Platinum</v>
      </c>
      <c r="I1722" s="11" t="s">
        <v>1736</v>
      </c>
      <c r="J1722" s="11" t="str">
        <f>VLOOKUP(I1722, Product!$A$2:$H$501, 2,FALSE)</f>
        <v>Vitamin E Body Lotion</v>
      </c>
      <c r="K1722" s="11" t="str">
        <f>VLOOKUP(I1722,Product!$A$2:$H$501,3,FALSE)</f>
        <v>Beauty</v>
      </c>
      <c r="L1722" s="11" t="str">
        <f>VLOOKUP(I1722, Product!$A$2:$H$501, 4,FALSE)</f>
        <v>Skincare</v>
      </c>
      <c r="M1722" s="11" t="str">
        <f>VLOOKUP(I1722, Product!$A$2:$H$501,5,FALSE)</f>
        <v>Hoffman-Williams</v>
      </c>
      <c r="N1722" s="12">
        <f>VLOOKUP(I1722, Product!$A$2:$I$501,8,FALSE)</f>
        <v>358.47</v>
      </c>
      <c r="O1722" s="12">
        <f>VLOOKUP(I1722, Product!$A$2:$I$501,9,FALSE)</f>
        <v>213</v>
      </c>
      <c r="P1722" s="11" t="s">
        <v>1757</v>
      </c>
      <c r="Q1722" s="11" t="str">
        <f>VLOOKUP(P1722,Store_Dim!$A$2:$E$21,2,FALSE)</f>
        <v>Martinez, Adkins and Johnson</v>
      </c>
      <c r="R1722" s="11" t="str">
        <f>VLOOKUP(P1722,Store_Dim!$A$2:$E$21,3,FALSE)</f>
        <v>North</v>
      </c>
      <c r="S1722" s="11" t="str">
        <f>VLOOKUP(P1722,Store_Dim!$A$2:$E$21,4,FALSE)</f>
        <v>Danielmouth</v>
      </c>
      <c r="T1722" s="11" t="str">
        <f>VLOOKUP(P1722,Store_Dim!$A$2:$E$21,5,FALSE)</f>
        <v>Flagship</v>
      </c>
      <c r="U1722" s="11" t="s">
        <v>2573</v>
      </c>
      <c r="V1722" s="14">
        <f>VLOOKUP(Table1[[#This Row],[Sales_ID]],Sales!$A$2:$O$2001,2,FALSE)</f>
        <v>45916</v>
      </c>
      <c r="W1722" s="15">
        <f>VLOOKUP(Table1[[#This Row],[Sales_ID]],Sales!$A$2:$O$2001,12,FALSE)</f>
        <v>1</v>
      </c>
      <c r="X1722" s="16" t="str">
        <f>TEXT(VLOOKUP(Table1[[#This Row],[Sales_ID]],Sales!$A$2:$O$2001,13,FALSE),"₹#,##0")</f>
        <v>₹126</v>
      </c>
      <c r="Y1722" s="51">
        <f>VLOOKUP(Table1[[#This Row],[Sales_ID]],Sales!$A$2:$O$2001,14,FALSE)</f>
        <v>0.05</v>
      </c>
      <c r="Z1722" s="11" t="str">
        <f>VLOOKUP(Table1[[#This Row],[Sales_ID]],Sales!$A$2:$O$2001,10,FALSE)</f>
        <v>COD</v>
      </c>
      <c r="AA1722" s="50">
        <f>VLOOKUP(Table1[[#This Row],[Sales_ID]],Sales!$A$2:$O$2001,15,FALSE)</f>
        <v>119.7855</v>
      </c>
    </row>
    <row r="1723" spans="1:27" x14ac:dyDescent="0.3">
      <c r="A1723" s="11" t="s">
        <v>648</v>
      </c>
      <c r="B1723" s="11" t="str">
        <f>PROPER(VLOOKUP(A1723,Customer!$A$2:$J$501,9,FALSE))</f>
        <v>Wanda Snyder</v>
      </c>
      <c r="C1723" s="11" t="str">
        <f>PROPER(VLOOKUP(A1723,Customer!$A$2:$H$501,3,FALSE))</f>
        <v>54</v>
      </c>
      <c r="D1723" s="11" t="str">
        <f>PROPER(VLOOKUP(A1723,Customer!$A$2:$H$501,4,FALSE))</f>
        <v>Male</v>
      </c>
      <c r="E1723" s="11" t="str">
        <f>PROPER(VLOOKUP(A1723,Customer!$A$2:$H$501,5,FALSE))</f>
        <v>Frostmouth</v>
      </c>
      <c r="F1723" s="11" t="str">
        <f>PROPER(VLOOKUP(A1723,Customer!$A$2:$H$501,6,FALSE))</f>
        <v>Vermont</v>
      </c>
      <c r="G1723" s="11" t="str">
        <f>VLOOKUP(A1723,Customer!$A$2:$H$501,7,FALSE)</f>
        <v>USA</v>
      </c>
      <c r="H1723" s="11" t="str">
        <f>PROPER(VLOOKUP(A1723,Customer!$A$1:$J$501,10,FALSE))</f>
        <v>Bronze</v>
      </c>
      <c r="I1723" s="11" t="s">
        <v>1682</v>
      </c>
      <c r="J1723" s="11" t="str">
        <f>VLOOKUP(I1723, Product!$A$2:$H$501, 2,FALSE)</f>
        <v>Smart LED Light Strip</v>
      </c>
      <c r="K1723" s="11" t="str">
        <f>VLOOKUP(I1723,Product!$A$2:$H$501,3,FALSE)</f>
        <v>Electronics</v>
      </c>
      <c r="L1723" s="11" t="str">
        <f>VLOOKUP(I1723, Product!$A$2:$H$501, 4,FALSE)</f>
        <v>Accessories</v>
      </c>
      <c r="M1723" s="11" t="str">
        <f>VLOOKUP(I1723, Product!$A$2:$H$501,5,FALSE)</f>
        <v>Flores-Davis</v>
      </c>
      <c r="N1723" s="12">
        <f>VLOOKUP(I1723, Product!$A$2:$I$501,8,FALSE)</f>
        <v>349.17</v>
      </c>
      <c r="O1723" s="12">
        <f>VLOOKUP(I1723, Product!$A$2:$I$501,9,FALSE)</f>
        <v>476</v>
      </c>
      <c r="P1723" s="11" t="s">
        <v>1789</v>
      </c>
      <c r="Q1723" s="11" t="str">
        <f>VLOOKUP(P1723,Store_Dim!$A$2:$E$21,2,FALSE)</f>
        <v>Hill, Wagner and Ballard</v>
      </c>
      <c r="R1723" s="11" t="str">
        <f>VLOOKUP(P1723,Store_Dim!$A$2:$E$21,3,FALSE)</f>
        <v>East</v>
      </c>
      <c r="S1723" s="11" t="str">
        <f>VLOOKUP(P1723,Store_Dim!$A$2:$E$21,4,FALSE)</f>
        <v>East Davidville</v>
      </c>
      <c r="T1723" s="11" t="str">
        <f>VLOOKUP(P1723,Store_Dim!$A$2:$E$21,5,FALSE)</f>
        <v>Online</v>
      </c>
      <c r="U1723" s="11" t="s">
        <v>2574</v>
      </c>
      <c r="V1723" s="14">
        <f>VLOOKUP(Table1[[#This Row],[Sales_ID]],Sales!$A$2:$O$2001,2,FALSE)</f>
        <v>45917</v>
      </c>
      <c r="W1723" s="15">
        <f>VLOOKUP(Table1[[#This Row],[Sales_ID]],Sales!$A$2:$O$2001,12,FALSE)</f>
        <v>4</v>
      </c>
      <c r="X1723" s="16" t="str">
        <f>TEXT(VLOOKUP(Table1[[#This Row],[Sales_ID]],Sales!$A$2:$O$2001,13,FALSE),"₹#,##0")</f>
        <v>₹602</v>
      </c>
      <c r="Y1723" s="51">
        <f>VLOOKUP(Table1[[#This Row],[Sales_ID]],Sales!$A$2:$O$2001,14,FALSE)</f>
        <v>0.19</v>
      </c>
      <c r="Z1723" s="11" t="str">
        <f>VLOOKUP(Table1[[#This Row],[Sales_ID]],Sales!$A$2:$O$2001,10,FALSE)</f>
        <v>COD</v>
      </c>
      <c r="AA1723" s="50">
        <f>VLOOKUP(Table1[[#This Row],[Sales_ID]],Sales!$A$2:$O$2001,15,FALSE)</f>
        <v>1951.7436</v>
      </c>
    </row>
    <row r="1724" spans="1:27" x14ac:dyDescent="0.3">
      <c r="A1724" s="11" t="s">
        <v>1023</v>
      </c>
      <c r="B1724" s="11" t="str">
        <f>PROPER(VLOOKUP(A1724,Customer!$A$2:$J$501,9,FALSE))</f>
        <v>Andrew Smith</v>
      </c>
      <c r="C1724" s="11" t="str">
        <f>PROPER(VLOOKUP(A1724,Customer!$A$2:$H$501,3,FALSE))</f>
        <v>60</v>
      </c>
      <c r="D1724" s="11" t="str">
        <f>PROPER(VLOOKUP(A1724,Customer!$A$2:$H$501,4,FALSE))</f>
        <v>Male</v>
      </c>
      <c r="E1724" s="11" t="str">
        <f>PROPER(VLOOKUP(A1724,Customer!$A$2:$H$501,5,FALSE))</f>
        <v>East Matthew</v>
      </c>
      <c r="F1724" s="11" t="str">
        <f>PROPER(VLOOKUP(A1724,Customer!$A$2:$H$501,6,FALSE))</f>
        <v>Wisconsin</v>
      </c>
      <c r="G1724" s="11" t="str">
        <f>VLOOKUP(A1724,Customer!$A$2:$H$501,7,FALSE)</f>
        <v>USA</v>
      </c>
      <c r="H1724" s="11" t="str">
        <f>PROPER(VLOOKUP(A1724,Customer!$A$1:$J$501,10,FALSE))</f>
        <v>Bronze</v>
      </c>
      <c r="I1724" s="11" t="s">
        <v>1712</v>
      </c>
      <c r="J1724" s="11" t="str">
        <f>VLOOKUP(I1724, Product!$A$2:$H$501, 2,FALSE)</f>
        <v>Fitness Resistance Bands</v>
      </c>
      <c r="K1724" s="11" t="str">
        <f>VLOOKUP(I1724,Product!$A$2:$H$501,3,FALSE)</f>
        <v>Sports</v>
      </c>
      <c r="L1724" s="11" t="str">
        <f>VLOOKUP(I1724, Product!$A$2:$H$501, 4,FALSE)</f>
        <v>Fitness</v>
      </c>
      <c r="M1724" s="11" t="str">
        <f>VLOOKUP(I1724, Product!$A$2:$H$501,5,FALSE)</f>
        <v>Reese-Watson</v>
      </c>
      <c r="N1724" s="12">
        <f>VLOOKUP(I1724, Product!$A$2:$I$501,8,FALSE)</f>
        <v>152.91999999999999</v>
      </c>
      <c r="O1724" s="12">
        <f>VLOOKUP(I1724, Product!$A$2:$I$501,9,FALSE)</f>
        <v>281</v>
      </c>
      <c r="P1724" s="11" t="s">
        <v>1766</v>
      </c>
      <c r="Q1724" s="11" t="str">
        <f>VLOOKUP(P1724,Store_Dim!$A$2:$E$21,2,FALSE)</f>
        <v>Johnson-Wright</v>
      </c>
      <c r="R1724" s="11" t="str">
        <f>VLOOKUP(P1724,Store_Dim!$A$2:$E$21,3,FALSE)</f>
        <v>North</v>
      </c>
      <c r="S1724" s="11" t="str">
        <f>VLOOKUP(P1724,Store_Dim!$A$2:$E$21,4,FALSE)</f>
        <v>Hoodberg</v>
      </c>
      <c r="T1724" s="11" t="str">
        <f>VLOOKUP(P1724,Store_Dim!$A$2:$E$21,5,FALSE)</f>
        <v>Outlet</v>
      </c>
      <c r="U1724" s="11" t="s">
        <v>2575</v>
      </c>
      <c r="V1724" s="14">
        <f>VLOOKUP(Table1[[#This Row],[Sales_ID]],Sales!$A$2:$O$2001,2,FALSE)</f>
        <v>45941</v>
      </c>
      <c r="W1724" s="15">
        <f>VLOOKUP(Table1[[#This Row],[Sales_ID]],Sales!$A$2:$O$2001,12,FALSE)</f>
        <v>3</v>
      </c>
      <c r="X1724" s="16" t="str">
        <f>TEXT(VLOOKUP(Table1[[#This Row],[Sales_ID]],Sales!$A$2:$O$2001,13,FALSE),"₹#,##0")</f>
        <v>₹448</v>
      </c>
      <c r="Y1724" s="51">
        <f>VLOOKUP(Table1[[#This Row],[Sales_ID]],Sales!$A$2:$O$2001,14,FALSE)</f>
        <v>0.02</v>
      </c>
      <c r="Z1724" s="11" t="str">
        <f>VLOOKUP(Table1[[#This Row],[Sales_ID]],Sales!$A$2:$O$2001,10,FALSE)</f>
        <v>COD</v>
      </c>
      <c r="AA1724" s="50">
        <f>VLOOKUP(Table1[[#This Row],[Sales_ID]],Sales!$A$2:$O$2001,15,FALSE)</f>
        <v>1316.2085999999999</v>
      </c>
    </row>
    <row r="1725" spans="1:27" x14ac:dyDescent="0.3">
      <c r="A1725" s="11" t="s">
        <v>141</v>
      </c>
      <c r="B1725" s="11" t="str">
        <f>PROPER(VLOOKUP(A1725,Customer!$A$2:$J$501,9,FALSE))</f>
        <v>Rachel Myers</v>
      </c>
      <c r="C1725" s="11" t="str">
        <f>PROPER(VLOOKUP(A1725,Customer!$A$2:$H$501,3,FALSE))</f>
        <v>52</v>
      </c>
      <c r="D1725" s="11" t="str">
        <f>PROPER(VLOOKUP(A1725,Customer!$A$2:$H$501,4,FALSE))</f>
        <v>Male</v>
      </c>
      <c r="E1725" s="11" t="str">
        <f>PROPER(VLOOKUP(A1725,Customer!$A$2:$H$501,5,FALSE))</f>
        <v>Robertberg</v>
      </c>
      <c r="F1725" s="11" t="str">
        <f>PROPER(VLOOKUP(A1725,Customer!$A$2:$H$501,6,FALSE))</f>
        <v>North Dakota</v>
      </c>
      <c r="G1725" s="11" t="str">
        <f>VLOOKUP(A1725,Customer!$A$2:$H$501,7,FALSE)</f>
        <v>USA</v>
      </c>
      <c r="H1725" s="11" t="str">
        <f>PROPER(VLOOKUP(A1725,Customer!$A$1:$J$501,10,FALSE))</f>
        <v>Silver</v>
      </c>
      <c r="I1725" s="11" t="s">
        <v>1742</v>
      </c>
      <c r="J1725" s="11" t="str">
        <f>VLOOKUP(I1725, Product!$A$2:$H$501, 2,FALSE)</f>
        <v>Cricket Bat</v>
      </c>
      <c r="K1725" s="11" t="str">
        <f>VLOOKUP(I1725,Product!$A$2:$H$501,3,FALSE)</f>
        <v>Sports</v>
      </c>
      <c r="L1725" s="11" t="str">
        <f>VLOOKUP(I1725, Product!$A$2:$H$501, 4,FALSE)</f>
        <v>Team Sports</v>
      </c>
      <c r="M1725" s="11" t="str">
        <f>VLOOKUP(I1725, Product!$A$2:$H$501,5,FALSE)</f>
        <v>Khan LLC</v>
      </c>
      <c r="N1725" s="12">
        <f>VLOOKUP(I1725, Product!$A$2:$I$501,8,FALSE)</f>
        <v>245.98</v>
      </c>
      <c r="O1725" s="12">
        <f>VLOOKUP(I1725, Product!$A$2:$I$501,9,FALSE)</f>
        <v>471</v>
      </c>
      <c r="P1725" s="11" t="s">
        <v>1794</v>
      </c>
      <c r="Q1725" s="11" t="str">
        <f>VLOOKUP(P1725,Store_Dim!$A$2:$E$21,2,FALSE)</f>
        <v>Thomas, Bridges and Harris</v>
      </c>
      <c r="R1725" s="11" t="str">
        <f>VLOOKUP(P1725,Store_Dim!$A$2:$E$21,3,FALSE)</f>
        <v>North</v>
      </c>
      <c r="S1725" s="11" t="str">
        <f>VLOOKUP(P1725,Store_Dim!$A$2:$E$21,4,FALSE)</f>
        <v>Sabrinatown</v>
      </c>
      <c r="T1725" s="11" t="str">
        <f>VLOOKUP(P1725,Store_Dim!$A$2:$E$21,5,FALSE)</f>
        <v>Online</v>
      </c>
      <c r="U1725" s="11" t="s">
        <v>1901</v>
      </c>
      <c r="V1725" s="14">
        <f>VLOOKUP(Table1[[#This Row],[Sales_ID]],Sales!$A$2:$O$2001,2,FALSE)</f>
        <v>45500</v>
      </c>
      <c r="W1725" s="15">
        <f>VLOOKUP(Table1[[#This Row],[Sales_ID]],Sales!$A$2:$O$2001,12,FALSE)</f>
        <v>4</v>
      </c>
      <c r="X1725" s="16" t="str">
        <f>TEXT(VLOOKUP(Table1[[#This Row],[Sales_ID]],Sales!$A$2:$O$2001,13,FALSE),"₹#,##0")</f>
        <v>₹700</v>
      </c>
      <c r="Y1725" s="51">
        <f>VLOOKUP(Table1[[#This Row],[Sales_ID]],Sales!$A$2:$O$2001,14,FALSE)</f>
        <v>0.23</v>
      </c>
      <c r="Z1725" s="11" t="str">
        <f>VLOOKUP(Table1[[#This Row],[Sales_ID]],Sales!$A$2:$O$2001,10,FALSE)</f>
        <v>Credit Card</v>
      </c>
      <c r="AA1725" s="50">
        <f>VLOOKUP(Table1[[#This Row],[Sales_ID]],Sales!$A$2:$O$2001,15,FALSE)</f>
        <v>2156.5544</v>
      </c>
    </row>
    <row r="1726" spans="1:27" x14ac:dyDescent="0.3">
      <c r="A1726" s="11" t="s">
        <v>794</v>
      </c>
      <c r="B1726" s="11" t="str">
        <f>PROPER(VLOOKUP(A1726,Customer!$A$2:$J$501,9,FALSE))</f>
        <v>Nicholas Webb</v>
      </c>
      <c r="C1726" s="11" t="str">
        <f>PROPER(VLOOKUP(A1726,Customer!$A$2:$H$501,3,FALSE))</f>
        <v>19</v>
      </c>
      <c r="D1726" s="11" t="str">
        <f>PROPER(VLOOKUP(A1726,Customer!$A$2:$H$501,4,FALSE))</f>
        <v>Male</v>
      </c>
      <c r="E1726" s="11" t="str">
        <f>PROPER(VLOOKUP(A1726,Customer!$A$2:$H$501,5,FALSE))</f>
        <v>Lake Timothy</v>
      </c>
      <c r="F1726" s="11" t="str">
        <f>PROPER(VLOOKUP(A1726,Customer!$A$2:$H$501,6,FALSE))</f>
        <v>Nevada</v>
      </c>
      <c r="G1726" s="11" t="str">
        <f>VLOOKUP(A1726,Customer!$A$2:$H$501,7,FALSE)</f>
        <v>USA</v>
      </c>
      <c r="H1726" s="11" t="str">
        <f>PROPER(VLOOKUP(A1726,Customer!$A$1:$J$501,10,FALSE))</f>
        <v>Gold</v>
      </c>
      <c r="I1726" s="11" t="s">
        <v>1616</v>
      </c>
      <c r="J1726" s="11" t="str">
        <f>VLOOKUP(I1726, Product!$A$2:$H$501, 2,FALSE)</f>
        <v>Gaming Mechanical Keyboard</v>
      </c>
      <c r="K1726" s="11" t="str">
        <f>VLOOKUP(I1726,Product!$A$2:$H$501,3,FALSE)</f>
        <v>Electronics</v>
      </c>
      <c r="L1726" s="11" t="str">
        <f>VLOOKUP(I1726, Product!$A$2:$H$501, 4,FALSE)</f>
        <v>Computer</v>
      </c>
      <c r="M1726" s="11" t="str">
        <f>VLOOKUP(I1726, Product!$A$2:$H$501,5,FALSE)</f>
        <v>Lucero LLC</v>
      </c>
      <c r="N1726" s="12">
        <f>VLOOKUP(I1726, Product!$A$2:$I$501,8,FALSE)</f>
        <v>419.28</v>
      </c>
      <c r="O1726" s="12">
        <f>VLOOKUP(I1726, Product!$A$2:$I$501,9,FALSE)</f>
        <v>86</v>
      </c>
      <c r="P1726" s="11" t="s">
        <v>1766</v>
      </c>
      <c r="Q1726" s="11" t="str">
        <f>VLOOKUP(P1726,Store_Dim!$A$2:$E$21,2,FALSE)</f>
        <v>Johnson-Wright</v>
      </c>
      <c r="R1726" s="11" t="str">
        <f>VLOOKUP(P1726,Store_Dim!$A$2:$E$21,3,FALSE)</f>
        <v>North</v>
      </c>
      <c r="S1726" s="11" t="str">
        <f>VLOOKUP(P1726,Store_Dim!$A$2:$E$21,4,FALSE)</f>
        <v>Hoodberg</v>
      </c>
      <c r="T1726" s="11" t="str">
        <f>VLOOKUP(P1726,Store_Dim!$A$2:$E$21,5,FALSE)</f>
        <v>Outlet</v>
      </c>
      <c r="U1726" s="11" t="s">
        <v>2576</v>
      </c>
      <c r="V1726" s="14">
        <f>VLOOKUP(Table1[[#This Row],[Sales_ID]],Sales!$A$2:$O$2001,2,FALSE)</f>
        <v>45778</v>
      </c>
      <c r="W1726" s="15">
        <f>VLOOKUP(Table1[[#This Row],[Sales_ID]],Sales!$A$2:$O$2001,12,FALSE)</f>
        <v>3</v>
      </c>
      <c r="X1726" s="16" t="str">
        <f>TEXT(VLOOKUP(Table1[[#This Row],[Sales_ID]],Sales!$A$2:$O$2001,13,FALSE),"₹#,##0")</f>
        <v>₹35</v>
      </c>
      <c r="Y1726" s="51">
        <f>VLOOKUP(Table1[[#This Row],[Sales_ID]],Sales!$A$2:$O$2001,14,FALSE)</f>
        <v>0.04</v>
      </c>
      <c r="Z1726" s="11" t="str">
        <f>VLOOKUP(Table1[[#This Row],[Sales_ID]],Sales!$A$2:$O$2001,10,FALSE)</f>
        <v>COD</v>
      </c>
      <c r="AA1726" s="50">
        <f>VLOOKUP(Table1[[#This Row],[Sales_ID]],Sales!$A$2:$O$2001,15,FALSE)</f>
        <v>101.2608</v>
      </c>
    </row>
    <row r="1727" spans="1:27" x14ac:dyDescent="0.3">
      <c r="A1727" s="11" t="s">
        <v>1038</v>
      </c>
      <c r="B1727" s="11" t="str">
        <f>PROPER(VLOOKUP(A1727,Customer!$A$2:$J$501,9,FALSE))</f>
        <v>Pamela Mcguire</v>
      </c>
      <c r="C1727" s="11" t="str">
        <f>PROPER(VLOOKUP(A1727,Customer!$A$2:$H$501,3,FALSE))</f>
        <v>54</v>
      </c>
      <c r="D1727" s="11" t="str">
        <f>PROPER(VLOOKUP(A1727,Customer!$A$2:$H$501,4,FALSE))</f>
        <v>Male</v>
      </c>
      <c r="E1727" s="11" t="str">
        <f>PROPER(VLOOKUP(A1727,Customer!$A$2:$H$501,5,FALSE))</f>
        <v>South Jasontown</v>
      </c>
      <c r="F1727" s="11" t="str">
        <f>PROPER(VLOOKUP(A1727,Customer!$A$2:$H$501,6,FALSE))</f>
        <v>Illinois</v>
      </c>
      <c r="G1727" s="11" t="str">
        <f>VLOOKUP(A1727,Customer!$A$2:$H$501,7,FALSE)</f>
        <v>USA</v>
      </c>
      <c r="H1727" s="11" t="str">
        <f>PROPER(VLOOKUP(A1727,Customer!$A$1:$J$501,10,FALSE))</f>
        <v>Platinum</v>
      </c>
      <c r="I1727" s="11" t="s">
        <v>1692</v>
      </c>
      <c r="J1727" s="11" t="str">
        <f>VLOOKUP(I1727, Product!$A$2:$H$501, 2,FALSE)</f>
        <v>Professional Jump Rope</v>
      </c>
      <c r="K1727" s="11" t="str">
        <f>VLOOKUP(I1727,Product!$A$2:$H$501,3,FALSE)</f>
        <v>Sports</v>
      </c>
      <c r="L1727" s="11" t="str">
        <f>VLOOKUP(I1727, Product!$A$2:$H$501, 4,FALSE)</f>
        <v>Fitness</v>
      </c>
      <c r="M1727" s="11" t="str">
        <f>VLOOKUP(I1727, Product!$A$2:$H$501,5,FALSE)</f>
        <v>Davis PLC</v>
      </c>
      <c r="N1727" s="12">
        <f>VLOOKUP(I1727, Product!$A$2:$I$501,8,FALSE)</f>
        <v>477.61</v>
      </c>
      <c r="O1727" s="12">
        <f>VLOOKUP(I1727, Product!$A$2:$I$501,9,FALSE)</f>
        <v>300</v>
      </c>
      <c r="P1727" s="11" t="s">
        <v>1792</v>
      </c>
      <c r="Q1727" s="11" t="str">
        <f>VLOOKUP(P1727,Store_Dim!$A$2:$E$21,2,FALSE)</f>
        <v>Aguirre-Keller</v>
      </c>
      <c r="R1727" s="11" t="str">
        <f>VLOOKUP(P1727,Store_Dim!$A$2:$E$21,3,FALSE)</f>
        <v>South</v>
      </c>
      <c r="S1727" s="11" t="str">
        <f>VLOOKUP(P1727,Store_Dim!$A$2:$E$21,4,FALSE)</f>
        <v>Lake Michael</v>
      </c>
      <c r="T1727" s="11" t="str">
        <f>VLOOKUP(P1727,Store_Dim!$A$2:$E$21,5,FALSE)</f>
        <v>Online</v>
      </c>
      <c r="U1727" s="11" t="s">
        <v>2577</v>
      </c>
      <c r="V1727" s="14">
        <f>VLOOKUP(Table1[[#This Row],[Sales_ID]],Sales!$A$2:$O$2001,2,FALSE)</f>
        <v>45740</v>
      </c>
      <c r="W1727" s="15">
        <f>VLOOKUP(Table1[[#This Row],[Sales_ID]],Sales!$A$2:$O$2001,12,FALSE)</f>
        <v>2</v>
      </c>
      <c r="X1727" s="16" t="str">
        <f>TEXT(VLOOKUP(Table1[[#This Row],[Sales_ID]],Sales!$A$2:$O$2001,13,FALSE),"₹#,##0")</f>
        <v>₹839</v>
      </c>
      <c r="Y1727" s="51">
        <f>VLOOKUP(Table1[[#This Row],[Sales_ID]],Sales!$A$2:$O$2001,14,FALSE)</f>
        <v>0.18</v>
      </c>
      <c r="Z1727" s="11" t="str">
        <f>VLOOKUP(Table1[[#This Row],[Sales_ID]],Sales!$A$2:$O$2001,10,FALSE)</f>
        <v>COD</v>
      </c>
      <c r="AA1727" s="50">
        <f>VLOOKUP(Table1[[#This Row],[Sales_ID]],Sales!$A$2:$O$2001,15,FALSE)</f>
        <v>1375.2876000000001</v>
      </c>
    </row>
    <row r="1728" spans="1:27" x14ac:dyDescent="0.3">
      <c r="A1728" s="11" t="s">
        <v>321</v>
      </c>
      <c r="B1728" s="11" t="str">
        <f>PROPER(VLOOKUP(A1728,Customer!$A$2:$J$501,9,FALSE))</f>
        <v>Jamie Yoder</v>
      </c>
      <c r="C1728" s="11" t="str">
        <f>PROPER(VLOOKUP(A1728,Customer!$A$2:$H$501,3,FALSE))</f>
        <v>43</v>
      </c>
      <c r="D1728" s="11" t="str">
        <f>PROPER(VLOOKUP(A1728,Customer!$A$2:$H$501,4,FALSE))</f>
        <v>Male</v>
      </c>
      <c r="E1728" s="11" t="str">
        <f>PROPER(VLOOKUP(A1728,Customer!$A$2:$H$501,5,FALSE))</f>
        <v>New Gabrielleville</v>
      </c>
      <c r="F1728" s="11" t="str">
        <f>PROPER(VLOOKUP(A1728,Customer!$A$2:$H$501,6,FALSE))</f>
        <v>Wisconsin</v>
      </c>
      <c r="G1728" s="11" t="str">
        <f>VLOOKUP(A1728,Customer!$A$2:$H$501,7,FALSE)</f>
        <v>USA</v>
      </c>
      <c r="H1728" s="11" t="str">
        <f>PROPER(VLOOKUP(A1728,Customer!$A$1:$J$501,10,FALSE))</f>
        <v>Platinum</v>
      </c>
      <c r="I1728" s="11" t="s">
        <v>1666</v>
      </c>
      <c r="J1728" s="11" t="str">
        <f>VLOOKUP(I1728, Product!$A$2:$H$501, 2,FALSE)</f>
        <v>Men's Hair Styling Gel</v>
      </c>
      <c r="K1728" s="11" t="str">
        <f>VLOOKUP(I1728,Product!$A$2:$H$501,3,FALSE)</f>
        <v>Beauty</v>
      </c>
      <c r="L1728" s="11" t="str">
        <f>VLOOKUP(I1728, Product!$A$2:$H$501, 4,FALSE)</f>
        <v>Haircare</v>
      </c>
      <c r="M1728" s="11" t="str">
        <f>VLOOKUP(I1728, Product!$A$2:$H$501,5,FALSE)</f>
        <v>Cline-Mccarthy</v>
      </c>
      <c r="N1728" s="12">
        <f>VLOOKUP(I1728, Product!$A$2:$I$501,8,FALSE)</f>
        <v>17.309999999999999</v>
      </c>
      <c r="O1728" s="12">
        <f>VLOOKUP(I1728, Product!$A$2:$I$501,9,FALSE)</f>
        <v>399</v>
      </c>
      <c r="P1728" s="11" t="s">
        <v>1776</v>
      </c>
      <c r="Q1728" s="11" t="str">
        <f>VLOOKUP(P1728,Store_Dim!$A$2:$E$21,2,FALSE)</f>
        <v>Benson-Elliott</v>
      </c>
      <c r="R1728" s="11" t="str">
        <f>VLOOKUP(P1728,Store_Dim!$A$2:$E$21,3,FALSE)</f>
        <v>East</v>
      </c>
      <c r="S1728" s="11" t="str">
        <f>VLOOKUP(P1728,Store_Dim!$A$2:$E$21,4,FALSE)</f>
        <v>Port Josephberg</v>
      </c>
      <c r="T1728" s="11" t="str">
        <f>VLOOKUP(P1728,Store_Dim!$A$2:$E$21,5,FALSE)</f>
        <v>Online</v>
      </c>
      <c r="U1728" s="11" t="s">
        <v>2578</v>
      </c>
      <c r="V1728" s="14">
        <f>VLOOKUP(Table1[[#This Row],[Sales_ID]],Sales!$A$2:$O$2001,2,FALSE)</f>
        <v>45598</v>
      </c>
      <c r="W1728" s="15">
        <f>VLOOKUP(Table1[[#This Row],[Sales_ID]],Sales!$A$2:$O$2001,12,FALSE)</f>
        <v>4</v>
      </c>
      <c r="X1728" s="16" t="str">
        <f>TEXT(VLOOKUP(Table1[[#This Row],[Sales_ID]],Sales!$A$2:$O$2001,13,FALSE),"₹#,##0")</f>
        <v>₹868</v>
      </c>
      <c r="Y1728" s="51">
        <f>VLOOKUP(Table1[[#This Row],[Sales_ID]],Sales!$A$2:$O$2001,14,FALSE)</f>
        <v>0.26</v>
      </c>
      <c r="Z1728" s="11" t="str">
        <f>VLOOKUP(Table1[[#This Row],[Sales_ID]],Sales!$A$2:$O$2001,10,FALSE)</f>
        <v>PayPal</v>
      </c>
      <c r="AA1728" s="50">
        <f>VLOOKUP(Table1[[#This Row],[Sales_ID]],Sales!$A$2:$O$2001,15,FALSE)</f>
        <v>2569.1024000000002</v>
      </c>
    </row>
    <row r="1729" spans="1:27" x14ac:dyDescent="0.3">
      <c r="A1729" s="11" t="s">
        <v>643</v>
      </c>
      <c r="B1729" s="11" t="str">
        <f>PROPER(VLOOKUP(A1729,Customer!$A$2:$J$501,9,FALSE))</f>
        <v>Megan Greer</v>
      </c>
      <c r="C1729" s="11" t="str">
        <f>PROPER(VLOOKUP(A1729,Customer!$A$2:$H$501,3,FALSE))</f>
        <v>18</v>
      </c>
      <c r="D1729" s="11" t="str">
        <f>PROPER(VLOOKUP(A1729,Customer!$A$2:$H$501,4,FALSE))</f>
        <v>Female</v>
      </c>
      <c r="E1729" s="11" t="str">
        <f>PROPER(VLOOKUP(A1729,Customer!$A$2:$H$501,5,FALSE))</f>
        <v>West John</v>
      </c>
      <c r="F1729" s="11" t="str">
        <f>PROPER(VLOOKUP(A1729,Customer!$A$2:$H$501,6,FALSE))</f>
        <v>Alaska</v>
      </c>
      <c r="G1729" s="11" t="str">
        <f>VLOOKUP(A1729,Customer!$A$2:$H$501,7,FALSE)</f>
        <v>USA</v>
      </c>
      <c r="H1729" s="11" t="str">
        <f>PROPER(VLOOKUP(A1729,Customer!$A$1:$J$501,10,FALSE))</f>
        <v>Platinum</v>
      </c>
      <c r="I1729" s="11" t="s">
        <v>1626</v>
      </c>
      <c r="J1729" s="11" t="str">
        <f>VLOOKUP(I1729, Product!$A$2:$H$501, 2,FALSE)</f>
        <v>Portable Power Bank</v>
      </c>
      <c r="K1729" s="11" t="str">
        <f>VLOOKUP(I1729,Product!$A$2:$H$501,3,FALSE)</f>
        <v>Electronics</v>
      </c>
      <c r="L1729" s="11" t="str">
        <f>VLOOKUP(I1729, Product!$A$2:$H$501, 4,FALSE)</f>
        <v>Mobile</v>
      </c>
      <c r="M1729" s="11" t="str">
        <f>VLOOKUP(I1729, Product!$A$2:$H$501,5,FALSE)</f>
        <v>Cummings and Sons</v>
      </c>
      <c r="N1729" s="12">
        <f>VLOOKUP(I1729, Product!$A$2:$I$501,8,FALSE)</f>
        <v>326.06</v>
      </c>
      <c r="O1729" s="12">
        <f>VLOOKUP(I1729, Product!$A$2:$I$501,9,FALSE)</f>
        <v>301</v>
      </c>
      <c r="P1729" s="11" t="s">
        <v>1807</v>
      </c>
      <c r="Q1729" s="11" t="str">
        <f>VLOOKUP(P1729,Store_Dim!$A$2:$E$21,2,FALSE)</f>
        <v>Holloway Ltd</v>
      </c>
      <c r="R1729" s="11" t="str">
        <f>VLOOKUP(P1729,Store_Dim!$A$2:$E$21,3,FALSE)</f>
        <v>North</v>
      </c>
      <c r="S1729" s="11" t="str">
        <f>VLOOKUP(P1729,Store_Dim!$A$2:$E$21,4,FALSE)</f>
        <v>Bensonhaven</v>
      </c>
      <c r="T1729" s="11" t="str">
        <f>VLOOKUP(P1729,Store_Dim!$A$2:$E$21,5,FALSE)</f>
        <v>Flagship</v>
      </c>
      <c r="U1729" s="11" t="s">
        <v>2579</v>
      </c>
      <c r="V1729" s="14">
        <f>VLOOKUP(Table1[[#This Row],[Sales_ID]],Sales!$A$2:$O$2001,2,FALSE)</f>
        <v>45591</v>
      </c>
      <c r="W1729" s="15">
        <f>VLOOKUP(Table1[[#This Row],[Sales_ID]],Sales!$A$2:$O$2001,12,FALSE)</f>
        <v>1</v>
      </c>
      <c r="X1729" s="16" t="str">
        <f>TEXT(VLOOKUP(Table1[[#This Row],[Sales_ID]],Sales!$A$2:$O$2001,13,FALSE),"₹#,##0")</f>
        <v>₹624</v>
      </c>
      <c r="Y1729" s="51">
        <f>VLOOKUP(Table1[[#This Row],[Sales_ID]],Sales!$A$2:$O$2001,14,FALSE)</f>
        <v>0.25</v>
      </c>
      <c r="Z1729" s="11" t="str">
        <f>VLOOKUP(Table1[[#This Row],[Sales_ID]],Sales!$A$2:$O$2001,10,FALSE)</f>
        <v>Credit Card</v>
      </c>
      <c r="AA1729" s="50">
        <f>VLOOKUP(Table1[[#This Row],[Sales_ID]],Sales!$A$2:$O$2001,15,FALSE)</f>
        <v>467.91</v>
      </c>
    </row>
    <row r="1730" spans="1:27" x14ac:dyDescent="0.3">
      <c r="A1730" s="11" t="s">
        <v>585</v>
      </c>
      <c r="B1730" s="11" t="str">
        <f>PROPER(VLOOKUP(A1730,Customer!$A$2:$J$501,9,FALSE))</f>
        <v>Curtis Lam</v>
      </c>
      <c r="C1730" s="11" t="str">
        <f>PROPER(VLOOKUP(A1730,Customer!$A$2:$H$501,3,FALSE))</f>
        <v>55</v>
      </c>
      <c r="D1730" s="11" t="str">
        <f>PROPER(VLOOKUP(A1730,Customer!$A$2:$H$501,4,FALSE))</f>
        <v>Male</v>
      </c>
      <c r="E1730" s="11" t="str">
        <f>PROPER(VLOOKUP(A1730,Customer!$A$2:$H$501,5,FALSE))</f>
        <v>Butlerberg</v>
      </c>
      <c r="F1730" s="11" t="str">
        <f>PROPER(VLOOKUP(A1730,Customer!$A$2:$H$501,6,FALSE))</f>
        <v>Kentucky</v>
      </c>
      <c r="G1730" s="11" t="str">
        <f>VLOOKUP(A1730,Customer!$A$2:$H$501,7,FALSE)</f>
        <v>USA</v>
      </c>
      <c r="H1730" s="11" t="str">
        <f>PROPER(VLOOKUP(A1730,Customer!$A$1:$J$501,10,FALSE))</f>
        <v>Platinum</v>
      </c>
      <c r="I1730" s="11" t="s">
        <v>1632</v>
      </c>
      <c r="J1730" s="11" t="str">
        <f>VLOOKUP(I1730, Product!$A$2:$H$501, 2,FALSE)</f>
        <v>Smart Home WiFi Camera</v>
      </c>
      <c r="K1730" s="11" t="str">
        <f>VLOOKUP(I1730,Product!$A$2:$H$501,3,FALSE)</f>
        <v>Electronics</v>
      </c>
      <c r="L1730" s="11" t="str">
        <f>VLOOKUP(I1730, Product!$A$2:$H$501, 4,FALSE)</f>
        <v>Accessories</v>
      </c>
      <c r="M1730" s="11" t="str">
        <f>VLOOKUP(I1730, Product!$A$2:$H$501,5,FALSE)</f>
        <v>Holmes LLC</v>
      </c>
      <c r="N1730" s="12">
        <f>VLOOKUP(I1730, Product!$A$2:$I$501,8,FALSE)</f>
        <v>450.71</v>
      </c>
      <c r="O1730" s="12">
        <f>VLOOKUP(I1730, Product!$A$2:$I$501,9,FALSE)</f>
        <v>389</v>
      </c>
      <c r="P1730" s="11" t="s">
        <v>1799</v>
      </c>
      <c r="Q1730" s="11" t="str">
        <f>VLOOKUP(P1730,Store_Dim!$A$2:$E$21,2,FALSE)</f>
        <v>Mcdonald Inc</v>
      </c>
      <c r="R1730" s="11" t="str">
        <f>VLOOKUP(P1730,Store_Dim!$A$2:$E$21,3,FALSE)</f>
        <v>South</v>
      </c>
      <c r="S1730" s="11" t="str">
        <f>VLOOKUP(P1730,Store_Dim!$A$2:$E$21,4,FALSE)</f>
        <v>Christopherland</v>
      </c>
      <c r="T1730" s="11" t="str">
        <f>VLOOKUP(P1730,Store_Dim!$A$2:$E$21,5,FALSE)</f>
        <v>Outlet</v>
      </c>
      <c r="U1730" s="11" t="s">
        <v>2580</v>
      </c>
      <c r="V1730" s="14">
        <f>VLOOKUP(Table1[[#This Row],[Sales_ID]],Sales!$A$2:$O$2001,2,FALSE)</f>
        <v>45546</v>
      </c>
      <c r="W1730" s="15">
        <f>VLOOKUP(Table1[[#This Row],[Sales_ID]],Sales!$A$2:$O$2001,12,FALSE)</f>
        <v>2</v>
      </c>
      <c r="X1730" s="16" t="str">
        <f>TEXT(VLOOKUP(Table1[[#This Row],[Sales_ID]],Sales!$A$2:$O$2001,13,FALSE),"₹#,##0")</f>
        <v>₹568</v>
      </c>
      <c r="Y1730" s="51">
        <f>VLOOKUP(Table1[[#This Row],[Sales_ID]],Sales!$A$2:$O$2001,14,FALSE)</f>
        <v>0.12</v>
      </c>
      <c r="Z1730" s="11" t="str">
        <f>VLOOKUP(Table1[[#This Row],[Sales_ID]],Sales!$A$2:$O$2001,10,FALSE)</f>
        <v>PayPal</v>
      </c>
      <c r="AA1730" s="50">
        <f>VLOOKUP(Table1[[#This Row],[Sales_ID]],Sales!$A$2:$O$2001,15,FALSE)</f>
        <v>999.5920000000001</v>
      </c>
    </row>
    <row r="1731" spans="1:27" x14ac:dyDescent="0.3">
      <c r="A1731" s="11" t="s">
        <v>1017</v>
      </c>
      <c r="B1731" s="11" t="str">
        <f>PROPER(VLOOKUP(A1731,Customer!$A$2:$J$501,9,FALSE))</f>
        <v>Kristy Dunlap</v>
      </c>
      <c r="C1731" s="11" t="str">
        <f>PROPER(VLOOKUP(A1731,Customer!$A$2:$H$501,3,FALSE))</f>
        <v>64</v>
      </c>
      <c r="D1731" s="11" t="str">
        <f>PROPER(VLOOKUP(A1731,Customer!$A$2:$H$501,4,FALSE))</f>
        <v>Female</v>
      </c>
      <c r="E1731" s="11" t="str">
        <f>PROPER(VLOOKUP(A1731,Customer!$A$2:$H$501,5,FALSE))</f>
        <v>Whiteport</v>
      </c>
      <c r="F1731" s="11" t="str">
        <f>PROPER(VLOOKUP(A1731,Customer!$A$2:$H$501,6,FALSE))</f>
        <v>North Carolina</v>
      </c>
      <c r="G1731" s="11" t="str">
        <f>VLOOKUP(A1731,Customer!$A$2:$H$501,7,FALSE)</f>
        <v>USA</v>
      </c>
      <c r="H1731" s="11" t="str">
        <f>PROPER(VLOOKUP(A1731,Customer!$A$1:$J$501,10,FALSE))</f>
        <v>Platinum</v>
      </c>
      <c r="I1731" s="11" t="s">
        <v>1610</v>
      </c>
      <c r="J1731" s="11" t="str">
        <f>VLOOKUP(I1731, Product!$A$2:$H$501, 2,FALSE)</f>
        <v>Basketball</v>
      </c>
      <c r="K1731" s="11" t="str">
        <f>VLOOKUP(I1731,Product!$A$2:$H$501,3,FALSE)</f>
        <v>Sports</v>
      </c>
      <c r="L1731" s="11" t="str">
        <f>VLOOKUP(I1731, Product!$A$2:$H$501, 4,FALSE)</f>
        <v>Team Sports</v>
      </c>
      <c r="M1731" s="11" t="str">
        <f>VLOOKUP(I1731, Product!$A$2:$H$501,5,FALSE)</f>
        <v>Nolan-Snow</v>
      </c>
      <c r="N1731" s="12">
        <f>VLOOKUP(I1731, Product!$A$2:$I$501,8,FALSE)</f>
        <v>204.39</v>
      </c>
      <c r="O1731" s="12">
        <f>VLOOKUP(I1731, Product!$A$2:$I$501,9,FALSE)</f>
        <v>281</v>
      </c>
      <c r="P1731" s="11" t="s">
        <v>1810</v>
      </c>
      <c r="Q1731" s="11" t="str">
        <f>VLOOKUP(P1731,Store_Dim!$A$2:$E$21,2,FALSE)</f>
        <v>Guerrero-Schmitt</v>
      </c>
      <c r="R1731" s="11" t="str">
        <f>VLOOKUP(P1731,Store_Dim!$A$2:$E$21,3,FALSE)</f>
        <v>East</v>
      </c>
      <c r="S1731" s="11" t="str">
        <f>VLOOKUP(P1731,Store_Dim!$A$2:$E$21,4,FALSE)</f>
        <v>East Stevechester</v>
      </c>
      <c r="T1731" s="11" t="str">
        <f>VLOOKUP(P1731,Store_Dim!$A$2:$E$21,5,FALSE)</f>
        <v>Flagship</v>
      </c>
      <c r="U1731" s="11" t="s">
        <v>2581</v>
      </c>
      <c r="V1731" s="14">
        <f>VLOOKUP(Table1[[#This Row],[Sales_ID]],Sales!$A$2:$O$2001,2,FALSE)</f>
        <v>45483</v>
      </c>
      <c r="W1731" s="15">
        <f>VLOOKUP(Table1[[#This Row],[Sales_ID]],Sales!$A$2:$O$2001,12,FALSE)</f>
        <v>2</v>
      </c>
      <c r="X1731" s="16" t="str">
        <f>TEXT(VLOOKUP(Table1[[#This Row],[Sales_ID]],Sales!$A$2:$O$2001,13,FALSE),"₹#,##0")</f>
        <v>₹672</v>
      </c>
      <c r="Y1731" s="51">
        <f>VLOOKUP(Table1[[#This Row],[Sales_ID]],Sales!$A$2:$O$2001,14,FALSE)</f>
        <v>0.19</v>
      </c>
      <c r="Z1731" s="11" t="str">
        <f>VLOOKUP(Table1[[#This Row],[Sales_ID]],Sales!$A$2:$O$2001,10,FALSE)</f>
        <v>Credit Card</v>
      </c>
      <c r="AA1731" s="50">
        <f>VLOOKUP(Table1[[#This Row],[Sales_ID]],Sales!$A$2:$O$2001,15,FALSE)</f>
        <v>1088.1378</v>
      </c>
    </row>
    <row r="1732" spans="1:27" x14ac:dyDescent="0.3">
      <c r="A1732" s="11" t="s">
        <v>672</v>
      </c>
      <c r="B1732" s="11" t="str">
        <f>PROPER(VLOOKUP(A1732,Customer!$A$2:$J$501,9,FALSE))</f>
        <v>Ronald Jones</v>
      </c>
      <c r="C1732" s="11" t="str">
        <f>PROPER(VLOOKUP(A1732,Customer!$A$2:$H$501,3,FALSE))</f>
        <v>26</v>
      </c>
      <c r="D1732" s="11" t="str">
        <f>PROPER(VLOOKUP(A1732,Customer!$A$2:$H$501,4,FALSE))</f>
        <v>Female</v>
      </c>
      <c r="E1732" s="11" t="str">
        <f>PROPER(VLOOKUP(A1732,Customer!$A$2:$H$501,5,FALSE))</f>
        <v>Brownshire</v>
      </c>
      <c r="F1732" s="11" t="str">
        <f>PROPER(VLOOKUP(A1732,Customer!$A$2:$H$501,6,FALSE))</f>
        <v>Tennessee</v>
      </c>
      <c r="G1732" s="11" t="str">
        <f>VLOOKUP(A1732,Customer!$A$2:$H$501,7,FALSE)</f>
        <v>USA</v>
      </c>
      <c r="H1732" s="11" t="str">
        <f>PROPER(VLOOKUP(A1732,Customer!$A$1:$J$501,10,FALSE))</f>
        <v>Silver</v>
      </c>
      <c r="I1732" s="11" t="s">
        <v>1557</v>
      </c>
      <c r="J1732" s="11" t="str">
        <f>VLOOKUP(I1732, Product!$A$2:$H$501, 2,FALSE)</f>
        <v>Herbal Face Moisturizer</v>
      </c>
      <c r="K1732" s="11" t="str">
        <f>VLOOKUP(I1732,Product!$A$2:$H$501,3,FALSE)</f>
        <v>Beauty</v>
      </c>
      <c r="L1732" s="11" t="str">
        <f>VLOOKUP(I1732, Product!$A$2:$H$501, 4,FALSE)</f>
        <v>Skincare</v>
      </c>
      <c r="M1732" s="11" t="str">
        <f>VLOOKUP(I1732, Product!$A$2:$H$501,5,FALSE)</f>
        <v>Davidson PLC</v>
      </c>
      <c r="N1732" s="12">
        <f>VLOOKUP(I1732, Product!$A$2:$I$501,8,FALSE)</f>
        <v>312.8</v>
      </c>
      <c r="O1732" s="12">
        <f>VLOOKUP(I1732, Product!$A$2:$I$501,9,FALSE)</f>
        <v>350</v>
      </c>
      <c r="P1732" s="11" t="s">
        <v>1779</v>
      </c>
      <c r="Q1732" s="11" t="str">
        <f>VLOOKUP(P1732,Store_Dim!$A$2:$E$21,2,FALSE)</f>
        <v>Martinez-Mullins</v>
      </c>
      <c r="R1732" s="11" t="str">
        <f>VLOOKUP(P1732,Store_Dim!$A$2:$E$21,3,FALSE)</f>
        <v>South</v>
      </c>
      <c r="S1732" s="11" t="str">
        <f>VLOOKUP(P1732,Store_Dim!$A$2:$E$21,4,FALSE)</f>
        <v>Williamsfurt</v>
      </c>
      <c r="T1732" s="11" t="str">
        <f>VLOOKUP(P1732,Store_Dim!$A$2:$E$21,5,FALSE)</f>
        <v>Online</v>
      </c>
      <c r="U1732" s="11" t="s">
        <v>2582</v>
      </c>
      <c r="V1732" s="14">
        <f>VLOOKUP(Table1[[#This Row],[Sales_ID]],Sales!$A$2:$O$2001,2,FALSE)</f>
        <v>45786</v>
      </c>
      <c r="W1732" s="15">
        <f>VLOOKUP(Table1[[#This Row],[Sales_ID]],Sales!$A$2:$O$2001,12,FALSE)</f>
        <v>2</v>
      </c>
      <c r="X1732" s="16" t="str">
        <f>TEXT(VLOOKUP(Table1[[#This Row],[Sales_ID]],Sales!$A$2:$O$2001,13,FALSE),"₹#,##0")</f>
        <v>₹258</v>
      </c>
      <c r="Y1732" s="51">
        <f>VLOOKUP(Table1[[#This Row],[Sales_ID]],Sales!$A$2:$O$2001,14,FALSE)</f>
        <v>0.21</v>
      </c>
      <c r="Z1732" s="11" t="str">
        <f>VLOOKUP(Table1[[#This Row],[Sales_ID]],Sales!$A$2:$O$2001,10,FALSE)</f>
        <v>PayPal</v>
      </c>
      <c r="AA1732" s="50">
        <f>VLOOKUP(Table1[[#This Row],[Sales_ID]],Sales!$A$2:$O$2001,15,FALSE)</f>
        <v>407.57679999999999</v>
      </c>
    </row>
    <row r="1733" spans="1:27" x14ac:dyDescent="0.3">
      <c r="A1733" s="11" t="s">
        <v>666</v>
      </c>
      <c r="B1733" s="11" t="str">
        <f>PROPER(VLOOKUP(A1733,Customer!$A$2:$J$501,9,FALSE))</f>
        <v>Tiffany Herrera</v>
      </c>
      <c r="C1733" s="11" t="str">
        <f>PROPER(VLOOKUP(A1733,Customer!$A$2:$H$501,3,FALSE))</f>
        <v>52</v>
      </c>
      <c r="D1733" s="11" t="str">
        <f>PROPER(VLOOKUP(A1733,Customer!$A$2:$H$501,4,FALSE))</f>
        <v>Male</v>
      </c>
      <c r="E1733" s="11" t="str">
        <f>PROPER(VLOOKUP(A1733,Customer!$A$2:$H$501,5,FALSE))</f>
        <v>New Dianebury</v>
      </c>
      <c r="F1733" s="11" t="str">
        <f>PROPER(VLOOKUP(A1733,Customer!$A$2:$H$501,6,FALSE))</f>
        <v>Virginia</v>
      </c>
      <c r="G1733" s="11" t="str">
        <f>VLOOKUP(A1733,Customer!$A$2:$H$501,7,FALSE)</f>
        <v>USA</v>
      </c>
      <c r="H1733" s="11" t="str">
        <f>PROPER(VLOOKUP(A1733,Customer!$A$1:$J$501,10,FALSE))</f>
        <v>Platinum</v>
      </c>
      <c r="I1733" s="11" t="s">
        <v>1744</v>
      </c>
      <c r="J1733" s="11" t="str">
        <f>VLOOKUP(I1733, Product!$A$2:$H$501, 2,FALSE)</f>
        <v>Portable Bluetooth Speaker</v>
      </c>
      <c r="K1733" s="11" t="str">
        <f>VLOOKUP(I1733,Product!$A$2:$H$501,3,FALSE)</f>
        <v>Electronics</v>
      </c>
      <c r="L1733" s="11" t="str">
        <f>VLOOKUP(I1733, Product!$A$2:$H$501, 4,FALSE)</f>
        <v>Audio</v>
      </c>
      <c r="M1733" s="11" t="str">
        <f>VLOOKUP(I1733, Product!$A$2:$H$501,5,FALSE)</f>
        <v>Flores-King</v>
      </c>
      <c r="N1733" s="12">
        <f>VLOOKUP(I1733, Product!$A$2:$I$501,8,FALSE)</f>
        <v>431.67</v>
      </c>
      <c r="O1733" s="12">
        <f>VLOOKUP(I1733, Product!$A$2:$I$501,9,FALSE)</f>
        <v>73</v>
      </c>
      <c r="P1733" s="11" t="s">
        <v>1813</v>
      </c>
      <c r="Q1733" s="11" t="str">
        <f>VLOOKUP(P1733,Store_Dim!$A$2:$E$21,2,FALSE)</f>
        <v>Mann-Austin</v>
      </c>
      <c r="R1733" s="11" t="str">
        <f>VLOOKUP(P1733,Store_Dim!$A$2:$E$21,3,FALSE)</f>
        <v>East</v>
      </c>
      <c r="S1733" s="11" t="str">
        <f>VLOOKUP(P1733,Store_Dim!$A$2:$E$21,4,FALSE)</f>
        <v>Vasquezborough</v>
      </c>
      <c r="T1733" s="11" t="str">
        <f>VLOOKUP(P1733,Store_Dim!$A$2:$E$21,5,FALSE)</f>
        <v>Online</v>
      </c>
      <c r="U1733" s="11" t="s">
        <v>2583</v>
      </c>
      <c r="V1733" s="14">
        <f>VLOOKUP(Table1[[#This Row],[Sales_ID]],Sales!$A$2:$O$2001,2,FALSE)</f>
        <v>45475</v>
      </c>
      <c r="W1733" s="15">
        <f>VLOOKUP(Table1[[#This Row],[Sales_ID]],Sales!$A$2:$O$2001,12,FALSE)</f>
        <v>4</v>
      </c>
      <c r="X1733" s="16" t="str">
        <f>TEXT(VLOOKUP(Table1[[#This Row],[Sales_ID]],Sales!$A$2:$O$2001,13,FALSE),"₹#,##0")</f>
        <v>₹281</v>
      </c>
      <c r="Y1733" s="51">
        <f>VLOOKUP(Table1[[#This Row],[Sales_ID]],Sales!$A$2:$O$2001,14,FALSE)</f>
        <v>0.27</v>
      </c>
      <c r="Z1733" s="11" t="str">
        <f>VLOOKUP(Table1[[#This Row],[Sales_ID]],Sales!$A$2:$O$2001,10,FALSE)</f>
        <v>PayPal</v>
      </c>
      <c r="AA1733" s="50">
        <f>VLOOKUP(Table1[[#This Row],[Sales_ID]],Sales!$A$2:$O$2001,15,FALSE)</f>
        <v>821.92160000000001</v>
      </c>
    </row>
    <row r="1734" spans="1:27" x14ac:dyDescent="0.3">
      <c r="A1734" s="11" t="s">
        <v>996</v>
      </c>
      <c r="B1734" s="11" t="str">
        <f>PROPER(VLOOKUP(A1734,Customer!$A$2:$J$501,9,FALSE))</f>
        <v>Robert House</v>
      </c>
      <c r="C1734" s="11" t="str">
        <f>PROPER(VLOOKUP(A1734,Customer!$A$2:$H$501,3,FALSE))</f>
        <v>34</v>
      </c>
      <c r="D1734" s="11" t="str">
        <f>PROPER(VLOOKUP(A1734,Customer!$A$2:$H$501,4,FALSE))</f>
        <v>Male</v>
      </c>
      <c r="E1734" s="11" t="str">
        <f>PROPER(VLOOKUP(A1734,Customer!$A$2:$H$501,5,FALSE))</f>
        <v>Lake James</v>
      </c>
      <c r="F1734" s="11" t="str">
        <f>PROPER(VLOOKUP(A1734,Customer!$A$2:$H$501,6,FALSE))</f>
        <v>Maryland</v>
      </c>
      <c r="G1734" s="11" t="str">
        <f>VLOOKUP(A1734,Customer!$A$2:$H$501,7,FALSE)</f>
        <v>USA</v>
      </c>
      <c r="H1734" s="11" t="str">
        <f>PROPER(VLOOKUP(A1734,Customer!$A$1:$J$501,10,FALSE))</f>
        <v>Gold</v>
      </c>
      <c r="I1734" s="11" t="s">
        <v>1588</v>
      </c>
      <c r="J1734" s="11" t="str">
        <f>VLOOKUP(I1734, Product!$A$2:$H$501, 2,FALSE)</f>
        <v>Outdoor Sports Water Bottle</v>
      </c>
      <c r="K1734" s="11" t="str">
        <f>VLOOKUP(I1734,Product!$A$2:$H$501,3,FALSE)</f>
        <v>Sports</v>
      </c>
      <c r="L1734" s="11" t="str">
        <f>VLOOKUP(I1734, Product!$A$2:$H$501, 4,FALSE)</f>
        <v>Accessories</v>
      </c>
      <c r="M1734" s="11" t="str">
        <f>VLOOKUP(I1734, Product!$A$2:$H$501,5,FALSE)</f>
        <v>Soto-Ellis</v>
      </c>
      <c r="N1734" s="12">
        <f>VLOOKUP(I1734, Product!$A$2:$I$501,8,FALSE)</f>
        <v>131.51</v>
      </c>
      <c r="O1734" s="12">
        <f>VLOOKUP(I1734, Product!$A$2:$I$501,9,FALSE)</f>
        <v>281.95833333333331</v>
      </c>
      <c r="P1734" s="11" t="s">
        <v>1792</v>
      </c>
      <c r="Q1734" s="11" t="str">
        <f>VLOOKUP(P1734,Store_Dim!$A$2:$E$21,2,FALSE)</f>
        <v>Aguirre-Keller</v>
      </c>
      <c r="R1734" s="11" t="str">
        <f>VLOOKUP(P1734,Store_Dim!$A$2:$E$21,3,FALSE)</f>
        <v>South</v>
      </c>
      <c r="S1734" s="11" t="str">
        <f>VLOOKUP(P1734,Store_Dim!$A$2:$E$21,4,FALSE)</f>
        <v>Lake Michael</v>
      </c>
      <c r="T1734" s="11" t="str">
        <f>VLOOKUP(P1734,Store_Dim!$A$2:$E$21,5,FALSE)</f>
        <v>Online</v>
      </c>
      <c r="U1734" s="11" t="s">
        <v>2584</v>
      </c>
      <c r="V1734" s="14">
        <f>VLOOKUP(Table1[[#This Row],[Sales_ID]],Sales!$A$2:$O$2001,2,FALSE)</f>
        <v>45470</v>
      </c>
      <c r="W1734" s="15">
        <f>VLOOKUP(Table1[[#This Row],[Sales_ID]],Sales!$A$2:$O$2001,12,FALSE)</f>
        <v>1</v>
      </c>
      <c r="X1734" s="16" t="str">
        <f>TEXT(VLOOKUP(Table1[[#This Row],[Sales_ID]],Sales!$A$2:$O$2001,13,FALSE),"₹#,##0")</f>
        <v>₹202</v>
      </c>
      <c r="Y1734" s="51">
        <f>VLOOKUP(Table1[[#This Row],[Sales_ID]],Sales!$A$2:$O$2001,14,FALSE)</f>
        <v>0.13</v>
      </c>
      <c r="Z1734" s="11" t="str">
        <f>VLOOKUP(Table1[[#This Row],[Sales_ID]],Sales!$A$2:$O$2001,10,FALSE)</f>
        <v>COD</v>
      </c>
      <c r="AA1734" s="50">
        <f>VLOOKUP(Table1[[#This Row],[Sales_ID]],Sales!$A$2:$O$2001,15,FALSE)</f>
        <v>175.85310000000001</v>
      </c>
    </row>
    <row r="1735" spans="1:27" x14ac:dyDescent="0.3">
      <c r="A1735" s="11" t="s">
        <v>863</v>
      </c>
      <c r="B1735" s="11" t="str">
        <f>PROPER(VLOOKUP(A1735,Customer!$A$2:$J$501,9,FALSE))</f>
        <v>Daisy Johnson Dds</v>
      </c>
      <c r="C1735" s="11" t="str">
        <f>PROPER(VLOOKUP(A1735,Customer!$A$2:$H$501,3,FALSE))</f>
        <v>64</v>
      </c>
      <c r="D1735" s="11" t="str">
        <f>PROPER(VLOOKUP(A1735,Customer!$A$2:$H$501,4,FALSE))</f>
        <v>Male</v>
      </c>
      <c r="E1735" s="11" t="str">
        <f>PROPER(VLOOKUP(A1735,Customer!$A$2:$H$501,5,FALSE))</f>
        <v>North Stephanie</v>
      </c>
      <c r="F1735" s="11" t="str">
        <f>PROPER(VLOOKUP(A1735,Customer!$A$2:$H$501,6,FALSE))</f>
        <v>Nebraska</v>
      </c>
      <c r="G1735" s="11" t="str">
        <f>VLOOKUP(A1735,Customer!$A$2:$H$501,7,FALSE)</f>
        <v>USA</v>
      </c>
      <c r="H1735" s="11" t="str">
        <f>PROPER(VLOOKUP(A1735,Customer!$A$1:$J$501,10,FALSE))</f>
        <v>Platinum</v>
      </c>
      <c r="I1735" s="11" t="s">
        <v>1696</v>
      </c>
      <c r="J1735" s="11" t="str">
        <f>VLOOKUP(I1735, Product!$A$2:$H$501, 2,FALSE)</f>
        <v>Bluetooth Car Audio System</v>
      </c>
      <c r="K1735" s="11" t="str">
        <f>VLOOKUP(I1735,Product!$A$2:$H$501,3,FALSE)</f>
        <v>Electronics</v>
      </c>
      <c r="L1735" s="11" t="str">
        <f>VLOOKUP(I1735, Product!$A$2:$H$501, 4,FALSE)</f>
        <v>Audio</v>
      </c>
      <c r="M1735" s="11" t="str">
        <f>VLOOKUP(I1735, Product!$A$2:$H$501,5,FALSE)</f>
        <v>Bruce-Bowen</v>
      </c>
      <c r="N1735" s="12">
        <f>VLOOKUP(I1735, Product!$A$2:$I$501,8,FALSE)</f>
        <v>403.71</v>
      </c>
      <c r="O1735" s="12">
        <f>VLOOKUP(I1735, Product!$A$2:$I$501,9,FALSE)</f>
        <v>159</v>
      </c>
      <c r="P1735" s="11" t="s">
        <v>1773</v>
      </c>
      <c r="Q1735" s="11" t="str">
        <f>VLOOKUP(P1735,Store_Dim!$A$2:$E$21,2,FALSE)</f>
        <v>Gray Ltd</v>
      </c>
      <c r="R1735" s="11" t="str">
        <f>VLOOKUP(P1735,Store_Dim!$A$2:$E$21,3,FALSE)</f>
        <v>North</v>
      </c>
      <c r="S1735" s="11" t="str">
        <f>VLOOKUP(P1735,Store_Dim!$A$2:$E$21,4,FALSE)</f>
        <v>New Michaelchester</v>
      </c>
      <c r="T1735" s="11" t="str">
        <f>VLOOKUP(P1735,Store_Dim!$A$2:$E$21,5,FALSE)</f>
        <v>Outlet</v>
      </c>
      <c r="U1735" s="11" t="s">
        <v>2585</v>
      </c>
      <c r="V1735" s="14">
        <f>VLOOKUP(Table1[[#This Row],[Sales_ID]],Sales!$A$2:$O$2001,2,FALSE)</f>
        <v>45243</v>
      </c>
      <c r="W1735" s="15">
        <f>VLOOKUP(Table1[[#This Row],[Sales_ID]],Sales!$A$2:$O$2001,12,FALSE)</f>
        <v>1</v>
      </c>
      <c r="X1735" s="16" t="str">
        <f>TEXT(VLOOKUP(Table1[[#This Row],[Sales_ID]],Sales!$A$2:$O$2001,13,FALSE),"₹#,##0")</f>
        <v>₹371</v>
      </c>
      <c r="Y1735" s="51">
        <f>VLOOKUP(Table1[[#This Row],[Sales_ID]],Sales!$A$2:$O$2001,14,FALSE)</f>
        <v>0.01</v>
      </c>
      <c r="Z1735" s="11" t="str">
        <f>VLOOKUP(Table1[[#This Row],[Sales_ID]],Sales!$A$2:$O$2001,10,FALSE)</f>
        <v>PayPal</v>
      </c>
      <c r="AA1735" s="50">
        <f>VLOOKUP(Table1[[#This Row],[Sales_ID]],Sales!$A$2:$O$2001,15,FALSE)</f>
        <v>366.95339999999999</v>
      </c>
    </row>
    <row r="1736" spans="1:27" x14ac:dyDescent="0.3">
      <c r="A1736" s="11" t="s">
        <v>85</v>
      </c>
      <c r="B1736" s="11" t="str">
        <f>PROPER(VLOOKUP(A1736,Customer!$A$2:$J$501,9,FALSE))</f>
        <v>Michael Torres</v>
      </c>
      <c r="C1736" s="11" t="str">
        <f>PROPER(VLOOKUP(A1736,Customer!$A$2:$H$501,3,FALSE))</f>
        <v>46</v>
      </c>
      <c r="D1736" s="11" t="str">
        <f>PROPER(VLOOKUP(A1736,Customer!$A$2:$H$501,4,FALSE))</f>
        <v>Female</v>
      </c>
      <c r="E1736" s="11" t="str">
        <f>PROPER(VLOOKUP(A1736,Customer!$A$2:$H$501,5,FALSE))</f>
        <v>Gonzalezfort</v>
      </c>
      <c r="F1736" s="11" t="str">
        <f>PROPER(VLOOKUP(A1736,Customer!$A$2:$H$501,6,FALSE))</f>
        <v>New Jersey</v>
      </c>
      <c r="G1736" s="11" t="str">
        <f>VLOOKUP(A1736,Customer!$A$2:$H$501,7,FALSE)</f>
        <v>USA</v>
      </c>
      <c r="H1736" s="11" t="str">
        <f>PROPER(VLOOKUP(A1736,Customer!$A$1:$J$501,10,FALSE))</f>
        <v>Platinum</v>
      </c>
      <c r="I1736" s="11" t="s">
        <v>1700</v>
      </c>
      <c r="J1736" s="11" t="str">
        <f>VLOOKUP(I1736, Product!$A$2:$H$501, 2,FALSE)</f>
        <v>Wireless Mouse</v>
      </c>
      <c r="K1736" s="11" t="str">
        <f>VLOOKUP(I1736,Product!$A$2:$H$501,3,FALSE)</f>
        <v>Electronics</v>
      </c>
      <c r="L1736" s="11" t="str">
        <f>VLOOKUP(I1736, Product!$A$2:$H$501, 4,FALSE)</f>
        <v>Computer</v>
      </c>
      <c r="M1736" s="11" t="str">
        <f>VLOOKUP(I1736, Product!$A$2:$H$501,5,FALSE)</f>
        <v>Larson Ltd</v>
      </c>
      <c r="N1736" s="12">
        <f>VLOOKUP(I1736, Product!$A$2:$I$501,8,FALSE)</f>
        <v>392.89</v>
      </c>
      <c r="O1736" s="12">
        <f>VLOOKUP(I1736, Product!$A$2:$I$501,9,FALSE)</f>
        <v>320</v>
      </c>
      <c r="P1736" s="11" t="s">
        <v>1789</v>
      </c>
      <c r="Q1736" s="11" t="str">
        <f>VLOOKUP(P1736,Store_Dim!$A$2:$E$21,2,FALSE)</f>
        <v>Hill, Wagner and Ballard</v>
      </c>
      <c r="R1736" s="11" t="str">
        <f>VLOOKUP(P1736,Store_Dim!$A$2:$E$21,3,FALSE)</f>
        <v>East</v>
      </c>
      <c r="S1736" s="11" t="str">
        <f>VLOOKUP(P1736,Store_Dim!$A$2:$E$21,4,FALSE)</f>
        <v>East Davidville</v>
      </c>
      <c r="T1736" s="11" t="str">
        <f>VLOOKUP(P1736,Store_Dim!$A$2:$E$21,5,FALSE)</f>
        <v>Online</v>
      </c>
      <c r="U1736" s="11" t="s">
        <v>1902</v>
      </c>
      <c r="V1736" s="14">
        <f>VLOOKUP(Table1[[#This Row],[Sales_ID]],Sales!$A$2:$O$2001,2,FALSE)</f>
        <v>45285</v>
      </c>
      <c r="W1736" s="15">
        <f>VLOOKUP(Table1[[#This Row],[Sales_ID]],Sales!$A$2:$O$2001,12,FALSE)</f>
        <v>2</v>
      </c>
      <c r="X1736" s="16" t="str">
        <f>TEXT(VLOOKUP(Table1[[#This Row],[Sales_ID]],Sales!$A$2:$O$2001,13,FALSE),"₹#,##0")</f>
        <v>₹686</v>
      </c>
      <c r="Y1736" s="51">
        <f>VLOOKUP(Table1[[#This Row],[Sales_ID]],Sales!$A$2:$O$2001,14,FALSE)</f>
        <v>0.25</v>
      </c>
      <c r="Z1736" s="11" t="str">
        <f>VLOOKUP(Table1[[#This Row],[Sales_ID]],Sales!$A$2:$O$2001,10,FALSE)</f>
        <v>Credit Card</v>
      </c>
      <c r="AA1736" s="50">
        <f>VLOOKUP(Table1[[#This Row],[Sales_ID]],Sales!$A$2:$O$2001,15,FALSE)</f>
        <v>1029.4649999999999</v>
      </c>
    </row>
    <row r="1737" spans="1:27" x14ac:dyDescent="0.3">
      <c r="A1737" s="11" t="s">
        <v>32</v>
      </c>
      <c r="B1737" s="11" t="str">
        <f>PROPER(VLOOKUP(A1737,Customer!$A$2:$J$501,9,FALSE))</f>
        <v>Christine Vaughn</v>
      </c>
      <c r="C1737" s="11" t="str">
        <f>PROPER(VLOOKUP(A1737,Customer!$A$2:$H$501,3,FALSE))</f>
        <v>24</v>
      </c>
      <c r="D1737" s="11" t="str">
        <f>PROPER(VLOOKUP(A1737,Customer!$A$2:$H$501,4,FALSE))</f>
        <v>Male</v>
      </c>
      <c r="E1737" s="11" t="str">
        <f>PROPER(VLOOKUP(A1737,Customer!$A$2:$H$501,5,FALSE))</f>
        <v>East Amandamouth</v>
      </c>
      <c r="F1737" s="11" t="str">
        <f>PROPER(VLOOKUP(A1737,Customer!$A$2:$H$501,6,FALSE))</f>
        <v>Oregon</v>
      </c>
      <c r="G1737" s="11" t="str">
        <f>VLOOKUP(A1737,Customer!$A$2:$H$501,7,FALSE)</f>
        <v>USA</v>
      </c>
      <c r="H1737" s="11" t="str">
        <f>PROPER(VLOOKUP(A1737,Customer!$A$1:$J$501,10,FALSE))</f>
        <v>Bronze</v>
      </c>
      <c r="I1737" s="11" t="s">
        <v>1670</v>
      </c>
      <c r="J1737" s="11" t="str">
        <f>VLOOKUP(I1737, Product!$A$2:$H$501, 2,FALSE)</f>
        <v>Tennis Ball 3-Pack</v>
      </c>
      <c r="K1737" s="11" t="str">
        <f>VLOOKUP(I1737,Product!$A$2:$H$501,3,FALSE)</f>
        <v>Sports</v>
      </c>
      <c r="L1737" s="11" t="str">
        <f>VLOOKUP(I1737, Product!$A$2:$H$501, 4,FALSE)</f>
        <v>Equipment</v>
      </c>
      <c r="M1737" s="11" t="str">
        <f>VLOOKUP(I1737, Product!$A$2:$H$501,5,FALSE)</f>
        <v>Lopez LLC</v>
      </c>
      <c r="N1737" s="12">
        <f>VLOOKUP(I1737, Product!$A$2:$I$501,8,FALSE)</f>
        <v>103.45</v>
      </c>
      <c r="O1737" s="12">
        <f>VLOOKUP(I1737, Product!$A$2:$I$501,9,FALSE)</f>
        <v>465</v>
      </c>
      <c r="P1737" s="11" t="s">
        <v>1794</v>
      </c>
      <c r="Q1737" s="11" t="str">
        <f>VLOOKUP(P1737,Store_Dim!$A$2:$E$21,2,FALSE)</f>
        <v>Thomas, Bridges and Harris</v>
      </c>
      <c r="R1737" s="11" t="str">
        <f>VLOOKUP(P1737,Store_Dim!$A$2:$E$21,3,FALSE)</f>
        <v>North</v>
      </c>
      <c r="S1737" s="11" t="str">
        <f>VLOOKUP(P1737,Store_Dim!$A$2:$E$21,4,FALSE)</f>
        <v>Sabrinatown</v>
      </c>
      <c r="T1737" s="11" t="str">
        <f>VLOOKUP(P1737,Store_Dim!$A$2:$E$21,5,FALSE)</f>
        <v>Online</v>
      </c>
      <c r="U1737" s="11" t="s">
        <v>2586</v>
      </c>
      <c r="V1737" s="14">
        <f>VLOOKUP(Table1[[#This Row],[Sales_ID]],Sales!$A$2:$O$2001,2,FALSE)</f>
        <v>45341</v>
      </c>
      <c r="W1737" s="15">
        <f>VLOOKUP(Table1[[#This Row],[Sales_ID]],Sales!$A$2:$O$2001,12,FALSE)</f>
        <v>4</v>
      </c>
      <c r="X1737" s="16" t="str">
        <f>TEXT(VLOOKUP(Table1[[#This Row],[Sales_ID]],Sales!$A$2:$O$2001,13,FALSE),"₹#,##0")</f>
        <v>₹732</v>
      </c>
      <c r="Y1737" s="51">
        <f>VLOOKUP(Table1[[#This Row],[Sales_ID]],Sales!$A$2:$O$2001,14,FALSE)</f>
        <v>0.12</v>
      </c>
      <c r="Z1737" s="11" t="str">
        <f>VLOOKUP(Table1[[#This Row],[Sales_ID]],Sales!$A$2:$O$2001,10,FALSE)</f>
        <v>Credit Card</v>
      </c>
      <c r="AA1737" s="50">
        <f>VLOOKUP(Table1[[#This Row],[Sales_ID]],Sales!$A$2:$O$2001,15,FALSE)</f>
        <v>2574.9856</v>
      </c>
    </row>
    <row r="1738" spans="1:27" x14ac:dyDescent="0.3">
      <c r="A1738" s="11" t="s">
        <v>550</v>
      </c>
      <c r="B1738" s="11" t="str">
        <f>PROPER(VLOOKUP(A1738,Customer!$A$2:$J$501,9,FALSE))</f>
        <v>Jason Wheeler</v>
      </c>
      <c r="C1738" s="11" t="str">
        <f>PROPER(VLOOKUP(A1738,Customer!$A$2:$H$501,3,FALSE))</f>
        <v>47</v>
      </c>
      <c r="D1738" s="11" t="str">
        <f>PROPER(VLOOKUP(A1738,Customer!$A$2:$H$501,4,FALSE))</f>
        <v>Female</v>
      </c>
      <c r="E1738" s="11" t="str">
        <f>PROPER(VLOOKUP(A1738,Customer!$A$2:$H$501,5,FALSE))</f>
        <v>Carolview</v>
      </c>
      <c r="F1738" s="11" t="str">
        <f>PROPER(VLOOKUP(A1738,Customer!$A$2:$H$501,6,FALSE))</f>
        <v>Illinois</v>
      </c>
      <c r="G1738" s="11" t="str">
        <f>VLOOKUP(A1738,Customer!$A$2:$H$501,7,FALSE)</f>
        <v>USA</v>
      </c>
      <c r="H1738" s="11" t="str">
        <f>PROPER(VLOOKUP(A1738,Customer!$A$1:$J$501,10,FALSE))</f>
        <v>Platinum</v>
      </c>
      <c r="I1738" s="11" t="s">
        <v>1704</v>
      </c>
      <c r="J1738" s="11" t="str">
        <f>VLOOKUP(I1738, Product!$A$2:$H$501, 2,FALSE)</f>
        <v>Essential Oil Diffuser</v>
      </c>
      <c r="K1738" s="11" t="str">
        <f>VLOOKUP(I1738,Product!$A$2:$H$501,3,FALSE)</f>
        <v>Home</v>
      </c>
      <c r="L1738" s="11" t="str">
        <f>VLOOKUP(I1738, Product!$A$2:$H$501, 4,FALSE)</f>
        <v>Decor</v>
      </c>
      <c r="M1738" s="11" t="str">
        <f>VLOOKUP(I1738, Product!$A$2:$H$501,5,FALSE)</f>
        <v>Hernandez Inc</v>
      </c>
      <c r="N1738" s="12">
        <f>VLOOKUP(I1738, Product!$A$2:$I$501,8,FALSE)</f>
        <v>325.26</v>
      </c>
      <c r="O1738" s="12">
        <f>VLOOKUP(I1738, Product!$A$2:$I$501,9,FALSE)</f>
        <v>400</v>
      </c>
      <c r="P1738" s="11" t="s">
        <v>1757</v>
      </c>
      <c r="Q1738" s="11" t="str">
        <f>VLOOKUP(P1738,Store_Dim!$A$2:$E$21,2,FALSE)</f>
        <v>Martinez, Adkins and Johnson</v>
      </c>
      <c r="R1738" s="11" t="str">
        <f>VLOOKUP(P1738,Store_Dim!$A$2:$E$21,3,FALSE)</f>
        <v>North</v>
      </c>
      <c r="S1738" s="11" t="str">
        <f>VLOOKUP(P1738,Store_Dim!$A$2:$E$21,4,FALSE)</f>
        <v>Danielmouth</v>
      </c>
      <c r="T1738" s="11" t="str">
        <f>VLOOKUP(P1738,Store_Dim!$A$2:$E$21,5,FALSE)</f>
        <v>Flagship</v>
      </c>
      <c r="U1738" s="11" t="s">
        <v>2587</v>
      </c>
      <c r="V1738" s="14">
        <f>VLOOKUP(Table1[[#This Row],[Sales_ID]],Sales!$A$2:$O$2001,2,FALSE)</f>
        <v>45371</v>
      </c>
      <c r="W1738" s="15">
        <f>VLOOKUP(Table1[[#This Row],[Sales_ID]],Sales!$A$2:$O$2001,12,FALSE)</f>
        <v>3</v>
      </c>
      <c r="X1738" s="16" t="str">
        <f>TEXT(VLOOKUP(Table1[[#This Row],[Sales_ID]],Sales!$A$2:$O$2001,13,FALSE),"₹#,##0")</f>
        <v>₹468</v>
      </c>
      <c r="Y1738" s="51">
        <f>VLOOKUP(Table1[[#This Row],[Sales_ID]],Sales!$A$2:$O$2001,14,FALSE)</f>
        <v>7.0000000000000007E-2</v>
      </c>
      <c r="Z1738" s="11" t="str">
        <f>VLOOKUP(Table1[[#This Row],[Sales_ID]],Sales!$A$2:$O$2001,10,FALSE)</f>
        <v>PayPal</v>
      </c>
      <c r="AA1738" s="50">
        <f>VLOOKUP(Table1[[#This Row],[Sales_ID]],Sales!$A$2:$O$2001,15,FALSE)</f>
        <v>1306.4175</v>
      </c>
    </row>
    <row r="1739" spans="1:27" x14ac:dyDescent="0.3">
      <c r="A1739" s="11" t="s">
        <v>14</v>
      </c>
      <c r="B1739" s="11" t="str">
        <f>PROPER(VLOOKUP(A1739,Customer!$A$2:$J$501,9,FALSE))</f>
        <v>Eugene Nelson</v>
      </c>
      <c r="C1739" s="11" t="str">
        <f>PROPER(VLOOKUP(A1739,Customer!$A$2:$H$501,3,FALSE))</f>
        <v>26</v>
      </c>
      <c r="D1739" s="11" t="str">
        <f>PROPER(VLOOKUP(A1739,Customer!$A$2:$H$501,4,FALSE))</f>
        <v>Female</v>
      </c>
      <c r="E1739" s="11" t="str">
        <f>PROPER(VLOOKUP(A1739,Customer!$A$2:$H$501,5,FALSE))</f>
        <v>Phillipsmouth</v>
      </c>
      <c r="F1739" s="11" t="str">
        <f>PROPER(VLOOKUP(A1739,Customer!$A$2:$H$501,6,FALSE))</f>
        <v>North Dakota</v>
      </c>
      <c r="G1739" s="11" t="str">
        <f>VLOOKUP(A1739,Customer!$A$2:$H$501,7,FALSE)</f>
        <v>USA</v>
      </c>
      <c r="H1739" s="11" t="str">
        <f>PROPER(VLOOKUP(A1739,Customer!$A$1:$J$501,10,FALSE))</f>
        <v>Platinum</v>
      </c>
      <c r="I1739" s="11" t="s">
        <v>1682</v>
      </c>
      <c r="J1739" s="11" t="str">
        <f>VLOOKUP(I1739, Product!$A$2:$H$501, 2,FALSE)</f>
        <v>Smart LED Light Strip</v>
      </c>
      <c r="K1739" s="11" t="str">
        <f>VLOOKUP(I1739,Product!$A$2:$H$501,3,FALSE)</f>
        <v>Electronics</v>
      </c>
      <c r="L1739" s="11" t="str">
        <f>VLOOKUP(I1739, Product!$A$2:$H$501, 4,FALSE)</f>
        <v>Accessories</v>
      </c>
      <c r="M1739" s="11" t="str">
        <f>VLOOKUP(I1739, Product!$A$2:$H$501,5,FALSE)</f>
        <v>Flores-Davis</v>
      </c>
      <c r="N1739" s="12">
        <f>VLOOKUP(I1739, Product!$A$2:$I$501,8,FALSE)</f>
        <v>349.17</v>
      </c>
      <c r="O1739" s="12">
        <f>VLOOKUP(I1739, Product!$A$2:$I$501,9,FALSE)</f>
        <v>476</v>
      </c>
      <c r="P1739" s="11" t="s">
        <v>1752</v>
      </c>
      <c r="Q1739" s="11" t="str">
        <f>VLOOKUP(P1739,Store_Dim!$A$2:$E$21,2,FALSE)</f>
        <v>Rivera-Warner</v>
      </c>
      <c r="R1739" s="11" t="str">
        <f>VLOOKUP(P1739,Store_Dim!$A$2:$E$21,3,FALSE)</f>
        <v>East</v>
      </c>
      <c r="S1739" s="11" t="str">
        <f>VLOOKUP(P1739,Store_Dim!$A$2:$E$21,4,FALSE)</f>
        <v>Washingtonfurt</v>
      </c>
      <c r="T1739" s="11" t="str">
        <f>VLOOKUP(P1739,Store_Dim!$A$2:$E$21,5,FALSE)</f>
        <v>Flagship</v>
      </c>
      <c r="U1739" s="11" t="s">
        <v>2588</v>
      </c>
      <c r="V1739" s="14">
        <f>VLOOKUP(Table1[[#This Row],[Sales_ID]],Sales!$A$2:$O$2001,2,FALSE)</f>
        <v>45360</v>
      </c>
      <c r="W1739" s="15">
        <f>VLOOKUP(Table1[[#This Row],[Sales_ID]],Sales!$A$2:$O$2001,12,FALSE)</f>
        <v>1</v>
      </c>
      <c r="X1739" s="16" t="str">
        <f>TEXT(VLOOKUP(Table1[[#This Row],[Sales_ID]],Sales!$A$2:$O$2001,13,FALSE),"₹#,##0")</f>
        <v>₹929</v>
      </c>
      <c r="Y1739" s="51">
        <f>VLOOKUP(Table1[[#This Row],[Sales_ID]],Sales!$A$2:$O$2001,14,FALSE)</f>
        <v>0.1</v>
      </c>
      <c r="Z1739" s="11" t="str">
        <f>VLOOKUP(Table1[[#This Row],[Sales_ID]],Sales!$A$2:$O$2001,10,FALSE)</f>
        <v>COD</v>
      </c>
      <c r="AA1739" s="50">
        <f>VLOOKUP(Table1[[#This Row],[Sales_ID]],Sales!$A$2:$O$2001,15,FALSE)</f>
        <v>835.84800000000007</v>
      </c>
    </row>
    <row r="1740" spans="1:27" x14ac:dyDescent="0.3">
      <c r="A1740" s="11" t="s">
        <v>360</v>
      </c>
      <c r="B1740" s="11" t="str">
        <f>PROPER(VLOOKUP(A1740,Customer!$A$2:$J$501,9,FALSE))</f>
        <v>Colleen Maynard</v>
      </c>
      <c r="C1740" s="11" t="str">
        <f>PROPER(VLOOKUP(A1740,Customer!$A$2:$H$501,3,FALSE))</f>
        <v>29</v>
      </c>
      <c r="D1740" s="11" t="str">
        <f>PROPER(VLOOKUP(A1740,Customer!$A$2:$H$501,4,FALSE))</f>
        <v>Male</v>
      </c>
      <c r="E1740" s="11" t="str">
        <f>PROPER(VLOOKUP(A1740,Customer!$A$2:$H$501,5,FALSE))</f>
        <v>Singletonmouth</v>
      </c>
      <c r="F1740" s="11" t="str">
        <f>PROPER(VLOOKUP(A1740,Customer!$A$2:$H$501,6,FALSE))</f>
        <v>Utah</v>
      </c>
      <c r="G1740" s="11" t="str">
        <f>VLOOKUP(A1740,Customer!$A$2:$H$501,7,FALSE)</f>
        <v>USA</v>
      </c>
      <c r="H1740" s="11" t="str">
        <f>PROPER(VLOOKUP(A1740,Customer!$A$1:$J$501,10,FALSE))</f>
        <v>Gold</v>
      </c>
      <c r="I1740" s="11" t="s">
        <v>1553</v>
      </c>
      <c r="J1740" s="11" t="str">
        <f>VLOOKUP(I1740, Product!$A$2:$H$501, 2,FALSE)</f>
        <v>Women's Yoga Pants</v>
      </c>
      <c r="K1740" s="11" t="str">
        <f>VLOOKUP(I1740,Product!$A$2:$H$501,3,FALSE)</f>
        <v>Clothing</v>
      </c>
      <c r="L1740" s="11" t="str">
        <f>VLOOKUP(I1740, Product!$A$2:$H$501, 4,FALSE)</f>
        <v>Bottoms</v>
      </c>
      <c r="M1740" s="11" t="str">
        <f>VLOOKUP(I1740, Product!$A$2:$H$501,5,FALSE)</f>
        <v>Gonzales-Davis</v>
      </c>
      <c r="N1740" s="12">
        <f>VLOOKUP(I1740, Product!$A$2:$I$501,8,FALSE)</f>
        <v>306.45999999999998</v>
      </c>
      <c r="O1740" s="12">
        <f>VLOOKUP(I1740, Product!$A$2:$I$501,9,FALSE)</f>
        <v>487</v>
      </c>
      <c r="P1740" s="11" t="s">
        <v>1810</v>
      </c>
      <c r="Q1740" s="11" t="str">
        <f>VLOOKUP(P1740,Store_Dim!$A$2:$E$21,2,FALSE)</f>
        <v>Guerrero-Schmitt</v>
      </c>
      <c r="R1740" s="11" t="str">
        <f>VLOOKUP(P1740,Store_Dim!$A$2:$E$21,3,FALSE)</f>
        <v>East</v>
      </c>
      <c r="S1740" s="11" t="str">
        <f>VLOOKUP(P1740,Store_Dim!$A$2:$E$21,4,FALSE)</f>
        <v>East Stevechester</v>
      </c>
      <c r="T1740" s="11" t="str">
        <f>VLOOKUP(P1740,Store_Dim!$A$2:$E$21,5,FALSE)</f>
        <v>Flagship</v>
      </c>
      <c r="U1740" s="11" t="s">
        <v>2589</v>
      </c>
      <c r="V1740" s="14">
        <f>VLOOKUP(Table1[[#This Row],[Sales_ID]],Sales!$A$2:$O$2001,2,FALSE)</f>
        <v>45499</v>
      </c>
      <c r="W1740" s="15">
        <f>VLOOKUP(Table1[[#This Row],[Sales_ID]],Sales!$A$2:$O$2001,12,FALSE)</f>
        <v>3</v>
      </c>
      <c r="X1740" s="16" t="str">
        <f>TEXT(VLOOKUP(Table1[[#This Row],[Sales_ID]],Sales!$A$2:$O$2001,13,FALSE),"₹#,##0")</f>
        <v>₹217</v>
      </c>
      <c r="Y1740" s="51">
        <f>VLOOKUP(Table1[[#This Row],[Sales_ID]],Sales!$A$2:$O$2001,14,FALSE)</f>
        <v>0.06</v>
      </c>
      <c r="Z1740" s="11" t="str">
        <f>VLOOKUP(Table1[[#This Row],[Sales_ID]],Sales!$A$2:$O$2001,10,FALSE)</f>
        <v>PayPal</v>
      </c>
      <c r="AA1740" s="50">
        <f>VLOOKUP(Table1[[#This Row],[Sales_ID]],Sales!$A$2:$O$2001,15,FALSE)</f>
        <v>612.56039999999996</v>
      </c>
    </row>
    <row r="1741" spans="1:27" x14ac:dyDescent="0.3">
      <c r="A1741" s="11" t="s">
        <v>1260</v>
      </c>
      <c r="B1741" s="11" t="str">
        <f>PROPER(VLOOKUP(A1741,Customer!$A$2:$J$501,9,FALSE))</f>
        <v>Eric Wolfe</v>
      </c>
      <c r="C1741" s="11" t="str">
        <f>PROPER(VLOOKUP(A1741,Customer!$A$2:$H$501,3,FALSE))</f>
        <v>18</v>
      </c>
      <c r="D1741" s="11" t="str">
        <f>PROPER(VLOOKUP(A1741,Customer!$A$2:$H$501,4,FALSE))</f>
        <v>Female</v>
      </c>
      <c r="E1741" s="11" t="str">
        <f>PROPER(VLOOKUP(A1741,Customer!$A$2:$H$501,5,FALSE))</f>
        <v>Garciaview</v>
      </c>
      <c r="F1741" s="11" t="str">
        <f>PROPER(VLOOKUP(A1741,Customer!$A$2:$H$501,6,FALSE))</f>
        <v>Louisiana</v>
      </c>
      <c r="G1741" s="11" t="str">
        <f>VLOOKUP(A1741,Customer!$A$2:$H$501,7,FALSE)</f>
        <v>USA</v>
      </c>
      <c r="H1741" s="11" t="str">
        <f>PROPER(VLOOKUP(A1741,Customer!$A$1:$J$501,10,FALSE))</f>
        <v>Gold</v>
      </c>
      <c r="I1741" s="11" t="s">
        <v>1596</v>
      </c>
      <c r="J1741" s="11" t="str">
        <f>VLOOKUP(I1741, Product!$A$2:$H$501, 2,FALSE)</f>
        <v>Foldable Camping Chair</v>
      </c>
      <c r="K1741" s="11" t="str">
        <f>VLOOKUP(I1741,Product!$A$2:$H$501,3,FALSE)</f>
        <v>Sports</v>
      </c>
      <c r="L1741" s="11" t="str">
        <f>VLOOKUP(I1741, Product!$A$2:$H$501, 4,FALSE)</f>
        <v>Outdoor</v>
      </c>
      <c r="M1741" s="11" t="str">
        <f>VLOOKUP(I1741, Product!$A$2:$H$501,5,FALSE)</f>
        <v>Cook Ltd</v>
      </c>
      <c r="N1741" s="12">
        <f>VLOOKUP(I1741, Product!$A$2:$I$501,8,FALSE)</f>
        <v>166.06</v>
      </c>
      <c r="O1741" s="12">
        <f>VLOOKUP(I1741, Product!$A$2:$I$501,9,FALSE)</f>
        <v>340</v>
      </c>
      <c r="P1741" s="11" t="s">
        <v>1766</v>
      </c>
      <c r="Q1741" s="11" t="str">
        <f>VLOOKUP(P1741,Store_Dim!$A$2:$E$21,2,FALSE)</f>
        <v>Johnson-Wright</v>
      </c>
      <c r="R1741" s="11" t="str">
        <f>VLOOKUP(P1741,Store_Dim!$A$2:$E$21,3,FALSE)</f>
        <v>North</v>
      </c>
      <c r="S1741" s="11" t="str">
        <f>VLOOKUP(P1741,Store_Dim!$A$2:$E$21,4,FALSE)</f>
        <v>Hoodberg</v>
      </c>
      <c r="T1741" s="11" t="str">
        <f>VLOOKUP(P1741,Store_Dim!$A$2:$E$21,5,FALSE)</f>
        <v>Outlet</v>
      </c>
      <c r="U1741" s="11" t="s">
        <v>2590</v>
      </c>
      <c r="V1741" s="14">
        <f>VLOOKUP(Table1[[#This Row],[Sales_ID]],Sales!$A$2:$O$2001,2,FALSE)</f>
        <v>45745</v>
      </c>
      <c r="W1741" s="15">
        <f>VLOOKUP(Table1[[#This Row],[Sales_ID]],Sales!$A$2:$O$2001,12,FALSE)</f>
        <v>1</v>
      </c>
      <c r="X1741" s="16" t="str">
        <f>TEXT(VLOOKUP(Table1[[#This Row],[Sales_ID]],Sales!$A$2:$O$2001,13,FALSE),"₹#,##0")</f>
        <v>₹388</v>
      </c>
      <c r="Y1741" s="51">
        <f>VLOOKUP(Table1[[#This Row],[Sales_ID]],Sales!$A$2:$O$2001,14,FALSE)</f>
        <v>0.3</v>
      </c>
      <c r="Z1741" s="11" t="str">
        <f>VLOOKUP(Table1[[#This Row],[Sales_ID]],Sales!$A$2:$O$2001,10,FALSE)</f>
        <v>Credit Card</v>
      </c>
      <c r="AA1741" s="50">
        <f>VLOOKUP(Table1[[#This Row],[Sales_ID]],Sales!$A$2:$O$2001,15,FALSE)</f>
        <v>271.59300000000002</v>
      </c>
    </row>
    <row r="1742" spans="1:27" x14ac:dyDescent="0.3">
      <c r="A1742" s="11" t="s">
        <v>1466</v>
      </c>
      <c r="B1742" s="11" t="str">
        <f>PROPER(VLOOKUP(A1742,Customer!$A$2:$J$501,9,FALSE))</f>
        <v>Elizabeth Foster</v>
      </c>
      <c r="C1742" s="11" t="str">
        <f>PROPER(VLOOKUP(A1742,Customer!$A$2:$H$501,3,FALSE))</f>
        <v>33</v>
      </c>
      <c r="D1742" s="11" t="str">
        <f>PROPER(VLOOKUP(A1742,Customer!$A$2:$H$501,4,FALSE))</f>
        <v>Female</v>
      </c>
      <c r="E1742" s="11" t="str">
        <f>PROPER(VLOOKUP(A1742,Customer!$A$2:$H$501,5,FALSE))</f>
        <v>Anthonymouth</v>
      </c>
      <c r="F1742" s="11" t="str">
        <f>PROPER(VLOOKUP(A1742,Customer!$A$2:$H$501,6,FALSE))</f>
        <v>Oklahoma</v>
      </c>
      <c r="G1742" s="11" t="str">
        <f>VLOOKUP(A1742,Customer!$A$2:$H$501,7,FALSE)</f>
        <v>USA</v>
      </c>
      <c r="H1742" s="11" t="str">
        <f>PROPER(VLOOKUP(A1742,Customer!$A$1:$J$501,10,FALSE))</f>
        <v>Gold</v>
      </c>
      <c r="I1742" s="11" t="s">
        <v>1584</v>
      </c>
      <c r="J1742" s="11" t="str">
        <f>VLOOKUP(I1742, Product!$A$2:$H$501, 2,FALSE)</f>
        <v>Women's Denim Jeans</v>
      </c>
      <c r="K1742" s="11" t="str">
        <f>VLOOKUP(I1742,Product!$A$2:$H$501,3,FALSE)</f>
        <v>Clothing</v>
      </c>
      <c r="L1742" s="11" t="str">
        <f>VLOOKUP(I1742, Product!$A$2:$H$501, 4,FALSE)</f>
        <v>Bottoms</v>
      </c>
      <c r="M1742" s="11" t="str">
        <f>VLOOKUP(I1742, Product!$A$2:$H$501,5,FALSE)</f>
        <v>Guerra-Hendrix</v>
      </c>
      <c r="N1742" s="12">
        <f>VLOOKUP(I1742, Product!$A$2:$I$501,8,FALSE)</f>
        <v>265.73266666666666</v>
      </c>
      <c r="O1742" s="12">
        <f>VLOOKUP(I1742, Product!$A$2:$I$501,9,FALSE)</f>
        <v>343</v>
      </c>
      <c r="P1742" s="11" t="s">
        <v>1776</v>
      </c>
      <c r="Q1742" s="11" t="str">
        <f>VLOOKUP(P1742,Store_Dim!$A$2:$E$21,2,FALSE)</f>
        <v>Benson-Elliott</v>
      </c>
      <c r="R1742" s="11" t="str">
        <f>VLOOKUP(P1742,Store_Dim!$A$2:$E$21,3,FALSE)</f>
        <v>East</v>
      </c>
      <c r="S1742" s="11" t="str">
        <f>VLOOKUP(P1742,Store_Dim!$A$2:$E$21,4,FALSE)</f>
        <v>Port Josephberg</v>
      </c>
      <c r="T1742" s="11" t="str">
        <f>VLOOKUP(P1742,Store_Dim!$A$2:$E$21,5,FALSE)</f>
        <v>Online</v>
      </c>
      <c r="U1742" s="11" t="s">
        <v>2591</v>
      </c>
      <c r="V1742" s="14">
        <f>VLOOKUP(Table1[[#This Row],[Sales_ID]],Sales!$A$2:$O$2001,2,FALSE)</f>
        <v>45718</v>
      </c>
      <c r="W1742" s="15">
        <f>VLOOKUP(Table1[[#This Row],[Sales_ID]],Sales!$A$2:$O$2001,12,FALSE)</f>
        <v>4</v>
      </c>
      <c r="X1742" s="16" t="str">
        <f>TEXT(VLOOKUP(Table1[[#This Row],[Sales_ID]],Sales!$A$2:$O$2001,13,FALSE),"₹#,##0")</f>
        <v>₹186</v>
      </c>
      <c r="Y1742" s="51">
        <f>VLOOKUP(Table1[[#This Row],[Sales_ID]],Sales!$A$2:$O$2001,14,FALSE)</f>
        <v>0.23</v>
      </c>
      <c r="Z1742" s="11" t="str">
        <f>VLOOKUP(Table1[[#This Row],[Sales_ID]],Sales!$A$2:$O$2001,10,FALSE)</f>
        <v>Credit Card</v>
      </c>
      <c r="AA1742" s="50">
        <f>VLOOKUP(Table1[[#This Row],[Sales_ID]],Sales!$A$2:$O$2001,15,FALSE)</f>
        <v>573.61920000000009</v>
      </c>
    </row>
    <row r="1743" spans="1:27" x14ac:dyDescent="0.3">
      <c r="A1743" s="11" t="s">
        <v>937</v>
      </c>
      <c r="B1743" s="11" t="str">
        <f>PROPER(VLOOKUP(A1743,Customer!$A$2:$J$501,9,FALSE))</f>
        <v>Jared Moran</v>
      </c>
      <c r="C1743" s="11" t="str">
        <f>PROPER(VLOOKUP(A1743,Customer!$A$2:$H$501,3,FALSE))</f>
        <v>28</v>
      </c>
      <c r="D1743" s="11" t="str">
        <f>PROPER(VLOOKUP(A1743,Customer!$A$2:$H$501,4,FALSE))</f>
        <v>Female</v>
      </c>
      <c r="E1743" s="11" t="str">
        <f>PROPER(VLOOKUP(A1743,Customer!$A$2:$H$501,5,FALSE))</f>
        <v>South David</v>
      </c>
      <c r="F1743" s="11" t="str">
        <f>PROPER(VLOOKUP(A1743,Customer!$A$2:$H$501,6,FALSE))</f>
        <v>West Virginia</v>
      </c>
      <c r="G1743" s="11" t="str">
        <f>VLOOKUP(A1743,Customer!$A$2:$H$501,7,FALSE)</f>
        <v>USA</v>
      </c>
      <c r="H1743" s="11" t="str">
        <f>PROPER(VLOOKUP(A1743,Customer!$A$1:$J$501,10,FALSE))</f>
        <v>Bronze</v>
      </c>
      <c r="I1743" s="11" t="s">
        <v>1628</v>
      </c>
      <c r="J1743" s="11" t="str">
        <f>VLOOKUP(I1743, Product!$A$2:$H$501, 2,FALSE)</f>
        <v>Noise-Canceling Headphones</v>
      </c>
      <c r="K1743" s="11" t="str">
        <f>VLOOKUP(I1743,Product!$A$2:$H$501,3,FALSE)</f>
        <v>Electronics</v>
      </c>
      <c r="L1743" s="11" t="str">
        <f>VLOOKUP(I1743, Product!$A$2:$H$501, 4,FALSE)</f>
        <v>Audio</v>
      </c>
      <c r="M1743" s="11" t="str">
        <f>VLOOKUP(I1743, Product!$A$2:$H$501,5,FALSE)</f>
        <v>Taylor-Hart</v>
      </c>
      <c r="N1743" s="12">
        <f>VLOOKUP(I1743, Product!$A$2:$I$501,8,FALSE)</f>
        <v>38.520000000000003</v>
      </c>
      <c r="O1743" s="12">
        <f>VLOOKUP(I1743, Product!$A$2:$I$501,9,FALSE)</f>
        <v>378</v>
      </c>
      <c r="P1743" s="11" t="s">
        <v>1782</v>
      </c>
      <c r="Q1743" s="11" t="str">
        <f>VLOOKUP(P1743,Store_Dim!$A$2:$E$21,2,FALSE)</f>
        <v>Bean, Jones and Park</v>
      </c>
      <c r="R1743" s="11" t="str">
        <f>VLOOKUP(P1743,Store_Dim!$A$2:$E$21,3,FALSE)</f>
        <v>West</v>
      </c>
      <c r="S1743" s="11" t="str">
        <f>VLOOKUP(P1743,Store_Dim!$A$2:$E$21,4,FALSE)</f>
        <v>Thompsonborough</v>
      </c>
      <c r="T1743" s="11" t="str">
        <f>VLOOKUP(P1743,Store_Dim!$A$2:$E$21,5,FALSE)</f>
        <v>Online</v>
      </c>
      <c r="U1743" s="11" t="s">
        <v>2592</v>
      </c>
      <c r="V1743" s="14">
        <f>VLOOKUP(Table1[[#This Row],[Sales_ID]],Sales!$A$2:$O$2001,2,FALSE)</f>
        <v>45454</v>
      </c>
      <c r="W1743" s="15">
        <f>VLOOKUP(Table1[[#This Row],[Sales_ID]],Sales!$A$2:$O$2001,12,FALSE)</f>
        <v>4</v>
      </c>
      <c r="X1743" s="16" t="str">
        <f>TEXT(VLOOKUP(Table1[[#This Row],[Sales_ID]],Sales!$A$2:$O$2001,13,FALSE),"₹#,##0")</f>
        <v>₹609</v>
      </c>
      <c r="Y1743" s="51">
        <f>VLOOKUP(Table1[[#This Row],[Sales_ID]],Sales!$A$2:$O$2001,14,FALSE)</f>
        <v>0.22</v>
      </c>
      <c r="Z1743" s="11" t="str">
        <f>VLOOKUP(Table1[[#This Row],[Sales_ID]],Sales!$A$2:$O$2001,10,FALSE)</f>
        <v>COD</v>
      </c>
      <c r="AA1743" s="50">
        <f>VLOOKUP(Table1[[#This Row],[Sales_ID]],Sales!$A$2:$O$2001,15,FALSE)</f>
        <v>1900.2672</v>
      </c>
    </row>
    <row r="1744" spans="1:27" x14ac:dyDescent="0.3">
      <c r="A1744" s="11" t="s">
        <v>1355</v>
      </c>
      <c r="B1744" s="11" t="str">
        <f>PROPER(VLOOKUP(A1744,Customer!$A$2:$J$501,9,FALSE))</f>
        <v>Melinda Rivera</v>
      </c>
      <c r="C1744" s="11" t="str">
        <f>PROPER(VLOOKUP(A1744,Customer!$A$2:$H$501,3,FALSE))</f>
        <v>47</v>
      </c>
      <c r="D1744" s="11" t="str">
        <f>PROPER(VLOOKUP(A1744,Customer!$A$2:$H$501,4,FALSE))</f>
        <v>Female</v>
      </c>
      <c r="E1744" s="11" t="str">
        <f>PROPER(VLOOKUP(A1744,Customer!$A$2:$H$501,5,FALSE))</f>
        <v>East Davidmouth</v>
      </c>
      <c r="F1744" s="11" t="str">
        <f>PROPER(VLOOKUP(A1744,Customer!$A$2:$H$501,6,FALSE))</f>
        <v>New Hampshire</v>
      </c>
      <c r="G1744" s="11" t="str">
        <f>VLOOKUP(A1744,Customer!$A$2:$H$501,7,FALSE)</f>
        <v>USA</v>
      </c>
      <c r="H1744" s="11" t="str">
        <f>PROPER(VLOOKUP(A1744,Customer!$A$1:$J$501,10,FALSE))</f>
        <v>Platinum</v>
      </c>
      <c r="I1744" s="11" t="s">
        <v>1614</v>
      </c>
      <c r="J1744" s="11" t="str">
        <f>VLOOKUP(I1744, Product!$A$2:$H$501, 2,FALSE)</f>
        <v>Modern Wall Clock</v>
      </c>
      <c r="K1744" s="11" t="str">
        <f>VLOOKUP(I1744,Product!$A$2:$H$501,3,FALSE)</f>
        <v>Home</v>
      </c>
      <c r="L1744" s="11" t="str">
        <f>VLOOKUP(I1744, Product!$A$2:$H$501, 4,FALSE)</f>
        <v>Decor</v>
      </c>
      <c r="M1744" s="11" t="str">
        <f>VLOOKUP(I1744, Product!$A$2:$H$501,5,FALSE)</f>
        <v>Weiss-Watson</v>
      </c>
      <c r="N1744" s="12">
        <f>VLOOKUP(I1744, Product!$A$2:$I$501,8,FALSE)</f>
        <v>179.77</v>
      </c>
      <c r="O1744" s="12">
        <f>VLOOKUP(I1744, Product!$A$2:$I$501,9,FALSE)</f>
        <v>305</v>
      </c>
      <c r="P1744" s="11" t="s">
        <v>1792</v>
      </c>
      <c r="Q1744" s="11" t="str">
        <f>VLOOKUP(P1744,Store_Dim!$A$2:$E$21,2,FALSE)</f>
        <v>Aguirre-Keller</v>
      </c>
      <c r="R1744" s="11" t="str">
        <f>VLOOKUP(P1744,Store_Dim!$A$2:$E$21,3,FALSE)</f>
        <v>South</v>
      </c>
      <c r="S1744" s="11" t="str">
        <f>VLOOKUP(P1744,Store_Dim!$A$2:$E$21,4,FALSE)</f>
        <v>Lake Michael</v>
      </c>
      <c r="T1744" s="11" t="str">
        <f>VLOOKUP(P1744,Store_Dim!$A$2:$E$21,5,FALSE)</f>
        <v>Online</v>
      </c>
      <c r="U1744" s="11" t="s">
        <v>2593</v>
      </c>
      <c r="V1744" s="14">
        <f>VLOOKUP(Table1[[#This Row],[Sales_ID]],Sales!$A$2:$O$2001,2,FALSE)</f>
        <v>45434</v>
      </c>
      <c r="W1744" s="15">
        <f>VLOOKUP(Table1[[#This Row],[Sales_ID]],Sales!$A$2:$O$2001,12,FALSE)</f>
        <v>1</v>
      </c>
      <c r="X1744" s="16" t="str">
        <f>TEXT(VLOOKUP(Table1[[#This Row],[Sales_ID]],Sales!$A$2:$O$2001,13,FALSE),"₹#,##0")</f>
        <v>₹828</v>
      </c>
      <c r="Y1744" s="51">
        <f>VLOOKUP(Table1[[#This Row],[Sales_ID]],Sales!$A$2:$O$2001,14,FALSE)</f>
        <v>0.21</v>
      </c>
      <c r="Z1744" s="11" t="str">
        <f>VLOOKUP(Table1[[#This Row],[Sales_ID]],Sales!$A$2:$O$2001,10,FALSE)</f>
        <v>PayPal</v>
      </c>
      <c r="AA1744" s="50">
        <f>VLOOKUP(Table1[[#This Row],[Sales_ID]],Sales!$A$2:$O$2001,15,FALSE)</f>
        <v>654.0489</v>
      </c>
    </row>
    <row r="1745" spans="1:27" x14ac:dyDescent="0.3">
      <c r="A1745" s="11" t="s">
        <v>582</v>
      </c>
      <c r="B1745" s="11" t="str">
        <f>PROPER(VLOOKUP(A1745,Customer!$A$2:$J$501,9,FALSE))</f>
        <v>John Bradford</v>
      </c>
      <c r="C1745" s="11" t="str">
        <f>PROPER(VLOOKUP(A1745,Customer!$A$2:$H$501,3,FALSE))</f>
        <v>48</v>
      </c>
      <c r="D1745" s="11" t="str">
        <f>PROPER(VLOOKUP(A1745,Customer!$A$2:$H$501,4,FALSE))</f>
        <v>Male</v>
      </c>
      <c r="E1745" s="11" t="str">
        <f>PROPER(VLOOKUP(A1745,Customer!$A$2:$H$501,5,FALSE))</f>
        <v>Anabury</v>
      </c>
      <c r="F1745" s="11" t="str">
        <f>PROPER(VLOOKUP(A1745,Customer!$A$2:$H$501,6,FALSE))</f>
        <v>Vermont</v>
      </c>
      <c r="G1745" s="11" t="str">
        <f>VLOOKUP(A1745,Customer!$A$2:$H$501,7,FALSE)</f>
        <v>USA</v>
      </c>
      <c r="H1745" s="11" t="str">
        <f>PROPER(VLOOKUP(A1745,Customer!$A$1:$J$501,10,FALSE))</f>
        <v>Silver</v>
      </c>
      <c r="I1745" s="11" t="s">
        <v>1714</v>
      </c>
      <c r="J1745" s="11" t="str">
        <f>VLOOKUP(I1745, Product!$A$2:$H$501, 2,FALSE)</f>
        <v>Hydrating Face Cleanser</v>
      </c>
      <c r="K1745" s="11" t="str">
        <f>VLOOKUP(I1745,Product!$A$2:$H$501,3,FALSE)</f>
        <v>Beauty</v>
      </c>
      <c r="L1745" s="11" t="str">
        <f>VLOOKUP(I1745, Product!$A$2:$H$501, 4,FALSE)</f>
        <v>Skincare</v>
      </c>
      <c r="M1745" s="11" t="str">
        <f>VLOOKUP(I1745, Product!$A$2:$H$501,5,FALSE)</f>
        <v>Butler Group</v>
      </c>
      <c r="N1745" s="12">
        <f>VLOOKUP(I1745, Product!$A$2:$I$501,8,FALSE)</f>
        <v>250.41615384615383</v>
      </c>
      <c r="O1745" s="12">
        <f>VLOOKUP(I1745, Product!$A$2:$I$501,9,FALSE)</f>
        <v>159</v>
      </c>
      <c r="P1745" s="11" t="s">
        <v>1752</v>
      </c>
      <c r="Q1745" s="11" t="str">
        <f>VLOOKUP(P1745,Store_Dim!$A$2:$E$21,2,FALSE)</f>
        <v>Rivera-Warner</v>
      </c>
      <c r="R1745" s="11" t="str">
        <f>VLOOKUP(P1745,Store_Dim!$A$2:$E$21,3,FALSE)</f>
        <v>East</v>
      </c>
      <c r="S1745" s="11" t="str">
        <f>VLOOKUP(P1745,Store_Dim!$A$2:$E$21,4,FALSE)</f>
        <v>Washingtonfurt</v>
      </c>
      <c r="T1745" s="11" t="str">
        <f>VLOOKUP(P1745,Store_Dim!$A$2:$E$21,5,FALSE)</f>
        <v>Flagship</v>
      </c>
      <c r="U1745" s="11" t="s">
        <v>2594</v>
      </c>
      <c r="V1745" s="14">
        <f>VLOOKUP(Table1[[#This Row],[Sales_ID]],Sales!$A$2:$O$2001,2,FALSE)</f>
        <v>45486</v>
      </c>
      <c r="W1745" s="15">
        <f>VLOOKUP(Table1[[#This Row],[Sales_ID]],Sales!$A$2:$O$2001,12,FALSE)</f>
        <v>1</v>
      </c>
      <c r="X1745" s="16" t="str">
        <f>TEXT(VLOOKUP(Table1[[#This Row],[Sales_ID]],Sales!$A$2:$O$2001,13,FALSE),"₹#,##0")</f>
        <v>₹304</v>
      </c>
      <c r="Y1745" s="51">
        <f>VLOOKUP(Table1[[#This Row],[Sales_ID]],Sales!$A$2:$O$2001,14,FALSE)</f>
        <v>0.24</v>
      </c>
      <c r="Z1745" s="11" t="str">
        <f>VLOOKUP(Table1[[#This Row],[Sales_ID]],Sales!$A$2:$O$2001,10,FALSE)</f>
        <v>PayPal</v>
      </c>
      <c r="AA1745" s="50">
        <f>VLOOKUP(Table1[[#This Row],[Sales_ID]],Sales!$A$2:$O$2001,15,FALSE)</f>
        <v>230.88040000000001</v>
      </c>
    </row>
    <row r="1746" spans="1:27" x14ac:dyDescent="0.3">
      <c r="A1746" s="11" t="s">
        <v>369</v>
      </c>
      <c r="B1746" s="11" t="str">
        <f>PROPER(VLOOKUP(A1746,Customer!$A$2:$J$501,9,FALSE))</f>
        <v>Christopher Lester</v>
      </c>
      <c r="C1746" s="11" t="str">
        <f>PROPER(VLOOKUP(A1746,Customer!$A$2:$H$501,3,FALSE))</f>
        <v>64</v>
      </c>
      <c r="D1746" s="11" t="str">
        <f>PROPER(VLOOKUP(A1746,Customer!$A$2:$H$501,4,FALSE))</f>
        <v>Male</v>
      </c>
      <c r="E1746" s="11" t="str">
        <f>PROPER(VLOOKUP(A1746,Customer!$A$2:$H$501,5,FALSE))</f>
        <v>South Jenniferville</v>
      </c>
      <c r="F1746" s="11" t="str">
        <f>PROPER(VLOOKUP(A1746,Customer!$A$2:$H$501,6,FALSE))</f>
        <v>Georgia</v>
      </c>
      <c r="G1746" s="11" t="str">
        <f>VLOOKUP(A1746,Customer!$A$2:$H$501,7,FALSE)</f>
        <v>USA</v>
      </c>
      <c r="H1746" s="11" t="str">
        <f>PROPER(VLOOKUP(A1746,Customer!$A$1:$J$501,10,FALSE))</f>
        <v>Silver</v>
      </c>
      <c r="I1746" s="11" t="s">
        <v>1622</v>
      </c>
      <c r="J1746" s="11" t="str">
        <f>VLOOKUP(I1746, Product!$A$2:$H$501, 2,FALSE)</f>
        <v>Men's Casual Sneakers</v>
      </c>
      <c r="K1746" s="11" t="str">
        <f>VLOOKUP(I1746,Product!$A$2:$H$501,3,FALSE)</f>
        <v>Clothing</v>
      </c>
      <c r="L1746" s="11" t="str">
        <f>VLOOKUP(I1746, Product!$A$2:$H$501, 4,FALSE)</f>
        <v>Footwear</v>
      </c>
      <c r="M1746" s="11" t="str">
        <f>VLOOKUP(I1746, Product!$A$2:$H$501,5,FALSE)</f>
        <v>Hogan-Lee</v>
      </c>
      <c r="N1746" s="12">
        <f>VLOOKUP(I1746, Product!$A$2:$I$501,8,FALSE)</f>
        <v>353.47</v>
      </c>
      <c r="O1746" s="12">
        <f>VLOOKUP(I1746, Product!$A$2:$I$501,9,FALSE)</f>
        <v>214</v>
      </c>
      <c r="P1746" s="11" t="s">
        <v>1776</v>
      </c>
      <c r="Q1746" s="11" t="str">
        <f>VLOOKUP(P1746,Store_Dim!$A$2:$E$21,2,FALSE)</f>
        <v>Benson-Elliott</v>
      </c>
      <c r="R1746" s="11" t="str">
        <f>VLOOKUP(P1746,Store_Dim!$A$2:$E$21,3,FALSE)</f>
        <v>East</v>
      </c>
      <c r="S1746" s="11" t="str">
        <f>VLOOKUP(P1746,Store_Dim!$A$2:$E$21,4,FALSE)</f>
        <v>Port Josephberg</v>
      </c>
      <c r="T1746" s="11" t="str">
        <f>VLOOKUP(P1746,Store_Dim!$A$2:$E$21,5,FALSE)</f>
        <v>Online</v>
      </c>
      <c r="U1746" s="11" t="s">
        <v>2595</v>
      </c>
      <c r="V1746" s="14">
        <f>VLOOKUP(Table1[[#This Row],[Sales_ID]],Sales!$A$2:$O$2001,2,FALSE)</f>
        <v>45902</v>
      </c>
      <c r="W1746" s="15">
        <f>VLOOKUP(Table1[[#This Row],[Sales_ID]],Sales!$A$2:$O$2001,12,FALSE)</f>
        <v>2</v>
      </c>
      <c r="X1746" s="16" t="str">
        <f>TEXT(VLOOKUP(Table1[[#This Row],[Sales_ID]],Sales!$A$2:$O$2001,13,FALSE),"₹#,##0")</f>
        <v>₹366</v>
      </c>
      <c r="Y1746" s="51">
        <f>VLOOKUP(Table1[[#This Row],[Sales_ID]],Sales!$A$2:$O$2001,14,FALSE)</f>
        <v>0.14000000000000001</v>
      </c>
      <c r="Z1746" s="11" t="str">
        <f>VLOOKUP(Table1[[#This Row],[Sales_ID]],Sales!$A$2:$O$2001,10,FALSE)</f>
        <v>COD</v>
      </c>
      <c r="AA1746" s="50">
        <f>VLOOKUP(Table1[[#This Row],[Sales_ID]],Sales!$A$2:$O$2001,15,FALSE)</f>
        <v>629.36520000000007</v>
      </c>
    </row>
    <row r="1747" spans="1:27" x14ac:dyDescent="0.3">
      <c r="A1747" s="11" t="s">
        <v>40</v>
      </c>
      <c r="B1747" s="11" t="str">
        <f>PROPER(VLOOKUP(A1747,Customer!$A$2:$J$501,9,FALSE))</f>
        <v>Daniel Boyd</v>
      </c>
      <c r="C1747" s="11" t="str">
        <f>PROPER(VLOOKUP(A1747,Customer!$A$2:$H$501,3,FALSE))</f>
        <v>29</v>
      </c>
      <c r="D1747" s="11" t="str">
        <f>PROPER(VLOOKUP(A1747,Customer!$A$2:$H$501,4,FALSE))</f>
        <v>Female</v>
      </c>
      <c r="E1747" s="11" t="str">
        <f>PROPER(VLOOKUP(A1747,Customer!$A$2:$H$501,5,FALSE))</f>
        <v>West Pamelafurt</v>
      </c>
      <c r="F1747" s="11" t="str">
        <f>PROPER(VLOOKUP(A1747,Customer!$A$2:$H$501,6,FALSE))</f>
        <v>West Virginia</v>
      </c>
      <c r="G1747" s="11" t="str">
        <f>VLOOKUP(A1747,Customer!$A$2:$H$501,7,FALSE)</f>
        <v>USA</v>
      </c>
      <c r="H1747" s="11" t="str">
        <f>PROPER(VLOOKUP(A1747,Customer!$A$1:$J$501,10,FALSE))</f>
        <v>Bronze</v>
      </c>
      <c r="I1747" s="11" t="s">
        <v>1682</v>
      </c>
      <c r="J1747" s="11" t="str">
        <f>VLOOKUP(I1747, Product!$A$2:$H$501, 2,FALSE)</f>
        <v>Smart LED Light Strip</v>
      </c>
      <c r="K1747" s="11" t="str">
        <f>VLOOKUP(I1747,Product!$A$2:$H$501,3,FALSE)</f>
        <v>Electronics</v>
      </c>
      <c r="L1747" s="11" t="str">
        <f>VLOOKUP(I1747, Product!$A$2:$H$501, 4,FALSE)</f>
        <v>Accessories</v>
      </c>
      <c r="M1747" s="11" t="str">
        <f>VLOOKUP(I1747, Product!$A$2:$H$501,5,FALSE)</f>
        <v>Flores-Davis</v>
      </c>
      <c r="N1747" s="12">
        <f>VLOOKUP(I1747, Product!$A$2:$I$501,8,FALSE)</f>
        <v>349.17</v>
      </c>
      <c r="O1747" s="12">
        <f>VLOOKUP(I1747, Product!$A$2:$I$501,9,FALSE)</f>
        <v>476</v>
      </c>
      <c r="P1747" s="11" t="s">
        <v>1801</v>
      </c>
      <c r="Q1747" s="11" t="str">
        <f>VLOOKUP(P1747,Store_Dim!$A$2:$E$21,2,FALSE)</f>
        <v>Shelton PLC</v>
      </c>
      <c r="R1747" s="11" t="str">
        <f>VLOOKUP(P1747,Store_Dim!$A$2:$E$21,3,FALSE)</f>
        <v>North</v>
      </c>
      <c r="S1747" s="11" t="str">
        <f>VLOOKUP(P1747,Store_Dim!$A$2:$E$21,4,FALSE)</f>
        <v>East Jenniferstad</v>
      </c>
      <c r="T1747" s="11" t="str">
        <f>VLOOKUP(P1747,Store_Dim!$A$2:$E$21,5,FALSE)</f>
        <v>Flagship</v>
      </c>
      <c r="U1747" s="11" t="s">
        <v>1903</v>
      </c>
      <c r="V1747" s="14">
        <f>VLOOKUP(Table1[[#This Row],[Sales_ID]],Sales!$A$2:$O$2001,2,FALSE)</f>
        <v>45800</v>
      </c>
      <c r="W1747" s="15">
        <f>VLOOKUP(Table1[[#This Row],[Sales_ID]],Sales!$A$2:$O$2001,12,FALSE)</f>
        <v>1</v>
      </c>
      <c r="X1747" s="16" t="str">
        <f>TEXT(VLOOKUP(Table1[[#This Row],[Sales_ID]],Sales!$A$2:$O$2001,13,FALSE),"₹#,##0")</f>
        <v>₹688</v>
      </c>
      <c r="Y1747" s="51">
        <f>VLOOKUP(Table1[[#This Row],[Sales_ID]],Sales!$A$2:$O$2001,14,FALSE)</f>
        <v>0.27</v>
      </c>
      <c r="Z1747" s="11" t="str">
        <f>VLOOKUP(Table1[[#This Row],[Sales_ID]],Sales!$A$2:$O$2001,10,FALSE)</f>
        <v>COD</v>
      </c>
      <c r="AA1747" s="50">
        <f>VLOOKUP(Table1[[#This Row],[Sales_ID]],Sales!$A$2:$O$2001,15,FALSE)</f>
        <v>502.10860000000002</v>
      </c>
    </row>
    <row r="1748" spans="1:27" x14ac:dyDescent="0.3">
      <c r="A1748" s="11" t="s">
        <v>255</v>
      </c>
      <c r="B1748" s="11" t="str">
        <f>PROPER(VLOOKUP(A1748,Customer!$A$2:$J$501,9,FALSE))</f>
        <v>Roy Cole</v>
      </c>
      <c r="C1748" s="11" t="str">
        <f>PROPER(VLOOKUP(A1748,Customer!$A$2:$H$501,3,FALSE))</f>
        <v>24</v>
      </c>
      <c r="D1748" s="11" t="str">
        <f>PROPER(VLOOKUP(A1748,Customer!$A$2:$H$501,4,FALSE))</f>
        <v>Female</v>
      </c>
      <c r="E1748" s="11" t="str">
        <f>PROPER(VLOOKUP(A1748,Customer!$A$2:$H$501,5,FALSE))</f>
        <v>North Cynthiatown</v>
      </c>
      <c r="F1748" s="11" t="str">
        <f>PROPER(VLOOKUP(A1748,Customer!$A$2:$H$501,6,FALSE))</f>
        <v>New Jersey</v>
      </c>
      <c r="G1748" s="11" t="str">
        <f>VLOOKUP(A1748,Customer!$A$2:$H$501,7,FALSE)</f>
        <v>USA</v>
      </c>
      <c r="H1748" s="11" t="str">
        <f>PROPER(VLOOKUP(A1748,Customer!$A$1:$J$501,10,FALSE))</f>
        <v>Platinum</v>
      </c>
      <c r="I1748" s="11" t="s">
        <v>1598</v>
      </c>
      <c r="J1748" s="11" t="str">
        <f>VLOOKUP(I1748, Product!$A$2:$H$501, 2,FALSE)</f>
        <v>Women's Scarf Set</v>
      </c>
      <c r="K1748" s="11" t="str">
        <f>VLOOKUP(I1748,Product!$A$2:$H$501,3,FALSE)</f>
        <v>Clothing</v>
      </c>
      <c r="L1748" s="11" t="str">
        <f>VLOOKUP(I1748, Product!$A$2:$H$501, 4,FALSE)</f>
        <v>Accessories</v>
      </c>
      <c r="M1748" s="11" t="str">
        <f>VLOOKUP(I1748, Product!$A$2:$H$501,5,FALSE)</f>
        <v>Brown and Sons</v>
      </c>
      <c r="N1748" s="12">
        <f>VLOOKUP(I1748, Product!$A$2:$I$501,8,FALSE)</f>
        <v>174.02</v>
      </c>
      <c r="O1748" s="12">
        <f>VLOOKUP(I1748, Product!$A$2:$I$501,9,FALSE)</f>
        <v>268</v>
      </c>
      <c r="P1748" s="11" t="s">
        <v>1807</v>
      </c>
      <c r="Q1748" s="11" t="str">
        <f>VLOOKUP(P1748,Store_Dim!$A$2:$E$21,2,FALSE)</f>
        <v>Holloway Ltd</v>
      </c>
      <c r="R1748" s="11" t="str">
        <f>VLOOKUP(P1748,Store_Dim!$A$2:$E$21,3,FALSE)</f>
        <v>North</v>
      </c>
      <c r="S1748" s="11" t="str">
        <f>VLOOKUP(P1748,Store_Dim!$A$2:$E$21,4,FALSE)</f>
        <v>Bensonhaven</v>
      </c>
      <c r="T1748" s="11" t="str">
        <f>VLOOKUP(P1748,Store_Dim!$A$2:$E$21,5,FALSE)</f>
        <v>Flagship</v>
      </c>
      <c r="U1748" s="11" t="s">
        <v>2596</v>
      </c>
      <c r="V1748" s="14">
        <f>VLOOKUP(Table1[[#This Row],[Sales_ID]],Sales!$A$2:$O$2001,2,FALSE)</f>
        <v>45762</v>
      </c>
      <c r="W1748" s="15">
        <f>VLOOKUP(Table1[[#This Row],[Sales_ID]],Sales!$A$2:$O$2001,12,FALSE)</f>
        <v>3</v>
      </c>
      <c r="X1748" s="16" t="str">
        <f>TEXT(VLOOKUP(Table1[[#This Row],[Sales_ID]],Sales!$A$2:$O$2001,13,FALSE),"₹#,##0")</f>
        <v>₹853</v>
      </c>
      <c r="Y1748" s="51">
        <f>VLOOKUP(Table1[[#This Row],[Sales_ID]],Sales!$A$2:$O$2001,14,FALSE)</f>
        <v>0.16</v>
      </c>
      <c r="Z1748" s="11" t="str">
        <f>VLOOKUP(Table1[[#This Row],[Sales_ID]],Sales!$A$2:$O$2001,10,FALSE)</f>
        <v>Credit Card</v>
      </c>
      <c r="AA1748" s="50">
        <f>VLOOKUP(Table1[[#This Row],[Sales_ID]],Sales!$A$2:$O$2001,15,FALSE)</f>
        <v>2148.8544000000002</v>
      </c>
    </row>
    <row r="1749" spans="1:27" x14ac:dyDescent="0.3">
      <c r="A1749" s="11" t="s">
        <v>791</v>
      </c>
      <c r="B1749" s="11" t="str">
        <f>PROPER(VLOOKUP(A1749,Customer!$A$2:$J$501,9,FALSE))</f>
        <v>Douglas Rhodes</v>
      </c>
      <c r="C1749" s="11" t="str">
        <f>PROPER(VLOOKUP(A1749,Customer!$A$2:$H$501,3,FALSE))</f>
        <v>32</v>
      </c>
      <c r="D1749" s="11" t="str">
        <f>PROPER(VLOOKUP(A1749,Customer!$A$2:$H$501,4,FALSE))</f>
        <v>Male</v>
      </c>
      <c r="E1749" s="11" t="str">
        <f>PROPER(VLOOKUP(A1749,Customer!$A$2:$H$501,5,FALSE))</f>
        <v>Mikehaven</v>
      </c>
      <c r="F1749" s="11" t="str">
        <f>PROPER(VLOOKUP(A1749,Customer!$A$2:$H$501,6,FALSE))</f>
        <v>New Hampshire</v>
      </c>
      <c r="G1749" s="11" t="str">
        <f>VLOOKUP(A1749,Customer!$A$2:$H$501,7,FALSE)</f>
        <v>USA</v>
      </c>
      <c r="H1749" s="11" t="str">
        <f>PROPER(VLOOKUP(A1749,Customer!$A$1:$J$501,10,FALSE))</f>
        <v>Platinum</v>
      </c>
      <c r="I1749" s="11" t="s">
        <v>1568</v>
      </c>
      <c r="J1749" s="11" t="str">
        <f>VLOOKUP(I1749, Product!$A$2:$H$501, 2,FALSE)</f>
        <v>Ceramic Kitchen Bowl Set</v>
      </c>
      <c r="K1749" s="11" t="str">
        <f>VLOOKUP(I1749,Product!$A$2:$H$501,3,FALSE)</f>
        <v>Home</v>
      </c>
      <c r="L1749" s="11" t="str">
        <f>VLOOKUP(I1749, Product!$A$2:$H$501, 4,FALSE)</f>
        <v>Kitchen</v>
      </c>
      <c r="M1749" s="11" t="str">
        <f>VLOOKUP(I1749, Product!$A$2:$H$501,5,FALSE)</f>
        <v>Hamilton Group</v>
      </c>
      <c r="N1749" s="12">
        <f>VLOOKUP(I1749, Product!$A$2:$I$501,8,FALSE)</f>
        <v>298.86</v>
      </c>
      <c r="O1749" s="12">
        <f>VLOOKUP(I1749, Product!$A$2:$I$501,9,FALSE)</f>
        <v>308</v>
      </c>
      <c r="P1749" s="11" t="s">
        <v>1769</v>
      </c>
      <c r="Q1749" s="11" t="str">
        <f>VLOOKUP(P1749,Store_Dim!$A$2:$E$21,2,FALSE)</f>
        <v>Alexander Group</v>
      </c>
      <c r="R1749" s="11" t="str">
        <f>VLOOKUP(P1749,Store_Dim!$A$2:$E$21,3,FALSE)</f>
        <v>South</v>
      </c>
      <c r="S1749" s="11" t="str">
        <f>VLOOKUP(P1749,Store_Dim!$A$2:$E$21,4,FALSE)</f>
        <v>Port Sharon</v>
      </c>
      <c r="T1749" s="11" t="str">
        <f>VLOOKUP(P1749,Store_Dim!$A$2:$E$21,5,FALSE)</f>
        <v>Online</v>
      </c>
      <c r="U1749" s="11" t="s">
        <v>2597</v>
      </c>
      <c r="V1749" s="14">
        <f>VLOOKUP(Table1[[#This Row],[Sales_ID]],Sales!$A$2:$O$2001,2,FALSE)</f>
        <v>45752</v>
      </c>
      <c r="W1749" s="15">
        <f>VLOOKUP(Table1[[#This Row],[Sales_ID]],Sales!$A$2:$O$2001,12,FALSE)</f>
        <v>1</v>
      </c>
      <c r="X1749" s="16" t="str">
        <f>TEXT(VLOOKUP(Table1[[#This Row],[Sales_ID]],Sales!$A$2:$O$2001,13,FALSE),"₹#,##0")</f>
        <v>₹768</v>
      </c>
      <c r="Y1749" s="51">
        <f>VLOOKUP(Table1[[#This Row],[Sales_ID]],Sales!$A$2:$O$2001,14,FALSE)</f>
        <v>0.18</v>
      </c>
      <c r="Z1749" s="11" t="str">
        <f>VLOOKUP(Table1[[#This Row],[Sales_ID]],Sales!$A$2:$O$2001,10,FALSE)</f>
        <v>Credit Card</v>
      </c>
      <c r="AA1749" s="50">
        <f>VLOOKUP(Table1[[#This Row],[Sales_ID]],Sales!$A$2:$O$2001,15,FALSE)</f>
        <v>629.96500000000003</v>
      </c>
    </row>
    <row r="1750" spans="1:27" x14ac:dyDescent="0.3">
      <c r="A1750" s="11" t="s">
        <v>1098</v>
      </c>
      <c r="B1750" s="11" t="str">
        <f>PROPER(VLOOKUP(A1750,Customer!$A$2:$J$501,9,FALSE))</f>
        <v>Charles Miller</v>
      </c>
      <c r="C1750" s="11" t="str">
        <f>PROPER(VLOOKUP(A1750,Customer!$A$2:$H$501,3,FALSE))</f>
        <v>26</v>
      </c>
      <c r="D1750" s="11" t="str">
        <f>PROPER(VLOOKUP(A1750,Customer!$A$2:$H$501,4,FALSE))</f>
        <v>Male</v>
      </c>
      <c r="E1750" s="11" t="str">
        <f>PROPER(VLOOKUP(A1750,Customer!$A$2:$H$501,5,FALSE))</f>
        <v>Lake Allisonborough</v>
      </c>
      <c r="F1750" s="11" t="str">
        <f>PROPER(VLOOKUP(A1750,Customer!$A$2:$H$501,6,FALSE))</f>
        <v>Iowa</v>
      </c>
      <c r="G1750" s="11" t="str">
        <f>VLOOKUP(A1750,Customer!$A$2:$H$501,7,FALSE)</f>
        <v>USA</v>
      </c>
      <c r="H1750" s="11" t="str">
        <f>PROPER(VLOOKUP(A1750,Customer!$A$1:$J$501,10,FALSE))</f>
        <v>Silver</v>
      </c>
      <c r="I1750" s="11" t="s">
        <v>1732</v>
      </c>
      <c r="J1750" s="11" t="str">
        <f>VLOOKUP(I1750, Product!$A$2:$H$501, 2,FALSE)</f>
        <v>Microwave Oven</v>
      </c>
      <c r="K1750" s="11" t="str">
        <f>VLOOKUP(I1750,Product!$A$2:$H$501,3,FALSE)</f>
        <v>Home</v>
      </c>
      <c r="L1750" s="11" t="str">
        <f>VLOOKUP(I1750, Product!$A$2:$H$501, 4,FALSE)</f>
        <v>Appliances</v>
      </c>
      <c r="M1750" s="11" t="str">
        <f>VLOOKUP(I1750, Product!$A$2:$H$501,5,FALSE)</f>
        <v>Green, Powell and Palmer</v>
      </c>
      <c r="N1750" s="12">
        <f>VLOOKUP(I1750, Product!$A$2:$I$501,8,FALSE)</f>
        <v>447.43</v>
      </c>
      <c r="O1750" s="12">
        <f>VLOOKUP(I1750, Product!$A$2:$I$501,9,FALSE)</f>
        <v>191</v>
      </c>
      <c r="P1750" s="11" t="s">
        <v>1813</v>
      </c>
      <c r="Q1750" s="11" t="str">
        <f>VLOOKUP(P1750,Store_Dim!$A$2:$E$21,2,FALSE)</f>
        <v>Mann-Austin</v>
      </c>
      <c r="R1750" s="11" t="str">
        <f>VLOOKUP(P1750,Store_Dim!$A$2:$E$21,3,FALSE)</f>
        <v>East</v>
      </c>
      <c r="S1750" s="11" t="str">
        <f>VLOOKUP(P1750,Store_Dim!$A$2:$E$21,4,FALSE)</f>
        <v>Vasquezborough</v>
      </c>
      <c r="T1750" s="11" t="str">
        <f>VLOOKUP(P1750,Store_Dim!$A$2:$E$21,5,FALSE)</f>
        <v>Online</v>
      </c>
      <c r="U1750" s="11" t="s">
        <v>2598</v>
      </c>
      <c r="V1750" s="14">
        <f>VLOOKUP(Table1[[#This Row],[Sales_ID]],Sales!$A$2:$O$2001,2,FALSE)</f>
        <v>45254</v>
      </c>
      <c r="W1750" s="15">
        <f>VLOOKUP(Table1[[#This Row],[Sales_ID]],Sales!$A$2:$O$2001,12,FALSE)</f>
        <v>2</v>
      </c>
      <c r="X1750" s="16" t="str">
        <f>TEXT(VLOOKUP(Table1[[#This Row],[Sales_ID]],Sales!$A$2:$O$2001,13,FALSE),"₹#,##0")</f>
        <v>₹319</v>
      </c>
      <c r="Y1750" s="51">
        <f>VLOOKUP(Table1[[#This Row],[Sales_ID]],Sales!$A$2:$O$2001,14,FALSE)</f>
        <v>0.02</v>
      </c>
      <c r="Z1750" s="11" t="str">
        <f>VLOOKUP(Table1[[#This Row],[Sales_ID]],Sales!$A$2:$O$2001,10,FALSE)</f>
        <v>COD</v>
      </c>
      <c r="AA1750" s="50">
        <f>VLOOKUP(Table1[[#This Row],[Sales_ID]],Sales!$A$2:$O$2001,15,FALSE)</f>
        <v>624.49519999999995</v>
      </c>
    </row>
    <row r="1751" spans="1:27" x14ac:dyDescent="0.3">
      <c r="A1751" s="11" t="s">
        <v>188</v>
      </c>
      <c r="B1751" s="11" t="str">
        <f>PROPER(VLOOKUP(A1751,Customer!$A$2:$J$501,9,FALSE))</f>
        <v>Timothy Weaver</v>
      </c>
      <c r="C1751" s="11" t="str">
        <f>PROPER(VLOOKUP(A1751,Customer!$A$2:$H$501,3,FALSE))</f>
        <v>45</v>
      </c>
      <c r="D1751" s="11" t="str">
        <f>PROPER(VLOOKUP(A1751,Customer!$A$2:$H$501,4,FALSE))</f>
        <v>Female</v>
      </c>
      <c r="E1751" s="11" t="str">
        <f>PROPER(VLOOKUP(A1751,Customer!$A$2:$H$501,5,FALSE))</f>
        <v>New Amy</v>
      </c>
      <c r="F1751" s="11" t="str">
        <f>PROPER(VLOOKUP(A1751,Customer!$A$2:$H$501,6,FALSE))</f>
        <v>Ohio</v>
      </c>
      <c r="G1751" s="11" t="str">
        <f>VLOOKUP(A1751,Customer!$A$2:$H$501,7,FALSE)</f>
        <v>USA</v>
      </c>
      <c r="H1751" s="11" t="str">
        <f>PROPER(VLOOKUP(A1751,Customer!$A$1:$J$501,10,FALSE))</f>
        <v>Gold</v>
      </c>
      <c r="I1751" s="11" t="s">
        <v>1700</v>
      </c>
      <c r="J1751" s="11" t="str">
        <f>VLOOKUP(I1751, Product!$A$2:$H$501, 2,FALSE)</f>
        <v>Wireless Mouse</v>
      </c>
      <c r="K1751" s="11" t="str">
        <f>VLOOKUP(I1751,Product!$A$2:$H$501,3,FALSE)</f>
        <v>Electronics</v>
      </c>
      <c r="L1751" s="11" t="str">
        <f>VLOOKUP(I1751, Product!$A$2:$H$501, 4,FALSE)</f>
        <v>Computer</v>
      </c>
      <c r="M1751" s="11" t="str">
        <f>VLOOKUP(I1751, Product!$A$2:$H$501,5,FALSE)</f>
        <v>Larson Ltd</v>
      </c>
      <c r="N1751" s="12">
        <f>VLOOKUP(I1751, Product!$A$2:$I$501,8,FALSE)</f>
        <v>392.89</v>
      </c>
      <c r="O1751" s="12">
        <f>VLOOKUP(I1751, Product!$A$2:$I$501,9,FALSE)</f>
        <v>320</v>
      </c>
      <c r="P1751" s="11" t="s">
        <v>1761</v>
      </c>
      <c r="Q1751" s="11" t="str">
        <f>VLOOKUP(P1751,Store_Dim!$A$2:$E$21,2,FALSE)</f>
        <v>Black-Horn</v>
      </c>
      <c r="R1751" s="11" t="str">
        <f>VLOOKUP(P1751,Store_Dim!$A$2:$E$21,3,FALSE)</f>
        <v>South</v>
      </c>
      <c r="S1751" s="11" t="str">
        <f>VLOOKUP(P1751,Store_Dim!$A$2:$E$21,4,FALSE)</f>
        <v>North Nancyview</v>
      </c>
      <c r="T1751" s="11" t="str">
        <f>VLOOKUP(P1751,Store_Dim!$A$2:$E$21,5,FALSE)</f>
        <v>Outlet</v>
      </c>
      <c r="U1751" s="11" t="s">
        <v>2599</v>
      </c>
      <c r="V1751" s="14">
        <f>VLOOKUP(Table1[[#This Row],[Sales_ID]],Sales!$A$2:$O$2001,2,FALSE)</f>
        <v>45683</v>
      </c>
      <c r="W1751" s="15">
        <f>VLOOKUP(Table1[[#This Row],[Sales_ID]],Sales!$A$2:$O$2001,12,FALSE)</f>
        <v>4</v>
      </c>
      <c r="X1751" s="16" t="str">
        <f>TEXT(VLOOKUP(Table1[[#This Row],[Sales_ID]],Sales!$A$2:$O$2001,13,FALSE),"₹#,##0")</f>
        <v>₹402</v>
      </c>
      <c r="Y1751" s="51">
        <f>VLOOKUP(Table1[[#This Row],[Sales_ID]],Sales!$A$2:$O$2001,14,FALSE)</f>
        <v>0.14000000000000001</v>
      </c>
      <c r="Z1751" s="11" t="str">
        <f>VLOOKUP(Table1[[#This Row],[Sales_ID]],Sales!$A$2:$O$2001,10,FALSE)</f>
        <v>PayPal</v>
      </c>
      <c r="AA1751" s="50">
        <f>VLOOKUP(Table1[[#This Row],[Sales_ID]],Sales!$A$2:$O$2001,15,FALSE)</f>
        <v>1383.2583999999999</v>
      </c>
    </row>
    <row r="1752" spans="1:27" x14ac:dyDescent="0.3">
      <c r="A1752" s="11" t="s">
        <v>1269</v>
      </c>
      <c r="B1752" s="11" t="str">
        <f>PROPER(VLOOKUP(A1752,Customer!$A$2:$J$501,9,FALSE))</f>
        <v>Isabel Foster</v>
      </c>
      <c r="C1752" s="11" t="str">
        <f>PROPER(VLOOKUP(A1752,Customer!$A$2:$H$501,3,FALSE))</f>
        <v>36</v>
      </c>
      <c r="D1752" s="11" t="str">
        <f>PROPER(VLOOKUP(A1752,Customer!$A$2:$H$501,4,FALSE))</f>
        <v>Male</v>
      </c>
      <c r="E1752" s="11" t="str">
        <f>PROPER(VLOOKUP(A1752,Customer!$A$2:$H$501,5,FALSE))</f>
        <v>Port Joshuaville</v>
      </c>
      <c r="F1752" s="11" t="str">
        <f>PROPER(VLOOKUP(A1752,Customer!$A$2:$H$501,6,FALSE))</f>
        <v>New Jersey</v>
      </c>
      <c r="G1752" s="11" t="str">
        <f>VLOOKUP(A1752,Customer!$A$2:$H$501,7,FALSE)</f>
        <v>USA</v>
      </c>
      <c r="H1752" s="11" t="str">
        <f>PROPER(VLOOKUP(A1752,Customer!$A$1:$J$501,10,FALSE))</f>
        <v>Gold</v>
      </c>
      <c r="I1752" s="11" t="s">
        <v>1716</v>
      </c>
      <c r="J1752" s="11" t="str">
        <f>VLOOKUP(I1752, Product!$A$2:$H$501, 2,FALSE)</f>
        <v>Wooden Bookshelf</v>
      </c>
      <c r="K1752" s="11" t="str">
        <f>VLOOKUP(I1752,Product!$A$2:$H$501,3,FALSE)</f>
        <v>Home</v>
      </c>
      <c r="L1752" s="11" t="str">
        <f>VLOOKUP(I1752, Product!$A$2:$H$501, 4,FALSE)</f>
        <v>Furniture</v>
      </c>
      <c r="M1752" s="11" t="str">
        <f>VLOOKUP(I1752, Product!$A$2:$H$501,5,FALSE)</f>
        <v>Collins-Stephenson</v>
      </c>
      <c r="N1752" s="12">
        <f>VLOOKUP(I1752, Product!$A$2:$I$501,8,FALSE)</f>
        <v>388.46</v>
      </c>
      <c r="O1752" s="12">
        <f>VLOOKUP(I1752, Product!$A$2:$I$501,9,FALSE)</f>
        <v>208</v>
      </c>
      <c r="P1752" s="11" t="s">
        <v>1807</v>
      </c>
      <c r="Q1752" s="11" t="str">
        <f>VLOOKUP(P1752,Store_Dim!$A$2:$E$21,2,FALSE)</f>
        <v>Holloway Ltd</v>
      </c>
      <c r="R1752" s="11" t="str">
        <f>VLOOKUP(P1752,Store_Dim!$A$2:$E$21,3,FALSE)</f>
        <v>North</v>
      </c>
      <c r="S1752" s="11" t="str">
        <f>VLOOKUP(P1752,Store_Dim!$A$2:$E$21,4,FALSE)</f>
        <v>Bensonhaven</v>
      </c>
      <c r="T1752" s="11" t="str">
        <f>VLOOKUP(P1752,Store_Dim!$A$2:$E$21,5,FALSE)</f>
        <v>Flagship</v>
      </c>
      <c r="U1752" s="11" t="s">
        <v>2600</v>
      </c>
      <c r="V1752" s="14">
        <f>VLOOKUP(Table1[[#This Row],[Sales_ID]],Sales!$A$2:$O$2001,2,FALSE)</f>
        <v>45804</v>
      </c>
      <c r="W1752" s="15">
        <f>VLOOKUP(Table1[[#This Row],[Sales_ID]],Sales!$A$2:$O$2001,12,FALSE)</f>
        <v>3</v>
      </c>
      <c r="X1752" s="16" t="str">
        <f>TEXT(VLOOKUP(Table1[[#This Row],[Sales_ID]],Sales!$A$2:$O$2001,13,FALSE),"₹#,##0")</f>
        <v>₹846</v>
      </c>
      <c r="Y1752" s="51">
        <f>VLOOKUP(Table1[[#This Row],[Sales_ID]],Sales!$A$2:$O$2001,14,FALSE)</f>
        <v>0.18</v>
      </c>
      <c r="Z1752" s="11" t="str">
        <f>VLOOKUP(Table1[[#This Row],[Sales_ID]],Sales!$A$2:$O$2001,10,FALSE)</f>
        <v>COD</v>
      </c>
      <c r="AA1752" s="50">
        <f>VLOOKUP(Table1[[#This Row],[Sales_ID]],Sales!$A$2:$O$2001,15,FALSE)</f>
        <v>2081.9225999999999</v>
      </c>
    </row>
    <row r="1753" spans="1:27" x14ac:dyDescent="0.3">
      <c r="A1753" s="11" t="s">
        <v>559</v>
      </c>
      <c r="B1753" s="11" t="str">
        <f>PROPER(VLOOKUP(A1753,Customer!$A$2:$J$501,9,FALSE))</f>
        <v>Daniel Contreras</v>
      </c>
      <c r="C1753" s="11" t="str">
        <f>PROPER(VLOOKUP(A1753,Customer!$A$2:$H$501,3,FALSE))</f>
        <v>36</v>
      </c>
      <c r="D1753" s="11" t="str">
        <f>PROPER(VLOOKUP(A1753,Customer!$A$2:$H$501,4,FALSE))</f>
        <v>Female</v>
      </c>
      <c r="E1753" s="11" t="str">
        <f>PROPER(VLOOKUP(A1753,Customer!$A$2:$H$501,5,FALSE))</f>
        <v>Robertview</v>
      </c>
      <c r="F1753" s="11" t="str">
        <f>PROPER(VLOOKUP(A1753,Customer!$A$2:$H$501,6,FALSE))</f>
        <v>Florida</v>
      </c>
      <c r="G1753" s="11" t="str">
        <f>VLOOKUP(A1753,Customer!$A$2:$H$501,7,FALSE)</f>
        <v>USA</v>
      </c>
      <c r="H1753" s="11" t="str">
        <f>PROPER(VLOOKUP(A1753,Customer!$A$1:$J$501,10,FALSE))</f>
        <v>Platinum</v>
      </c>
      <c r="I1753" s="11" t="s">
        <v>1736</v>
      </c>
      <c r="J1753" s="11" t="str">
        <f>VLOOKUP(I1753, Product!$A$2:$H$501, 2,FALSE)</f>
        <v>Vitamin E Body Lotion</v>
      </c>
      <c r="K1753" s="11" t="str">
        <f>VLOOKUP(I1753,Product!$A$2:$H$501,3,FALSE)</f>
        <v>Beauty</v>
      </c>
      <c r="L1753" s="11" t="str">
        <f>VLOOKUP(I1753, Product!$A$2:$H$501, 4,FALSE)</f>
        <v>Skincare</v>
      </c>
      <c r="M1753" s="11" t="str">
        <f>VLOOKUP(I1753, Product!$A$2:$H$501,5,FALSE)</f>
        <v>Hoffman-Williams</v>
      </c>
      <c r="N1753" s="12">
        <f>VLOOKUP(I1753, Product!$A$2:$I$501,8,FALSE)</f>
        <v>358.47</v>
      </c>
      <c r="O1753" s="12">
        <f>VLOOKUP(I1753, Product!$A$2:$I$501,9,FALSE)</f>
        <v>213</v>
      </c>
      <c r="P1753" s="11" t="s">
        <v>1799</v>
      </c>
      <c r="Q1753" s="11" t="str">
        <f>VLOOKUP(P1753,Store_Dim!$A$2:$E$21,2,FALSE)</f>
        <v>Mcdonald Inc</v>
      </c>
      <c r="R1753" s="11" t="str">
        <f>VLOOKUP(P1753,Store_Dim!$A$2:$E$21,3,FALSE)</f>
        <v>South</v>
      </c>
      <c r="S1753" s="11" t="str">
        <f>VLOOKUP(P1753,Store_Dim!$A$2:$E$21,4,FALSE)</f>
        <v>Christopherland</v>
      </c>
      <c r="T1753" s="11" t="str">
        <f>VLOOKUP(P1753,Store_Dim!$A$2:$E$21,5,FALSE)</f>
        <v>Outlet</v>
      </c>
      <c r="U1753" s="11" t="s">
        <v>2601</v>
      </c>
      <c r="V1753" s="14">
        <f>VLOOKUP(Table1[[#This Row],[Sales_ID]],Sales!$A$2:$O$2001,2,FALSE)</f>
        <v>45821</v>
      </c>
      <c r="W1753" s="15">
        <f>VLOOKUP(Table1[[#This Row],[Sales_ID]],Sales!$A$2:$O$2001,12,FALSE)</f>
        <v>1</v>
      </c>
      <c r="X1753" s="16" t="str">
        <f>TEXT(VLOOKUP(Table1[[#This Row],[Sales_ID]],Sales!$A$2:$O$2001,13,FALSE),"₹#,##0")</f>
        <v>₹270</v>
      </c>
      <c r="Y1753" s="51">
        <f>VLOOKUP(Table1[[#This Row],[Sales_ID]],Sales!$A$2:$O$2001,14,FALSE)</f>
        <v>7.0000000000000007E-2</v>
      </c>
      <c r="Z1753" s="11" t="str">
        <f>VLOOKUP(Table1[[#This Row],[Sales_ID]],Sales!$A$2:$O$2001,10,FALSE)</f>
        <v>COD</v>
      </c>
      <c r="AA1753" s="50">
        <f>VLOOKUP(Table1[[#This Row],[Sales_ID]],Sales!$A$2:$O$2001,15,FALSE)</f>
        <v>251.04419999999999</v>
      </c>
    </row>
    <row r="1754" spans="1:27" x14ac:dyDescent="0.3">
      <c r="A1754" s="11" t="s">
        <v>773</v>
      </c>
      <c r="B1754" s="11" t="str">
        <f>PROPER(VLOOKUP(A1754,Customer!$A$2:$J$501,9,FALSE))</f>
        <v>Mr. William Horton</v>
      </c>
      <c r="C1754" s="11" t="str">
        <f>PROPER(VLOOKUP(A1754,Customer!$A$2:$H$501,3,FALSE))</f>
        <v>31</v>
      </c>
      <c r="D1754" s="11" t="str">
        <f>PROPER(VLOOKUP(A1754,Customer!$A$2:$H$501,4,FALSE))</f>
        <v>Male</v>
      </c>
      <c r="E1754" s="11" t="str">
        <f>PROPER(VLOOKUP(A1754,Customer!$A$2:$H$501,5,FALSE))</f>
        <v>Dawsonchester</v>
      </c>
      <c r="F1754" s="11" t="str">
        <f>PROPER(VLOOKUP(A1754,Customer!$A$2:$H$501,6,FALSE))</f>
        <v>Virginia</v>
      </c>
      <c r="G1754" s="11" t="str">
        <f>VLOOKUP(A1754,Customer!$A$2:$H$501,7,FALSE)</f>
        <v>USA</v>
      </c>
      <c r="H1754" s="11" t="str">
        <f>PROPER(VLOOKUP(A1754,Customer!$A$1:$J$501,10,FALSE))</f>
        <v>Platinum</v>
      </c>
      <c r="I1754" s="11" t="s">
        <v>1588</v>
      </c>
      <c r="J1754" s="11" t="str">
        <f>VLOOKUP(I1754, Product!$A$2:$H$501, 2,FALSE)</f>
        <v>Outdoor Sports Water Bottle</v>
      </c>
      <c r="K1754" s="11" t="str">
        <f>VLOOKUP(I1754,Product!$A$2:$H$501,3,FALSE)</f>
        <v>Sports</v>
      </c>
      <c r="L1754" s="11" t="str">
        <f>VLOOKUP(I1754, Product!$A$2:$H$501, 4,FALSE)</f>
        <v>Accessories</v>
      </c>
      <c r="M1754" s="11" t="str">
        <f>VLOOKUP(I1754, Product!$A$2:$H$501,5,FALSE)</f>
        <v>Soto-Ellis</v>
      </c>
      <c r="N1754" s="12">
        <f>VLOOKUP(I1754, Product!$A$2:$I$501,8,FALSE)</f>
        <v>131.51</v>
      </c>
      <c r="O1754" s="12">
        <f>VLOOKUP(I1754, Product!$A$2:$I$501,9,FALSE)</f>
        <v>281.95833333333331</v>
      </c>
      <c r="P1754" s="11" t="s">
        <v>1769</v>
      </c>
      <c r="Q1754" s="11" t="str">
        <f>VLOOKUP(P1754,Store_Dim!$A$2:$E$21,2,FALSE)</f>
        <v>Alexander Group</v>
      </c>
      <c r="R1754" s="11" t="str">
        <f>VLOOKUP(P1754,Store_Dim!$A$2:$E$21,3,FALSE)</f>
        <v>South</v>
      </c>
      <c r="S1754" s="11" t="str">
        <f>VLOOKUP(P1754,Store_Dim!$A$2:$E$21,4,FALSE)</f>
        <v>Port Sharon</v>
      </c>
      <c r="T1754" s="11" t="str">
        <f>VLOOKUP(P1754,Store_Dim!$A$2:$E$21,5,FALSE)</f>
        <v>Online</v>
      </c>
      <c r="U1754" s="11" t="s">
        <v>2602</v>
      </c>
      <c r="V1754" s="14">
        <f>VLOOKUP(Table1[[#This Row],[Sales_ID]],Sales!$A$2:$O$2001,2,FALSE)</f>
        <v>45472</v>
      </c>
      <c r="W1754" s="15">
        <f>VLOOKUP(Table1[[#This Row],[Sales_ID]],Sales!$A$2:$O$2001,12,FALSE)</f>
        <v>3</v>
      </c>
      <c r="X1754" s="16" t="str">
        <f>TEXT(VLOOKUP(Table1[[#This Row],[Sales_ID]],Sales!$A$2:$O$2001,13,FALSE),"₹#,##0")</f>
        <v>₹909</v>
      </c>
      <c r="Y1754" s="51">
        <f>VLOOKUP(Table1[[#This Row],[Sales_ID]],Sales!$A$2:$O$2001,14,FALSE)</f>
        <v>0.28999999999999998</v>
      </c>
      <c r="Z1754" s="11" t="str">
        <f>VLOOKUP(Table1[[#This Row],[Sales_ID]],Sales!$A$2:$O$2001,10,FALSE)</f>
        <v>COD</v>
      </c>
      <c r="AA1754" s="50">
        <f>VLOOKUP(Table1[[#This Row],[Sales_ID]],Sales!$A$2:$O$2001,15,FALSE)</f>
        <v>1936.7025000000001</v>
      </c>
    </row>
    <row r="1755" spans="1:27" x14ac:dyDescent="0.3">
      <c r="A1755" s="11" t="s">
        <v>1136</v>
      </c>
      <c r="B1755" s="11" t="str">
        <f>PROPER(VLOOKUP(A1755,Customer!$A$2:$J$501,9,FALSE))</f>
        <v>Elizabeth Smith</v>
      </c>
      <c r="C1755" s="11" t="str">
        <f>PROPER(VLOOKUP(A1755,Customer!$A$2:$H$501,3,FALSE))</f>
        <v>23</v>
      </c>
      <c r="D1755" s="11" t="str">
        <f>PROPER(VLOOKUP(A1755,Customer!$A$2:$H$501,4,FALSE))</f>
        <v>Male</v>
      </c>
      <c r="E1755" s="11" t="str">
        <f>PROPER(VLOOKUP(A1755,Customer!$A$2:$H$501,5,FALSE))</f>
        <v>Murphytown</v>
      </c>
      <c r="F1755" s="11" t="str">
        <f>PROPER(VLOOKUP(A1755,Customer!$A$2:$H$501,6,FALSE))</f>
        <v>Ohio</v>
      </c>
      <c r="G1755" s="11" t="str">
        <f>VLOOKUP(A1755,Customer!$A$2:$H$501,7,FALSE)</f>
        <v>USA</v>
      </c>
      <c r="H1755" s="11" t="str">
        <f>PROPER(VLOOKUP(A1755,Customer!$A$1:$J$501,10,FALSE))</f>
        <v>Bronze</v>
      </c>
      <c r="I1755" s="11" t="s">
        <v>1730</v>
      </c>
      <c r="J1755" s="11" t="str">
        <f>VLOOKUP(I1755, Product!$A$2:$H$501, 2,FALSE)</f>
        <v>Women's High Heels</v>
      </c>
      <c r="K1755" s="11" t="str">
        <f>VLOOKUP(I1755,Product!$A$2:$H$501,3,FALSE)</f>
        <v>Clothing</v>
      </c>
      <c r="L1755" s="11" t="str">
        <f>VLOOKUP(I1755, Product!$A$2:$H$501, 4,FALSE)</f>
        <v>Footwear</v>
      </c>
      <c r="M1755" s="11" t="str">
        <f>VLOOKUP(I1755, Product!$A$2:$H$501,5,FALSE)</f>
        <v>Smith-Charles</v>
      </c>
      <c r="N1755" s="12">
        <f>VLOOKUP(I1755, Product!$A$2:$I$501,8,FALSE)</f>
        <v>438.25</v>
      </c>
      <c r="O1755" s="12">
        <f>VLOOKUP(I1755, Product!$A$2:$I$501,9,FALSE)</f>
        <v>496</v>
      </c>
      <c r="P1755" s="11" t="s">
        <v>1794</v>
      </c>
      <c r="Q1755" s="11" t="str">
        <f>VLOOKUP(P1755,Store_Dim!$A$2:$E$21,2,FALSE)</f>
        <v>Thomas, Bridges and Harris</v>
      </c>
      <c r="R1755" s="11" t="str">
        <f>VLOOKUP(P1755,Store_Dim!$A$2:$E$21,3,FALSE)</f>
        <v>North</v>
      </c>
      <c r="S1755" s="11" t="str">
        <f>VLOOKUP(P1755,Store_Dim!$A$2:$E$21,4,FALSE)</f>
        <v>Sabrinatown</v>
      </c>
      <c r="T1755" s="11" t="str">
        <f>VLOOKUP(P1755,Store_Dim!$A$2:$E$21,5,FALSE)</f>
        <v>Online</v>
      </c>
      <c r="U1755" s="11" t="s">
        <v>2603</v>
      </c>
      <c r="V1755" s="14">
        <f>VLOOKUP(Table1[[#This Row],[Sales_ID]],Sales!$A$2:$O$2001,2,FALSE)</f>
        <v>45331</v>
      </c>
      <c r="W1755" s="15">
        <f>VLOOKUP(Table1[[#This Row],[Sales_ID]],Sales!$A$2:$O$2001,12,FALSE)</f>
        <v>2</v>
      </c>
      <c r="X1755" s="16" t="str">
        <f>TEXT(VLOOKUP(Table1[[#This Row],[Sales_ID]],Sales!$A$2:$O$2001,13,FALSE),"₹#,##0")</f>
        <v>₹230</v>
      </c>
      <c r="Y1755" s="51">
        <f>VLOOKUP(Table1[[#This Row],[Sales_ID]],Sales!$A$2:$O$2001,14,FALSE)</f>
        <v>0.21</v>
      </c>
      <c r="Z1755" s="11" t="str">
        <f>VLOOKUP(Table1[[#This Row],[Sales_ID]],Sales!$A$2:$O$2001,10,FALSE)</f>
        <v>COD</v>
      </c>
      <c r="AA1755" s="50">
        <f>VLOOKUP(Table1[[#This Row],[Sales_ID]],Sales!$A$2:$O$2001,15,FALSE)</f>
        <v>363.09980000000002</v>
      </c>
    </row>
    <row r="1756" spans="1:27" x14ac:dyDescent="0.3">
      <c r="A1756" s="11" t="s">
        <v>147</v>
      </c>
      <c r="B1756" s="11" t="str">
        <f>PROPER(VLOOKUP(A1756,Customer!$A$2:$J$501,9,FALSE))</f>
        <v>Christopher Carter</v>
      </c>
      <c r="C1756" s="11" t="str">
        <f>PROPER(VLOOKUP(A1756,Customer!$A$2:$H$501,3,FALSE))</f>
        <v>27</v>
      </c>
      <c r="D1756" s="11" t="str">
        <f>PROPER(VLOOKUP(A1756,Customer!$A$2:$H$501,4,FALSE))</f>
        <v>Female</v>
      </c>
      <c r="E1756" s="11" t="str">
        <f>PROPER(VLOOKUP(A1756,Customer!$A$2:$H$501,5,FALSE))</f>
        <v>Brendastad</v>
      </c>
      <c r="F1756" s="11" t="str">
        <f>PROPER(VLOOKUP(A1756,Customer!$A$2:$H$501,6,FALSE))</f>
        <v>South Dakota</v>
      </c>
      <c r="G1756" s="11" t="str">
        <f>VLOOKUP(A1756,Customer!$A$2:$H$501,7,FALSE)</f>
        <v>USA</v>
      </c>
      <c r="H1756" s="11" t="str">
        <f>PROPER(VLOOKUP(A1756,Customer!$A$1:$J$501,10,FALSE))</f>
        <v>Platinum</v>
      </c>
      <c r="I1756" s="11" t="s">
        <v>1704</v>
      </c>
      <c r="J1756" s="11" t="str">
        <f>VLOOKUP(I1756, Product!$A$2:$H$501, 2,FALSE)</f>
        <v>Essential Oil Diffuser</v>
      </c>
      <c r="K1756" s="11" t="str">
        <f>VLOOKUP(I1756,Product!$A$2:$H$501,3,FALSE)</f>
        <v>Home</v>
      </c>
      <c r="L1756" s="11" t="str">
        <f>VLOOKUP(I1756, Product!$A$2:$H$501, 4,FALSE)</f>
        <v>Decor</v>
      </c>
      <c r="M1756" s="11" t="str">
        <f>VLOOKUP(I1756, Product!$A$2:$H$501,5,FALSE)</f>
        <v>Hernandez Inc</v>
      </c>
      <c r="N1756" s="12">
        <f>VLOOKUP(I1756, Product!$A$2:$I$501,8,FALSE)</f>
        <v>325.26</v>
      </c>
      <c r="O1756" s="12">
        <f>VLOOKUP(I1756, Product!$A$2:$I$501,9,FALSE)</f>
        <v>400</v>
      </c>
      <c r="P1756" s="11" t="s">
        <v>1801</v>
      </c>
      <c r="Q1756" s="11" t="str">
        <f>VLOOKUP(P1756,Store_Dim!$A$2:$E$21,2,FALSE)</f>
        <v>Shelton PLC</v>
      </c>
      <c r="R1756" s="11" t="str">
        <f>VLOOKUP(P1756,Store_Dim!$A$2:$E$21,3,FALSE)</f>
        <v>North</v>
      </c>
      <c r="S1756" s="11" t="str">
        <f>VLOOKUP(P1756,Store_Dim!$A$2:$E$21,4,FALSE)</f>
        <v>East Jenniferstad</v>
      </c>
      <c r="T1756" s="11" t="str">
        <f>VLOOKUP(P1756,Store_Dim!$A$2:$E$21,5,FALSE)</f>
        <v>Flagship</v>
      </c>
      <c r="U1756" s="11" t="s">
        <v>2604</v>
      </c>
      <c r="V1756" s="14">
        <f>VLOOKUP(Table1[[#This Row],[Sales_ID]],Sales!$A$2:$O$2001,2,FALSE)</f>
        <v>45451</v>
      </c>
      <c r="W1756" s="15">
        <f>VLOOKUP(Table1[[#This Row],[Sales_ID]],Sales!$A$2:$O$2001,12,FALSE)</f>
        <v>3</v>
      </c>
      <c r="X1756" s="16" t="str">
        <f>TEXT(VLOOKUP(Table1[[#This Row],[Sales_ID]],Sales!$A$2:$O$2001,13,FALSE),"₹#,##0")</f>
        <v>₹442</v>
      </c>
      <c r="Y1756" s="51">
        <f>VLOOKUP(Table1[[#This Row],[Sales_ID]],Sales!$A$2:$O$2001,14,FALSE)</f>
        <v>0.06</v>
      </c>
      <c r="Z1756" s="11" t="str">
        <f>VLOOKUP(Table1[[#This Row],[Sales_ID]],Sales!$A$2:$O$2001,10,FALSE)</f>
        <v>PayPal</v>
      </c>
      <c r="AA1756" s="50">
        <f>VLOOKUP(Table1[[#This Row],[Sales_ID]],Sales!$A$2:$O$2001,15,FALSE)</f>
        <v>1247.4552000000001</v>
      </c>
    </row>
    <row r="1757" spans="1:27" x14ac:dyDescent="0.3">
      <c r="A1757" s="11" t="s">
        <v>767</v>
      </c>
      <c r="B1757" s="11" t="str">
        <f>PROPER(VLOOKUP(A1757,Customer!$A$2:$J$501,9,FALSE))</f>
        <v>Maria Hill</v>
      </c>
      <c r="C1757" s="11" t="str">
        <f>PROPER(VLOOKUP(A1757,Customer!$A$2:$H$501,3,FALSE))</f>
        <v>58</v>
      </c>
      <c r="D1757" s="11" t="str">
        <f>PROPER(VLOOKUP(A1757,Customer!$A$2:$H$501,4,FALSE))</f>
        <v>Female</v>
      </c>
      <c r="E1757" s="11" t="str">
        <f>PROPER(VLOOKUP(A1757,Customer!$A$2:$H$501,5,FALSE))</f>
        <v>Zamoraborough</v>
      </c>
      <c r="F1757" s="11" t="str">
        <f>PROPER(VLOOKUP(A1757,Customer!$A$2:$H$501,6,FALSE))</f>
        <v>Nevada</v>
      </c>
      <c r="G1757" s="11" t="str">
        <f>VLOOKUP(A1757,Customer!$A$2:$H$501,7,FALSE)</f>
        <v>USA</v>
      </c>
      <c r="H1757" s="11" t="str">
        <f>PROPER(VLOOKUP(A1757,Customer!$A$1:$J$501,10,FALSE))</f>
        <v>Platinum</v>
      </c>
      <c r="I1757" s="11" t="s">
        <v>1720</v>
      </c>
      <c r="J1757" s="11" t="str">
        <f>VLOOKUP(I1757, Product!$A$2:$H$501, 2,FALSE)</f>
        <v>Kitchen Cutting Board</v>
      </c>
      <c r="K1757" s="11" t="str">
        <f>VLOOKUP(I1757,Product!$A$2:$H$501,3,FALSE)</f>
        <v>Home</v>
      </c>
      <c r="L1757" s="11" t="str">
        <f>VLOOKUP(I1757, Product!$A$2:$H$501, 4,FALSE)</f>
        <v>Kitchen</v>
      </c>
      <c r="M1757" s="11" t="str">
        <f>VLOOKUP(I1757, Product!$A$2:$H$501,5,FALSE)</f>
        <v>Taylor, Dodson and Johnston</v>
      </c>
      <c r="N1757" s="12">
        <f>VLOOKUP(I1757, Product!$A$2:$I$501,8,FALSE)</f>
        <v>176.07</v>
      </c>
      <c r="O1757" s="12">
        <f>VLOOKUP(I1757, Product!$A$2:$I$501,9,FALSE)</f>
        <v>82</v>
      </c>
      <c r="P1757" s="11" t="s">
        <v>1766</v>
      </c>
      <c r="Q1757" s="11" t="str">
        <f>VLOOKUP(P1757,Store_Dim!$A$2:$E$21,2,FALSE)</f>
        <v>Johnson-Wright</v>
      </c>
      <c r="R1757" s="11" t="str">
        <f>VLOOKUP(P1757,Store_Dim!$A$2:$E$21,3,FALSE)</f>
        <v>North</v>
      </c>
      <c r="S1757" s="11" t="str">
        <f>VLOOKUP(P1757,Store_Dim!$A$2:$E$21,4,FALSE)</f>
        <v>Hoodberg</v>
      </c>
      <c r="T1757" s="11" t="str">
        <f>VLOOKUP(P1757,Store_Dim!$A$2:$E$21,5,FALSE)</f>
        <v>Outlet</v>
      </c>
      <c r="U1757" s="11" t="s">
        <v>2605</v>
      </c>
      <c r="V1757" s="14">
        <f>VLOOKUP(Table1[[#This Row],[Sales_ID]],Sales!$A$2:$O$2001,2,FALSE)</f>
        <v>45386</v>
      </c>
      <c r="W1757" s="15">
        <f>VLOOKUP(Table1[[#This Row],[Sales_ID]],Sales!$A$2:$O$2001,12,FALSE)</f>
        <v>3</v>
      </c>
      <c r="X1757" s="16" t="str">
        <f>TEXT(VLOOKUP(Table1[[#This Row],[Sales_ID]],Sales!$A$2:$O$2001,13,FALSE),"₹#,##0")</f>
        <v>₹414</v>
      </c>
      <c r="Y1757" s="51">
        <f>VLOOKUP(Table1[[#This Row],[Sales_ID]],Sales!$A$2:$O$2001,14,FALSE)</f>
        <v>0.01</v>
      </c>
      <c r="Z1757" s="11" t="str">
        <f>VLOOKUP(Table1[[#This Row],[Sales_ID]],Sales!$A$2:$O$2001,10,FALSE)</f>
        <v>Credit Card</v>
      </c>
      <c r="AA1757" s="50">
        <f>VLOOKUP(Table1[[#This Row],[Sales_ID]],Sales!$A$2:$O$2001,15,FALSE)</f>
        <v>1228.8078</v>
      </c>
    </row>
    <row r="1758" spans="1:27" x14ac:dyDescent="0.3">
      <c r="A1758" s="11" t="s">
        <v>716</v>
      </c>
      <c r="B1758" s="11" t="str">
        <f>PROPER(VLOOKUP(A1758,Customer!$A$2:$J$501,9,FALSE))</f>
        <v>Lisa Young</v>
      </c>
      <c r="C1758" s="11" t="str">
        <f>PROPER(VLOOKUP(A1758,Customer!$A$2:$H$501,3,FALSE))</f>
        <v>38</v>
      </c>
      <c r="D1758" s="11" t="str">
        <f>PROPER(VLOOKUP(A1758,Customer!$A$2:$H$501,4,FALSE))</f>
        <v>Male</v>
      </c>
      <c r="E1758" s="11" t="str">
        <f>PROPER(VLOOKUP(A1758,Customer!$A$2:$H$501,5,FALSE))</f>
        <v>Maybury</v>
      </c>
      <c r="F1758" s="11" t="str">
        <f>PROPER(VLOOKUP(A1758,Customer!$A$2:$H$501,6,FALSE))</f>
        <v>Georgia</v>
      </c>
      <c r="G1758" s="11" t="str">
        <f>VLOOKUP(A1758,Customer!$A$2:$H$501,7,FALSE)</f>
        <v>USA</v>
      </c>
      <c r="H1758" s="11" t="str">
        <f>PROPER(VLOOKUP(A1758,Customer!$A$1:$J$501,10,FALSE))</f>
        <v>Platinum</v>
      </c>
      <c r="I1758" s="11" t="s">
        <v>1714</v>
      </c>
      <c r="J1758" s="11" t="str">
        <f>VLOOKUP(I1758, Product!$A$2:$H$501, 2,FALSE)</f>
        <v>Hydrating Face Cleanser</v>
      </c>
      <c r="K1758" s="11" t="str">
        <f>VLOOKUP(I1758,Product!$A$2:$H$501,3,FALSE)</f>
        <v>Beauty</v>
      </c>
      <c r="L1758" s="11" t="str">
        <f>VLOOKUP(I1758, Product!$A$2:$H$501, 4,FALSE)</f>
        <v>Skincare</v>
      </c>
      <c r="M1758" s="11" t="str">
        <f>VLOOKUP(I1758, Product!$A$2:$H$501,5,FALSE)</f>
        <v>Butler Group</v>
      </c>
      <c r="N1758" s="12">
        <f>VLOOKUP(I1758, Product!$A$2:$I$501,8,FALSE)</f>
        <v>250.41615384615383</v>
      </c>
      <c r="O1758" s="12">
        <f>VLOOKUP(I1758, Product!$A$2:$I$501,9,FALSE)</f>
        <v>159</v>
      </c>
      <c r="P1758" s="11" t="s">
        <v>1782</v>
      </c>
      <c r="Q1758" s="11" t="str">
        <f>VLOOKUP(P1758,Store_Dim!$A$2:$E$21,2,FALSE)</f>
        <v>Bean, Jones and Park</v>
      </c>
      <c r="R1758" s="11" t="str">
        <f>VLOOKUP(P1758,Store_Dim!$A$2:$E$21,3,FALSE)</f>
        <v>West</v>
      </c>
      <c r="S1758" s="11" t="str">
        <f>VLOOKUP(P1758,Store_Dim!$A$2:$E$21,4,FALSE)</f>
        <v>Thompsonborough</v>
      </c>
      <c r="T1758" s="11" t="str">
        <f>VLOOKUP(P1758,Store_Dim!$A$2:$E$21,5,FALSE)</f>
        <v>Online</v>
      </c>
      <c r="U1758" s="11" t="s">
        <v>1904</v>
      </c>
      <c r="V1758" s="14">
        <f>VLOOKUP(Table1[[#This Row],[Sales_ID]],Sales!$A$2:$O$2001,2,FALSE)</f>
        <v>45609</v>
      </c>
      <c r="W1758" s="15">
        <f>VLOOKUP(Table1[[#This Row],[Sales_ID]],Sales!$A$2:$O$2001,12,FALSE)</f>
        <v>2</v>
      </c>
      <c r="X1758" s="16" t="str">
        <f>TEXT(VLOOKUP(Table1[[#This Row],[Sales_ID]],Sales!$A$2:$O$2001,13,FALSE),"₹#,##0")</f>
        <v>₹901</v>
      </c>
      <c r="Y1758" s="51">
        <f>VLOOKUP(Table1[[#This Row],[Sales_ID]],Sales!$A$2:$O$2001,14,FALSE)</f>
        <v>0.16</v>
      </c>
      <c r="Z1758" s="11" t="str">
        <f>VLOOKUP(Table1[[#This Row],[Sales_ID]],Sales!$A$2:$O$2001,10,FALSE)</f>
        <v>Credit Card</v>
      </c>
      <c r="AA1758" s="50">
        <f>VLOOKUP(Table1[[#This Row],[Sales_ID]],Sales!$A$2:$O$2001,15,FALSE)</f>
        <v>1512.924</v>
      </c>
    </row>
    <row r="1759" spans="1:27" x14ac:dyDescent="0.3">
      <c r="A1759" s="11" t="s">
        <v>1524</v>
      </c>
      <c r="B1759" s="11" t="str">
        <f>PROPER(VLOOKUP(A1759,Customer!$A$2:$J$501,9,FALSE))</f>
        <v>Christopher Ford</v>
      </c>
      <c r="C1759" s="11" t="str">
        <f>PROPER(VLOOKUP(A1759,Customer!$A$2:$H$501,3,FALSE))</f>
        <v>56</v>
      </c>
      <c r="D1759" s="11" t="str">
        <f>PROPER(VLOOKUP(A1759,Customer!$A$2:$H$501,4,FALSE))</f>
        <v>Male</v>
      </c>
      <c r="E1759" s="11" t="str">
        <f>PROPER(VLOOKUP(A1759,Customer!$A$2:$H$501,5,FALSE))</f>
        <v>North Seanfurt</v>
      </c>
      <c r="F1759" s="11" t="str">
        <f>PROPER(VLOOKUP(A1759,Customer!$A$2:$H$501,6,FALSE))</f>
        <v>Ohio</v>
      </c>
      <c r="G1759" s="11" t="str">
        <f>VLOOKUP(A1759,Customer!$A$2:$H$501,7,FALSE)</f>
        <v>USA</v>
      </c>
      <c r="H1759" s="11" t="str">
        <f>PROPER(VLOOKUP(A1759,Customer!$A$1:$J$501,10,FALSE))</f>
        <v>Bronze</v>
      </c>
      <c r="I1759" s="11" t="s">
        <v>1726</v>
      </c>
      <c r="J1759" s="11" t="str">
        <f>VLOOKUP(I1759, Product!$A$2:$H$501, 2,FALSE)</f>
        <v>Face Foundation Kit</v>
      </c>
      <c r="K1759" s="11" t="str">
        <f>VLOOKUP(I1759,Product!$A$2:$H$501,3,FALSE)</f>
        <v>Beauty</v>
      </c>
      <c r="L1759" s="11" t="str">
        <f>VLOOKUP(I1759, Product!$A$2:$H$501, 4,FALSE)</f>
        <v>Makeup</v>
      </c>
      <c r="M1759" s="11" t="str">
        <f>VLOOKUP(I1759, Product!$A$2:$H$501,5,FALSE)</f>
        <v>Taylor-Elliott</v>
      </c>
      <c r="N1759" s="12">
        <f>VLOOKUP(I1759, Product!$A$2:$I$501,8,FALSE)</f>
        <v>183.04</v>
      </c>
      <c r="O1759" s="12">
        <f>VLOOKUP(I1759, Product!$A$2:$I$501,9,FALSE)</f>
        <v>457</v>
      </c>
      <c r="P1759" s="11" t="s">
        <v>1799</v>
      </c>
      <c r="Q1759" s="11" t="str">
        <f>VLOOKUP(P1759,Store_Dim!$A$2:$E$21,2,FALSE)</f>
        <v>Mcdonald Inc</v>
      </c>
      <c r="R1759" s="11" t="str">
        <f>VLOOKUP(P1759,Store_Dim!$A$2:$E$21,3,FALSE)</f>
        <v>South</v>
      </c>
      <c r="S1759" s="11" t="str">
        <f>VLOOKUP(P1759,Store_Dim!$A$2:$E$21,4,FALSE)</f>
        <v>Christopherland</v>
      </c>
      <c r="T1759" s="11" t="str">
        <f>VLOOKUP(P1759,Store_Dim!$A$2:$E$21,5,FALSE)</f>
        <v>Outlet</v>
      </c>
      <c r="U1759" s="11" t="s">
        <v>2606</v>
      </c>
      <c r="V1759" s="14">
        <f>VLOOKUP(Table1[[#This Row],[Sales_ID]],Sales!$A$2:$O$2001,2,FALSE)</f>
        <v>45477</v>
      </c>
      <c r="W1759" s="15">
        <f>VLOOKUP(Table1[[#This Row],[Sales_ID]],Sales!$A$2:$O$2001,12,FALSE)</f>
        <v>4</v>
      </c>
      <c r="X1759" s="16" t="str">
        <f>TEXT(VLOOKUP(Table1[[#This Row],[Sales_ID]],Sales!$A$2:$O$2001,13,FALSE),"₹#,##0")</f>
        <v>₹80</v>
      </c>
      <c r="Y1759" s="51">
        <f>VLOOKUP(Table1[[#This Row],[Sales_ID]],Sales!$A$2:$O$2001,14,FALSE)</f>
        <v>0.18</v>
      </c>
      <c r="Z1759" s="11" t="str">
        <f>VLOOKUP(Table1[[#This Row],[Sales_ID]],Sales!$A$2:$O$2001,10,FALSE)</f>
        <v>PayPal</v>
      </c>
      <c r="AA1759" s="50">
        <f>VLOOKUP(Table1[[#This Row],[Sales_ID]],Sales!$A$2:$O$2001,15,FALSE)</f>
        <v>261.58</v>
      </c>
    </row>
    <row r="1760" spans="1:27" x14ac:dyDescent="0.3">
      <c r="A1760" s="11" t="s">
        <v>1521</v>
      </c>
      <c r="B1760" s="11" t="str">
        <f>PROPER(VLOOKUP(A1760,Customer!$A$2:$J$501,9,FALSE))</f>
        <v>James Berger</v>
      </c>
      <c r="C1760" s="11" t="str">
        <f>PROPER(VLOOKUP(A1760,Customer!$A$2:$H$501,3,FALSE))</f>
        <v>23</v>
      </c>
      <c r="D1760" s="11" t="str">
        <f>PROPER(VLOOKUP(A1760,Customer!$A$2:$H$501,4,FALSE))</f>
        <v>Female</v>
      </c>
      <c r="E1760" s="11" t="str">
        <f>PROPER(VLOOKUP(A1760,Customer!$A$2:$H$501,5,FALSE))</f>
        <v>Bryanmouth</v>
      </c>
      <c r="F1760" s="11" t="str">
        <f>PROPER(VLOOKUP(A1760,Customer!$A$2:$H$501,6,FALSE))</f>
        <v>Delaware</v>
      </c>
      <c r="G1760" s="11" t="str">
        <f>VLOOKUP(A1760,Customer!$A$2:$H$501,7,FALSE)</f>
        <v>USA</v>
      </c>
      <c r="H1760" s="11" t="str">
        <f>PROPER(VLOOKUP(A1760,Customer!$A$1:$J$501,10,FALSE))</f>
        <v>Bronze</v>
      </c>
      <c r="I1760" s="11" t="s">
        <v>1628</v>
      </c>
      <c r="J1760" s="11" t="str">
        <f>VLOOKUP(I1760, Product!$A$2:$H$501, 2,FALSE)</f>
        <v>Noise-Canceling Headphones</v>
      </c>
      <c r="K1760" s="11" t="str">
        <f>VLOOKUP(I1760,Product!$A$2:$H$501,3,FALSE)</f>
        <v>Electronics</v>
      </c>
      <c r="L1760" s="11" t="str">
        <f>VLOOKUP(I1760, Product!$A$2:$H$501, 4,FALSE)</f>
        <v>Audio</v>
      </c>
      <c r="M1760" s="11" t="str">
        <f>VLOOKUP(I1760, Product!$A$2:$H$501,5,FALSE)</f>
        <v>Taylor-Hart</v>
      </c>
      <c r="N1760" s="12">
        <f>VLOOKUP(I1760, Product!$A$2:$I$501,8,FALSE)</f>
        <v>38.520000000000003</v>
      </c>
      <c r="O1760" s="12">
        <f>VLOOKUP(I1760, Product!$A$2:$I$501,9,FALSE)</f>
        <v>378</v>
      </c>
      <c r="P1760" s="11" t="s">
        <v>1794</v>
      </c>
      <c r="Q1760" s="11" t="str">
        <f>VLOOKUP(P1760,Store_Dim!$A$2:$E$21,2,FALSE)</f>
        <v>Thomas, Bridges and Harris</v>
      </c>
      <c r="R1760" s="11" t="str">
        <f>VLOOKUP(P1760,Store_Dim!$A$2:$E$21,3,FALSE)</f>
        <v>North</v>
      </c>
      <c r="S1760" s="11" t="str">
        <f>VLOOKUP(P1760,Store_Dim!$A$2:$E$21,4,FALSE)</f>
        <v>Sabrinatown</v>
      </c>
      <c r="T1760" s="11" t="str">
        <f>VLOOKUP(P1760,Store_Dim!$A$2:$E$21,5,FALSE)</f>
        <v>Online</v>
      </c>
      <c r="U1760" s="11" t="s">
        <v>2607</v>
      </c>
      <c r="V1760" s="14">
        <f>VLOOKUP(Table1[[#This Row],[Sales_ID]],Sales!$A$2:$O$2001,2,FALSE)</f>
        <v>45433</v>
      </c>
      <c r="W1760" s="15">
        <f>VLOOKUP(Table1[[#This Row],[Sales_ID]],Sales!$A$2:$O$2001,12,FALSE)</f>
        <v>4</v>
      </c>
      <c r="X1760" s="16" t="str">
        <f>TEXT(VLOOKUP(Table1[[#This Row],[Sales_ID]],Sales!$A$2:$O$2001,13,FALSE),"₹#,##0")</f>
        <v>₹95</v>
      </c>
      <c r="Y1760" s="51">
        <f>VLOOKUP(Table1[[#This Row],[Sales_ID]],Sales!$A$2:$O$2001,14,FALSE)</f>
        <v>0.03</v>
      </c>
      <c r="Z1760" s="11" t="str">
        <f>VLOOKUP(Table1[[#This Row],[Sales_ID]],Sales!$A$2:$O$2001,10,FALSE)</f>
        <v>Credit Card</v>
      </c>
      <c r="AA1760" s="50">
        <f>VLOOKUP(Table1[[#This Row],[Sales_ID]],Sales!$A$2:$O$2001,15,FALSE)</f>
        <v>368.83280000000002</v>
      </c>
    </row>
    <row r="1761" spans="1:27" x14ac:dyDescent="0.3">
      <c r="A1761" s="11" t="s">
        <v>1292</v>
      </c>
      <c r="B1761" s="11" t="str">
        <f>PROPER(VLOOKUP(A1761,Customer!$A$2:$J$501,9,FALSE))</f>
        <v>Jennifer Myers</v>
      </c>
      <c r="C1761" s="11" t="str">
        <f>PROPER(VLOOKUP(A1761,Customer!$A$2:$H$501,3,FALSE))</f>
        <v>46</v>
      </c>
      <c r="D1761" s="11" t="str">
        <f>PROPER(VLOOKUP(A1761,Customer!$A$2:$H$501,4,FALSE))</f>
        <v>Male</v>
      </c>
      <c r="E1761" s="11" t="str">
        <f>PROPER(VLOOKUP(A1761,Customer!$A$2:$H$501,5,FALSE))</f>
        <v>Marthaborough</v>
      </c>
      <c r="F1761" s="11" t="str">
        <f>PROPER(VLOOKUP(A1761,Customer!$A$2:$H$501,6,FALSE))</f>
        <v>Wisconsin</v>
      </c>
      <c r="G1761" s="11" t="str">
        <f>VLOOKUP(A1761,Customer!$A$2:$H$501,7,FALSE)</f>
        <v>USA</v>
      </c>
      <c r="H1761" s="11" t="str">
        <f>PROPER(VLOOKUP(A1761,Customer!$A$1:$J$501,10,FALSE))</f>
        <v>Platinum</v>
      </c>
      <c r="I1761" s="11" t="s">
        <v>1744</v>
      </c>
      <c r="J1761" s="11" t="str">
        <f>VLOOKUP(I1761, Product!$A$2:$H$501, 2,FALSE)</f>
        <v>Portable Bluetooth Speaker</v>
      </c>
      <c r="K1761" s="11" t="str">
        <f>VLOOKUP(I1761,Product!$A$2:$H$501,3,FALSE)</f>
        <v>Electronics</v>
      </c>
      <c r="L1761" s="11" t="str">
        <f>VLOOKUP(I1761, Product!$A$2:$H$501, 4,FALSE)</f>
        <v>Audio</v>
      </c>
      <c r="M1761" s="11" t="str">
        <f>VLOOKUP(I1761, Product!$A$2:$H$501,5,FALSE)</f>
        <v>Flores-King</v>
      </c>
      <c r="N1761" s="12">
        <f>VLOOKUP(I1761, Product!$A$2:$I$501,8,FALSE)</f>
        <v>431.67</v>
      </c>
      <c r="O1761" s="12">
        <f>VLOOKUP(I1761, Product!$A$2:$I$501,9,FALSE)</f>
        <v>73</v>
      </c>
      <c r="P1761" s="11" t="s">
        <v>1779</v>
      </c>
      <c r="Q1761" s="11" t="str">
        <f>VLOOKUP(P1761,Store_Dim!$A$2:$E$21,2,FALSE)</f>
        <v>Martinez-Mullins</v>
      </c>
      <c r="R1761" s="11" t="str">
        <f>VLOOKUP(P1761,Store_Dim!$A$2:$E$21,3,FALSE)</f>
        <v>South</v>
      </c>
      <c r="S1761" s="11" t="str">
        <f>VLOOKUP(P1761,Store_Dim!$A$2:$E$21,4,FALSE)</f>
        <v>Williamsfurt</v>
      </c>
      <c r="T1761" s="11" t="str">
        <f>VLOOKUP(P1761,Store_Dim!$A$2:$E$21,5,FALSE)</f>
        <v>Online</v>
      </c>
      <c r="U1761" s="11" t="s">
        <v>2608</v>
      </c>
      <c r="V1761" s="14">
        <f>VLOOKUP(Table1[[#This Row],[Sales_ID]],Sales!$A$2:$O$2001,2,FALSE)</f>
        <v>45759</v>
      </c>
      <c r="W1761" s="15">
        <f>VLOOKUP(Table1[[#This Row],[Sales_ID]],Sales!$A$2:$O$2001,12,FALSE)</f>
        <v>4</v>
      </c>
      <c r="X1761" s="16" t="str">
        <f>TEXT(VLOOKUP(Table1[[#This Row],[Sales_ID]],Sales!$A$2:$O$2001,13,FALSE),"₹#,##0")</f>
        <v>₹107</v>
      </c>
      <c r="Y1761" s="51">
        <f>VLOOKUP(Table1[[#This Row],[Sales_ID]],Sales!$A$2:$O$2001,14,FALSE)</f>
        <v>0.27</v>
      </c>
      <c r="Z1761" s="11" t="str">
        <f>VLOOKUP(Table1[[#This Row],[Sales_ID]],Sales!$A$2:$O$2001,10,FALSE)</f>
        <v>COD</v>
      </c>
      <c r="AA1761" s="50">
        <f>VLOOKUP(Table1[[#This Row],[Sales_ID]],Sales!$A$2:$O$2001,15,FALSE)</f>
        <v>312.67360000000002</v>
      </c>
    </row>
    <row r="1762" spans="1:27" x14ac:dyDescent="0.3">
      <c r="A1762" s="11" t="s">
        <v>1461</v>
      </c>
      <c r="B1762" s="11" t="str">
        <f>PROPER(VLOOKUP(A1762,Customer!$A$2:$J$501,9,FALSE))</f>
        <v>Joshua Howard</v>
      </c>
      <c r="C1762" s="11" t="str">
        <f>PROPER(VLOOKUP(A1762,Customer!$A$2:$H$501,3,FALSE))</f>
        <v>32</v>
      </c>
      <c r="D1762" s="11" t="str">
        <f>PROPER(VLOOKUP(A1762,Customer!$A$2:$H$501,4,FALSE))</f>
        <v>Female</v>
      </c>
      <c r="E1762" s="11" t="str">
        <f>PROPER(VLOOKUP(A1762,Customer!$A$2:$H$501,5,FALSE))</f>
        <v>East Christopherhaven</v>
      </c>
      <c r="F1762" s="11" t="str">
        <f>PROPER(VLOOKUP(A1762,Customer!$A$2:$H$501,6,FALSE))</f>
        <v>South Dakota</v>
      </c>
      <c r="G1762" s="11" t="str">
        <f>VLOOKUP(A1762,Customer!$A$2:$H$501,7,FALSE)</f>
        <v>USA</v>
      </c>
      <c r="H1762" s="11" t="str">
        <f>PROPER(VLOOKUP(A1762,Customer!$A$1:$J$501,10,FALSE))</f>
        <v>Platinum</v>
      </c>
      <c r="I1762" s="11" t="s">
        <v>1746</v>
      </c>
      <c r="J1762" s="11" t="str">
        <f>VLOOKUP(I1762, Product!$A$2:$H$501, 2,FALSE)</f>
        <v>Stainless Steel Cookware Set</v>
      </c>
      <c r="K1762" s="11" t="str">
        <f>VLOOKUP(I1762,Product!$A$2:$H$501,3,FALSE)</f>
        <v>Home</v>
      </c>
      <c r="L1762" s="11" t="str">
        <f>VLOOKUP(I1762, Product!$A$2:$H$501, 4,FALSE)</f>
        <v>Kitchen</v>
      </c>
      <c r="M1762" s="11" t="str">
        <f>VLOOKUP(I1762, Product!$A$2:$H$501,5,FALSE)</f>
        <v>Campbell Ltd</v>
      </c>
      <c r="N1762" s="12">
        <f>VLOOKUP(I1762, Product!$A$2:$I$501,8,FALSE)</f>
        <v>201.41</v>
      </c>
      <c r="O1762" s="12">
        <f>VLOOKUP(I1762, Product!$A$2:$I$501,9,FALSE)</f>
        <v>146</v>
      </c>
      <c r="P1762" s="11" t="s">
        <v>1810</v>
      </c>
      <c r="Q1762" s="11" t="str">
        <f>VLOOKUP(P1762,Store_Dim!$A$2:$E$21,2,FALSE)</f>
        <v>Guerrero-Schmitt</v>
      </c>
      <c r="R1762" s="11" t="str">
        <f>VLOOKUP(P1762,Store_Dim!$A$2:$E$21,3,FALSE)</f>
        <v>East</v>
      </c>
      <c r="S1762" s="11" t="str">
        <f>VLOOKUP(P1762,Store_Dim!$A$2:$E$21,4,FALSE)</f>
        <v>East Stevechester</v>
      </c>
      <c r="T1762" s="11" t="str">
        <f>VLOOKUP(P1762,Store_Dim!$A$2:$E$21,5,FALSE)</f>
        <v>Flagship</v>
      </c>
      <c r="U1762" s="11" t="s">
        <v>2609</v>
      </c>
      <c r="V1762" s="14">
        <f>VLOOKUP(Table1[[#This Row],[Sales_ID]],Sales!$A$2:$O$2001,2,FALSE)</f>
        <v>45794</v>
      </c>
      <c r="W1762" s="15">
        <f>VLOOKUP(Table1[[#This Row],[Sales_ID]],Sales!$A$2:$O$2001,12,FALSE)</f>
        <v>1</v>
      </c>
      <c r="X1762" s="16" t="str">
        <f>TEXT(VLOOKUP(Table1[[#This Row],[Sales_ID]],Sales!$A$2:$O$2001,13,FALSE),"₹#,##0")</f>
        <v>₹873</v>
      </c>
      <c r="Y1762" s="51">
        <f>VLOOKUP(Table1[[#This Row],[Sales_ID]],Sales!$A$2:$O$2001,14,FALSE)</f>
        <v>0.03</v>
      </c>
      <c r="Z1762" s="11" t="str">
        <f>VLOOKUP(Table1[[#This Row],[Sales_ID]],Sales!$A$2:$O$2001,10,FALSE)</f>
        <v>COD</v>
      </c>
      <c r="AA1762" s="50">
        <f>VLOOKUP(Table1[[#This Row],[Sales_ID]],Sales!$A$2:$O$2001,15,FALSE)</f>
        <v>846.98459999999989</v>
      </c>
    </row>
    <row r="1763" spans="1:27" x14ac:dyDescent="0.3">
      <c r="A1763" s="11" t="s">
        <v>1178</v>
      </c>
      <c r="B1763" s="11" t="str">
        <f>PROPER(VLOOKUP(A1763,Customer!$A$2:$J$501,9,FALSE))</f>
        <v>Charles Conley</v>
      </c>
      <c r="C1763" s="11" t="str">
        <f>PROPER(VLOOKUP(A1763,Customer!$A$2:$H$501,3,FALSE))</f>
        <v>39</v>
      </c>
      <c r="D1763" s="11" t="str">
        <f>PROPER(VLOOKUP(A1763,Customer!$A$2:$H$501,4,FALSE))</f>
        <v>Female</v>
      </c>
      <c r="E1763" s="11" t="str">
        <f>PROPER(VLOOKUP(A1763,Customer!$A$2:$H$501,5,FALSE))</f>
        <v>Nathanshire</v>
      </c>
      <c r="F1763" s="11" t="str">
        <f>PROPER(VLOOKUP(A1763,Customer!$A$2:$H$501,6,FALSE))</f>
        <v>Maine</v>
      </c>
      <c r="G1763" s="11" t="str">
        <f>VLOOKUP(A1763,Customer!$A$2:$H$501,7,FALSE)</f>
        <v>USA</v>
      </c>
      <c r="H1763" s="11" t="str">
        <f>PROPER(VLOOKUP(A1763,Customer!$A$1:$J$501,10,FALSE))</f>
        <v>Gold</v>
      </c>
      <c r="I1763" s="11" t="s">
        <v>1688</v>
      </c>
      <c r="J1763" s="11" t="str">
        <f>VLOOKUP(I1763, Product!$A$2:$H$501, 2,FALSE)</f>
        <v>Kitchen Storage Rack</v>
      </c>
      <c r="K1763" s="11" t="str">
        <f>VLOOKUP(I1763,Product!$A$2:$H$501,3,FALSE)</f>
        <v>Home</v>
      </c>
      <c r="L1763" s="11" t="str">
        <f>VLOOKUP(I1763, Product!$A$2:$H$501, 4,FALSE)</f>
        <v>Storage</v>
      </c>
      <c r="M1763" s="11" t="str">
        <f>VLOOKUP(I1763, Product!$A$2:$H$501,5,FALSE)</f>
        <v>Duran Group</v>
      </c>
      <c r="N1763" s="12">
        <f>VLOOKUP(I1763, Product!$A$2:$I$501,8,FALSE)</f>
        <v>138.05000000000001</v>
      </c>
      <c r="O1763" s="12">
        <f>VLOOKUP(I1763, Product!$A$2:$I$501,9,FALSE)</f>
        <v>89</v>
      </c>
      <c r="P1763" s="11" t="s">
        <v>1810</v>
      </c>
      <c r="Q1763" s="11" t="str">
        <f>VLOOKUP(P1763,Store_Dim!$A$2:$E$21,2,FALSE)</f>
        <v>Guerrero-Schmitt</v>
      </c>
      <c r="R1763" s="11" t="str">
        <f>VLOOKUP(P1763,Store_Dim!$A$2:$E$21,3,FALSE)</f>
        <v>East</v>
      </c>
      <c r="S1763" s="11" t="str">
        <f>VLOOKUP(P1763,Store_Dim!$A$2:$E$21,4,FALSE)</f>
        <v>East Stevechester</v>
      </c>
      <c r="T1763" s="11" t="str">
        <f>VLOOKUP(P1763,Store_Dim!$A$2:$E$21,5,FALSE)</f>
        <v>Flagship</v>
      </c>
      <c r="U1763" s="11" t="s">
        <v>2610</v>
      </c>
      <c r="V1763" s="14">
        <f>VLOOKUP(Table1[[#This Row],[Sales_ID]],Sales!$A$2:$O$2001,2,FALSE)</f>
        <v>45764</v>
      </c>
      <c r="W1763" s="15">
        <f>VLOOKUP(Table1[[#This Row],[Sales_ID]],Sales!$A$2:$O$2001,12,FALSE)</f>
        <v>1</v>
      </c>
      <c r="X1763" s="16" t="str">
        <f>TEXT(VLOOKUP(Table1[[#This Row],[Sales_ID]],Sales!$A$2:$O$2001,13,FALSE),"₹#,##0")</f>
        <v>₹915</v>
      </c>
      <c r="Y1763" s="51">
        <f>VLOOKUP(Table1[[#This Row],[Sales_ID]],Sales!$A$2:$O$2001,14,FALSE)</f>
        <v>0.1</v>
      </c>
      <c r="Z1763" s="11" t="str">
        <f>VLOOKUP(Table1[[#This Row],[Sales_ID]],Sales!$A$2:$O$2001,10,FALSE)</f>
        <v>COD</v>
      </c>
      <c r="AA1763" s="50">
        <f>VLOOKUP(Table1[[#This Row],[Sales_ID]],Sales!$A$2:$O$2001,15,FALSE)</f>
        <v>823.27499999999998</v>
      </c>
    </row>
    <row r="1764" spans="1:27" x14ac:dyDescent="0.3">
      <c r="A1764" s="11" t="s">
        <v>188</v>
      </c>
      <c r="B1764" s="11" t="str">
        <f>PROPER(VLOOKUP(A1764,Customer!$A$2:$J$501,9,FALSE))</f>
        <v>Timothy Weaver</v>
      </c>
      <c r="C1764" s="11" t="str">
        <f>PROPER(VLOOKUP(A1764,Customer!$A$2:$H$501,3,FALSE))</f>
        <v>45</v>
      </c>
      <c r="D1764" s="11" t="str">
        <f>PROPER(VLOOKUP(A1764,Customer!$A$2:$H$501,4,FALSE))</f>
        <v>Female</v>
      </c>
      <c r="E1764" s="11" t="str">
        <f>PROPER(VLOOKUP(A1764,Customer!$A$2:$H$501,5,FALSE))</f>
        <v>New Amy</v>
      </c>
      <c r="F1764" s="11" t="str">
        <f>PROPER(VLOOKUP(A1764,Customer!$A$2:$H$501,6,FALSE))</f>
        <v>Ohio</v>
      </c>
      <c r="G1764" s="11" t="str">
        <f>VLOOKUP(A1764,Customer!$A$2:$H$501,7,FALSE)</f>
        <v>USA</v>
      </c>
      <c r="H1764" s="11" t="str">
        <f>PROPER(VLOOKUP(A1764,Customer!$A$1:$J$501,10,FALSE))</f>
        <v>Gold</v>
      </c>
      <c r="I1764" s="11" t="s">
        <v>1694</v>
      </c>
      <c r="J1764" s="11" t="str">
        <f>VLOOKUP(I1764, Product!$A$2:$H$501, 2,FALSE)</f>
        <v>Shin Guards – Adult</v>
      </c>
      <c r="K1764" s="11" t="str">
        <f>VLOOKUP(I1764,Product!$A$2:$H$501,3,FALSE)</f>
        <v>Sports</v>
      </c>
      <c r="L1764" s="11" t="str">
        <f>VLOOKUP(I1764, Product!$A$2:$H$501, 4,FALSE)</f>
        <v>Team Sports</v>
      </c>
      <c r="M1764" s="11" t="str">
        <f>VLOOKUP(I1764, Product!$A$2:$H$501,5,FALSE)</f>
        <v>French Ltd</v>
      </c>
      <c r="N1764" s="12">
        <f>VLOOKUP(I1764, Product!$A$2:$I$501,8,FALSE)</f>
        <v>107.06</v>
      </c>
      <c r="O1764" s="12">
        <f>VLOOKUP(I1764, Product!$A$2:$I$501,9,FALSE)</f>
        <v>359</v>
      </c>
      <c r="P1764" s="11" t="s">
        <v>1797</v>
      </c>
      <c r="Q1764" s="11" t="str">
        <f>VLOOKUP(P1764,Store_Dim!$A$2:$E$21,2,FALSE)</f>
        <v>Gardner, Humphrey and Contreras</v>
      </c>
      <c r="R1764" s="11" t="str">
        <f>VLOOKUP(P1764,Store_Dim!$A$2:$E$21,3,FALSE)</f>
        <v>East</v>
      </c>
      <c r="S1764" s="11" t="str">
        <f>VLOOKUP(P1764,Store_Dim!$A$2:$E$21,4,FALSE)</f>
        <v>Johnsonville</v>
      </c>
      <c r="T1764" s="11" t="str">
        <f>VLOOKUP(P1764,Store_Dim!$A$2:$E$21,5,FALSE)</f>
        <v>Flagship</v>
      </c>
      <c r="U1764" s="11" t="s">
        <v>2611</v>
      </c>
      <c r="V1764" s="14">
        <f>VLOOKUP(Table1[[#This Row],[Sales_ID]],Sales!$A$2:$O$2001,2,FALSE)</f>
        <v>45279</v>
      </c>
      <c r="W1764" s="15">
        <f>VLOOKUP(Table1[[#This Row],[Sales_ID]],Sales!$A$2:$O$2001,12,FALSE)</f>
        <v>4</v>
      </c>
      <c r="X1764" s="16" t="str">
        <f>TEXT(VLOOKUP(Table1[[#This Row],[Sales_ID]],Sales!$A$2:$O$2001,13,FALSE),"₹#,##0")</f>
        <v>₹457</v>
      </c>
      <c r="Y1764" s="51">
        <f>VLOOKUP(Table1[[#This Row],[Sales_ID]],Sales!$A$2:$O$2001,14,FALSE)</f>
        <v>0.1</v>
      </c>
      <c r="Z1764" s="11" t="str">
        <f>VLOOKUP(Table1[[#This Row],[Sales_ID]],Sales!$A$2:$O$2001,10,FALSE)</f>
        <v>Credit Card</v>
      </c>
      <c r="AA1764" s="50">
        <f>VLOOKUP(Table1[[#This Row],[Sales_ID]],Sales!$A$2:$O$2001,15,FALSE)</f>
        <v>1646.3879999999999</v>
      </c>
    </row>
    <row r="1765" spans="1:27" x14ac:dyDescent="0.3">
      <c r="A1765" s="11" t="s">
        <v>926</v>
      </c>
      <c r="B1765" s="11" t="str">
        <f>PROPER(VLOOKUP(A1765,Customer!$A$2:$J$501,9,FALSE))</f>
        <v>Ricardo Jones</v>
      </c>
      <c r="C1765" s="11" t="str">
        <f>PROPER(VLOOKUP(A1765,Customer!$A$2:$H$501,3,FALSE))</f>
        <v>30</v>
      </c>
      <c r="D1765" s="11" t="str">
        <f>PROPER(VLOOKUP(A1765,Customer!$A$2:$H$501,4,FALSE))</f>
        <v>Male</v>
      </c>
      <c r="E1765" s="11" t="str">
        <f>PROPER(VLOOKUP(A1765,Customer!$A$2:$H$501,5,FALSE))</f>
        <v>Danielland</v>
      </c>
      <c r="F1765" s="11" t="str">
        <f>PROPER(VLOOKUP(A1765,Customer!$A$2:$H$501,6,FALSE))</f>
        <v>Minnesota</v>
      </c>
      <c r="G1765" s="11" t="str">
        <f>VLOOKUP(A1765,Customer!$A$2:$H$501,7,FALSE)</f>
        <v>USA</v>
      </c>
      <c r="H1765" s="11" t="str">
        <f>PROPER(VLOOKUP(A1765,Customer!$A$1:$J$501,10,FALSE))</f>
        <v>Silver</v>
      </c>
      <c r="I1765" s="11" t="s">
        <v>1746</v>
      </c>
      <c r="J1765" s="11" t="str">
        <f>VLOOKUP(I1765, Product!$A$2:$H$501, 2,FALSE)</f>
        <v>Stainless Steel Cookware Set</v>
      </c>
      <c r="K1765" s="11" t="str">
        <f>VLOOKUP(I1765,Product!$A$2:$H$501,3,FALSE)</f>
        <v>Home</v>
      </c>
      <c r="L1765" s="11" t="str">
        <f>VLOOKUP(I1765, Product!$A$2:$H$501, 4,FALSE)</f>
        <v>Kitchen</v>
      </c>
      <c r="M1765" s="11" t="str">
        <f>VLOOKUP(I1765, Product!$A$2:$H$501,5,FALSE)</f>
        <v>Campbell Ltd</v>
      </c>
      <c r="N1765" s="12">
        <f>VLOOKUP(I1765, Product!$A$2:$I$501,8,FALSE)</f>
        <v>201.41</v>
      </c>
      <c r="O1765" s="12">
        <f>VLOOKUP(I1765, Product!$A$2:$I$501,9,FALSE)</f>
        <v>146</v>
      </c>
      <c r="P1765" s="11" t="s">
        <v>1766</v>
      </c>
      <c r="Q1765" s="11" t="str">
        <f>VLOOKUP(P1765,Store_Dim!$A$2:$E$21,2,FALSE)</f>
        <v>Johnson-Wright</v>
      </c>
      <c r="R1765" s="11" t="str">
        <f>VLOOKUP(P1765,Store_Dim!$A$2:$E$21,3,FALSE)</f>
        <v>North</v>
      </c>
      <c r="S1765" s="11" t="str">
        <f>VLOOKUP(P1765,Store_Dim!$A$2:$E$21,4,FALSE)</f>
        <v>Hoodberg</v>
      </c>
      <c r="T1765" s="11" t="str">
        <f>VLOOKUP(P1765,Store_Dim!$A$2:$E$21,5,FALSE)</f>
        <v>Outlet</v>
      </c>
      <c r="U1765" s="11" t="s">
        <v>2612</v>
      </c>
      <c r="V1765" s="14">
        <f>VLOOKUP(Table1[[#This Row],[Sales_ID]],Sales!$A$2:$O$2001,2,FALSE)</f>
        <v>45602</v>
      </c>
      <c r="W1765" s="15">
        <f>VLOOKUP(Table1[[#This Row],[Sales_ID]],Sales!$A$2:$O$2001,12,FALSE)</f>
        <v>3</v>
      </c>
      <c r="X1765" s="16" t="str">
        <f>TEXT(VLOOKUP(Table1[[#This Row],[Sales_ID]],Sales!$A$2:$O$2001,13,FALSE),"₹#,##0")</f>
        <v>₹762</v>
      </c>
      <c r="Y1765" s="51">
        <f>VLOOKUP(Table1[[#This Row],[Sales_ID]],Sales!$A$2:$O$2001,14,FALSE)</f>
        <v>0.23</v>
      </c>
      <c r="Z1765" s="11" t="str">
        <f>VLOOKUP(Table1[[#This Row],[Sales_ID]],Sales!$A$2:$O$2001,10,FALSE)</f>
        <v>PayPal</v>
      </c>
      <c r="AA1765" s="50">
        <f>VLOOKUP(Table1[[#This Row],[Sales_ID]],Sales!$A$2:$O$2001,15,FALSE)</f>
        <v>1759.9428</v>
      </c>
    </row>
    <row r="1766" spans="1:27" x14ac:dyDescent="0.3">
      <c r="A1766" s="11" t="s">
        <v>585</v>
      </c>
      <c r="B1766" s="11" t="str">
        <f>PROPER(VLOOKUP(A1766,Customer!$A$2:$J$501,9,FALSE))</f>
        <v>Curtis Lam</v>
      </c>
      <c r="C1766" s="11" t="str">
        <f>PROPER(VLOOKUP(A1766,Customer!$A$2:$H$501,3,FALSE))</f>
        <v>55</v>
      </c>
      <c r="D1766" s="11" t="str">
        <f>PROPER(VLOOKUP(A1766,Customer!$A$2:$H$501,4,FALSE))</f>
        <v>Male</v>
      </c>
      <c r="E1766" s="11" t="str">
        <f>PROPER(VLOOKUP(A1766,Customer!$A$2:$H$501,5,FALSE))</f>
        <v>Butlerberg</v>
      </c>
      <c r="F1766" s="11" t="str">
        <f>PROPER(VLOOKUP(A1766,Customer!$A$2:$H$501,6,FALSE))</f>
        <v>Kentucky</v>
      </c>
      <c r="G1766" s="11" t="str">
        <f>VLOOKUP(A1766,Customer!$A$2:$H$501,7,FALSE)</f>
        <v>USA</v>
      </c>
      <c r="H1766" s="11" t="str">
        <f>PROPER(VLOOKUP(A1766,Customer!$A$1:$J$501,10,FALSE))</f>
        <v>Platinum</v>
      </c>
      <c r="I1766" s="11" t="s">
        <v>1622</v>
      </c>
      <c r="J1766" s="11" t="str">
        <f>VLOOKUP(I1766, Product!$A$2:$H$501, 2,FALSE)</f>
        <v>Men's Casual Sneakers</v>
      </c>
      <c r="K1766" s="11" t="str">
        <f>VLOOKUP(I1766,Product!$A$2:$H$501,3,FALSE)</f>
        <v>Clothing</v>
      </c>
      <c r="L1766" s="11" t="str">
        <f>VLOOKUP(I1766, Product!$A$2:$H$501, 4,FALSE)</f>
        <v>Footwear</v>
      </c>
      <c r="M1766" s="11" t="str">
        <f>VLOOKUP(I1766, Product!$A$2:$H$501,5,FALSE)</f>
        <v>Hogan-Lee</v>
      </c>
      <c r="N1766" s="12">
        <f>VLOOKUP(I1766, Product!$A$2:$I$501,8,FALSE)</f>
        <v>353.47</v>
      </c>
      <c r="O1766" s="12">
        <f>VLOOKUP(I1766, Product!$A$2:$I$501,9,FALSE)</f>
        <v>214</v>
      </c>
      <c r="P1766" s="11" t="s">
        <v>1813</v>
      </c>
      <c r="Q1766" s="11" t="str">
        <f>VLOOKUP(P1766,Store_Dim!$A$2:$E$21,2,FALSE)</f>
        <v>Mann-Austin</v>
      </c>
      <c r="R1766" s="11" t="str">
        <f>VLOOKUP(P1766,Store_Dim!$A$2:$E$21,3,FALSE)</f>
        <v>East</v>
      </c>
      <c r="S1766" s="11" t="str">
        <f>VLOOKUP(P1766,Store_Dim!$A$2:$E$21,4,FALSE)</f>
        <v>Vasquezborough</v>
      </c>
      <c r="T1766" s="11" t="str">
        <f>VLOOKUP(P1766,Store_Dim!$A$2:$E$21,5,FALSE)</f>
        <v>Online</v>
      </c>
      <c r="U1766" s="11" t="s">
        <v>2613</v>
      </c>
      <c r="V1766" s="14">
        <f>VLOOKUP(Table1[[#This Row],[Sales_ID]],Sales!$A$2:$O$2001,2,FALSE)</f>
        <v>45793</v>
      </c>
      <c r="W1766" s="15">
        <f>VLOOKUP(Table1[[#This Row],[Sales_ID]],Sales!$A$2:$O$2001,12,FALSE)</f>
        <v>4</v>
      </c>
      <c r="X1766" s="16" t="str">
        <f>TEXT(VLOOKUP(Table1[[#This Row],[Sales_ID]],Sales!$A$2:$O$2001,13,FALSE),"₹#,##0")</f>
        <v>₹123</v>
      </c>
      <c r="Y1766" s="51">
        <f>VLOOKUP(Table1[[#This Row],[Sales_ID]],Sales!$A$2:$O$2001,14,FALSE)</f>
        <v>0.13</v>
      </c>
      <c r="Z1766" s="11" t="str">
        <f>VLOOKUP(Table1[[#This Row],[Sales_ID]],Sales!$A$2:$O$2001,10,FALSE)</f>
        <v>Credit Card</v>
      </c>
      <c r="AA1766" s="50">
        <f>VLOOKUP(Table1[[#This Row],[Sales_ID]],Sales!$A$2:$O$2001,15,FALSE)</f>
        <v>427.58760000000001</v>
      </c>
    </row>
    <row r="1767" spans="1:27" x14ac:dyDescent="0.3">
      <c r="A1767" s="11" t="s">
        <v>1464</v>
      </c>
      <c r="B1767" s="11" t="str">
        <f>PROPER(VLOOKUP(A1767,Customer!$A$2:$J$501,9,FALSE))</f>
        <v>Barbara Berry</v>
      </c>
      <c r="C1767" s="11" t="str">
        <f>PROPER(VLOOKUP(A1767,Customer!$A$2:$H$501,3,FALSE))</f>
        <v>18</v>
      </c>
      <c r="D1767" s="11" t="str">
        <f>PROPER(VLOOKUP(A1767,Customer!$A$2:$H$501,4,FALSE))</f>
        <v>Female</v>
      </c>
      <c r="E1767" s="11" t="str">
        <f>PROPER(VLOOKUP(A1767,Customer!$A$2:$H$501,5,FALSE))</f>
        <v>Lake Michael</v>
      </c>
      <c r="F1767" s="11" t="str">
        <f>PROPER(VLOOKUP(A1767,Customer!$A$2:$H$501,6,FALSE))</f>
        <v>Vermont</v>
      </c>
      <c r="G1767" s="11" t="str">
        <f>VLOOKUP(A1767,Customer!$A$2:$H$501,7,FALSE)</f>
        <v>USA</v>
      </c>
      <c r="H1767" s="11" t="str">
        <f>PROPER(VLOOKUP(A1767,Customer!$A$1:$J$501,10,FALSE))</f>
        <v>Platinum</v>
      </c>
      <c r="I1767" s="11" t="s">
        <v>1694</v>
      </c>
      <c r="J1767" s="11" t="str">
        <f>VLOOKUP(I1767, Product!$A$2:$H$501, 2,FALSE)</f>
        <v>Shin Guards – Adult</v>
      </c>
      <c r="K1767" s="11" t="str">
        <f>VLOOKUP(I1767,Product!$A$2:$H$501,3,FALSE)</f>
        <v>Sports</v>
      </c>
      <c r="L1767" s="11" t="str">
        <f>VLOOKUP(I1767, Product!$A$2:$H$501, 4,FALSE)</f>
        <v>Team Sports</v>
      </c>
      <c r="M1767" s="11" t="str">
        <f>VLOOKUP(I1767, Product!$A$2:$H$501,5,FALSE)</f>
        <v>French Ltd</v>
      </c>
      <c r="N1767" s="12">
        <f>VLOOKUP(I1767, Product!$A$2:$I$501,8,FALSE)</f>
        <v>107.06</v>
      </c>
      <c r="O1767" s="12">
        <f>VLOOKUP(I1767, Product!$A$2:$I$501,9,FALSE)</f>
        <v>359</v>
      </c>
      <c r="P1767" s="11" t="s">
        <v>1769</v>
      </c>
      <c r="Q1767" s="11" t="str">
        <f>VLOOKUP(P1767,Store_Dim!$A$2:$E$21,2,FALSE)</f>
        <v>Alexander Group</v>
      </c>
      <c r="R1767" s="11" t="str">
        <f>VLOOKUP(P1767,Store_Dim!$A$2:$E$21,3,FALSE)</f>
        <v>South</v>
      </c>
      <c r="S1767" s="11" t="str">
        <f>VLOOKUP(P1767,Store_Dim!$A$2:$E$21,4,FALSE)</f>
        <v>Port Sharon</v>
      </c>
      <c r="T1767" s="11" t="str">
        <f>VLOOKUP(P1767,Store_Dim!$A$2:$E$21,5,FALSE)</f>
        <v>Online</v>
      </c>
      <c r="U1767" s="11" t="s">
        <v>2614</v>
      </c>
      <c r="V1767" s="14">
        <f>VLOOKUP(Table1[[#This Row],[Sales_ID]],Sales!$A$2:$O$2001,2,FALSE)</f>
        <v>45778</v>
      </c>
      <c r="W1767" s="15">
        <f>VLOOKUP(Table1[[#This Row],[Sales_ID]],Sales!$A$2:$O$2001,12,FALSE)</f>
        <v>4</v>
      </c>
      <c r="X1767" s="16" t="str">
        <f>TEXT(VLOOKUP(Table1[[#This Row],[Sales_ID]],Sales!$A$2:$O$2001,13,FALSE),"₹#,##0")</f>
        <v>₹753</v>
      </c>
      <c r="Y1767" s="51">
        <f>VLOOKUP(Table1[[#This Row],[Sales_ID]],Sales!$A$2:$O$2001,14,FALSE)</f>
        <v>0.28000000000000003</v>
      </c>
      <c r="Z1767" s="11" t="str">
        <f>VLOOKUP(Table1[[#This Row],[Sales_ID]],Sales!$A$2:$O$2001,10,FALSE)</f>
        <v>COD</v>
      </c>
      <c r="AA1767" s="50">
        <f>VLOOKUP(Table1[[#This Row],[Sales_ID]],Sales!$A$2:$O$2001,15,FALSE)</f>
        <v>2168.64</v>
      </c>
    </row>
    <row r="1768" spans="1:27" x14ac:dyDescent="0.3">
      <c r="A1768" s="11" t="s">
        <v>1157</v>
      </c>
      <c r="B1768" s="11" t="str">
        <f>PROPER(VLOOKUP(A1768,Customer!$A$2:$J$501,9,FALSE))</f>
        <v>James Holloway Jr.</v>
      </c>
      <c r="C1768" s="11" t="str">
        <f>PROPER(VLOOKUP(A1768,Customer!$A$2:$H$501,3,FALSE))</f>
        <v>45</v>
      </c>
      <c r="D1768" s="11" t="str">
        <f>PROPER(VLOOKUP(A1768,Customer!$A$2:$H$501,4,FALSE))</f>
        <v>Male</v>
      </c>
      <c r="E1768" s="11" t="str">
        <f>PROPER(VLOOKUP(A1768,Customer!$A$2:$H$501,5,FALSE))</f>
        <v>Millston</v>
      </c>
      <c r="F1768" s="11" t="str">
        <f>PROPER(VLOOKUP(A1768,Customer!$A$2:$H$501,6,FALSE))</f>
        <v>Indiana</v>
      </c>
      <c r="G1768" s="11" t="str">
        <f>VLOOKUP(A1768,Customer!$A$2:$H$501,7,FALSE)</f>
        <v>USA</v>
      </c>
      <c r="H1768" s="11" t="str">
        <f>PROPER(VLOOKUP(A1768,Customer!$A$1:$J$501,10,FALSE))</f>
        <v>Silver</v>
      </c>
      <c r="I1768" s="11" t="s">
        <v>1555</v>
      </c>
      <c r="J1768" s="11" t="str">
        <f>VLOOKUP(I1768, Product!$A$2:$H$501, 2,FALSE)</f>
        <v>Men's Leather Belt</v>
      </c>
      <c r="K1768" s="11" t="str">
        <f>VLOOKUP(I1768,Product!$A$2:$H$501,3,FALSE)</f>
        <v>Clothing</v>
      </c>
      <c r="L1768" s="11" t="str">
        <f>VLOOKUP(I1768, Product!$A$2:$H$501, 4,FALSE)</f>
        <v>Accessories</v>
      </c>
      <c r="M1768" s="11" t="str">
        <f>VLOOKUP(I1768, Product!$A$2:$H$501,5,FALSE)</f>
        <v>Baldwin, Garza and Gonzalez</v>
      </c>
      <c r="N1768" s="12">
        <f>VLOOKUP(I1768, Product!$A$2:$I$501,8,FALSE)</f>
        <v>261</v>
      </c>
      <c r="O1768" s="12">
        <f>VLOOKUP(I1768, Product!$A$2:$I$501,9,FALSE)</f>
        <v>59</v>
      </c>
      <c r="P1768" s="11" t="s">
        <v>1773</v>
      </c>
      <c r="Q1768" s="11" t="str">
        <f>VLOOKUP(P1768,Store_Dim!$A$2:$E$21,2,FALSE)</f>
        <v>Gray Ltd</v>
      </c>
      <c r="R1768" s="11" t="str">
        <f>VLOOKUP(P1768,Store_Dim!$A$2:$E$21,3,FALSE)</f>
        <v>North</v>
      </c>
      <c r="S1768" s="11" t="str">
        <f>VLOOKUP(P1768,Store_Dim!$A$2:$E$21,4,FALSE)</f>
        <v>New Michaelchester</v>
      </c>
      <c r="T1768" s="11" t="str">
        <f>VLOOKUP(P1768,Store_Dim!$A$2:$E$21,5,FALSE)</f>
        <v>Outlet</v>
      </c>
      <c r="U1768" s="11" t="s">
        <v>2615</v>
      </c>
      <c r="V1768" s="14">
        <f>VLOOKUP(Table1[[#This Row],[Sales_ID]],Sales!$A$2:$O$2001,2,FALSE)</f>
        <v>45325</v>
      </c>
      <c r="W1768" s="15">
        <f>VLOOKUP(Table1[[#This Row],[Sales_ID]],Sales!$A$2:$O$2001,12,FALSE)</f>
        <v>2</v>
      </c>
      <c r="X1768" s="16" t="str">
        <f>TEXT(VLOOKUP(Table1[[#This Row],[Sales_ID]],Sales!$A$2:$O$2001,13,FALSE),"₹#,##0")</f>
        <v>₹788</v>
      </c>
      <c r="Y1768" s="51">
        <f>VLOOKUP(Table1[[#This Row],[Sales_ID]],Sales!$A$2:$O$2001,14,FALSE)</f>
        <v>0.21</v>
      </c>
      <c r="Z1768" s="11" t="str">
        <f>VLOOKUP(Table1[[#This Row],[Sales_ID]],Sales!$A$2:$O$2001,10,FALSE)</f>
        <v>Credit Card</v>
      </c>
      <c r="AA1768" s="50">
        <f>VLOOKUP(Table1[[#This Row],[Sales_ID]],Sales!$A$2:$O$2001,15,FALSE)</f>
        <v>1245.1189999999999</v>
      </c>
    </row>
    <row r="1769" spans="1:27" x14ac:dyDescent="0.3">
      <c r="A1769" s="11" t="s">
        <v>402</v>
      </c>
      <c r="B1769" s="11" t="str">
        <f>PROPER(VLOOKUP(A1769,Customer!$A$2:$J$501,9,FALSE))</f>
        <v>Tyler Conrad</v>
      </c>
      <c r="C1769" s="11" t="str">
        <f>PROPER(VLOOKUP(A1769,Customer!$A$2:$H$501,3,FALSE))</f>
        <v>53</v>
      </c>
      <c r="D1769" s="11" t="str">
        <f>PROPER(VLOOKUP(A1769,Customer!$A$2:$H$501,4,FALSE))</f>
        <v>Female</v>
      </c>
      <c r="E1769" s="11" t="str">
        <f>PROPER(VLOOKUP(A1769,Customer!$A$2:$H$501,5,FALSE))</f>
        <v>North Curtischester</v>
      </c>
      <c r="F1769" s="11" t="str">
        <f>PROPER(VLOOKUP(A1769,Customer!$A$2:$H$501,6,FALSE))</f>
        <v>North Dakota</v>
      </c>
      <c r="G1769" s="11" t="str">
        <f>VLOOKUP(A1769,Customer!$A$2:$H$501,7,FALSE)</f>
        <v>USA</v>
      </c>
      <c r="H1769" s="11" t="str">
        <f>PROPER(VLOOKUP(A1769,Customer!$A$1:$J$501,10,FALSE))</f>
        <v>Platinum</v>
      </c>
      <c r="I1769" s="11" t="s">
        <v>1590</v>
      </c>
      <c r="J1769" s="11" t="str">
        <f>VLOOKUP(I1769, Product!$A$2:$H$501, 2,FALSE)</f>
        <v>Multi-Purpose Storage Box</v>
      </c>
      <c r="K1769" s="11" t="str">
        <f>VLOOKUP(I1769,Product!$A$2:$H$501,3,FALSE)</f>
        <v>Home</v>
      </c>
      <c r="L1769" s="11" t="str">
        <f>VLOOKUP(I1769, Product!$A$2:$H$501, 4,FALSE)</f>
        <v>Storage</v>
      </c>
      <c r="M1769" s="11" t="str">
        <f>VLOOKUP(I1769, Product!$A$2:$H$501,5,FALSE)</f>
        <v>Gardner-Montes</v>
      </c>
      <c r="N1769" s="12">
        <f>VLOOKUP(I1769, Product!$A$2:$I$501,8,FALSE)</f>
        <v>123.46</v>
      </c>
      <c r="O1769" s="12">
        <f>VLOOKUP(I1769, Product!$A$2:$I$501,9,FALSE)</f>
        <v>76</v>
      </c>
      <c r="P1769" s="11" t="s">
        <v>1761</v>
      </c>
      <c r="Q1769" s="11" t="str">
        <f>VLOOKUP(P1769,Store_Dim!$A$2:$E$21,2,FALSE)</f>
        <v>Black-Horn</v>
      </c>
      <c r="R1769" s="11" t="str">
        <f>VLOOKUP(P1769,Store_Dim!$A$2:$E$21,3,FALSE)</f>
        <v>South</v>
      </c>
      <c r="S1769" s="11" t="str">
        <f>VLOOKUP(P1769,Store_Dim!$A$2:$E$21,4,FALSE)</f>
        <v>North Nancyview</v>
      </c>
      <c r="T1769" s="11" t="str">
        <f>VLOOKUP(P1769,Store_Dim!$A$2:$E$21,5,FALSE)</f>
        <v>Outlet</v>
      </c>
      <c r="U1769" s="11" t="s">
        <v>1905</v>
      </c>
      <c r="V1769" s="14">
        <f>VLOOKUP(Table1[[#This Row],[Sales_ID]],Sales!$A$2:$O$2001,2,FALSE)</f>
        <v>45268</v>
      </c>
      <c r="W1769" s="15">
        <f>VLOOKUP(Table1[[#This Row],[Sales_ID]],Sales!$A$2:$O$2001,12,FALSE)</f>
        <v>1</v>
      </c>
      <c r="X1769" s="16" t="str">
        <f>TEXT(VLOOKUP(Table1[[#This Row],[Sales_ID]],Sales!$A$2:$O$2001,13,FALSE),"₹#,##0")</f>
        <v>₹341</v>
      </c>
      <c r="Y1769" s="51">
        <f>VLOOKUP(Table1[[#This Row],[Sales_ID]],Sales!$A$2:$O$2001,14,FALSE)</f>
        <v>0.15</v>
      </c>
      <c r="Z1769" s="11" t="str">
        <f>VLOOKUP(Table1[[#This Row],[Sales_ID]],Sales!$A$2:$O$2001,10,FALSE)</f>
        <v>Credit Card</v>
      </c>
      <c r="AA1769" s="50">
        <f>VLOOKUP(Table1[[#This Row],[Sales_ID]],Sales!$A$2:$O$2001,15,FALSE)</f>
        <v>289.99450000000002</v>
      </c>
    </row>
    <row r="1770" spans="1:27" x14ac:dyDescent="0.3">
      <c r="A1770" s="11" t="s">
        <v>1425</v>
      </c>
      <c r="B1770" s="11" t="str">
        <f>PROPER(VLOOKUP(A1770,Customer!$A$2:$J$501,9,FALSE))</f>
        <v>Beth Martin</v>
      </c>
      <c r="C1770" s="11" t="str">
        <f>PROPER(VLOOKUP(A1770,Customer!$A$2:$H$501,3,FALSE))</f>
        <v>34</v>
      </c>
      <c r="D1770" s="11" t="str">
        <f>PROPER(VLOOKUP(A1770,Customer!$A$2:$H$501,4,FALSE))</f>
        <v>Female</v>
      </c>
      <c r="E1770" s="11" t="str">
        <f>PROPER(VLOOKUP(A1770,Customer!$A$2:$H$501,5,FALSE))</f>
        <v>Burkefurt</v>
      </c>
      <c r="F1770" s="11" t="str">
        <f>PROPER(VLOOKUP(A1770,Customer!$A$2:$H$501,6,FALSE))</f>
        <v>West Virginia</v>
      </c>
      <c r="G1770" s="11" t="str">
        <f>VLOOKUP(A1770,Customer!$A$2:$H$501,7,FALSE)</f>
        <v>USA</v>
      </c>
      <c r="H1770" s="11" t="str">
        <f>PROPER(VLOOKUP(A1770,Customer!$A$1:$J$501,10,FALSE))</f>
        <v>Silver</v>
      </c>
      <c r="I1770" s="11" t="s">
        <v>1712</v>
      </c>
      <c r="J1770" s="11" t="str">
        <f>VLOOKUP(I1770, Product!$A$2:$H$501, 2,FALSE)</f>
        <v>Fitness Resistance Bands</v>
      </c>
      <c r="K1770" s="11" t="str">
        <f>VLOOKUP(I1770,Product!$A$2:$H$501,3,FALSE)</f>
        <v>Sports</v>
      </c>
      <c r="L1770" s="11" t="str">
        <f>VLOOKUP(I1770, Product!$A$2:$H$501, 4,FALSE)</f>
        <v>Fitness</v>
      </c>
      <c r="M1770" s="11" t="str">
        <f>VLOOKUP(I1770, Product!$A$2:$H$501,5,FALSE)</f>
        <v>Reese-Watson</v>
      </c>
      <c r="N1770" s="12">
        <f>VLOOKUP(I1770, Product!$A$2:$I$501,8,FALSE)</f>
        <v>152.91999999999999</v>
      </c>
      <c r="O1770" s="12">
        <f>VLOOKUP(I1770, Product!$A$2:$I$501,9,FALSE)</f>
        <v>281</v>
      </c>
      <c r="P1770" s="11" t="s">
        <v>1789</v>
      </c>
      <c r="Q1770" s="11" t="str">
        <f>VLOOKUP(P1770,Store_Dim!$A$2:$E$21,2,FALSE)</f>
        <v>Hill, Wagner and Ballard</v>
      </c>
      <c r="R1770" s="11" t="str">
        <f>VLOOKUP(P1770,Store_Dim!$A$2:$E$21,3,FALSE)</f>
        <v>East</v>
      </c>
      <c r="S1770" s="11" t="str">
        <f>VLOOKUP(P1770,Store_Dim!$A$2:$E$21,4,FALSE)</f>
        <v>East Davidville</v>
      </c>
      <c r="T1770" s="11" t="str">
        <f>VLOOKUP(P1770,Store_Dim!$A$2:$E$21,5,FALSE)</f>
        <v>Online</v>
      </c>
      <c r="U1770" s="11" t="s">
        <v>2616</v>
      </c>
      <c r="V1770" s="14">
        <f>VLOOKUP(Table1[[#This Row],[Sales_ID]],Sales!$A$2:$O$2001,2,FALSE)</f>
        <v>45875</v>
      </c>
      <c r="W1770" s="15">
        <f>VLOOKUP(Table1[[#This Row],[Sales_ID]],Sales!$A$2:$O$2001,12,FALSE)</f>
        <v>2</v>
      </c>
      <c r="X1770" s="16" t="str">
        <f>TEXT(VLOOKUP(Table1[[#This Row],[Sales_ID]],Sales!$A$2:$O$2001,13,FALSE),"₹#,##0")</f>
        <v>₹807</v>
      </c>
      <c r="Y1770" s="51">
        <f>VLOOKUP(Table1[[#This Row],[Sales_ID]],Sales!$A$2:$O$2001,14,FALSE)</f>
        <v>0.28999999999999998</v>
      </c>
      <c r="Z1770" s="11" t="str">
        <f>VLOOKUP(Table1[[#This Row],[Sales_ID]],Sales!$A$2:$O$2001,10,FALSE)</f>
        <v>Credit Card</v>
      </c>
      <c r="AA1770" s="50">
        <f>VLOOKUP(Table1[[#This Row],[Sales_ID]],Sales!$A$2:$O$2001,15,FALSE)</f>
        <v>1146.0820000000001</v>
      </c>
    </row>
    <row r="1771" spans="1:27" x14ac:dyDescent="0.3">
      <c r="A1771" s="11" t="s">
        <v>458</v>
      </c>
      <c r="B1771" s="11" t="str">
        <f>PROPER(VLOOKUP(A1771,Customer!$A$2:$J$501,9,FALSE))</f>
        <v>Morgan Bowen</v>
      </c>
      <c r="C1771" s="11" t="str">
        <f>PROPER(VLOOKUP(A1771,Customer!$A$2:$H$501,3,FALSE))</f>
        <v>54</v>
      </c>
      <c r="D1771" s="11" t="str">
        <f>PROPER(VLOOKUP(A1771,Customer!$A$2:$H$501,4,FALSE))</f>
        <v>Male</v>
      </c>
      <c r="E1771" s="11" t="str">
        <f>PROPER(VLOOKUP(A1771,Customer!$A$2:$H$501,5,FALSE))</f>
        <v>Parksfort</v>
      </c>
      <c r="F1771" s="11" t="str">
        <f>PROPER(VLOOKUP(A1771,Customer!$A$2:$H$501,6,FALSE))</f>
        <v>Washington</v>
      </c>
      <c r="G1771" s="11" t="str">
        <f>VLOOKUP(A1771,Customer!$A$2:$H$501,7,FALSE)</f>
        <v>USA</v>
      </c>
      <c r="H1771" s="11" t="str">
        <f>PROPER(VLOOKUP(A1771,Customer!$A$1:$J$501,10,FALSE))</f>
        <v>Gold</v>
      </c>
      <c r="I1771" s="11" t="s">
        <v>1562</v>
      </c>
      <c r="J1771" s="11" t="str">
        <f>VLOOKUP(I1771, Product!$A$2:$H$501, 2,FALSE)</f>
        <v>Wireless Bluetooth Earbuds</v>
      </c>
      <c r="K1771" s="11" t="str">
        <f>VLOOKUP(I1771,Product!$A$2:$H$501,3,FALSE)</f>
        <v>Electronics</v>
      </c>
      <c r="L1771" s="11" t="str">
        <f>VLOOKUP(I1771, Product!$A$2:$H$501, 4,FALSE)</f>
        <v>Audio</v>
      </c>
      <c r="M1771" s="11" t="str">
        <f>VLOOKUP(I1771, Product!$A$2:$H$501,5,FALSE)</f>
        <v>Perez-Johnston</v>
      </c>
      <c r="N1771" s="12">
        <f>VLOOKUP(I1771, Product!$A$2:$I$501,8,FALSE)</f>
        <v>439.07</v>
      </c>
      <c r="O1771" s="12">
        <f>VLOOKUP(I1771, Product!$A$2:$I$501,9,FALSE)</f>
        <v>142</v>
      </c>
      <c r="P1771" s="11" t="s">
        <v>1757</v>
      </c>
      <c r="Q1771" s="11" t="str">
        <f>VLOOKUP(P1771,Store_Dim!$A$2:$E$21,2,FALSE)</f>
        <v>Martinez, Adkins and Johnson</v>
      </c>
      <c r="R1771" s="11" t="str">
        <f>VLOOKUP(P1771,Store_Dim!$A$2:$E$21,3,FALSE)</f>
        <v>North</v>
      </c>
      <c r="S1771" s="11" t="str">
        <f>VLOOKUP(P1771,Store_Dim!$A$2:$E$21,4,FALSE)</f>
        <v>Danielmouth</v>
      </c>
      <c r="T1771" s="11" t="str">
        <f>VLOOKUP(P1771,Store_Dim!$A$2:$E$21,5,FALSE)</f>
        <v>Flagship</v>
      </c>
      <c r="U1771" s="11" t="s">
        <v>2617</v>
      </c>
      <c r="V1771" s="14">
        <f>VLOOKUP(Table1[[#This Row],[Sales_ID]],Sales!$A$2:$O$2001,2,FALSE)</f>
        <v>45320</v>
      </c>
      <c r="W1771" s="15">
        <f>VLOOKUP(Table1[[#This Row],[Sales_ID]],Sales!$A$2:$O$2001,12,FALSE)</f>
        <v>2</v>
      </c>
      <c r="X1771" s="16" t="str">
        <f>TEXT(VLOOKUP(Table1[[#This Row],[Sales_ID]],Sales!$A$2:$O$2001,13,FALSE),"₹#,##0")</f>
        <v>₹443</v>
      </c>
      <c r="Y1771" s="51">
        <f>VLOOKUP(Table1[[#This Row],[Sales_ID]],Sales!$A$2:$O$2001,14,FALSE)</f>
        <v>0.02</v>
      </c>
      <c r="Z1771" s="11" t="str">
        <f>VLOOKUP(Table1[[#This Row],[Sales_ID]],Sales!$A$2:$O$2001,10,FALSE)</f>
        <v>PayPal</v>
      </c>
      <c r="AA1771" s="50">
        <f>VLOOKUP(Table1[[#This Row],[Sales_ID]],Sales!$A$2:$O$2001,15,FALSE)</f>
        <v>868.45639999999992</v>
      </c>
    </row>
    <row r="1772" spans="1:27" x14ac:dyDescent="0.3">
      <c r="A1772" s="11" t="s">
        <v>1443</v>
      </c>
      <c r="B1772" s="11" t="str">
        <f>PROPER(VLOOKUP(A1772,Customer!$A$2:$J$501,9,FALSE))</f>
        <v>Gregory Curtis</v>
      </c>
      <c r="C1772" s="11" t="str">
        <f>PROPER(VLOOKUP(A1772,Customer!$A$2:$H$501,3,FALSE))</f>
        <v>45</v>
      </c>
      <c r="D1772" s="11" t="str">
        <f>PROPER(VLOOKUP(A1772,Customer!$A$2:$H$501,4,FALSE))</f>
        <v>Male</v>
      </c>
      <c r="E1772" s="11" t="str">
        <f>PROPER(VLOOKUP(A1772,Customer!$A$2:$H$501,5,FALSE))</f>
        <v>Bergermouth</v>
      </c>
      <c r="F1772" s="11" t="str">
        <f>PROPER(VLOOKUP(A1772,Customer!$A$2:$H$501,6,FALSE))</f>
        <v>Vermont</v>
      </c>
      <c r="G1772" s="11" t="str">
        <f>VLOOKUP(A1772,Customer!$A$2:$H$501,7,FALSE)</f>
        <v>USA</v>
      </c>
      <c r="H1772" s="11" t="str">
        <f>PROPER(VLOOKUP(A1772,Customer!$A$1:$J$501,10,FALSE))</f>
        <v>Bronze</v>
      </c>
      <c r="I1772" s="11" t="s">
        <v>1586</v>
      </c>
      <c r="J1772" s="11" t="str">
        <f>VLOOKUP(I1772, Product!$A$2:$H$501, 2,FALSE)</f>
        <v>Knee Support Brace</v>
      </c>
      <c r="K1772" s="11" t="str">
        <f>VLOOKUP(I1772,Product!$A$2:$H$501,3,FALSE)</f>
        <v>Sports</v>
      </c>
      <c r="L1772" s="11" t="str">
        <f>VLOOKUP(I1772, Product!$A$2:$H$501, 4,FALSE)</f>
        <v>Equipment</v>
      </c>
      <c r="M1772" s="11" t="str">
        <f>VLOOKUP(I1772, Product!$A$2:$H$501,5,FALSE)</f>
        <v>May-Reese</v>
      </c>
      <c r="N1772" s="12">
        <f>VLOOKUP(I1772, Product!$A$2:$I$501,8,FALSE)</f>
        <v>21.34</v>
      </c>
      <c r="O1772" s="12">
        <f>VLOOKUP(I1772, Product!$A$2:$I$501,9,FALSE)</f>
        <v>65</v>
      </c>
      <c r="P1772" s="11" t="s">
        <v>1801</v>
      </c>
      <c r="Q1772" s="11" t="str">
        <f>VLOOKUP(P1772,Store_Dim!$A$2:$E$21,2,FALSE)</f>
        <v>Shelton PLC</v>
      </c>
      <c r="R1772" s="11" t="str">
        <f>VLOOKUP(P1772,Store_Dim!$A$2:$E$21,3,FALSE)</f>
        <v>North</v>
      </c>
      <c r="S1772" s="11" t="str">
        <f>VLOOKUP(P1772,Store_Dim!$A$2:$E$21,4,FALSE)</f>
        <v>East Jenniferstad</v>
      </c>
      <c r="T1772" s="11" t="str">
        <f>VLOOKUP(P1772,Store_Dim!$A$2:$E$21,5,FALSE)</f>
        <v>Flagship</v>
      </c>
      <c r="U1772" s="11" t="s">
        <v>2618</v>
      </c>
      <c r="V1772" s="14">
        <f>VLOOKUP(Table1[[#This Row],[Sales_ID]],Sales!$A$2:$O$2001,2,FALSE)</f>
        <v>45870</v>
      </c>
      <c r="W1772" s="15">
        <f>VLOOKUP(Table1[[#This Row],[Sales_ID]],Sales!$A$2:$O$2001,12,FALSE)</f>
        <v>1</v>
      </c>
      <c r="X1772" s="16" t="str">
        <f>TEXT(VLOOKUP(Table1[[#This Row],[Sales_ID]],Sales!$A$2:$O$2001,13,FALSE),"₹#,##0")</f>
        <v>₹512</v>
      </c>
      <c r="Y1772" s="51">
        <f>VLOOKUP(Table1[[#This Row],[Sales_ID]],Sales!$A$2:$O$2001,14,FALSE)</f>
        <v>0.02</v>
      </c>
      <c r="Z1772" s="11" t="str">
        <f>VLOOKUP(Table1[[#This Row],[Sales_ID]],Sales!$A$2:$O$2001,10,FALSE)</f>
        <v>COD</v>
      </c>
      <c r="AA1772" s="50">
        <f>VLOOKUP(Table1[[#This Row],[Sales_ID]],Sales!$A$2:$O$2001,15,FALSE)</f>
        <v>501.91680000000002</v>
      </c>
    </row>
    <row r="1773" spans="1:27" x14ac:dyDescent="0.3">
      <c r="A1773" s="11" t="s">
        <v>678</v>
      </c>
      <c r="B1773" s="11" t="str">
        <f>PROPER(VLOOKUP(A1773,Customer!$A$2:$J$501,9,FALSE))</f>
        <v>John Perez</v>
      </c>
      <c r="C1773" s="11" t="str">
        <f>PROPER(VLOOKUP(A1773,Customer!$A$2:$H$501,3,FALSE))</f>
        <v>54</v>
      </c>
      <c r="D1773" s="11" t="str">
        <f>PROPER(VLOOKUP(A1773,Customer!$A$2:$H$501,4,FALSE))</f>
        <v>Male</v>
      </c>
      <c r="E1773" s="11" t="str">
        <f>PROPER(VLOOKUP(A1773,Customer!$A$2:$H$501,5,FALSE))</f>
        <v>Kathrynview</v>
      </c>
      <c r="F1773" s="11" t="str">
        <f>PROPER(VLOOKUP(A1773,Customer!$A$2:$H$501,6,FALSE))</f>
        <v>Louisiana</v>
      </c>
      <c r="G1773" s="11" t="str">
        <f>VLOOKUP(A1773,Customer!$A$2:$H$501,7,FALSE)</f>
        <v>USA</v>
      </c>
      <c r="H1773" s="11" t="str">
        <f>PROPER(VLOOKUP(A1773,Customer!$A$1:$J$501,10,FALSE))</f>
        <v>Platinum</v>
      </c>
      <c r="I1773" s="11" t="s">
        <v>1630</v>
      </c>
      <c r="J1773" s="11" t="str">
        <f>VLOOKUP(I1773, Product!$A$2:$H$501, 2,FALSE)</f>
        <v>Yoga Exercise Mat</v>
      </c>
      <c r="K1773" s="11" t="str">
        <f>VLOOKUP(I1773,Product!$A$2:$H$501,3,FALSE)</f>
        <v>Sports</v>
      </c>
      <c r="L1773" s="11" t="str">
        <f>VLOOKUP(I1773, Product!$A$2:$H$501, 4,FALSE)</f>
        <v>Fitness</v>
      </c>
      <c r="M1773" s="11" t="str">
        <f>VLOOKUP(I1773, Product!$A$2:$H$501,5,FALSE)</f>
        <v>Carroll, Long and Mendoza</v>
      </c>
      <c r="N1773" s="12">
        <f>VLOOKUP(I1773, Product!$A$2:$I$501,8,FALSE)</f>
        <v>313.26</v>
      </c>
      <c r="O1773" s="12">
        <f>VLOOKUP(I1773, Product!$A$2:$I$501,9,FALSE)</f>
        <v>369</v>
      </c>
      <c r="P1773" s="11" t="s">
        <v>1810</v>
      </c>
      <c r="Q1773" s="11" t="str">
        <f>VLOOKUP(P1773,Store_Dim!$A$2:$E$21,2,FALSE)</f>
        <v>Guerrero-Schmitt</v>
      </c>
      <c r="R1773" s="11" t="str">
        <f>VLOOKUP(P1773,Store_Dim!$A$2:$E$21,3,FALSE)</f>
        <v>East</v>
      </c>
      <c r="S1773" s="11" t="str">
        <f>VLOOKUP(P1773,Store_Dim!$A$2:$E$21,4,FALSE)</f>
        <v>East Stevechester</v>
      </c>
      <c r="T1773" s="11" t="str">
        <f>VLOOKUP(P1773,Store_Dim!$A$2:$E$21,5,FALSE)</f>
        <v>Flagship</v>
      </c>
      <c r="U1773" s="11" t="s">
        <v>2619</v>
      </c>
      <c r="V1773" s="14">
        <f>VLOOKUP(Table1[[#This Row],[Sales_ID]],Sales!$A$2:$O$2001,2,FALSE)</f>
        <v>45577</v>
      </c>
      <c r="W1773" s="15">
        <f>VLOOKUP(Table1[[#This Row],[Sales_ID]],Sales!$A$2:$O$2001,12,FALSE)</f>
        <v>2</v>
      </c>
      <c r="X1773" s="16" t="str">
        <f>TEXT(VLOOKUP(Table1[[#This Row],[Sales_ID]],Sales!$A$2:$O$2001,13,FALSE),"₹#,##0")</f>
        <v>₹603</v>
      </c>
      <c r="Y1773" s="51">
        <f>VLOOKUP(Table1[[#This Row],[Sales_ID]],Sales!$A$2:$O$2001,14,FALSE)</f>
        <v>0.23</v>
      </c>
      <c r="Z1773" s="11" t="str">
        <f>VLOOKUP(Table1[[#This Row],[Sales_ID]],Sales!$A$2:$O$2001,10,FALSE)</f>
        <v>COD</v>
      </c>
      <c r="AA1773" s="50">
        <f>VLOOKUP(Table1[[#This Row],[Sales_ID]],Sales!$A$2:$O$2001,15,FALSE)</f>
        <v>927.92699999999991</v>
      </c>
    </row>
    <row r="1774" spans="1:27" x14ac:dyDescent="0.3">
      <c r="A1774" s="11" t="s">
        <v>547</v>
      </c>
      <c r="B1774" s="11" t="str">
        <f>PROPER(VLOOKUP(A1774,Customer!$A$2:$J$501,9,FALSE))</f>
        <v>Daniel Rivas</v>
      </c>
      <c r="C1774" s="11" t="str">
        <f>PROPER(VLOOKUP(A1774,Customer!$A$2:$H$501,3,FALSE))</f>
        <v>39</v>
      </c>
      <c r="D1774" s="11" t="str">
        <f>PROPER(VLOOKUP(A1774,Customer!$A$2:$H$501,4,FALSE))</f>
        <v>Female</v>
      </c>
      <c r="E1774" s="11" t="str">
        <f>PROPER(VLOOKUP(A1774,Customer!$A$2:$H$501,5,FALSE))</f>
        <v>Dominiquefort</v>
      </c>
      <c r="F1774" s="11" t="str">
        <f>PROPER(VLOOKUP(A1774,Customer!$A$2:$H$501,6,FALSE))</f>
        <v>Georgia</v>
      </c>
      <c r="G1774" s="11" t="str">
        <f>VLOOKUP(A1774,Customer!$A$2:$H$501,7,FALSE)</f>
        <v>USA</v>
      </c>
      <c r="H1774" s="11" t="str">
        <f>PROPER(VLOOKUP(A1774,Customer!$A$1:$J$501,10,FALSE))</f>
        <v>Silver</v>
      </c>
      <c r="I1774" s="11" t="s">
        <v>1632</v>
      </c>
      <c r="J1774" s="11" t="str">
        <f>VLOOKUP(I1774, Product!$A$2:$H$501, 2,FALSE)</f>
        <v>Smart Home WiFi Camera</v>
      </c>
      <c r="K1774" s="11" t="str">
        <f>VLOOKUP(I1774,Product!$A$2:$H$501,3,FALSE)</f>
        <v>Electronics</v>
      </c>
      <c r="L1774" s="11" t="str">
        <f>VLOOKUP(I1774, Product!$A$2:$H$501, 4,FALSE)</f>
        <v>Accessories</v>
      </c>
      <c r="M1774" s="11" t="str">
        <f>VLOOKUP(I1774, Product!$A$2:$H$501,5,FALSE)</f>
        <v>Holmes LLC</v>
      </c>
      <c r="N1774" s="12">
        <f>VLOOKUP(I1774, Product!$A$2:$I$501,8,FALSE)</f>
        <v>450.71</v>
      </c>
      <c r="O1774" s="12">
        <f>VLOOKUP(I1774, Product!$A$2:$I$501,9,FALSE)</f>
        <v>389</v>
      </c>
      <c r="P1774" s="11" t="s">
        <v>1752</v>
      </c>
      <c r="Q1774" s="11" t="str">
        <f>VLOOKUP(P1774,Store_Dim!$A$2:$E$21,2,FALSE)</f>
        <v>Rivera-Warner</v>
      </c>
      <c r="R1774" s="11" t="str">
        <f>VLOOKUP(P1774,Store_Dim!$A$2:$E$21,3,FALSE)</f>
        <v>East</v>
      </c>
      <c r="S1774" s="11" t="str">
        <f>VLOOKUP(P1774,Store_Dim!$A$2:$E$21,4,FALSE)</f>
        <v>Washingtonfurt</v>
      </c>
      <c r="T1774" s="11" t="str">
        <f>VLOOKUP(P1774,Store_Dim!$A$2:$E$21,5,FALSE)</f>
        <v>Flagship</v>
      </c>
      <c r="U1774" s="11" t="s">
        <v>2620</v>
      </c>
      <c r="V1774" s="14">
        <f>VLOOKUP(Table1[[#This Row],[Sales_ID]],Sales!$A$2:$O$2001,2,FALSE)</f>
        <v>45745</v>
      </c>
      <c r="W1774" s="15">
        <f>VLOOKUP(Table1[[#This Row],[Sales_ID]],Sales!$A$2:$O$2001,12,FALSE)</f>
        <v>3</v>
      </c>
      <c r="X1774" s="16" t="str">
        <f>TEXT(VLOOKUP(Table1[[#This Row],[Sales_ID]],Sales!$A$2:$O$2001,13,FALSE),"₹#,##0")</f>
        <v>₹846</v>
      </c>
      <c r="Y1774" s="51">
        <f>VLOOKUP(Table1[[#This Row],[Sales_ID]],Sales!$A$2:$O$2001,14,FALSE)</f>
        <v>0.09</v>
      </c>
      <c r="Z1774" s="11" t="str">
        <f>VLOOKUP(Table1[[#This Row],[Sales_ID]],Sales!$A$2:$O$2001,10,FALSE)</f>
        <v>COD</v>
      </c>
      <c r="AA1774" s="50">
        <f>VLOOKUP(Table1[[#This Row],[Sales_ID]],Sales!$A$2:$O$2001,15,FALSE)</f>
        <v>2310.0987</v>
      </c>
    </row>
    <row r="1775" spans="1:27" x14ac:dyDescent="0.3">
      <c r="A1775" s="11" t="s">
        <v>1026</v>
      </c>
      <c r="B1775" s="11" t="str">
        <f>PROPER(VLOOKUP(A1775,Customer!$A$2:$J$501,9,FALSE))</f>
        <v>Robert King</v>
      </c>
      <c r="C1775" s="11" t="str">
        <f>PROPER(VLOOKUP(A1775,Customer!$A$2:$H$501,3,FALSE))</f>
        <v>58</v>
      </c>
      <c r="D1775" s="11" t="str">
        <f>PROPER(VLOOKUP(A1775,Customer!$A$2:$H$501,4,FALSE))</f>
        <v>Female</v>
      </c>
      <c r="E1775" s="11" t="str">
        <f>PROPER(VLOOKUP(A1775,Customer!$A$2:$H$501,5,FALSE))</f>
        <v>Cindyton</v>
      </c>
      <c r="F1775" s="11" t="str">
        <f>PROPER(VLOOKUP(A1775,Customer!$A$2:$H$501,6,FALSE))</f>
        <v>Rhode Island</v>
      </c>
      <c r="G1775" s="11" t="str">
        <f>VLOOKUP(A1775,Customer!$A$2:$H$501,7,FALSE)</f>
        <v>USA</v>
      </c>
      <c r="H1775" s="11" t="str">
        <f>PROPER(VLOOKUP(A1775,Customer!$A$1:$J$501,10,FALSE))</f>
        <v>Gold</v>
      </c>
      <c r="I1775" s="11" t="s">
        <v>1686</v>
      </c>
      <c r="J1775" s="11" t="str">
        <f>VLOOKUP(I1775, Product!$A$2:$H$501, 2,FALSE)</f>
        <v>Men's Sports Shorts</v>
      </c>
      <c r="K1775" s="11" t="str">
        <f>VLOOKUP(I1775,Product!$A$2:$H$501,3,FALSE)</f>
        <v>Clothing</v>
      </c>
      <c r="L1775" s="11" t="str">
        <f>VLOOKUP(I1775, Product!$A$2:$H$501, 4,FALSE)</f>
        <v>Bottoms</v>
      </c>
      <c r="M1775" s="11" t="str">
        <f>VLOOKUP(I1775, Product!$A$2:$H$501,5,FALSE)</f>
        <v>Fitzpatrick Ltd</v>
      </c>
      <c r="N1775" s="12">
        <f>VLOOKUP(I1775, Product!$A$2:$I$501,8,FALSE)</f>
        <v>218.22</v>
      </c>
      <c r="O1775" s="12">
        <f>VLOOKUP(I1775, Product!$A$2:$I$501,9,FALSE)</f>
        <v>224</v>
      </c>
      <c r="P1775" s="11" t="s">
        <v>1782</v>
      </c>
      <c r="Q1775" s="11" t="str">
        <f>VLOOKUP(P1775,Store_Dim!$A$2:$E$21,2,FALSE)</f>
        <v>Bean, Jones and Park</v>
      </c>
      <c r="R1775" s="11" t="str">
        <f>VLOOKUP(P1775,Store_Dim!$A$2:$E$21,3,FALSE)</f>
        <v>West</v>
      </c>
      <c r="S1775" s="11" t="str">
        <f>VLOOKUP(P1775,Store_Dim!$A$2:$E$21,4,FALSE)</f>
        <v>Thompsonborough</v>
      </c>
      <c r="T1775" s="11" t="str">
        <f>VLOOKUP(P1775,Store_Dim!$A$2:$E$21,5,FALSE)</f>
        <v>Online</v>
      </c>
      <c r="U1775" s="11" t="s">
        <v>2621</v>
      </c>
      <c r="V1775" s="14">
        <f>VLOOKUP(Table1[[#This Row],[Sales_ID]],Sales!$A$2:$O$2001,2,FALSE)</f>
        <v>45772</v>
      </c>
      <c r="W1775" s="15">
        <f>VLOOKUP(Table1[[#This Row],[Sales_ID]],Sales!$A$2:$O$2001,12,FALSE)</f>
        <v>1</v>
      </c>
      <c r="X1775" s="16" t="str">
        <f>TEXT(VLOOKUP(Table1[[#This Row],[Sales_ID]],Sales!$A$2:$O$2001,13,FALSE),"₹#,##0")</f>
        <v>₹507</v>
      </c>
      <c r="Y1775" s="51">
        <f>VLOOKUP(Table1[[#This Row],[Sales_ID]],Sales!$A$2:$O$2001,14,FALSE)</f>
        <v>0.28999999999999998</v>
      </c>
      <c r="Z1775" s="11" t="str">
        <f>VLOOKUP(Table1[[#This Row],[Sales_ID]],Sales!$A$2:$O$2001,10,FALSE)</f>
        <v>Credit Card</v>
      </c>
      <c r="AA1775" s="50">
        <f>VLOOKUP(Table1[[#This Row],[Sales_ID]],Sales!$A$2:$O$2001,15,FALSE)</f>
        <v>359.7783</v>
      </c>
    </row>
    <row r="1776" spans="1:27" x14ac:dyDescent="0.3">
      <c r="A1776" s="11" t="s">
        <v>198</v>
      </c>
      <c r="B1776" s="11" t="str">
        <f>PROPER(VLOOKUP(A1776,Customer!$A$2:$J$501,9,FALSE))</f>
        <v>Debra Liu</v>
      </c>
      <c r="C1776" s="11" t="str">
        <f>PROPER(VLOOKUP(A1776,Customer!$A$2:$H$501,3,FALSE))</f>
        <v>55</v>
      </c>
      <c r="D1776" s="11" t="str">
        <f>PROPER(VLOOKUP(A1776,Customer!$A$2:$H$501,4,FALSE))</f>
        <v>Male</v>
      </c>
      <c r="E1776" s="11" t="str">
        <f>PROPER(VLOOKUP(A1776,Customer!$A$2:$H$501,5,FALSE))</f>
        <v>South Timtown</v>
      </c>
      <c r="F1776" s="11" t="str">
        <f>PROPER(VLOOKUP(A1776,Customer!$A$2:$H$501,6,FALSE))</f>
        <v>Minnesota</v>
      </c>
      <c r="G1776" s="11" t="str">
        <f>VLOOKUP(A1776,Customer!$A$2:$H$501,7,FALSE)</f>
        <v>USA</v>
      </c>
      <c r="H1776" s="11" t="str">
        <f>PROPER(VLOOKUP(A1776,Customer!$A$1:$J$501,10,FALSE))</f>
        <v>Bronze</v>
      </c>
      <c r="I1776" s="11" t="s">
        <v>1650</v>
      </c>
      <c r="J1776" s="11" t="str">
        <f>VLOOKUP(I1776, Product!$A$2:$H$501, 2,FALSE)</f>
        <v>HDMI Cable – 2m</v>
      </c>
      <c r="K1776" s="11" t="str">
        <f>VLOOKUP(I1776,Product!$A$2:$H$501,3,FALSE)</f>
        <v>Electronics</v>
      </c>
      <c r="L1776" s="11" t="str">
        <f>VLOOKUP(I1776, Product!$A$2:$H$501, 4,FALSE)</f>
        <v>Accessories</v>
      </c>
      <c r="M1776" s="11" t="str">
        <f>VLOOKUP(I1776, Product!$A$2:$H$501,5,FALSE)</f>
        <v>Bautista, Green and Hale</v>
      </c>
      <c r="N1776" s="12">
        <f>VLOOKUP(I1776, Product!$A$2:$I$501,8,FALSE)</f>
        <v>88.49</v>
      </c>
      <c r="O1776" s="12">
        <f>VLOOKUP(I1776, Product!$A$2:$I$501,9,FALSE)</f>
        <v>246</v>
      </c>
      <c r="P1776" s="11" t="s">
        <v>1804</v>
      </c>
      <c r="Q1776" s="11" t="str">
        <f>VLOOKUP(P1776,Store_Dim!$A$2:$E$21,2,FALSE)</f>
        <v>Frederick-Wright</v>
      </c>
      <c r="R1776" s="11" t="str">
        <f>VLOOKUP(P1776,Store_Dim!$A$2:$E$21,3,FALSE)</f>
        <v>West</v>
      </c>
      <c r="S1776" s="11" t="str">
        <f>VLOOKUP(P1776,Store_Dim!$A$2:$E$21,4,FALSE)</f>
        <v>New Jimmymouth</v>
      </c>
      <c r="T1776" s="11" t="str">
        <f>VLOOKUP(P1776,Store_Dim!$A$2:$E$21,5,FALSE)</f>
        <v>Flagship</v>
      </c>
      <c r="U1776" s="11" t="s">
        <v>2622</v>
      </c>
      <c r="V1776" s="14">
        <f>VLOOKUP(Table1[[#This Row],[Sales_ID]],Sales!$A$2:$O$2001,2,FALSE)</f>
        <v>45299</v>
      </c>
      <c r="W1776" s="15">
        <f>VLOOKUP(Table1[[#This Row],[Sales_ID]],Sales!$A$2:$O$2001,12,FALSE)</f>
        <v>1</v>
      </c>
      <c r="X1776" s="16" t="str">
        <f>TEXT(VLOOKUP(Table1[[#This Row],[Sales_ID]],Sales!$A$2:$O$2001,13,FALSE),"₹#,##0")</f>
        <v>₹409</v>
      </c>
      <c r="Y1776" s="51">
        <f>VLOOKUP(Table1[[#This Row],[Sales_ID]],Sales!$A$2:$O$2001,14,FALSE)</f>
        <v>0.13</v>
      </c>
      <c r="Z1776" s="11" t="str">
        <f>VLOOKUP(Table1[[#This Row],[Sales_ID]],Sales!$A$2:$O$2001,10,FALSE)</f>
        <v>COD</v>
      </c>
      <c r="AA1776" s="50">
        <f>VLOOKUP(Table1[[#This Row],[Sales_ID]],Sales!$A$2:$O$2001,15,FALSE)</f>
        <v>355.5342</v>
      </c>
    </row>
    <row r="1777" spans="1:27" x14ac:dyDescent="0.3">
      <c r="A1777" s="11" t="s">
        <v>387</v>
      </c>
      <c r="B1777" s="11" t="str">
        <f>PROPER(VLOOKUP(A1777,Customer!$A$2:$J$501,9,FALSE))</f>
        <v>Ashley Griffin</v>
      </c>
      <c r="C1777" s="11" t="str">
        <f>PROPER(VLOOKUP(A1777,Customer!$A$2:$H$501,3,FALSE))</f>
        <v>40</v>
      </c>
      <c r="D1777" s="11" t="str">
        <f>PROPER(VLOOKUP(A1777,Customer!$A$2:$H$501,4,FALSE))</f>
        <v>Female</v>
      </c>
      <c r="E1777" s="11" t="str">
        <f>PROPER(VLOOKUP(A1777,Customer!$A$2:$H$501,5,FALSE))</f>
        <v>New Dawnton</v>
      </c>
      <c r="F1777" s="11" t="str">
        <f>PROPER(VLOOKUP(A1777,Customer!$A$2:$H$501,6,FALSE))</f>
        <v>Maryland</v>
      </c>
      <c r="G1777" s="11" t="str">
        <f>VLOOKUP(A1777,Customer!$A$2:$H$501,7,FALSE)</f>
        <v>USA</v>
      </c>
      <c r="H1777" s="11" t="str">
        <f>PROPER(VLOOKUP(A1777,Customer!$A$1:$J$501,10,FALSE))</f>
        <v>Gold</v>
      </c>
      <c r="I1777" s="11" t="s">
        <v>1562</v>
      </c>
      <c r="J1777" s="11" t="str">
        <f>VLOOKUP(I1777, Product!$A$2:$H$501, 2,FALSE)</f>
        <v>Wireless Bluetooth Earbuds</v>
      </c>
      <c r="K1777" s="11" t="str">
        <f>VLOOKUP(I1777,Product!$A$2:$H$501,3,FALSE)</f>
        <v>Electronics</v>
      </c>
      <c r="L1777" s="11" t="str">
        <f>VLOOKUP(I1777, Product!$A$2:$H$501, 4,FALSE)</f>
        <v>Audio</v>
      </c>
      <c r="M1777" s="11" t="str">
        <f>VLOOKUP(I1777, Product!$A$2:$H$501,5,FALSE)</f>
        <v>Perez-Johnston</v>
      </c>
      <c r="N1777" s="12">
        <f>VLOOKUP(I1777, Product!$A$2:$I$501,8,FALSE)</f>
        <v>439.07</v>
      </c>
      <c r="O1777" s="12">
        <f>VLOOKUP(I1777, Product!$A$2:$I$501,9,FALSE)</f>
        <v>142</v>
      </c>
      <c r="P1777" s="11" t="s">
        <v>1807</v>
      </c>
      <c r="Q1777" s="11" t="str">
        <f>VLOOKUP(P1777,Store_Dim!$A$2:$E$21,2,FALSE)</f>
        <v>Holloway Ltd</v>
      </c>
      <c r="R1777" s="11" t="str">
        <f>VLOOKUP(P1777,Store_Dim!$A$2:$E$21,3,FALSE)</f>
        <v>North</v>
      </c>
      <c r="S1777" s="11" t="str">
        <f>VLOOKUP(P1777,Store_Dim!$A$2:$E$21,4,FALSE)</f>
        <v>Bensonhaven</v>
      </c>
      <c r="T1777" s="11" t="str">
        <f>VLOOKUP(P1777,Store_Dim!$A$2:$E$21,5,FALSE)</f>
        <v>Flagship</v>
      </c>
      <c r="U1777" s="11" t="s">
        <v>2623</v>
      </c>
      <c r="V1777" s="14">
        <f>VLOOKUP(Table1[[#This Row],[Sales_ID]],Sales!$A$2:$O$2001,2,FALSE)</f>
        <v>45447</v>
      </c>
      <c r="W1777" s="15">
        <f>VLOOKUP(Table1[[#This Row],[Sales_ID]],Sales!$A$2:$O$2001,12,FALSE)</f>
        <v>3</v>
      </c>
      <c r="X1777" s="16" t="str">
        <f>TEXT(VLOOKUP(Table1[[#This Row],[Sales_ID]],Sales!$A$2:$O$2001,13,FALSE),"₹#,##0")</f>
        <v>₹170</v>
      </c>
      <c r="Y1777" s="51">
        <f>VLOOKUP(Table1[[#This Row],[Sales_ID]],Sales!$A$2:$O$2001,14,FALSE)</f>
        <v>0.06</v>
      </c>
      <c r="Z1777" s="11" t="str">
        <f>VLOOKUP(Table1[[#This Row],[Sales_ID]],Sales!$A$2:$O$2001,10,FALSE)</f>
        <v>COD</v>
      </c>
      <c r="AA1777" s="50">
        <f>VLOOKUP(Table1[[#This Row],[Sales_ID]],Sales!$A$2:$O$2001,15,FALSE)</f>
        <v>480.75359999999989</v>
      </c>
    </row>
    <row r="1778" spans="1:27" x14ac:dyDescent="0.3">
      <c r="A1778" s="11" t="s">
        <v>347</v>
      </c>
      <c r="B1778" s="11" t="str">
        <f>PROPER(VLOOKUP(A1778,Customer!$A$2:$J$501,9,FALSE))</f>
        <v>David Cobb</v>
      </c>
      <c r="C1778" s="11" t="str">
        <f>PROPER(VLOOKUP(A1778,Customer!$A$2:$H$501,3,FALSE))</f>
        <v>36</v>
      </c>
      <c r="D1778" s="11" t="str">
        <f>PROPER(VLOOKUP(A1778,Customer!$A$2:$H$501,4,FALSE))</f>
        <v>Male</v>
      </c>
      <c r="E1778" s="11" t="str">
        <f>PROPER(VLOOKUP(A1778,Customer!$A$2:$H$501,5,FALSE))</f>
        <v>Lake Thomas</v>
      </c>
      <c r="F1778" s="11" t="str">
        <f>PROPER(VLOOKUP(A1778,Customer!$A$2:$H$501,6,FALSE))</f>
        <v>South Dakota</v>
      </c>
      <c r="G1778" s="11" t="str">
        <f>VLOOKUP(A1778,Customer!$A$2:$H$501,7,FALSE)</f>
        <v>USA</v>
      </c>
      <c r="H1778" s="11" t="str">
        <f>PROPER(VLOOKUP(A1778,Customer!$A$1:$J$501,10,FALSE))</f>
        <v>Silver</v>
      </c>
      <c r="I1778" s="11" t="s">
        <v>1584</v>
      </c>
      <c r="J1778" s="11" t="str">
        <f>VLOOKUP(I1778, Product!$A$2:$H$501, 2,FALSE)</f>
        <v>Women's Denim Jeans</v>
      </c>
      <c r="K1778" s="11" t="str">
        <f>VLOOKUP(I1778,Product!$A$2:$H$501,3,FALSE)</f>
        <v>Clothing</v>
      </c>
      <c r="L1778" s="11" t="str">
        <f>VLOOKUP(I1778, Product!$A$2:$H$501, 4,FALSE)</f>
        <v>Bottoms</v>
      </c>
      <c r="M1778" s="11" t="str">
        <f>VLOOKUP(I1778, Product!$A$2:$H$501,5,FALSE)</f>
        <v>Guerra-Hendrix</v>
      </c>
      <c r="N1778" s="12">
        <f>VLOOKUP(I1778, Product!$A$2:$I$501,8,FALSE)</f>
        <v>265.73266666666666</v>
      </c>
      <c r="O1778" s="12">
        <f>VLOOKUP(I1778, Product!$A$2:$I$501,9,FALSE)</f>
        <v>343</v>
      </c>
      <c r="P1778" s="11" t="s">
        <v>1786</v>
      </c>
      <c r="Q1778" s="11" t="str">
        <f>VLOOKUP(P1778,Store_Dim!$A$2:$E$21,2,FALSE)</f>
        <v>Moore, Padilla and Butler</v>
      </c>
      <c r="R1778" s="11" t="str">
        <f>VLOOKUP(P1778,Store_Dim!$A$2:$E$21,3,FALSE)</f>
        <v>South</v>
      </c>
      <c r="S1778" s="11" t="str">
        <f>VLOOKUP(P1778,Store_Dim!$A$2:$E$21,4,FALSE)</f>
        <v>East Johnstad</v>
      </c>
      <c r="T1778" s="11" t="str">
        <f>VLOOKUP(P1778,Store_Dim!$A$2:$E$21,5,FALSE)</f>
        <v>Flagship</v>
      </c>
      <c r="U1778" s="11" t="s">
        <v>2624</v>
      </c>
      <c r="V1778" s="14">
        <f>VLOOKUP(Table1[[#This Row],[Sales_ID]],Sales!$A$2:$O$2001,2,FALSE)</f>
        <v>45717</v>
      </c>
      <c r="W1778" s="15">
        <f>VLOOKUP(Table1[[#This Row],[Sales_ID]],Sales!$A$2:$O$2001,12,FALSE)</f>
        <v>1</v>
      </c>
      <c r="X1778" s="16" t="str">
        <f>TEXT(VLOOKUP(Table1[[#This Row],[Sales_ID]],Sales!$A$2:$O$2001,13,FALSE),"₹#,##0")</f>
        <v>₹423</v>
      </c>
      <c r="Y1778" s="51">
        <f>VLOOKUP(Table1[[#This Row],[Sales_ID]],Sales!$A$2:$O$2001,14,FALSE)</f>
        <v>0.18</v>
      </c>
      <c r="Z1778" s="11" t="str">
        <f>VLOOKUP(Table1[[#This Row],[Sales_ID]],Sales!$A$2:$O$2001,10,FALSE)</f>
        <v>PayPal</v>
      </c>
      <c r="AA1778" s="50">
        <f>VLOOKUP(Table1[[#This Row],[Sales_ID]],Sales!$A$2:$O$2001,15,FALSE)</f>
        <v>347.25360000000012</v>
      </c>
    </row>
    <row r="1779" spans="1:27" x14ac:dyDescent="0.3">
      <c r="A1779" s="11" t="s">
        <v>755</v>
      </c>
      <c r="B1779" s="11" t="str">
        <f>PROPER(VLOOKUP(A1779,Customer!$A$2:$J$501,9,FALSE))</f>
        <v>Jon Ortiz</v>
      </c>
      <c r="C1779" s="11" t="str">
        <f>PROPER(VLOOKUP(A1779,Customer!$A$2:$H$501,3,FALSE))</f>
        <v>28</v>
      </c>
      <c r="D1779" s="11" t="str">
        <f>PROPER(VLOOKUP(A1779,Customer!$A$2:$H$501,4,FALSE))</f>
        <v>Female</v>
      </c>
      <c r="E1779" s="11" t="str">
        <f>PROPER(VLOOKUP(A1779,Customer!$A$2:$H$501,5,FALSE))</f>
        <v>South Angelaport</v>
      </c>
      <c r="F1779" s="11" t="str">
        <f>PROPER(VLOOKUP(A1779,Customer!$A$2:$H$501,6,FALSE))</f>
        <v>Delaware</v>
      </c>
      <c r="G1779" s="11" t="str">
        <f>VLOOKUP(A1779,Customer!$A$2:$H$501,7,FALSE)</f>
        <v>USA</v>
      </c>
      <c r="H1779" s="11" t="str">
        <f>PROPER(VLOOKUP(A1779,Customer!$A$1:$J$501,10,FALSE))</f>
        <v>Bronze</v>
      </c>
      <c r="I1779" s="11" t="s">
        <v>1732</v>
      </c>
      <c r="J1779" s="11" t="str">
        <f>VLOOKUP(I1779, Product!$A$2:$H$501, 2,FALSE)</f>
        <v>Microwave Oven</v>
      </c>
      <c r="K1779" s="11" t="str">
        <f>VLOOKUP(I1779,Product!$A$2:$H$501,3,FALSE)</f>
        <v>Home</v>
      </c>
      <c r="L1779" s="11" t="str">
        <f>VLOOKUP(I1779, Product!$A$2:$H$501, 4,FALSE)</f>
        <v>Appliances</v>
      </c>
      <c r="M1779" s="11" t="str">
        <f>VLOOKUP(I1779, Product!$A$2:$H$501,5,FALSE)</f>
        <v>Green, Powell and Palmer</v>
      </c>
      <c r="N1779" s="12">
        <f>VLOOKUP(I1779, Product!$A$2:$I$501,8,FALSE)</f>
        <v>447.43</v>
      </c>
      <c r="O1779" s="12">
        <f>VLOOKUP(I1779, Product!$A$2:$I$501,9,FALSE)</f>
        <v>191</v>
      </c>
      <c r="P1779" s="11" t="s">
        <v>1792</v>
      </c>
      <c r="Q1779" s="11" t="str">
        <f>VLOOKUP(P1779,Store_Dim!$A$2:$E$21,2,FALSE)</f>
        <v>Aguirre-Keller</v>
      </c>
      <c r="R1779" s="11" t="str">
        <f>VLOOKUP(P1779,Store_Dim!$A$2:$E$21,3,FALSE)</f>
        <v>South</v>
      </c>
      <c r="S1779" s="11" t="str">
        <f>VLOOKUP(P1779,Store_Dim!$A$2:$E$21,4,FALSE)</f>
        <v>Lake Michael</v>
      </c>
      <c r="T1779" s="11" t="str">
        <f>VLOOKUP(P1779,Store_Dim!$A$2:$E$21,5,FALSE)</f>
        <v>Online</v>
      </c>
      <c r="U1779" s="11" t="s">
        <v>2625</v>
      </c>
      <c r="V1779" s="14">
        <f>VLOOKUP(Table1[[#This Row],[Sales_ID]],Sales!$A$2:$O$2001,2,FALSE)</f>
        <v>45213</v>
      </c>
      <c r="W1779" s="15">
        <f>VLOOKUP(Table1[[#This Row],[Sales_ID]],Sales!$A$2:$O$2001,12,FALSE)</f>
        <v>4</v>
      </c>
      <c r="X1779" s="16" t="str">
        <f>TEXT(VLOOKUP(Table1[[#This Row],[Sales_ID]],Sales!$A$2:$O$2001,13,FALSE),"₹#,##0")</f>
        <v>₹24</v>
      </c>
      <c r="Y1779" s="51">
        <f>VLOOKUP(Table1[[#This Row],[Sales_ID]],Sales!$A$2:$O$2001,14,FALSE)</f>
        <v>0.1</v>
      </c>
      <c r="Z1779" s="11" t="str">
        <f>VLOOKUP(Table1[[#This Row],[Sales_ID]],Sales!$A$2:$O$2001,10,FALSE)</f>
        <v>Credit Card</v>
      </c>
      <c r="AA1779" s="50">
        <f>VLOOKUP(Table1[[#This Row],[Sales_ID]],Sales!$A$2:$O$2001,15,FALSE)</f>
        <v>84.852000000000004</v>
      </c>
    </row>
    <row r="1780" spans="1:27" x14ac:dyDescent="0.3">
      <c r="A1780" s="11" t="s">
        <v>616</v>
      </c>
      <c r="B1780" s="11" t="str">
        <f>PROPER(VLOOKUP(A1780,Customer!$A$2:$J$501,9,FALSE))</f>
        <v>Dr. Suzanne Bullock</v>
      </c>
      <c r="C1780" s="11" t="str">
        <f>PROPER(VLOOKUP(A1780,Customer!$A$2:$H$501,3,FALSE))</f>
        <v>60</v>
      </c>
      <c r="D1780" s="11" t="str">
        <f>PROPER(VLOOKUP(A1780,Customer!$A$2:$H$501,4,FALSE))</f>
        <v>Female</v>
      </c>
      <c r="E1780" s="11" t="str">
        <f>PROPER(VLOOKUP(A1780,Customer!$A$2:$H$501,5,FALSE))</f>
        <v>Lake Blaketon</v>
      </c>
      <c r="F1780" s="11" t="str">
        <f>PROPER(VLOOKUP(A1780,Customer!$A$2:$H$501,6,FALSE))</f>
        <v>Alabama</v>
      </c>
      <c r="G1780" s="11" t="str">
        <f>VLOOKUP(A1780,Customer!$A$2:$H$501,7,FALSE)</f>
        <v>USA</v>
      </c>
      <c r="H1780" s="11" t="str">
        <f>PROPER(VLOOKUP(A1780,Customer!$A$1:$J$501,10,FALSE))</f>
        <v>Platinum</v>
      </c>
      <c r="I1780" s="11" t="s">
        <v>1746</v>
      </c>
      <c r="J1780" s="11" t="str">
        <f>VLOOKUP(I1780, Product!$A$2:$H$501, 2,FALSE)</f>
        <v>Stainless Steel Cookware Set</v>
      </c>
      <c r="K1780" s="11" t="str">
        <f>VLOOKUP(I1780,Product!$A$2:$H$501,3,FALSE)</f>
        <v>Home</v>
      </c>
      <c r="L1780" s="11" t="str">
        <f>VLOOKUP(I1780, Product!$A$2:$H$501, 4,FALSE)</f>
        <v>Kitchen</v>
      </c>
      <c r="M1780" s="11" t="str">
        <f>VLOOKUP(I1780, Product!$A$2:$H$501,5,FALSE)</f>
        <v>Campbell Ltd</v>
      </c>
      <c r="N1780" s="12">
        <f>VLOOKUP(I1780, Product!$A$2:$I$501,8,FALSE)</f>
        <v>201.41</v>
      </c>
      <c r="O1780" s="12">
        <f>VLOOKUP(I1780, Product!$A$2:$I$501,9,FALSE)</f>
        <v>146</v>
      </c>
      <c r="P1780" s="11" t="s">
        <v>1773</v>
      </c>
      <c r="Q1780" s="11" t="str">
        <f>VLOOKUP(P1780,Store_Dim!$A$2:$E$21,2,FALSE)</f>
        <v>Gray Ltd</v>
      </c>
      <c r="R1780" s="11" t="str">
        <f>VLOOKUP(P1780,Store_Dim!$A$2:$E$21,3,FALSE)</f>
        <v>North</v>
      </c>
      <c r="S1780" s="11" t="str">
        <f>VLOOKUP(P1780,Store_Dim!$A$2:$E$21,4,FALSE)</f>
        <v>New Michaelchester</v>
      </c>
      <c r="T1780" s="11" t="str">
        <f>VLOOKUP(P1780,Store_Dim!$A$2:$E$21,5,FALSE)</f>
        <v>Outlet</v>
      </c>
      <c r="U1780" s="11" t="s">
        <v>1834</v>
      </c>
      <c r="V1780" s="14">
        <f>VLOOKUP(Table1[[#This Row],[Sales_ID]],Sales!$A$2:$O$2001,2,FALSE)</f>
        <v>45781</v>
      </c>
      <c r="W1780" s="15">
        <f>VLOOKUP(Table1[[#This Row],[Sales_ID]],Sales!$A$2:$O$2001,12,FALSE)</f>
        <v>2.1875</v>
      </c>
      <c r="X1780" s="16" t="str">
        <f>TEXT(VLOOKUP(Table1[[#This Row],[Sales_ID]],Sales!$A$2:$O$2001,13,FALSE),"₹#,##0")</f>
        <v>₹448</v>
      </c>
      <c r="Y1780" s="51">
        <f>VLOOKUP(Table1[[#This Row],[Sales_ID]],Sales!$A$2:$O$2001,14,FALSE)</f>
        <v>7.0000000000000007E-2</v>
      </c>
      <c r="Z1780" s="11" t="str">
        <f>VLOOKUP(Table1[[#This Row],[Sales_ID]],Sales!$A$2:$O$2001,10,FALSE)</f>
        <v>PayPal</v>
      </c>
      <c r="AA1780" s="50">
        <f>VLOOKUP(Table1[[#This Row],[Sales_ID]],Sales!$A$2:$O$2001,15,FALSE)</f>
        <v>1250.6175000000001</v>
      </c>
    </row>
    <row r="1781" spans="1:27" x14ac:dyDescent="0.3">
      <c r="A1781" s="11" t="s">
        <v>582</v>
      </c>
      <c r="B1781" s="11" t="str">
        <f>PROPER(VLOOKUP(A1781,Customer!$A$2:$J$501,9,FALSE))</f>
        <v>John Bradford</v>
      </c>
      <c r="C1781" s="11" t="str">
        <f>PROPER(VLOOKUP(A1781,Customer!$A$2:$H$501,3,FALSE))</f>
        <v>48</v>
      </c>
      <c r="D1781" s="11" t="str">
        <f>PROPER(VLOOKUP(A1781,Customer!$A$2:$H$501,4,FALSE))</f>
        <v>Male</v>
      </c>
      <c r="E1781" s="11" t="str">
        <f>PROPER(VLOOKUP(A1781,Customer!$A$2:$H$501,5,FALSE))</f>
        <v>Anabury</v>
      </c>
      <c r="F1781" s="11" t="str">
        <f>PROPER(VLOOKUP(A1781,Customer!$A$2:$H$501,6,FALSE))</f>
        <v>Vermont</v>
      </c>
      <c r="G1781" s="11" t="str">
        <f>VLOOKUP(A1781,Customer!$A$2:$H$501,7,FALSE)</f>
        <v>USA</v>
      </c>
      <c r="H1781" s="11" t="str">
        <f>PROPER(VLOOKUP(A1781,Customer!$A$1:$J$501,10,FALSE))</f>
        <v>Silver</v>
      </c>
      <c r="I1781" s="11" t="s">
        <v>1652</v>
      </c>
      <c r="J1781" s="11" t="str">
        <f>VLOOKUP(I1781, Product!$A$2:$H$501, 2,FALSE)</f>
        <v>Rugby Ball</v>
      </c>
      <c r="K1781" s="11" t="str">
        <f>VLOOKUP(I1781,Product!$A$2:$H$501,3,FALSE)</f>
        <v>Sports</v>
      </c>
      <c r="L1781" s="11" t="str">
        <f>VLOOKUP(I1781, Product!$A$2:$H$501, 4,FALSE)</f>
        <v>Team Sports</v>
      </c>
      <c r="M1781" s="11" t="str">
        <f>VLOOKUP(I1781, Product!$A$2:$H$501,5,FALSE)</f>
        <v>Harris Inc</v>
      </c>
      <c r="N1781" s="12">
        <f>VLOOKUP(I1781, Product!$A$2:$I$501,8,FALSE)</f>
        <v>212.26</v>
      </c>
      <c r="O1781" s="12">
        <f>VLOOKUP(I1781, Product!$A$2:$I$501,9,FALSE)</f>
        <v>82</v>
      </c>
      <c r="P1781" s="11" t="s">
        <v>1782</v>
      </c>
      <c r="Q1781" s="11" t="str">
        <f>VLOOKUP(P1781,Store_Dim!$A$2:$E$21,2,FALSE)</f>
        <v>Bean, Jones and Park</v>
      </c>
      <c r="R1781" s="11" t="str">
        <f>VLOOKUP(P1781,Store_Dim!$A$2:$E$21,3,FALSE)</f>
        <v>West</v>
      </c>
      <c r="S1781" s="11" t="str">
        <f>VLOOKUP(P1781,Store_Dim!$A$2:$E$21,4,FALSE)</f>
        <v>Thompsonborough</v>
      </c>
      <c r="T1781" s="11" t="str">
        <f>VLOOKUP(P1781,Store_Dim!$A$2:$E$21,5,FALSE)</f>
        <v>Online</v>
      </c>
      <c r="U1781" s="11" t="s">
        <v>1906</v>
      </c>
      <c r="V1781" s="14">
        <f>VLOOKUP(Table1[[#This Row],[Sales_ID]],Sales!$A$2:$O$2001,2,FALSE)</f>
        <v>45885</v>
      </c>
      <c r="W1781" s="15">
        <f>VLOOKUP(Table1[[#This Row],[Sales_ID]],Sales!$A$2:$O$2001,12,FALSE)</f>
        <v>1</v>
      </c>
      <c r="X1781" s="16" t="str">
        <f>TEXT(VLOOKUP(Table1[[#This Row],[Sales_ID]],Sales!$A$2:$O$2001,13,FALSE),"₹#,##0")</f>
        <v>₹442</v>
      </c>
      <c r="Y1781" s="51">
        <f>VLOOKUP(Table1[[#This Row],[Sales_ID]],Sales!$A$2:$O$2001,14,FALSE)</f>
        <v>0.06</v>
      </c>
      <c r="Z1781" s="11" t="str">
        <f>VLOOKUP(Table1[[#This Row],[Sales_ID]],Sales!$A$2:$O$2001,10,FALSE)</f>
        <v>COD</v>
      </c>
      <c r="AA1781" s="50">
        <f>VLOOKUP(Table1[[#This Row],[Sales_ID]],Sales!$A$2:$O$2001,15,FALSE)</f>
        <v>415.73379999999997</v>
      </c>
    </row>
    <row r="1782" spans="1:27" x14ac:dyDescent="0.3">
      <c r="A1782" s="11" t="s">
        <v>1190</v>
      </c>
      <c r="B1782" s="11" t="str">
        <f>PROPER(VLOOKUP(A1782,Customer!$A$2:$J$501,9,FALSE))</f>
        <v>Erika Padilla</v>
      </c>
      <c r="C1782" s="11" t="str">
        <f>PROPER(VLOOKUP(A1782,Customer!$A$2:$H$501,3,FALSE))</f>
        <v>50</v>
      </c>
      <c r="D1782" s="11" t="str">
        <f>PROPER(VLOOKUP(A1782,Customer!$A$2:$H$501,4,FALSE))</f>
        <v>Male</v>
      </c>
      <c r="E1782" s="11" t="str">
        <f>PROPER(VLOOKUP(A1782,Customer!$A$2:$H$501,5,FALSE))</f>
        <v>Andrewsland</v>
      </c>
      <c r="F1782" s="11" t="str">
        <f>PROPER(VLOOKUP(A1782,Customer!$A$2:$H$501,6,FALSE))</f>
        <v>Alabama</v>
      </c>
      <c r="G1782" s="11" t="str">
        <f>VLOOKUP(A1782,Customer!$A$2:$H$501,7,FALSE)</f>
        <v>USA</v>
      </c>
      <c r="H1782" s="11" t="str">
        <f>PROPER(VLOOKUP(A1782,Customer!$A$1:$J$501,10,FALSE))</f>
        <v>Silver</v>
      </c>
      <c r="I1782" s="11" t="s">
        <v>1632</v>
      </c>
      <c r="J1782" s="11" t="str">
        <f>VLOOKUP(I1782, Product!$A$2:$H$501, 2,FALSE)</f>
        <v>Smart Home WiFi Camera</v>
      </c>
      <c r="K1782" s="11" t="str">
        <f>VLOOKUP(I1782,Product!$A$2:$H$501,3,FALSE)</f>
        <v>Electronics</v>
      </c>
      <c r="L1782" s="11" t="str">
        <f>VLOOKUP(I1782, Product!$A$2:$H$501, 4,FALSE)</f>
        <v>Accessories</v>
      </c>
      <c r="M1782" s="11" t="str">
        <f>VLOOKUP(I1782, Product!$A$2:$H$501,5,FALSE)</f>
        <v>Holmes LLC</v>
      </c>
      <c r="N1782" s="12">
        <f>VLOOKUP(I1782, Product!$A$2:$I$501,8,FALSE)</f>
        <v>450.71</v>
      </c>
      <c r="O1782" s="12">
        <f>VLOOKUP(I1782, Product!$A$2:$I$501,9,FALSE)</f>
        <v>389</v>
      </c>
      <c r="P1782" s="11" t="s">
        <v>1810</v>
      </c>
      <c r="Q1782" s="11" t="str">
        <f>VLOOKUP(P1782,Store_Dim!$A$2:$E$21,2,FALSE)</f>
        <v>Guerrero-Schmitt</v>
      </c>
      <c r="R1782" s="11" t="str">
        <f>VLOOKUP(P1782,Store_Dim!$A$2:$E$21,3,FALSE)</f>
        <v>East</v>
      </c>
      <c r="S1782" s="11" t="str">
        <f>VLOOKUP(P1782,Store_Dim!$A$2:$E$21,4,FALSE)</f>
        <v>East Stevechester</v>
      </c>
      <c r="T1782" s="11" t="str">
        <f>VLOOKUP(P1782,Store_Dim!$A$2:$E$21,5,FALSE)</f>
        <v>Flagship</v>
      </c>
      <c r="U1782" s="11" t="s">
        <v>2626</v>
      </c>
      <c r="V1782" s="14">
        <f>VLOOKUP(Table1[[#This Row],[Sales_ID]],Sales!$A$2:$O$2001,2,FALSE)</f>
        <v>45837</v>
      </c>
      <c r="W1782" s="15">
        <f>VLOOKUP(Table1[[#This Row],[Sales_ID]],Sales!$A$2:$O$2001,12,FALSE)</f>
        <v>2</v>
      </c>
      <c r="X1782" s="16" t="str">
        <f>TEXT(VLOOKUP(Table1[[#This Row],[Sales_ID]],Sales!$A$2:$O$2001,13,FALSE),"₹#,##0")</f>
        <v>₹953</v>
      </c>
      <c r="Y1782" s="51">
        <f>VLOOKUP(Table1[[#This Row],[Sales_ID]],Sales!$A$2:$O$2001,14,FALSE)</f>
        <v>0.1</v>
      </c>
      <c r="Z1782" s="11" t="str">
        <f>VLOOKUP(Table1[[#This Row],[Sales_ID]],Sales!$A$2:$O$2001,10,FALSE)</f>
        <v>COD</v>
      </c>
      <c r="AA1782" s="50">
        <f>VLOOKUP(Table1[[#This Row],[Sales_ID]],Sales!$A$2:$O$2001,15,FALSE)</f>
        <v>1715.8679999999999</v>
      </c>
    </row>
    <row r="1783" spans="1:27" x14ac:dyDescent="0.3">
      <c r="A1783" s="11" t="s">
        <v>1089</v>
      </c>
      <c r="B1783" s="11" t="str">
        <f>PROPER(VLOOKUP(A1783,Customer!$A$2:$J$501,9,FALSE))</f>
        <v>Justin Mason Dds</v>
      </c>
      <c r="C1783" s="11" t="str">
        <f>PROPER(VLOOKUP(A1783,Customer!$A$2:$H$501,3,FALSE))</f>
        <v>39</v>
      </c>
      <c r="D1783" s="11" t="str">
        <f>PROPER(VLOOKUP(A1783,Customer!$A$2:$H$501,4,FALSE))</f>
        <v>Female</v>
      </c>
      <c r="E1783" s="11" t="str">
        <f>PROPER(VLOOKUP(A1783,Customer!$A$2:$H$501,5,FALSE))</f>
        <v>Peggystad</v>
      </c>
      <c r="F1783" s="11" t="str">
        <f>PROPER(VLOOKUP(A1783,Customer!$A$2:$H$501,6,FALSE))</f>
        <v>Connecticut</v>
      </c>
      <c r="G1783" s="11" t="str">
        <f>VLOOKUP(A1783,Customer!$A$2:$H$501,7,FALSE)</f>
        <v>USA</v>
      </c>
      <c r="H1783" s="11" t="str">
        <f>PROPER(VLOOKUP(A1783,Customer!$A$1:$J$501,10,FALSE))</f>
        <v>Gold</v>
      </c>
      <c r="I1783" s="11" t="s">
        <v>1694</v>
      </c>
      <c r="J1783" s="11" t="str">
        <f>VLOOKUP(I1783, Product!$A$2:$H$501, 2,FALSE)</f>
        <v>Shin Guards – Adult</v>
      </c>
      <c r="K1783" s="11" t="str">
        <f>VLOOKUP(I1783,Product!$A$2:$H$501,3,FALSE)</f>
        <v>Sports</v>
      </c>
      <c r="L1783" s="11" t="str">
        <f>VLOOKUP(I1783, Product!$A$2:$H$501, 4,FALSE)</f>
        <v>Team Sports</v>
      </c>
      <c r="M1783" s="11" t="str">
        <f>VLOOKUP(I1783, Product!$A$2:$H$501,5,FALSE)</f>
        <v>French Ltd</v>
      </c>
      <c r="N1783" s="12">
        <f>VLOOKUP(I1783, Product!$A$2:$I$501,8,FALSE)</f>
        <v>107.06</v>
      </c>
      <c r="O1783" s="12">
        <f>VLOOKUP(I1783, Product!$A$2:$I$501,9,FALSE)</f>
        <v>359</v>
      </c>
      <c r="P1783" s="11" t="s">
        <v>1779</v>
      </c>
      <c r="Q1783" s="11" t="str">
        <f>VLOOKUP(P1783,Store_Dim!$A$2:$E$21,2,FALSE)</f>
        <v>Martinez-Mullins</v>
      </c>
      <c r="R1783" s="11" t="str">
        <f>VLOOKUP(P1783,Store_Dim!$A$2:$E$21,3,FALSE)</f>
        <v>South</v>
      </c>
      <c r="S1783" s="11" t="str">
        <f>VLOOKUP(P1783,Store_Dim!$A$2:$E$21,4,FALSE)</f>
        <v>Williamsfurt</v>
      </c>
      <c r="T1783" s="11" t="str">
        <f>VLOOKUP(P1783,Store_Dim!$A$2:$E$21,5,FALSE)</f>
        <v>Online</v>
      </c>
      <c r="U1783" s="11" t="s">
        <v>2627</v>
      </c>
      <c r="V1783" s="14">
        <f>VLOOKUP(Table1[[#This Row],[Sales_ID]],Sales!$A$2:$O$2001,2,FALSE)</f>
        <v>45277</v>
      </c>
      <c r="W1783" s="15">
        <f>VLOOKUP(Table1[[#This Row],[Sales_ID]],Sales!$A$2:$O$2001,12,FALSE)</f>
        <v>3</v>
      </c>
      <c r="X1783" s="16" t="str">
        <f>TEXT(VLOOKUP(Table1[[#This Row],[Sales_ID]],Sales!$A$2:$O$2001,13,FALSE),"₹#,##0")</f>
        <v>₹405</v>
      </c>
      <c r="Y1783" s="51">
        <f>VLOOKUP(Table1[[#This Row],[Sales_ID]],Sales!$A$2:$O$2001,14,FALSE)</f>
        <v>0.14000000000000001</v>
      </c>
      <c r="Z1783" s="11" t="str">
        <f>VLOOKUP(Table1[[#This Row],[Sales_ID]],Sales!$A$2:$O$2001,10,FALSE)</f>
        <v>COD</v>
      </c>
      <c r="AA1783" s="50">
        <f>VLOOKUP(Table1[[#This Row],[Sales_ID]],Sales!$A$2:$O$2001,15,FALSE)</f>
        <v>1045.2354</v>
      </c>
    </row>
    <row r="1784" spans="1:27" x14ac:dyDescent="0.3">
      <c r="A1784" s="11" t="s">
        <v>1065</v>
      </c>
      <c r="B1784" s="11" t="str">
        <f>PROPER(VLOOKUP(A1784,Customer!$A$2:$J$501,9,FALSE))</f>
        <v>Mrs. Susan Buckley</v>
      </c>
      <c r="C1784" s="11" t="str">
        <f>PROPER(VLOOKUP(A1784,Customer!$A$2:$H$501,3,FALSE))</f>
        <v>52</v>
      </c>
      <c r="D1784" s="11" t="str">
        <f>PROPER(VLOOKUP(A1784,Customer!$A$2:$H$501,4,FALSE))</f>
        <v>Female</v>
      </c>
      <c r="E1784" s="11" t="str">
        <f>PROPER(VLOOKUP(A1784,Customer!$A$2:$H$501,5,FALSE))</f>
        <v>Stevensbury</v>
      </c>
      <c r="F1784" s="11" t="str">
        <f>PROPER(VLOOKUP(A1784,Customer!$A$2:$H$501,6,FALSE))</f>
        <v>Arizona</v>
      </c>
      <c r="G1784" s="11" t="str">
        <f>VLOOKUP(A1784,Customer!$A$2:$H$501,7,FALSE)</f>
        <v>USA</v>
      </c>
      <c r="H1784" s="11" t="str">
        <f>PROPER(VLOOKUP(A1784,Customer!$A$1:$J$501,10,FALSE))</f>
        <v>Platinum</v>
      </c>
      <c r="I1784" s="11" t="s">
        <v>1549</v>
      </c>
      <c r="J1784" s="11" t="str">
        <f>VLOOKUP(I1784, Product!$A$2:$H$501, 2,FALSE)</f>
        <v>Women's Casual Hoodie</v>
      </c>
      <c r="K1784" s="11" t="str">
        <f>VLOOKUP(I1784,Product!$A$2:$H$501,3,FALSE)</f>
        <v>Clothing</v>
      </c>
      <c r="L1784" s="11" t="str">
        <f>VLOOKUP(I1784, Product!$A$2:$H$501, 4,FALSE)</f>
        <v>Outerwear</v>
      </c>
      <c r="M1784" s="11" t="str">
        <f>VLOOKUP(I1784, Product!$A$2:$H$501,5,FALSE)</f>
        <v>Sims Inc</v>
      </c>
      <c r="N1784" s="12">
        <f>VLOOKUP(I1784, Product!$A$2:$I$501,8,FALSE)</f>
        <v>265.73266666666666</v>
      </c>
      <c r="O1784" s="12">
        <f>VLOOKUP(I1784, Product!$A$2:$I$501,9,FALSE)</f>
        <v>352</v>
      </c>
      <c r="P1784" s="11" t="s">
        <v>1769</v>
      </c>
      <c r="Q1784" s="11" t="str">
        <f>VLOOKUP(P1784,Store_Dim!$A$2:$E$21,2,FALSE)</f>
        <v>Alexander Group</v>
      </c>
      <c r="R1784" s="11" t="str">
        <f>VLOOKUP(P1784,Store_Dim!$A$2:$E$21,3,FALSE)</f>
        <v>South</v>
      </c>
      <c r="S1784" s="11" t="str">
        <f>VLOOKUP(P1784,Store_Dim!$A$2:$E$21,4,FALSE)</f>
        <v>Port Sharon</v>
      </c>
      <c r="T1784" s="11" t="str">
        <f>VLOOKUP(P1784,Store_Dim!$A$2:$E$21,5,FALSE)</f>
        <v>Online</v>
      </c>
      <c r="U1784" s="11" t="s">
        <v>2628</v>
      </c>
      <c r="V1784" s="14">
        <f>VLOOKUP(Table1[[#This Row],[Sales_ID]],Sales!$A$2:$O$2001,2,FALSE)</f>
        <v>45248</v>
      </c>
      <c r="W1784" s="15">
        <f>VLOOKUP(Table1[[#This Row],[Sales_ID]],Sales!$A$2:$O$2001,12,FALSE)</f>
        <v>2</v>
      </c>
      <c r="X1784" s="16" t="str">
        <f>TEXT(VLOOKUP(Table1[[#This Row],[Sales_ID]],Sales!$A$2:$O$2001,13,FALSE),"₹#,##0")</f>
        <v>₹334</v>
      </c>
      <c r="Y1784" s="51">
        <f>VLOOKUP(Table1[[#This Row],[Sales_ID]],Sales!$A$2:$O$2001,14,FALSE)</f>
        <v>0.26</v>
      </c>
      <c r="Z1784" s="11" t="str">
        <f>VLOOKUP(Table1[[#This Row],[Sales_ID]],Sales!$A$2:$O$2001,10,FALSE)</f>
        <v>PayPal</v>
      </c>
      <c r="AA1784" s="50">
        <f>VLOOKUP(Table1[[#This Row],[Sales_ID]],Sales!$A$2:$O$2001,15,FALSE)</f>
        <v>494.0684</v>
      </c>
    </row>
    <row r="1785" spans="1:27" x14ac:dyDescent="0.3">
      <c r="A1785" s="11" t="s">
        <v>1047</v>
      </c>
      <c r="B1785" s="11" t="str">
        <f>PROPER(VLOOKUP(A1785,Customer!$A$2:$J$501,9,FALSE))</f>
        <v>Teresa Johnson</v>
      </c>
      <c r="C1785" s="11" t="str">
        <f>PROPER(VLOOKUP(A1785,Customer!$A$2:$H$501,3,FALSE))</f>
        <v>64</v>
      </c>
      <c r="D1785" s="11" t="str">
        <f>PROPER(VLOOKUP(A1785,Customer!$A$2:$H$501,4,FALSE))</f>
        <v>Female</v>
      </c>
      <c r="E1785" s="11" t="str">
        <f>PROPER(VLOOKUP(A1785,Customer!$A$2:$H$501,5,FALSE))</f>
        <v>Johnsonbury</v>
      </c>
      <c r="F1785" s="11" t="str">
        <f>PROPER(VLOOKUP(A1785,Customer!$A$2:$H$501,6,FALSE))</f>
        <v>Georgia</v>
      </c>
      <c r="G1785" s="11" t="str">
        <f>VLOOKUP(A1785,Customer!$A$2:$H$501,7,FALSE)</f>
        <v>USA</v>
      </c>
      <c r="H1785" s="11" t="str">
        <f>PROPER(VLOOKUP(A1785,Customer!$A$1:$J$501,10,FALSE))</f>
        <v>Gold</v>
      </c>
      <c r="I1785" s="11" t="s">
        <v>1730</v>
      </c>
      <c r="J1785" s="11" t="str">
        <f>VLOOKUP(I1785, Product!$A$2:$H$501, 2,FALSE)</f>
        <v>Women's High Heels</v>
      </c>
      <c r="K1785" s="11" t="str">
        <f>VLOOKUP(I1785,Product!$A$2:$H$501,3,FALSE)</f>
        <v>Clothing</v>
      </c>
      <c r="L1785" s="11" t="str">
        <f>VLOOKUP(I1785, Product!$A$2:$H$501, 4,FALSE)</f>
        <v>Footwear</v>
      </c>
      <c r="M1785" s="11" t="str">
        <f>VLOOKUP(I1785, Product!$A$2:$H$501,5,FALSE)</f>
        <v>Smith-Charles</v>
      </c>
      <c r="N1785" s="12">
        <f>VLOOKUP(I1785, Product!$A$2:$I$501,8,FALSE)</f>
        <v>438.25</v>
      </c>
      <c r="O1785" s="12">
        <f>VLOOKUP(I1785, Product!$A$2:$I$501,9,FALSE)</f>
        <v>496</v>
      </c>
      <c r="P1785" s="11" t="s">
        <v>1766</v>
      </c>
      <c r="Q1785" s="11" t="str">
        <f>VLOOKUP(P1785,Store_Dim!$A$2:$E$21,2,FALSE)</f>
        <v>Johnson-Wright</v>
      </c>
      <c r="R1785" s="11" t="str">
        <f>VLOOKUP(P1785,Store_Dim!$A$2:$E$21,3,FALSE)</f>
        <v>North</v>
      </c>
      <c r="S1785" s="11" t="str">
        <f>VLOOKUP(P1785,Store_Dim!$A$2:$E$21,4,FALSE)</f>
        <v>Hoodberg</v>
      </c>
      <c r="T1785" s="11" t="str">
        <f>VLOOKUP(P1785,Store_Dim!$A$2:$E$21,5,FALSE)</f>
        <v>Outlet</v>
      </c>
      <c r="U1785" s="11" t="s">
        <v>2629</v>
      </c>
      <c r="V1785" s="14">
        <f>VLOOKUP(Table1[[#This Row],[Sales_ID]],Sales!$A$2:$O$2001,2,FALSE)</f>
        <v>45741</v>
      </c>
      <c r="W1785" s="15">
        <f>VLOOKUP(Table1[[#This Row],[Sales_ID]],Sales!$A$2:$O$2001,12,FALSE)</f>
        <v>2</v>
      </c>
      <c r="X1785" s="16" t="str">
        <f>TEXT(VLOOKUP(Table1[[#This Row],[Sales_ID]],Sales!$A$2:$O$2001,13,FALSE),"₹#,##0")</f>
        <v>₹727</v>
      </c>
      <c r="Y1785" s="51">
        <f>VLOOKUP(Table1[[#This Row],[Sales_ID]],Sales!$A$2:$O$2001,14,FALSE)</f>
        <v>0.22</v>
      </c>
      <c r="Z1785" s="11" t="str">
        <f>VLOOKUP(Table1[[#This Row],[Sales_ID]],Sales!$A$2:$O$2001,10,FALSE)</f>
        <v>PayPal</v>
      </c>
      <c r="AA1785" s="50">
        <f>VLOOKUP(Table1[[#This Row],[Sales_ID]],Sales!$A$2:$O$2001,15,FALSE)</f>
        <v>1134.4007999999999</v>
      </c>
    </row>
    <row r="1786" spans="1:27" x14ac:dyDescent="0.3">
      <c r="A1786" s="11" t="s">
        <v>966</v>
      </c>
      <c r="B1786" s="11" t="str">
        <f>PROPER(VLOOKUP(A1786,Customer!$A$2:$J$501,9,FALSE))</f>
        <v>Angela Robinson</v>
      </c>
      <c r="C1786" s="11" t="str">
        <f>PROPER(VLOOKUP(A1786,Customer!$A$2:$H$501,3,FALSE))</f>
        <v>44</v>
      </c>
      <c r="D1786" s="11" t="str">
        <f>PROPER(VLOOKUP(A1786,Customer!$A$2:$H$501,4,FALSE))</f>
        <v>Male</v>
      </c>
      <c r="E1786" s="11" t="str">
        <f>PROPER(VLOOKUP(A1786,Customer!$A$2:$H$501,5,FALSE))</f>
        <v>New Nicholasstad</v>
      </c>
      <c r="F1786" s="11" t="str">
        <f>PROPER(VLOOKUP(A1786,Customer!$A$2:$H$501,6,FALSE))</f>
        <v>Tennessee</v>
      </c>
      <c r="G1786" s="11" t="str">
        <f>VLOOKUP(A1786,Customer!$A$2:$H$501,7,FALSE)</f>
        <v>USA</v>
      </c>
      <c r="H1786" s="11" t="str">
        <f>PROPER(VLOOKUP(A1786,Customer!$A$1:$J$501,10,FALSE))</f>
        <v>Platinum</v>
      </c>
      <c r="I1786" s="11" t="s">
        <v>1555</v>
      </c>
      <c r="J1786" s="11" t="str">
        <f>VLOOKUP(I1786, Product!$A$2:$H$501, 2,FALSE)</f>
        <v>Men's Leather Belt</v>
      </c>
      <c r="K1786" s="11" t="str">
        <f>VLOOKUP(I1786,Product!$A$2:$H$501,3,FALSE)</f>
        <v>Clothing</v>
      </c>
      <c r="L1786" s="11" t="str">
        <f>VLOOKUP(I1786, Product!$A$2:$H$501, 4,FALSE)</f>
        <v>Accessories</v>
      </c>
      <c r="M1786" s="11" t="str">
        <f>VLOOKUP(I1786, Product!$A$2:$H$501,5,FALSE)</f>
        <v>Baldwin, Garza and Gonzalez</v>
      </c>
      <c r="N1786" s="12">
        <f>VLOOKUP(I1786, Product!$A$2:$I$501,8,FALSE)</f>
        <v>261</v>
      </c>
      <c r="O1786" s="12">
        <f>VLOOKUP(I1786, Product!$A$2:$I$501,9,FALSE)</f>
        <v>59</v>
      </c>
      <c r="P1786" s="11" t="s">
        <v>1789</v>
      </c>
      <c r="Q1786" s="11" t="str">
        <f>VLOOKUP(P1786,Store_Dim!$A$2:$E$21,2,FALSE)</f>
        <v>Hill, Wagner and Ballard</v>
      </c>
      <c r="R1786" s="11" t="str">
        <f>VLOOKUP(P1786,Store_Dim!$A$2:$E$21,3,FALSE)</f>
        <v>East</v>
      </c>
      <c r="S1786" s="11" t="str">
        <f>VLOOKUP(P1786,Store_Dim!$A$2:$E$21,4,FALSE)</f>
        <v>East Davidville</v>
      </c>
      <c r="T1786" s="11" t="str">
        <f>VLOOKUP(P1786,Store_Dim!$A$2:$E$21,5,FALSE)</f>
        <v>Online</v>
      </c>
      <c r="U1786" s="11" t="s">
        <v>2630</v>
      </c>
      <c r="V1786" s="14">
        <f>VLOOKUP(Table1[[#This Row],[Sales_ID]],Sales!$A$2:$O$2001,2,FALSE)</f>
        <v>45778</v>
      </c>
      <c r="W1786" s="15">
        <f>VLOOKUP(Table1[[#This Row],[Sales_ID]],Sales!$A$2:$O$2001,12,FALSE)</f>
        <v>2</v>
      </c>
      <c r="X1786" s="16" t="str">
        <f>TEXT(VLOOKUP(Table1[[#This Row],[Sales_ID]],Sales!$A$2:$O$2001,13,FALSE),"₹#,##0")</f>
        <v>₹516</v>
      </c>
      <c r="Y1786" s="51">
        <f>VLOOKUP(Table1[[#This Row],[Sales_ID]],Sales!$A$2:$O$2001,14,FALSE)</f>
        <v>0.19</v>
      </c>
      <c r="Z1786" s="11" t="str">
        <f>VLOOKUP(Table1[[#This Row],[Sales_ID]],Sales!$A$2:$O$2001,10,FALSE)</f>
        <v>COD</v>
      </c>
      <c r="AA1786" s="50">
        <f>VLOOKUP(Table1[[#This Row],[Sales_ID]],Sales!$A$2:$O$2001,15,FALSE)</f>
        <v>835.95240000000001</v>
      </c>
    </row>
    <row r="1787" spans="1:27" x14ac:dyDescent="0.3">
      <c r="A1787" s="11" t="s">
        <v>932</v>
      </c>
      <c r="B1787" s="11" t="str">
        <f>PROPER(VLOOKUP(A1787,Customer!$A$2:$J$501,9,FALSE))</f>
        <v>Lisa Chandler</v>
      </c>
      <c r="C1787" s="11" t="str">
        <f>PROPER(VLOOKUP(A1787,Customer!$A$2:$H$501,3,FALSE))</f>
        <v>29</v>
      </c>
      <c r="D1787" s="11" t="str">
        <f>PROPER(VLOOKUP(A1787,Customer!$A$2:$H$501,4,FALSE))</f>
        <v>Male</v>
      </c>
      <c r="E1787" s="11" t="str">
        <f>PROPER(VLOOKUP(A1787,Customer!$A$2:$H$501,5,FALSE))</f>
        <v>Port Richard</v>
      </c>
      <c r="F1787" s="11" t="str">
        <f>PROPER(VLOOKUP(A1787,Customer!$A$2:$H$501,6,FALSE))</f>
        <v>Montana</v>
      </c>
      <c r="G1787" s="11" t="str">
        <f>VLOOKUP(A1787,Customer!$A$2:$H$501,7,FALSE)</f>
        <v>USA</v>
      </c>
      <c r="H1787" s="11" t="str">
        <f>PROPER(VLOOKUP(A1787,Customer!$A$1:$J$501,10,FALSE))</f>
        <v>Platinum</v>
      </c>
      <c r="I1787" s="11" t="s">
        <v>1632</v>
      </c>
      <c r="J1787" s="11" t="str">
        <f>VLOOKUP(I1787, Product!$A$2:$H$501, 2,FALSE)</f>
        <v>Smart Home WiFi Camera</v>
      </c>
      <c r="K1787" s="11" t="str">
        <f>VLOOKUP(I1787,Product!$A$2:$H$501,3,FALSE)</f>
        <v>Electronics</v>
      </c>
      <c r="L1787" s="11" t="str">
        <f>VLOOKUP(I1787, Product!$A$2:$H$501, 4,FALSE)</f>
        <v>Accessories</v>
      </c>
      <c r="M1787" s="11" t="str">
        <f>VLOOKUP(I1787, Product!$A$2:$H$501,5,FALSE)</f>
        <v>Holmes LLC</v>
      </c>
      <c r="N1787" s="12">
        <f>VLOOKUP(I1787, Product!$A$2:$I$501,8,FALSE)</f>
        <v>450.71</v>
      </c>
      <c r="O1787" s="12">
        <f>VLOOKUP(I1787, Product!$A$2:$I$501,9,FALSE)</f>
        <v>389</v>
      </c>
      <c r="P1787" s="11" t="s">
        <v>1792</v>
      </c>
      <c r="Q1787" s="11" t="str">
        <f>VLOOKUP(P1787,Store_Dim!$A$2:$E$21,2,FALSE)</f>
        <v>Aguirre-Keller</v>
      </c>
      <c r="R1787" s="11" t="str">
        <f>VLOOKUP(P1787,Store_Dim!$A$2:$E$21,3,FALSE)</f>
        <v>South</v>
      </c>
      <c r="S1787" s="11" t="str">
        <f>VLOOKUP(P1787,Store_Dim!$A$2:$E$21,4,FALSE)</f>
        <v>Lake Michael</v>
      </c>
      <c r="T1787" s="11" t="str">
        <f>VLOOKUP(P1787,Store_Dim!$A$2:$E$21,5,FALSE)</f>
        <v>Online</v>
      </c>
      <c r="U1787" s="11" t="s">
        <v>2631</v>
      </c>
      <c r="V1787" s="14">
        <f>VLOOKUP(Table1[[#This Row],[Sales_ID]],Sales!$A$2:$O$2001,2,FALSE)</f>
        <v>45361</v>
      </c>
      <c r="W1787" s="15">
        <f>VLOOKUP(Table1[[#This Row],[Sales_ID]],Sales!$A$2:$O$2001,12,FALSE)</f>
        <v>2</v>
      </c>
      <c r="X1787" s="16" t="str">
        <f>TEXT(VLOOKUP(Table1[[#This Row],[Sales_ID]],Sales!$A$2:$O$2001,13,FALSE),"₹#,##0")</f>
        <v>₹706</v>
      </c>
      <c r="Y1787" s="51">
        <f>VLOOKUP(Table1[[#This Row],[Sales_ID]],Sales!$A$2:$O$2001,14,FALSE)</f>
        <v>0.28000000000000003</v>
      </c>
      <c r="Z1787" s="11" t="str">
        <f>VLOOKUP(Table1[[#This Row],[Sales_ID]],Sales!$A$2:$O$2001,10,FALSE)</f>
        <v>Credit Card</v>
      </c>
      <c r="AA1787" s="50">
        <f>VLOOKUP(Table1[[#This Row],[Sales_ID]],Sales!$A$2:$O$2001,15,FALSE)</f>
        <v>1016.0784</v>
      </c>
    </row>
    <row r="1788" spans="1:27" x14ac:dyDescent="0.3">
      <c r="A1788" s="11" t="s">
        <v>875</v>
      </c>
      <c r="B1788" s="11" t="str">
        <f>PROPER(VLOOKUP(A1788,Customer!$A$2:$J$501,9,FALSE))</f>
        <v>Shannon Miller</v>
      </c>
      <c r="C1788" s="11" t="str">
        <f>PROPER(VLOOKUP(A1788,Customer!$A$2:$H$501,3,FALSE))</f>
        <v>22</v>
      </c>
      <c r="D1788" s="11" t="str">
        <f>PROPER(VLOOKUP(A1788,Customer!$A$2:$H$501,4,FALSE))</f>
        <v>Male</v>
      </c>
      <c r="E1788" s="11" t="str">
        <f>PROPER(VLOOKUP(A1788,Customer!$A$2:$H$501,5,FALSE))</f>
        <v>North Austinport</v>
      </c>
      <c r="F1788" s="11" t="str">
        <f>PROPER(VLOOKUP(A1788,Customer!$A$2:$H$501,6,FALSE))</f>
        <v>Kentucky</v>
      </c>
      <c r="G1788" s="11" t="str">
        <f>VLOOKUP(A1788,Customer!$A$2:$H$501,7,FALSE)</f>
        <v>USA</v>
      </c>
      <c r="H1788" s="11" t="str">
        <f>PROPER(VLOOKUP(A1788,Customer!$A$1:$J$501,10,FALSE))</f>
        <v>Gold</v>
      </c>
      <c r="I1788" s="11" t="s">
        <v>1716</v>
      </c>
      <c r="J1788" s="11" t="str">
        <f>VLOOKUP(I1788, Product!$A$2:$H$501, 2,FALSE)</f>
        <v>Wooden Bookshelf</v>
      </c>
      <c r="K1788" s="11" t="str">
        <f>VLOOKUP(I1788,Product!$A$2:$H$501,3,FALSE)</f>
        <v>Home</v>
      </c>
      <c r="L1788" s="11" t="str">
        <f>VLOOKUP(I1788, Product!$A$2:$H$501, 4,FALSE)</f>
        <v>Furniture</v>
      </c>
      <c r="M1788" s="11" t="str">
        <f>VLOOKUP(I1788, Product!$A$2:$H$501,5,FALSE)</f>
        <v>Collins-Stephenson</v>
      </c>
      <c r="N1788" s="12">
        <f>VLOOKUP(I1788, Product!$A$2:$I$501,8,FALSE)</f>
        <v>388.46</v>
      </c>
      <c r="O1788" s="12">
        <f>VLOOKUP(I1788, Product!$A$2:$I$501,9,FALSE)</f>
        <v>208</v>
      </c>
      <c r="P1788" s="11" t="s">
        <v>1782</v>
      </c>
      <c r="Q1788" s="11" t="str">
        <f>VLOOKUP(P1788,Store_Dim!$A$2:$E$21,2,FALSE)</f>
        <v>Bean, Jones and Park</v>
      </c>
      <c r="R1788" s="11" t="str">
        <f>VLOOKUP(P1788,Store_Dim!$A$2:$E$21,3,FALSE)</f>
        <v>West</v>
      </c>
      <c r="S1788" s="11" t="str">
        <f>VLOOKUP(P1788,Store_Dim!$A$2:$E$21,4,FALSE)</f>
        <v>Thompsonborough</v>
      </c>
      <c r="T1788" s="11" t="str">
        <f>VLOOKUP(P1788,Store_Dim!$A$2:$E$21,5,FALSE)</f>
        <v>Online</v>
      </c>
      <c r="U1788" s="11" t="s">
        <v>2632</v>
      </c>
      <c r="V1788" s="14">
        <f>VLOOKUP(Table1[[#This Row],[Sales_ID]],Sales!$A$2:$O$2001,2,FALSE)</f>
        <v>45414</v>
      </c>
      <c r="W1788" s="15">
        <f>VLOOKUP(Table1[[#This Row],[Sales_ID]],Sales!$A$2:$O$2001,12,FALSE)</f>
        <v>3</v>
      </c>
      <c r="X1788" s="16" t="str">
        <f>TEXT(VLOOKUP(Table1[[#This Row],[Sales_ID]],Sales!$A$2:$O$2001,13,FALSE),"₹#,##0")</f>
        <v>₹654</v>
      </c>
      <c r="Y1788" s="51">
        <f>VLOOKUP(Table1[[#This Row],[Sales_ID]],Sales!$A$2:$O$2001,14,FALSE)</f>
        <v>0.18</v>
      </c>
      <c r="Z1788" s="11" t="str">
        <f>VLOOKUP(Table1[[#This Row],[Sales_ID]],Sales!$A$2:$O$2001,10,FALSE)</f>
        <v>COD</v>
      </c>
      <c r="AA1788" s="50">
        <f>VLOOKUP(Table1[[#This Row],[Sales_ID]],Sales!$A$2:$O$2001,15,FALSE)</f>
        <v>1609.9962</v>
      </c>
    </row>
    <row r="1789" spans="1:27" x14ac:dyDescent="0.3">
      <c r="A1789" s="11" t="s">
        <v>568</v>
      </c>
      <c r="B1789" s="11" t="str">
        <f>PROPER(VLOOKUP(A1789,Customer!$A$2:$J$501,9,FALSE))</f>
        <v>Amy Wilson</v>
      </c>
      <c r="C1789" s="11" t="str">
        <f>PROPER(VLOOKUP(A1789,Customer!$A$2:$H$501,3,FALSE))</f>
        <v>44</v>
      </c>
      <c r="D1789" s="11" t="str">
        <f>PROPER(VLOOKUP(A1789,Customer!$A$2:$H$501,4,FALSE))</f>
        <v>Female</v>
      </c>
      <c r="E1789" s="11" t="str">
        <f>PROPER(VLOOKUP(A1789,Customer!$A$2:$H$501,5,FALSE))</f>
        <v>Morrisburgh</v>
      </c>
      <c r="F1789" s="11" t="str">
        <f>PROPER(VLOOKUP(A1789,Customer!$A$2:$H$501,6,FALSE))</f>
        <v>Indiana</v>
      </c>
      <c r="G1789" s="11" t="str">
        <f>VLOOKUP(A1789,Customer!$A$2:$H$501,7,FALSE)</f>
        <v>USA</v>
      </c>
      <c r="H1789" s="11" t="str">
        <f>PROPER(VLOOKUP(A1789,Customer!$A$1:$J$501,10,FALSE))</f>
        <v>Platinum</v>
      </c>
      <c r="I1789" s="11" t="s">
        <v>1724</v>
      </c>
      <c r="J1789" s="11" t="str">
        <f>VLOOKUP(I1789, Product!$A$2:$H$501, 2,FALSE)</f>
        <v>Sports Wrist Sweatbands</v>
      </c>
      <c r="K1789" s="11" t="str">
        <f>VLOOKUP(I1789,Product!$A$2:$H$501,3,FALSE)</f>
        <v>Sports</v>
      </c>
      <c r="L1789" s="11" t="str">
        <f>VLOOKUP(I1789, Product!$A$2:$H$501, 4,FALSE)</f>
        <v>Accessories</v>
      </c>
      <c r="M1789" s="11" t="str">
        <f>VLOOKUP(I1789, Product!$A$2:$H$501,5,FALSE)</f>
        <v>Olsen-Daniels</v>
      </c>
      <c r="N1789" s="12">
        <f>VLOOKUP(I1789, Product!$A$2:$I$501,8,FALSE)</f>
        <v>131.24</v>
      </c>
      <c r="O1789" s="12">
        <f>VLOOKUP(I1789, Product!$A$2:$I$501,9,FALSE)</f>
        <v>232</v>
      </c>
      <c r="P1789" s="11" t="s">
        <v>1801</v>
      </c>
      <c r="Q1789" s="11" t="str">
        <f>VLOOKUP(P1789,Store_Dim!$A$2:$E$21,2,FALSE)</f>
        <v>Shelton PLC</v>
      </c>
      <c r="R1789" s="11" t="str">
        <f>VLOOKUP(P1789,Store_Dim!$A$2:$E$21,3,FALSE)</f>
        <v>North</v>
      </c>
      <c r="S1789" s="11" t="str">
        <f>VLOOKUP(P1789,Store_Dim!$A$2:$E$21,4,FALSE)</f>
        <v>East Jenniferstad</v>
      </c>
      <c r="T1789" s="11" t="str">
        <f>VLOOKUP(P1789,Store_Dim!$A$2:$E$21,5,FALSE)</f>
        <v>Flagship</v>
      </c>
      <c r="U1789" s="11" t="s">
        <v>2633</v>
      </c>
      <c r="V1789" s="14">
        <f>VLOOKUP(Table1[[#This Row],[Sales_ID]],Sales!$A$2:$O$2001,2,FALSE)</f>
        <v>45734</v>
      </c>
      <c r="W1789" s="15">
        <f>VLOOKUP(Table1[[#This Row],[Sales_ID]],Sales!$A$2:$O$2001,12,FALSE)</f>
        <v>2</v>
      </c>
      <c r="X1789" s="16" t="str">
        <f>TEXT(VLOOKUP(Table1[[#This Row],[Sales_ID]],Sales!$A$2:$O$2001,13,FALSE),"₹#,##0")</f>
        <v>₹315</v>
      </c>
      <c r="Y1789" s="51">
        <f>VLOOKUP(Table1[[#This Row],[Sales_ID]],Sales!$A$2:$O$2001,14,FALSE)</f>
        <v>0.23</v>
      </c>
      <c r="Z1789" s="11" t="str">
        <f>VLOOKUP(Table1[[#This Row],[Sales_ID]],Sales!$A$2:$O$2001,10,FALSE)</f>
        <v>Credit Card</v>
      </c>
      <c r="AA1789" s="50">
        <f>VLOOKUP(Table1[[#This Row],[Sales_ID]],Sales!$A$2:$O$2001,15,FALSE)</f>
        <v>485.51580000000001</v>
      </c>
    </row>
    <row r="1790" spans="1:27" x14ac:dyDescent="0.3">
      <c r="A1790" s="11" t="s">
        <v>719</v>
      </c>
      <c r="B1790" s="11" t="str">
        <f>PROPER(VLOOKUP(A1790,Customer!$A$2:$J$501,9,FALSE))</f>
        <v>Alejandro Doyle</v>
      </c>
      <c r="C1790" s="11" t="str">
        <f>PROPER(VLOOKUP(A1790,Customer!$A$2:$H$501,3,FALSE))</f>
        <v>35</v>
      </c>
      <c r="D1790" s="11" t="str">
        <f>PROPER(VLOOKUP(A1790,Customer!$A$2:$H$501,4,FALSE))</f>
        <v>Male</v>
      </c>
      <c r="E1790" s="11" t="str">
        <f>PROPER(VLOOKUP(A1790,Customer!$A$2:$H$501,5,FALSE))</f>
        <v>East Crystalton</v>
      </c>
      <c r="F1790" s="11" t="str">
        <f>PROPER(VLOOKUP(A1790,Customer!$A$2:$H$501,6,FALSE))</f>
        <v>New Mexico</v>
      </c>
      <c r="G1790" s="11" t="str">
        <f>VLOOKUP(A1790,Customer!$A$2:$H$501,7,FALSE)</f>
        <v>USA</v>
      </c>
      <c r="H1790" s="11" t="str">
        <f>PROPER(VLOOKUP(A1790,Customer!$A$1:$J$501,10,FALSE))</f>
        <v>Platinum</v>
      </c>
      <c r="I1790" s="11" t="s">
        <v>1604</v>
      </c>
      <c r="J1790" s="11" t="str">
        <f>VLOOKUP(I1790, Product!$A$2:$H$501, 2,FALSE)</f>
        <v>Sports Stopwatch Timer</v>
      </c>
      <c r="K1790" s="11" t="str">
        <f>VLOOKUP(I1790,Product!$A$2:$H$501,3,FALSE)</f>
        <v>Sports</v>
      </c>
      <c r="L1790" s="11" t="str">
        <f>VLOOKUP(I1790, Product!$A$2:$H$501, 4,FALSE)</f>
        <v>Accessories</v>
      </c>
      <c r="M1790" s="11" t="str">
        <f>VLOOKUP(I1790, Product!$A$2:$H$501,5,FALSE)</f>
        <v>Burns-Hansen</v>
      </c>
      <c r="N1790" s="12">
        <f>VLOOKUP(I1790, Product!$A$2:$I$501,8,FALSE)</f>
        <v>38.76</v>
      </c>
      <c r="O1790" s="12">
        <f>VLOOKUP(I1790, Product!$A$2:$I$501,9,FALSE)</f>
        <v>137</v>
      </c>
      <c r="P1790" s="11" t="s">
        <v>1761</v>
      </c>
      <c r="Q1790" s="11" t="str">
        <f>VLOOKUP(P1790,Store_Dim!$A$2:$E$21,2,FALSE)</f>
        <v>Black-Horn</v>
      </c>
      <c r="R1790" s="11" t="str">
        <f>VLOOKUP(P1790,Store_Dim!$A$2:$E$21,3,FALSE)</f>
        <v>South</v>
      </c>
      <c r="S1790" s="11" t="str">
        <f>VLOOKUP(P1790,Store_Dim!$A$2:$E$21,4,FALSE)</f>
        <v>North Nancyview</v>
      </c>
      <c r="T1790" s="11" t="str">
        <f>VLOOKUP(P1790,Store_Dim!$A$2:$E$21,5,FALSE)</f>
        <v>Outlet</v>
      </c>
      <c r="U1790" s="11" t="s">
        <v>2634</v>
      </c>
      <c r="V1790" s="14">
        <f>VLOOKUP(Table1[[#This Row],[Sales_ID]],Sales!$A$2:$O$2001,2,FALSE)</f>
        <v>45623</v>
      </c>
      <c r="W1790" s="15">
        <f>VLOOKUP(Table1[[#This Row],[Sales_ID]],Sales!$A$2:$O$2001,12,FALSE)</f>
        <v>1</v>
      </c>
      <c r="X1790" s="16" t="str">
        <f>TEXT(VLOOKUP(Table1[[#This Row],[Sales_ID]],Sales!$A$2:$O$2001,13,FALSE),"₹#,##0")</f>
        <v>₹974</v>
      </c>
      <c r="Y1790" s="51">
        <f>VLOOKUP(Table1[[#This Row],[Sales_ID]],Sales!$A$2:$O$2001,14,FALSE)</f>
        <v>0.05</v>
      </c>
      <c r="Z1790" s="11" t="str">
        <f>VLOOKUP(Table1[[#This Row],[Sales_ID]],Sales!$A$2:$O$2001,10,FALSE)</f>
        <v>Credit Card</v>
      </c>
      <c r="AA1790" s="50">
        <f>VLOOKUP(Table1[[#This Row],[Sales_ID]],Sales!$A$2:$O$2001,15,FALSE)</f>
        <v>925.74649999999997</v>
      </c>
    </row>
    <row r="1791" spans="1:27" x14ac:dyDescent="0.3">
      <c r="A1791" s="11" t="s">
        <v>247</v>
      </c>
      <c r="B1791" s="11" t="str">
        <f>PROPER(VLOOKUP(A1791,Customer!$A$2:$J$501,9,FALSE))</f>
        <v>Amber Mcclain</v>
      </c>
      <c r="C1791" s="11" t="str">
        <f>PROPER(VLOOKUP(A1791,Customer!$A$2:$H$501,3,FALSE))</f>
        <v>58</v>
      </c>
      <c r="D1791" s="11" t="str">
        <f>PROPER(VLOOKUP(A1791,Customer!$A$2:$H$501,4,FALSE))</f>
        <v>Male</v>
      </c>
      <c r="E1791" s="11" t="str">
        <f>PROPER(VLOOKUP(A1791,Customer!$A$2:$H$501,5,FALSE))</f>
        <v>Brendaburgh</v>
      </c>
      <c r="F1791" s="11" t="str">
        <f>PROPER(VLOOKUP(A1791,Customer!$A$2:$H$501,6,FALSE))</f>
        <v>Florida</v>
      </c>
      <c r="G1791" s="11" t="str">
        <f>VLOOKUP(A1791,Customer!$A$2:$H$501,7,FALSE)</f>
        <v>USA</v>
      </c>
      <c r="H1791" s="11" t="str">
        <f>PROPER(VLOOKUP(A1791,Customer!$A$1:$J$501,10,FALSE))</f>
        <v>Silver</v>
      </c>
      <c r="I1791" s="11" t="s">
        <v>1549</v>
      </c>
      <c r="J1791" s="11" t="str">
        <f>VLOOKUP(I1791, Product!$A$2:$H$501, 2,FALSE)</f>
        <v>Women's Casual Hoodie</v>
      </c>
      <c r="K1791" s="11" t="str">
        <f>VLOOKUP(I1791,Product!$A$2:$H$501,3,FALSE)</f>
        <v>Clothing</v>
      </c>
      <c r="L1791" s="11" t="str">
        <f>VLOOKUP(I1791, Product!$A$2:$H$501, 4,FALSE)</f>
        <v>Outerwear</v>
      </c>
      <c r="M1791" s="11" t="str">
        <f>VLOOKUP(I1791, Product!$A$2:$H$501,5,FALSE)</f>
        <v>Sims Inc</v>
      </c>
      <c r="N1791" s="12">
        <f>VLOOKUP(I1791, Product!$A$2:$I$501,8,FALSE)</f>
        <v>265.73266666666666</v>
      </c>
      <c r="O1791" s="12">
        <f>VLOOKUP(I1791, Product!$A$2:$I$501,9,FALSE)</f>
        <v>352</v>
      </c>
      <c r="P1791" s="11" t="s">
        <v>1769</v>
      </c>
      <c r="Q1791" s="11" t="str">
        <f>VLOOKUP(P1791,Store_Dim!$A$2:$E$21,2,FALSE)</f>
        <v>Alexander Group</v>
      </c>
      <c r="R1791" s="11" t="str">
        <f>VLOOKUP(P1791,Store_Dim!$A$2:$E$21,3,FALSE)</f>
        <v>South</v>
      </c>
      <c r="S1791" s="11" t="str">
        <f>VLOOKUP(P1791,Store_Dim!$A$2:$E$21,4,FALSE)</f>
        <v>Port Sharon</v>
      </c>
      <c r="T1791" s="11" t="str">
        <f>VLOOKUP(P1791,Store_Dim!$A$2:$E$21,5,FALSE)</f>
        <v>Online</v>
      </c>
      <c r="U1791" s="11" t="s">
        <v>2635</v>
      </c>
      <c r="V1791" s="14">
        <f>VLOOKUP(Table1[[#This Row],[Sales_ID]],Sales!$A$2:$O$2001,2,FALSE)</f>
        <v>45340</v>
      </c>
      <c r="W1791" s="15">
        <f>VLOOKUP(Table1[[#This Row],[Sales_ID]],Sales!$A$2:$O$2001,12,FALSE)</f>
        <v>2</v>
      </c>
      <c r="X1791" s="16" t="str">
        <f>TEXT(VLOOKUP(Table1[[#This Row],[Sales_ID]],Sales!$A$2:$O$2001,13,FALSE),"₹#,##0")</f>
        <v>₹803</v>
      </c>
      <c r="Y1791" s="51">
        <f>VLOOKUP(Table1[[#This Row],[Sales_ID]],Sales!$A$2:$O$2001,14,FALSE)</f>
        <v>0.17</v>
      </c>
      <c r="Z1791" s="11" t="str">
        <f>VLOOKUP(Table1[[#This Row],[Sales_ID]],Sales!$A$2:$O$2001,10,FALSE)</f>
        <v>Credit Card</v>
      </c>
      <c r="AA1791" s="50">
        <f>VLOOKUP(Table1[[#This Row],[Sales_ID]],Sales!$A$2:$O$2001,15,FALSE)</f>
        <v>1333.4780000000001</v>
      </c>
    </row>
    <row r="1792" spans="1:27" x14ac:dyDescent="0.3">
      <c r="A1792" s="11" t="s">
        <v>809</v>
      </c>
      <c r="B1792" s="11" t="str">
        <f>PROPER(VLOOKUP(A1792,Customer!$A$2:$J$501,9,FALSE))</f>
        <v>Dr. Ashley Yates Md</v>
      </c>
      <c r="C1792" s="11" t="str">
        <f>PROPER(VLOOKUP(A1792,Customer!$A$2:$H$501,3,FALSE))</f>
        <v>32</v>
      </c>
      <c r="D1792" s="11" t="str">
        <f>PROPER(VLOOKUP(A1792,Customer!$A$2:$H$501,4,FALSE))</f>
        <v>Male</v>
      </c>
      <c r="E1792" s="11" t="str">
        <f>PROPER(VLOOKUP(A1792,Customer!$A$2:$H$501,5,FALSE))</f>
        <v>New Maria</v>
      </c>
      <c r="F1792" s="11" t="str">
        <f>PROPER(VLOOKUP(A1792,Customer!$A$2:$H$501,6,FALSE))</f>
        <v>Wisconsin</v>
      </c>
      <c r="G1792" s="11" t="str">
        <f>VLOOKUP(A1792,Customer!$A$2:$H$501,7,FALSE)</f>
        <v>USA</v>
      </c>
      <c r="H1792" s="11" t="str">
        <f>PROPER(VLOOKUP(A1792,Customer!$A$1:$J$501,10,FALSE))</f>
        <v>Bronze</v>
      </c>
      <c r="I1792" s="11" t="s">
        <v>1690</v>
      </c>
      <c r="J1792" s="11" t="str">
        <f>VLOOKUP(I1792, Product!$A$2:$H$501, 2,FALSE)</f>
        <v>Hair Repair Oil Treatment</v>
      </c>
      <c r="K1792" s="11" t="str">
        <f>VLOOKUP(I1792,Product!$A$2:$H$501,3,FALSE)</f>
        <v>Beauty</v>
      </c>
      <c r="L1792" s="11" t="str">
        <f>VLOOKUP(I1792, Product!$A$2:$H$501, 4,FALSE)</f>
        <v>Haircare</v>
      </c>
      <c r="M1792" s="11" t="str">
        <f>VLOOKUP(I1792, Product!$A$2:$H$501,5,FALSE)</f>
        <v>Hopkins Ltd</v>
      </c>
      <c r="N1792" s="12">
        <f>VLOOKUP(I1792, Product!$A$2:$I$501,8,FALSE)</f>
        <v>214.32</v>
      </c>
      <c r="O1792" s="12">
        <f>VLOOKUP(I1792, Product!$A$2:$I$501,9,FALSE)</f>
        <v>383</v>
      </c>
      <c r="P1792" s="11" t="s">
        <v>1786</v>
      </c>
      <c r="Q1792" s="11" t="str">
        <f>VLOOKUP(P1792,Store_Dim!$A$2:$E$21,2,FALSE)</f>
        <v>Moore, Padilla and Butler</v>
      </c>
      <c r="R1792" s="11" t="str">
        <f>VLOOKUP(P1792,Store_Dim!$A$2:$E$21,3,FALSE)</f>
        <v>South</v>
      </c>
      <c r="S1792" s="11" t="str">
        <f>VLOOKUP(P1792,Store_Dim!$A$2:$E$21,4,FALSE)</f>
        <v>East Johnstad</v>
      </c>
      <c r="T1792" s="11" t="str">
        <f>VLOOKUP(P1792,Store_Dim!$A$2:$E$21,5,FALSE)</f>
        <v>Flagship</v>
      </c>
      <c r="U1792" s="11" t="s">
        <v>1907</v>
      </c>
      <c r="V1792" s="14">
        <f>VLOOKUP(Table1[[#This Row],[Sales_ID]],Sales!$A$2:$O$2001,2,FALSE)</f>
        <v>45616</v>
      </c>
      <c r="W1792" s="15">
        <f>VLOOKUP(Table1[[#This Row],[Sales_ID]],Sales!$A$2:$O$2001,12,FALSE)</f>
        <v>1</v>
      </c>
      <c r="X1792" s="16" t="str">
        <f>TEXT(VLOOKUP(Table1[[#This Row],[Sales_ID]],Sales!$A$2:$O$2001,13,FALSE),"₹#,##0")</f>
        <v>₹364</v>
      </c>
      <c r="Y1792" s="51">
        <f>VLOOKUP(Table1[[#This Row],[Sales_ID]],Sales!$A$2:$O$2001,14,FALSE)</f>
        <v>0.25</v>
      </c>
      <c r="Z1792" s="11" t="str">
        <f>VLOOKUP(Table1[[#This Row],[Sales_ID]],Sales!$A$2:$O$2001,10,FALSE)</f>
        <v>PayPal</v>
      </c>
      <c r="AA1792" s="50">
        <f>VLOOKUP(Table1[[#This Row],[Sales_ID]],Sales!$A$2:$O$2001,15,FALSE)</f>
        <v>272.79750000000001</v>
      </c>
    </row>
    <row r="1793" spans="1:27" x14ac:dyDescent="0.3">
      <c r="A1793" s="11" t="s">
        <v>63</v>
      </c>
      <c r="B1793" s="11" t="str">
        <f>PROPER(VLOOKUP(A1793,Customer!$A$2:$J$501,9,FALSE))</f>
        <v>Nathan Hernandez</v>
      </c>
      <c r="C1793" s="11" t="str">
        <f>PROPER(VLOOKUP(A1793,Customer!$A$2:$H$501,3,FALSE))</f>
        <v>32</v>
      </c>
      <c r="D1793" s="11" t="str">
        <f>PROPER(VLOOKUP(A1793,Customer!$A$2:$H$501,4,FALSE))</f>
        <v>Female</v>
      </c>
      <c r="E1793" s="11" t="str">
        <f>PROPER(VLOOKUP(A1793,Customer!$A$2:$H$501,5,FALSE))</f>
        <v>New Becky</v>
      </c>
      <c r="F1793" s="11" t="str">
        <f>PROPER(VLOOKUP(A1793,Customer!$A$2:$H$501,6,FALSE))</f>
        <v>Montana</v>
      </c>
      <c r="G1793" s="11" t="str">
        <f>VLOOKUP(A1793,Customer!$A$2:$H$501,7,FALSE)</f>
        <v>USA</v>
      </c>
      <c r="H1793" s="11" t="str">
        <f>PROPER(VLOOKUP(A1793,Customer!$A$1:$J$501,10,FALSE))</f>
        <v>Silver</v>
      </c>
      <c r="I1793" s="11" t="s">
        <v>1549</v>
      </c>
      <c r="J1793" s="11" t="str">
        <f>VLOOKUP(I1793, Product!$A$2:$H$501, 2,FALSE)</f>
        <v>Women's Casual Hoodie</v>
      </c>
      <c r="K1793" s="11" t="str">
        <f>VLOOKUP(I1793,Product!$A$2:$H$501,3,FALSE)</f>
        <v>Clothing</v>
      </c>
      <c r="L1793" s="11" t="str">
        <f>VLOOKUP(I1793, Product!$A$2:$H$501, 4,FALSE)</f>
        <v>Outerwear</v>
      </c>
      <c r="M1793" s="11" t="str">
        <f>VLOOKUP(I1793, Product!$A$2:$H$501,5,FALSE)</f>
        <v>Sims Inc</v>
      </c>
      <c r="N1793" s="12">
        <f>VLOOKUP(I1793, Product!$A$2:$I$501,8,FALSE)</f>
        <v>265.73266666666666</v>
      </c>
      <c r="O1793" s="12">
        <f>VLOOKUP(I1793, Product!$A$2:$I$501,9,FALSE)</f>
        <v>352</v>
      </c>
      <c r="P1793" s="11" t="s">
        <v>1789</v>
      </c>
      <c r="Q1793" s="11" t="str">
        <f>VLOOKUP(P1793,Store_Dim!$A$2:$E$21,2,FALSE)</f>
        <v>Hill, Wagner and Ballard</v>
      </c>
      <c r="R1793" s="11" t="str">
        <f>VLOOKUP(P1793,Store_Dim!$A$2:$E$21,3,FALSE)</f>
        <v>East</v>
      </c>
      <c r="S1793" s="11" t="str">
        <f>VLOOKUP(P1793,Store_Dim!$A$2:$E$21,4,FALSE)</f>
        <v>East Davidville</v>
      </c>
      <c r="T1793" s="11" t="str">
        <f>VLOOKUP(P1793,Store_Dim!$A$2:$E$21,5,FALSE)</f>
        <v>Online</v>
      </c>
      <c r="U1793" s="11" t="s">
        <v>2636</v>
      </c>
      <c r="V1793" s="14">
        <f>VLOOKUP(Table1[[#This Row],[Sales_ID]],Sales!$A$2:$O$2001,2,FALSE)</f>
        <v>45447</v>
      </c>
      <c r="W1793" s="15">
        <f>VLOOKUP(Table1[[#This Row],[Sales_ID]],Sales!$A$2:$O$2001,12,FALSE)</f>
        <v>4</v>
      </c>
      <c r="X1793" s="16" t="str">
        <f>TEXT(VLOOKUP(Table1[[#This Row],[Sales_ID]],Sales!$A$2:$O$2001,13,FALSE),"₹#,##0")</f>
        <v>₹864</v>
      </c>
      <c r="Y1793" s="51">
        <f>VLOOKUP(Table1[[#This Row],[Sales_ID]],Sales!$A$2:$O$2001,14,FALSE)</f>
        <v>0.21</v>
      </c>
      <c r="Z1793" s="11" t="str">
        <f>VLOOKUP(Table1[[#This Row],[Sales_ID]],Sales!$A$2:$O$2001,10,FALSE)</f>
        <v>COD</v>
      </c>
      <c r="AA1793" s="50">
        <f>VLOOKUP(Table1[[#This Row],[Sales_ID]],Sales!$A$2:$O$2001,15,FALSE)</f>
        <v>2729.8292000000001</v>
      </c>
    </row>
    <row r="1794" spans="1:27" x14ac:dyDescent="0.3">
      <c r="A1794" s="11" t="s">
        <v>1446</v>
      </c>
      <c r="B1794" s="11" t="str">
        <f>PROPER(VLOOKUP(A1794,Customer!$A$2:$J$501,9,FALSE))</f>
        <v>James Foster</v>
      </c>
      <c r="C1794" s="11" t="str">
        <f>PROPER(VLOOKUP(A1794,Customer!$A$2:$H$501,3,FALSE))</f>
        <v>19</v>
      </c>
      <c r="D1794" s="11" t="str">
        <f>PROPER(VLOOKUP(A1794,Customer!$A$2:$H$501,4,FALSE))</f>
        <v>Male</v>
      </c>
      <c r="E1794" s="11" t="str">
        <f>PROPER(VLOOKUP(A1794,Customer!$A$2:$H$501,5,FALSE))</f>
        <v>East Audrey</v>
      </c>
      <c r="F1794" s="11" t="str">
        <f>PROPER(VLOOKUP(A1794,Customer!$A$2:$H$501,6,FALSE))</f>
        <v>Utah</v>
      </c>
      <c r="G1794" s="11" t="str">
        <f>VLOOKUP(A1794,Customer!$A$2:$H$501,7,FALSE)</f>
        <v>USA</v>
      </c>
      <c r="H1794" s="11" t="str">
        <f>PROPER(VLOOKUP(A1794,Customer!$A$1:$J$501,10,FALSE))</f>
        <v>Gold</v>
      </c>
      <c r="I1794" s="11" t="s">
        <v>1708</v>
      </c>
      <c r="J1794" s="11" t="str">
        <f>VLOOKUP(I1794, Product!$A$2:$H$501, 2,FALSE)</f>
        <v>Wall-Mounted Spice Rack</v>
      </c>
      <c r="K1794" s="11" t="str">
        <f>VLOOKUP(I1794,Product!$A$2:$H$501,3,FALSE)</f>
        <v>Home</v>
      </c>
      <c r="L1794" s="11" t="str">
        <f>VLOOKUP(I1794, Product!$A$2:$H$501, 4,FALSE)</f>
        <v>Kitchen</v>
      </c>
      <c r="M1794" s="11" t="str">
        <f>VLOOKUP(I1794, Product!$A$2:$H$501,5,FALSE)</f>
        <v>Allison Ltd</v>
      </c>
      <c r="N1794" s="12">
        <f>VLOOKUP(I1794, Product!$A$2:$I$501,8,FALSE)</f>
        <v>143.43</v>
      </c>
      <c r="O1794" s="12">
        <f>VLOOKUP(I1794, Product!$A$2:$I$501,9,FALSE)</f>
        <v>58</v>
      </c>
      <c r="P1794" s="11" t="s">
        <v>1810</v>
      </c>
      <c r="Q1794" s="11" t="str">
        <f>VLOOKUP(P1794,Store_Dim!$A$2:$E$21,2,FALSE)</f>
        <v>Guerrero-Schmitt</v>
      </c>
      <c r="R1794" s="11" t="str">
        <f>VLOOKUP(P1794,Store_Dim!$A$2:$E$21,3,FALSE)</f>
        <v>East</v>
      </c>
      <c r="S1794" s="11" t="str">
        <f>VLOOKUP(P1794,Store_Dim!$A$2:$E$21,4,FALSE)</f>
        <v>East Stevechester</v>
      </c>
      <c r="T1794" s="11" t="str">
        <f>VLOOKUP(P1794,Store_Dim!$A$2:$E$21,5,FALSE)</f>
        <v>Flagship</v>
      </c>
      <c r="U1794" s="11" t="s">
        <v>2637</v>
      </c>
      <c r="V1794" s="14">
        <f>VLOOKUP(Table1[[#This Row],[Sales_ID]],Sales!$A$2:$O$2001,2,FALSE)</f>
        <v>45513</v>
      </c>
      <c r="W1794" s="15">
        <f>VLOOKUP(Table1[[#This Row],[Sales_ID]],Sales!$A$2:$O$2001,12,FALSE)</f>
        <v>1</v>
      </c>
      <c r="X1794" s="16" t="str">
        <f>TEXT(VLOOKUP(Table1[[#This Row],[Sales_ID]],Sales!$A$2:$O$2001,13,FALSE),"₹#,##0")</f>
        <v>₹450</v>
      </c>
      <c r="Y1794" s="51">
        <f>VLOOKUP(Table1[[#This Row],[Sales_ID]],Sales!$A$2:$O$2001,14,FALSE)</f>
        <v>0.17</v>
      </c>
      <c r="Z1794" s="11" t="str">
        <f>VLOOKUP(Table1[[#This Row],[Sales_ID]],Sales!$A$2:$O$2001,10,FALSE)</f>
        <v>Credit Card</v>
      </c>
      <c r="AA1794" s="50">
        <f>VLOOKUP(Table1[[#This Row],[Sales_ID]],Sales!$A$2:$O$2001,15,FALSE)</f>
        <v>373.59129999999999</v>
      </c>
    </row>
    <row r="1795" spans="1:27" x14ac:dyDescent="0.3">
      <c r="A1795" s="11" t="s">
        <v>740</v>
      </c>
      <c r="B1795" s="11" t="str">
        <f>PROPER(VLOOKUP(A1795,Customer!$A$2:$J$501,9,FALSE))</f>
        <v>Timothy Sanders</v>
      </c>
      <c r="C1795" s="11" t="str">
        <f>PROPER(VLOOKUP(A1795,Customer!$A$2:$H$501,3,FALSE))</f>
        <v>29</v>
      </c>
      <c r="D1795" s="11" t="str">
        <f>PROPER(VLOOKUP(A1795,Customer!$A$2:$H$501,4,FALSE))</f>
        <v>Male</v>
      </c>
      <c r="E1795" s="11" t="str">
        <f>PROPER(VLOOKUP(A1795,Customer!$A$2:$H$501,5,FALSE))</f>
        <v>Aaronmouth</v>
      </c>
      <c r="F1795" s="11" t="str">
        <f>PROPER(VLOOKUP(A1795,Customer!$A$2:$H$501,6,FALSE))</f>
        <v>Florida</v>
      </c>
      <c r="G1795" s="11" t="str">
        <f>VLOOKUP(A1795,Customer!$A$2:$H$501,7,FALSE)</f>
        <v>USA</v>
      </c>
      <c r="H1795" s="11" t="str">
        <f>PROPER(VLOOKUP(A1795,Customer!$A$1:$J$501,10,FALSE))</f>
        <v>Bronze</v>
      </c>
      <c r="I1795" s="11" t="s">
        <v>1684</v>
      </c>
      <c r="J1795" s="11" t="str">
        <f>VLOOKUP(I1795, Product!$A$2:$H$501, 2,FALSE)</f>
        <v>Wooden Nightstand</v>
      </c>
      <c r="K1795" s="11" t="str">
        <f>VLOOKUP(I1795,Product!$A$2:$H$501,3,FALSE)</f>
        <v>Home</v>
      </c>
      <c r="L1795" s="11" t="str">
        <f>VLOOKUP(I1795, Product!$A$2:$H$501, 4,FALSE)</f>
        <v>Furniture</v>
      </c>
      <c r="M1795" s="11" t="str">
        <f>VLOOKUP(I1795, Product!$A$2:$H$501,5,FALSE)</f>
        <v>Wolfe, Ross and Hester</v>
      </c>
      <c r="N1795" s="12">
        <f>VLOOKUP(I1795, Product!$A$2:$I$501,8,FALSE)</f>
        <v>243.7</v>
      </c>
      <c r="O1795" s="12">
        <f>VLOOKUP(I1795, Product!$A$2:$I$501,9,FALSE)</f>
        <v>130</v>
      </c>
      <c r="P1795" s="11" t="s">
        <v>1797</v>
      </c>
      <c r="Q1795" s="11" t="str">
        <f>VLOOKUP(P1795,Store_Dim!$A$2:$E$21,2,FALSE)</f>
        <v>Gardner, Humphrey and Contreras</v>
      </c>
      <c r="R1795" s="11" t="str">
        <f>VLOOKUP(P1795,Store_Dim!$A$2:$E$21,3,FALSE)</f>
        <v>East</v>
      </c>
      <c r="S1795" s="11" t="str">
        <f>VLOOKUP(P1795,Store_Dim!$A$2:$E$21,4,FALSE)</f>
        <v>Johnsonville</v>
      </c>
      <c r="T1795" s="11" t="str">
        <f>VLOOKUP(P1795,Store_Dim!$A$2:$E$21,5,FALSE)</f>
        <v>Flagship</v>
      </c>
      <c r="U1795" s="11" t="s">
        <v>2638</v>
      </c>
      <c r="V1795" s="14">
        <f>VLOOKUP(Table1[[#This Row],[Sales_ID]],Sales!$A$2:$O$2001,2,FALSE)</f>
        <v>45486</v>
      </c>
      <c r="W1795" s="15">
        <f>VLOOKUP(Table1[[#This Row],[Sales_ID]],Sales!$A$2:$O$2001,12,FALSE)</f>
        <v>1</v>
      </c>
      <c r="X1795" s="16" t="str">
        <f>TEXT(VLOOKUP(Table1[[#This Row],[Sales_ID]],Sales!$A$2:$O$2001,13,FALSE),"₹#,##0")</f>
        <v>₹290</v>
      </c>
      <c r="Y1795" s="51">
        <f>VLOOKUP(Table1[[#This Row],[Sales_ID]],Sales!$A$2:$O$2001,14,FALSE)</f>
        <v>0.18</v>
      </c>
      <c r="Z1795" s="11" t="str">
        <f>VLOOKUP(Table1[[#This Row],[Sales_ID]],Sales!$A$2:$O$2001,10,FALSE)</f>
        <v>COD</v>
      </c>
      <c r="AA1795" s="50">
        <f>VLOOKUP(Table1[[#This Row],[Sales_ID]],Sales!$A$2:$O$2001,15,FALSE)</f>
        <v>237.6524</v>
      </c>
    </row>
    <row r="1796" spans="1:27" x14ac:dyDescent="0.3">
      <c r="A1796" s="11" t="s">
        <v>1050</v>
      </c>
      <c r="B1796" s="11" t="str">
        <f>PROPER(VLOOKUP(A1796,Customer!$A$2:$J$501,9,FALSE))</f>
        <v>Mr. Christopher Sims</v>
      </c>
      <c r="C1796" s="11" t="str">
        <f>PROPER(VLOOKUP(A1796,Customer!$A$2:$H$501,3,FALSE))</f>
        <v>50</v>
      </c>
      <c r="D1796" s="11" t="str">
        <f>PROPER(VLOOKUP(A1796,Customer!$A$2:$H$501,4,FALSE))</f>
        <v>Female</v>
      </c>
      <c r="E1796" s="11" t="str">
        <f>PROPER(VLOOKUP(A1796,Customer!$A$2:$H$501,5,FALSE))</f>
        <v>Donaldsontown</v>
      </c>
      <c r="F1796" s="11" t="str">
        <f>PROPER(VLOOKUP(A1796,Customer!$A$2:$H$501,6,FALSE))</f>
        <v>Connecticut</v>
      </c>
      <c r="G1796" s="11" t="str">
        <f>VLOOKUP(A1796,Customer!$A$2:$H$501,7,FALSE)</f>
        <v>USA</v>
      </c>
      <c r="H1796" s="11" t="str">
        <f>PROPER(VLOOKUP(A1796,Customer!$A$1:$J$501,10,FALSE))</f>
        <v>Silver</v>
      </c>
      <c r="I1796" s="11" t="s">
        <v>1656</v>
      </c>
      <c r="J1796" s="11" t="str">
        <f>VLOOKUP(I1796, Product!$A$2:$H$501, 2,FALSE)</f>
        <v>Sports Stopwatch Pro</v>
      </c>
      <c r="K1796" s="11" t="str">
        <f>VLOOKUP(I1796,Product!$A$2:$H$501,3,FALSE)</f>
        <v>Sports</v>
      </c>
      <c r="L1796" s="11" t="str">
        <f>VLOOKUP(I1796, Product!$A$2:$H$501, 4,FALSE)</f>
        <v>Accessories</v>
      </c>
      <c r="M1796" s="11" t="str">
        <f>VLOOKUP(I1796, Product!$A$2:$H$501,5,FALSE)</f>
        <v>Thompson-French</v>
      </c>
      <c r="N1796" s="12">
        <f>VLOOKUP(I1796, Product!$A$2:$I$501,8,FALSE)</f>
        <v>434.84</v>
      </c>
      <c r="O1796" s="12">
        <f>VLOOKUP(I1796, Product!$A$2:$I$501,9,FALSE)</f>
        <v>185</v>
      </c>
      <c r="P1796" s="11" t="s">
        <v>1789</v>
      </c>
      <c r="Q1796" s="11" t="str">
        <f>VLOOKUP(P1796,Store_Dim!$A$2:$E$21,2,FALSE)</f>
        <v>Hill, Wagner and Ballard</v>
      </c>
      <c r="R1796" s="11" t="str">
        <f>VLOOKUP(P1796,Store_Dim!$A$2:$E$21,3,FALSE)</f>
        <v>East</v>
      </c>
      <c r="S1796" s="11" t="str">
        <f>VLOOKUP(P1796,Store_Dim!$A$2:$E$21,4,FALSE)</f>
        <v>East Davidville</v>
      </c>
      <c r="T1796" s="11" t="str">
        <f>VLOOKUP(P1796,Store_Dim!$A$2:$E$21,5,FALSE)</f>
        <v>Online</v>
      </c>
      <c r="U1796" s="11" t="s">
        <v>2639</v>
      </c>
      <c r="V1796" s="14">
        <f>VLOOKUP(Table1[[#This Row],[Sales_ID]],Sales!$A$2:$O$2001,2,FALSE)</f>
        <v>45890</v>
      </c>
      <c r="W1796" s="15">
        <f>VLOOKUP(Table1[[#This Row],[Sales_ID]],Sales!$A$2:$O$2001,12,FALSE)</f>
        <v>4</v>
      </c>
      <c r="X1796" s="16" t="str">
        <f>TEXT(VLOOKUP(Table1[[#This Row],[Sales_ID]],Sales!$A$2:$O$2001,13,FALSE),"₹#,##0")</f>
        <v>₹251</v>
      </c>
      <c r="Y1796" s="51">
        <f>VLOOKUP(Table1[[#This Row],[Sales_ID]],Sales!$A$2:$O$2001,14,FALSE)</f>
        <v>0.1</v>
      </c>
      <c r="Z1796" s="11" t="str">
        <f>VLOOKUP(Table1[[#This Row],[Sales_ID]],Sales!$A$2:$O$2001,10,FALSE)</f>
        <v>PayPal</v>
      </c>
      <c r="AA1796" s="50">
        <f>VLOOKUP(Table1[[#This Row],[Sales_ID]],Sales!$A$2:$O$2001,15,FALSE)</f>
        <v>902.30399999999997</v>
      </c>
    </row>
    <row r="1797" spans="1:27" x14ac:dyDescent="0.3">
      <c r="A1797" s="11" t="s">
        <v>911</v>
      </c>
      <c r="B1797" s="11" t="str">
        <f>PROPER(VLOOKUP(A1797,Customer!$A$2:$J$501,9,FALSE))</f>
        <v>Cynthia Roberts</v>
      </c>
      <c r="C1797" s="11" t="str">
        <f>PROPER(VLOOKUP(A1797,Customer!$A$2:$H$501,3,FALSE))</f>
        <v>22</v>
      </c>
      <c r="D1797" s="11" t="str">
        <f>PROPER(VLOOKUP(A1797,Customer!$A$2:$H$501,4,FALSE))</f>
        <v>Female</v>
      </c>
      <c r="E1797" s="11" t="str">
        <f>PROPER(VLOOKUP(A1797,Customer!$A$2:$H$501,5,FALSE))</f>
        <v>Millerfort</v>
      </c>
      <c r="F1797" s="11" t="str">
        <f>PROPER(VLOOKUP(A1797,Customer!$A$2:$H$501,6,FALSE))</f>
        <v>Vermont</v>
      </c>
      <c r="G1797" s="11" t="str">
        <f>VLOOKUP(A1797,Customer!$A$2:$H$501,7,FALSE)</f>
        <v>USA</v>
      </c>
      <c r="H1797" s="11" t="str">
        <f>PROPER(VLOOKUP(A1797,Customer!$A$1:$J$501,10,FALSE))</f>
        <v>Gold</v>
      </c>
      <c r="I1797" s="11" t="s">
        <v>1686</v>
      </c>
      <c r="J1797" s="11" t="str">
        <f>VLOOKUP(I1797, Product!$A$2:$H$501, 2,FALSE)</f>
        <v>Men's Sports Shorts</v>
      </c>
      <c r="K1797" s="11" t="str">
        <f>VLOOKUP(I1797,Product!$A$2:$H$501,3,FALSE)</f>
        <v>Clothing</v>
      </c>
      <c r="L1797" s="11" t="str">
        <f>VLOOKUP(I1797, Product!$A$2:$H$501, 4,FALSE)</f>
        <v>Bottoms</v>
      </c>
      <c r="M1797" s="11" t="str">
        <f>VLOOKUP(I1797, Product!$A$2:$H$501,5,FALSE)</f>
        <v>Fitzpatrick Ltd</v>
      </c>
      <c r="N1797" s="12">
        <f>VLOOKUP(I1797, Product!$A$2:$I$501,8,FALSE)</f>
        <v>218.22</v>
      </c>
      <c r="O1797" s="12">
        <f>VLOOKUP(I1797, Product!$A$2:$I$501,9,FALSE)</f>
        <v>224</v>
      </c>
      <c r="P1797" s="11" t="s">
        <v>1813</v>
      </c>
      <c r="Q1797" s="11" t="str">
        <f>VLOOKUP(P1797,Store_Dim!$A$2:$E$21,2,FALSE)</f>
        <v>Mann-Austin</v>
      </c>
      <c r="R1797" s="11" t="str">
        <f>VLOOKUP(P1797,Store_Dim!$A$2:$E$21,3,FALSE)</f>
        <v>East</v>
      </c>
      <c r="S1797" s="11" t="str">
        <f>VLOOKUP(P1797,Store_Dim!$A$2:$E$21,4,FALSE)</f>
        <v>Vasquezborough</v>
      </c>
      <c r="T1797" s="11" t="str">
        <f>VLOOKUP(P1797,Store_Dim!$A$2:$E$21,5,FALSE)</f>
        <v>Online</v>
      </c>
      <c r="U1797" s="11" t="s">
        <v>2640</v>
      </c>
      <c r="V1797" s="14">
        <f>VLOOKUP(Table1[[#This Row],[Sales_ID]],Sales!$A$2:$O$2001,2,FALSE)</f>
        <v>45876</v>
      </c>
      <c r="W1797" s="15">
        <f>VLOOKUP(Table1[[#This Row],[Sales_ID]],Sales!$A$2:$O$2001,12,FALSE)</f>
        <v>4</v>
      </c>
      <c r="X1797" s="16" t="str">
        <f>TEXT(VLOOKUP(Table1[[#This Row],[Sales_ID]],Sales!$A$2:$O$2001,13,FALSE),"₹#,##0")</f>
        <v>₹373</v>
      </c>
      <c r="Y1797" s="51">
        <f>VLOOKUP(Table1[[#This Row],[Sales_ID]],Sales!$A$2:$O$2001,14,FALSE)</f>
        <v>0.16</v>
      </c>
      <c r="Z1797" s="11" t="str">
        <f>VLOOKUP(Table1[[#This Row],[Sales_ID]],Sales!$A$2:$O$2001,10,FALSE)</f>
        <v>COD</v>
      </c>
      <c r="AA1797" s="50">
        <f>VLOOKUP(Table1[[#This Row],[Sales_ID]],Sales!$A$2:$O$2001,15,FALSE)</f>
        <v>1254.9264000000001</v>
      </c>
    </row>
    <row r="1798" spans="1:27" x14ac:dyDescent="0.3">
      <c r="A1798" s="11" t="s">
        <v>244</v>
      </c>
      <c r="B1798" s="11" t="str">
        <f>PROPER(VLOOKUP(A1798,Customer!$A$2:$J$501,9,FALSE))</f>
        <v>Cody Diaz</v>
      </c>
      <c r="C1798" s="11" t="str">
        <f>PROPER(VLOOKUP(A1798,Customer!$A$2:$H$501,3,FALSE))</f>
        <v>27</v>
      </c>
      <c r="D1798" s="11" t="str">
        <f>PROPER(VLOOKUP(A1798,Customer!$A$2:$H$501,4,FALSE))</f>
        <v>Female</v>
      </c>
      <c r="E1798" s="11" t="str">
        <f>PROPER(VLOOKUP(A1798,Customer!$A$2:$H$501,5,FALSE))</f>
        <v>South Aaronside</v>
      </c>
      <c r="F1798" s="11" t="str">
        <f>PROPER(VLOOKUP(A1798,Customer!$A$2:$H$501,6,FALSE))</f>
        <v>New Hampshire</v>
      </c>
      <c r="G1798" s="11" t="str">
        <f>VLOOKUP(A1798,Customer!$A$2:$H$501,7,FALSE)</f>
        <v>USA</v>
      </c>
      <c r="H1798" s="11" t="str">
        <f>PROPER(VLOOKUP(A1798,Customer!$A$1:$J$501,10,FALSE))</f>
        <v>Silver</v>
      </c>
      <c r="I1798" s="11" t="s">
        <v>1551</v>
      </c>
      <c r="J1798" s="11" t="str">
        <f>VLOOKUP(I1798, Product!$A$2:$H$501, 2,FALSE)</f>
        <v>Men's Running Jacket</v>
      </c>
      <c r="K1798" s="11" t="str">
        <f>VLOOKUP(I1798,Product!$A$2:$H$501,3,FALSE)</f>
        <v>Clothing</v>
      </c>
      <c r="L1798" s="11" t="str">
        <f>VLOOKUP(I1798, Product!$A$2:$H$501, 4,FALSE)</f>
        <v>Outerwear</v>
      </c>
      <c r="M1798" s="11" t="str">
        <f>VLOOKUP(I1798, Product!$A$2:$H$501,5,FALSE)</f>
        <v>Pineda Ltd</v>
      </c>
      <c r="N1798" s="12">
        <f>VLOOKUP(I1798, Product!$A$2:$I$501,8,FALSE)</f>
        <v>364.67</v>
      </c>
      <c r="O1798" s="12">
        <f>VLOOKUP(I1798, Product!$A$2:$I$501,9,FALSE)</f>
        <v>452</v>
      </c>
      <c r="P1798" s="11" t="s">
        <v>1786</v>
      </c>
      <c r="Q1798" s="11" t="str">
        <f>VLOOKUP(P1798,Store_Dim!$A$2:$E$21,2,FALSE)</f>
        <v>Moore, Padilla and Butler</v>
      </c>
      <c r="R1798" s="11" t="str">
        <f>VLOOKUP(P1798,Store_Dim!$A$2:$E$21,3,FALSE)</f>
        <v>South</v>
      </c>
      <c r="S1798" s="11" t="str">
        <f>VLOOKUP(P1798,Store_Dim!$A$2:$E$21,4,FALSE)</f>
        <v>East Johnstad</v>
      </c>
      <c r="T1798" s="11" t="str">
        <f>VLOOKUP(P1798,Store_Dim!$A$2:$E$21,5,FALSE)</f>
        <v>Flagship</v>
      </c>
      <c r="U1798" s="11" t="s">
        <v>2641</v>
      </c>
      <c r="V1798" s="14">
        <f>VLOOKUP(Table1[[#This Row],[Sales_ID]],Sales!$A$2:$O$2001,2,FALSE)</f>
        <v>45398</v>
      </c>
      <c r="W1798" s="15">
        <f>VLOOKUP(Table1[[#This Row],[Sales_ID]],Sales!$A$2:$O$2001,12,FALSE)</f>
        <v>4</v>
      </c>
      <c r="X1798" s="16" t="str">
        <f>TEXT(VLOOKUP(Table1[[#This Row],[Sales_ID]],Sales!$A$2:$O$2001,13,FALSE),"₹#,##0")</f>
        <v>₹349</v>
      </c>
      <c r="Y1798" s="51">
        <f>VLOOKUP(Table1[[#This Row],[Sales_ID]],Sales!$A$2:$O$2001,14,FALSE)</f>
        <v>0.18</v>
      </c>
      <c r="Z1798" s="11" t="str">
        <f>VLOOKUP(Table1[[#This Row],[Sales_ID]],Sales!$A$2:$O$2001,10,FALSE)</f>
        <v>PayPal</v>
      </c>
      <c r="AA1798" s="50">
        <f>VLOOKUP(Table1[[#This Row],[Sales_ID]],Sales!$A$2:$O$2001,15,FALSE)</f>
        <v>1144.4248</v>
      </c>
    </row>
    <row r="1799" spans="1:27" x14ac:dyDescent="0.3">
      <c r="A1799" s="11" t="s">
        <v>387</v>
      </c>
      <c r="B1799" s="11" t="str">
        <f>PROPER(VLOOKUP(A1799,Customer!$A$2:$J$501,9,FALSE))</f>
        <v>Ashley Griffin</v>
      </c>
      <c r="C1799" s="11" t="str">
        <f>PROPER(VLOOKUP(A1799,Customer!$A$2:$H$501,3,FALSE))</f>
        <v>40</v>
      </c>
      <c r="D1799" s="11" t="str">
        <f>PROPER(VLOOKUP(A1799,Customer!$A$2:$H$501,4,FALSE))</f>
        <v>Female</v>
      </c>
      <c r="E1799" s="11" t="str">
        <f>PROPER(VLOOKUP(A1799,Customer!$A$2:$H$501,5,FALSE))</f>
        <v>New Dawnton</v>
      </c>
      <c r="F1799" s="11" t="str">
        <f>PROPER(VLOOKUP(A1799,Customer!$A$2:$H$501,6,FALSE))</f>
        <v>Maryland</v>
      </c>
      <c r="G1799" s="11" t="str">
        <f>VLOOKUP(A1799,Customer!$A$2:$H$501,7,FALSE)</f>
        <v>USA</v>
      </c>
      <c r="H1799" s="11" t="str">
        <f>PROPER(VLOOKUP(A1799,Customer!$A$1:$J$501,10,FALSE))</f>
        <v>Gold</v>
      </c>
      <c r="I1799" s="11" t="s">
        <v>1736</v>
      </c>
      <c r="J1799" s="11" t="str">
        <f>VLOOKUP(I1799, Product!$A$2:$H$501, 2,FALSE)</f>
        <v>Vitamin E Body Lotion</v>
      </c>
      <c r="K1799" s="11" t="str">
        <f>VLOOKUP(I1799,Product!$A$2:$H$501,3,FALSE)</f>
        <v>Beauty</v>
      </c>
      <c r="L1799" s="11" t="str">
        <f>VLOOKUP(I1799, Product!$A$2:$H$501, 4,FALSE)</f>
        <v>Skincare</v>
      </c>
      <c r="M1799" s="11" t="str">
        <f>VLOOKUP(I1799, Product!$A$2:$H$501,5,FALSE)</f>
        <v>Hoffman-Williams</v>
      </c>
      <c r="N1799" s="12">
        <f>VLOOKUP(I1799, Product!$A$2:$I$501,8,FALSE)</f>
        <v>358.47</v>
      </c>
      <c r="O1799" s="12">
        <f>VLOOKUP(I1799, Product!$A$2:$I$501,9,FALSE)</f>
        <v>213</v>
      </c>
      <c r="P1799" s="11" t="s">
        <v>1807</v>
      </c>
      <c r="Q1799" s="11" t="str">
        <f>VLOOKUP(P1799,Store_Dim!$A$2:$E$21,2,FALSE)</f>
        <v>Holloway Ltd</v>
      </c>
      <c r="R1799" s="11" t="str">
        <f>VLOOKUP(P1799,Store_Dim!$A$2:$E$21,3,FALSE)</f>
        <v>North</v>
      </c>
      <c r="S1799" s="11" t="str">
        <f>VLOOKUP(P1799,Store_Dim!$A$2:$E$21,4,FALSE)</f>
        <v>Bensonhaven</v>
      </c>
      <c r="T1799" s="11" t="str">
        <f>VLOOKUP(P1799,Store_Dim!$A$2:$E$21,5,FALSE)</f>
        <v>Flagship</v>
      </c>
      <c r="U1799" s="11" t="s">
        <v>2642</v>
      </c>
      <c r="V1799" s="14">
        <f>VLOOKUP(Table1[[#This Row],[Sales_ID]],Sales!$A$2:$O$2001,2,FALSE)</f>
        <v>45390</v>
      </c>
      <c r="W1799" s="15">
        <f>VLOOKUP(Table1[[#This Row],[Sales_ID]],Sales!$A$2:$O$2001,12,FALSE)</f>
        <v>4</v>
      </c>
      <c r="X1799" s="16" t="str">
        <f>TEXT(VLOOKUP(Table1[[#This Row],[Sales_ID]],Sales!$A$2:$O$2001,13,FALSE),"₹#,##0")</f>
        <v>₹213</v>
      </c>
      <c r="Y1799" s="51">
        <f>VLOOKUP(Table1[[#This Row],[Sales_ID]],Sales!$A$2:$O$2001,14,FALSE)</f>
        <v>0.17</v>
      </c>
      <c r="Z1799" s="11" t="str">
        <f>VLOOKUP(Table1[[#This Row],[Sales_ID]],Sales!$A$2:$O$2001,10,FALSE)</f>
        <v>Credit Card</v>
      </c>
      <c r="AA1799" s="50">
        <f>VLOOKUP(Table1[[#This Row],[Sales_ID]],Sales!$A$2:$O$2001,15,FALSE)</f>
        <v>707.02719999999999</v>
      </c>
    </row>
    <row r="1800" spans="1:27" x14ac:dyDescent="0.3">
      <c r="A1800" s="11" t="s">
        <v>625</v>
      </c>
      <c r="B1800" s="11" t="str">
        <f>PROPER(VLOOKUP(A1800,Customer!$A$2:$J$501,9,FALSE))</f>
        <v>Christopher Stewart</v>
      </c>
      <c r="C1800" s="11" t="str">
        <f>PROPER(VLOOKUP(A1800,Customer!$A$2:$H$501,3,FALSE))</f>
        <v>21</v>
      </c>
      <c r="D1800" s="11" t="str">
        <f>PROPER(VLOOKUP(A1800,Customer!$A$2:$H$501,4,FALSE))</f>
        <v>Male</v>
      </c>
      <c r="E1800" s="11" t="str">
        <f>PROPER(VLOOKUP(A1800,Customer!$A$2:$H$501,5,FALSE))</f>
        <v>Amandaside</v>
      </c>
      <c r="F1800" s="11" t="str">
        <f>PROPER(VLOOKUP(A1800,Customer!$A$2:$H$501,6,FALSE))</f>
        <v>New York</v>
      </c>
      <c r="G1800" s="11" t="str">
        <f>VLOOKUP(A1800,Customer!$A$2:$H$501,7,FALSE)</f>
        <v>USA</v>
      </c>
      <c r="H1800" s="11" t="str">
        <f>PROPER(VLOOKUP(A1800,Customer!$A$1:$J$501,10,FALSE))</f>
        <v>Bronze</v>
      </c>
      <c r="I1800" s="11" t="s">
        <v>1602</v>
      </c>
      <c r="J1800" s="11" t="str">
        <f>VLOOKUP(I1800, Product!$A$2:$H$501, 2,FALSE)</f>
        <v>Decorative Floor Vase</v>
      </c>
      <c r="K1800" s="11" t="str">
        <f>VLOOKUP(I1800,Product!$A$2:$H$501,3,FALSE)</f>
        <v>Home</v>
      </c>
      <c r="L1800" s="11" t="str">
        <f>VLOOKUP(I1800, Product!$A$2:$H$501, 4,FALSE)</f>
        <v>Decor</v>
      </c>
      <c r="M1800" s="11" t="str">
        <f>VLOOKUP(I1800, Product!$A$2:$H$501,5,FALSE)</f>
        <v>Khan, Jones and Paul</v>
      </c>
      <c r="N1800" s="12">
        <f>VLOOKUP(I1800, Product!$A$2:$I$501,8,FALSE)</f>
        <v>234.80599999999998</v>
      </c>
      <c r="O1800" s="12">
        <f>VLOOKUP(I1800, Product!$A$2:$I$501,9,FALSE)</f>
        <v>378</v>
      </c>
      <c r="P1800" s="11" t="s">
        <v>1813</v>
      </c>
      <c r="Q1800" s="11" t="str">
        <f>VLOOKUP(P1800,Store_Dim!$A$2:$E$21,2,FALSE)</f>
        <v>Mann-Austin</v>
      </c>
      <c r="R1800" s="11" t="str">
        <f>VLOOKUP(P1800,Store_Dim!$A$2:$E$21,3,FALSE)</f>
        <v>East</v>
      </c>
      <c r="S1800" s="11" t="str">
        <f>VLOOKUP(P1800,Store_Dim!$A$2:$E$21,4,FALSE)</f>
        <v>Vasquezborough</v>
      </c>
      <c r="T1800" s="11" t="str">
        <f>VLOOKUP(P1800,Store_Dim!$A$2:$E$21,5,FALSE)</f>
        <v>Online</v>
      </c>
      <c r="U1800" s="11" t="s">
        <v>2643</v>
      </c>
      <c r="V1800" s="14">
        <f>VLOOKUP(Table1[[#This Row],[Sales_ID]],Sales!$A$2:$O$2001,2,FALSE)</f>
        <v>45406</v>
      </c>
      <c r="W1800" s="15">
        <f>VLOOKUP(Table1[[#This Row],[Sales_ID]],Sales!$A$2:$O$2001,12,FALSE)</f>
        <v>3</v>
      </c>
      <c r="X1800" s="16" t="str">
        <f>TEXT(VLOOKUP(Table1[[#This Row],[Sales_ID]],Sales!$A$2:$O$2001,13,FALSE),"₹#,##0")</f>
        <v>₹871</v>
      </c>
      <c r="Y1800" s="51">
        <f>VLOOKUP(Table1[[#This Row],[Sales_ID]],Sales!$A$2:$O$2001,14,FALSE)</f>
        <v>0.11</v>
      </c>
      <c r="Z1800" s="11" t="str">
        <f>VLOOKUP(Table1[[#This Row],[Sales_ID]],Sales!$A$2:$O$2001,10,FALSE)</f>
        <v>COD</v>
      </c>
      <c r="AA1800" s="50">
        <f>VLOOKUP(Table1[[#This Row],[Sales_ID]],Sales!$A$2:$O$2001,15,FALSE)</f>
        <v>2326.4778000000001</v>
      </c>
    </row>
    <row r="1801" spans="1:27" x14ac:dyDescent="0.3">
      <c r="A1801" s="11" t="s">
        <v>356</v>
      </c>
      <c r="B1801" s="11" t="str">
        <f>PROPER(VLOOKUP(A1801,Customer!$A$2:$J$501,9,FALSE))</f>
        <v>Diane Watson</v>
      </c>
      <c r="C1801" s="11" t="str">
        <f>PROPER(VLOOKUP(A1801,Customer!$A$2:$H$501,3,FALSE))</f>
        <v>53</v>
      </c>
      <c r="D1801" s="11" t="str">
        <f>PROPER(VLOOKUP(A1801,Customer!$A$2:$H$501,4,FALSE))</f>
        <v>Female</v>
      </c>
      <c r="E1801" s="11" t="str">
        <f>PROPER(VLOOKUP(A1801,Customer!$A$2:$H$501,5,FALSE))</f>
        <v>North Codyport</v>
      </c>
      <c r="F1801" s="11" t="str">
        <f>PROPER(VLOOKUP(A1801,Customer!$A$2:$H$501,6,FALSE))</f>
        <v>Texas</v>
      </c>
      <c r="G1801" s="11" t="str">
        <f>VLOOKUP(A1801,Customer!$A$2:$H$501,7,FALSE)</f>
        <v>USA</v>
      </c>
      <c r="H1801" s="11" t="str">
        <f>PROPER(VLOOKUP(A1801,Customer!$A$1:$J$501,10,FALSE))</f>
        <v>Platinum</v>
      </c>
      <c r="I1801" s="11" t="s">
        <v>1736</v>
      </c>
      <c r="J1801" s="11" t="str">
        <f>VLOOKUP(I1801, Product!$A$2:$H$501, 2,FALSE)</f>
        <v>Vitamin E Body Lotion</v>
      </c>
      <c r="K1801" s="11" t="str">
        <f>VLOOKUP(I1801,Product!$A$2:$H$501,3,FALSE)</f>
        <v>Beauty</v>
      </c>
      <c r="L1801" s="11" t="str">
        <f>VLOOKUP(I1801, Product!$A$2:$H$501, 4,FALSE)</f>
        <v>Skincare</v>
      </c>
      <c r="M1801" s="11" t="str">
        <f>VLOOKUP(I1801, Product!$A$2:$H$501,5,FALSE)</f>
        <v>Hoffman-Williams</v>
      </c>
      <c r="N1801" s="12">
        <f>VLOOKUP(I1801, Product!$A$2:$I$501,8,FALSE)</f>
        <v>358.47</v>
      </c>
      <c r="O1801" s="12">
        <f>VLOOKUP(I1801, Product!$A$2:$I$501,9,FALSE)</f>
        <v>213</v>
      </c>
      <c r="P1801" s="11" t="s">
        <v>1752</v>
      </c>
      <c r="Q1801" s="11" t="str">
        <f>VLOOKUP(P1801,Store_Dim!$A$2:$E$21,2,FALSE)</f>
        <v>Rivera-Warner</v>
      </c>
      <c r="R1801" s="11" t="str">
        <f>VLOOKUP(P1801,Store_Dim!$A$2:$E$21,3,FALSE)</f>
        <v>East</v>
      </c>
      <c r="S1801" s="11" t="str">
        <f>VLOOKUP(P1801,Store_Dim!$A$2:$E$21,4,FALSE)</f>
        <v>Washingtonfurt</v>
      </c>
      <c r="T1801" s="11" t="str">
        <f>VLOOKUP(P1801,Store_Dim!$A$2:$E$21,5,FALSE)</f>
        <v>Flagship</v>
      </c>
      <c r="U1801" s="11" t="s">
        <v>2644</v>
      </c>
      <c r="V1801" s="14">
        <f>VLOOKUP(Table1[[#This Row],[Sales_ID]],Sales!$A$2:$O$2001,2,FALSE)</f>
        <v>45844</v>
      </c>
      <c r="W1801" s="15">
        <f>VLOOKUP(Table1[[#This Row],[Sales_ID]],Sales!$A$2:$O$2001,12,FALSE)</f>
        <v>2</v>
      </c>
      <c r="X1801" s="16" t="str">
        <f>TEXT(VLOOKUP(Table1[[#This Row],[Sales_ID]],Sales!$A$2:$O$2001,13,FALSE),"₹#,##0")</f>
        <v>₹699</v>
      </c>
      <c r="Y1801" s="51">
        <f>VLOOKUP(Table1[[#This Row],[Sales_ID]],Sales!$A$2:$O$2001,14,FALSE)</f>
        <v>0.06</v>
      </c>
      <c r="Z1801" s="11" t="str">
        <f>VLOOKUP(Table1[[#This Row],[Sales_ID]],Sales!$A$2:$O$2001,10,FALSE)</f>
        <v>Credit Card</v>
      </c>
      <c r="AA1801" s="50">
        <f>VLOOKUP(Table1[[#This Row],[Sales_ID]],Sales!$A$2:$O$2001,15,FALSE)</f>
        <v>1314.0072</v>
      </c>
    </row>
    <row r="1802" spans="1:27" x14ac:dyDescent="0.3">
      <c r="A1802" s="11" t="s">
        <v>996</v>
      </c>
      <c r="B1802" s="11" t="str">
        <f>PROPER(VLOOKUP(A1802,Customer!$A$2:$J$501,9,FALSE))</f>
        <v>Robert House</v>
      </c>
      <c r="C1802" s="11" t="str">
        <f>PROPER(VLOOKUP(A1802,Customer!$A$2:$H$501,3,FALSE))</f>
        <v>34</v>
      </c>
      <c r="D1802" s="11" t="str">
        <f>PROPER(VLOOKUP(A1802,Customer!$A$2:$H$501,4,FALSE))</f>
        <v>Male</v>
      </c>
      <c r="E1802" s="11" t="str">
        <f>PROPER(VLOOKUP(A1802,Customer!$A$2:$H$501,5,FALSE))</f>
        <v>Lake James</v>
      </c>
      <c r="F1802" s="11" t="str">
        <f>PROPER(VLOOKUP(A1802,Customer!$A$2:$H$501,6,FALSE))</f>
        <v>Maryland</v>
      </c>
      <c r="G1802" s="11" t="str">
        <f>VLOOKUP(A1802,Customer!$A$2:$H$501,7,FALSE)</f>
        <v>USA</v>
      </c>
      <c r="H1802" s="11" t="str">
        <f>PROPER(VLOOKUP(A1802,Customer!$A$1:$J$501,10,FALSE))</f>
        <v>Gold</v>
      </c>
      <c r="I1802" s="11" t="s">
        <v>1696</v>
      </c>
      <c r="J1802" s="11" t="str">
        <f>VLOOKUP(I1802, Product!$A$2:$H$501, 2,FALSE)</f>
        <v>Bluetooth Car Audio System</v>
      </c>
      <c r="K1802" s="11" t="str">
        <f>VLOOKUP(I1802,Product!$A$2:$H$501,3,FALSE)</f>
        <v>Electronics</v>
      </c>
      <c r="L1802" s="11" t="str">
        <f>VLOOKUP(I1802, Product!$A$2:$H$501, 4,FALSE)</f>
        <v>Audio</v>
      </c>
      <c r="M1802" s="11" t="str">
        <f>VLOOKUP(I1802, Product!$A$2:$H$501,5,FALSE)</f>
        <v>Bruce-Bowen</v>
      </c>
      <c r="N1802" s="12">
        <f>VLOOKUP(I1802, Product!$A$2:$I$501,8,FALSE)</f>
        <v>403.71</v>
      </c>
      <c r="O1802" s="12">
        <f>VLOOKUP(I1802, Product!$A$2:$I$501,9,FALSE)</f>
        <v>159</v>
      </c>
      <c r="P1802" s="11" t="s">
        <v>1752</v>
      </c>
      <c r="Q1802" s="11" t="str">
        <f>VLOOKUP(P1802,Store_Dim!$A$2:$E$21,2,FALSE)</f>
        <v>Rivera-Warner</v>
      </c>
      <c r="R1802" s="11" t="str">
        <f>VLOOKUP(P1802,Store_Dim!$A$2:$E$21,3,FALSE)</f>
        <v>East</v>
      </c>
      <c r="S1802" s="11" t="str">
        <f>VLOOKUP(P1802,Store_Dim!$A$2:$E$21,4,FALSE)</f>
        <v>Washingtonfurt</v>
      </c>
      <c r="T1802" s="11" t="str">
        <f>VLOOKUP(P1802,Store_Dim!$A$2:$E$21,5,FALSE)</f>
        <v>Flagship</v>
      </c>
      <c r="U1802" s="11" t="s">
        <v>2645</v>
      </c>
      <c r="V1802" s="14">
        <f>VLOOKUP(Table1[[#This Row],[Sales_ID]],Sales!$A$2:$O$2001,2,FALSE)</f>
        <v>45697</v>
      </c>
      <c r="W1802" s="15">
        <f>VLOOKUP(Table1[[#This Row],[Sales_ID]],Sales!$A$2:$O$2001,12,FALSE)</f>
        <v>1</v>
      </c>
      <c r="X1802" s="16" t="str">
        <f>TEXT(VLOOKUP(Table1[[#This Row],[Sales_ID]],Sales!$A$2:$O$2001,13,FALSE),"₹#,##0")</f>
        <v>₹720</v>
      </c>
      <c r="Y1802" s="51">
        <f>VLOOKUP(Table1[[#This Row],[Sales_ID]],Sales!$A$2:$O$2001,14,FALSE)</f>
        <v>0.23</v>
      </c>
      <c r="Z1802" s="11" t="str">
        <f>VLOOKUP(Table1[[#This Row],[Sales_ID]],Sales!$A$2:$O$2001,10,FALSE)</f>
        <v>COD</v>
      </c>
      <c r="AA1802" s="50">
        <f>VLOOKUP(Table1[[#This Row],[Sales_ID]],Sales!$A$2:$O$2001,15,FALSE)</f>
        <v>554.35380000000009</v>
      </c>
    </row>
    <row r="1803" spans="1:27" x14ac:dyDescent="0.3">
      <c r="A1803" s="11" t="s">
        <v>1181</v>
      </c>
      <c r="B1803" s="11" t="str">
        <f>PROPER(VLOOKUP(A1803,Customer!$A$2:$J$501,9,FALSE))</f>
        <v>Frank Stewart</v>
      </c>
      <c r="C1803" s="11" t="str">
        <f>PROPER(VLOOKUP(A1803,Customer!$A$2:$H$501,3,FALSE))</f>
        <v>44</v>
      </c>
      <c r="D1803" s="11" t="str">
        <f>PROPER(VLOOKUP(A1803,Customer!$A$2:$H$501,4,FALSE))</f>
        <v>Female</v>
      </c>
      <c r="E1803" s="11" t="str">
        <f>PROPER(VLOOKUP(A1803,Customer!$A$2:$H$501,5,FALSE))</f>
        <v>Fischerborough</v>
      </c>
      <c r="F1803" s="11" t="str">
        <f>PROPER(VLOOKUP(A1803,Customer!$A$2:$H$501,6,FALSE))</f>
        <v>Delaware</v>
      </c>
      <c r="G1803" s="11" t="str">
        <f>VLOOKUP(A1803,Customer!$A$2:$H$501,7,FALSE)</f>
        <v>USA</v>
      </c>
      <c r="H1803" s="11" t="str">
        <f>PROPER(VLOOKUP(A1803,Customer!$A$1:$J$501,10,FALSE))</f>
        <v>Bronze</v>
      </c>
      <c r="I1803" s="11" t="s">
        <v>1730</v>
      </c>
      <c r="J1803" s="11" t="str">
        <f>VLOOKUP(I1803, Product!$A$2:$H$501, 2,FALSE)</f>
        <v>Women's High Heels</v>
      </c>
      <c r="K1803" s="11" t="str">
        <f>VLOOKUP(I1803,Product!$A$2:$H$501,3,FALSE)</f>
        <v>Clothing</v>
      </c>
      <c r="L1803" s="11" t="str">
        <f>VLOOKUP(I1803, Product!$A$2:$H$501, 4,FALSE)</f>
        <v>Footwear</v>
      </c>
      <c r="M1803" s="11" t="str">
        <f>VLOOKUP(I1803, Product!$A$2:$H$501,5,FALSE)</f>
        <v>Smith-Charles</v>
      </c>
      <c r="N1803" s="12">
        <f>VLOOKUP(I1803, Product!$A$2:$I$501,8,FALSE)</f>
        <v>438.25</v>
      </c>
      <c r="O1803" s="12">
        <f>VLOOKUP(I1803, Product!$A$2:$I$501,9,FALSE)</f>
        <v>496</v>
      </c>
      <c r="P1803" s="11" t="s">
        <v>1807</v>
      </c>
      <c r="Q1803" s="11" t="str">
        <f>VLOOKUP(P1803,Store_Dim!$A$2:$E$21,2,FALSE)</f>
        <v>Holloway Ltd</v>
      </c>
      <c r="R1803" s="11" t="str">
        <f>VLOOKUP(P1803,Store_Dim!$A$2:$E$21,3,FALSE)</f>
        <v>North</v>
      </c>
      <c r="S1803" s="11" t="str">
        <f>VLOOKUP(P1803,Store_Dim!$A$2:$E$21,4,FALSE)</f>
        <v>Bensonhaven</v>
      </c>
      <c r="T1803" s="11" t="str">
        <f>VLOOKUP(P1803,Store_Dim!$A$2:$E$21,5,FALSE)</f>
        <v>Flagship</v>
      </c>
      <c r="U1803" s="11" t="s">
        <v>1908</v>
      </c>
      <c r="V1803" s="14">
        <f>VLOOKUP(Table1[[#This Row],[Sales_ID]],Sales!$A$2:$O$2001,2,FALSE)</f>
        <v>45518</v>
      </c>
      <c r="W1803" s="15">
        <f>VLOOKUP(Table1[[#This Row],[Sales_ID]],Sales!$A$2:$O$2001,12,FALSE)</f>
        <v>2</v>
      </c>
      <c r="X1803" s="16" t="str">
        <f>TEXT(VLOOKUP(Table1[[#This Row],[Sales_ID]],Sales!$A$2:$O$2001,13,FALSE),"₹#,##0")</f>
        <v>₹601</v>
      </c>
      <c r="Y1803" s="51">
        <f>VLOOKUP(Table1[[#This Row],[Sales_ID]],Sales!$A$2:$O$2001,14,FALSE)</f>
        <v>0.16</v>
      </c>
      <c r="Z1803" s="11" t="str">
        <f>VLOOKUP(Table1[[#This Row],[Sales_ID]],Sales!$A$2:$O$2001,10,FALSE)</f>
        <v>PayPal</v>
      </c>
      <c r="AA1803" s="50">
        <f>VLOOKUP(Table1[[#This Row],[Sales_ID]],Sales!$A$2:$O$2001,15,FALSE)</f>
        <v>1010.2344000000001</v>
      </c>
    </row>
    <row r="1804" spans="1:27" x14ac:dyDescent="0.3">
      <c r="A1804" s="11" t="s">
        <v>36</v>
      </c>
      <c r="B1804" s="11" t="str">
        <f>PROPER(VLOOKUP(A1804,Customer!$A$2:$J$501,9,FALSE))</f>
        <v>Amber Jackson</v>
      </c>
      <c r="C1804" s="11" t="str">
        <f>PROPER(VLOOKUP(A1804,Customer!$A$2:$H$501,3,FALSE))</f>
        <v>29</v>
      </c>
      <c r="D1804" s="11" t="str">
        <f>PROPER(VLOOKUP(A1804,Customer!$A$2:$H$501,4,FALSE))</f>
        <v>Female</v>
      </c>
      <c r="E1804" s="11" t="str">
        <f>PROPER(VLOOKUP(A1804,Customer!$A$2:$H$501,5,FALSE))</f>
        <v>Deborahborough</v>
      </c>
      <c r="F1804" s="11" t="str">
        <f>PROPER(VLOOKUP(A1804,Customer!$A$2:$H$501,6,FALSE))</f>
        <v>South Dakota</v>
      </c>
      <c r="G1804" s="11" t="str">
        <f>VLOOKUP(A1804,Customer!$A$2:$H$501,7,FALSE)</f>
        <v>USA</v>
      </c>
      <c r="H1804" s="11" t="str">
        <f>PROPER(VLOOKUP(A1804,Customer!$A$1:$J$501,10,FALSE))</f>
        <v>Platinum</v>
      </c>
      <c r="I1804" s="11" t="s">
        <v>1604</v>
      </c>
      <c r="J1804" s="11" t="str">
        <f>VLOOKUP(I1804, Product!$A$2:$H$501, 2,FALSE)</f>
        <v>Sports Stopwatch Timer</v>
      </c>
      <c r="K1804" s="11" t="str">
        <f>VLOOKUP(I1804,Product!$A$2:$H$501,3,FALSE)</f>
        <v>Sports</v>
      </c>
      <c r="L1804" s="11" t="str">
        <f>VLOOKUP(I1804, Product!$A$2:$H$501, 4,FALSE)</f>
        <v>Accessories</v>
      </c>
      <c r="M1804" s="11" t="str">
        <f>VLOOKUP(I1804, Product!$A$2:$H$501,5,FALSE)</f>
        <v>Burns-Hansen</v>
      </c>
      <c r="N1804" s="12">
        <f>VLOOKUP(I1804, Product!$A$2:$I$501,8,FALSE)</f>
        <v>38.76</v>
      </c>
      <c r="O1804" s="12">
        <f>VLOOKUP(I1804, Product!$A$2:$I$501,9,FALSE)</f>
        <v>137</v>
      </c>
      <c r="P1804" s="11" t="s">
        <v>1769</v>
      </c>
      <c r="Q1804" s="11" t="str">
        <f>VLOOKUP(P1804,Store_Dim!$A$2:$E$21,2,FALSE)</f>
        <v>Alexander Group</v>
      </c>
      <c r="R1804" s="11" t="str">
        <f>VLOOKUP(P1804,Store_Dim!$A$2:$E$21,3,FALSE)</f>
        <v>South</v>
      </c>
      <c r="S1804" s="11" t="str">
        <f>VLOOKUP(P1804,Store_Dim!$A$2:$E$21,4,FALSE)</f>
        <v>Port Sharon</v>
      </c>
      <c r="T1804" s="11" t="str">
        <f>VLOOKUP(P1804,Store_Dim!$A$2:$E$21,5,FALSE)</f>
        <v>Online</v>
      </c>
      <c r="U1804" s="11" t="s">
        <v>2646</v>
      </c>
      <c r="V1804" s="14">
        <f>VLOOKUP(Table1[[#This Row],[Sales_ID]],Sales!$A$2:$O$2001,2,FALSE)</f>
        <v>45607</v>
      </c>
      <c r="W1804" s="15">
        <f>VLOOKUP(Table1[[#This Row],[Sales_ID]],Sales!$A$2:$O$2001,12,FALSE)</f>
        <v>2</v>
      </c>
      <c r="X1804" s="16" t="str">
        <f>TEXT(VLOOKUP(Table1[[#This Row],[Sales_ID]],Sales!$A$2:$O$2001,13,FALSE),"₹#,##0")</f>
        <v>₹278</v>
      </c>
      <c r="Y1804" s="51">
        <f>VLOOKUP(Table1[[#This Row],[Sales_ID]],Sales!$A$2:$O$2001,14,FALSE)</f>
        <v>0.22</v>
      </c>
      <c r="Z1804" s="11" t="str">
        <f>VLOOKUP(Table1[[#This Row],[Sales_ID]],Sales!$A$2:$O$2001,10,FALSE)</f>
        <v>PayPal</v>
      </c>
      <c r="AA1804" s="50">
        <f>VLOOKUP(Table1[[#This Row],[Sales_ID]],Sales!$A$2:$O$2001,15,FALSE)</f>
        <v>433.92960000000011</v>
      </c>
    </row>
    <row r="1805" spans="1:27" x14ac:dyDescent="0.3">
      <c r="A1805" s="11" t="s">
        <v>202</v>
      </c>
      <c r="B1805" s="11" t="str">
        <f>PROPER(VLOOKUP(A1805,Customer!$A$2:$J$501,9,FALSE))</f>
        <v>Sharon Brown</v>
      </c>
      <c r="C1805" s="11" t="str">
        <f>PROPER(VLOOKUP(A1805,Customer!$A$2:$H$501,3,FALSE))</f>
        <v>37</v>
      </c>
      <c r="D1805" s="11" t="str">
        <f>PROPER(VLOOKUP(A1805,Customer!$A$2:$H$501,4,FALSE))</f>
        <v>Female</v>
      </c>
      <c r="E1805" s="11" t="str">
        <f>PROPER(VLOOKUP(A1805,Customer!$A$2:$H$501,5,FALSE))</f>
        <v>East Andrea</v>
      </c>
      <c r="F1805" s="11" t="str">
        <f>PROPER(VLOOKUP(A1805,Customer!$A$2:$H$501,6,FALSE))</f>
        <v>Michigan</v>
      </c>
      <c r="G1805" s="11" t="str">
        <f>VLOOKUP(A1805,Customer!$A$2:$H$501,7,FALSE)</f>
        <v>USA</v>
      </c>
      <c r="H1805" s="11" t="str">
        <f>PROPER(VLOOKUP(A1805,Customer!$A$1:$J$501,10,FALSE))</f>
        <v>Gold</v>
      </c>
      <c r="I1805" s="11" t="s">
        <v>1646</v>
      </c>
      <c r="J1805" s="11" t="str">
        <f>VLOOKUP(I1805, Product!$A$2:$H$501, 2,FALSE)</f>
        <v>Men's Roll-On Perfume</v>
      </c>
      <c r="K1805" s="11" t="str">
        <f>VLOOKUP(I1805,Product!$A$2:$H$501,3,FALSE)</f>
        <v>Beauty</v>
      </c>
      <c r="L1805" s="11" t="str">
        <f>VLOOKUP(I1805, Product!$A$2:$H$501, 4,FALSE)</f>
        <v>Fragrance</v>
      </c>
      <c r="M1805" s="11" t="str">
        <f>VLOOKUP(I1805, Product!$A$2:$H$501,5,FALSE)</f>
        <v>Sullivan and Sons</v>
      </c>
      <c r="N1805" s="12">
        <f>VLOOKUP(I1805, Product!$A$2:$I$501,8,FALSE)</f>
        <v>43.29</v>
      </c>
      <c r="O1805" s="12">
        <f>VLOOKUP(I1805, Product!$A$2:$I$501,9,FALSE)</f>
        <v>267</v>
      </c>
      <c r="P1805" s="11" t="s">
        <v>1773</v>
      </c>
      <c r="Q1805" s="11" t="str">
        <f>VLOOKUP(P1805,Store_Dim!$A$2:$E$21,2,FALSE)</f>
        <v>Gray Ltd</v>
      </c>
      <c r="R1805" s="11" t="str">
        <f>VLOOKUP(P1805,Store_Dim!$A$2:$E$21,3,FALSE)</f>
        <v>North</v>
      </c>
      <c r="S1805" s="11" t="str">
        <f>VLOOKUP(P1805,Store_Dim!$A$2:$E$21,4,FALSE)</f>
        <v>New Michaelchester</v>
      </c>
      <c r="T1805" s="11" t="str">
        <f>VLOOKUP(P1805,Store_Dim!$A$2:$E$21,5,FALSE)</f>
        <v>Outlet</v>
      </c>
      <c r="U1805" s="11" t="s">
        <v>2647</v>
      </c>
      <c r="V1805" s="14">
        <f>VLOOKUP(Table1[[#This Row],[Sales_ID]],Sales!$A$2:$O$2001,2,FALSE)</f>
        <v>45307</v>
      </c>
      <c r="W1805" s="15">
        <f>VLOOKUP(Table1[[#This Row],[Sales_ID]],Sales!$A$2:$O$2001,12,FALSE)</f>
        <v>1</v>
      </c>
      <c r="X1805" s="16" t="str">
        <f>TEXT(VLOOKUP(Table1[[#This Row],[Sales_ID]],Sales!$A$2:$O$2001,13,FALSE),"₹#,##0")</f>
        <v>₹679</v>
      </c>
      <c r="Y1805" s="51">
        <f>VLOOKUP(Table1[[#This Row],[Sales_ID]],Sales!$A$2:$O$2001,14,FALSE)</f>
        <v>0.17</v>
      </c>
      <c r="Z1805" s="11" t="str">
        <f>VLOOKUP(Table1[[#This Row],[Sales_ID]],Sales!$A$2:$O$2001,10,FALSE)</f>
        <v>Credit Card</v>
      </c>
      <c r="AA1805" s="50">
        <f>VLOOKUP(Table1[[#This Row],[Sales_ID]],Sales!$A$2:$O$2001,15,FALSE)</f>
        <v>563.48699999999997</v>
      </c>
    </row>
    <row r="1806" spans="1:27" x14ac:dyDescent="0.3">
      <c r="A1806" s="11" t="s">
        <v>71</v>
      </c>
      <c r="B1806" s="11" t="str">
        <f>PROPER(VLOOKUP(A1806,Customer!$A$2:$J$501,9,FALSE))</f>
        <v>Laura Alvarez</v>
      </c>
      <c r="C1806" s="11" t="str">
        <f>PROPER(VLOOKUP(A1806,Customer!$A$2:$H$501,3,FALSE))</f>
        <v>49</v>
      </c>
      <c r="D1806" s="11" t="str">
        <f>PROPER(VLOOKUP(A1806,Customer!$A$2:$H$501,4,FALSE))</f>
        <v>Female</v>
      </c>
      <c r="E1806" s="11" t="str">
        <f>PROPER(VLOOKUP(A1806,Customer!$A$2:$H$501,5,FALSE))</f>
        <v>Lawsonhaven</v>
      </c>
      <c r="F1806" s="11" t="str">
        <f>PROPER(VLOOKUP(A1806,Customer!$A$2:$H$501,6,FALSE))</f>
        <v>Washington</v>
      </c>
      <c r="G1806" s="11" t="str">
        <f>VLOOKUP(A1806,Customer!$A$2:$H$501,7,FALSE)</f>
        <v>USA</v>
      </c>
      <c r="H1806" s="11" t="str">
        <f>PROPER(VLOOKUP(A1806,Customer!$A$1:$J$501,10,FALSE))</f>
        <v>Platinum</v>
      </c>
      <c r="I1806" s="11" t="s">
        <v>1598</v>
      </c>
      <c r="J1806" s="11" t="str">
        <f>VLOOKUP(I1806, Product!$A$2:$H$501, 2,FALSE)</f>
        <v>Women's Scarf Set</v>
      </c>
      <c r="K1806" s="11" t="str">
        <f>VLOOKUP(I1806,Product!$A$2:$H$501,3,FALSE)</f>
        <v>Clothing</v>
      </c>
      <c r="L1806" s="11" t="str">
        <f>VLOOKUP(I1806, Product!$A$2:$H$501, 4,FALSE)</f>
        <v>Accessories</v>
      </c>
      <c r="M1806" s="11" t="str">
        <f>VLOOKUP(I1806, Product!$A$2:$H$501,5,FALSE)</f>
        <v>Brown and Sons</v>
      </c>
      <c r="N1806" s="12">
        <f>VLOOKUP(I1806, Product!$A$2:$I$501,8,FALSE)</f>
        <v>174.02</v>
      </c>
      <c r="O1806" s="12">
        <f>VLOOKUP(I1806, Product!$A$2:$I$501,9,FALSE)</f>
        <v>268</v>
      </c>
      <c r="P1806" s="11" t="s">
        <v>1801</v>
      </c>
      <c r="Q1806" s="11" t="str">
        <f>VLOOKUP(P1806,Store_Dim!$A$2:$E$21,2,FALSE)</f>
        <v>Shelton PLC</v>
      </c>
      <c r="R1806" s="11" t="str">
        <f>VLOOKUP(P1806,Store_Dim!$A$2:$E$21,3,FALSE)</f>
        <v>North</v>
      </c>
      <c r="S1806" s="11" t="str">
        <f>VLOOKUP(P1806,Store_Dim!$A$2:$E$21,4,FALSE)</f>
        <v>East Jenniferstad</v>
      </c>
      <c r="T1806" s="11" t="str">
        <f>VLOOKUP(P1806,Store_Dim!$A$2:$E$21,5,FALSE)</f>
        <v>Flagship</v>
      </c>
      <c r="U1806" s="11" t="s">
        <v>2648</v>
      </c>
      <c r="V1806" s="14">
        <f>VLOOKUP(Table1[[#This Row],[Sales_ID]],Sales!$A$2:$O$2001,2,FALSE)</f>
        <v>45520</v>
      </c>
      <c r="W1806" s="15">
        <f>VLOOKUP(Table1[[#This Row],[Sales_ID]],Sales!$A$2:$O$2001,12,FALSE)</f>
        <v>4</v>
      </c>
      <c r="X1806" s="16" t="str">
        <f>TEXT(VLOOKUP(Table1[[#This Row],[Sales_ID]],Sales!$A$2:$O$2001,13,FALSE),"₹#,##0")</f>
        <v>₹94</v>
      </c>
      <c r="Y1806" s="51">
        <f>VLOOKUP(Table1[[#This Row],[Sales_ID]],Sales!$A$2:$O$2001,14,FALSE)</f>
        <v>0.15</v>
      </c>
      <c r="Z1806" s="11" t="str">
        <f>VLOOKUP(Table1[[#This Row],[Sales_ID]],Sales!$A$2:$O$2001,10,FALSE)</f>
        <v>Credit Card</v>
      </c>
      <c r="AA1806" s="50">
        <f>VLOOKUP(Table1[[#This Row],[Sales_ID]],Sales!$A$2:$O$2001,15,FALSE)</f>
        <v>320.04199999999997</v>
      </c>
    </row>
    <row r="1807" spans="1:27" x14ac:dyDescent="0.3">
      <c r="A1807" s="11" t="s">
        <v>1365</v>
      </c>
      <c r="B1807" s="11" t="str">
        <f>PROPER(VLOOKUP(A1807,Customer!$A$2:$J$501,9,FALSE))</f>
        <v>Dalton Walters</v>
      </c>
      <c r="C1807" s="11" t="str">
        <f>PROPER(VLOOKUP(A1807,Customer!$A$2:$H$501,3,FALSE))</f>
        <v>31</v>
      </c>
      <c r="D1807" s="11" t="str">
        <f>PROPER(VLOOKUP(A1807,Customer!$A$2:$H$501,4,FALSE))</f>
        <v>Male</v>
      </c>
      <c r="E1807" s="11" t="str">
        <f>PROPER(VLOOKUP(A1807,Customer!$A$2:$H$501,5,FALSE))</f>
        <v>Jonesstad</v>
      </c>
      <c r="F1807" s="11" t="str">
        <f>PROPER(VLOOKUP(A1807,Customer!$A$2:$H$501,6,FALSE))</f>
        <v>Wisconsin</v>
      </c>
      <c r="G1807" s="11" t="str">
        <f>VLOOKUP(A1807,Customer!$A$2:$H$501,7,FALSE)</f>
        <v>USA</v>
      </c>
      <c r="H1807" s="11" t="str">
        <f>PROPER(VLOOKUP(A1807,Customer!$A$1:$J$501,10,FALSE))</f>
        <v>Silver</v>
      </c>
      <c r="I1807" s="11" t="s">
        <v>1636</v>
      </c>
      <c r="J1807" s="11" t="str">
        <f>VLOOKUP(I1807, Product!$A$2:$H$501, 2,FALSE)</f>
        <v>Adjustable Jump Rope</v>
      </c>
      <c r="K1807" s="11" t="str">
        <f>VLOOKUP(I1807,Product!$A$2:$H$501,3,FALSE)</f>
        <v>Sports</v>
      </c>
      <c r="L1807" s="11" t="str">
        <f>VLOOKUP(I1807, Product!$A$2:$H$501, 4,FALSE)</f>
        <v>Fitness</v>
      </c>
      <c r="M1807" s="11" t="str">
        <f>VLOOKUP(I1807, Product!$A$2:$H$501,5,FALSE)</f>
        <v>Cox Inc</v>
      </c>
      <c r="N1807" s="12">
        <f>VLOOKUP(I1807, Product!$A$2:$I$501,8,FALSE)</f>
        <v>167.12</v>
      </c>
      <c r="O1807" s="12">
        <f>VLOOKUP(I1807, Product!$A$2:$I$501,9,FALSE)</f>
        <v>316</v>
      </c>
      <c r="P1807" s="11" t="s">
        <v>1757</v>
      </c>
      <c r="Q1807" s="11" t="str">
        <f>VLOOKUP(P1807,Store_Dim!$A$2:$E$21,2,FALSE)</f>
        <v>Martinez, Adkins and Johnson</v>
      </c>
      <c r="R1807" s="11" t="str">
        <f>VLOOKUP(P1807,Store_Dim!$A$2:$E$21,3,FALSE)</f>
        <v>North</v>
      </c>
      <c r="S1807" s="11" t="str">
        <f>VLOOKUP(P1807,Store_Dim!$A$2:$E$21,4,FALSE)</f>
        <v>Danielmouth</v>
      </c>
      <c r="T1807" s="11" t="str">
        <f>VLOOKUP(P1807,Store_Dim!$A$2:$E$21,5,FALSE)</f>
        <v>Flagship</v>
      </c>
      <c r="U1807" s="11" t="s">
        <v>2649</v>
      </c>
      <c r="V1807" s="14">
        <f>VLOOKUP(Table1[[#This Row],[Sales_ID]],Sales!$A$2:$O$2001,2,FALSE)</f>
        <v>45933</v>
      </c>
      <c r="W1807" s="15">
        <f>VLOOKUP(Table1[[#This Row],[Sales_ID]],Sales!$A$2:$O$2001,12,FALSE)</f>
        <v>4</v>
      </c>
      <c r="X1807" s="16" t="str">
        <f>TEXT(VLOOKUP(Table1[[#This Row],[Sales_ID]],Sales!$A$2:$O$2001,13,FALSE),"₹#,##0")</f>
        <v>₹415</v>
      </c>
      <c r="Y1807" s="51">
        <f>VLOOKUP(Table1[[#This Row],[Sales_ID]],Sales!$A$2:$O$2001,14,FALSE)</f>
        <v>0.01</v>
      </c>
      <c r="Z1807" s="11" t="str">
        <f>VLOOKUP(Table1[[#This Row],[Sales_ID]],Sales!$A$2:$O$2001,10,FALSE)</f>
        <v>PayPal</v>
      </c>
      <c r="AA1807" s="50">
        <f>VLOOKUP(Table1[[#This Row],[Sales_ID]],Sales!$A$2:$O$2001,15,FALSE)</f>
        <v>1643.4792</v>
      </c>
    </row>
    <row r="1808" spans="1:27" x14ac:dyDescent="0.3">
      <c r="A1808" s="11" t="s">
        <v>195</v>
      </c>
      <c r="B1808" s="11" t="str">
        <f>PROPER(VLOOKUP(A1808,Customer!$A$2:$J$501,9,FALSE))</f>
        <v>Sarah Rodgers</v>
      </c>
      <c r="C1808" s="11" t="str">
        <f>PROPER(VLOOKUP(A1808,Customer!$A$2:$H$501,3,FALSE))</f>
        <v>23</v>
      </c>
      <c r="D1808" s="11" t="str">
        <f>PROPER(VLOOKUP(A1808,Customer!$A$2:$H$501,4,FALSE))</f>
        <v>Female</v>
      </c>
      <c r="E1808" s="11" t="str">
        <f>PROPER(VLOOKUP(A1808,Customer!$A$2:$H$501,5,FALSE))</f>
        <v>New Julia</v>
      </c>
      <c r="F1808" s="11" t="str">
        <f>PROPER(VLOOKUP(A1808,Customer!$A$2:$H$501,6,FALSE))</f>
        <v>West Virginia</v>
      </c>
      <c r="G1808" s="11" t="str">
        <f>VLOOKUP(A1808,Customer!$A$2:$H$501,7,FALSE)</f>
        <v>USA</v>
      </c>
      <c r="H1808" s="11" t="str">
        <f>PROPER(VLOOKUP(A1808,Customer!$A$1:$J$501,10,FALSE))</f>
        <v>Gold</v>
      </c>
      <c r="I1808" s="11" t="s">
        <v>1570</v>
      </c>
      <c r="J1808" s="11" t="str">
        <f>VLOOKUP(I1808, Product!$A$2:$H$501, 2,FALSE)</f>
        <v>HD Smart TV Stick</v>
      </c>
      <c r="K1808" s="11" t="str">
        <f>VLOOKUP(I1808,Product!$A$2:$H$501,3,FALSE)</f>
        <v>Electronics</v>
      </c>
      <c r="L1808" s="11" t="str">
        <f>VLOOKUP(I1808, Product!$A$2:$H$501, 4,FALSE)</f>
        <v>Accessories</v>
      </c>
      <c r="M1808" s="11" t="str">
        <f>VLOOKUP(I1808, Product!$A$2:$H$501,5,FALSE)</f>
        <v>Gibson, Hobbs and Weaver</v>
      </c>
      <c r="N1808" s="12">
        <f>VLOOKUP(I1808, Product!$A$2:$I$501,8,FALSE)</f>
        <v>449.4</v>
      </c>
      <c r="O1808" s="12">
        <f>VLOOKUP(I1808, Product!$A$2:$I$501,9,FALSE)</f>
        <v>274.7</v>
      </c>
      <c r="P1808" s="11" t="s">
        <v>1769</v>
      </c>
      <c r="Q1808" s="11" t="str">
        <f>VLOOKUP(P1808,Store_Dim!$A$2:$E$21,2,FALSE)</f>
        <v>Alexander Group</v>
      </c>
      <c r="R1808" s="11" t="str">
        <f>VLOOKUP(P1808,Store_Dim!$A$2:$E$21,3,FALSE)</f>
        <v>South</v>
      </c>
      <c r="S1808" s="11" t="str">
        <f>VLOOKUP(P1808,Store_Dim!$A$2:$E$21,4,FALSE)</f>
        <v>Port Sharon</v>
      </c>
      <c r="T1808" s="11" t="str">
        <f>VLOOKUP(P1808,Store_Dim!$A$2:$E$21,5,FALSE)</f>
        <v>Online</v>
      </c>
      <c r="U1808" s="11" t="s">
        <v>2650</v>
      </c>
      <c r="V1808" s="14">
        <f>VLOOKUP(Table1[[#This Row],[Sales_ID]],Sales!$A$2:$O$2001,2,FALSE)</f>
        <v>45841</v>
      </c>
      <c r="W1808" s="15">
        <f>VLOOKUP(Table1[[#This Row],[Sales_ID]],Sales!$A$2:$O$2001,12,FALSE)</f>
        <v>4</v>
      </c>
      <c r="X1808" s="16" t="str">
        <f>TEXT(VLOOKUP(Table1[[#This Row],[Sales_ID]],Sales!$A$2:$O$2001,13,FALSE),"₹#,##0")</f>
        <v>₹780</v>
      </c>
      <c r="Y1808" s="51">
        <f>VLOOKUP(Table1[[#This Row],[Sales_ID]],Sales!$A$2:$O$2001,14,FALSE)</f>
        <v>0.03</v>
      </c>
      <c r="Z1808" s="11" t="str">
        <f>VLOOKUP(Table1[[#This Row],[Sales_ID]],Sales!$A$2:$O$2001,10,FALSE)</f>
        <v>Credit Card</v>
      </c>
      <c r="AA1808" s="50">
        <f>VLOOKUP(Table1[[#This Row],[Sales_ID]],Sales!$A$2:$O$2001,15,FALSE)</f>
        <v>3026.6716000000001</v>
      </c>
    </row>
    <row r="1809" spans="1:27" x14ac:dyDescent="0.3">
      <c r="A1809" s="11" t="s">
        <v>1328</v>
      </c>
      <c r="B1809" s="11" t="str">
        <f>PROPER(VLOOKUP(A1809,Customer!$A$2:$J$501,9,FALSE))</f>
        <v>Samuel Mullins</v>
      </c>
      <c r="C1809" s="11" t="str">
        <f>PROPER(VLOOKUP(A1809,Customer!$A$2:$H$501,3,FALSE))</f>
        <v>27</v>
      </c>
      <c r="D1809" s="11" t="str">
        <f>PROPER(VLOOKUP(A1809,Customer!$A$2:$H$501,4,FALSE))</f>
        <v>Female</v>
      </c>
      <c r="E1809" s="11" t="str">
        <f>PROPER(VLOOKUP(A1809,Customer!$A$2:$H$501,5,FALSE))</f>
        <v>Hartmouth</v>
      </c>
      <c r="F1809" s="11" t="str">
        <f>PROPER(VLOOKUP(A1809,Customer!$A$2:$H$501,6,FALSE))</f>
        <v>Louisiana</v>
      </c>
      <c r="G1809" s="11" t="str">
        <f>VLOOKUP(A1809,Customer!$A$2:$H$501,7,FALSE)</f>
        <v>USA</v>
      </c>
      <c r="H1809" s="11" t="str">
        <f>PROPER(VLOOKUP(A1809,Customer!$A$1:$J$501,10,FALSE))</f>
        <v>Bronze</v>
      </c>
      <c r="I1809" s="11" t="s">
        <v>1622</v>
      </c>
      <c r="J1809" s="11" t="str">
        <f>VLOOKUP(I1809, Product!$A$2:$H$501, 2,FALSE)</f>
        <v>Men's Casual Sneakers</v>
      </c>
      <c r="K1809" s="11" t="str">
        <f>VLOOKUP(I1809,Product!$A$2:$H$501,3,FALSE)</f>
        <v>Clothing</v>
      </c>
      <c r="L1809" s="11" t="str">
        <f>VLOOKUP(I1809, Product!$A$2:$H$501, 4,FALSE)</f>
        <v>Footwear</v>
      </c>
      <c r="M1809" s="11" t="str">
        <f>VLOOKUP(I1809, Product!$A$2:$H$501,5,FALSE)</f>
        <v>Hogan-Lee</v>
      </c>
      <c r="N1809" s="12">
        <f>VLOOKUP(I1809, Product!$A$2:$I$501,8,FALSE)</f>
        <v>353.47</v>
      </c>
      <c r="O1809" s="12">
        <f>VLOOKUP(I1809, Product!$A$2:$I$501,9,FALSE)</f>
        <v>214</v>
      </c>
      <c r="P1809" s="11" t="s">
        <v>1801</v>
      </c>
      <c r="Q1809" s="11" t="str">
        <f>VLOOKUP(P1809,Store_Dim!$A$2:$E$21,2,FALSE)</f>
        <v>Shelton PLC</v>
      </c>
      <c r="R1809" s="11" t="str">
        <f>VLOOKUP(P1809,Store_Dim!$A$2:$E$21,3,FALSE)</f>
        <v>North</v>
      </c>
      <c r="S1809" s="11" t="str">
        <f>VLOOKUP(P1809,Store_Dim!$A$2:$E$21,4,FALSE)</f>
        <v>East Jenniferstad</v>
      </c>
      <c r="T1809" s="11" t="str">
        <f>VLOOKUP(P1809,Store_Dim!$A$2:$E$21,5,FALSE)</f>
        <v>Flagship</v>
      </c>
      <c r="U1809" s="11" t="s">
        <v>2651</v>
      </c>
      <c r="V1809" s="14">
        <f>VLOOKUP(Table1[[#This Row],[Sales_ID]],Sales!$A$2:$O$2001,2,FALSE)</f>
        <v>45877</v>
      </c>
      <c r="W1809" s="15">
        <f>VLOOKUP(Table1[[#This Row],[Sales_ID]],Sales!$A$2:$O$2001,12,FALSE)</f>
        <v>4</v>
      </c>
      <c r="X1809" s="16" t="str">
        <f>TEXT(VLOOKUP(Table1[[#This Row],[Sales_ID]],Sales!$A$2:$O$2001,13,FALSE),"₹#,##0")</f>
        <v>₹185</v>
      </c>
      <c r="Y1809" s="51">
        <f>VLOOKUP(Table1[[#This Row],[Sales_ID]],Sales!$A$2:$O$2001,14,FALSE)</f>
        <v>0.28000000000000003</v>
      </c>
      <c r="Z1809" s="11" t="str">
        <f>VLOOKUP(Table1[[#This Row],[Sales_ID]],Sales!$A$2:$O$2001,10,FALSE)</f>
        <v>Credit Card</v>
      </c>
      <c r="AA1809" s="50">
        <f>VLOOKUP(Table1[[#This Row],[Sales_ID]],Sales!$A$2:$O$2001,15,FALSE)</f>
        <v>531.5616</v>
      </c>
    </row>
    <row r="1810" spans="1:27" x14ac:dyDescent="0.3">
      <c r="A1810" s="11" t="s">
        <v>911</v>
      </c>
      <c r="B1810" s="11" t="str">
        <f>PROPER(VLOOKUP(A1810,Customer!$A$2:$J$501,9,FALSE))</f>
        <v>Cynthia Roberts</v>
      </c>
      <c r="C1810" s="11" t="str">
        <f>PROPER(VLOOKUP(A1810,Customer!$A$2:$H$501,3,FALSE))</f>
        <v>22</v>
      </c>
      <c r="D1810" s="11" t="str">
        <f>PROPER(VLOOKUP(A1810,Customer!$A$2:$H$501,4,FALSE))</f>
        <v>Female</v>
      </c>
      <c r="E1810" s="11" t="str">
        <f>PROPER(VLOOKUP(A1810,Customer!$A$2:$H$501,5,FALSE))</f>
        <v>Millerfort</v>
      </c>
      <c r="F1810" s="11" t="str">
        <f>PROPER(VLOOKUP(A1810,Customer!$A$2:$H$501,6,FALSE))</f>
        <v>Vermont</v>
      </c>
      <c r="G1810" s="11" t="str">
        <f>VLOOKUP(A1810,Customer!$A$2:$H$501,7,FALSE)</f>
        <v>USA</v>
      </c>
      <c r="H1810" s="11" t="str">
        <f>PROPER(VLOOKUP(A1810,Customer!$A$1:$J$501,10,FALSE))</f>
        <v>Gold</v>
      </c>
      <c r="I1810" s="11" t="s">
        <v>1678</v>
      </c>
      <c r="J1810" s="11" t="str">
        <f>VLOOKUP(I1810, Product!$A$2:$H$501, 2,FALSE)</f>
        <v>Adjustable Dumbbells 20kg</v>
      </c>
      <c r="K1810" s="11" t="str">
        <f>VLOOKUP(I1810,Product!$A$2:$H$501,3,FALSE)</f>
        <v>Sports</v>
      </c>
      <c r="L1810" s="11" t="str">
        <f>VLOOKUP(I1810, Product!$A$2:$H$501, 4,FALSE)</f>
        <v>Fitness</v>
      </c>
      <c r="M1810" s="11" t="str">
        <f>VLOOKUP(I1810, Product!$A$2:$H$501,5,FALSE)</f>
        <v>Montgomery, Benton and Miller</v>
      </c>
      <c r="N1810" s="12">
        <f>VLOOKUP(I1810, Product!$A$2:$I$501,8,FALSE)</f>
        <v>240.63</v>
      </c>
      <c r="O1810" s="12">
        <f>VLOOKUP(I1810, Product!$A$2:$I$501,9,FALSE)</f>
        <v>423</v>
      </c>
      <c r="P1810" s="11" t="s">
        <v>1769</v>
      </c>
      <c r="Q1810" s="11" t="str">
        <f>VLOOKUP(P1810,Store_Dim!$A$2:$E$21,2,FALSE)</f>
        <v>Alexander Group</v>
      </c>
      <c r="R1810" s="11" t="str">
        <f>VLOOKUP(P1810,Store_Dim!$A$2:$E$21,3,FALSE)</f>
        <v>South</v>
      </c>
      <c r="S1810" s="11" t="str">
        <f>VLOOKUP(P1810,Store_Dim!$A$2:$E$21,4,FALSE)</f>
        <v>Port Sharon</v>
      </c>
      <c r="T1810" s="11" t="str">
        <f>VLOOKUP(P1810,Store_Dim!$A$2:$E$21,5,FALSE)</f>
        <v>Online</v>
      </c>
      <c r="U1810" s="11" t="s">
        <v>2652</v>
      </c>
      <c r="V1810" s="14">
        <f>VLOOKUP(Table1[[#This Row],[Sales_ID]],Sales!$A$2:$O$2001,2,FALSE)</f>
        <v>45532</v>
      </c>
      <c r="W1810" s="15">
        <f>VLOOKUP(Table1[[#This Row],[Sales_ID]],Sales!$A$2:$O$2001,12,FALSE)</f>
        <v>4</v>
      </c>
      <c r="X1810" s="16" t="str">
        <f>TEXT(VLOOKUP(Table1[[#This Row],[Sales_ID]],Sales!$A$2:$O$2001,13,FALSE),"₹#,##0")</f>
        <v>₹278</v>
      </c>
      <c r="Y1810" s="51">
        <f>VLOOKUP(Table1[[#This Row],[Sales_ID]],Sales!$A$2:$O$2001,14,FALSE)</f>
        <v>0.22</v>
      </c>
      <c r="Z1810" s="11" t="str">
        <f>VLOOKUP(Table1[[#This Row],[Sales_ID]],Sales!$A$2:$O$2001,10,FALSE)</f>
        <v>PayPal</v>
      </c>
      <c r="AA1810" s="50">
        <f>VLOOKUP(Table1[[#This Row],[Sales_ID]],Sales!$A$2:$O$2001,15,FALSE)</f>
        <v>866.04959999999994</v>
      </c>
    </row>
    <row r="1811" spans="1:27" x14ac:dyDescent="0.3">
      <c r="A1811" s="11" t="s">
        <v>369</v>
      </c>
      <c r="B1811" s="11" t="str">
        <f>PROPER(VLOOKUP(A1811,Customer!$A$2:$J$501,9,FALSE))</f>
        <v>Christopher Lester</v>
      </c>
      <c r="C1811" s="11" t="str">
        <f>PROPER(VLOOKUP(A1811,Customer!$A$2:$H$501,3,FALSE))</f>
        <v>64</v>
      </c>
      <c r="D1811" s="11" t="str">
        <f>PROPER(VLOOKUP(A1811,Customer!$A$2:$H$501,4,FALSE))</f>
        <v>Male</v>
      </c>
      <c r="E1811" s="11" t="str">
        <f>PROPER(VLOOKUP(A1811,Customer!$A$2:$H$501,5,FALSE))</f>
        <v>South Jenniferville</v>
      </c>
      <c r="F1811" s="11" t="str">
        <f>PROPER(VLOOKUP(A1811,Customer!$A$2:$H$501,6,FALSE))</f>
        <v>Georgia</v>
      </c>
      <c r="G1811" s="11" t="str">
        <f>VLOOKUP(A1811,Customer!$A$2:$H$501,7,FALSE)</f>
        <v>USA</v>
      </c>
      <c r="H1811" s="11" t="str">
        <f>PROPER(VLOOKUP(A1811,Customer!$A$1:$J$501,10,FALSE))</f>
        <v>Silver</v>
      </c>
      <c r="I1811" s="11" t="s">
        <v>1610</v>
      </c>
      <c r="J1811" s="11" t="str">
        <f>VLOOKUP(I1811, Product!$A$2:$H$501, 2,FALSE)</f>
        <v>Basketball</v>
      </c>
      <c r="K1811" s="11" t="str">
        <f>VLOOKUP(I1811,Product!$A$2:$H$501,3,FALSE)</f>
        <v>Sports</v>
      </c>
      <c r="L1811" s="11" t="str">
        <f>VLOOKUP(I1811, Product!$A$2:$H$501, 4,FALSE)</f>
        <v>Team Sports</v>
      </c>
      <c r="M1811" s="11" t="str">
        <f>VLOOKUP(I1811, Product!$A$2:$H$501,5,FALSE)</f>
        <v>Nolan-Snow</v>
      </c>
      <c r="N1811" s="12">
        <f>VLOOKUP(I1811, Product!$A$2:$I$501,8,FALSE)</f>
        <v>204.39</v>
      </c>
      <c r="O1811" s="12">
        <f>VLOOKUP(I1811, Product!$A$2:$I$501,9,FALSE)</f>
        <v>281</v>
      </c>
      <c r="P1811" s="11" t="s">
        <v>1766</v>
      </c>
      <c r="Q1811" s="11" t="str">
        <f>VLOOKUP(P1811,Store_Dim!$A$2:$E$21,2,FALSE)</f>
        <v>Johnson-Wright</v>
      </c>
      <c r="R1811" s="11" t="str">
        <f>VLOOKUP(P1811,Store_Dim!$A$2:$E$21,3,FALSE)</f>
        <v>North</v>
      </c>
      <c r="S1811" s="11" t="str">
        <f>VLOOKUP(P1811,Store_Dim!$A$2:$E$21,4,FALSE)</f>
        <v>Hoodberg</v>
      </c>
      <c r="T1811" s="11" t="str">
        <f>VLOOKUP(P1811,Store_Dim!$A$2:$E$21,5,FALSE)</f>
        <v>Outlet</v>
      </c>
      <c r="U1811" s="11" t="s">
        <v>2653</v>
      </c>
      <c r="V1811" s="14">
        <f>VLOOKUP(Table1[[#This Row],[Sales_ID]],Sales!$A$2:$O$2001,2,FALSE)</f>
        <v>45734</v>
      </c>
      <c r="W1811" s="15">
        <f>VLOOKUP(Table1[[#This Row],[Sales_ID]],Sales!$A$2:$O$2001,12,FALSE)</f>
        <v>1</v>
      </c>
      <c r="X1811" s="16" t="str">
        <f>TEXT(VLOOKUP(Table1[[#This Row],[Sales_ID]],Sales!$A$2:$O$2001,13,FALSE),"₹#,##0")</f>
        <v>₹37</v>
      </c>
      <c r="Y1811" s="51">
        <f>VLOOKUP(Table1[[#This Row],[Sales_ID]],Sales!$A$2:$O$2001,14,FALSE)</f>
        <v>0.18</v>
      </c>
      <c r="Z1811" s="11" t="str">
        <f>VLOOKUP(Table1[[#This Row],[Sales_ID]],Sales!$A$2:$O$2001,10,FALSE)</f>
        <v>Credit Card</v>
      </c>
      <c r="AA1811" s="50">
        <f>VLOOKUP(Table1[[#This Row],[Sales_ID]],Sales!$A$2:$O$2001,15,FALSE)</f>
        <v>30.175999999999998</v>
      </c>
    </row>
    <row r="1812" spans="1:27" x14ac:dyDescent="0.3">
      <c r="A1812" s="11" t="s">
        <v>1115</v>
      </c>
      <c r="B1812" s="11" t="str">
        <f>PROPER(VLOOKUP(A1812,Customer!$A$2:$J$501,9,FALSE))</f>
        <v>Steve Hunt</v>
      </c>
      <c r="C1812" s="11" t="str">
        <f>PROPER(VLOOKUP(A1812,Customer!$A$2:$H$501,3,FALSE))</f>
        <v>54</v>
      </c>
      <c r="D1812" s="11" t="str">
        <f>PROPER(VLOOKUP(A1812,Customer!$A$2:$H$501,4,FALSE))</f>
        <v>Male</v>
      </c>
      <c r="E1812" s="11" t="str">
        <f>PROPER(VLOOKUP(A1812,Customer!$A$2:$H$501,5,FALSE))</f>
        <v>North Richard</v>
      </c>
      <c r="F1812" s="11" t="str">
        <f>PROPER(VLOOKUP(A1812,Customer!$A$2:$H$501,6,FALSE))</f>
        <v>Virginia</v>
      </c>
      <c r="G1812" s="11" t="str">
        <f>VLOOKUP(A1812,Customer!$A$2:$H$501,7,FALSE)</f>
        <v>USA</v>
      </c>
      <c r="H1812" s="11" t="str">
        <f>PROPER(VLOOKUP(A1812,Customer!$A$1:$J$501,10,FALSE))</f>
        <v>Bronze</v>
      </c>
      <c r="I1812" s="11" t="s">
        <v>1724</v>
      </c>
      <c r="J1812" s="11" t="str">
        <f>VLOOKUP(I1812, Product!$A$2:$H$501, 2,FALSE)</f>
        <v>Sports Wrist Sweatbands</v>
      </c>
      <c r="K1812" s="11" t="str">
        <f>VLOOKUP(I1812,Product!$A$2:$H$501,3,FALSE)</f>
        <v>Sports</v>
      </c>
      <c r="L1812" s="11" t="str">
        <f>VLOOKUP(I1812, Product!$A$2:$H$501, 4,FALSE)</f>
        <v>Accessories</v>
      </c>
      <c r="M1812" s="11" t="str">
        <f>VLOOKUP(I1812, Product!$A$2:$H$501,5,FALSE)</f>
        <v>Olsen-Daniels</v>
      </c>
      <c r="N1812" s="12">
        <f>VLOOKUP(I1812, Product!$A$2:$I$501,8,FALSE)</f>
        <v>131.24</v>
      </c>
      <c r="O1812" s="12">
        <f>VLOOKUP(I1812, Product!$A$2:$I$501,9,FALSE)</f>
        <v>232</v>
      </c>
      <c r="P1812" s="11" t="s">
        <v>1776</v>
      </c>
      <c r="Q1812" s="11" t="str">
        <f>VLOOKUP(P1812,Store_Dim!$A$2:$E$21,2,FALSE)</f>
        <v>Benson-Elliott</v>
      </c>
      <c r="R1812" s="11" t="str">
        <f>VLOOKUP(P1812,Store_Dim!$A$2:$E$21,3,FALSE)</f>
        <v>East</v>
      </c>
      <c r="S1812" s="11" t="str">
        <f>VLOOKUP(P1812,Store_Dim!$A$2:$E$21,4,FALSE)</f>
        <v>Port Josephberg</v>
      </c>
      <c r="T1812" s="11" t="str">
        <f>VLOOKUP(P1812,Store_Dim!$A$2:$E$21,5,FALSE)</f>
        <v>Online</v>
      </c>
      <c r="U1812" s="11" t="s">
        <v>2654</v>
      </c>
      <c r="V1812" s="14">
        <f>VLOOKUP(Table1[[#This Row],[Sales_ID]],Sales!$A$2:$O$2001,2,FALSE)</f>
        <v>45809</v>
      </c>
      <c r="W1812" s="15">
        <f>VLOOKUP(Table1[[#This Row],[Sales_ID]],Sales!$A$2:$O$2001,12,FALSE)</f>
        <v>1</v>
      </c>
      <c r="X1812" s="16" t="str">
        <f>TEXT(VLOOKUP(Table1[[#This Row],[Sales_ID]],Sales!$A$2:$O$2001,13,FALSE),"₹#,##0")</f>
        <v>₹539</v>
      </c>
      <c r="Y1812" s="51">
        <f>VLOOKUP(Table1[[#This Row],[Sales_ID]],Sales!$A$2:$O$2001,14,FALSE)</f>
        <v>0.14000000000000001</v>
      </c>
      <c r="Z1812" s="11" t="str">
        <f>VLOOKUP(Table1[[#This Row],[Sales_ID]],Sales!$A$2:$O$2001,10,FALSE)</f>
        <v>Credit Card</v>
      </c>
      <c r="AA1812" s="50">
        <f>VLOOKUP(Table1[[#This Row],[Sales_ID]],Sales!$A$2:$O$2001,15,FALSE)</f>
        <v>463.85820000000001</v>
      </c>
    </row>
    <row r="1813" spans="1:27" x14ac:dyDescent="0.3">
      <c r="A1813" s="11" t="s">
        <v>321</v>
      </c>
      <c r="B1813" s="11" t="str">
        <f>PROPER(VLOOKUP(A1813,Customer!$A$2:$J$501,9,FALSE))</f>
        <v>Jamie Yoder</v>
      </c>
      <c r="C1813" s="11" t="str">
        <f>PROPER(VLOOKUP(A1813,Customer!$A$2:$H$501,3,FALSE))</f>
        <v>43</v>
      </c>
      <c r="D1813" s="11" t="str">
        <f>PROPER(VLOOKUP(A1813,Customer!$A$2:$H$501,4,FALSE))</f>
        <v>Male</v>
      </c>
      <c r="E1813" s="11" t="str">
        <f>PROPER(VLOOKUP(A1813,Customer!$A$2:$H$501,5,FALSE))</f>
        <v>New Gabrielleville</v>
      </c>
      <c r="F1813" s="11" t="str">
        <f>PROPER(VLOOKUP(A1813,Customer!$A$2:$H$501,6,FALSE))</f>
        <v>Wisconsin</v>
      </c>
      <c r="G1813" s="11" t="str">
        <f>VLOOKUP(A1813,Customer!$A$2:$H$501,7,FALSE)</f>
        <v>USA</v>
      </c>
      <c r="H1813" s="11" t="str">
        <f>PROPER(VLOOKUP(A1813,Customer!$A$1:$J$501,10,FALSE))</f>
        <v>Platinum</v>
      </c>
      <c r="I1813" s="11" t="s">
        <v>1588</v>
      </c>
      <c r="J1813" s="11" t="str">
        <f>VLOOKUP(I1813, Product!$A$2:$H$501, 2,FALSE)</f>
        <v>Outdoor Sports Water Bottle</v>
      </c>
      <c r="K1813" s="11" t="str">
        <f>VLOOKUP(I1813,Product!$A$2:$H$501,3,FALSE)</f>
        <v>Sports</v>
      </c>
      <c r="L1813" s="11" t="str">
        <f>VLOOKUP(I1813, Product!$A$2:$H$501, 4,FALSE)</f>
        <v>Accessories</v>
      </c>
      <c r="M1813" s="11" t="str">
        <f>VLOOKUP(I1813, Product!$A$2:$H$501,5,FALSE)</f>
        <v>Soto-Ellis</v>
      </c>
      <c r="N1813" s="12">
        <f>VLOOKUP(I1813, Product!$A$2:$I$501,8,FALSE)</f>
        <v>131.51</v>
      </c>
      <c r="O1813" s="12">
        <f>VLOOKUP(I1813, Product!$A$2:$I$501,9,FALSE)</f>
        <v>281.95833333333331</v>
      </c>
      <c r="P1813" s="11" t="s">
        <v>1810</v>
      </c>
      <c r="Q1813" s="11" t="str">
        <f>VLOOKUP(P1813,Store_Dim!$A$2:$E$21,2,FALSE)</f>
        <v>Guerrero-Schmitt</v>
      </c>
      <c r="R1813" s="11" t="str">
        <f>VLOOKUP(P1813,Store_Dim!$A$2:$E$21,3,FALSE)</f>
        <v>East</v>
      </c>
      <c r="S1813" s="11" t="str">
        <f>VLOOKUP(P1813,Store_Dim!$A$2:$E$21,4,FALSE)</f>
        <v>East Stevechester</v>
      </c>
      <c r="T1813" s="11" t="str">
        <f>VLOOKUP(P1813,Store_Dim!$A$2:$E$21,5,FALSE)</f>
        <v>Flagship</v>
      </c>
      <c r="U1813" s="11" t="s">
        <v>2655</v>
      </c>
      <c r="V1813" s="14">
        <f>VLOOKUP(Table1[[#This Row],[Sales_ID]],Sales!$A$2:$O$2001,2,FALSE)</f>
        <v>45760</v>
      </c>
      <c r="W1813" s="15">
        <f>VLOOKUP(Table1[[#This Row],[Sales_ID]],Sales!$A$2:$O$2001,12,FALSE)</f>
        <v>1</v>
      </c>
      <c r="X1813" s="16" t="str">
        <f>TEXT(VLOOKUP(Table1[[#This Row],[Sales_ID]],Sales!$A$2:$O$2001,13,FALSE),"₹#,##0")</f>
        <v>₹28</v>
      </c>
      <c r="Y1813" s="51">
        <f>VLOOKUP(Table1[[#This Row],[Sales_ID]],Sales!$A$2:$O$2001,14,FALSE)</f>
        <v>0.3</v>
      </c>
      <c r="Z1813" s="11" t="str">
        <f>VLOOKUP(Table1[[#This Row],[Sales_ID]],Sales!$A$2:$O$2001,10,FALSE)</f>
        <v>PayPal</v>
      </c>
      <c r="AA1813" s="50">
        <f>VLOOKUP(Table1[[#This Row],[Sales_ID]],Sales!$A$2:$O$2001,15,FALSE)</f>
        <v>19.481000000000002</v>
      </c>
    </row>
    <row r="1814" spans="1:27" x14ac:dyDescent="0.3">
      <c r="A1814" s="11" t="s">
        <v>1254</v>
      </c>
      <c r="B1814" s="11" t="str">
        <f>PROPER(VLOOKUP(A1814,Customer!$A$2:$J$501,9,FALSE))</f>
        <v>Justin Ingram</v>
      </c>
      <c r="C1814" s="11" t="str">
        <f>PROPER(VLOOKUP(A1814,Customer!$A$2:$H$501,3,FALSE))</f>
        <v>34</v>
      </c>
      <c r="D1814" s="11" t="str">
        <f>PROPER(VLOOKUP(A1814,Customer!$A$2:$H$501,4,FALSE))</f>
        <v>Male</v>
      </c>
      <c r="E1814" s="11" t="str">
        <f>PROPER(VLOOKUP(A1814,Customer!$A$2:$H$501,5,FALSE))</f>
        <v>Lake Lisaland</v>
      </c>
      <c r="F1814" s="11" t="str">
        <f>PROPER(VLOOKUP(A1814,Customer!$A$2:$H$501,6,FALSE))</f>
        <v>Louisiana</v>
      </c>
      <c r="G1814" s="11" t="str">
        <f>VLOOKUP(A1814,Customer!$A$2:$H$501,7,FALSE)</f>
        <v>USA</v>
      </c>
      <c r="H1814" s="11" t="str">
        <f>PROPER(VLOOKUP(A1814,Customer!$A$1:$J$501,10,FALSE))</f>
        <v>Bronze</v>
      </c>
      <c r="I1814" s="11" t="s">
        <v>1582</v>
      </c>
      <c r="J1814" s="11" t="str">
        <f>VLOOKUP(I1814, Product!$A$2:$H$501, 2,FALSE)</f>
        <v>Soccer Training Cone Set</v>
      </c>
      <c r="K1814" s="11" t="str">
        <f>VLOOKUP(I1814,Product!$A$2:$H$501,3,FALSE)</f>
        <v>Sports</v>
      </c>
      <c r="L1814" s="11" t="str">
        <f>VLOOKUP(I1814, Product!$A$2:$H$501, 4,FALSE)</f>
        <v>Accessories</v>
      </c>
      <c r="M1814" s="11" t="str">
        <f>VLOOKUP(I1814, Product!$A$2:$H$501,5,FALSE)</f>
        <v>Ford, Murphy and Wilson</v>
      </c>
      <c r="N1814" s="12">
        <f>VLOOKUP(I1814, Product!$A$2:$I$501,8,FALSE)</f>
        <v>144.53</v>
      </c>
      <c r="O1814" s="12">
        <f>VLOOKUP(I1814, Product!$A$2:$I$501,9,FALSE)</f>
        <v>367</v>
      </c>
      <c r="P1814" s="11" t="s">
        <v>1810</v>
      </c>
      <c r="Q1814" s="11" t="str">
        <f>VLOOKUP(P1814,Store_Dim!$A$2:$E$21,2,FALSE)</f>
        <v>Guerrero-Schmitt</v>
      </c>
      <c r="R1814" s="11" t="str">
        <f>VLOOKUP(P1814,Store_Dim!$A$2:$E$21,3,FALSE)</f>
        <v>East</v>
      </c>
      <c r="S1814" s="11" t="str">
        <f>VLOOKUP(P1814,Store_Dim!$A$2:$E$21,4,FALSE)</f>
        <v>East Stevechester</v>
      </c>
      <c r="T1814" s="11" t="str">
        <f>VLOOKUP(P1814,Store_Dim!$A$2:$E$21,5,FALSE)</f>
        <v>Flagship</v>
      </c>
      <c r="U1814" s="11" t="s">
        <v>1909</v>
      </c>
      <c r="V1814" s="14">
        <f>VLOOKUP(Table1[[#This Row],[Sales_ID]],Sales!$A$2:$O$2001,2,FALSE)</f>
        <v>45427</v>
      </c>
      <c r="W1814" s="15">
        <f>VLOOKUP(Table1[[#This Row],[Sales_ID]],Sales!$A$2:$O$2001,12,FALSE)</f>
        <v>4</v>
      </c>
      <c r="X1814" s="16" t="str">
        <f>TEXT(VLOOKUP(Table1[[#This Row],[Sales_ID]],Sales!$A$2:$O$2001,13,FALSE),"₹#,##0")</f>
        <v>₹34</v>
      </c>
      <c r="Y1814" s="51">
        <f>VLOOKUP(Table1[[#This Row],[Sales_ID]],Sales!$A$2:$O$2001,14,FALSE)</f>
        <v>0.03</v>
      </c>
      <c r="Z1814" s="11" t="str">
        <f>VLOOKUP(Table1[[#This Row],[Sales_ID]],Sales!$A$2:$O$2001,10,FALSE)</f>
        <v>PayPal</v>
      </c>
      <c r="AA1814" s="50">
        <f>VLOOKUP(Table1[[#This Row],[Sales_ID]],Sales!$A$2:$O$2001,15,FALSE)</f>
        <v>133.4332</v>
      </c>
    </row>
    <row r="1815" spans="1:27" x14ac:dyDescent="0.3">
      <c r="A1815" s="11" t="s">
        <v>899</v>
      </c>
      <c r="B1815" s="11" t="str">
        <f>PROPER(VLOOKUP(A1815,Customer!$A$2:$J$501,9,FALSE))</f>
        <v>Bryan Garcia</v>
      </c>
      <c r="C1815" s="11" t="str">
        <f>PROPER(VLOOKUP(A1815,Customer!$A$2:$H$501,3,FALSE))</f>
        <v>54</v>
      </c>
      <c r="D1815" s="11" t="str">
        <f>PROPER(VLOOKUP(A1815,Customer!$A$2:$H$501,4,FALSE))</f>
        <v>Female</v>
      </c>
      <c r="E1815" s="11" t="str">
        <f>PROPER(VLOOKUP(A1815,Customer!$A$2:$H$501,5,FALSE))</f>
        <v>Garciaborough</v>
      </c>
      <c r="F1815" s="11" t="str">
        <f>PROPER(VLOOKUP(A1815,Customer!$A$2:$H$501,6,FALSE))</f>
        <v>Wyoming</v>
      </c>
      <c r="G1815" s="11" t="str">
        <f>VLOOKUP(A1815,Customer!$A$2:$H$501,7,FALSE)</f>
        <v>USA</v>
      </c>
      <c r="H1815" s="11" t="str">
        <f>PROPER(VLOOKUP(A1815,Customer!$A$1:$J$501,10,FALSE))</f>
        <v>Silver</v>
      </c>
      <c r="I1815" s="11" t="s">
        <v>1688</v>
      </c>
      <c r="J1815" s="11" t="str">
        <f>VLOOKUP(I1815, Product!$A$2:$H$501, 2,FALSE)</f>
        <v>Kitchen Storage Rack</v>
      </c>
      <c r="K1815" s="11" t="str">
        <f>VLOOKUP(I1815,Product!$A$2:$H$501,3,FALSE)</f>
        <v>Home</v>
      </c>
      <c r="L1815" s="11" t="str">
        <f>VLOOKUP(I1815, Product!$A$2:$H$501, 4,FALSE)</f>
        <v>Storage</v>
      </c>
      <c r="M1815" s="11" t="str">
        <f>VLOOKUP(I1815, Product!$A$2:$H$501,5,FALSE)</f>
        <v>Duran Group</v>
      </c>
      <c r="N1815" s="12">
        <f>VLOOKUP(I1815, Product!$A$2:$I$501,8,FALSE)</f>
        <v>138.05000000000001</v>
      </c>
      <c r="O1815" s="12">
        <f>VLOOKUP(I1815, Product!$A$2:$I$501,9,FALSE)</f>
        <v>89</v>
      </c>
      <c r="P1815" s="11" t="s">
        <v>1769</v>
      </c>
      <c r="Q1815" s="11" t="str">
        <f>VLOOKUP(P1815,Store_Dim!$A$2:$E$21,2,FALSE)</f>
        <v>Alexander Group</v>
      </c>
      <c r="R1815" s="11" t="str">
        <f>VLOOKUP(P1815,Store_Dim!$A$2:$E$21,3,FALSE)</f>
        <v>South</v>
      </c>
      <c r="S1815" s="11" t="str">
        <f>VLOOKUP(P1815,Store_Dim!$A$2:$E$21,4,FALSE)</f>
        <v>Port Sharon</v>
      </c>
      <c r="T1815" s="11" t="str">
        <f>VLOOKUP(P1815,Store_Dim!$A$2:$E$21,5,FALSE)</f>
        <v>Online</v>
      </c>
      <c r="U1815" s="11" t="s">
        <v>2656</v>
      </c>
      <c r="V1815" s="14">
        <f>VLOOKUP(Table1[[#This Row],[Sales_ID]],Sales!$A$2:$O$2001,2,FALSE)</f>
        <v>45456</v>
      </c>
      <c r="W1815" s="15">
        <f>VLOOKUP(Table1[[#This Row],[Sales_ID]],Sales!$A$2:$O$2001,12,FALSE)</f>
        <v>3</v>
      </c>
      <c r="X1815" s="16" t="str">
        <f>TEXT(VLOOKUP(Table1[[#This Row],[Sales_ID]],Sales!$A$2:$O$2001,13,FALSE),"₹#,##0")</f>
        <v>₹699</v>
      </c>
      <c r="Y1815" s="51">
        <f>VLOOKUP(Table1[[#This Row],[Sales_ID]],Sales!$A$2:$O$2001,14,FALSE)</f>
        <v>0.28000000000000003</v>
      </c>
      <c r="Z1815" s="11" t="str">
        <f>VLOOKUP(Table1[[#This Row],[Sales_ID]],Sales!$A$2:$O$2001,10,FALSE)</f>
        <v>COD</v>
      </c>
      <c r="AA1815" s="50">
        <f>VLOOKUP(Table1[[#This Row],[Sales_ID]],Sales!$A$2:$O$2001,15,FALSE)</f>
        <v>1509.2352000000001</v>
      </c>
    </row>
    <row r="1816" spans="1:27" x14ac:dyDescent="0.3">
      <c r="A1816" s="11" t="s">
        <v>59</v>
      </c>
      <c r="B1816" s="11" t="str">
        <f>PROPER(VLOOKUP(A1816,Customer!$A$2:$J$501,9,FALSE))</f>
        <v>Kenneth Lambert</v>
      </c>
      <c r="C1816" s="11" t="str">
        <f>PROPER(VLOOKUP(A1816,Customer!$A$2:$H$501,3,FALSE))</f>
        <v>55</v>
      </c>
      <c r="D1816" s="11" t="str">
        <f>PROPER(VLOOKUP(A1816,Customer!$A$2:$H$501,4,FALSE))</f>
        <v>Female</v>
      </c>
      <c r="E1816" s="11" t="str">
        <f>PROPER(VLOOKUP(A1816,Customer!$A$2:$H$501,5,FALSE))</f>
        <v>North Kathryn</v>
      </c>
      <c r="F1816" s="11" t="str">
        <f>PROPER(VLOOKUP(A1816,Customer!$A$2:$H$501,6,FALSE))</f>
        <v>Kansas</v>
      </c>
      <c r="G1816" s="11" t="str">
        <f>VLOOKUP(A1816,Customer!$A$2:$H$501,7,FALSE)</f>
        <v>USA</v>
      </c>
      <c r="H1816" s="11" t="str">
        <f>PROPER(VLOOKUP(A1816,Customer!$A$1:$J$501,10,FALSE))</f>
        <v>Platinum</v>
      </c>
      <c r="I1816" s="11" t="s">
        <v>1700</v>
      </c>
      <c r="J1816" s="11" t="str">
        <f>VLOOKUP(I1816, Product!$A$2:$H$501, 2,FALSE)</f>
        <v>Wireless Mouse</v>
      </c>
      <c r="K1816" s="11" t="str">
        <f>VLOOKUP(I1816,Product!$A$2:$H$501,3,FALSE)</f>
        <v>Electronics</v>
      </c>
      <c r="L1816" s="11" t="str">
        <f>VLOOKUP(I1816, Product!$A$2:$H$501, 4,FALSE)</f>
        <v>Computer</v>
      </c>
      <c r="M1816" s="11" t="str">
        <f>VLOOKUP(I1816, Product!$A$2:$H$501,5,FALSE)</f>
        <v>Larson Ltd</v>
      </c>
      <c r="N1816" s="12">
        <f>VLOOKUP(I1816, Product!$A$2:$I$501,8,FALSE)</f>
        <v>392.89</v>
      </c>
      <c r="O1816" s="12">
        <f>VLOOKUP(I1816, Product!$A$2:$I$501,9,FALSE)</f>
        <v>320</v>
      </c>
      <c r="P1816" s="11" t="s">
        <v>1797</v>
      </c>
      <c r="Q1816" s="11" t="str">
        <f>VLOOKUP(P1816,Store_Dim!$A$2:$E$21,2,FALSE)</f>
        <v>Gardner, Humphrey and Contreras</v>
      </c>
      <c r="R1816" s="11" t="str">
        <f>VLOOKUP(P1816,Store_Dim!$A$2:$E$21,3,FALSE)</f>
        <v>East</v>
      </c>
      <c r="S1816" s="11" t="str">
        <f>VLOOKUP(P1816,Store_Dim!$A$2:$E$21,4,FALSE)</f>
        <v>Johnsonville</v>
      </c>
      <c r="T1816" s="11" t="str">
        <f>VLOOKUP(P1816,Store_Dim!$A$2:$E$21,5,FALSE)</f>
        <v>Flagship</v>
      </c>
      <c r="U1816" s="11" t="s">
        <v>2657</v>
      </c>
      <c r="V1816" s="14">
        <f>VLOOKUP(Table1[[#This Row],[Sales_ID]],Sales!$A$2:$O$2001,2,FALSE)</f>
        <v>45698</v>
      </c>
      <c r="W1816" s="15">
        <f>VLOOKUP(Table1[[#This Row],[Sales_ID]],Sales!$A$2:$O$2001,12,FALSE)</f>
        <v>4</v>
      </c>
      <c r="X1816" s="16" t="str">
        <f>TEXT(VLOOKUP(Table1[[#This Row],[Sales_ID]],Sales!$A$2:$O$2001,13,FALSE),"₹#,##0")</f>
        <v>₹528</v>
      </c>
      <c r="Y1816" s="51">
        <f>VLOOKUP(Table1[[#This Row],[Sales_ID]],Sales!$A$2:$O$2001,14,FALSE)</f>
        <v>0.15</v>
      </c>
      <c r="Z1816" s="11" t="str">
        <f>VLOOKUP(Table1[[#This Row],[Sales_ID]],Sales!$A$2:$O$2001,10,FALSE)</f>
        <v>COD</v>
      </c>
      <c r="AA1816" s="50">
        <f>VLOOKUP(Table1[[#This Row],[Sales_ID]],Sales!$A$2:$O$2001,15,FALSE)</f>
        <v>1795.982</v>
      </c>
    </row>
    <row r="1817" spans="1:27" x14ac:dyDescent="0.3">
      <c r="A1817" s="11" t="s">
        <v>1513</v>
      </c>
      <c r="B1817" s="11" t="str">
        <f>PROPER(VLOOKUP(A1817,Customer!$A$2:$J$501,9,FALSE))</f>
        <v>Darrell Miller</v>
      </c>
      <c r="C1817" s="11" t="str">
        <f>PROPER(VLOOKUP(A1817,Customer!$A$2:$H$501,3,FALSE))</f>
        <v>59</v>
      </c>
      <c r="D1817" s="11" t="str">
        <f>PROPER(VLOOKUP(A1817,Customer!$A$2:$H$501,4,FALSE))</f>
        <v>Female</v>
      </c>
      <c r="E1817" s="11" t="str">
        <f>PROPER(VLOOKUP(A1817,Customer!$A$2:$H$501,5,FALSE))</f>
        <v>Port Carol</v>
      </c>
      <c r="F1817" s="11" t="str">
        <f>PROPER(VLOOKUP(A1817,Customer!$A$2:$H$501,6,FALSE))</f>
        <v>Florida</v>
      </c>
      <c r="G1817" s="11" t="str">
        <f>VLOOKUP(A1817,Customer!$A$2:$H$501,7,FALSE)</f>
        <v>USA</v>
      </c>
      <c r="H1817" s="11" t="str">
        <f>PROPER(VLOOKUP(A1817,Customer!$A$1:$J$501,10,FALSE))</f>
        <v>Platinum</v>
      </c>
      <c r="I1817" s="11" t="s">
        <v>1640</v>
      </c>
      <c r="J1817" s="11" t="str">
        <f>VLOOKUP(I1817, Product!$A$2:$H$501, 2,FALSE)</f>
        <v>Men's Winter Jacket</v>
      </c>
      <c r="K1817" s="11" t="str">
        <f>VLOOKUP(I1817,Product!$A$2:$H$501,3,FALSE)</f>
        <v>Clothing</v>
      </c>
      <c r="L1817" s="11" t="str">
        <f>VLOOKUP(I1817, Product!$A$2:$H$501, 4,FALSE)</f>
        <v>Outerwear</v>
      </c>
      <c r="M1817" s="11" t="str">
        <f>VLOOKUP(I1817, Product!$A$2:$H$501,5,FALSE)</f>
        <v>Kelly, Smith and Perez</v>
      </c>
      <c r="N1817" s="12">
        <f>VLOOKUP(I1817, Product!$A$2:$I$501,8,FALSE)</f>
        <v>167.34</v>
      </c>
      <c r="O1817" s="12">
        <f>VLOOKUP(I1817, Product!$A$2:$I$501,9,FALSE)</f>
        <v>296</v>
      </c>
      <c r="P1817" s="11" t="s">
        <v>1804</v>
      </c>
      <c r="Q1817" s="11" t="str">
        <f>VLOOKUP(P1817,Store_Dim!$A$2:$E$21,2,FALSE)</f>
        <v>Frederick-Wright</v>
      </c>
      <c r="R1817" s="11" t="str">
        <f>VLOOKUP(P1817,Store_Dim!$A$2:$E$21,3,FALSE)</f>
        <v>West</v>
      </c>
      <c r="S1817" s="11" t="str">
        <f>VLOOKUP(P1817,Store_Dim!$A$2:$E$21,4,FALSE)</f>
        <v>New Jimmymouth</v>
      </c>
      <c r="T1817" s="11" t="str">
        <f>VLOOKUP(P1817,Store_Dim!$A$2:$E$21,5,FALSE)</f>
        <v>Flagship</v>
      </c>
      <c r="U1817" s="11" t="s">
        <v>2658</v>
      </c>
      <c r="V1817" s="14">
        <f>VLOOKUP(Table1[[#This Row],[Sales_ID]],Sales!$A$2:$O$2001,2,FALSE)</f>
        <v>45548</v>
      </c>
      <c r="W1817" s="15">
        <f>VLOOKUP(Table1[[#This Row],[Sales_ID]],Sales!$A$2:$O$2001,12,FALSE)</f>
        <v>2</v>
      </c>
      <c r="X1817" s="16" t="str">
        <f>TEXT(VLOOKUP(Table1[[#This Row],[Sales_ID]],Sales!$A$2:$O$2001,13,FALSE),"₹#,##0")</f>
        <v>₹781</v>
      </c>
      <c r="Y1817" s="51">
        <f>VLOOKUP(Table1[[#This Row],[Sales_ID]],Sales!$A$2:$O$2001,14,FALSE)</f>
        <v>0.24</v>
      </c>
      <c r="Z1817" s="11" t="str">
        <f>VLOOKUP(Table1[[#This Row],[Sales_ID]],Sales!$A$2:$O$2001,10,FALSE)</f>
        <v>PayPal</v>
      </c>
      <c r="AA1817" s="50">
        <f>VLOOKUP(Table1[[#This Row],[Sales_ID]],Sales!$A$2:$O$2001,15,FALSE)</f>
        <v>1186.9680000000001</v>
      </c>
    </row>
    <row r="1818" spans="1:27" x14ac:dyDescent="0.3">
      <c r="A1818" s="11" t="s">
        <v>595</v>
      </c>
      <c r="B1818" s="11" t="str">
        <f>PROPER(VLOOKUP(A1818,Customer!$A$2:$J$501,9,FALSE))</f>
        <v>Wesley Thompson</v>
      </c>
      <c r="C1818" s="11" t="str">
        <f>PROPER(VLOOKUP(A1818,Customer!$A$2:$H$501,3,FALSE))</f>
        <v>38</v>
      </c>
      <c r="D1818" s="11" t="str">
        <f>PROPER(VLOOKUP(A1818,Customer!$A$2:$H$501,4,FALSE))</f>
        <v>Male</v>
      </c>
      <c r="E1818" s="11" t="str">
        <f>PROPER(VLOOKUP(A1818,Customer!$A$2:$H$501,5,FALSE))</f>
        <v>East Davidmouth</v>
      </c>
      <c r="F1818" s="11" t="str">
        <f>PROPER(VLOOKUP(A1818,Customer!$A$2:$H$501,6,FALSE))</f>
        <v>Maine</v>
      </c>
      <c r="G1818" s="11" t="str">
        <f>VLOOKUP(A1818,Customer!$A$2:$H$501,7,FALSE)</f>
        <v>USA</v>
      </c>
      <c r="H1818" s="11" t="str">
        <f>PROPER(VLOOKUP(A1818,Customer!$A$1:$J$501,10,FALSE))</f>
        <v>Bronze</v>
      </c>
      <c r="I1818" s="11" t="s">
        <v>1590</v>
      </c>
      <c r="J1818" s="11" t="str">
        <f>VLOOKUP(I1818, Product!$A$2:$H$501, 2,FALSE)</f>
        <v>Multi-Purpose Storage Box</v>
      </c>
      <c r="K1818" s="11" t="str">
        <f>VLOOKUP(I1818,Product!$A$2:$H$501,3,FALSE)</f>
        <v>Home</v>
      </c>
      <c r="L1818" s="11" t="str">
        <f>VLOOKUP(I1818, Product!$A$2:$H$501, 4,FALSE)</f>
        <v>Storage</v>
      </c>
      <c r="M1818" s="11" t="str">
        <f>VLOOKUP(I1818, Product!$A$2:$H$501,5,FALSE)</f>
        <v>Gardner-Montes</v>
      </c>
      <c r="N1818" s="12">
        <f>VLOOKUP(I1818, Product!$A$2:$I$501,8,FALSE)</f>
        <v>123.46</v>
      </c>
      <c r="O1818" s="12">
        <f>VLOOKUP(I1818, Product!$A$2:$I$501,9,FALSE)</f>
        <v>76</v>
      </c>
      <c r="P1818" s="11" t="s">
        <v>1799</v>
      </c>
      <c r="Q1818" s="11" t="str">
        <f>VLOOKUP(P1818,Store_Dim!$A$2:$E$21,2,FALSE)</f>
        <v>Mcdonald Inc</v>
      </c>
      <c r="R1818" s="11" t="str">
        <f>VLOOKUP(P1818,Store_Dim!$A$2:$E$21,3,FALSE)</f>
        <v>South</v>
      </c>
      <c r="S1818" s="11" t="str">
        <f>VLOOKUP(P1818,Store_Dim!$A$2:$E$21,4,FALSE)</f>
        <v>Christopherland</v>
      </c>
      <c r="T1818" s="11" t="str">
        <f>VLOOKUP(P1818,Store_Dim!$A$2:$E$21,5,FALSE)</f>
        <v>Outlet</v>
      </c>
      <c r="U1818" s="11" t="s">
        <v>2659</v>
      </c>
      <c r="V1818" s="14">
        <f>VLOOKUP(Table1[[#This Row],[Sales_ID]],Sales!$A$2:$O$2001,2,FALSE)</f>
        <v>45236</v>
      </c>
      <c r="W1818" s="15">
        <f>VLOOKUP(Table1[[#This Row],[Sales_ID]],Sales!$A$2:$O$2001,12,FALSE)</f>
        <v>1</v>
      </c>
      <c r="X1818" s="16" t="str">
        <f>TEXT(VLOOKUP(Table1[[#This Row],[Sales_ID]],Sales!$A$2:$O$2001,13,FALSE),"₹#,##0")</f>
        <v>₹978</v>
      </c>
      <c r="Y1818" s="51">
        <f>VLOOKUP(Table1[[#This Row],[Sales_ID]],Sales!$A$2:$O$2001,14,FALSE)</f>
        <v>0.06</v>
      </c>
      <c r="Z1818" s="11" t="str">
        <f>VLOOKUP(Table1[[#This Row],[Sales_ID]],Sales!$A$2:$O$2001,10,FALSE)</f>
        <v>COD</v>
      </c>
      <c r="AA1818" s="50">
        <f>VLOOKUP(Table1[[#This Row],[Sales_ID]],Sales!$A$2:$O$2001,15,FALSE)</f>
        <v>919.29179999999997</v>
      </c>
    </row>
    <row r="1819" spans="1:27" x14ac:dyDescent="0.3">
      <c r="A1819" s="11" t="s">
        <v>1154</v>
      </c>
      <c r="B1819" s="11" t="str">
        <f>PROPER(VLOOKUP(A1819,Customer!$A$2:$J$501,9,FALSE))</f>
        <v>Gregory Allen</v>
      </c>
      <c r="C1819" s="11" t="str">
        <f>PROPER(VLOOKUP(A1819,Customer!$A$2:$H$501,3,FALSE))</f>
        <v>20</v>
      </c>
      <c r="D1819" s="11" t="str">
        <f>PROPER(VLOOKUP(A1819,Customer!$A$2:$H$501,4,FALSE))</f>
        <v>Female</v>
      </c>
      <c r="E1819" s="11" t="str">
        <f>PROPER(VLOOKUP(A1819,Customer!$A$2:$H$501,5,FALSE))</f>
        <v>West Bruce</v>
      </c>
      <c r="F1819" s="11" t="str">
        <f>PROPER(VLOOKUP(A1819,Customer!$A$2:$H$501,6,FALSE))</f>
        <v>Vermont</v>
      </c>
      <c r="G1819" s="11" t="str">
        <f>VLOOKUP(A1819,Customer!$A$2:$H$501,7,FALSE)</f>
        <v>USA</v>
      </c>
      <c r="H1819" s="11" t="str">
        <f>PROPER(VLOOKUP(A1819,Customer!$A$1:$J$501,10,FALSE))</f>
        <v>Platinum</v>
      </c>
      <c r="I1819" s="11" t="s">
        <v>1714</v>
      </c>
      <c r="J1819" s="11" t="str">
        <f>VLOOKUP(I1819, Product!$A$2:$H$501, 2,FALSE)</f>
        <v>Hydrating Face Cleanser</v>
      </c>
      <c r="K1819" s="11" t="str">
        <f>VLOOKUP(I1819,Product!$A$2:$H$501,3,FALSE)</f>
        <v>Beauty</v>
      </c>
      <c r="L1819" s="11" t="str">
        <f>VLOOKUP(I1819, Product!$A$2:$H$501, 4,FALSE)</f>
        <v>Skincare</v>
      </c>
      <c r="M1819" s="11" t="str">
        <f>VLOOKUP(I1819, Product!$A$2:$H$501,5,FALSE)</f>
        <v>Butler Group</v>
      </c>
      <c r="N1819" s="12">
        <f>VLOOKUP(I1819, Product!$A$2:$I$501,8,FALSE)</f>
        <v>250.41615384615383</v>
      </c>
      <c r="O1819" s="12">
        <f>VLOOKUP(I1819, Product!$A$2:$I$501,9,FALSE)</f>
        <v>159</v>
      </c>
      <c r="P1819" s="11" t="s">
        <v>1794</v>
      </c>
      <c r="Q1819" s="11" t="str">
        <f>VLOOKUP(P1819,Store_Dim!$A$2:$E$21,2,FALSE)</f>
        <v>Thomas, Bridges and Harris</v>
      </c>
      <c r="R1819" s="11" t="str">
        <f>VLOOKUP(P1819,Store_Dim!$A$2:$E$21,3,FALSE)</f>
        <v>North</v>
      </c>
      <c r="S1819" s="11" t="str">
        <f>VLOOKUP(P1819,Store_Dim!$A$2:$E$21,4,FALSE)</f>
        <v>Sabrinatown</v>
      </c>
      <c r="T1819" s="11" t="str">
        <f>VLOOKUP(P1819,Store_Dim!$A$2:$E$21,5,FALSE)</f>
        <v>Online</v>
      </c>
      <c r="U1819" s="11" t="s">
        <v>2660</v>
      </c>
      <c r="V1819" s="14">
        <f>VLOOKUP(Table1[[#This Row],[Sales_ID]],Sales!$A$2:$O$2001,2,FALSE)</f>
        <v>45310</v>
      </c>
      <c r="W1819" s="15">
        <f>VLOOKUP(Table1[[#This Row],[Sales_ID]],Sales!$A$2:$O$2001,12,FALSE)</f>
        <v>4</v>
      </c>
      <c r="X1819" s="16" t="str">
        <f>TEXT(VLOOKUP(Table1[[#This Row],[Sales_ID]],Sales!$A$2:$O$2001,13,FALSE),"₹#,##0")</f>
        <v>₹355</v>
      </c>
      <c r="Y1819" s="51">
        <f>VLOOKUP(Table1[[#This Row],[Sales_ID]],Sales!$A$2:$O$2001,14,FALSE)</f>
        <v>0.19</v>
      </c>
      <c r="Z1819" s="11" t="str">
        <f>VLOOKUP(Table1[[#This Row],[Sales_ID]],Sales!$A$2:$O$2001,10,FALSE)</f>
        <v>Credit Card</v>
      </c>
      <c r="AA1819" s="50">
        <f>VLOOKUP(Table1[[#This Row],[Sales_ID]],Sales!$A$2:$O$2001,15,FALSE)</f>
        <v>1149.066</v>
      </c>
    </row>
    <row r="1820" spans="1:27" x14ac:dyDescent="0.3">
      <c r="A1820" s="11" t="s">
        <v>899</v>
      </c>
      <c r="B1820" s="11" t="str">
        <f>PROPER(VLOOKUP(A1820,Customer!$A$2:$J$501,9,FALSE))</f>
        <v>Bryan Garcia</v>
      </c>
      <c r="C1820" s="11" t="str">
        <f>PROPER(VLOOKUP(A1820,Customer!$A$2:$H$501,3,FALSE))</f>
        <v>54</v>
      </c>
      <c r="D1820" s="11" t="str">
        <f>PROPER(VLOOKUP(A1820,Customer!$A$2:$H$501,4,FALSE))</f>
        <v>Female</v>
      </c>
      <c r="E1820" s="11" t="str">
        <f>PROPER(VLOOKUP(A1820,Customer!$A$2:$H$501,5,FALSE))</f>
        <v>Garciaborough</v>
      </c>
      <c r="F1820" s="11" t="str">
        <f>PROPER(VLOOKUP(A1820,Customer!$A$2:$H$501,6,FALSE))</f>
        <v>Wyoming</v>
      </c>
      <c r="G1820" s="11" t="str">
        <f>VLOOKUP(A1820,Customer!$A$2:$H$501,7,FALSE)</f>
        <v>USA</v>
      </c>
      <c r="H1820" s="11" t="str">
        <f>PROPER(VLOOKUP(A1820,Customer!$A$1:$J$501,10,FALSE))</f>
        <v>Silver</v>
      </c>
      <c r="I1820" s="11" t="s">
        <v>1684</v>
      </c>
      <c r="J1820" s="11" t="str">
        <f>VLOOKUP(I1820, Product!$A$2:$H$501, 2,FALSE)</f>
        <v>Wooden Nightstand</v>
      </c>
      <c r="K1820" s="11" t="str">
        <f>VLOOKUP(I1820,Product!$A$2:$H$501,3,FALSE)</f>
        <v>Home</v>
      </c>
      <c r="L1820" s="11" t="str">
        <f>VLOOKUP(I1820, Product!$A$2:$H$501, 4,FALSE)</f>
        <v>Furniture</v>
      </c>
      <c r="M1820" s="11" t="str">
        <f>VLOOKUP(I1820, Product!$A$2:$H$501,5,FALSE)</f>
        <v>Wolfe, Ross and Hester</v>
      </c>
      <c r="N1820" s="12">
        <f>VLOOKUP(I1820, Product!$A$2:$I$501,8,FALSE)</f>
        <v>243.7</v>
      </c>
      <c r="O1820" s="12">
        <f>VLOOKUP(I1820, Product!$A$2:$I$501,9,FALSE)</f>
        <v>130</v>
      </c>
      <c r="P1820" s="11" t="s">
        <v>1813</v>
      </c>
      <c r="Q1820" s="11" t="str">
        <f>VLOOKUP(P1820,Store_Dim!$A$2:$E$21,2,FALSE)</f>
        <v>Mann-Austin</v>
      </c>
      <c r="R1820" s="11" t="str">
        <f>VLOOKUP(P1820,Store_Dim!$A$2:$E$21,3,FALSE)</f>
        <v>East</v>
      </c>
      <c r="S1820" s="11" t="str">
        <f>VLOOKUP(P1820,Store_Dim!$A$2:$E$21,4,FALSE)</f>
        <v>Vasquezborough</v>
      </c>
      <c r="T1820" s="11" t="str">
        <f>VLOOKUP(P1820,Store_Dim!$A$2:$E$21,5,FALSE)</f>
        <v>Online</v>
      </c>
      <c r="U1820" s="11" t="s">
        <v>2661</v>
      </c>
      <c r="V1820" s="14">
        <f>VLOOKUP(Table1[[#This Row],[Sales_ID]],Sales!$A$2:$O$2001,2,FALSE)</f>
        <v>45376</v>
      </c>
      <c r="W1820" s="15">
        <f>VLOOKUP(Table1[[#This Row],[Sales_ID]],Sales!$A$2:$O$2001,12,FALSE)</f>
        <v>1</v>
      </c>
      <c r="X1820" s="16" t="str">
        <f>TEXT(VLOOKUP(Table1[[#This Row],[Sales_ID]],Sales!$A$2:$O$2001,13,FALSE),"₹#,##0")</f>
        <v>₹672</v>
      </c>
      <c r="Y1820" s="51">
        <f>VLOOKUP(Table1[[#This Row],[Sales_ID]],Sales!$A$2:$O$2001,14,FALSE)</f>
        <v>0.09</v>
      </c>
      <c r="Z1820" s="11" t="str">
        <f>VLOOKUP(Table1[[#This Row],[Sales_ID]],Sales!$A$2:$O$2001,10,FALSE)</f>
        <v>COD</v>
      </c>
      <c r="AA1820" s="50">
        <f>VLOOKUP(Table1[[#This Row],[Sales_ID]],Sales!$A$2:$O$2001,15,FALSE)</f>
        <v>611.17420000000004</v>
      </c>
    </row>
    <row r="1821" spans="1:27" x14ac:dyDescent="0.3">
      <c r="A1821" s="11" t="s">
        <v>999</v>
      </c>
      <c r="B1821" s="11" t="str">
        <f>PROPER(VLOOKUP(A1821,Customer!$A$2:$J$501,9,FALSE))</f>
        <v>Tiffany Williams</v>
      </c>
      <c r="C1821" s="11" t="str">
        <f>PROPER(VLOOKUP(A1821,Customer!$A$2:$H$501,3,FALSE))</f>
        <v>64</v>
      </c>
      <c r="D1821" s="11" t="str">
        <f>PROPER(VLOOKUP(A1821,Customer!$A$2:$H$501,4,FALSE))</f>
        <v>Female</v>
      </c>
      <c r="E1821" s="11" t="str">
        <f>PROPER(VLOOKUP(A1821,Customer!$A$2:$H$501,5,FALSE))</f>
        <v>Richardsport</v>
      </c>
      <c r="F1821" s="11" t="str">
        <f>PROPER(VLOOKUP(A1821,Customer!$A$2:$H$501,6,FALSE))</f>
        <v>New Hampshire</v>
      </c>
      <c r="G1821" s="11" t="str">
        <f>VLOOKUP(A1821,Customer!$A$2:$H$501,7,FALSE)</f>
        <v>USA</v>
      </c>
      <c r="H1821" s="11" t="str">
        <f>PROPER(VLOOKUP(A1821,Customer!$A$1:$J$501,10,FALSE))</f>
        <v>Gold</v>
      </c>
      <c r="I1821" s="11" t="s">
        <v>1712</v>
      </c>
      <c r="J1821" s="11" t="str">
        <f>VLOOKUP(I1821, Product!$A$2:$H$501, 2,FALSE)</f>
        <v>Fitness Resistance Bands</v>
      </c>
      <c r="K1821" s="11" t="str">
        <f>VLOOKUP(I1821,Product!$A$2:$H$501,3,FALSE)</f>
        <v>Sports</v>
      </c>
      <c r="L1821" s="11" t="str">
        <f>VLOOKUP(I1821, Product!$A$2:$H$501, 4,FALSE)</f>
        <v>Fitness</v>
      </c>
      <c r="M1821" s="11" t="str">
        <f>VLOOKUP(I1821, Product!$A$2:$H$501,5,FALSE)</f>
        <v>Reese-Watson</v>
      </c>
      <c r="N1821" s="12">
        <f>VLOOKUP(I1821, Product!$A$2:$I$501,8,FALSE)</f>
        <v>152.91999999999999</v>
      </c>
      <c r="O1821" s="12">
        <f>VLOOKUP(I1821, Product!$A$2:$I$501,9,FALSE)</f>
        <v>281</v>
      </c>
      <c r="P1821" s="11" t="s">
        <v>1766</v>
      </c>
      <c r="Q1821" s="11" t="str">
        <f>VLOOKUP(P1821,Store_Dim!$A$2:$E$21,2,FALSE)</f>
        <v>Johnson-Wright</v>
      </c>
      <c r="R1821" s="11" t="str">
        <f>VLOOKUP(P1821,Store_Dim!$A$2:$E$21,3,FALSE)</f>
        <v>North</v>
      </c>
      <c r="S1821" s="11" t="str">
        <f>VLOOKUP(P1821,Store_Dim!$A$2:$E$21,4,FALSE)</f>
        <v>Hoodberg</v>
      </c>
      <c r="T1821" s="11" t="str">
        <f>VLOOKUP(P1821,Store_Dim!$A$2:$E$21,5,FALSE)</f>
        <v>Outlet</v>
      </c>
      <c r="U1821" s="11" t="s">
        <v>2662</v>
      </c>
      <c r="V1821" s="14">
        <f>VLOOKUP(Table1[[#This Row],[Sales_ID]],Sales!$A$2:$O$2001,2,FALSE)</f>
        <v>45914</v>
      </c>
      <c r="W1821" s="15">
        <f>VLOOKUP(Table1[[#This Row],[Sales_ID]],Sales!$A$2:$O$2001,12,FALSE)</f>
        <v>1</v>
      </c>
      <c r="X1821" s="16" t="str">
        <f>TEXT(VLOOKUP(Table1[[#This Row],[Sales_ID]],Sales!$A$2:$O$2001,13,FALSE),"₹#,##0")</f>
        <v>₹867</v>
      </c>
      <c r="Y1821" s="51">
        <f>VLOOKUP(Table1[[#This Row],[Sales_ID]],Sales!$A$2:$O$2001,14,FALSE)</f>
        <v>0.28999999999999998</v>
      </c>
      <c r="Z1821" s="11" t="str">
        <f>VLOOKUP(Table1[[#This Row],[Sales_ID]],Sales!$A$2:$O$2001,10,FALSE)</f>
        <v>PayPal</v>
      </c>
      <c r="AA1821" s="50">
        <f>VLOOKUP(Table1[[#This Row],[Sales_ID]],Sales!$A$2:$O$2001,15,FALSE)</f>
        <v>615.79719999999998</v>
      </c>
    </row>
    <row r="1822" spans="1:27" x14ac:dyDescent="0.3">
      <c r="A1822" s="11" t="s">
        <v>295</v>
      </c>
      <c r="B1822" s="11" t="str">
        <f>PROPER(VLOOKUP(A1822,Customer!$A$2:$J$501,9,FALSE))</f>
        <v>Krystal Ford</v>
      </c>
      <c r="C1822" s="11" t="str">
        <f>PROPER(VLOOKUP(A1822,Customer!$A$2:$H$501,3,FALSE))</f>
        <v>34</v>
      </c>
      <c r="D1822" s="11" t="str">
        <f>PROPER(VLOOKUP(A1822,Customer!$A$2:$H$501,4,FALSE))</f>
        <v>Female</v>
      </c>
      <c r="E1822" s="11" t="str">
        <f>PROPER(VLOOKUP(A1822,Customer!$A$2:$H$501,5,FALSE))</f>
        <v>South David</v>
      </c>
      <c r="F1822" s="11" t="str">
        <f>PROPER(VLOOKUP(A1822,Customer!$A$2:$H$501,6,FALSE))</f>
        <v>Arizona</v>
      </c>
      <c r="G1822" s="11" t="str">
        <f>VLOOKUP(A1822,Customer!$A$2:$H$501,7,FALSE)</f>
        <v>USA</v>
      </c>
      <c r="H1822" s="11" t="str">
        <f>PROPER(VLOOKUP(A1822,Customer!$A$1:$J$501,10,FALSE))</f>
        <v>Platinum</v>
      </c>
      <c r="I1822" s="11" t="s">
        <v>1568</v>
      </c>
      <c r="J1822" s="11" t="str">
        <f>VLOOKUP(I1822, Product!$A$2:$H$501, 2,FALSE)</f>
        <v>Ceramic Kitchen Bowl Set</v>
      </c>
      <c r="K1822" s="11" t="str">
        <f>VLOOKUP(I1822,Product!$A$2:$H$501,3,FALSE)</f>
        <v>Home</v>
      </c>
      <c r="L1822" s="11" t="str">
        <f>VLOOKUP(I1822, Product!$A$2:$H$501, 4,FALSE)</f>
        <v>Kitchen</v>
      </c>
      <c r="M1822" s="11" t="str">
        <f>VLOOKUP(I1822, Product!$A$2:$H$501,5,FALSE)</f>
        <v>Hamilton Group</v>
      </c>
      <c r="N1822" s="12">
        <f>VLOOKUP(I1822, Product!$A$2:$I$501,8,FALSE)</f>
        <v>298.86</v>
      </c>
      <c r="O1822" s="12">
        <f>VLOOKUP(I1822, Product!$A$2:$I$501,9,FALSE)</f>
        <v>308</v>
      </c>
      <c r="P1822" s="11" t="s">
        <v>1794</v>
      </c>
      <c r="Q1822" s="11" t="str">
        <f>VLOOKUP(P1822,Store_Dim!$A$2:$E$21,2,FALSE)</f>
        <v>Thomas, Bridges and Harris</v>
      </c>
      <c r="R1822" s="11" t="str">
        <f>VLOOKUP(P1822,Store_Dim!$A$2:$E$21,3,FALSE)</f>
        <v>North</v>
      </c>
      <c r="S1822" s="11" t="str">
        <f>VLOOKUP(P1822,Store_Dim!$A$2:$E$21,4,FALSE)</f>
        <v>Sabrinatown</v>
      </c>
      <c r="T1822" s="11" t="str">
        <f>VLOOKUP(P1822,Store_Dim!$A$2:$E$21,5,FALSE)</f>
        <v>Online</v>
      </c>
      <c r="U1822" s="11" t="s">
        <v>2663</v>
      </c>
      <c r="V1822" s="14">
        <f>VLOOKUP(Table1[[#This Row],[Sales_ID]],Sales!$A$2:$O$2001,2,FALSE)</f>
        <v>45336</v>
      </c>
      <c r="W1822" s="15">
        <f>VLOOKUP(Table1[[#This Row],[Sales_ID]],Sales!$A$2:$O$2001,12,FALSE)</f>
        <v>3</v>
      </c>
      <c r="X1822" s="16" t="str">
        <f>TEXT(VLOOKUP(Table1[[#This Row],[Sales_ID]],Sales!$A$2:$O$2001,13,FALSE),"₹#,##0")</f>
        <v>₹240</v>
      </c>
      <c r="Y1822" s="51">
        <f>VLOOKUP(Table1[[#This Row],[Sales_ID]],Sales!$A$2:$O$2001,14,FALSE)</f>
        <v>0.15</v>
      </c>
      <c r="Z1822" s="11" t="str">
        <f>VLOOKUP(Table1[[#This Row],[Sales_ID]],Sales!$A$2:$O$2001,10,FALSE)</f>
        <v>PayPal</v>
      </c>
      <c r="AA1822" s="50">
        <f>VLOOKUP(Table1[[#This Row],[Sales_ID]],Sales!$A$2:$O$2001,15,FALSE)</f>
        <v>612.68850000000009</v>
      </c>
    </row>
    <row r="1823" spans="1:27" x14ac:dyDescent="0.3">
      <c r="A1823" s="11" t="s">
        <v>275</v>
      </c>
      <c r="B1823" s="11" t="str">
        <f>PROPER(VLOOKUP(A1823,Customer!$A$2:$J$501,9,FALSE))</f>
        <v>Rhonda Morales</v>
      </c>
      <c r="C1823" s="11" t="str">
        <f>PROPER(VLOOKUP(A1823,Customer!$A$2:$H$501,3,FALSE))</f>
        <v>61</v>
      </c>
      <c r="D1823" s="11" t="str">
        <f>PROPER(VLOOKUP(A1823,Customer!$A$2:$H$501,4,FALSE))</f>
        <v>Female</v>
      </c>
      <c r="E1823" s="11" t="str">
        <f>PROPER(VLOOKUP(A1823,Customer!$A$2:$H$501,5,FALSE))</f>
        <v>Lake Barryfurt</v>
      </c>
      <c r="F1823" s="11" t="str">
        <f>PROPER(VLOOKUP(A1823,Customer!$A$2:$H$501,6,FALSE))</f>
        <v>California</v>
      </c>
      <c r="G1823" s="11" t="str">
        <f>VLOOKUP(A1823,Customer!$A$2:$H$501,7,FALSE)</f>
        <v>USA</v>
      </c>
      <c r="H1823" s="11" t="str">
        <f>PROPER(VLOOKUP(A1823,Customer!$A$1:$J$501,10,FALSE))</f>
        <v>Gold</v>
      </c>
      <c r="I1823" s="11" t="s">
        <v>1604</v>
      </c>
      <c r="J1823" s="11" t="str">
        <f>VLOOKUP(I1823, Product!$A$2:$H$501, 2,FALSE)</f>
        <v>Sports Stopwatch Timer</v>
      </c>
      <c r="K1823" s="11" t="str">
        <f>VLOOKUP(I1823,Product!$A$2:$H$501,3,FALSE)</f>
        <v>Sports</v>
      </c>
      <c r="L1823" s="11" t="str">
        <f>VLOOKUP(I1823, Product!$A$2:$H$501, 4,FALSE)</f>
        <v>Accessories</v>
      </c>
      <c r="M1823" s="11" t="str">
        <f>VLOOKUP(I1823, Product!$A$2:$H$501,5,FALSE)</f>
        <v>Burns-Hansen</v>
      </c>
      <c r="N1823" s="12">
        <f>VLOOKUP(I1823, Product!$A$2:$I$501,8,FALSE)</f>
        <v>38.76</v>
      </c>
      <c r="O1823" s="12">
        <f>VLOOKUP(I1823, Product!$A$2:$I$501,9,FALSE)</f>
        <v>137</v>
      </c>
      <c r="P1823" s="11" t="s">
        <v>1804</v>
      </c>
      <c r="Q1823" s="11" t="str">
        <f>VLOOKUP(P1823,Store_Dim!$A$2:$E$21,2,FALSE)</f>
        <v>Frederick-Wright</v>
      </c>
      <c r="R1823" s="11" t="str">
        <f>VLOOKUP(P1823,Store_Dim!$A$2:$E$21,3,FALSE)</f>
        <v>West</v>
      </c>
      <c r="S1823" s="11" t="str">
        <f>VLOOKUP(P1823,Store_Dim!$A$2:$E$21,4,FALSE)</f>
        <v>New Jimmymouth</v>
      </c>
      <c r="T1823" s="11" t="str">
        <f>VLOOKUP(P1823,Store_Dim!$A$2:$E$21,5,FALSE)</f>
        <v>Flagship</v>
      </c>
      <c r="U1823" s="11" t="s">
        <v>2664</v>
      </c>
      <c r="V1823" s="14">
        <f>VLOOKUP(Table1[[#This Row],[Sales_ID]],Sales!$A$2:$O$2001,2,FALSE)</f>
        <v>45728</v>
      </c>
      <c r="W1823" s="15">
        <f>VLOOKUP(Table1[[#This Row],[Sales_ID]],Sales!$A$2:$O$2001,12,FALSE)</f>
        <v>2</v>
      </c>
      <c r="X1823" s="16" t="str">
        <f>TEXT(VLOOKUP(Table1[[#This Row],[Sales_ID]],Sales!$A$2:$O$2001,13,FALSE),"₹#,##0")</f>
        <v>₹619</v>
      </c>
      <c r="Y1823" s="51">
        <f>VLOOKUP(Table1[[#This Row],[Sales_ID]],Sales!$A$2:$O$2001,14,FALSE)</f>
        <v>0.28000000000000003</v>
      </c>
      <c r="Z1823" s="11" t="str">
        <f>VLOOKUP(Table1[[#This Row],[Sales_ID]],Sales!$A$2:$O$2001,10,FALSE)</f>
        <v>COD</v>
      </c>
      <c r="AA1823" s="50">
        <f>VLOOKUP(Table1[[#This Row],[Sales_ID]],Sales!$A$2:$O$2001,15,FALSE)</f>
        <v>891.53279999999995</v>
      </c>
    </row>
    <row r="1824" spans="1:27" x14ac:dyDescent="0.3">
      <c r="A1824" s="11" t="s">
        <v>693</v>
      </c>
      <c r="B1824" s="11" t="str">
        <f>PROPER(VLOOKUP(A1824,Customer!$A$2:$J$501,9,FALSE))</f>
        <v>Stuart Johnson</v>
      </c>
      <c r="C1824" s="11" t="str">
        <f>PROPER(VLOOKUP(A1824,Customer!$A$2:$H$501,3,FALSE))</f>
        <v>42</v>
      </c>
      <c r="D1824" s="11" t="str">
        <f>PROPER(VLOOKUP(A1824,Customer!$A$2:$H$501,4,FALSE))</f>
        <v>Female</v>
      </c>
      <c r="E1824" s="11" t="str">
        <f>PROPER(VLOOKUP(A1824,Customer!$A$2:$H$501,5,FALSE))</f>
        <v>West Markport</v>
      </c>
      <c r="F1824" s="11" t="str">
        <f>PROPER(VLOOKUP(A1824,Customer!$A$2:$H$501,6,FALSE))</f>
        <v>North Dakota</v>
      </c>
      <c r="G1824" s="11" t="str">
        <f>VLOOKUP(A1824,Customer!$A$2:$H$501,7,FALSE)</f>
        <v>USA</v>
      </c>
      <c r="H1824" s="11" t="str">
        <f>PROPER(VLOOKUP(A1824,Customer!$A$1:$J$501,10,FALSE))</f>
        <v>Platinum</v>
      </c>
      <c r="I1824" s="11" t="s">
        <v>1722</v>
      </c>
      <c r="J1824" s="11" t="str">
        <f>VLOOKUP(I1824, Product!$A$2:$H$501, 2,FALSE)</f>
        <v>LED Bedside Lamp</v>
      </c>
      <c r="K1824" s="11" t="str">
        <f>VLOOKUP(I1824,Product!$A$2:$H$501,3,FALSE)</f>
        <v>Home</v>
      </c>
      <c r="L1824" s="11" t="str">
        <f>VLOOKUP(I1824, Product!$A$2:$H$501, 4,FALSE)</f>
        <v>Lighting</v>
      </c>
      <c r="M1824" s="11" t="str">
        <f>VLOOKUP(I1824, Product!$A$2:$H$501,5,FALSE)</f>
        <v>Aguilar, Horton and Lewis</v>
      </c>
      <c r="N1824" s="12">
        <f>VLOOKUP(I1824, Product!$A$2:$I$501,8,FALSE)</f>
        <v>371.38</v>
      </c>
      <c r="O1824" s="12">
        <f>VLOOKUP(I1824, Product!$A$2:$I$501,9,FALSE)</f>
        <v>220</v>
      </c>
      <c r="P1824" s="11" t="s">
        <v>1752</v>
      </c>
      <c r="Q1824" s="11" t="str">
        <f>VLOOKUP(P1824,Store_Dim!$A$2:$E$21,2,FALSE)</f>
        <v>Rivera-Warner</v>
      </c>
      <c r="R1824" s="11" t="str">
        <f>VLOOKUP(P1824,Store_Dim!$A$2:$E$21,3,FALSE)</f>
        <v>East</v>
      </c>
      <c r="S1824" s="11" t="str">
        <f>VLOOKUP(P1824,Store_Dim!$A$2:$E$21,4,FALSE)</f>
        <v>Washingtonfurt</v>
      </c>
      <c r="T1824" s="11" t="str">
        <f>VLOOKUP(P1824,Store_Dim!$A$2:$E$21,5,FALSE)</f>
        <v>Flagship</v>
      </c>
      <c r="U1824" s="11" t="s">
        <v>2665</v>
      </c>
      <c r="V1824" s="14">
        <f>VLOOKUP(Table1[[#This Row],[Sales_ID]],Sales!$A$2:$O$2001,2,FALSE)</f>
        <v>45755</v>
      </c>
      <c r="W1824" s="15">
        <f>VLOOKUP(Table1[[#This Row],[Sales_ID]],Sales!$A$2:$O$2001,12,FALSE)</f>
        <v>3</v>
      </c>
      <c r="X1824" s="16" t="str">
        <f>TEXT(VLOOKUP(Table1[[#This Row],[Sales_ID]],Sales!$A$2:$O$2001,13,FALSE),"₹#,##0")</f>
        <v>₹693</v>
      </c>
      <c r="Y1824" s="51">
        <f>VLOOKUP(Table1[[#This Row],[Sales_ID]],Sales!$A$2:$O$2001,14,FALSE)</f>
        <v>0.08</v>
      </c>
      <c r="Z1824" s="11" t="str">
        <f>VLOOKUP(Table1[[#This Row],[Sales_ID]],Sales!$A$2:$O$2001,10,FALSE)</f>
        <v>PayPal</v>
      </c>
      <c r="AA1824" s="50">
        <f>VLOOKUP(Table1[[#This Row],[Sales_ID]],Sales!$A$2:$O$2001,15,FALSE)</f>
        <v>1913.8391999999999</v>
      </c>
    </row>
    <row r="1825" spans="1:27" x14ac:dyDescent="0.3">
      <c r="A1825" s="11" t="s">
        <v>1313</v>
      </c>
      <c r="B1825" s="11" t="str">
        <f>PROPER(VLOOKUP(A1825,Customer!$A$2:$J$501,9,FALSE))</f>
        <v>Rebecca Baker</v>
      </c>
      <c r="C1825" s="11" t="str">
        <f>PROPER(VLOOKUP(A1825,Customer!$A$2:$H$501,3,FALSE))</f>
        <v>35</v>
      </c>
      <c r="D1825" s="11" t="str">
        <f>PROPER(VLOOKUP(A1825,Customer!$A$2:$H$501,4,FALSE))</f>
        <v>Male</v>
      </c>
      <c r="E1825" s="11" t="str">
        <f>PROPER(VLOOKUP(A1825,Customer!$A$2:$H$501,5,FALSE))</f>
        <v>New Katherine</v>
      </c>
      <c r="F1825" s="11" t="str">
        <f>PROPER(VLOOKUP(A1825,Customer!$A$2:$H$501,6,FALSE))</f>
        <v>Kansas</v>
      </c>
      <c r="G1825" s="11" t="str">
        <f>VLOOKUP(A1825,Customer!$A$2:$H$501,7,FALSE)</f>
        <v>USA</v>
      </c>
      <c r="H1825" s="11" t="str">
        <f>PROPER(VLOOKUP(A1825,Customer!$A$1:$J$501,10,FALSE))</f>
        <v>Silver</v>
      </c>
      <c r="I1825" s="11" t="s">
        <v>1640</v>
      </c>
      <c r="J1825" s="11" t="str">
        <f>VLOOKUP(I1825, Product!$A$2:$H$501, 2,FALSE)</f>
        <v>Men's Winter Jacket</v>
      </c>
      <c r="K1825" s="11" t="str">
        <f>VLOOKUP(I1825,Product!$A$2:$H$501,3,FALSE)</f>
        <v>Clothing</v>
      </c>
      <c r="L1825" s="11" t="str">
        <f>VLOOKUP(I1825, Product!$A$2:$H$501, 4,FALSE)</f>
        <v>Outerwear</v>
      </c>
      <c r="M1825" s="11" t="str">
        <f>VLOOKUP(I1825, Product!$A$2:$H$501,5,FALSE)</f>
        <v>Kelly, Smith and Perez</v>
      </c>
      <c r="N1825" s="12">
        <f>VLOOKUP(I1825, Product!$A$2:$I$501,8,FALSE)</f>
        <v>167.34</v>
      </c>
      <c r="O1825" s="12">
        <f>VLOOKUP(I1825, Product!$A$2:$I$501,9,FALSE)</f>
        <v>296</v>
      </c>
      <c r="P1825" s="11" t="s">
        <v>1807</v>
      </c>
      <c r="Q1825" s="11" t="str">
        <f>VLOOKUP(P1825,Store_Dim!$A$2:$E$21,2,FALSE)</f>
        <v>Holloway Ltd</v>
      </c>
      <c r="R1825" s="11" t="str">
        <f>VLOOKUP(P1825,Store_Dim!$A$2:$E$21,3,FALSE)</f>
        <v>North</v>
      </c>
      <c r="S1825" s="11" t="str">
        <f>VLOOKUP(P1825,Store_Dim!$A$2:$E$21,4,FALSE)</f>
        <v>Bensonhaven</v>
      </c>
      <c r="T1825" s="11" t="str">
        <f>VLOOKUP(P1825,Store_Dim!$A$2:$E$21,5,FALSE)</f>
        <v>Flagship</v>
      </c>
      <c r="U1825" s="11" t="s">
        <v>1910</v>
      </c>
      <c r="V1825" s="14">
        <f>VLOOKUP(Table1[[#This Row],[Sales_ID]],Sales!$A$2:$O$2001,2,FALSE)</f>
        <v>45268</v>
      </c>
      <c r="W1825" s="15">
        <f>VLOOKUP(Table1[[#This Row],[Sales_ID]],Sales!$A$2:$O$2001,12,FALSE)</f>
        <v>1</v>
      </c>
      <c r="X1825" s="16" t="str">
        <f>TEXT(VLOOKUP(Table1[[#This Row],[Sales_ID]],Sales!$A$2:$O$2001,13,FALSE),"₹#,##0")</f>
        <v>₹774</v>
      </c>
      <c r="Y1825" s="51">
        <f>VLOOKUP(Table1[[#This Row],[Sales_ID]],Sales!$A$2:$O$2001,14,FALSE)</f>
        <v>0.05</v>
      </c>
      <c r="Z1825" s="11" t="str">
        <f>VLOOKUP(Table1[[#This Row],[Sales_ID]],Sales!$A$2:$O$2001,10,FALSE)</f>
        <v>COD</v>
      </c>
      <c r="AA1825" s="50">
        <f>VLOOKUP(Table1[[#This Row],[Sales_ID]],Sales!$A$2:$O$2001,15,FALSE)</f>
        <v>792.89602692307687</v>
      </c>
    </row>
    <row r="1826" spans="1:27" x14ac:dyDescent="0.3">
      <c r="A1826" s="11" t="s">
        <v>381</v>
      </c>
      <c r="B1826" s="11" t="str">
        <f>PROPER(VLOOKUP(A1826,Customer!$A$2:$J$501,9,FALSE))</f>
        <v>Travis Holland</v>
      </c>
      <c r="C1826" s="11" t="str">
        <f>PROPER(VLOOKUP(A1826,Customer!$A$2:$H$501,3,FALSE))</f>
        <v>38</v>
      </c>
      <c r="D1826" s="11" t="str">
        <f>PROPER(VLOOKUP(A1826,Customer!$A$2:$H$501,4,FALSE))</f>
        <v>Male</v>
      </c>
      <c r="E1826" s="11" t="str">
        <f>PROPER(VLOOKUP(A1826,Customer!$A$2:$H$501,5,FALSE))</f>
        <v>Webstermouth</v>
      </c>
      <c r="F1826" s="11" t="str">
        <f>PROPER(VLOOKUP(A1826,Customer!$A$2:$H$501,6,FALSE))</f>
        <v>New Hampshire</v>
      </c>
      <c r="G1826" s="11" t="str">
        <f>VLOOKUP(A1826,Customer!$A$2:$H$501,7,FALSE)</f>
        <v>USA</v>
      </c>
      <c r="H1826" s="11" t="str">
        <f>PROPER(VLOOKUP(A1826,Customer!$A$1:$J$501,10,FALSE))</f>
        <v>Bronze</v>
      </c>
      <c r="I1826" s="11" t="s">
        <v>1644</v>
      </c>
      <c r="J1826" s="11" t="str">
        <f>VLOOKUP(I1826, Product!$A$2:$H$501, 2,FALSE)</f>
        <v>Car Dashboard Phone Holder</v>
      </c>
      <c r="K1826" s="11" t="str">
        <f>VLOOKUP(I1826,Product!$A$2:$H$501,3,FALSE)</f>
        <v>Electronics</v>
      </c>
      <c r="L1826" s="11" t="str">
        <f>VLOOKUP(I1826, Product!$A$2:$H$501, 4,FALSE)</f>
        <v>Accessories</v>
      </c>
      <c r="M1826" s="11" t="str">
        <f>VLOOKUP(I1826, Product!$A$2:$H$501,5,FALSE)</f>
        <v>Byrd, Stewart and Valdez</v>
      </c>
      <c r="N1826" s="12">
        <f>VLOOKUP(I1826, Product!$A$2:$I$501,8,FALSE)</f>
        <v>177.98</v>
      </c>
      <c r="O1826" s="12">
        <f>VLOOKUP(I1826, Product!$A$2:$I$501,9,FALSE)</f>
        <v>103</v>
      </c>
      <c r="P1826" s="11" t="s">
        <v>1789</v>
      </c>
      <c r="Q1826" s="11" t="str">
        <f>VLOOKUP(P1826,Store_Dim!$A$2:$E$21,2,FALSE)</f>
        <v>Hill, Wagner and Ballard</v>
      </c>
      <c r="R1826" s="11" t="str">
        <f>VLOOKUP(P1826,Store_Dim!$A$2:$E$21,3,FALSE)</f>
        <v>East</v>
      </c>
      <c r="S1826" s="11" t="str">
        <f>VLOOKUP(P1826,Store_Dim!$A$2:$E$21,4,FALSE)</f>
        <v>East Davidville</v>
      </c>
      <c r="T1826" s="11" t="str">
        <f>VLOOKUP(P1826,Store_Dim!$A$2:$E$21,5,FALSE)</f>
        <v>Online</v>
      </c>
      <c r="U1826" s="11" t="s">
        <v>2666</v>
      </c>
      <c r="V1826" s="14">
        <f>VLOOKUP(Table1[[#This Row],[Sales_ID]],Sales!$A$2:$O$2001,2,FALSE)</f>
        <v>45695</v>
      </c>
      <c r="W1826" s="15">
        <f>VLOOKUP(Table1[[#This Row],[Sales_ID]],Sales!$A$2:$O$2001,12,FALSE)</f>
        <v>4</v>
      </c>
      <c r="X1826" s="16" t="str">
        <f>TEXT(VLOOKUP(Table1[[#This Row],[Sales_ID]],Sales!$A$2:$O$2001,13,FALSE),"₹#,##0")</f>
        <v>₹752</v>
      </c>
      <c r="Y1826" s="51">
        <f>VLOOKUP(Table1[[#This Row],[Sales_ID]],Sales!$A$2:$O$2001,14,FALSE)</f>
        <v>0.28000000000000003</v>
      </c>
      <c r="Z1826" s="11" t="str">
        <f>VLOOKUP(Table1[[#This Row],[Sales_ID]],Sales!$A$2:$O$2001,10,FALSE)</f>
        <v>COD</v>
      </c>
      <c r="AA1826" s="50">
        <f>VLOOKUP(Table1[[#This Row],[Sales_ID]],Sales!$A$2:$O$2001,15,FALSE)</f>
        <v>2164.6943999999999</v>
      </c>
    </row>
    <row r="1827" spans="1:27" x14ac:dyDescent="0.3">
      <c r="A1827" s="11" t="s">
        <v>387</v>
      </c>
      <c r="B1827" s="11" t="str">
        <f>PROPER(VLOOKUP(A1827,Customer!$A$2:$J$501,9,FALSE))</f>
        <v>Ashley Griffin</v>
      </c>
      <c r="C1827" s="11" t="str">
        <f>PROPER(VLOOKUP(A1827,Customer!$A$2:$H$501,3,FALSE))</f>
        <v>40</v>
      </c>
      <c r="D1827" s="11" t="str">
        <f>PROPER(VLOOKUP(A1827,Customer!$A$2:$H$501,4,FALSE))</f>
        <v>Female</v>
      </c>
      <c r="E1827" s="11" t="str">
        <f>PROPER(VLOOKUP(A1827,Customer!$A$2:$H$501,5,FALSE))</f>
        <v>New Dawnton</v>
      </c>
      <c r="F1827" s="11" t="str">
        <f>PROPER(VLOOKUP(A1827,Customer!$A$2:$H$501,6,FALSE))</f>
        <v>Maryland</v>
      </c>
      <c r="G1827" s="11" t="str">
        <f>VLOOKUP(A1827,Customer!$A$2:$H$501,7,FALSE)</f>
        <v>USA</v>
      </c>
      <c r="H1827" s="11" t="str">
        <f>PROPER(VLOOKUP(A1827,Customer!$A$1:$J$501,10,FALSE))</f>
        <v>Gold</v>
      </c>
      <c r="I1827" s="11" t="s">
        <v>1610</v>
      </c>
      <c r="J1827" s="11" t="str">
        <f>VLOOKUP(I1827, Product!$A$2:$H$501, 2,FALSE)</f>
        <v>Basketball</v>
      </c>
      <c r="K1827" s="11" t="str">
        <f>VLOOKUP(I1827,Product!$A$2:$H$501,3,FALSE)</f>
        <v>Sports</v>
      </c>
      <c r="L1827" s="11" t="str">
        <f>VLOOKUP(I1827, Product!$A$2:$H$501, 4,FALSE)</f>
        <v>Team Sports</v>
      </c>
      <c r="M1827" s="11" t="str">
        <f>VLOOKUP(I1827, Product!$A$2:$H$501,5,FALSE)</f>
        <v>Nolan-Snow</v>
      </c>
      <c r="N1827" s="12">
        <f>VLOOKUP(I1827, Product!$A$2:$I$501,8,FALSE)</f>
        <v>204.39</v>
      </c>
      <c r="O1827" s="12">
        <f>VLOOKUP(I1827, Product!$A$2:$I$501,9,FALSE)</f>
        <v>281</v>
      </c>
      <c r="P1827" s="11" t="s">
        <v>1801</v>
      </c>
      <c r="Q1827" s="11" t="str">
        <f>VLOOKUP(P1827,Store_Dim!$A$2:$E$21,2,FALSE)</f>
        <v>Shelton PLC</v>
      </c>
      <c r="R1827" s="11" t="str">
        <f>VLOOKUP(P1827,Store_Dim!$A$2:$E$21,3,FALSE)</f>
        <v>North</v>
      </c>
      <c r="S1827" s="11" t="str">
        <f>VLOOKUP(P1827,Store_Dim!$A$2:$E$21,4,FALSE)</f>
        <v>East Jenniferstad</v>
      </c>
      <c r="T1827" s="11" t="str">
        <f>VLOOKUP(P1827,Store_Dim!$A$2:$E$21,5,FALSE)</f>
        <v>Flagship</v>
      </c>
      <c r="U1827" s="11" t="s">
        <v>2667</v>
      </c>
      <c r="V1827" s="14">
        <f>VLOOKUP(Table1[[#This Row],[Sales_ID]],Sales!$A$2:$O$2001,2,FALSE)</f>
        <v>45380</v>
      </c>
      <c r="W1827" s="15">
        <f>VLOOKUP(Table1[[#This Row],[Sales_ID]],Sales!$A$2:$O$2001,12,FALSE)</f>
        <v>3</v>
      </c>
      <c r="X1827" s="16" t="str">
        <f>TEXT(VLOOKUP(Table1[[#This Row],[Sales_ID]],Sales!$A$2:$O$2001,13,FALSE),"₹#,##0")</f>
        <v>₹108</v>
      </c>
      <c r="Y1827" s="51">
        <f>VLOOKUP(Table1[[#This Row],[Sales_ID]],Sales!$A$2:$O$2001,14,FALSE)</f>
        <v>0.19</v>
      </c>
      <c r="Z1827" s="11" t="str">
        <f>VLOOKUP(Table1[[#This Row],[Sales_ID]],Sales!$A$2:$O$2001,10,FALSE)</f>
        <v>COD</v>
      </c>
      <c r="AA1827" s="50">
        <f>VLOOKUP(Table1[[#This Row],[Sales_ID]],Sales!$A$2:$O$2001,15,FALSE)</f>
        <v>262.78019999999998</v>
      </c>
    </row>
    <row r="1828" spans="1:27" x14ac:dyDescent="0.3">
      <c r="A1828" s="11" t="s">
        <v>818</v>
      </c>
      <c r="B1828" s="11" t="str">
        <f>PROPER(VLOOKUP(A1828,Customer!$A$2:$J$501,9,FALSE))</f>
        <v>Kristen Fischer</v>
      </c>
      <c r="C1828" s="11" t="str">
        <f>PROPER(VLOOKUP(A1828,Customer!$A$2:$H$501,3,FALSE))</f>
        <v>57</v>
      </c>
      <c r="D1828" s="11" t="str">
        <f>PROPER(VLOOKUP(A1828,Customer!$A$2:$H$501,4,FALSE))</f>
        <v>Male</v>
      </c>
      <c r="E1828" s="11" t="str">
        <f>PROPER(VLOOKUP(A1828,Customer!$A$2:$H$501,5,FALSE))</f>
        <v>Lake Christopher</v>
      </c>
      <c r="F1828" s="11" t="str">
        <f>PROPER(VLOOKUP(A1828,Customer!$A$2:$H$501,6,FALSE))</f>
        <v>Arkansas</v>
      </c>
      <c r="G1828" s="11" t="str">
        <f>VLOOKUP(A1828,Customer!$A$2:$H$501,7,FALSE)</f>
        <v>USA</v>
      </c>
      <c r="H1828" s="11" t="str">
        <f>PROPER(VLOOKUP(A1828,Customer!$A$1:$J$501,10,FALSE))</f>
        <v>Platinum</v>
      </c>
      <c r="I1828" s="11" t="s">
        <v>1602</v>
      </c>
      <c r="J1828" s="11" t="str">
        <f>VLOOKUP(I1828, Product!$A$2:$H$501, 2,FALSE)</f>
        <v>Decorative Floor Vase</v>
      </c>
      <c r="K1828" s="11" t="str">
        <f>VLOOKUP(I1828,Product!$A$2:$H$501,3,FALSE)</f>
        <v>Home</v>
      </c>
      <c r="L1828" s="11" t="str">
        <f>VLOOKUP(I1828, Product!$A$2:$H$501, 4,FALSE)</f>
        <v>Decor</v>
      </c>
      <c r="M1828" s="11" t="str">
        <f>VLOOKUP(I1828, Product!$A$2:$H$501,5,FALSE)</f>
        <v>Khan, Jones and Paul</v>
      </c>
      <c r="N1828" s="12">
        <f>VLOOKUP(I1828, Product!$A$2:$I$501,8,FALSE)</f>
        <v>234.80599999999998</v>
      </c>
      <c r="O1828" s="12">
        <f>VLOOKUP(I1828, Product!$A$2:$I$501,9,FALSE)</f>
        <v>378</v>
      </c>
      <c r="P1828" s="11" t="s">
        <v>1769</v>
      </c>
      <c r="Q1828" s="11" t="str">
        <f>VLOOKUP(P1828,Store_Dim!$A$2:$E$21,2,FALSE)</f>
        <v>Alexander Group</v>
      </c>
      <c r="R1828" s="11" t="str">
        <f>VLOOKUP(P1828,Store_Dim!$A$2:$E$21,3,FALSE)</f>
        <v>South</v>
      </c>
      <c r="S1828" s="11" t="str">
        <f>VLOOKUP(P1828,Store_Dim!$A$2:$E$21,4,FALSE)</f>
        <v>Port Sharon</v>
      </c>
      <c r="T1828" s="11" t="str">
        <f>VLOOKUP(P1828,Store_Dim!$A$2:$E$21,5,FALSE)</f>
        <v>Online</v>
      </c>
      <c r="U1828" s="11" t="s">
        <v>2668</v>
      </c>
      <c r="V1828" s="14">
        <f>VLOOKUP(Table1[[#This Row],[Sales_ID]],Sales!$A$2:$O$2001,2,FALSE)</f>
        <v>45446</v>
      </c>
      <c r="W1828" s="15">
        <f>VLOOKUP(Table1[[#This Row],[Sales_ID]],Sales!$A$2:$O$2001,12,FALSE)</f>
        <v>1</v>
      </c>
      <c r="X1828" s="16" t="str">
        <f>TEXT(VLOOKUP(Table1[[#This Row],[Sales_ID]],Sales!$A$2:$O$2001,13,FALSE),"₹#,##0")</f>
        <v>₹964</v>
      </c>
      <c r="Y1828" s="51">
        <f>VLOOKUP(Table1[[#This Row],[Sales_ID]],Sales!$A$2:$O$2001,14,FALSE)</f>
        <v>0.17</v>
      </c>
      <c r="Z1828" s="11" t="str">
        <f>VLOOKUP(Table1[[#This Row],[Sales_ID]],Sales!$A$2:$O$2001,10,FALSE)</f>
        <v>COD</v>
      </c>
      <c r="AA1828" s="50">
        <f>VLOOKUP(Table1[[#This Row],[Sales_ID]],Sales!$A$2:$O$2001,15,FALSE)</f>
        <v>800.21129999999994</v>
      </c>
    </row>
    <row r="1829" spans="1:27" x14ac:dyDescent="0.3">
      <c r="A1829" s="11" t="s">
        <v>449</v>
      </c>
      <c r="B1829" s="11" t="str">
        <f>PROPER(VLOOKUP(A1829,Customer!$A$2:$J$501,9,FALSE))</f>
        <v>Joseph Richards</v>
      </c>
      <c r="C1829" s="11" t="str">
        <f>PROPER(VLOOKUP(A1829,Customer!$A$2:$H$501,3,FALSE))</f>
        <v>34</v>
      </c>
      <c r="D1829" s="11" t="str">
        <f>PROPER(VLOOKUP(A1829,Customer!$A$2:$H$501,4,FALSE))</f>
        <v>Female</v>
      </c>
      <c r="E1829" s="11" t="str">
        <f>PROPER(VLOOKUP(A1829,Customer!$A$2:$H$501,5,FALSE))</f>
        <v>Wigginsville</v>
      </c>
      <c r="F1829" s="11" t="str">
        <f>PROPER(VLOOKUP(A1829,Customer!$A$2:$H$501,6,FALSE))</f>
        <v>Alabama</v>
      </c>
      <c r="G1829" s="11" t="str">
        <f>VLOOKUP(A1829,Customer!$A$2:$H$501,7,FALSE)</f>
        <v>USA</v>
      </c>
      <c r="H1829" s="11" t="str">
        <f>PROPER(VLOOKUP(A1829,Customer!$A$1:$J$501,10,FALSE))</f>
        <v>Bronze</v>
      </c>
      <c r="I1829" s="11" t="s">
        <v>1586</v>
      </c>
      <c r="J1829" s="11" t="str">
        <f>VLOOKUP(I1829, Product!$A$2:$H$501, 2,FALSE)</f>
        <v>Knee Support Brace</v>
      </c>
      <c r="K1829" s="11" t="str">
        <f>VLOOKUP(I1829,Product!$A$2:$H$501,3,FALSE)</f>
        <v>Sports</v>
      </c>
      <c r="L1829" s="11" t="str">
        <f>VLOOKUP(I1829, Product!$A$2:$H$501, 4,FALSE)</f>
        <v>Equipment</v>
      </c>
      <c r="M1829" s="11" t="str">
        <f>VLOOKUP(I1829, Product!$A$2:$H$501,5,FALSE)</f>
        <v>May-Reese</v>
      </c>
      <c r="N1829" s="12">
        <f>VLOOKUP(I1829, Product!$A$2:$I$501,8,FALSE)</f>
        <v>21.34</v>
      </c>
      <c r="O1829" s="12">
        <f>VLOOKUP(I1829, Product!$A$2:$I$501,9,FALSE)</f>
        <v>65</v>
      </c>
      <c r="P1829" s="11" t="s">
        <v>1752</v>
      </c>
      <c r="Q1829" s="11" t="str">
        <f>VLOOKUP(P1829,Store_Dim!$A$2:$E$21,2,FALSE)</f>
        <v>Rivera-Warner</v>
      </c>
      <c r="R1829" s="11" t="str">
        <f>VLOOKUP(P1829,Store_Dim!$A$2:$E$21,3,FALSE)</f>
        <v>East</v>
      </c>
      <c r="S1829" s="11" t="str">
        <f>VLOOKUP(P1829,Store_Dim!$A$2:$E$21,4,FALSE)</f>
        <v>Washingtonfurt</v>
      </c>
      <c r="T1829" s="11" t="str">
        <f>VLOOKUP(P1829,Store_Dim!$A$2:$E$21,5,FALSE)</f>
        <v>Flagship</v>
      </c>
      <c r="U1829" s="11" t="s">
        <v>2669</v>
      </c>
      <c r="V1829" s="14">
        <f>VLOOKUP(Table1[[#This Row],[Sales_ID]],Sales!$A$2:$O$2001,2,FALSE)</f>
        <v>45525</v>
      </c>
      <c r="W1829" s="15">
        <f>VLOOKUP(Table1[[#This Row],[Sales_ID]],Sales!$A$2:$O$2001,12,FALSE)</f>
        <v>1</v>
      </c>
      <c r="X1829" s="16" t="str">
        <f>TEXT(VLOOKUP(Table1[[#This Row],[Sales_ID]],Sales!$A$2:$O$2001,13,FALSE),"₹#,##0")</f>
        <v>₹346</v>
      </c>
      <c r="Y1829" s="51">
        <f>VLOOKUP(Table1[[#This Row],[Sales_ID]],Sales!$A$2:$O$2001,14,FALSE)</f>
        <v>0.28999999999999998</v>
      </c>
      <c r="Z1829" s="11" t="str">
        <f>VLOOKUP(Table1[[#This Row],[Sales_ID]],Sales!$A$2:$O$2001,10,FALSE)</f>
        <v>Credit Card</v>
      </c>
      <c r="AA1829" s="50">
        <f>VLOOKUP(Table1[[#This Row],[Sales_ID]],Sales!$A$2:$O$2001,15,FALSE)</f>
        <v>245.80199999999999</v>
      </c>
    </row>
    <row r="1830" spans="1:27" x14ac:dyDescent="0.3">
      <c r="A1830" s="11" t="s">
        <v>1411</v>
      </c>
      <c r="B1830" s="11" t="str">
        <f>PROPER(VLOOKUP(A1830,Customer!$A$2:$J$501,9,FALSE))</f>
        <v>Christina Robertson</v>
      </c>
      <c r="C1830" s="11" t="str">
        <f>PROPER(VLOOKUP(A1830,Customer!$A$2:$H$501,3,FALSE))</f>
        <v>59</v>
      </c>
      <c r="D1830" s="11" t="str">
        <f>PROPER(VLOOKUP(A1830,Customer!$A$2:$H$501,4,FALSE))</f>
        <v>Male</v>
      </c>
      <c r="E1830" s="11" t="str">
        <f>PROPER(VLOOKUP(A1830,Customer!$A$2:$H$501,5,FALSE))</f>
        <v>Hubbardborough</v>
      </c>
      <c r="F1830" s="11" t="str">
        <f>PROPER(VLOOKUP(A1830,Customer!$A$2:$H$501,6,FALSE))</f>
        <v>Kentucky</v>
      </c>
      <c r="G1830" s="11" t="str">
        <f>VLOOKUP(A1830,Customer!$A$2:$H$501,7,FALSE)</f>
        <v>USA</v>
      </c>
      <c r="H1830" s="11" t="str">
        <f>PROPER(VLOOKUP(A1830,Customer!$A$1:$J$501,10,FALSE))</f>
        <v>Platinum</v>
      </c>
      <c r="I1830" s="11" t="s">
        <v>1634</v>
      </c>
      <c r="J1830" s="11" t="str">
        <f>VLOOKUP(I1830, Product!$A$2:$H$501, 2,FALSE)</f>
        <v>USB External Hard Drive</v>
      </c>
      <c r="K1830" s="11" t="str">
        <f>VLOOKUP(I1830,Product!$A$2:$H$501,3,FALSE)</f>
        <v>Electronics</v>
      </c>
      <c r="L1830" s="11" t="str">
        <f>VLOOKUP(I1830, Product!$A$2:$H$501, 4,FALSE)</f>
        <v>Computer</v>
      </c>
      <c r="M1830" s="11" t="str">
        <f>VLOOKUP(I1830, Product!$A$2:$H$501,5,FALSE)</f>
        <v>Robinson Inc</v>
      </c>
      <c r="N1830" s="12">
        <f>VLOOKUP(I1830, Product!$A$2:$I$501,8,FALSE)</f>
        <v>253.33</v>
      </c>
      <c r="O1830" s="12">
        <f>VLOOKUP(I1830, Product!$A$2:$I$501,9,FALSE)</f>
        <v>266</v>
      </c>
      <c r="P1830" s="11" t="s">
        <v>1801</v>
      </c>
      <c r="Q1830" s="11" t="str">
        <f>VLOOKUP(P1830,Store_Dim!$A$2:$E$21,2,FALSE)</f>
        <v>Shelton PLC</v>
      </c>
      <c r="R1830" s="11" t="str">
        <f>VLOOKUP(P1830,Store_Dim!$A$2:$E$21,3,FALSE)</f>
        <v>North</v>
      </c>
      <c r="S1830" s="11" t="str">
        <f>VLOOKUP(P1830,Store_Dim!$A$2:$E$21,4,FALSE)</f>
        <v>East Jenniferstad</v>
      </c>
      <c r="T1830" s="11" t="str">
        <f>VLOOKUP(P1830,Store_Dim!$A$2:$E$21,5,FALSE)</f>
        <v>Flagship</v>
      </c>
      <c r="U1830" s="11" t="s">
        <v>2670</v>
      </c>
      <c r="V1830" s="14">
        <f>VLOOKUP(Table1[[#This Row],[Sales_ID]],Sales!$A$2:$O$2001,2,FALSE)</f>
        <v>45527</v>
      </c>
      <c r="W1830" s="15">
        <f>VLOOKUP(Table1[[#This Row],[Sales_ID]],Sales!$A$2:$O$2001,12,FALSE)</f>
        <v>3</v>
      </c>
      <c r="X1830" s="16" t="str">
        <f>TEXT(VLOOKUP(Table1[[#This Row],[Sales_ID]],Sales!$A$2:$O$2001,13,FALSE),"₹#,##0")</f>
        <v>₹792</v>
      </c>
      <c r="Y1830" s="51">
        <f>VLOOKUP(Table1[[#This Row],[Sales_ID]],Sales!$A$2:$O$2001,14,FALSE)</f>
        <v>0.28999999999999998</v>
      </c>
      <c r="Z1830" s="11" t="str">
        <f>VLOOKUP(Table1[[#This Row],[Sales_ID]],Sales!$A$2:$O$2001,10,FALSE)</f>
        <v>Credit Card</v>
      </c>
      <c r="AA1830" s="50">
        <f>VLOOKUP(Table1[[#This Row],[Sales_ID]],Sales!$A$2:$O$2001,15,FALSE)</f>
        <v>1686.4275</v>
      </c>
    </row>
    <row r="1831" spans="1:27" x14ac:dyDescent="0.3">
      <c r="A1831" s="11" t="s">
        <v>1005</v>
      </c>
      <c r="B1831" s="11" t="str">
        <f>PROPER(VLOOKUP(A1831,Customer!$A$2:$J$501,9,FALSE))</f>
        <v>Casey Simpson</v>
      </c>
      <c r="C1831" s="11" t="str">
        <f>PROPER(VLOOKUP(A1831,Customer!$A$2:$H$501,3,FALSE))</f>
        <v>54</v>
      </c>
      <c r="D1831" s="11" t="str">
        <f>PROPER(VLOOKUP(A1831,Customer!$A$2:$H$501,4,FALSE))</f>
        <v>Male</v>
      </c>
      <c r="E1831" s="11" t="str">
        <f>PROPER(VLOOKUP(A1831,Customer!$A$2:$H$501,5,FALSE))</f>
        <v>West Mathewside</v>
      </c>
      <c r="F1831" s="11" t="str">
        <f>PROPER(VLOOKUP(A1831,Customer!$A$2:$H$501,6,FALSE))</f>
        <v>Mississippi</v>
      </c>
      <c r="G1831" s="11" t="str">
        <f>VLOOKUP(A1831,Customer!$A$2:$H$501,7,FALSE)</f>
        <v>USA</v>
      </c>
      <c r="H1831" s="11" t="str">
        <f>PROPER(VLOOKUP(A1831,Customer!$A$1:$J$501,10,FALSE))</f>
        <v>Platinum</v>
      </c>
      <c r="I1831" s="11" t="s">
        <v>1626</v>
      </c>
      <c r="J1831" s="11" t="str">
        <f>VLOOKUP(I1831, Product!$A$2:$H$501, 2,FALSE)</f>
        <v>Portable Power Bank</v>
      </c>
      <c r="K1831" s="11" t="str">
        <f>VLOOKUP(I1831,Product!$A$2:$H$501,3,FALSE)</f>
        <v>Electronics</v>
      </c>
      <c r="L1831" s="11" t="str">
        <f>VLOOKUP(I1831, Product!$A$2:$H$501, 4,FALSE)</f>
        <v>Mobile</v>
      </c>
      <c r="M1831" s="11" t="str">
        <f>VLOOKUP(I1831, Product!$A$2:$H$501,5,FALSE)</f>
        <v>Cummings and Sons</v>
      </c>
      <c r="N1831" s="12">
        <f>VLOOKUP(I1831, Product!$A$2:$I$501,8,FALSE)</f>
        <v>326.06</v>
      </c>
      <c r="O1831" s="12">
        <f>VLOOKUP(I1831, Product!$A$2:$I$501,9,FALSE)</f>
        <v>301</v>
      </c>
      <c r="P1831" s="11" t="s">
        <v>1797</v>
      </c>
      <c r="Q1831" s="11" t="str">
        <f>VLOOKUP(P1831,Store_Dim!$A$2:$E$21,2,FALSE)</f>
        <v>Gardner, Humphrey and Contreras</v>
      </c>
      <c r="R1831" s="11" t="str">
        <f>VLOOKUP(P1831,Store_Dim!$A$2:$E$21,3,FALSE)</f>
        <v>East</v>
      </c>
      <c r="S1831" s="11" t="str">
        <f>VLOOKUP(P1831,Store_Dim!$A$2:$E$21,4,FALSE)</f>
        <v>Johnsonville</v>
      </c>
      <c r="T1831" s="11" t="str">
        <f>VLOOKUP(P1831,Store_Dim!$A$2:$E$21,5,FALSE)</f>
        <v>Flagship</v>
      </c>
      <c r="U1831" s="11" t="s">
        <v>2671</v>
      </c>
      <c r="V1831" s="14">
        <f>VLOOKUP(Table1[[#This Row],[Sales_ID]],Sales!$A$2:$O$2001,2,FALSE)</f>
        <v>45265</v>
      </c>
      <c r="W1831" s="15">
        <f>VLOOKUP(Table1[[#This Row],[Sales_ID]],Sales!$A$2:$O$2001,12,FALSE)</f>
        <v>1</v>
      </c>
      <c r="X1831" s="16" t="str">
        <f>TEXT(VLOOKUP(Table1[[#This Row],[Sales_ID]],Sales!$A$2:$O$2001,13,FALSE),"₹#,##0")</f>
        <v>₹530</v>
      </c>
      <c r="Y1831" s="51">
        <f>VLOOKUP(Table1[[#This Row],[Sales_ID]],Sales!$A$2:$O$2001,14,FALSE)</f>
        <v>0.13</v>
      </c>
      <c r="Z1831" s="11" t="str">
        <f>VLOOKUP(Table1[[#This Row],[Sales_ID]],Sales!$A$2:$O$2001,10,FALSE)</f>
        <v>PayPal</v>
      </c>
      <c r="AA1831" s="50">
        <f>VLOOKUP(Table1[[#This Row],[Sales_ID]],Sales!$A$2:$O$2001,15,FALSE)</f>
        <v>460.96080000000001</v>
      </c>
    </row>
    <row r="1832" spans="1:27" x14ac:dyDescent="0.3">
      <c r="A1832" s="11" t="s">
        <v>1452</v>
      </c>
      <c r="B1832" s="11" t="str">
        <f>PROPER(VLOOKUP(A1832,Customer!$A$2:$J$501,9,FALSE))</f>
        <v>Debra Mccullough</v>
      </c>
      <c r="C1832" s="11" t="str">
        <f>PROPER(VLOOKUP(A1832,Customer!$A$2:$H$501,3,FALSE))</f>
        <v>42</v>
      </c>
      <c r="D1832" s="11" t="str">
        <f>PROPER(VLOOKUP(A1832,Customer!$A$2:$H$501,4,FALSE))</f>
        <v>Male</v>
      </c>
      <c r="E1832" s="11" t="str">
        <f>PROPER(VLOOKUP(A1832,Customer!$A$2:$H$501,5,FALSE))</f>
        <v>Mcdanielfurt</v>
      </c>
      <c r="F1832" s="11" t="str">
        <f>PROPER(VLOOKUP(A1832,Customer!$A$2:$H$501,6,FALSE))</f>
        <v>Montana</v>
      </c>
      <c r="G1832" s="11" t="str">
        <f>VLOOKUP(A1832,Customer!$A$2:$H$501,7,FALSE)</f>
        <v>USA</v>
      </c>
      <c r="H1832" s="11" t="str">
        <f>PROPER(VLOOKUP(A1832,Customer!$A$1:$J$501,10,FALSE))</f>
        <v>Platinum</v>
      </c>
      <c r="I1832" s="11" t="s">
        <v>1656</v>
      </c>
      <c r="J1832" s="11" t="str">
        <f>VLOOKUP(I1832, Product!$A$2:$H$501, 2,FALSE)</f>
        <v>Sports Stopwatch Pro</v>
      </c>
      <c r="K1832" s="11" t="str">
        <f>VLOOKUP(I1832,Product!$A$2:$H$501,3,FALSE)</f>
        <v>Sports</v>
      </c>
      <c r="L1832" s="11" t="str">
        <f>VLOOKUP(I1832, Product!$A$2:$H$501, 4,FALSE)</f>
        <v>Accessories</v>
      </c>
      <c r="M1832" s="11" t="str">
        <f>VLOOKUP(I1832, Product!$A$2:$H$501,5,FALSE)</f>
        <v>Thompson-French</v>
      </c>
      <c r="N1832" s="12">
        <f>VLOOKUP(I1832, Product!$A$2:$I$501,8,FALSE)</f>
        <v>434.84</v>
      </c>
      <c r="O1832" s="12">
        <f>VLOOKUP(I1832, Product!$A$2:$I$501,9,FALSE)</f>
        <v>185</v>
      </c>
      <c r="P1832" s="11" t="s">
        <v>1766</v>
      </c>
      <c r="Q1832" s="11" t="str">
        <f>VLOOKUP(P1832,Store_Dim!$A$2:$E$21,2,FALSE)</f>
        <v>Johnson-Wright</v>
      </c>
      <c r="R1832" s="11" t="str">
        <f>VLOOKUP(P1832,Store_Dim!$A$2:$E$21,3,FALSE)</f>
        <v>North</v>
      </c>
      <c r="S1832" s="11" t="str">
        <f>VLOOKUP(P1832,Store_Dim!$A$2:$E$21,4,FALSE)</f>
        <v>Hoodberg</v>
      </c>
      <c r="T1832" s="11" t="str">
        <f>VLOOKUP(P1832,Store_Dim!$A$2:$E$21,5,FALSE)</f>
        <v>Outlet</v>
      </c>
      <c r="U1832" s="11" t="s">
        <v>2672</v>
      </c>
      <c r="V1832" s="14">
        <f>VLOOKUP(Table1[[#This Row],[Sales_ID]],Sales!$A$2:$O$2001,2,FALSE)</f>
        <v>45936</v>
      </c>
      <c r="W1832" s="15">
        <f>VLOOKUP(Table1[[#This Row],[Sales_ID]],Sales!$A$2:$O$2001,12,FALSE)</f>
        <v>3</v>
      </c>
      <c r="X1832" s="16" t="str">
        <f>TEXT(VLOOKUP(Table1[[#This Row],[Sales_ID]],Sales!$A$2:$O$2001,13,FALSE),"₹#,##0")</f>
        <v>₹583</v>
      </c>
      <c r="Y1832" s="51">
        <f>VLOOKUP(Table1[[#This Row],[Sales_ID]],Sales!$A$2:$O$2001,14,FALSE)</f>
        <v>0.11</v>
      </c>
      <c r="Z1832" s="11" t="str">
        <f>VLOOKUP(Table1[[#This Row],[Sales_ID]],Sales!$A$2:$O$2001,10,FALSE)</f>
        <v>PayPal</v>
      </c>
      <c r="AA1832" s="50">
        <f>VLOOKUP(Table1[[#This Row],[Sales_ID]],Sales!$A$2:$O$2001,15,FALSE)</f>
        <v>1555.4619</v>
      </c>
    </row>
    <row r="1833" spans="1:27" x14ac:dyDescent="0.3">
      <c r="A1833" s="11" t="s">
        <v>687</v>
      </c>
      <c r="B1833" s="11" t="str">
        <f>PROPER(VLOOKUP(A1833,Customer!$A$2:$J$501,9,FALSE))</f>
        <v>Rodney Huffman</v>
      </c>
      <c r="C1833" s="11" t="str">
        <f>PROPER(VLOOKUP(A1833,Customer!$A$2:$H$501,3,FALSE))</f>
        <v>20</v>
      </c>
      <c r="D1833" s="11" t="str">
        <f>PROPER(VLOOKUP(A1833,Customer!$A$2:$H$501,4,FALSE))</f>
        <v>Female</v>
      </c>
      <c r="E1833" s="11" t="str">
        <f>PROPER(VLOOKUP(A1833,Customer!$A$2:$H$501,5,FALSE))</f>
        <v>Garzafort</v>
      </c>
      <c r="F1833" s="11" t="str">
        <f>PROPER(VLOOKUP(A1833,Customer!$A$2:$H$501,6,FALSE))</f>
        <v>Delaware</v>
      </c>
      <c r="G1833" s="11" t="str">
        <f>VLOOKUP(A1833,Customer!$A$2:$H$501,7,FALSE)</f>
        <v>USA</v>
      </c>
      <c r="H1833" s="11" t="str">
        <f>PROPER(VLOOKUP(A1833,Customer!$A$1:$J$501,10,FALSE))</f>
        <v>Silver</v>
      </c>
      <c r="I1833" s="11" t="s">
        <v>1738</v>
      </c>
      <c r="J1833" s="11" t="str">
        <f>VLOOKUP(I1833, Product!$A$2:$H$501, 2,FALSE)</f>
        <v>Sports Stopwatch Basic</v>
      </c>
      <c r="K1833" s="11" t="str">
        <f>VLOOKUP(I1833,Product!$A$2:$H$501,3,FALSE)</f>
        <v>Sports</v>
      </c>
      <c r="L1833" s="11" t="str">
        <f>VLOOKUP(I1833, Product!$A$2:$H$501, 4,FALSE)</f>
        <v>Accessories</v>
      </c>
      <c r="M1833" s="11" t="str">
        <f>VLOOKUP(I1833, Product!$A$2:$H$501,5,FALSE)</f>
        <v>Wilson Group</v>
      </c>
      <c r="N1833" s="12">
        <f>VLOOKUP(I1833, Product!$A$2:$I$501,8,FALSE)</f>
        <v>60.65</v>
      </c>
      <c r="O1833" s="12">
        <f>VLOOKUP(I1833, Product!$A$2:$I$501,9,FALSE)</f>
        <v>75</v>
      </c>
      <c r="P1833" s="11" t="s">
        <v>1807</v>
      </c>
      <c r="Q1833" s="11" t="str">
        <f>VLOOKUP(P1833,Store_Dim!$A$2:$E$21,2,FALSE)</f>
        <v>Holloway Ltd</v>
      </c>
      <c r="R1833" s="11" t="str">
        <f>VLOOKUP(P1833,Store_Dim!$A$2:$E$21,3,FALSE)</f>
        <v>North</v>
      </c>
      <c r="S1833" s="11" t="str">
        <f>VLOOKUP(P1833,Store_Dim!$A$2:$E$21,4,FALSE)</f>
        <v>Bensonhaven</v>
      </c>
      <c r="T1833" s="11" t="str">
        <f>VLOOKUP(P1833,Store_Dim!$A$2:$E$21,5,FALSE)</f>
        <v>Flagship</v>
      </c>
      <c r="U1833" s="11" t="s">
        <v>2673</v>
      </c>
      <c r="V1833" s="14">
        <f>VLOOKUP(Table1[[#This Row],[Sales_ID]],Sales!$A$2:$O$2001,2,FALSE)</f>
        <v>45242</v>
      </c>
      <c r="W1833" s="15">
        <f>VLOOKUP(Table1[[#This Row],[Sales_ID]],Sales!$A$2:$O$2001,12,FALSE)</f>
        <v>1</v>
      </c>
      <c r="X1833" s="16" t="str">
        <f>TEXT(VLOOKUP(Table1[[#This Row],[Sales_ID]],Sales!$A$2:$O$2001,13,FALSE),"₹#,##0")</f>
        <v>₹220</v>
      </c>
      <c r="Y1833" s="51">
        <f>VLOOKUP(Table1[[#This Row],[Sales_ID]],Sales!$A$2:$O$2001,14,FALSE)</f>
        <v>0.22</v>
      </c>
      <c r="Z1833" s="11" t="str">
        <f>VLOOKUP(Table1[[#This Row],[Sales_ID]],Sales!$A$2:$O$2001,10,FALSE)</f>
        <v>COD</v>
      </c>
      <c r="AA1833" s="50">
        <f>VLOOKUP(Table1[[#This Row],[Sales_ID]],Sales!$A$2:$O$2001,15,FALSE)</f>
        <v>171.45179999999999</v>
      </c>
    </row>
    <row r="1834" spans="1:27" x14ac:dyDescent="0.3">
      <c r="A1834" s="11" t="s">
        <v>1527</v>
      </c>
      <c r="B1834" s="11" t="str">
        <f>PROPER(VLOOKUP(A1834,Customer!$A$2:$J$501,9,FALSE))</f>
        <v>Sarah Marsh</v>
      </c>
      <c r="C1834" s="11" t="str">
        <f>PROPER(VLOOKUP(A1834,Customer!$A$2:$H$501,3,FALSE))</f>
        <v>47</v>
      </c>
      <c r="D1834" s="11" t="str">
        <f>PROPER(VLOOKUP(A1834,Customer!$A$2:$H$501,4,FALSE))</f>
        <v>Female</v>
      </c>
      <c r="E1834" s="11" t="str">
        <f>PROPER(VLOOKUP(A1834,Customer!$A$2:$H$501,5,FALSE))</f>
        <v>Port William</v>
      </c>
      <c r="F1834" s="11" t="str">
        <f>PROPER(VLOOKUP(A1834,Customer!$A$2:$H$501,6,FALSE))</f>
        <v>New York</v>
      </c>
      <c r="G1834" s="11" t="str">
        <f>VLOOKUP(A1834,Customer!$A$2:$H$501,7,FALSE)</f>
        <v>USA</v>
      </c>
      <c r="H1834" s="11" t="str">
        <f>PROPER(VLOOKUP(A1834,Customer!$A$1:$J$501,10,FALSE))</f>
        <v>Gold</v>
      </c>
      <c r="I1834" s="11" t="s">
        <v>1688</v>
      </c>
      <c r="J1834" s="11" t="str">
        <f>VLOOKUP(I1834, Product!$A$2:$H$501, 2,FALSE)</f>
        <v>Kitchen Storage Rack</v>
      </c>
      <c r="K1834" s="11" t="str">
        <f>VLOOKUP(I1834,Product!$A$2:$H$501,3,FALSE)</f>
        <v>Home</v>
      </c>
      <c r="L1834" s="11" t="str">
        <f>VLOOKUP(I1834, Product!$A$2:$H$501, 4,FALSE)</f>
        <v>Storage</v>
      </c>
      <c r="M1834" s="11" t="str">
        <f>VLOOKUP(I1834, Product!$A$2:$H$501,5,FALSE)</f>
        <v>Duran Group</v>
      </c>
      <c r="N1834" s="12">
        <f>VLOOKUP(I1834, Product!$A$2:$I$501,8,FALSE)</f>
        <v>138.05000000000001</v>
      </c>
      <c r="O1834" s="12">
        <f>VLOOKUP(I1834, Product!$A$2:$I$501,9,FALSE)</f>
        <v>89</v>
      </c>
      <c r="P1834" s="11" t="s">
        <v>1810</v>
      </c>
      <c r="Q1834" s="11" t="str">
        <f>VLOOKUP(P1834,Store_Dim!$A$2:$E$21,2,FALSE)</f>
        <v>Guerrero-Schmitt</v>
      </c>
      <c r="R1834" s="11" t="str">
        <f>VLOOKUP(P1834,Store_Dim!$A$2:$E$21,3,FALSE)</f>
        <v>East</v>
      </c>
      <c r="S1834" s="11" t="str">
        <f>VLOOKUP(P1834,Store_Dim!$A$2:$E$21,4,FALSE)</f>
        <v>East Stevechester</v>
      </c>
      <c r="T1834" s="11" t="str">
        <f>VLOOKUP(P1834,Store_Dim!$A$2:$E$21,5,FALSE)</f>
        <v>Flagship</v>
      </c>
      <c r="U1834" s="11" t="s">
        <v>2674</v>
      </c>
      <c r="V1834" s="14">
        <f>VLOOKUP(Table1[[#This Row],[Sales_ID]],Sales!$A$2:$O$2001,2,FALSE)</f>
        <v>45437</v>
      </c>
      <c r="W1834" s="15">
        <f>VLOOKUP(Table1[[#This Row],[Sales_ID]],Sales!$A$2:$O$2001,12,FALSE)</f>
        <v>4</v>
      </c>
      <c r="X1834" s="16" t="str">
        <f>TEXT(VLOOKUP(Table1[[#This Row],[Sales_ID]],Sales!$A$2:$O$2001,13,FALSE),"₹#,##0")</f>
        <v>₹883</v>
      </c>
      <c r="Y1834" s="51">
        <f>VLOOKUP(Table1[[#This Row],[Sales_ID]],Sales!$A$2:$O$2001,14,FALSE)</f>
        <v>0.27</v>
      </c>
      <c r="Z1834" s="11" t="str">
        <f>VLOOKUP(Table1[[#This Row],[Sales_ID]],Sales!$A$2:$O$2001,10,FALSE)</f>
        <v>Credit Card</v>
      </c>
      <c r="AA1834" s="50">
        <f>VLOOKUP(Table1[[#This Row],[Sales_ID]],Sales!$A$2:$O$2001,15,FALSE)</f>
        <v>2579.2651999999998</v>
      </c>
    </row>
    <row r="1835" spans="1:27" x14ac:dyDescent="0.3">
      <c r="A1835" s="11" t="s">
        <v>752</v>
      </c>
      <c r="B1835" s="11" t="str">
        <f>PROPER(VLOOKUP(A1835,Customer!$A$2:$J$501,9,FALSE))</f>
        <v>Nathaniel Hill</v>
      </c>
      <c r="C1835" s="11" t="str">
        <f>PROPER(VLOOKUP(A1835,Customer!$A$2:$H$501,3,FALSE))</f>
        <v>43</v>
      </c>
      <c r="D1835" s="11" t="str">
        <f>PROPER(VLOOKUP(A1835,Customer!$A$2:$H$501,4,FALSE))</f>
        <v>Female</v>
      </c>
      <c r="E1835" s="11" t="str">
        <f>PROPER(VLOOKUP(A1835,Customer!$A$2:$H$501,5,FALSE))</f>
        <v>Lake Mark</v>
      </c>
      <c r="F1835" s="11" t="str">
        <f>PROPER(VLOOKUP(A1835,Customer!$A$2:$H$501,6,FALSE))</f>
        <v>Kansas</v>
      </c>
      <c r="G1835" s="11" t="str">
        <f>VLOOKUP(A1835,Customer!$A$2:$H$501,7,FALSE)</f>
        <v>USA</v>
      </c>
      <c r="H1835" s="11" t="str">
        <f>PROPER(VLOOKUP(A1835,Customer!$A$1:$J$501,10,FALSE))</f>
        <v>Gold</v>
      </c>
      <c r="I1835" s="11" t="s">
        <v>1582</v>
      </c>
      <c r="J1835" s="11" t="str">
        <f>VLOOKUP(I1835, Product!$A$2:$H$501, 2,FALSE)</f>
        <v>Soccer Training Cone Set</v>
      </c>
      <c r="K1835" s="11" t="str">
        <f>VLOOKUP(I1835,Product!$A$2:$H$501,3,FALSE)</f>
        <v>Sports</v>
      </c>
      <c r="L1835" s="11" t="str">
        <f>VLOOKUP(I1835, Product!$A$2:$H$501, 4,FALSE)</f>
        <v>Accessories</v>
      </c>
      <c r="M1835" s="11" t="str">
        <f>VLOOKUP(I1835, Product!$A$2:$H$501,5,FALSE)</f>
        <v>Ford, Murphy and Wilson</v>
      </c>
      <c r="N1835" s="12">
        <f>VLOOKUP(I1835, Product!$A$2:$I$501,8,FALSE)</f>
        <v>144.53</v>
      </c>
      <c r="O1835" s="12">
        <f>VLOOKUP(I1835, Product!$A$2:$I$501,9,FALSE)</f>
        <v>367</v>
      </c>
      <c r="P1835" s="11" t="s">
        <v>1799</v>
      </c>
      <c r="Q1835" s="11" t="str">
        <f>VLOOKUP(P1835,Store_Dim!$A$2:$E$21,2,FALSE)</f>
        <v>Mcdonald Inc</v>
      </c>
      <c r="R1835" s="11" t="str">
        <f>VLOOKUP(P1835,Store_Dim!$A$2:$E$21,3,FALSE)</f>
        <v>South</v>
      </c>
      <c r="S1835" s="11" t="str">
        <f>VLOOKUP(P1835,Store_Dim!$A$2:$E$21,4,FALSE)</f>
        <v>Christopherland</v>
      </c>
      <c r="T1835" s="11" t="str">
        <f>VLOOKUP(P1835,Store_Dim!$A$2:$E$21,5,FALSE)</f>
        <v>Outlet</v>
      </c>
      <c r="U1835" s="11" t="s">
        <v>2675</v>
      </c>
      <c r="V1835" s="14">
        <f>VLOOKUP(Table1[[#This Row],[Sales_ID]],Sales!$A$2:$O$2001,2,FALSE)</f>
        <v>45627</v>
      </c>
      <c r="W1835" s="15">
        <f>VLOOKUP(Table1[[#This Row],[Sales_ID]],Sales!$A$2:$O$2001,12,FALSE)</f>
        <v>4</v>
      </c>
      <c r="X1835" s="16" t="str">
        <f>TEXT(VLOOKUP(Table1[[#This Row],[Sales_ID]],Sales!$A$2:$O$2001,13,FALSE),"₹#,##0")</f>
        <v>₹329</v>
      </c>
      <c r="Y1835" s="51">
        <f>VLOOKUP(Table1[[#This Row],[Sales_ID]],Sales!$A$2:$O$2001,14,FALSE)</f>
        <v>0.04</v>
      </c>
      <c r="Z1835" s="11" t="str">
        <f>VLOOKUP(Table1[[#This Row],[Sales_ID]],Sales!$A$2:$O$2001,10,FALSE)</f>
        <v>COD</v>
      </c>
      <c r="AA1835" s="50">
        <f>VLOOKUP(Table1[[#This Row],[Sales_ID]],Sales!$A$2:$O$2001,15,FALSE)</f>
        <v>1263.5904</v>
      </c>
    </row>
    <row r="1836" spans="1:27" x14ac:dyDescent="0.3">
      <c r="A1836" s="11" t="s">
        <v>205</v>
      </c>
      <c r="B1836" s="11" t="str">
        <f>PROPER(VLOOKUP(A1836,Customer!$A$2:$J$501,9,FALSE))</f>
        <v>Katherine Dorsey</v>
      </c>
      <c r="C1836" s="11" t="str">
        <f>PROPER(VLOOKUP(A1836,Customer!$A$2:$H$501,3,FALSE))</f>
        <v>24</v>
      </c>
      <c r="D1836" s="11" t="str">
        <f>PROPER(VLOOKUP(A1836,Customer!$A$2:$H$501,4,FALSE))</f>
        <v>Male</v>
      </c>
      <c r="E1836" s="11" t="str">
        <f>PROPER(VLOOKUP(A1836,Customer!$A$2:$H$501,5,FALSE))</f>
        <v>Christopherland</v>
      </c>
      <c r="F1836" s="11" t="str">
        <f>PROPER(VLOOKUP(A1836,Customer!$A$2:$H$501,6,FALSE))</f>
        <v>Oklahoma</v>
      </c>
      <c r="G1836" s="11" t="str">
        <f>VLOOKUP(A1836,Customer!$A$2:$H$501,7,FALSE)</f>
        <v>USA</v>
      </c>
      <c r="H1836" s="11" t="str">
        <f>PROPER(VLOOKUP(A1836,Customer!$A$1:$J$501,10,FALSE))</f>
        <v>Platinum</v>
      </c>
      <c r="I1836" s="11" t="s">
        <v>1724</v>
      </c>
      <c r="J1836" s="11" t="str">
        <f>VLOOKUP(I1836, Product!$A$2:$H$501, 2,FALSE)</f>
        <v>Sports Wrist Sweatbands</v>
      </c>
      <c r="K1836" s="11" t="str">
        <f>VLOOKUP(I1836,Product!$A$2:$H$501,3,FALSE)</f>
        <v>Sports</v>
      </c>
      <c r="L1836" s="11" t="str">
        <f>VLOOKUP(I1836, Product!$A$2:$H$501, 4,FALSE)</f>
        <v>Accessories</v>
      </c>
      <c r="M1836" s="11" t="str">
        <f>VLOOKUP(I1836, Product!$A$2:$H$501,5,FALSE)</f>
        <v>Olsen-Daniels</v>
      </c>
      <c r="N1836" s="12">
        <f>VLOOKUP(I1836, Product!$A$2:$I$501,8,FALSE)</f>
        <v>131.24</v>
      </c>
      <c r="O1836" s="12">
        <f>VLOOKUP(I1836, Product!$A$2:$I$501,9,FALSE)</f>
        <v>232</v>
      </c>
      <c r="P1836" s="11" t="s">
        <v>1779</v>
      </c>
      <c r="Q1836" s="11" t="str">
        <f>VLOOKUP(P1836,Store_Dim!$A$2:$E$21,2,FALSE)</f>
        <v>Martinez-Mullins</v>
      </c>
      <c r="R1836" s="11" t="str">
        <f>VLOOKUP(P1836,Store_Dim!$A$2:$E$21,3,FALSE)</f>
        <v>South</v>
      </c>
      <c r="S1836" s="11" t="str">
        <f>VLOOKUP(P1836,Store_Dim!$A$2:$E$21,4,FALSE)</f>
        <v>Williamsfurt</v>
      </c>
      <c r="T1836" s="11" t="str">
        <f>VLOOKUP(P1836,Store_Dim!$A$2:$E$21,5,FALSE)</f>
        <v>Online</v>
      </c>
      <c r="U1836" s="11" t="s">
        <v>1911</v>
      </c>
      <c r="V1836" s="14">
        <f>VLOOKUP(Table1[[#This Row],[Sales_ID]],Sales!$A$2:$O$2001,2,FALSE)</f>
        <v>45282</v>
      </c>
      <c r="W1836" s="15">
        <f>VLOOKUP(Table1[[#This Row],[Sales_ID]],Sales!$A$2:$O$2001,12,FALSE)</f>
        <v>4</v>
      </c>
      <c r="X1836" s="16" t="str">
        <f>TEXT(VLOOKUP(Table1[[#This Row],[Sales_ID]],Sales!$A$2:$O$2001,13,FALSE),"₹#,##0")</f>
        <v>₹127</v>
      </c>
      <c r="Y1836" s="51">
        <f>VLOOKUP(Table1[[#This Row],[Sales_ID]],Sales!$A$2:$O$2001,14,FALSE)</f>
        <v>0.24</v>
      </c>
      <c r="Z1836" s="11" t="str">
        <f>VLOOKUP(Table1[[#This Row],[Sales_ID]],Sales!$A$2:$O$2001,10,FALSE)</f>
        <v>COD</v>
      </c>
      <c r="AA1836" s="50">
        <f>VLOOKUP(Table1[[#This Row],[Sales_ID]],Sales!$A$2:$O$2001,15,FALSE)</f>
        <v>386.38400000000001</v>
      </c>
    </row>
    <row r="1837" spans="1:27" x14ac:dyDescent="0.3">
      <c r="A1837" s="11" t="s">
        <v>372</v>
      </c>
      <c r="B1837" s="11" t="str">
        <f>PROPER(VLOOKUP(A1837,Customer!$A$2:$J$501,9,FALSE))</f>
        <v>Lance Baker</v>
      </c>
      <c r="C1837" s="11" t="str">
        <f>PROPER(VLOOKUP(A1837,Customer!$A$2:$H$501,3,FALSE))</f>
        <v>50</v>
      </c>
      <c r="D1837" s="11" t="str">
        <f>PROPER(VLOOKUP(A1837,Customer!$A$2:$H$501,4,FALSE))</f>
        <v>Female</v>
      </c>
      <c r="E1837" s="11" t="str">
        <f>PROPER(VLOOKUP(A1837,Customer!$A$2:$H$501,5,FALSE))</f>
        <v>Port Victoria</v>
      </c>
      <c r="F1837" s="11" t="str">
        <f>PROPER(VLOOKUP(A1837,Customer!$A$2:$H$501,6,FALSE))</f>
        <v>Florida</v>
      </c>
      <c r="G1837" s="11" t="str">
        <f>VLOOKUP(A1837,Customer!$A$2:$H$501,7,FALSE)</f>
        <v>USA</v>
      </c>
      <c r="H1837" s="11" t="str">
        <f>PROPER(VLOOKUP(A1837,Customer!$A$1:$J$501,10,FALSE))</f>
        <v>Gold</v>
      </c>
      <c r="I1837" s="11" t="s">
        <v>1684</v>
      </c>
      <c r="J1837" s="11" t="str">
        <f>VLOOKUP(I1837, Product!$A$2:$H$501, 2,FALSE)</f>
        <v>Wooden Nightstand</v>
      </c>
      <c r="K1837" s="11" t="str">
        <f>VLOOKUP(I1837,Product!$A$2:$H$501,3,FALSE)</f>
        <v>Home</v>
      </c>
      <c r="L1837" s="11" t="str">
        <f>VLOOKUP(I1837, Product!$A$2:$H$501, 4,FALSE)</f>
        <v>Furniture</v>
      </c>
      <c r="M1837" s="11" t="str">
        <f>VLOOKUP(I1837, Product!$A$2:$H$501,5,FALSE)</f>
        <v>Wolfe, Ross and Hester</v>
      </c>
      <c r="N1837" s="12">
        <f>VLOOKUP(I1837, Product!$A$2:$I$501,8,FALSE)</f>
        <v>243.7</v>
      </c>
      <c r="O1837" s="12">
        <f>VLOOKUP(I1837, Product!$A$2:$I$501,9,FALSE)</f>
        <v>130</v>
      </c>
      <c r="P1837" s="11" t="s">
        <v>1792</v>
      </c>
      <c r="Q1837" s="11" t="str">
        <f>VLOOKUP(P1837,Store_Dim!$A$2:$E$21,2,FALSE)</f>
        <v>Aguirre-Keller</v>
      </c>
      <c r="R1837" s="11" t="str">
        <f>VLOOKUP(P1837,Store_Dim!$A$2:$E$21,3,FALSE)</f>
        <v>South</v>
      </c>
      <c r="S1837" s="11" t="str">
        <f>VLOOKUP(P1837,Store_Dim!$A$2:$E$21,4,FALSE)</f>
        <v>Lake Michael</v>
      </c>
      <c r="T1837" s="11" t="str">
        <f>VLOOKUP(P1837,Store_Dim!$A$2:$E$21,5,FALSE)</f>
        <v>Online</v>
      </c>
      <c r="U1837" s="11" t="s">
        <v>2676</v>
      </c>
      <c r="V1837" s="14">
        <f>VLOOKUP(Table1[[#This Row],[Sales_ID]],Sales!$A$2:$O$2001,2,FALSE)</f>
        <v>45678</v>
      </c>
      <c r="W1837" s="15">
        <f>VLOOKUP(Table1[[#This Row],[Sales_ID]],Sales!$A$2:$O$2001,12,FALSE)</f>
        <v>1</v>
      </c>
      <c r="X1837" s="16" t="str">
        <f>TEXT(VLOOKUP(Table1[[#This Row],[Sales_ID]],Sales!$A$2:$O$2001,13,FALSE),"₹#,##0")</f>
        <v>₹936</v>
      </c>
      <c r="Y1837" s="51">
        <f>VLOOKUP(Table1[[#This Row],[Sales_ID]],Sales!$A$2:$O$2001,14,FALSE)</f>
        <v>0.03</v>
      </c>
      <c r="Z1837" s="11" t="str">
        <f>VLOOKUP(Table1[[#This Row],[Sales_ID]],Sales!$A$2:$O$2001,10,FALSE)</f>
        <v>PayPal</v>
      </c>
      <c r="AA1837" s="50">
        <f>VLOOKUP(Table1[[#This Row],[Sales_ID]],Sales!$A$2:$O$2001,15,FALSE)</f>
        <v>907.70659999999998</v>
      </c>
    </row>
    <row r="1838" spans="1:27" x14ac:dyDescent="0.3">
      <c r="A1838" s="11" t="s">
        <v>1008</v>
      </c>
      <c r="B1838" s="11" t="str">
        <f>PROPER(VLOOKUP(A1838,Customer!$A$2:$J$501,9,FALSE))</f>
        <v>Jessica Gonzalez</v>
      </c>
      <c r="C1838" s="11" t="str">
        <f>PROPER(VLOOKUP(A1838,Customer!$A$2:$H$501,3,FALSE))</f>
        <v>34</v>
      </c>
      <c r="D1838" s="11" t="str">
        <f>PROPER(VLOOKUP(A1838,Customer!$A$2:$H$501,4,FALSE))</f>
        <v>Female</v>
      </c>
      <c r="E1838" s="11" t="str">
        <f>PROPER(VLOOKUP(A1838,Customer!$A$2:$H$501,5,FALSE))</f>
        <v>South Darrenland</v>
      </c>
      <c r="F1838" s="11" t="str">
        <f>PROPER(VLOOKUP(A1838,Customer!$A$2:$H$501,6,FALSE))</f>
        <v>Iowa</v>
      </c>
      <c r="G1838" s="11" t="str">
        <f>VLOOKUP(A1838,Customer!$A$2:$H$501,7,FALSE)</f>
        <v>USA</v>
      </c>
      <c r="H1838" s="11" t="str">
        <f>PROPER(VLOOKUP(A1838,Customer!$A$1:$J$501,10,FALSE))</f>
        <v>Bronze</v>
      </c>
      <c r="I1838" s="11" t="s">
        <v>1668</v>
      </c>
      <c r="J1838" s="11" t="str">
        <f>VLOOKUP(I1838, Product!$A$2:$H$501, 2,FALSE)</f>
        <v>Luxury Perfume Spray</v>
      </c>
      <c r="K1838" s="11" t="str">
        <f>VLOOKUP(I1838,Product!$A$2:$H$501,3,FALSE)</f>
        <v>Beauty</v>
      </c>
      <c r="L1838" s="11" t="str">
        <f>VLOOKUP(I1838, Product!$A$2:$H$501, 4,FALSE)</f>
        <v>Fragrance</v>
      </c>
      <c r="M1838" s="11" t="str">
        <f>VLOOKUP(I1838, Product!$A$2:$H$501,5,FALSE)</f>
        <v>Gibson, Green and Lopez</v>
      </c>
      <c r="N1838" s="12">
        <f>VLOOKUP(I1838, Product!$A$2:$I$501,8,FALSE)</f>
        <v>482.75</v>
      </c>
      <c r="O1838" s="12">
        <f>VLOOKUP(I1838, Product!$A$2:$I$501,9,FALSE)</f>
        <v>444</v>
      </c>
      <c r="P1838" s="11" t="s">
        <v>1789</v>
      </c>
      <c r="Q1838" s="11" t="str">
        <f>VLOOKUP(P1838,Store_Dim!$A$2:$E$21,2,FALSE)</f>
        <v>Hill, Wagner and Ballard</v>
      </c>
      <c r="R1838" s="11" t="str">
        <f>VLOOKUP(P1838,Store_Dim!$A$2:$E$21,3,FALSE)</f>
        <v>East</v>
      </c>
      <c r="S1838" s="11" t="str">
        <f>VLOOKUP(P1838,Store_Dim!$A$2:$E$21,4,FALSE)</f>
        <v>East Davidville</v>
      </c>
      <c r="T1838" s="11" t="str">
        <f>VLOOKUP(P1838,Store_Dim!$A$2:$E$21,5,FALSE)</f>
        <v>Online</v>
      </c>
      <c r="U1838" s="11" t="s">
        <v>2677</v>
      </c>
      <c r="V1838" s="14">
        <f>VLOOKUP(Table1[[#This Row],[Sales_ID]],Sales!$A$2:$O$2001,2,FALSE)</f>
        <v>45484</v>
      </c>
      <c r="W1838" s="15">
        <f>VLOOKUP(Table1[[#This Row],[Sales_ID]],Sales!$A$2:$O$2001,12,FALSE)</f>
        <v>4</v>
      </c>
      <c r="X1838" s="16" t="str">
        <f>TEXT(VLOOKUP(Table1[[#This Row],[Sales_ID]],Sales!$A$2:$O$2001,13,FALSE),"₹#,##0")</f>
        <v>₹598</v>
      </c>
      <c r="Y1838" s="51">
        <f>VLOOKUP(Table1[[#This Row],[Sales_ID]],Sales!$A$2:$O$2001,14,FALSE)</f>
        <v>0.2</v>
      </c>
      <c r="Z1838" s="11" t="str">
        <f>VLOOKUP(Table1[[#This Row],[Sales_ID]],Sales!$A$2:$O$2001,10,FALSE)</f>
        <v>Credit Card</v>
      </c>
      <c r="AA1838" s="50">
        <f>VLOOKUP(Table1[[#This Row],[Sales_ID]],Sales!$A$2:$O$2001,15,FALSE)</f>
        <v>1912.96</v>
      </c>
    </row>
    <row r="1839" spans="1:27" x14ac:dyDescent="0.3">
      <c r="A1839" s="11" t="s">
        <v>827</v>
      </c>
      <c r="B1839" s="11" t="str">
        <f>PROPER(VLOOKUP(A1839,Customer!$A$2:$J$501,9,FALSE))</f>
        <v>Beth Allen</v>
      </c>
      <c r="C1839" s="11" t="str">
        <f>PROPER(VLOOKUP(A1839,Customer!$A$2:$H$501,3,FALSE))</f>
        <v>32</v>
      </c>
      <c r="D1839" s="11" t="str">
        <f>PROPER(VLOOKUP(A1839,Customer!$A$2:$H$501,4,FALSE))</f>
        <v>Female</v>
      </c>
      <c r="E1839" s="11" t="str">
        <f>PROPER(VLOOKUP(A1839,Customer!$A$2:$H$501,5,FALSE))</f>
        <v>South Kathrynmouth</v>
      </c>
      <c r="F1839" s="11" t="str">
        <f>PROPER(VLOOKUP(A1839,Customer!$A$2:$H$501,6,FALSE))</f>
        <v>Oklahoma</v>
      </c>
      <c r="G1839" s="11" t="str">
        <f>VLOOKUP(A1839,Customer!$A$2:$H$501,7,FALSE)</f>
        <v>USA</v>
      </c>
      <c r="H1839" s="11" t="str">
        <f>PROPER(VLOOKUP(A1839,Customer!$A$1:$J$501,10,FALSE))</f>
        <v>Silver</v>
      </c>
      <c r="I1839" s="11" t="s">
        <v>1574</v>
      </c>
      <c r="J1839" s="11" t="str">
        <f>VLOOKUP(I1839, Product!$A$2:$H$501, 2,FALSE)</f>
        <v>USB-C Fast Charger</v>
      </c>
      <c r="K1839" s="11" t="str">
        <f>VLOOKUP(I1839,Product!$A$2:$H$501,3,FALSE)</f>
        <v>Electronics</v>
      </c>
      <c r="L1839" s="11" t="str">
        <f>VLOOKUP(I1839, Product!$A$2:$H$501, 4,FALSE)</f>
        <v>Accessories</v>
      </c>
      <c r="M1839" s="11" t="str">
        <f>VLOOKUP(I1839, Product!$A$2:$H$501,5,FALSE)</f>
        <v>Dawson-Perkins</v>
      </c>
      <c r="N1839" s="12">
        <f>VLOOKUP(I1839, Product!$A$2:$I$501,8,FALSE)</f>
        <v>242.23</v>
      </c>
      <c r="O1839" s="12">
        <f>VLOOKUP(I1839, Product!$A$2:$I$501,9,FALSE)</f>
        <v>453</v>
      </c>
      <c r="P1839" s="11" t="s">
        <v>1810</v>
      </c>
      <c r="Q1839" s="11" t="str">
        <f>VLOOKUP(P1839,Store_Dim!$A$2:$E$21,2,FALSE)</f>
        <v>Guerrero-Schmitt</v>
      </c>
      <c r="R1839" s="11" t="str">
        <f>VLOOKUP(P1839,Store_Dim!$A$2:$E$21,3,FALSE)</f>
        <v>East</v>
      </c>
      <c r="S1839" s="11" t="str">
        <f>VLOOKUP(P1839,Store_Dim!$A$2:$E$21,4,FALSE)</f>
        <v>East Stevechester</v>
      </c>
      <c r="T1839" s="11" t="str">
        <f>VLOOKUP(P1839,Store_Dim!$A$2:$E$21,5,FALSE)</f>
        <v>Flagship</v>
      </c>
      <c r="U1839" s="11" t="s">
        <v>2678</v>
      </c>
      <c r="V1839" s="14">
        <f>VLOOKUP(Table1[[#This Row],[Sales_ID]],Sales!$A$2:$O$2001,2,FALSE)</f>
        <v>45700</v>
      </c>
      <c r="W1839" s="15">
        <f>VLOOKUP(Table1[[#This Row],[Sales_ID]],Sales!$A$2:$O$2001,12,FALSE)</f>
        <v>4</v>
      </c>
      <c r="X1839" s="16" t="str">
        <f>TEXT(VLOOKUP(Table1[[#This Row],[Sales_ID]],Sales!$A$2:$O$2001,13,FALSE),"₹#,##0")</f>
        <v>₹267</v>
      </c>
      <c r="Y1839" s="51">
        <f>VLOOKUP(Table1[[#This Row],[Sales_ID]],Sales!$A$2:$O$2001,14,FALSE)</f>
        <v>0.16</v>
      </c>
      <c r="Z1839" s="11" t="str">
        <f>VLOOKUP(Table1[[#This Row],[Sales_ID]],Sales!$A$2:$O$2001,10,FALSE)</f>
        <v>Credit Card</v>
      </c>
      <c r="AA1839" s="50">
        <f>VLOOKUP(Table1[[#This Row],[Sales_ID]],Sales!$A$2:$O$2001,15,FALSE)</f>
        <v>897.05280000000005</v>
      </c>
    </row>
    <row r="1840" spans="1:27" x14ac:dyDescent="0.3">
      <c r="A1840" s="11" t="s">
        <v>1266</v>
      </c>
      <c r="B1840" s="11" t="str">
        <f>PROPER(VLOOKUP(A1840,Customer!$A$2:$J$501,9,FALSE))</f>
        <v>Joseph Mendoza</v>
      </c>
      <c r="C1840" s="11" t="str">
        <f>PROPER(VLOOKUP(A1840,Customer!$A$2:$H$501,3,FALSE))</f>
        <v>33</v>
      </c>
      <c r="D1840" s="11" t="str">
        <f>PROPER(VLOOKUP(A1840,Customer!$A$2:$H$501,4,FALSE))</f>
        <v>Male</v>
      </c>
      <c r="E1840" s="11" t="str">
        <f>PROPER(VLOOKUP(A1840,Customer!$A$2:$H$501,5,FALSE))</f>
        <v>Ashleymouth</v>
      </c>
      <c r="F1840" s="11" t="str">
        <f>PROPER(VLOOKUP(A1840,Customer!$A$2:$H$501,6,FALSE))</f>
        <v>Maryland</v>
      </c>
      <c r="G1840" s="11" t="str">
        <f>VLOOKUP(A1840,Customer!$A$2:$H$501,7,FALSE)</f>
        <v>USA</v>
      </c>
      <c r="H1840" s="11" t="str">
        <f>PROPER(VLOOKUP(A1840,Customer!$A$1:$J$501,10,FALSE))</f>
        <v>Gold</v>
      </c>
      <c r="I1840" s="11" t="s">
        <v>1688</v>
      </c>
      <c r="J1840" s="11" t="str">
        <f>VLOOKUP(I1840, Product!$A$2:$H$501, 2,FALSE)</f>
        <v>Kitchen Storage Rack</v>
      </c>
      <c r="K1840" s="11" t="str">
        <f>VLOOKUP(I1840,Product!$A$2:$H$501,3,FALSE)</f>
        <v>Home</v>
      </c>
      <c r="L1840" s="11" t="str">
        <f>VLOOKUP(I1840, Product!$A$2:$H$501, 4,FALSE)</f>
        <v>Storage</v>
      </c>
      <c r="M1840" s="11" t="str">
        <f>VLOOKUP(I1840, Product!$A$2:$H$501,5,FALSE)</f>
        <v>Duran Group</v>
      </c>
      <c r="N1840" s="12">
        <f>VLOOKUP(I1840, Product!$A$2:$I$501,8,FALSE)</f>
        <v>138.05000000000001</v>
      </c>
      <c r="O1840" s="12">
        <f>VLOOKUP(I1840, Product!$A$2:$I$501,9,FALSE)</f>
        <v>89</v>
      </c>
      <c r="P1840" s="11" t="s">
        <v>1801</v>
      </c>
      <c r="Q1840" s="11" t="str">
        <f>VLOOKUP(P1840,Store_Dim!$A$2:$E$21,2,FALSE)</f>
        <v>Shelton PLC</v>
      </c>
      <c r="R1840" s="11" t="str">
        <f>VLOOKUP(P1840,Store_Dim!$A$2:$E$21,3,FALSE)</f>
        <v>North</v>
      </c>
      <c r="S1840" s="11" t="str">
        <f>VLOOKUP(P1840,Store_Dim!$A$2:$E$21,4,FALSE)</f>
        <v>East Jenniferstad</v>
      </c>
      <c r="T1840" s="11" t="str">
        <f>VLOOKUP(P1840,Store_Dim!$A$2:$E$21,5,FALSE)</f>
        <v>Flagship</v>
      </c>
      <c r="U1840" s="11" t="s">
        <v>2679</v>
      </c>
      <c r="V1840" s="14">
        <f>VLOOKUP(Table1[[#This Row],[Sales_ID]],Sales!$A$2:$O$2001,2,FALSE)</f>
        <v>45873</v>
      </c>
      <c r="W1840" s="15">
        <f>VLOOKUP(Table1[[#This Row],[Sales_ID]],Sales!$A$2:$O$2001,12,FALSE)</f>
        <v>3</v>
      </c>
      <c r="X1840" s="16" t="str">
        <f>TEXT(VLOOKUP(Table1[[#This Row],[Sales_ID]],Sales!$A$2:$O$2001,13,FALSE),"₹#,##0")</f>
        <v>₹360</v>
      </c>
      <c r="Y1840" s="51">
        <f>VLOOKUP(Table1[[#This Row],[Sales_ID]],Sales!$A$2:$O$2001,14,FALSE)</f>
        <v>0.03</v>
      </c>
      <c r="Z1840" s="11" t="str">
        <f>VLOOKUP(Table1[[#This Row],[Sales_ID]],Sales!$A$2:$O$2001,10,FALSE)</f>
        <v>Credit Card</v>
      </c>
      <c r="AA1840" s="50">
        <f>VLOOKUP(Table1[[#This Row],[Sales_ID]],Sales!$A$2:$O$2001,15,FALSE)</f>
        <v>1048.1238000000001</v>
      </c>
    </row>
    <row r="1841" spans="1:27" x14ac:dyDescent="0.3">
      <c r="A1841" s="11" t="s">
        <v>1136</v>
      </c>
      <c r="B1841" s="11" t="str">
        <f>PROPER(VLOOKUP(A1841,Customer!$A$2:$J$501,9,FALSE))</f>
        <v>Elizabeth Smith</v>
      </c>
      <c r="C1841" s="11" t="str">
        <f>PROPER(VLOOKUP(A1841,Customer!$A$2:$H$501,3,FALSE))</f>
        <v>23</v>
      </c>
      <c r="D1841" s="11" t="str">
        <f>PROPER(VLOOKUP(A1841,Customer!$A$2:$H$501,4,FALSE))</f>
        <v>Male</v>
      </c>
      <c r="E1841" s="11" t="str">
        <f>PROPER(VLOOKUP(A1841,Customer!$A$2:$H$501,5,FALSE))</f>
        <v>Murphytown</v>
      </c>
      <c r="F1841" s="11" t="str">
        <f>PROPER(VLOOKUP(A1841,Customer!$A$2:$H$501,6,FALSE))</f>
        <v>Ohio</v>
      </c>
      <c r="G1841" s="11" t="str">
        <f>VLOOKUP(A1841,Customer!$A$2:$H$501,7,FALSE)</f>
        <v>USA</v>
      </c>
      <c r="H1841" s="11" t="str">
        <f>PROPER(VLOOKUP(A1841,Customer!$A$1:$J$501,10,FALSE))</f>
        <v>Bronze</v>
      </c>
      <c r="I1841" s="11" t="s">
        <v>1660</v>
      </c>
      <c r="J1841" s="11" t="str">
        <f>VLOOKUP(I1841, Product!$A$2:$H$501, 2,FALSE)</f>
        <v>Premium Blanket Throw</v>
      </c>
      <c r="K1841" s="11" t="str">
        <f>VLOOKUP(I1841,Product!$A$2:$H$501,3,FALSE)</f>
        <v>Home</v>
      </c>
      <c r="L1841" s="11" t="str">
        <f>VLOOKUP(I1841, Product!$A$2:$H$501, 4,FALSE)</f>
        <v>Decor</v>
      </c>
      <c r="M1841" s="11" t="str">
        <f>VLOOKUP(I1841, Product!$A$2:$H$501,5,FALSE)</f>
        <v>Hernandez, Kennedy and Porter</v>
      </c>
      <c r="N1841" s="12">
        <f>VLOOKUP(I1841, Product!$A$2:$I$501,8,FALSE)</f>
        <v>461.47</v>
      </c>
      <c r="O1841" s="12">
        <f>VLOOKUP(I1841, Product!$A$2:$I$501,9,FALSE)</f>
        <v>190</v>
      </c>
      <c r="P1841" s="11" t="s">
        <v>1752</v>
      </c>
      <c r="Q1841" s="11" t="str">
        <f>VLOOKUP(P1841,Store_Dim!$A$2:$E$21,2,FALSE)</f>
        <v>Rivera-Warner</v>
      </c>
      <c r="R1841" s="11" t="str">
        <f>VLOOKUP(P1841,Store_Dim!$A$2:$E$21,3,FALSE)</f>
        <v>East</v>
      </c>
      <c r="S1841" s="11" t="str">
        <f>VLOOKUP(P1841,Store_Dim!$A$2:$E$21,4,FALSE)</f>
        <v>Washingtonfurt</v>
      </c>
      <c r="T1841" s="11" t="str">
        <f>VLOOKUP(P1841,Store_Dim!$A$2:$E$21,5,FALSE)</f>
        <v>Flagship</v>
      </c>
      <c r="U1841" s="11" t="s">
        <v>2680</v>
      </c>
      <c r="V1841" s="14">
        <f>VLOOKUP(Table1[[#This Row],[Sales_ID]],Sales!$A$2:$O$2001,2,FALSE)</f>
        <v>45860</v>
      </c>
      <c r="W1841" s="15">
        <f>VLOOKUP(Table1[[#This Row],[Sales_ID]],Sales!$A$2:$O$2001,12,FALSE)</f>
        <v>3</v>
      </c>
      <c r="X1841" s="16" t="str">
        <f>TEXT(VLOOKUP(Table1[[#This Row],[Sales_ID]],Sales!$A$2:$O$2001,13,FALSE),"₹#,##0")</f>
        <v>₹247</v>
      </c>
      <c r="Y1841" s="51">
        <f>VLOOKUP(Table1[[#This Row],[Sales_ID]],Sales!$A$2:$O$2001,14,FALSE)</f>
        <v>0.05</v>
      </c>
      <c r="Z1841" s="11" t="str">
        <f>VLOOKUP(Table1[[#This Row],[Sales_ID]],Sales!$A$2:$O$2001,10,FALSE)</f>
        <v>COD</v>
      </c>
      <c r="AA1841" s="50">
        <f>VLOOKUP(Table1[[#This Row],[Sales_ID]],Sales!$A$2:$O$2001,15,FALSE)</f>
        <v>705.11850000000004</v>
      </c>
    </row>
    <row r="1842" spans="1:27" x14ac:dyDescent="0.3">
      <c r="A1842" s="11" t="s">
        <v>284</v>
      </c>
      <c r="B1842" s="11" t="str">
        <f>PROPER(VLOOKUP(A1842,Customer!$A$2:$J$501,9,FALSE))</f>
        <v>Cody Blake</v>
      </c>
      <c r="C1842" s="11" t="str">
        <f>PROPER(VLOOKUP(A1842,Customer!$A$2:$H$501,3,FALSE))</f>
        <v>21</v>
      </c>
      <c r="D1842" s="11" t="str">
        <f>PROPER(VLOOKUP(A1842,Customer!$A$2:$H$501,4,FALSE))</f>
        <v>Male</v>
      </c>
      <c r="E1842" s="11" t="str">
        <f>PROPER(VLOOKUP(A1842,Customer!$A$2:$H$501,5,FALSE))</f>
        <v>North Scottport</v>
      </c>
      <c r="F1842" s="11" t="str">
        <f>PROPER(VLOOKUP(A1842,Customer!$A$2:$H$501,6,FALSE))</f>
        <v>Virginia</v>
      </c>
      <c r="G1842" s="11" t="str">
        <f>VLOOKUP(A1842,Customer!$A$2:$H$501,7,FALSE)</f>
        <v>USA</v>
      </c>
      <c r="H1842" s="11" t="str">
        <f>PROPER(VLOOKUP(A1842,Customer!$A$1:$J$501,10,FALSE))</f>
        <v>Gold</v>
      </c>
      <c r="I1842" s="11" t="s">
        <v>1638</v>
      </c>
      <c r="J1842" s="11" t="str">
        <f>VLOOKUP(I1842, Product!$A$2:$H$501, 2,FALSE)</f>
        <v>High-Grip Football</v>
      </c>
      <c r="K1842" s="11" t="str">
        <f>VLOOKUP(I1842,Product!$A$2:$H$501,3,FALSE)</f>
        <v>Sports</v>
      </c>
      <c r="L1842" s="11" t="str">
        <f>VLOOKUP(I1842, Product!$A$2:$H$501, 4,FALSE)</f>
        <v>Team Sports</v>
      </c>
      <c r="M1842" s="11" t="str">
        <f>VLOOKUP(I1842, Product!$A$2:$H$501,5,FALSE)</f>
        <v>Bridges, Banks and Cummings</v>
      </c>
      <c r="N1842" s="12">
        <f>VLOOKUP(I1842, Product!$A$2:$I$501,8,FALSE)</f>
        <v>318.91000000000003</v>
      </c>
      <c r="O1842" s="12">
        <f>VLOOKUP(I1842, Product!$A$2:$I$501,9,FALSE)</f>
        <v>114</v>
      </c>
      <c r="P1842" s="11" t="s">
        <v>1801</v>
      </c>
      <c r="Q1842" s="11" t="str">
        <f>VLOOKUP(P1842,Store_Dim!$A$2:$E$21,2,FALSE)</f>
        <v>Shelton PLC</v>
      </c>
      <c r="R1842" s="11" t="str">
        <f>VLOOKUP(P1842,Store_Dim!$A$2:$E$21,3,FALSE)</f>
        <v>North</v>
      </c>
      <c r="S1842" s="11" t="str">
        <f>VLOOKUP(P1842,Store_Dim!$A$2:$E$21,4,FALSE)</f>
        <v>East Jenniferstad</v>
      </c>
      <c r="T1842" s="11" t="str">
        <f>VLOOKUP(P1842,Store_Dim!$A$2:$E$21,5,FALSE)</f>
        <v>Flagship</v>
      </c>
      <c r="U1842" s="11" t="s">
        <v>2681</v>
      </c>
      <c r="V1842" s="14">
        <f>VLOOKUP(Table1[[#This Row],[Sales_ID]],Sales!$A$2:$O$2001,2,FALSE)</f>
        <v>45235</v>
      </c>
      <c r="W1842" s="15">
        <f>VLOOKUP(Table1[[#This Row],[Sales_ID]],Sales!$A$2:$O$2001,12,FALSE)</f>
        <v>3</v>
      </c>
      <c r="X1842" s="16" t="str">
        <f>TEXT(VLOOKUP(Table1[[#This Row],[Sales_ID]],Sales!$A$2:$O$2001,13,FALSE),"₹#,##0")</f>
        <v>₹675</v>
      </c>
      <c r="Y1842" s="51">
        <f>VLOOKUP(Table1[[#This Row],[Sales_ID]],Sales!$A$2:$O$2001,14,FALSE)</f>
        <v>0.23</v>
      </c>
      <c r="Z1842" s="11" t="str">
        <f>VLOOKUP(Table1[[#This Row],[Sales_ID]],Sales!$A$2:$O$2001,10,FALSE)</f>
        <v>Credit Card</v>
      </c>
      <c r="AA1842" s="50">
        <f>VLOOKUP(Table1[[#This Row],[Sales_ID]],Sales!$A$2:$O$2001,15,FALSE)</f>
        <v>1558.4646</v>
      </c>
    </row>
    <row r="1843" spans="1:27" x14ac:dyDescent="0.3">
      <c r="A1843" s="11" t="s">
        <v>1289</v>
      </c>
      <c r="B1843" s="11" t="str">
        <f>PROPER(VLOOKUP(A1843,Customer!$A$2:$J$501,9,FALSE))</f>
        <v>Tyler Cook</v>
      </c>
      <c r="C1843" s="11" t="str">
        <f>PROPER(VLOOKUP(A1843,Customer!$A$2:$H$501,3,FALSE))</f>
        <v>26</v>
      </c>
      <c r="D1843" s="11" t="str">
        <f>PROPER(VLOOKUP(A1843,Customer!$A$2:$H$501,4,FALSE))</f>
        <v>Female</v>
      </c>
      <c r="E1843" s="11" t="str">
        <f>PROPER(VLOOKUP(A1843,Customer!$A$2:$H$501,5,FALSE))</f>
        <v>Kramerview</v>
      </c>
      <c r="F1843" s="11" t="str">
        <f>PROPER(VLOOKUP(A1843,Customer!$A$2:$H$501,6,FALSE))</f>
        <v>Alaska</v>
      </c>
      <c r="G1843" s="11" t="str">
        <f>VLOOKUP(A1843,Customer!$A$2:$H$501,7,FALSE)</f>
        <v>USA</v>
      </c>
      <c r="H1843" s="11" t="str">
        <f>PROPER(VLOOKUP(A1843,Customer!$A$1:$J$501,10,FALSE))</f>
        <v>Silver</v>
      </c>
      <c r="I1843" s="11" t="s">
        <v>1632</v>
      </c>
      <c r="J1843" s="11" t="str">
        <f>VLOOKUP(I1843, Product!$A$2:$H$501, 2,FALSE)</f>
        <v>Smart Home WiFi Camera</v>
      </c>
      <c r="K1843" s="11" t="str">
        <f>VLOOKUP(I1843,Product!$A$2:$H$501,3,FALSE)</f>
        <v>Electronics</v>
      </c>
      <c r="L1843" s="11" t="str">
        <f>VLOOKUP(I1843, Product!$A$2:$H$501, 4,FALSE)</f>
        <v>Accessories</v>
      </c>
      <c r="M1843" s="11" t="str">
        <f>VLOOKUP(I1843, Product!$A$2:$H$501,5,FALSE)</f>
        <v>Holmes LLC</v>
      </c>
      <c r="N1843" s="12">
        <f>VLOOKUP(I1843, Product!$A$2:$I$501,8,FALSE)</f>
        <v>450.71</v>
      </c>
      <c r="O1843" s="12">
        <f>VLOOKUP(I1843, Product!$A$2:$I$501,9,FALSE)</f>
        <v>389</v>
      </c>
      <c r="P1843" s="11" t="s">
        <v>1769</v>
      </c>
      <c r="Q1843" s="11" t="str">
        <f>VLOOKUP(P1843,Store_Dim!$A$2:$E$21,2,FALSE)</f>
        <v>Alexander Group</v>
      </c>
      <c r="R1843" s="11" t="str">
        <f>VLOOKUP(P1843,Store_Dim!$A$2:$E$21,3,FALSE)</f>
        <v>South</v>
      </c>
      <c r="S1843" s="11" t="str">
        <f>VLOOKUP(P1843,Store_Dim!$A$2:$E$21,4,FALSE)</f>
        <v>Port Sharon</v>
      </c>
      <c r="T1843" s="11" t="str">
        <f>VLOOKUP(P1843,Store_Dim!$A$2:$E$21,5,FALSE)</f>
        <v>Online</v>
      </c>
      <c r="U1843" s="11" t="s">
        <v>2682</v>
      </c>
      <c r="V1843" s="14">
        <f>VLOOKUP(Table1[[#This Row],[Sales_ID]],Sales!$A$2:$O$2001,2,FALSE)</f>
        <v>45874</v>
      </c>
      <c r="W1843" s="15">
        <f>VLOOKUP(Table1[[#This Row],[Sales_ID]],Sales!$A$2:$O$2001,12,FALSE)</f>
        <v>1</v>
      </c>
      <c r="X1843" s="16" t="str">
        <f>TEXT(VLOOKUP(Table1[[#This Row],[Sales_ID]],Sales!$A$2:$O$2001,13,FALSE),"₹#,##0")</f>
        <v>₹914</v>
      </c>
      <c r="Y1843" s="51">
        <f>VLOOKUP(Table1[[#This Row],[Sales_ID]],Sales!$A$2:$O$2001,14,FALSE)</f>
        <v>0.27</v>
      </c>
      <c r="Z1843" s="11" t="str">
        <f>VLOOKUP(Table1[[#This Row],[Sales_ID]],Sales!$A$2:$O$2001,10,FALSE)</f>
        <v>PayPal</v>
      </c>
      <c r="AA1843" s="50">
        <f>VLOOKUP(Table1[[#This Row],[Sales_ID]],Sales!$A$2:$O$2001,15,FALSE)</f>
        <v>667.20539999999994</v>
      </c>
    </row>
    <row r="1844" spans="1:27" x14ac:dyDescent="0.3">
      <c r="A1844" s="11" t="s">
        <v>990</v>
      </c>
      <c r="B1844" s="11" t="str">
        <f>PROPER(VLOOKUP(A1844,Customer!$A$2:$J$501,9,FALSE))</f>
        <v>Elizabeth Johnson</v>
      </c>
      <c r="C1844" s="11" t="str">
        <f>PROPER(VLOOKUP(A1844,Customer!$A$2:$H$501,3,FALSE))</f>
        <v>53</v>
      </c>
      <c r="D1844" s="11" t="str">
        <f>PROPER(VLOOKUP(A1844,Customer!$A$2:$H$501,4,FALSE))</f>
        <v>Female</v>
      </c>
      <c r="E1844" s="11" t="str">
        <f>PROPER(VLOOKUP(A1844,Customer!$A$2:$H$501,5,FALSE))</f>
        <v>Anitaland</v>
      </c>
      <c r="F1844" s="11" t="str">
        <f>PROPER(VLOOKUP(A1844,Customer!$A$2:$H$501,6,FALSE))</f>
        <v>Washington</v>
      </c>
      <c r="G1844" s="11" t="str">
        <f>VLOOKUP(A1844,Customer!$A$2:$H$501,7,FALSE)</f>
        <v>USA</v>
      </c>
      <c r="H1844" s="11" t="str">
        <f>PROPER(VLOOKUP(A1844,Customer!$A$1:$J$501,10,FALSE))</f>
        <v>Silver</v>
      </c>
      <c r="I1844" s="11" t="s">
        <v>1734</v>
      </c>
      <c r="J1844" s="11" t="str">
        <f>VLOOKUP(I1844, Product!$A$2:$H$501, 2,FALSE)</f>
        <v>USB-C Laptop Charger</v>
      </c>
      <c r="K1844" s="11" t="str">
        <f>VLOOKUP(I1844,Product!$A$2:$H$501,3,FALSE)</f>
        <v>Electronics</v>
      </c>
      <c r="L1844" s="11" t="str">
        <f>VLOOKUP(I1844, Product!$A$2:$H$501, 4,FALSE)</f>
        <v>Computer</v>
      </c>
      <c r="M1844" s="11" t="str">
        <f>VLOOKUP(I1844, Product!$A$2:$H$501,5,FALSE)</f>
        <v>Martin LLC</v>
      </c>
      <c r="N1844" s="12">
        <f>VLOOKUP(I1844, Product!$A$2:$I$501,8,FALSE)</f>
        <v>377.52</v>
      </c>
      <c r="O1844" s="12">
        <f>VLOOKUP(I1844, Product!$A$2:$I$501,9,FALSE)</f>
        <v>485</v>
      </c>
      <c r="P1844" s="11" t="s">
        <v>1789</v>
      </c>
      <c r="Q1844" s="11" t="str">
        <f>VLOOKUP(P1844,Store_Dim!$A$2:$E$21,2,FALSE)</f>
        <v>Hill, Wagner and Ballard</v>
      </c>
      <c r="R1844" s="11" t="str">
        <f>VLOOKUP(P1844,Store_Dim!$A$2:$E$21,3,FALSE)</f>
        <v>East</v>
      </c>
      <c r="S1844" s="11" t="str">
        <f>VLOOKUP(P1844,Store_Dim!$A$2:$E$21,4,FALSE)</f>
        <v>East Davidville</v>
      </c>
      <c r="T1844" s="11" t="str">
        <f>VLOOKUP(P1844,Store_Dim!$A$2:$E$21,5,FALSE)</f>
        <v>Online</v>
      </c>
      <c r="U1844" s="11" t="s">
        <v>2683</v>
      </c>
      <c r="V1844" s="14">
        <f>VLOOKUP(Table1[[#This Row],[Sales_ID]],Sales!$A$2:$O$2001,2,FALSE)</f>
        <v>45769</v>
      </c>
      <c r="W1844" s="15">
        <f>VLOOKUP(Table1[[#This Row],[Sales_ID]],Sales!$A$2:$O$2001,12,FALSE)</f>
        <v>4</v>
      </c>
      <c r="X1844" s="16" t="str">
        <f>TEXT(VLOOKUP(Table1[[#This Row],[Sales_ID]],Sales!$A$2:$O$2001,13,FALSE),"₹#,##0")</f>
        <v>₹371</v>
      </c>
      <c r="Y1844" s="51">
        <f>VLOOKUP(Table1[[#This Row],[Sales_ID]],Sales!$A$2:$O$2001,14,FALSE)</f>
        <v>0.13</v>
      </c>
      <c r="Z1844" s="11" t="str">
        <f>VLOOKUP(Table1[[#This Row],[Sales_ID]],Sales!$A$2:$O$2001,10,FALSE)</f>
        <v>PayPal</v>
      </c>
      <c r="AA1844" s="50">
        <f>VLOOKUP(Table1[[#This Row],[Sales_ID]],Sales!$A$2:$O$2001,15,FALSE)</f>
        <v>1289.3399999999999</v>
      </c>
    </row>
    <row r="1845" spans="1:27" x14ac:dyDescent="0.3">
      <c r="A1845" s="11" t="s">
        <v>1121</v>
      </c>
      <c r="B1845" s="11" t="str">
        <f>PROPER(VLOOKUP(A1845,Customer!$A$2:$J$501,9,FALSE))</f>
        <v>Ashley Anderson</v>
      </c>
      <c r="C1845" s="11" t="str">
        <f>PROPER(VLOOKUP(A1845,Customer!$A$2:$H$501,3,FALSE))</f>
        <v>60</v>
      </c>
      <c r="D1845" s="11" t="str">
        <f>PROPER(VLOOKUP(A1845,Customer!$A$2:$H$501,4,FALSE))</f>
        <v>Female</v>
      </c>
      <c r="E1845" s="11" t="str">
        <f>PROPER(VLOOKUP(A1845,Customer!$A$2:$H$501,5,FALSE))</f>
        <v>West Johnmouth</v>
      </c>
      <c r="F1845" s="11" t="str">
        <f>PROPER(VLOOKUP(A1845,Customer!$A$2:$H$501,6,FALSE))</f>
        <v>Mississippi</v>
      </c>
      <c r="G1845" s="11" t="str">
        <f>VLOOKUP(A1845,Customer!$A$2:$H$501,7,FALSE)</f>
        <v>USA</v>
      </c>
      <c r="H1845" s="11" t="str">
        <f>PROPER(VLOOKUP(A1845,Customer!$A$1:$J$501,10,FALSE))</f>
        <v>Gold</v>
      </c>
      <c r="I1845" s="11" t="s">
        <v>1692</v>
      </c>
      <c r="J1845" s="11" t="str">
        <f>VLOOKUP(I1845, Product!$A$2:$H$501, 2,FALSE)</f>
        <v>Professional Jump Rope</v>
      </c>
      <c r="K1845" s="11" t="str">
        <f>VLOOKUP(I1845,Product!$A$2:$H$501,3,FALSE)</f>
        <v>Sports</v>
      </c>
      <c r="L1845" s="11" t="str">
        <f>VLOOKUP(I1845, Product!$A$2:$H$501, 4,FALSE)</f>
        <v>Fitness</v>
      </c>
      <c r="M1845" s="11" t="str">
        <f>VLOOKUP(I1845, Product!$A$2:$H$501,5,FALSE)</f>
        <v>Davis PLC</v>
      </c>
      <c r="N1845" s="12">
        <f>VLOOKUP(I1845, Product!$A$2:$I$501,8,FALSE)</f>
        <v>477.61</v>
      </c>
      <c r="O1845" s="12">
        <f>VLOOKUP(I1845, Product!$A$2:$I$501,9,FALSE)</f>
        <v>300</v>
      </c>
      <c r="P1845" s="11" t="s">
        <v>1797</v>
      </c>
      <c r="Q1845" s="11" t="str">
        <f>VLOOKUP(P1845,Store_Dim!$A$2:$E$21,2,FALSE)</f>
        <v>Gardner, Humphrey and Contreras</v>
      </c>
      <c r="R1845" s="11" t="str">
        <f>VLOOKUP(P1845,Store_Dim!$A$2:$E$21,3,FALSE)</f>
        <v>East</v>
      </c>
      <c r="S1845" s="11" t="str">
        <f>VLOOKUP(P1845,Store_Dim!$A$2:$E$21,4,FALSE)</f>
        <v>Johnsonville</v>
      </c>
      <c r="T1845" s="11" t="str">
        <f>VLOOKUP(P1845,Store_Dim!$A$2:$E$21,5,FALSE)</f>
        <v>Flagship</v>
      </c>
      <c r="U1845" s="11" t="s">
        <v>2684</v>
      </c>
      <c r="V1845" s="14">
        <f>VLOOKUP(Table1[[#This Row],[Sales_ID]],Sales!$A$2:$O$2001,2,FALSE)</f>
        <v>45619</v>
      </c>
      <c r="W1845" s="15">
        <f>VLOOKUP(Table1[[#This Row],[Sales_ID]],Sales!$A$2:$O$2001,12,FALSE)</f>
        <v>1</v>
      </c>
      <c r="X1845" s="16" t="str">
        <f>TEXT(VLOOKUP(Table1[[#This Row],[Sales_ID]],Sales!$A$2:$O$2001,13,FALSE),"₹#,##0")</f>
        <v>₹735</v>
      </c>
      <c r="Y1845" s="51">
        <f>VLOOKUP(Table1[[#This Row],[Sales_ID]],Sales!$A$2:$O$2001,14,FALSE)</f>
        <v>0.1</v>
      </c>
      <c r="Z1845" s="11" t="str">
        <f>VLOOKUP(Table1[[#This Row],[Sales_ID]],Sales!$A$2:$O$2001,10,FALSE)</f>
        <v>PayPal</v>
      </c>
      <c r="AA1845" s="50">
        <f>VLOOKUP(Table1[[#This Row],[Sales_ID]],Sales!$A$2:$O$2001,15,FALSE)</f>
        <v>661.59</v>
      </c>
    </row>
    <row r="1846" spans="1:27" x14ac:dyDescent="0.3">
      <c r="A1846" s="11" t="s">
        <v>461</v>
      </c>
      <c r="B1846" s="11" t="str">
        <f>PROPER(VLOOKUP(A1846,Customer!$A$2:$J$501,9,FALSE))</f>
        <v>Matthew Hanna</v>
      </c>
      <c r="C1846" s="11" t="str">
        <f>PROPER(VLOOKUP(A1846,Customer!$A$2:$H$501,3,FALSE))</f>
        <v>33</v>
      </c>
      <c r="D1846" s="11" t="str">
        <f>PROPER(VLOOKUP(A1846,Customer!$A$2:$H$501,4,FALSE))</f>
        <v>Female</v>
      </c>
      <c r="E1846" s="11" t="str">
        <f>PROPER(VLOOKUP(A1846,Customer!$A$2:$H$501,5,FALSE))</f>
        <v>Gonzalezbury</v>
      </c>
      <c r="F1846" s="11" t="str">
        <f>PROPER(VLOOKUP(A1846,Customer!$A$2:$H$501,6,FALSE))</f>
        <v>Michigan</v>
      </c>
      <c r="G1846" s="11" t="str">
        <f>VLOOKUP(A1846,Customer!$A$2:$H$501,7,FALSE)</f>
        <v>USA</v>
      </c>
      <c r="H1846" s="11" t="str">
        <f>PROPER(VLOOKUP(A1846,Customer!$A$1:$J$501,10,FALSE))</f>
        <v>Platinum</v>
      </c>
      <c r="I1846" s="11" t="s">
        <v>1706</v>
      </c>
      <c r="J1846" s="11" t="str">
        <f>VLOOKUP(I1846, Product!$A$2:$H$501, 2,FALSE)</f>
        <v>Decorative Lamp Shade</v>
      </c>
      <c r="K1846" s="11" t="str">
        <f>VLOOKUP(I1846,Product!$A$2:$H$501,3,FALSE)</f>
        <v>Home</v>
      </c>
      <c r="L1846" s="11" t="str">
        <f>VLOOKUP(I1846, Product!$A$2:$H$501, 4,FALSE)</f>
        <v>Lighting</v>
      </c>
      <c r="M1846" s="11" t="str">
        <f>VLOOKUP(I1846, Product!$A$2:$H$501,5,FALSE)</f>
        <v>Ramirez-Hanson</v>
      </c>
      <c r="N1846" s="12">
        <f>VLOOKUP(I1846, Product!$A$2:$I$501,8,FALSE)</f>
        <v>228.53</v>
      </c>
      <c r="O1846" s="12">
        <f>VLOOKUP(I1846, Product!$A$2:$I$501,9,FALSE)</f>
        <v>469</v>
      </c>
      <c r="P1846" s="11" t="s">
        <v>1761</v>
      </c>
      <c r="Q1846" s="11" t="str">
        <f>VLOOKUP(P1846,Store_Dim!$A$2:$E$21,2,FALSE)</f>
        <v>Black-Horn</v>
      </c>
      <c r="R1846" s="11" t="str">
        <f>VLOOKUP(P1846,Store_Dim!$A$2:$E$21,3,FALSE)</f>
        <v>South</v>
      </c>
      <c r="S1846" s="11" t="str">
        <f>VLOOKUP(P1846,Store_Dim!$A$2:$E$21,4,FALSE)</f>
        <v>North Nancyview</v>
      </c>
      <c r="T1846" s="11" t="str">
        <f>VLOOKUP(P1846,Store_Dim!$A$2:$E$21,5,FALSE)</f>
        <v>Outlet</v>
      </c>
      <c r="U1846" s="11" t="s">
        <v>2685</v>
      </c>
      <c r="V1846" s="14">
        <f>VLOOKUP(Table1[[#This Row],[Sales_ID]],Sales!$A$2:$O$2001,2,FALSE)</f>
        <v>45614</v>
      </c>
      <c r="W1846" s="15">
        <f>VLOOKUP(Table1[[#This Row],[Sales_ID]],Sales!$A$2:$O$2001,12,FALSE)</f>
        <v>3</v>
      </c>
      <c r="X1846" s="16" t="str">
        <f>TEXT(VLOOKUP(Table1[[#This Row],[Sales_ID]],Sales!$A$2:$O$2001,13,FALSE),"₹#,##0")</f>
        <v>₹449</v>
      </c>
      <c r="Y1846" s="51">
        <f>VLOOKUP(Table1[[#This Row],[Sales_ID]],Sales!$A$2:$O$2001,14,FALSE)</f>
        <v>0.05</v>
      </c>
      <c r="Z1846" s="11" t="str">
        <f>VLOOKUP(Table1[[#This Row],[Sales_ID]],Sales!$A$2:$O$2001,10,FALSE)</f>
        <v>Credit Card</v>
      </c>
      <c r="AA1846" s="50">
        <f>VLOOKUP(Table1[[#This Row],[Sales_ID]],Sales!$A$2:$O$2001,15,FALSE)</f>
        <v>1278.3675000000001</v>
      </c>
    </row>
    <row r="1847" spans="1:27" x14ac:dyDescent="0.3">
      <c r="A1847" s="11" t="s">
        <v>957</v>
      </c>
      <c r="B1847" s="11" t="str">
        <f>PROPER(VLOOKUP(A1847,Customer!$A$2:$J$501,9,FALSE))</f>
        <v>John Sloan</v>
      </c>
      <c r="C1847" s="11" t="str">
        <f>PROPER(VLOOKUP(A1847,Customer!$A$2:$H$501,3,FALSE))</f>
        <v>23</v>
      </c>
      <c r="D1847" s="11" t="str">
        <f>PROPER(VLOOKUP(A1847,Customer!$A$2:$H$501,4,FALSE))</f>
        <v>Female</v>
      </c>
      <c r="E1847" s="11" t="str">
        <f>PROPER(VLOOKUP(A1847,Customer!$A$2:$H$501,5,FALSE))</f>
        <v>East Johntown</v>
      </c>
      <c r="F1847" s="11" t="str">
        <f>PROPER(VLOOKUP(A1847,Customer!$A$2:$H$501,6,FALSE))</f>
        <v>Delaware</v>
      </c>
      <c r="G1847" s="11" t="str">
        <f>VLOOKUP(A1847,Customer!$A$2:$H$501,7,FALSE)</f>
        <v>USA</v>
      </c>
      <c r="H1847" s="11" t="str">
        <f>PROPER(VLOOKUP(A1847,Customer!$A$1:$J$501,10,FALSE))</f>
        <v>Platinum</v>
      </c>
      <c r="I1847" s="11" t="s">
        <v>1588</v>
      </c>
      <c r="J1847" s="11" t="str">
        <f>VLOOKUP(I1847, Product!$A$2:$H$501, 2,FALSE)</f>
        <v>Outdoor Sports Water Bottle</v>
      </c>
      <c r="K1847" s="11" t="str">
        <f>VLOOKUP(I1847,Product!$A$2:$H$501,3,FALSE)</f>
        <v>Sports</v>
      </c>
      <c r="L1847" s="11" t="str">
        <f>VLOOKUP(I1847, Product!$A$2:$H$501, 4,FALSE)</f>
        <v>Accessories</v>
      </c>
      <c r="M1847" s="11" t="str">
        <f>VLOOKUP(I1847, Product!$A$2:$H$501,5,FALSE)</f>
        <v>Soto-Ellis</v>
      </c>
      <c r="N1847" s="12">
        <f>VLOOKUP(I1847, Product!$A$2:$I$501,8,FALSE)</f>
        <v>131.51</v>
      </c>
      <c r="O1847" s="12">
        <f>VLOOKUP(I1847, Product!$A$2:$I$501,9,FALSE)</f>
        <v>281.95833333333331</v>
      </c>
      <c r="P1847" s="11" t="s">
        <v>1766</v>
      </c>
      <c r="Q1847" s="11" t="str">
        <f>VLOOKUP(P1847,Store_Dim!$A$2:$E$21,2,FALSE)</f>
        <v>Johnson-Wright</v>
      </c>
      <c r="R1847" s="11" t="str">
        <f>VLOOKUP(P1847,Store_Dim!$A$2:$E$21,3,FALSE)</f>
        <v>North</v>
      </c>
      <c r="S1847" s="11" t="str">
        <f>VLOOKUP(P1847,Store_Dim!$A$2:$E$21,4,FALSE)</f>
        <v>Hoodberg</v>
      </c>
      <c r="T1847" s="11" t="str">
        <f>VLOOKUP(P1847,Store_Dim!$A$2:$E$21,5,FALSE)</f>
        <v>Outlet</v>
      </c>
      <c r="U1847" s="11" t="s">
        <v>1912</v>
      </c>
      <c r="V1847" s="14">
        <f>VLOOKUP(Table1[[#This Row],[Sales_ID]],Sales!$A$2:$O$2001,2,FALSE)</f>
        <v>45545</v>
      </c>
      <c r="W1847" s="15">
        <f>VLOOKUP(Table1[[#This Row],[Sales_ID]],Sales!$A$2:$O$2001,12,FALSE)</f>
        <v>3</v>
      </c>
      <c r="X1847" s="16" t="str">
        <f>TEXT(VLOOKUP(Table1[[#This Row],[Sales_ID]],Sales!$A$2:$O$2001,13,FALSE),"₹#,##0")</f>
        <v>₹900</v>
      </c>
      <c r="Y1847" s="51">
        <f>VLOOKUP(Table1[[#This Row],[Sales_ID]],Sales!$A$2:$O$2001,14,FALSE)</f>
        <v>0.28000000000000003</v>
      </c>
      <c r="Z1847" s="11" t="str">
        <f>VLOOKUP(Table1[[#This Row],[Sales_ID]],Sales!$A$2:$O$2001,10,FALSE)</f>
        <v>PayPal</v>
      </c>
      <c r="AA1847" s="50">
        <f>VLOOKUP(Table1[[#This Row],[Sales_ID]],Sales!$A$2:$O$2001,15,FALSE)</f>
        <v>1943.0927999999999</v>
      </c>
    </row>
    <row r="1848" spans="1:27" x14ac:dyDescent="0.3">
      <c r="A1848" s="11" t="s">
        <v>221</v>
      </c>
      <c r="B1848" s="11" t="str">
        <f>PROPER(VLOOKUP(A1848,Customer!$A$2:$J$501,9,FALSE))</f>
        <v>Alyssa Vargas</v>
      </c>
      <c r="C1848" s="11" t="str">
        <f>PROPER(VLOOKUP(A1848,Customer!$A$2:$H$501,3,FALSE))</f>
        <v>53</v>
      </c>
      <c r="D1848" s="11" t="str">
        <f>PROPER(VLOOKUP(A1848,Customer!$A$2:$H$501,4,FALSE))</f>
        <v>Male</v>
      </c>
      <c r="E1848" s="11" t="str">
        <f>PROPER(VLOOKUP(A1848,Customer!$A$2:$H$501,5,FALSE))</f>
        <v>New Kathrynland</v>
      </c>
      <c r="F1848" s="11" t="str">
        <f>PROPER(VLOOKUP(A1848,Customer!$A$2:$H$501,6,FALSE))</f>
        <v>Montana</v>
      </c>
      <c r="G1848" s="11" t="str">
        <f>VLOOKUP(A1848,Customer!$A$2:$H$501,7,FALSE)</f>
        <v>USA</v>
      </c>
      <c r="H1848" s="11" t="str">
        <f>PROPER(VLOOKUP(A1848,Customer!$A$1:$J$501,10,FALSE))</f>
        <v>Platinum</v>
      </c>
      <c r="I1848" s="11" t="s">
        <v>1716</v>
      </c>
      <c r="J1848" s="11" t="str">
        <f>VLOOKUP(I1848, Product!$A$2:$H$501, 2,FALSE)</f>
        <v>Wooden Bookshelf</v>
      </c>
      <c r="K1848" s="11" t="str">
        <f>VLOOKUP(I1848,Product!$A$2:$H$501,3,FALSE)</f>
        <v>Home</v>
      </c>
      <c r="L1848" s="11" t="str">
        <f>VLOOKUP(I1848, Product!$A$2:$H$501, 4,FALSE)</f>
        <v>Furniture</v>
      </c>
      <c r="M1848" s="11" t="str">
        <f>VLOOKUP(I1848, Product!$A$2:$H$501,5,FALSE)</f>
        <v>Collins-Stephenson</v>
      </c>
      <c r="N1848" s="12">
        <f>VLOOKUP(I1848, Product!$A$2:$I$501,8,FALSE)</f>
        <v>388.46</v>
      </c>
      <c r="O1848" s="12">
        <f>VLOOKUP(I1848, Product!$A$2:$I$501,9,FALSE)</f>
        <v>208</v>
      </c>
      <c r="P1848" s="11" t="s">
        <v>1797</v>
      </c>
      <c r="Q1848" s="11" t="str">
        <f>VLOOKUP(P1848,Store_Dim!$A$2:$E$21,2,FALSE)</f>
        <v>Gardner, Humphrey and Contreras</v>
      </c>
      <c r="R1848" s="11" t="str">
        <f>VLOOKUP(P1848,Store_Dim!$A$2:$E$21,3,FALSE)</f>
        <v>East</v>
      </c>
      <c r="S1848" s="11" t="str">
        <f>VLOOKUP(P1848,Store_Dim!$A$2:$E$21,4,FALSE)</f>
        <v>Johnsonville</v>
      </c>
      <c r="T1848" s="11" t="str">
        <f>VLOOKUP(P1848,Store_Dim!$A$2:$E$21,5,FALSE)</f>
        <v>Flagship</v>
      </c>
      <c r="U1848" s="11" t="s">
        <v>2686</v>
      </c>
      <c r="V1848" s="14">
        <f>VLOOKUP(Table1[[#This Row],[Sales_ID]],Sales!$A$2:$O$2001,2,FALSE)</f>
        <v>45691</v>
      </c>
      <c r="W1848" s="15">
        <f>VLOOKUP(Table1[[#This Row],[Sales_ID]],Sales!$A$2:$O$2001,12,FALSE)</f>
        <v>3</v>
      </c>
      <c r="X1848" s="16" t="str">
        <f>TEXT(VLOOKUP(Table1[[#This Row],[Sales_ID]],Sales!$A$2:$O$2001,13,FALSE),"₹#,##0")</f>
        <v>₹905</v>
      </c>
      <c r="Y1848" s="51">
        <f>VLOOKUP(Table1[[#This Row],[Sales_ID]],Sales!$A$2:$O$2001,14,FALSE)</f>
        <v>7.0000000000000007E-2</v>
      </c>
      <c r="Z1848" s="11" t="str">
        <f>VLOOKUP(Table1[[#This Row],[Sales_ID]],Sales!$A$2:$O$2001,10,FALSE)</f>
        <v>COD</v>
      </c>
      <c r="AA1848" s="50">
        <f>VLOOKUP(Table1[[#This Row],[Sales_ID]],Sales!$A$2:$O$2001,15,FALSE)</f>
        <v>2524.8384000000001</v>
      </c>
    </row>
    <row r="1849" spans="1:27" x14ac:dyDescent="0.3">
      <c r="A1849" s="11" t="s">
        <v>1187</v>
      </c>
      <c r="B1849" s="11" t="str">
        <f>PROPER(VLOOKUP(A1849,Customer!$A$2:$J$501,9,FALSE))</f>
        <v>Shelley Ponce</v>
      </c>
      <c r="C1849" s="11" t="str">
        <f>PROPER(VLOOKUP(A1849,Customer!$A$2:$H$501,3,FALSE))</f>
        <v>23</v>
      </c>
      <c r="D1849" s="11" t="str">
        <f>PROPER(VLOOKUP(A1849,Customer!$A$2:$H$501,4,FALSE))</f>
        <v>Male</v>
      </c>
      <c r="E1849" s="11" t="str">
        <f>PROPER(VLOOKUP(A1849,Customer!$A$2:$H$501,5,FALSE))</f>
        <v>South Cassandrachester</v>
      </c>
      <c r="F1849" s="11" t="str">
        <f>PROPER(VLOOKUP(A1849,Customer!$A$2:$H$501,6,FALSE))</f>
        <v>Rhode Island</v>
      </c>
      <c r="G1849" s="11" t="str">
        <f>VLOOKUP(A1849,Customer!$A$2:$H$501,7,FALSE)</f>
        <v>USA</v>
      </c>
      <c r="H1849" s="11" t="str">
        <f>PROPER(VLOOKUP(A1849,Customer!$A$1:$J$501,10,FALSE))</f>
        <v>Gold</v>
      </c>
      <c r="I1849" s="11" t="s">
        <v>1684</v>
      </c>
      <c r="J1849" s="11" t="str">
        <f>VLOOKUP(I1849, Product!$A$2:$H$501, 2,FALSE)</f>
        <v>Wooden Nightstand</v>
      </c>
      <c r="K1849" s="11" t="str">
        <f>VLOOKUP(I1849,Product!$A$2:$H$501,3,FALSE)</f>
        <v>Home</v>
      </c>
      <c r="L1849" s="11" t="str">
        <f>VLOOKUP(I1849, Product!$A$2:$H$501, 4,FALSE)</f>
        <v>Furniture</v>
      </c>
      <c r="M1849" s="11" t="str">
        <f>VLOOKUP(I1849, Product!$A$2:$H$501,5,FALSE)</f>
        <v>Wolfe, Ross and Hester</v>
      </c>
      <c r="N1849" s="12">
        <f>VLOOKUP(I1849, Product!$A$2:$I$501,8,FALSE)</f>
        <v>243.7</v>
      </c>
      <c r="O1849" s="12">
        <f>VLOOKUP(I1849, Product!$A$2:$I$501,9,FALSE)</f>
        <v>130</v>
      </c>
      <c r="P1849" s="11" t="s">
        <v>1797</v>
      </c>
      <c r="Q1849" s="11" t="str">
        <f>VLOOKUP(P1849,Store_Dim!$A$2:$E$21,2,FALSE)</f>
        <v>Gardner, Humphrey and Contreras</v>
      </c>
      <c r="R1849" s="11" t="str">
        <f>VLOOKUP(P1849,Store_Dim!$A$2:$E$21,3,FALSE)</f>
        <v>East</v>
      </c>
      <c r="S1849" s="11" t="str">
        <f>VLOOKUP(P1849,Store_Dim!$A$2:$E$21,4,FALSE)</f>
        <v>Johnsonville</v>
      </c>
      <c r="T1849" s="11" t="str">
        <f>VLOOKUP(P1849,Store_Dim!$A$2:$E$21,5,FALSE)</f>
        <v>Flagship</v>
      </c>
      <c r="U1849" s="11" t="s">
        <v>2687</v>
      </c>
      <c r="V1849" s="14">
        <f>VLOOKUP(Table1[[#This Row],[Sales_ID]],Sales!$A$2:$O$2001,2,FALSE)</f>
        <v>45608</v>
      </c>
      <c r="W1849" s="15">
        <f>VLOOKUP(Table1[[#This Row],[Sales_ID]],Sales!$A$2:$O$2001,12,FALSE)</f>
        <v>4</v>
      </c>
      <c r="X1849" s="16" t="str">
        <f>TEXT(VLOOKUP(Table1[[#This Row],[Sales_ID]],Sales!$A$2:$O$2001,13,FALSE),"₹#,##0")</f>
        <v>₹409</v>
      </c>
      <c r="Y1849" s="51">
        <f>VLOOKUP(Table1[[#This Row],[Sales_ID]],Sales!$A$2:$O$2001,14,FALSE)</f>
        <v>0.16</v>
      </c>
      <c r="Z1849" s="11" t="str">
        <f>VLOOKUP(Table1[[#This Row],[Sales_ID]],Sales!$A$2:$O$2001,10,FALSE)</f>
        <v>COD</v>
      </c>
      <c r="AA1849" s="50">
        <f>VLOOKUP(Table1[[#This Row],[Sales_ID]],Sales!$A$2:$O$2001,15,FALSE)</f>
        <v>1373.2991999999999</v>
      </c>
    </row>
    <row r="1850" spans="1:27" x14ac:dyDescent="0.3">
      <c r="A1850" s="11" t="s">
        <v>896</v>
      </c>
      <c r="B1850" s="11" t="str">
        <f>PROPER(VLOOKUP(A1850,Customer!$A$2:$J$501,9,FALSE))</f>
        <v>Kristi Lopez</v>
      </c>
      <c r="C1850" s="11" t="str">
        <f>PROPER(VLOOKUP(A1850,Customer!$A$2:$H$501,3,FALSE))</f>
        <v>46</v>
      </c>
      <c r="D1850" s="11" t="str">
        <f>PROPER(VLOOKUP(A1850,Customer!$A$2:$H$501,4,FALSE))</f>
        <v>Female</v>
      </c>
      <c r="E1850" s="11" t="str">
        <f>PROPER(VLOOKUP(A1850,Customer!$A$2:$H$501,5,FALSE))</f>
        <v>Spencermouth</v>
      </c>
      <c r="F1850" s="11" t="str">
        <f>PROPER(VLOOKUP(A1850,Customer!$A$2:$H$501,6,FALSE))</f>
        <v>New Jersey</v>
      </c>
      <c r="G1850" s="11" t="str">
        <f>VLOOKUP(A1850,Customer!$A$2:$H$501,7,FALSE)</f>
        <v>USA</v>
      </c>
      <c r="H1850" s="11" t="str">
        <f>PROPER(VLOOKUP(A1850,Customer!$A$1:$J$501,10,FALSE))</f>
        <v>Gold</v>
      </c>
      <c r="I1850" s="11" t="s">
        <v>1690</v>
      </c>
      <c r="J1850" s="11" t="str">
        <f>VLOOKUP(I1850, Product!$A$2:$H$501, 2,FALSE)</f>
        <v>Hair Repair Oil Treatment</v>
      </c>
      <c r="K1850" s="11" t="str">
        <f>VLOOKUP(I1850,Product!$A$2:$H$501,3,FALSE)</f>
        <v>Beauty</v>
      </c>
      <c r="L1850" s="11" t="str">
        <f>VLOOKUP(I1850, Product!$A$2:$H$501, 4,FALSE)</f>
        <v>Haircare</v>
      </c>
      <c r="M1850" s="11" t="str">
        <f>VLOOKUP(I1850, Product!$A$2:$H$501,5,FALSE)</f>
        <v>Hopkins Ltd</v>
      </c>
      <c r="N1850" s="12">
        <f>VLOOKUP(I1850, Product!$A$2:$I$501,8,FALSE)</f>
        <v>214.32</v>
      </c>
      <c r="O1850" s="12">
        <f>VLOOKUP(I1850, Product!$A$2:$I$501,9,FALSE)</f>
        <v>383</v>
      </c>
      <c r="P1850" s="11" t="s">
        <v>1766</v>
      </c>
      <c r="Q1850" s="11" t="str">
        <f>VLOOKUP(P1850,Store_Dim!$A$2:$E$21,2,FALSE)</f>
        <v>Johnson-Wright</v>
      </c>
      <c r="R1850" s="11" t="str">
        <f>VLOOKUP(P1850,Store_Dim!$A$2:$E$21,3,FALSE)</f>
        <v>North</v>
      </c>
      <c r="S1850" s="11" t="str">
        <f>VLOOKUP(P1850,Store_Dim!$A$2:$E$21,4,FALSE)</f>
        <v>Hoodberg</v>
      </c>
      <c r="T1850" s="11" t="str">
        <f>VLOOKUP(P1850,Store_Dim!$A$2:$E$21,5,FALSE)</f>
        <v>Outlet</v>
      </c>
      <c r="U1850" s="11" t="s">
        <v>2688</v>
      </c>
      <c r="V1850" s="14">
        <f>VLOOKUP(Table1[[#This Row],[Sales_ID]],Sales!$A$2:$O$2001,2,FALSE)</f>
        <v>45412</v>
      </c>
      <c r="W1850" s="15">
        <f>VLOOKUP(Table1[[#This Row],[Sales_ID]],Sales!$A$2:$O$2001,12,FALSE)</f>
        <v>4</v>
      </c>
      <c r="X1850" s="16" t="str">
        <f>TEXT(VLOOKUP(Table1[[#This Row],[Sales_ID]],Sales!$A$2:$O$2001,13,FALSE),"₹#,##0")</f>
        <v>₹771</v>
      </c>
      <c r="Y1850" s="51">
        <f>VLOOKUP(Table1[[#This Row],[Sales_ID]],Sales!$A$2:$O$2001,14,FALSE)</f>
        <v>0.27</v>
      </c>
      <c r="Z1850" s="11" t="str">
        <f>VLOOKUP(Table1[[#This Row],[Sales_ID]],Sales!$A$2:$O$2001,10,FALSE)</f>
        <v>Credit Card</v>
      </c>
      <c r="AA1850" s="50">
        <f>VLOOKUP(Table1[[#This Row],[Sales_ID]],Sales!$A$2:$O$2001,15,FALSE)</f>
        <v>2250.2979999999998</v>
      </c>
    </row>
    <row r="1851" spans="1:27" x14ac:dyDescent="0.3">
      <c r="A1851" s="11" t="s">
        <v>663</v>
      </c>
      <c r="B1851" s="11" t="str">
        <f>PROPER(VLOOKUP(A1851,Customer!$A$2:$J$501,9,FALSE))</f>
        <v>Sarah Brady</v>
      </c>
      <c r="C1851" s="11" t="str">
        <f>PROPER(VLOOKUP(A1851,Customer!$A$2:$H$501,3,FALSE))</f>
        <v>47</v>
      </c>
      <c r="D1851" s="11" t="str">
        <f>PROPER(VLOOKUP(A1851,Customer!$A$2:$H$501,4,FALSE))</f>
        <v>Male</v>
      </c>
      <c r="E1851" s="11" t="str">
        <f>PROPER(VLOOKUP(A1851,Customer!$A$2:$H$501,5,FALSE))</f>
        <v>Johnsonland</v>
      </c>
      <c r="F1851" s="11" t="str">
        <f>PROPER(VLOOKUP(A1851,Customer!$A$2:$H$501,6,FALSE))</f>
        <v>Iowa</v>
      </c>
      <c r="G1851" s="11" t="str">
        <f>VLOOKUP(A1851,Customer!$A$2:$H$501,7,FALSE)</f>
        <v>USA</v>
      </c>
      <c r="H1851" s="11" t="str">
        <f>PROPER(VLOOKUP(A1851,Customer!$A$1:$J$501,10,FALSE))</f>
        <v>Platinum</v>
      </c>
      <c r="I1851" s="11" t="s">
        <v>1608</v>
      </c>
      <c r="J1851" s="11" t="str">
        <f>VLOOKUP(I1851, Product!$A$2:$H$501, 2,FALSE)</f>
        <v>Stainless Steel Cutlery Set</v>
      </c>
      <c r="K1851" s="11" t="str">
        <f>VLOOKUP(I1851,Product!$A$2:$H$501,3,FALSE)</f>
        <v>Home</v>
      </c>
      <c r="L1851" s="11" t="str">
        <f>VLOOKUP(I1851, Product!$A$2:$H$501, 4,FALSE)</f>
        <v>Kitchen</v>
      </c>
      <c r="M1851" s="11" t="str">
        <f>VLOOKUP(I1851, Product!$A$2:$H$501,5,FALSE)</f>
        <v>Stevens, Fernandez and Martin</v>
      </c>
      <c r="N1851" s="12">
        <f>VLOOKUP(I1851, Product!$A$2:$I$501,8,FALSE)</f>
        <v>19.52</v>
      </c>
      <c r="O1851" s="12">
        <f>VLOOKUP(I1851, Product!$A$2:$I$501,9,FALSE)</f>
        <v>57</v>
      </c>
      <c r="P1851" s="11" t="s">
        <v>1776</v>
      </c>
      <c r="Q1851" s="11" t="str">
        <f>VLOOKUP(P1851,Store_Dim!$A$2:$E$21,2,FALSE)</f>
        <v>Benson-Elliott</v>
      </c>
      <c r="R1851" s="11" t="str">
        <f>VLOOKUP(P1851,Store_Dim!$A$2:$E$21,3,FALSE)</f>
        <v>East</v>
      </c>
      <c r="S1851" s="11" t="str">
        <f>VLOOKUP(P1851,Store_Dim!$A$2:$E$21,4,FALSE)</f>
        <v>Port Josephberg</v>
      </c>
      <c r="T1851" s="11" t="str">
        <f>VLOOKUP(P1851,Store_Dim!$A$2:$E$21,5,FALSE)</f>
        <v>Online</v>
      </c>
      <c r="U1851" s="11" t="s">
        <v>2689</v>
      </c>
      <c r="V1851" s="14">
        <f>VLOOKUP(Table1[[#This Row],[Sales_ID]],Sales!$A$2:$O$2001,2,FALSE)</f>
        <v>45767</v>
      </c>
      <c r="W1851" s="15">
        <f>VLOOKUP(Table1[[#This Row],[Sales_ID]],Sales!$A$2:$O$2001,12,FALSE)</f>
        <v>1</v>
      </c>
      <c r="X1851" s="16" t="str">
        <f>TEXT(VLOOKUP(Table1[[#This Row],[Sales_ID]],Sales!$A$2:$O$2001,13,FALSE),"₹#,##0")</f>
        <v>₹649</v>
      </c>
      <c r="Y1851" s="51">
        <f>VLOOKUP(Table1[[#This Row],[Sales_ID]],Sales!$A$2:$O$2001,14,FALSE)</f>
        <v>0.03</v>
      </c>
      <c r="Z1851" s="11" t="str">
        <f>VLOOKUP(Table1[[#This Row],[Sales_ID]],Sales!$A$2:$O$2001,10,FALSE)</f>
        <v>COD</v>
      </c>
      <c r="AA1851" s="50">
        <f>VLOOKUP(Table1[[#This Row],[Sales_ID]],Sales!$A$2:$O$2001,15,FALSE)</f>
        <v>629.74340000000007</v>
      </c>
    </row>
    <row r="1852" spans="1:27" x14ac:dyDescent="0.3">
      <c r="A1852" s="11" t="s">
        <v>1092</v>
      </c>
      <c r="B1852" s="11" t="str">
        <f>PROPER(VLOOKUP(A1852,Customer!$A$2:$J$501,9,FALSE))</f>
        <v>Sherry Cabrera</v>
      </c>
      <c r="C1852" s="11" t="str">
        <f>PROPER(VLOOKUP(A1852,Customer!$A$2:$H$501,3,FALSE))</f>
        <v>55</v>
      </c>
      <c r="D1852" s="11" t="str">
        <f>PROPER(VLOOKUP(A1852,Customer!$A$2:$H$501,4,FALSE))</f>
        <v>Male</v>
      </c>
      <c r="E1852" s="11" t="str">
        <f>PROPER(VLOOKUP(A1852,Customer!$A$2:$H$501,5,FALSE))</f>
        <v>Shannonview</v>
      </c>
      <c r="F1852" s="11" t="str">
        <f>PROPER(VLOOKUP(A1852,Customer!$A$2:$H$501,6,FALSE))</f>
        <v>Pennsylvania</v>
      </c>
      <c r="G1852" s="11" t="str">
        <f>VLOOKUP(A1852,Customer!$A$2:$H$501,7,FALSE)</f>
        <v>USA</v>
      </c>
      <c r="H1852" s="11" t="str">
        <f>PROPER(VLOOKUP(A1852,Customer!$A$1:$J$501,10,FALSE))</f>
        <v>Silver</v>
      </c>
      <c r="I1852" s="11" t="s">
        <v>1614</v>
      </c>
      <c r="J1852" s="11" t="str">
        <f>VLOOKUP(I1852, Product!$A$2:$H$501, 2,FALSE)</f>
        <v>Modern Wall Clock</v>
      </c>
      <c r="K1852" s="11" t="str">
        <f>VLOOKUP(I1852,Product!$A$2:$H$501,3,FALSE)</f>
        <v>Home</v>
      </c>
      <c r="L1852" s="11" t="str">
        <f>VLOOKUP(I1852, Product!$A$2:$H$501, 4,FALSE)</f>
        <v>Decor</v>
      </c>
      <c r="M1852" s="11" t="str">
        <f>VLOOKUP(I1852, Product!$A$2:$H$501,5,FALSE)</f>
        <v>Weiss-Watson</v>
      </c>
      <c r="N1852" s="12">
        <f>VLOOKUP(I1852, Product!$A$2:$I$501,8,FALSE)</f>
        <v>179.77</v>
      </c>
      <c r="O1852" s="12">
        <f>VLOOKUP(I1852, Product!$A$2:$I$501,9,FALSE)</f>
        <v>305</v>
      </c>
      <c r="P1852" s="11" t="s">
        <v>1789</v>
      </c>
      <c r="Q1852" s="11" t="str">
        <f>VLOOKUP(P1852,Store_Dim!$A$2:$E$21,2,FALSE)</f>
        <v>Hill, Wagner and Ballard</v>
      </c>
      <c r="R1852" s="11" t="str">
        <f>VLOOKUP(P1852,Store_Dim!$A$2:$E$21,3,FALSE)</f>
        <v>East</v>
      </c>
      <c r="S1852" s="11" t="str">
        <f>VLOOKUP(P1852,Store_Dim!$A$2:$E$21,4,FALSE)</f>
        <v>East Davidville</v>
      </c>
      <c r="T1852" s="11" t="str">
        <f>VLOOKUP(P1852,Store_Dim!$A$2:$E$21,5,FALSE)</f>
        <v>Online</v>
      </c>
      <c r="U1852" s="11" t="s">
        <v>2690</v>
      </c>
      <c r="V1852" s="14">
        <f>VLOOKUP(Table1[[#This Row],[Sales_ID]],Sales!$A$2:$O$2001,2,FALSE)</f>
        <v>45428</v>
      </c>
      <c r="W1852" s="15">
        <f>VLOOKUP(Table1[[#This Row],[Sales_ID]],Sales!$A$2:$O$2001,12,FALSE)</f>
        <v>2</v>
      </c>
      <c r="X1852" s="16" t="str">
        <f>TEXT(VLOOKUP(Table1[[#This Row],[Sales_ID]],Sales!$A$2:$O$2001,13,FALSE),"₹#,##0")</f>
        <v>₹380</v>
      </c>
      <c r="Y1852" s="51">
        <f>VLOOKUP(Table1[[#This Row],[Sales_ID]],Sales!$A$2:$O$2001,14,FALSE)</f>
        <v>0.2</v>
      </c>
      <c r="Z1852" s="11" t="str">
        <f>VLOOKUP(Table1[[#This Row],[Sales_ID]],Sales!$A$2:$O$2001,10,FALSE)</f>
        <v>Credit Card</v>
      </c>
      <c r="AA1852" s="50">
        <f>VLOOKUP(Table1[[#This Row],[Sales_ID]],Sales!$A$2:$O$2001,15,FALSE)</f>
        <v>607.64800000000002</v>
      </c>
    </row>
    <row r="1853" spans="1:27" x14ac:dyDescent="0.3">
      <c r="A1853" s="11" t="s">
        <v>794</v>
      </c>
      <c r="B1853" s="11" t="str">
        <f>PROPER(VLOOKUP(A1853,Customer!$A$2:$J$501,9,FALSE))</f>
        <v>Nicholas Webb</v>
      </c>
      <c r="C1853" s="11" t="str">
        <f>PROPER(VLOOKUP(A1853,Customer!$A$2:$H$501,3,FALSE))</f>
        <v>19</v>
      </c>
      <c r="D1853" s="11" t="str">
        <f>PROPER(VLOOKUP(A1853,Customer!$A$2:$H$501,4,FALSE))</f>
        <v>Male</v>
      </c>
      <c r="E1853" s="11" t="str">
        <f>PROPER(VLOOKUP(A1853,Customer!$A$2:$H$501,5,FALSE))</f>
        <v>Lake Timothy</v>
      </c>
      <c r="F1853" s="11" t="str">
        <f>PROPER(VLOOKUP(A1853,Customer!$A$2:$H$501,6,FALSE))</f>
        <v>Nevada</v>
      </c>
      <c r="G1853" s="11" t="str">
        <f>VLOOKUP(A1853,Customer!$A$2:$H$501,7,FALSE)</f>
        <v>USA</v>
      </c>
      <c r="H1853" s="11" t="str">
        <f>PROPER(VLOOKUP(A1853,Customer!$A$1:$J$501,10,FALSE))</f>
        <v>Gold</v>
      </c>
      <c r="I1853" s="11" t="s">
        <v>1634</v>
      </c>
      <c r="J1853" s="11" t="str">
        <f>VLOOKUP(I1853, Product!$A$2:$H$501, 2,FALSE)</f>
        <v>USB External Hard Drive</v>
      </c>
      <c r="K1853" s="11" t="str">
        <f>VLOOKUP(I1853,Product!$A$2:$H$501,3,FALSE)</f>
        <v>Electronics</v>
      </c>
      <c r="L1853" s="11" t="str">
        <f>VLOOKUP(I1853, Product!$A$2:$H$501, 4,FALSE)</f>
        <v>Computer</v>
      </c>
      <c r="M1853" s="11" t="str">
        <f>VLOOKUP(I1853, Product!$A$2:$H$501,5,FALSE)</f>
        <v>Robinson Inc</v>
      </c>
      <c r="N1853" s="12">
        <f>VLOOKUP(I1853, Product!$A$2:$I$501,8,FALSE)</f>
        <v>253.33</v>
      </c>
      <c r="O1853" s="12">
        <f>VLOOKUP(I1853, Product!$A$2:$I$501,9,FALSE)</f>
        <v>266</v>
      </c>
      <c r="P1853" s="11" t="s">
        <v>1782</v>
      </c>
      <c r="Q1853" s="11" t="str">
        <f>VLOOKUP(P1853,Store_Dim!$A$2:$E$21,2,FALSE)</f>
        <v>Bean, Jones and Park</v>
      </c>
      <c r="R1853" s="11" t="str">
        <f>VLOOKUP(P1853,Store_Dim!$A$2:$E$21,3,FALSE)</f>
        <v>West</v>
      </c>
      <c r="S1853" s="11" t="str">
        <f>VLOOKUP(P1853,Store_Dim!$A$2:$E$21,4,FALSE)</f>
        <v>Thompsonborough</v>
      </c>
      <c r="T1853" s="11" t="str">
        <f>VLOOKUP(P1853,Store_Dim!$A$2:$E$21,5,FALSE)</f>
        <v>Online</v>
      </c>
      <c r="U1853" s="11" t="s">
        <v>2691</v>
      </c>
      <c r="V1853" s="14">
        <f>VLOOKUP(Table1[[#This Row],[Sales_ID]],Sales!$A$2:$O$2001,2,FALSE)</f>
        <v>45770</v>
      </c>
      <c r="W1853" s="15">
        <f>VLOOKUP(Table1[[#This Row],[Sales_ID]],Sales!$A$2:$O$2001,12,FALSE)</f>
        <v>3</v>
      </c>
      <c r="X1853" s="16" t="str">
        <f>TEXT(VLOOKUP(Table1[[#This Row],[Sales_ID]],Sales!$A$2:$O$2001,13,FALSE),"₹#,##0")</f>
        <v>₹924</v>
      </c>
      <c r="Y1853" s="51">
        <f>VLOOKUP(Table1[[#This Row],[Sales_ID]],Sales!$A$2:$O$2001,14,FALSE)</f>
        <v>0.1</v>
      </c>
      <c r="Z1853" s="11" t="str">
        <f>VLOOKUP(Table1[[#This Row],[Sales_ID]],Sales!$A$2:$O$2001,10,FALSE)</f>
        <v>PayPal</v>
      </c>
      <c r="AA1853" s="50">
        <f>VLOOKUP(Table1[[#This Row],[Sales_ID]],Sales!$A$2:$O$2001,15,FALSE)</f>
        <v>2495.2049999999999</v>
      </c>
    </row>
    <row r="1854" spans="1:27" x14ac:dyDescent="0.3">
      <c r="A1854" s="11" t="s">
        <v>1446</v>
      </c>
      <c r="B1854" s="11" t="str">
        <f>PROPER(VLOOKUP(A1854,Customer!$A$2:$J$501,9,FALSE))</f>
        <v>James Foster</v>
      </c>
      <c r="C1854" s="11" t="str">
        <f>PROPER(VLOOKUP(A1854,Customer!$A$2:$H$501,3,FALSE))</f>
        <v>19</v>
      </c>
      <c r="D1854" s="11" t="str">
        <f>PROPER(VLOOKUP(A1854,Customer!$A$2:$H$501,4,FALSE))</f>
        <v>Male</v>
      </c>
      <c r="E1854" s="11" t="str">
        <f>PROPER(VLOOKUP(A1854,Customer!$A$2:$H$501,5,FALSE))</f>
        <v>East Audrey</v>
      </c>
      <c r="F1854" s="11" t="str">
        <f>PROPER(VLOOKUP(A1854,Customer!$A$2:$H$501,6,FALSE))</f>
        <v>Utah</v>
      </c>
      <c r="G1854" s="11" t="str">
        <f>VLOOKUP(A1854,Customer!$A$2:$H$501,7,FALSE)</f>
        <v>USA</v>
      </c>
      <c r="H1854" s="11" t="str">
        <f>PROPER(VLOOKUP(A1854,Customer!$A$1:$J$501,10,FALSE))</f>
        <v>Gold</v>
      </c>
      <c r="I1854" s="11" t="s">
        <v>1638</v>
      </c>
      <c r="J1854" s="11" t="str">
        <f>VLOOKUP(I1854, Product!$A$2:$H$501, 2,FALSE)</f>
        <v>High-Grip Football</v>
      </c>
      <c r="K1854" s="11" t="str">
        <f>VLOOKUP(I1854,Product!$A$2:$H$501,3,FALSE)</f>
        <v>Sports</v>
      </c>
      <c r="L1854" s="11" t="str">
        <f>VLOOKUP(I1854, Product!$A$2:$H$501, 4,FALSE)</f>
        <v>Team Sports</v>
      </c>
      <c r="M1854" s="11" t="str">
        <f>VLOOKUP(I1854, Product!$A$2:$H$501,5,FALSE)</f>
        <v>Bridges, Banks and Cummings</v>
      </c>
      <c r="N1854" s="12">
        <f>VLOOKUP(I1854, Product!$A$2:$I$501,8,FALSE)</f>
        <v>318.91000000000003</v>
      </c>
      <c r="O1854" s="12">
        <f>VLOOKUP(I1854, Product!$A$2:$I$501,9,FALSE)</f>
        <v>114</v>
      </c>
      <c r="P1854" s="11" t="s">
        <v>1807</v>
      </c>
      <c r="Q1854" s="11" t="str">
        <f>VLOOKUP(P1854,Store_Dim!$A$2:$E$21,2,FALSE)</f>
        <v>Holloway Ltd</v>
      </c>
      <c r="R1854" s="11" t="str">
        <f>VLOOKUP(P1854,Store_Dim!$A$2:$E$21,3,FALSE)</f>
        <v>North</v>
      </c>
      <c r="S1854" s="11" t="str">
        <f>VLOOKUP(P1854,Store_Dim!$A$2:$E$21,4,FALSE)</f>
        <v>Bensonhaven</v>
      </c>
      <c r="T1854" s="11" t="str">
        <f>VLOOKUP(P1854,Store_Dim!$A$2:$E$21,5,FALSE)</f>
        <v>Flagship</v>
      </c>
      <c r="U1854" s="11" t="s">
        <v>2692</v>
      </c>
      <c r="V1854" s="14">
        <f>VLOOKUP(Table1[[#This Row],[Sales_ID]],Sales!$A$2:$O$2001,2,FALSE)</f>
        <v>45571</v>
      </c>
      <c r="W1854" s="15">
        <f>VLOOKUP(Table1[[#This Row],[Sales_ID]],Sales!$A$2:$O$2001,12,FALSE)</f>
        <v>3</v>
      </c>
      <c r="X1854" s="16" t="str">
        <f>TEXT(VLOOKUP(Table1[[#This Row],[Sales_ID]],Sales!$A$2:$O$2001,13,FALSE),"₹#,##0")</f>
        <v>₹145</v>
      </c>
      <c r="Y1854" s="51">
        <f>VLOOKUP(Table1[[#This Row],[Sales_ID]],Sales!$A$2:$O$2001,14,FALSE)</f>
        <v>0.28999999999999998</v>
      </c>
      <c r="Z1854" s="11" t="str">
        <f>VLOOKUP(Table1[[#This Row],[Sales_ID]],Sales!$A$2:$O$2001,10,FALSE)</f>
        <v>COD</v>
      </c>
      <c r="AA1854" s="50">
        <f>VLOOKUP(Table1[[#This Row],[Sales_ID]],Sales!$A$2:$O$2001,15,FALSE)</f>
        <v>308.14710000000002</v>
      </c>
    </row>
    <row r="1855" spans="1:27" x14ac:dyDescent="0.3">
      <c r="A1855" s="11" t="s">
        <v>419</v>
      </c>
      <c r="B1855" s="11" t="str">
        <f>PROPER(VLOOKUP(A1855,Customer!$A$2:$J$501,9,FALSE))</f>
        <v>Joel Robinson</v>
      </c>
      <c r="C1855" s="11" t="str">
        <f>PROPER(VLOOKUP(A1855,Customer!$A$2:$H$501,3,FALSE))</f>
        <v>62</v>
      </c>
      <c r="D1855" s="11" t="str">
        <f>PROPER(VLOOKUP(A1855,Customer!$A$2:$H$501,4,FALSE))</f>
        <v>Male</v>
      </c>
      <c r="E1855" s="11" t="str">
        <f>PROPER(VLOOKUP(A1855,Customer!$A$2:$H$501,5,FALSE))</f>
        <v>Lake Danielport</v>
      </c>
      <c r="F1855" s="11" t="str">
        <f>PROPER(VLOOKUP(A1855,Customer!$A$2:$H$501,6,FALSE))</f>
        <v>Hawaii</v>
      </c>
      <c r="G1855" s="11" t="str">
        <f>VLOOKUP(A1855,Customer!$A$2:$H$501,7,FALSE)</f>
        <v>USA</v>
      </c>
      <c r="H1855" s="11" t="str">
        <f>PROPER(VLOOKUP(A1855,Customer!$A$1:$J$501,10,FALSE))</f>
        <v>Platinum</v>
      </c>
      <c r="I1855" s="11" t="s">
        <v>1614</v>
      </c>
      <c r="J1855" s="11" t="str">
        <f>VLOOKUP(I1855, Product!$A$2:$H$501, 2,FALSE)</f>
        <v>Modern Wall Clock</v>
      </c>
      <c r="K1855" s="11" t="str">
        <f>VLOOKUP(I1855,Product!$A$2:$H$501,3,FALSE)</f>
        <v>Home</v>
      </c>
      <c r="L1855" s="11" t="str">
        <f>VLOOKUP(I1855, Product!$A$2:$H$501, 4,FALSE)</f>
        <v>Decor</v>
      </c>
      <c r="M1855" s="11" t="str">
        <f>VLOOKUP(I1855, Product!$A$2:$H$501,5,FALSE)</f>
        <v>Weiss-Watson</v>
      </c>
      <c r="N1855" s="12">
        <f>VLOOKUP(I1855, Product!$A$2:$I$501,8,FALSE)</f>
        <v>179.77</v>
      </c>
      <c r="O1855" s="12">
        <f>VLOOKUP(I1855, Product!$A$2:$I$501,9,FALSE)</f>
        <v>305</v>
      </c>
      <c r="P1855" s="11" t="s">
        <v>1801</v>
      </c>
      <c r="Q1855" s="11" t="str">
        <f>VLOOKUP(P1855,Store_Dim!$A$2:$E$21,2,FALSE)</f>
        <v>Shelton PLC</v>
      </c>
      <c r="R1855" s="11" t="str">
        <f>VLOOKUP(P1855,Store_Dim!$A$2:$E$21,3,FALSE)</f>
        <v>North</v>
      </c>
      <c r="S1855" s="11" t="str">
        <f>VLOOKUP(P1855,Store_Dim!$A$2:$E$21,4,FALSE)</f>
        <v>East Jenniferstad</v>
      </c>
      <c r="T1855" s="11" t="str">
        <f>VLOOKUP(P1855,Store_Dim!$A$2:$E$21,5,FALSE)</f>
        <v>Flagship</v>
      </c>
      <c r="U1855" s="11" t="s">
        <v>2693</v>
      </c>
      <c r="V1855" s="14">
        <f>VLOOKUP(Table1[[#This Row],[Sales_ID]],Sales!$A$2:$O$2001,2,FALSE)</f>
        <v>45700</v>
      </c>
      <c r="W1855" s="15">
        <f>VLOOKUP(Table1[[#This Row],[Sales_ID]],Sales!$A$2:$O$2001,12,FALSE)</f>
        <v>2</v>
      </c>
      <c r="X1855" s="16" t="str">
        <f>TEXT(VLOOKUP(Table1[[#This Row],[Sales_ID]],Sales!$A$2:$O$2001,13,FALSE),"₹#,##0")</f>
        <v>₹667</v>
      </c>
      <c r="Y1855" s="51">
        <f>VLOOKUP(Table1[[#This Row],[Sales_ID]],Sales!$A$2:$O$2001,14,FALSE)</f>
        <v>0.1</v>
      </c>
      <c r="Z1855" s="11" t="str">
        <f>VLOOKUP(Table1[[#This Row],[Sales_ID]],Sales!$A$2:$O$2001,10,FALSE)</f>
        <v>PayPal</v>
      </c>
      <c r="AA1855" s="50">
        <f>VLOOKUP(Table1[[#This Row],[Sales_ID]],Sales!$A$2:$O$2001,15,FALSE)</f>
        <v>1200.9059999999999</v>
      </c>
    </row>
    <row r="1856" spans="1:27" x14ac:dyDescent="0.3">
      <c r="A1856" s="11" t="s">
        <v>1252</v>
      </c>
      <c r="B1856" s="11" t="str">
        <f>PROPER(VLOOKUP(A1856,Customer!$A$2:$J$501,9,FALSE))</f>
        <v>Cassandra Perez</v>
      </c>
      <c r="C1856" s="11" t="str">
        <f>PROPER(VLOOKUP(A1856,Customer!$A$2:$H$501,3,FALSE))</f>
        <v>31</v>
      </c>
      <c r="D1856" s="11" t="str">
        <f>PROPER(VLOOKUP(A1856,Customer!$A$2:$H$501,4,FALSE))</f>
        <v>Male</v>
      </c>
      <c r="E1856" s="11" t="str">
        <f>PROPER(VLOOKUP(A1856,Customer!$A$2:$H$501,5,FALSE))</f>
        <v>Brandonville</v>
      </c>
      <c r="F1856" s="11" t="str">
        <f>PROPER(VLOOKUP(A1856,Customer!$A$2:$H$501,6,FALSE))</f>
        <v>Mississippi</v>
      </c>
      <c r="G1856" s="11" t="str">
        <f>VLOOKUP(A1856,Customer!$A$2:$H$501,7,FALSE)</f>
        <v>USA</v>
      </c>
      <c r="H1856" s="11" t="str">
        <f>PROPER(VLOOKUP(A1856,Customer!$A$1:$J$501,10,FALSE))</f>
        <v>Bronze</v>
      </c>
      <c r="I1856" s="11" t="s">
        <v>1680</v>
      </c>
      <c r="J1856" s="11" t="str">
        <f>VLOOKUP(I1856, Product!$A$2:$H$501, 2,FALSE)</f>
        <v>Women's Hair Dryer Brush</v>
      </c>
      <c r="K1856" s="11" t="str">
        <f>VLOOKUP(I1856,Product!$A$2:$H$501,3,FALSE)</f>
        <v>Beauty</v>
      </c>
      <c r="L1856" s="11" t="str">
        <f>VLOOKUP(I1856, Product!$A$2:$H$501, 4,FALSE)</f>
        <v>Haircare</v>
      </c>
      <c r="M1856" s="11" t="str">
        <f>VLOOKUP(I1856, Product!$A$2:$H$501,5,FALSE)</f>
        <v>Torres, Spencer and Potter</v>
      </c>
      <c r="N1856" s="12">
        <f>VLOOKUP(I1856, Product!$A$2:$I$501,8,FALSE)</f>
        <v>340.39</v>
      </c>
      <c r="O1856" s="12">
        <f>VLOOKUP(I1856, Product!$A$2:$I$501,9,FALSE)</f>
        <v>177</v>
      </c>
      <c r="P1856" s="11" t="s">
        <v>1766</v>
      </c>
      <c r="Q1856" s="11" t="str">
        <f>VLOOKUP(P1856,Store_Dim!$A$2:$E$21,2,FALSE)</f>
        <v>Johnson-Wright</v>
      </c>
      <c r="R1856" s="11" t="str">
        <f>VLOOKUP(P1856,Store_Dim!$A$2:$E$21,3,FALSE)</f>
        <v>North</v>
      </c>
      <c r="S1856" s="11" t="str">
        <f>VLOOKUP(P1856,Store_Dim!$A$2:$E$21,4,FALSE)</f>
        <v>Hoodberg</v>
      </c>
      <c r="T1856" s="11" t="str">
        <f>VLOOKUP(P1856,Store_Dim!$A$2:$E$21,5,FALSE)</f>
        <v>Outlet</v>
      </c>
      <c r="U1856" s="11" t="s">
        <v>2694</v>
      </c>
      <c r="V1856" s="14">
        <f>VLOOKUP(Table1[[#This Row],[Sales_ID]],Sales!$A$2:$O$2001,2,FALSE)</f>
        <v>45382</v>
      </c>
      <c r="W1856" s="15">
        <f>VLOOKUP(Table1[[#This Row],[Sales_ID]],Sales!$A$2:$O$2001,12,FALSE)</f>
        <v>1</v>
      </c>
      <c r="X1856" s="16" t="str">
        <f>TEXT(VLOOKUP(Table1[[#This Row],[Sales_ID]],Sales!$A$2:$O$2001,13,FALSE),"₹#,##0")</f>
        <v>₹985</v>
      </c>
      <c r="Y1856" s="51">
        <f>VLOOKUP(Table1[[#This Row],[Sales_ID]],Sales!$A$2:$O$2001,14,FALSE)</f>
        <v>0.22</v>
      </c>
      <c r="Z1856" s="11" t="str">
        <f>VLOOKUP(Table1[[#This Row],[Sales_ID]],Sales!$A$2:$O$2001,10,FALSE)</f>
        <v>Credit Card</v>
      </c>
      <c r="AA1856" s="50">
        <f>VLOOKUP(Table1[[#This Row],[Sales_ID]],Sales!$A$2:$O$2001,15,FALSE)</f>
        <v>767.98800000000006</v>
      </c>
    </row>
    <row r="1857" spans="1:27" x14ac:dyDescent="0.3">
      <c r="A1857" s="11" t="s">
        <v>887</v>
      </c>
      <c r="B1857" s="11" t="str">
        <f>PROPER(VLOOKUP(A1857,Customer!$A$2:$J$501,9,FALSE))</f>
        <v>Aaron Luna</v>
      </c>
      <c r="C1857" s="11" t="str">
        <f>PROPER(VLOOKUP(A1857,Customer!$A$2:$H$501,3,FALSE))</f>
        <v>21</v>
      </c>
      <c r="D1857" s="11" t="str">
        <f>PROPER(VLOOKUP(A1857,Customer!$A$2:$H$501,4,FALSE))</f>
        <v>Female</v>
      </c>
      <c r="E1857" s="11" t="str">
        <f>PROPER(VLOOKUP(A1857,Customer!$A$2:$H$501,5,FALSE))</f>
        <v>Gilltown</v>
      </c>
      <c r="F1857" s="11" t="str">
        <f>PROPER(VLOOKUP(A1857,Customer!$A$2:$H$501,6,FALSE))</f>
        <v>Ohio</v>
      </c>
      <c r="G1857" s="11" t="str">
        <f>VLOOKUP(A1857,Customer!$A$2:$H$501,7,FALSE)</f>
        <v>USA</v>
      </c>
      <c r="H1857" s="11" t="str">
        <f>PROPER(VLOOKUP(A1857,Customer!$A$1:$J$501,10,FALSE))</f>
        <v>Bronze</v>
      </c>
      <c r="I1857" s="11" t="s">
        <v>1574</v>
      </c>
      <c r="J1857" s="11" t="str">
        <f>VLOOKUP(I1857, Product!$A$2:$H$501, 2,FALSE)</f>
        <v>USB-C Fast Charger</v>
      </c>
      <c r="K1857" s="11" t="str">
        <f>VLOOKUP(I1857,Product!$A$2:$H$501,3,FALSE)</f>
        <v>Electronics</v>
      </c>
      <c r="L1857" s="11" t="str">
        <f>VLOOKUP(I1857, Product!$A$2:$H$501, 4,FALSE)</f>
        <v>Accessories</v>
      </c>
      <c r="M1857" s="11" t="str">
        <f>VLOOKUP(I1857, Product!$A$2:$H$501,5,FALSE)</f>
        <v>Dawson-Perkins</v>
      </c>
      <c r="N1857" s="12">
        <f>VLOOKUP(I1857, Product!$A$2:$I$501,8,FALSE)</f>
        <v>242.23</v>
      </c>
      <c r="O1857" s="12">
        <f>VLOOKUP(I1857, Product!$A$2:$I$501,9,FALSE)</f>
        <v>453</v>
      </c>
      <c r="P1857" s="11" t="s">
        <v>1782</v>
      </c>
      <c r="Q1857" s="11" t="str">
        <f>VLOOKUP(P1857,Store_Dim!$A$2:$E$21,2,FALSE)</f>
        <v>Bean, Jones and Park</v>
      </c>
      <c r="R1857" s="11" t="str">
        <f>VLOOKUP(P1857,Store_Dim!$A$2:$E$21,3,FALSE)</f>
        <v>West</v>
      </c>
      <c r="S1857" s="11" t="str">
        <f>VLOOKUP(P1857,Store_Dim!$A$2:$E$21,4,FALSE)</f>
        <v>Thompsonborough</v>
      </c>
      <c r="T1857" s="11" t="str">
        <f>VLOOKUP(P1857,Store_Dim!$A$2:$E$21,5,FALSE)</f>
        <v>Online</v>
      </c>
      <c r="U1857" s="11" t="s">
        <v>2695</v>
      </c>
      <c r="V1857" s="14">
        <f>VLOOKUP(Table1[[#This Row],[Sales_ID]],Sales!$A$2:$O$2001,2,FALSE)</f>
        <v>45260</v>
      </c>
      <c r="W1857" s="15">
        <f>VLOOKUP(Table1[[#This Row],[Sales_ID]],Sales!$A$2:$O$2001,12,FALSE)</f>
        <v>1</v>
      </c>
      <c r="X1857" s="16" t="str">
        <f>TEXT(VLOOKUP(Table1[[#This Row],[Sales_ID]],Sales!$A$2:$O$2001,13,FALSE),"₹#,##0")</f>
        <v>₹139</v>
      </c>
      <c r="Y1857" s="51">
        <f>VLOOKUP(Table1[[#This Row],[Sales_ID]],Sales!$A$2:$O$2001,14,FALSE)</f>
        <v>0</v>
      </c>
      <c r="Z1857" s="11" t="str">
        <f>VLOOKUP(Table1[[#This Row],[Sales_ID]],Sales!$A$2:$O$2001,10,FALSE)</f>
        <v>Credit Card</v>
      </c>
      <c r="AA1857" s="50">
        <f>VLOOKUP(Table1[[#This Row],[Sales_ID]],Sales!$A$2:$O$2001,15,FALSE)</f>
        <v>139.29</v>
      </c>
    </row>
    <row r="1858" spans="1:27" x14ac:dyDescent="0.3">
      <c r="A1858" s="11" t="s">
        <v>1029</v>
      </c>
      <c r="B1858" s="11" t="str">
        <f>PROPER(VLOOKUP(A1858,Customer!$A$2:$J$501,9,FALSE))</f>
        <v>Reginald Willis</v>
      </c>
      <c r="C1858" s="11" t="str">
        <f>PROPER(VLOOKUP(A1858,Customer!$A$2:$H$501,3,FALSE))</f>
        <v>62</v>
      </c>
      <c r="D1858" s="11" t="str">
        <f>PROPER(VLOOKUP(A1858,Customer!$A$2:$H$501,4,FALSE))</f>
        <v>Female</v>
      </c>
      <c r="E1858" s="11" t="str">
        <f>PROPER(VLOOKUP(A1858,Customer!$A$2:$H$501,5,FALSE))</f>
        <v>Kellybury</v>
      </c>
      <c r="F1858" s="11" t="str">
        <f>PROPER(VLOOKUP(A1858,Customer!$A$2:$H$501,6,FALSE))</f>
        <v>New York</v>
      </c>
      <c r="G1858" s="11" t="str">
        <f>VLOOKUP(A1858,Customer!$A$2:$H$501,7,FALSE)</f>
        <v>USA</v>
      </c>
      <c r="H1858" s="11" t="str">
        <f>PROPER(VLOOKUP(A1858,Customer!$A$1:$J$501,10,FALSE))</f>
        <v>Bronze</v>
      </c>
      <c r="I1858" s="11" t="s">
        <v>1546</v>
      </c>
      <c r="J1858" s="11" t="str">
        <f>VLOOKUP(I1858, Product!$A$2:$H$501, 2,FALSE)</f>
        <v>Men's Graphic T-Shirt</v>
      </c>
      <c r="K1858" s="11" t="str">
        <f>VLOOKUP(I1858,Product!$A$2:$H$501,3,FALSE)</f>
        <v>Clothing</v>
      </c>
      <c r="L1858" s="11" t="str">
        <f>VLOOKUP(I1858, Product!$A$2:$H$501, 4,FALSE)</f>
        <v>Tops</v>
      </c>
      <c r="M1858" s="11" t="str">
        <f>VLOOKUP(I1858, Product!$A$2:$H$501,5,FALSE)</f>
        <v>Terry-Moore</v>
      </c>
      <c r="N1858" s="12">
        <f>VLOOKUP(I1858, Product!$A$2:$I$501,8,FALSE)</f>
        <v>342.56</v>
      </c>
      <c r="O1858" s="12">
        <f>VLOOKUP(I1858, Product!$A$2:$I$501,9,FALSE)</f>
        <v>181</v>
      </c>
      <c r="P1858" s="11" t="s">
        <v>1789</v>
      </c>
      <c r="Q1858" s="11" t="str">
        <f>VLOOKUP(P1858,Store_Dim!$A$2:$E$21,2,FALSE)</f>
        <v>Hill, Wagner and Ballard</v>
      </c>
      <c r="R1858" s="11" t="str">
        <f>VLOOKUP(P1858,Store_Dim!$A$2:$E$21,3,FALSE)</f>
        <v>East</v>
      </c>
      <c r="S1858" s="11" t="str">
        <f>VLOOKUP(P1858,Store_Dim!$A$2:$E$21,4,FALSE)</f>
        <v>East Davidville</v>
      </c>
      <c r="T1858" s="11" t="str">
        <f>VLOOKUP(P1858,Store_Dim!$A$2:$E$21,5,FALSE)</f>
        <v>Online</v>
      </c>
      <c r="U1858" s="11" t="s">
        <v>1913</v>
      </c>
      <c r="V1858" s="14">
        <f>VLOOKUP(Table1[[#This Row],[Sales_ID]],Sales!$A$2:$O$2001,2,FALSE)</f>
        <v>45755</v>
      </c>
      <c r="W1858" s="15">
        <f>VLOOKUP(Table1[[#This Row],[Sales_ID]],Sales!$A$2:$O$2001,12,FALSE)</f>
        <v>3</v>
      </c>
      <c r="X1858" s="16" t="str">
        <f>TEXT(VLOOKUP(Table1[[#This Row],[Sales_ID]],Sales!$A$2:$O$2001,13,FALSE),"₹#,##0")</f>
        <v>₹964</v>
      </c>
      <c r="Y1858" s="51">
        <f>VLOOKUP(Table1[[#This Row],[Sales_ID]],Sales!$A$2:$O$2001,14,FALSE)</f>
        <v>0.04</v>
      </c>
      <c r="Z1858" s="11" t="str">
        <f>VLOOKUP(Table1[[#This Row],[Sales_ID]],Sales!$A$2:$O$2001,10,FALSE)</f>
        <v>Credit Card</v>
      </c>
      <c r="AA1858" s="50">
        <f>VLOOKUP(Table1[[#This Row],[Sales_ID]],Sales!$A$2:$O$2001,15,FALSE)</f>
        <v>2777.4432000000002</v>
      </c>
    </row>
    <row r="1859" spans="1:27" x14ac:dyDescent="0.3">
      <c r="A1859" s="11" t="s">
        <v>134</v>
      </c>
      <c r="B1859" s="11" t="str">
        <f>PROPER(VLOOKUP(A1859,Customer!$A$2:$J$501,9,FALSE))</f>
        <v>Robert Jones Dds</v>
      </c>
      <c r="C1859" s="11" t="str">
        <f>PROPER(VLOOKUP(A1859,Customer!$A$2:$H$501,3,FALSE))</f>
        <v>25</v>
      </c>
      <c r="D1859" s="11" t="str">
        <f>PROPER(VLOOKUP(A1859,Customer!$A$2:$H$501,4,FALSE))</f>
        <v>Male</v>
      </c>
      <c r="E1859" s="11" t="str">
        <f>PROPER(VLOOKUP(A1859,Customer!$A$2:$H$501,5,FALSE))</f>
        <v>Tristanton</v>
      </c>
      <c r="F1859" s="11" t="str">
        <f>PROPER(VLOOKUP(A1859,Customer!$A$2:$H$501,6,FALSE))</f>
        <v>Oklahoma</v>
      </c>
      <c r="G1859" s="11" t="str">
        <f>VLOOKUP(A1859,Customer!$A$2:$H$501,7,FALSE)</f>
        <v>USA</v>
      </c>
      <c r="H1859" s="11" t="str">
        <f>PROPER(VLOOKUP(A1859,Customer!$A$1:$J$501,10,FALSE))</f>
        <v>Platinum</v>
      </c>
      <c r="I1859" s="11" t="s">
        <v>1580</v>
      </c>
      <c r="J1859" s="11" t="str">
        <f>VLOOKUP(I1859, Product!$A$2:$H$501, 2,FALSE)</f>
        <v>Beard Grooming Kit</v>
      </c>
      <c r="K1859" s="11" t="str">
        <f>VLOOKUP(I1859,Product!$A$2:$H$501,3,FALSE)</f>
        <v>Beauty</v>
      </c>
      <c r="L1859" s="11" t="str">
        <f>VLOOKUP(I1859, Product!$A$2:$H$501, 4,FALSE)</f>
        <v>Grooming</v>
      </c>
      <c r="M1859" s="11" t="str">
        <f>VLOOKUP(I1859, Product!$A$2:$H$501,5,FALSE)</f>
        <v>Erickson-Green</v>
      </c>
      <c r="N1859" s="12">
        <f>VLOOKUP(I1859, Product!$A$2:$I$501,8,FALSE)</f>
        <v>337.42</v>
      </c>
      <c r="O1859" s="12">
        <f>VLOOKUP(I1859, Product!$A$2:$I$501,9,FALSE)</f>
        <v>256</v>
      </c>
      <c r="P1859" s="11" t="s">
        <v>1782</v>
      </c>
      <c r="Q1859" s="11" t="str">
        <f>VLOOKUP(P1859,Store_Dim!$A$2:$E$21,2,FALSE)</f>
        <v>Bean, Jones and Park</v>
      </c>
      <c r="R1859" s="11" t="str">
        <f>VLOOKUP(P1859,Store_Dim!$A$2:$E$21,3,FALSE)</f>
        <v>West</v>
      </c>
      <c r="S1859" s="11" t="str">
        <f>VLOOKUP(P1859,Store_Dim!$A$2:$E$21,4,FALSE)</f>
        <v>Thompsonborough</v>
      </c>
      <c r="T1859" s="11" t="str">
        <f>VLOOKUP(P1859,Store_Dim!$A$2:$E$21,5,FALSE)</f>
        <v>Online</v>
      </c>
      <c r="U1859" s="11" t="s">
        <v>2696</v>
      </c>
      <c r="V1859" s="14">
        <f>VLOOKUP(Table1[[#This Row],[Sales_ID]],Sales!$A$2:$O$2001,2,FALSE)</f>
        <v>45702</v>
      </c>
      <c r="W1859" s="15">
        <f>VLOOKUP(Table1[[#This Row],[Sales_ID]],Sales!$A$2:$O$2001,12,FALSE)</f>
        <v>3</v>
      </c>
      <c r="X1859" s="16" t="str">
        <f>TEXT(VLOOKUP(Table1[[#This Row],[Sales_ID]],Sales!$A$2:$O$2001,13,FALSE),"₹#,##0")</f>
        <v>₹460</v>
      </c>
      <c r="Y1859" s="51">
        <f>VLOOKUP(Table1[[#This Row],[Sales_ID]],Sales!$A$2:$O$2001,14,FALSE)</f>
        <v>0.1</v>
      </c>
      <c r="Z1859" s="11" t="str">
        <f>VLOOKUP(Table1[[#This Row],[Sales_ID]],Sales!$A$2:$O$2001,10,FALSE)</f>
        <v>COD</v>
      </c>
      <c r="AA1859" s="50">
        <f>VLOOKUP(Table1[[#This Row],[Sales_ID]],Sales!$A$2:$O$2001,15,FALSE)</f>
        <v>1240.8389999999999</v>
      </c>
    </row>
    <row r="1860" spans="1:27" x14ac:dyDescent="0.3">
      <c r="A1860" s="11" t="s">
        <v>244</v>
      </c>
      <c r="B1860" s="11" t="str">
        <f>PROPER(VLOOKUP(A1860,Customer!$A$2:$J$501,9,FALSE))</f>
        <v>Cody Diaz</v>
      </c>
      <c r="C1860" s="11" t="str">
        <f>PROPER(VLOOKUP(A1860,Customer!$A$2:$H$501,3,FALSE))</f>
        <v>27</v>
      </c>
      <c r="D1860" s="11" t="str">
        <f>PROPER(VLOOKUP(A1860,Customer!$A$2:$H$501,4,FALSE))</f>
        <v>Female</v>
      </c>
      <c r="E1860" s="11" t="str">
        <f>PROPER(VLOOKUP(A1860,Customer!$A$2:$H$501,5,FALSE))</f>
        <v>South Aaronside</v>
      </c>
      <c r="F1860" s="11" t="str">
        <f>PROPER(VLOOKUP(A1860,Customer!$A$2:$H$501,6,FALSE))</f>
        <v>New Hampshire</v>
      </c>
      <c r="G1860" s="11" t="str">
        <f>VLOOKUP(A1860,Customer!$A$2:$H$501,7,FALSE)</f>
        <v>USA</v>
      </c>
      <c r="H1860" s="11" t="str">
        <f>PROPER(VLOOKUP(A1860,Customer!$A$1:$J$501,10,FALSE))</f>
        <v>Silver</v>
      </c>
      <c r="I1860" s="11" t="s">
        <v>1628</v>
      </c>
      <c r="J1860" s="11" t="str">
        <f>VLOOKUP(I1860, Product!$A$2:$H$501, 2,FALSE)</f>
        <v>Noise-Canceling Headphones</v>
      </c>
      <c r="K1860" s="11" t="str">
        <f>VLOOKUP(I1860,Product!$A$2:$H$501,3,FALSE)</f>
        <v>Electronics</v>
      </c>
      <c r="L1860" s="11" t="str">
        <f>VLOOKUP(I1860, Product!$A$2:$H$501, 4,FALSE)</f>
        <v>Audio</v>
      </c>
      <c r="M1860" s="11" t="str">
        <f>VLOOKUP(I1860, Product!$A$2:$H$501,5,FALSE)</f>
        <v>Taylor-Hart</v>
      </c>
      <c r="N1860" s="12">
        <f>VLOOKUP(I1860, Product!$A$2:$I$501,8,FALSE)</f>
        <v>38.520000000000003</v>
      </c>
      <c r="O1860" s="12">
        <f>VLOOKUP(I1860, Product!$A$2:$I$501,9,FALSE)</f>
        <v>378</v>
      </c>
      <c r="P1860" s="11" t="s">
        <v>1801</v>
      </c>
      <c r="Q1860" s="11" t="str">
        <f>VLOOKUP(P1860,Store_Dim!$A$2:$E$21,2,FALSE)</f>
        <v>Shelton PLC</v>
      </c>
      <c r="R1860" s="11" t="str">
        <f>VLOOKUP(P1860,Store_Dim!$A$2:$E$21,3,FALSE)</f>
        <v>North</v>
      </c>
      <c r="S1860" s="11" t="str">
        <f>VLOOKUP(P1860,Store_Dim!$A$2:$E$21,4,FALSE)</f>
        <v>East Jenniferstad</v>
      </c>
      <c r="T1860" s="11" t="str">
        <f>VLOOKUP(P1860,Store_Dim!$A$2:$E$21,5,FALSE)</f>
        <v>Flagship</v>
      </c>
      <c r="U1860" s="11" t="s">
        <v>2697</v>
      </c>
      <c r="V1860" s="14">
        <f>VLOOKUP(Table1[[#This Row],[Sales_ID]],Sales!$A$2:$O$2001,2,FALSE)</f>
        <v>45302</v>
      </c>
      <c r="W1860" s="15">
        <f>VLOOKUP(Table1[[#This Row],[Sales_ID]],Sales!$A$2:$O$2001,12,FALSE)</f>
        <v>1</v>
      </c>
      <c r="X1860" s="16" t="str">
        <f>TEXT(VLOOKUP(Table1[[#This Row],[Sales_ID]],Sales!$A$2:$O$2001,13,FALSE),"₹#,##0")</f>
        <v>₹518</v>
      </c>
      <c r="Y1860" s="51">
        <f>VLOOKUP(Table1[[#This Row],[Sales_ID]],Sales!$A$2:$O$2001,14,FALSE)</f>
        <v>0.28999999999999998</v>
      </c>
      <c r="Z1860" s="11" t="str">
        <f>VLOOKUP(Table1[[#This Row],[Sales_ID]],Sales!$A$2:$O$2001,10,FALSE)</f>
        <v>Credit Card</v>
      </c>
      <c r="AA1860" s="50">
        <f>VLOOKUP(Table1[[#This Row],[Sales_ID]],Sales!$A$2:$O$2001,15,FALSE)</f>
        <v>367.65219999999999</v>
      </c>
    </row>
    <row r="1861" spans="1:27" x14ac:dyDescent="0.3">
      <c r="A1861" s="11" t="s">
        <v>1184</v>
      </c>
      <c r="B1861" s="11" t="str">
        <f>PROPER(VLOOKUP(A1861,Customer!$A$2:$J$501,9,FALSE))</f>
        <v>Tanya Lopez</v>
      </c>
      <c r="C1861" s="11" t="str">
        <f>PROPER(VLOOKUP(A1861,Customer!$A$2:$H$501,3,FALSE))</f>
        <v>34</v>
      </c>
      <c r="D1861" s="11" t="str">
        <f>PROPER(VLOOKUP(A1861,Customer!$A$2:$H$501,4,FALSE))</f>
        <v>Female</v>
      </c>
      <c r="E1861" s="11" t="str">
        <f>PROPER(VLOOKUP(A1861,Customer!$A$2:$H$501,5,FALSE))</f>
        <v>West Jeffreyburgh</v>
      </c>
      <c r="F1861" s="11" t="str">
        <f>PROPER(VLOOKUP(A1861,Customer!$A$2:$H$501,6,FALSE))</f>
        <v>Iowa</v>
      </c>
      <c r="G1861" s="11" t="str">
        <f>VLOOKUP(A1861,Customer!$A$2:$H$501,7,FALSE)</f>
        <v>USA</v>
      </c>
      <c r="H1861" s="11" t="str">
        <f>PROPER(VLOOKUP(A1861,Customer!$A$1:$J$501,10,FALSE))</f>
        <v>Gold</v>
      </c>
      <c r="I1861" s="11" t="s">
        <v>1700</v>
      </c>
      <c r="J1861" s="11" t="str">
        <f>VLOOKUP(I1861, Product!$A$2:$H$501, 2,FALSE)</f>
        <v>Wireless Mouse</v>
      </c>
      <c r="K1861" s="11" t="str">
        <f>VLOOKUP(I1861,Product!$A$2:$H$501,3,FALSE)</f>
        <v>Electronics</v>
      </c>
      <c r="L1861" s="11" t="str">
        <f>VLOOKUP(I1861, Product!$A$2:$H$501, 4,FALSE)</f>
        <v>Computer</v>
      </c>
      <c r="M1861" s="11" t="str">
        <f>VLOOKUP(I1861, Product!$A$2:$H$501,5,FALSE)</f>
        <v>Larson Ltd</v>
      </c>
      <c r="N1861" s="12">
        <f>VLOOKUP(I1861, Product!$A$2:$I$501,8,FALSE)</f>
        <v>392.89</v>
      </c>
      <c r="O1861" s="12">
        <f>VLOOKUP(I1861, Product!$A$2:$I$501,9,FALSE)</f>
        <v>320</v>
      </c>
      <c r="P1861" s="11" t="s">
        <v>1776</v>
      </c>
      <c r="Q1861" s="11" t="str">
        <f>VLOOKUP(P1861,Store_Dim!$A$2:$E$21,2,FALSE)</f>
        <v>Benson-Elliott</v>
      </c>
      <c r="R1861" s="11" t="str">
        <f>VLOOKUP(P1861,Store_Dim!$A$2:$E$21,3,FALSE)</f>
        <v>East</v>
      </c>
      <c r="S1861" s="11" t="str">
        <f>VLOOKUP(P1861,Store_Dim!$A$2:$E$21,4,FALSE)</f>
        <v>Port Josephberg</v>
      </c>
      <c r="T1861" s="11" t="str">
        <f>VLOOKUP(P1861,Store_Dim!$A$2:$E$21,5,FALSE)</f>
        <v>Online</v>
      </c>
      <c r="U1861" s="11" t="s">
        <v>2698</v>
      </c>
      <c r="V1861" s="14">
        <f>VLOOKUP(Table1[[#This Row],[Sales_ID]],Sales!$A$2:$O$2001,2,FALSE)</f>
        <v>45653</v>
      </c>
      <c r="W1861" s="15">
        <f>VLOOKUP(Table1[[#This Row],[Sales_ID]],Sales!$A$2:$O$2001,12,FALSE)</f>
        <v>4</v>
      </c>
      <c r="X1861" s="16" t="str">
        <f>TEXT(VLOOKUP(Table1[[#This Row],[Sales_ID]],Sales!$A$2:$O$2001,13,FALSE),"₹#,##0")</f>
        <v>₹282</v>
      </c>
      <c r="Y1861" s="51">
        <f>VLOOKUP(Table1[[#This Row],[Sales_ID]],Sales!$A$2:$O$2001,14,FALSE)</f>
        <v>0.28999999999999998</v>
      </c>
      <c r="Z1861" s="11" t="str">
        <f>VLOOKUP(Table1[[#This Row],[Sales_ID]],Sales!$A$2:$O$2001,10,FALSE)</f>
        <v>COD</v>
      </c>
      <c r="AA1861" s="50">
        <f>VLOOKUP(Table1[[#This Row],[Sales_ID]],Sales!$A$2:$O$2001,15,FALSE)</f>
        <v>802.1579999999999</v>
      </c>
    </row>
    <row r="1862" spans="1:27" x14ac:dyDescent="0.3">
      <c r="A1862" s="11" t="s">
        <v>1405</v>
      </c>
      <c r="B1862" s="11" t="str">
        <f>PROPER(VLOOKUP(A1862,Customer!$A$2:$J$501,9,FALSE))</f>
        <v>Tyler Weber</v>
      </c>
      <c r="C1862" s="11" t="str">
        <f>PROPER(VLOOKUP(A1862,Customer!$A$2:$H$501,3,FALSE))</f>
        <v>54</v>
      </c>
      <c r="D1862" s="11" t="str">
        <f>PROPER(VLOOKUP(A1862,Customer!$A$2:$H$501,4,FALSE))</f>
        <v>Male</v>
      </c>
      <c r="E1862" s="11" t="str">
        <f>PROPER(VLOOKUP(A1862,Customer!$A$2:$H$501,5,FALSE))</f>
        <v>East Yvette</v>
      </c>
      <c r="F1862" s="11" t="str">
        <f>PROPER(VLOOKUP(A1862,Customer!$A$2:$H$501,6,FALSE))</f>
        <v>Illinois</v>
      </c>
      <c r="G1862" s="11" t="str">
        <f>VLOOKUP(A1862,Customer!$A$2:$H$501,7,FALSE)</f>
        <v>USA</v>
      </c>
      <c r="H1862" s="11" t="str">
        <f>PROPER(VLOOKUP(A1862,Customer!$A$1:$J$501,10,FALSE))</f>
        <v>Gold</v>
      </c>
      <c r="I1862" s="11" t="s">
        <v>1722</v>
      </c>
      <c r="J1862" s="11" t="str">
        <f>VLOOKUP(I1862, Product!$A$2:$H$501, 2,FALSE)</f>
        <v>LED Bedside Lamp</v>
      </c>
      <c r="K1862" s="11" t="str">
        <f>VLOOKUP(I1862,Product!$A$2:$H$501,3,FALSE)</f>
        <v>Home</v>
      </c>
      <c r="L1862" s="11" t="str">
        <f>VLOOKUP(I1862, Product!$A$2:$H$501, 4,FALSE)</f>
        <v>Lighting</v>
      </c>
      <c r="M1862" s="11" t="str">
        <f>VLOOKUP(I1862, Product!$A$2:$H$501,5,FALSE)</f>
        <v>Aguilar, Horton and Lewis</v>
      </c>
      <c r="N1862" s="12">
        <f>VLOOKUP(I1862, Product!$A$2:$I$501,8,FALSE)</f>
        <v>371.38</v>
      </c>
      <c r="O1862" s="12">
        <f>VLOOKUP(I1862, Product!$A$2:$I$501,9,FALSE)</f>
        <v>220</v>
      </c>
      <c r="P1862" s="11" t="s">
        <v>1779</v>
      </c>
      <c r="Q1862" s="11" t="str">
        <f>VLOOKUP(P1862,Store_Dim!$A$2:$E$21,2,FALSE)</f>
        <v>Martinez-Mullins</v>
      </c>
      <c r="R1862" s="11" t="str">
        <f>VLOOKUP(P1862,Store_Dim!$A$2:$E$21,3,FALSE)</f>
        <v>South</v>
      </c>
      <c r="S1862" s="11" t="str">
        <f>VLOOKUP(P1862,Store_Dim!$A$2:$E$21,4,FALSE)</f>
        <v>Williamsfurt</v>
      </c>
      <c r="T1862" s="11" t="str">
        <f>VLOOKUP(P1862,Store_Dim!$A$2:$E$21,5,FALSE)</f>
        <v>Online</v>
      </c>
      <c r="U1862" s="11" t="s">
        <v>2699</v>
      </c>
      <c r="V1862" s="14">
        <f>VLOOKUP(Table1[[#This Row],[Sales_ID]],Sales!$A$2:$O$2001,2,FALSE)</f>
        <v>45250</v>
      </c>
      <c r="W1862" s="15">
        <f>VLOOKUP(Table1[[#This Row],[Sales_ID]],Sales!$A$2:$O$2001,12,FALSE)</f>
        <v>2</v>
      </c>
      <c r="X1862" s="16" t="str">
        <f>TEXT(VLOOKUP(Table1[[#This Row],[Sales_ID]],Sales!$A$2:$O$2001,13,FALSE),"₹#,##0")</f>
        <v>₹386</v>
      </c>
      <c r="Y1862" s="51">
        <f>VLOOKUP(Table1[[#This Row],[Sales_ID]],Sales!$A$2:$O$2001,14,FALSE)</f>
        <v>0.23</v>
      </c>
      <c r="Z1862" s="11" t="str">
        <f>VLOOKUP(Table1[[#This Row],[Sales_ID]],Sales!$A$2:$O$2001,10,FALSE)</f>
        <v>COD</v>
      </c>
      <c r="AA1862" s="50">
        <f>VLOOKUP(Table1[[#This Row],[Sales_ID]],Sales!$A$2:$O$2001,15,FALSE)</f>
        <v>595.14840000000004</v>
      </c>
    </row>
    <row r="1863" spans="1:27" x14ac:dyDescent="0.3">
      <c r="A1863" s="11" t="s">
        <v>640</v>
      </c>
      <c r="B1863" s="11" t="str">
        <f>PROPER(VLOOKUP(A1863,Customer!$A$2:$J$501,9,FALSE))</f>
        <v>Anthony Garcia</v>
      </c>
      <c r="C1863" s="11" t="str">
        <f>PROPER(VLOOKUP(A1863,Customer!$A$2:$H$501,3,FALSE))</f>
        <v>60</v>
      </c>
      <c r="D1863" s="11" t="str">
        <f>PROPER(VLOOKUP(A1863,Customer!$A$2:$H$501,4,FALSE))</f>
        <v>Male</v>
      </c>
      <c r="E1863" s="11" t="str">
        <f>PROPER(VLOOKUP(A1863,Customer!$A$2:$H$501,5,FALSE))</f>
        <v>Taraberg</v>
      </c>
      <c r="F1863" s="11" t="str">
        <f>PROPER(VLOOKUP(A1863,Customer!$A$2:$H$501,6,FALSE))</f>
        <v>Arizona</v>
      </c>
      <c r="G1863" s="11" t="str">
        <f>VLOOKUP(A1863,Customer!$A$2:$H$501,7,FALSE)</f>
        <v>USA</v>
      </c>
      <c r="H1863" s="11" t="str">
        <f>PROPER(VLOOKUP(A1863,Customer!$A$1:$J$501,10,FALSE))</f>
        <v>Silver</v>
      </c>
      <c r="I1863" s="11" t="s">
        <v>1586</v>
      </c>
      <c r="J1863" s="11" t="str">
        <f>VLOOKUP(I1863, Product!$A$2:$H$501, 2,FALSE)</f>
        <v>Knee Support Brace</v>
      </c>
      <c r="K1863" s="11" t="str">
        <f>VLOOKUP(I1863,Product!$A$2:$H$501,3,FALSE)</f>
        <v>Sports</v>
      </c>
      <c r="L1863" s="11" t="str">
        <f>VLOOKUP(I1863, Product!$A$2:$H$501, 4,FALSE)</f>
        <v>Equipment</v>
      </c>
      <c r="M1863" s="11" t="str">
        <f>VLOOKUP(I1863, Product!$A$2:$H$501,5,FALSE)</f>
        <v>May-Reese</v>
      </c>
      <c r="N1863" s="12">
        <f>VLOOKUP(I1863, Product!$A$2:$I$501,8,FALSE)</f>
        <v>21.34</v>
      </c>
      <c r="O1863" s="12">
        <f>VLOOKUP(I1863, Product!$A$2:$I$501,9,FALSE)</f>
        <v>65</v>
      </c>
      <c r="P1863" s="11" t="s">
        <v>1766</v>
      </c>
      <c r="Q1863" s="11" t="str">
        <f>VLOOKUP(P1863,Store_Dim!$A$2:$E$21,2,FALSE)</f>
        <v>Johnson-Wright</v>
      </c>
      <c r="R1863" s="11" t="str">
        <f>VLOOKUP(P1863,Store_Dim!$A$2:$E$21,3,FALSE)</f>
        <v>North</v>
      </c>
      <c r="S1863" s="11" t="str">
        <f>VLOOKUP(P1863,Store_Dim!$A$2:$E$21,4,FALSE)</f>
        <v>Hoodberg</v>
      </c>
      <c r="T1863" s="11" t="str">
        <f>VLOOKUP(P1863,Store_Dim!$A$2:$E$21,5,FALSE)</f>
        <v>Outlet</v>
      </c>
      <c r="U1863" s="11" t="s">
        <v>2700</v>
      </c>
      <c r="V1863" s="14">
        <f>VLOOKUP(Table1[[#This Row],[Sales_ID]],Sales!$A$2:$O$2001,2,FALSE)</f>
        <v>45661</v>
      </c>
      <c r="W1863" s="15">
        <f>VLOOKUP(Table1[[#This Row],[Sales_ID]],Sales!$A$2:$O$2001,12,FALSE)</f>
        <v>1</v>
      </c>
      <c r="X1863" s="16" t="str">
        <f>TEXT(VLOOKUP(Table1[[#This Row],[Sales_ID]],Sales!$A$2:$O$2001,13,FALSE),"₹#,##0")</f>
        <v>₹270</v>
      </c>
      <c r="Y1863" s="51">
        <f>VLOOKUP(Table1[[#This Row],[Sales_ID]],Sales!$A$2:$O$2001,14,FALSE)</f>
        <v>0.15</v>
      </c>
      <c r="Z1863" s="11" t="str">
        <f>VLOOKUP(Table1[[#This Row],[Sales_ID]],Sales!$A$2:$O$2001,10,FALSE)</f>
        <v>COD</v>
      </c>
      <c r="AA1863" s="50">
        <f>VLOOKUP(Table1[[#This Row],[Sales_ID]],Sales!$A$2:$O$2001,15,FALSE)</f>
        <v>229.88249999999999</v>
      </c>
    </row>
    <row r="1864" spans="1:27" x14ac:dyDescent="0.3">
      <c r="A1864" s="11" t="s">
        <v>160</v>
      </c>
      <c r="B1864" s="11" t="str">
        <f>PROPER(VLOOKUP(A1864,Customer!$A$2:$J$501,9,FALSE))</f>
        <v>James Gibbs</v>
      </c>
      <c r="C1864" s="11" t="str">
        <f>PROPER(VLOOKUP(A1864,Customer!$A$2:$H$501,3,FALSE))</f>
        <v>21</v>
      </c>
      <c r="D1864" s="11" t="str">
        <f>PROPER(VLOOKUP(A1864,Customer!$A$2:$H$501,4,FALSE))</f>
        <v>Male</v>
      </c>
      <c r="E1864" s="11" t="str">
        <f>PROPER(VLOOKUP(A1864,Customer!$A$2:$H$501,5,FALSE))</f>
        <v>Mooneyshire</v>
      </c>
      <c r="F1864" s="11" t="str">
        <f>PROPER(VLOOKUP(A1864,Customer!$A$2:$H$501,6,FALSE))</f>
        <v>Alaska</v>
      </c>
      <c r="G1864" s="11" t="str">
        <f>VLOOKUP(A1864,Customer!$A$2:$H$501,7,FALSE)</f>
        <v>USA</v>
      </c>
      <c r="H1864" s="11" t="str">
        <f>PROPER(VLOOKUP(A1864,Customer!$A$1:$J$501,10,FALSE))</f>
        <v>Platinum</v>
      </c>
      <c r="I1864" s="11" t="s">
        <v>1700</v>
      </c>
      <c r="J1864" s="11" t="str">
        <f>VLOOKUP(I1864, Product!$A$2:$H$501, 2,FALSE)</f>
        <v>Wireless Mouse</v>
      </c>
      <c r="K1864" s="11" t="str">
        <f>VLOOKUP(I1864,Product!$A$2:$H$501,3,FALSE)</f>
        <v>Electronics</v>
      </c>
      <c r="L1864" s="11" t="str">
        <f>VLOOKUP(I1864, Product!$A$2:$H$501, 4,FALSE)</f>
        <v>Computer</v>
      </c>
      <c r="M1864" s="11" t="str">
        <f>VLOOKUP(I1864, Product!$A$2:$H$501,5,FALSE)</f>
        <v>Larson Ltd</v>
      </c>
      <c r="N1864" s="12">
        <f>VLOOKUP(I1864, Product!$A$2:$I$501,8,FALSE)</f>
        <v>392.89</v>
      </c>
      <c r="O1864" s="12">
        <f>VLOOKUP(I1864, Product!$A$2:$I$501,9,FALSE)</f>
        <v>320</v>
      </c>
      <c r="P1864" s="11" t="s">
        <v>1789</v>
      </c>
      <c r="Q1864" s="11" t="str">
        <f>VLOOKUP(P1864,Store_Dim!$A$2:$E$21,2,FALSE)</f>
        <v>Hill, Wagner and Ballard</v>
      </c>
      <c r="R1864" s="11" t="str">
        <f>VLOOKUP(P1864,Store_Dim!$A$2:$E$21,3,FALSE)</f>
        <v>East</v>
      </c>
      <c r="S1864" s="11" t="str">
        <f>VLOOKUP(P1864,Store_Dim!$A$2:$E$21,4,FALSE)</f>
        <v>East Davidville</v>
      </c>
      <c r="T1864" s="11" t="str">
        <f>VLOOKUP(P1864,Store_Dim!$A$2:$E$21,5,FALSE)</f>
        <v>Online</v>
      </c>
      <c r="U1864" s="11" t="s">
        <v>2701</v>
      </c>
      <c r="V1864" s="14">
        <f>VLOOKUP(Table1[[#This Row],[Sales_ID]],Sales!$A$2:$O$2001,2,FALSE)</f>
        <v>45493</v>
      </c>
      <c r="W1864" s="15">
        <f>VLOOKUP(Table1[[#This Row],[Sales_ID]],Sales!$A$2:$O$2001,12,FALSE)</f>
        <v>4</v>
      </c>
      <c r="X1864" s="16" t="str">
        <f>TEXT(VLOOKUP(Table1[[#This Row],[Sales_ID]],Sales!$A$2:$O$2001,13,FALSE),"₹#,##0")</f>
        <v>₹763</v>
      </c>
      <c r="Y1864" s="51">
        <f>VLOOKUP(Table1[[#This Row],[Sales_ID]],Sales!$A$2:$O$2001,14,FALSE)</f>
        <v>0.09</v>
      </c>
      <c r="Z1864" s="11" t="str">
        <f>VLOOKUP(Table1[[#This Row],[Sales_ID]],Sales!$A$2:$O$2001,10,FALSE)</f>
        <v>COD</v>
      </c>
      <c r="AA1864" s="50">
        <f>VLOOKUP(Table1[[#This Row],[Sales_ID]],Sales!$A$2:$O$2001,15,FALSE)</f>
        <v>2777.1016</v>
      </c>
    </row>
    <row r="1865" spans="1:27" x14ac:dyDescent="0.3">
      <c r="A1865" s="11" t="s">
        <v>1518</v>
      </c>
      <c r="B1865" s="11" t="str">
        <f>PROPER(VLOOKUP(A1865,Customer!$A$2:$J$501,9,FALSE))</f>
        <v>Justin Lopez</v>
      </c>
      <c r="C1865" s="11" t="str">
        <f>PROPER(VLOOKUP(A1865,Customer!$A$2:$H$501,3,FALSE))</f>
        <v>21</v>
      </c>
      <c r="D1865" s="11" t="str">
        <f>PROPER(VLOOKUP(A1865,Customer!$A$2:$H$501,4,FALSE))</f>
        <v>Male</v>
      </c>
      <c r="E1865" s="11" t="str">
        <f>PROPER(VLOOKUP(A1865,Customer!$A$2:$H$501,5,FALSE))</f>
        <v>Port Cheryl</v>
      </c>
      <c r="F1865" s="11" t="str">
        <f>PROPER(VLOOKUP(A1865,Customer!$A$2:$H$501,6,FALSE))</f>
        <v>Texas</v>
      </c>
      <c r="G1865" s="11" t="str">
        <f>VLOOKUP(A1865,Customer!$A$2:$H$501,7,FALSE)</f>
        <v>USA</v>
      </c>
      <c r="H1865" s="11" t="str">
        <f>PROPER(VLOOKUP(A1865,Customer!$A$1:$J$501,10,FALSE))</f>
        <v>Gold</v>
      </c>
      <c r="I1865" s="11" t="s">
        <v>1630</v>
      </c>
      <c r="J1865" s="11" t="str">
        <f>VLOOKUP(I1865, Product!$A$2:$H$501, 2,FALSE)</f>
        <v>Yoga Exercise Mat</v>
      </c>
      <c r="K1865" s="11" t="str">
        <f>VLOOKUP(I1865,Product!$A$2:$H$501,3,FALSE)</f>
        <v>Sports</v>
      </c>
      <c r="L1865" s="11" t="str">
        <f>VLOOKUP(I1865, Product!$A$2:$H$501, 4,FALSE)</f>
        <v>Fitness</v>
      </c>
      <c r="M1865" s="11" t="str">
        <f>VLOOKUP(I1865, Product!$A$2:$H$501,5,FALSE)</f>
        <v>Carroll, Long and Mendoza</v>
      </c>
      <c r="N1865" s="12">
        <f>VLOOKUP(I1865, Product!$A$2:$I$501,8,FALSE)</f>
        <v>313.26</v>
      </c>
      <c r="O1865" s="12">
        <f>VLOOKUP(I1865, Product!$A$2:$I$501,9,FALSE)</f>
        <v>369</v>
      </c>
      <c r="P1865" s="11" t="s">
        <v>1797</v>
      </c>
      <c r="Q1865" s="11" t="str">
        <f>VLOOKUP(P1865,Store_Dim!$A$2:$E$21,2,FALSE)</f>
        <v>Gardner, Humphrey and Contreras</v>
      </c>
      <c r="R1865" s="11" t="str">
        <f>VLOOKUP(P1865,Store_Dim!$A$2:$E$21,3,FALSE)</f>
        <v>East</v>
      </c>
      <c r="S1865" s="11" t="str">
        <f>VLOOKUP(P1865,Store_Dim!$A$2:$E$21,4,FALSE)</f>
        <v>Johnsonville</v>
      </c>
      <c r="T1865" s="11" t="str">
        <f>VLOOKUP(P1865,Store_Dim!$A$2:$E$21,5,FALSE)</f>
        <v>Flagship</v>
      </c>
      <c r="U1865" s="11" t="s">
        <v>2702</v>
      </c>
      <c r="V1865" s="14">
        <f>VLOOKUP(Table1[[#This Row],[Sales_ID]],Sales!$A$2:$O$2001,2,FALSE)</f>
        <v>45242</v>
      </c>
      <c r="W1865" s="15">
        <f>VLOOKUP(Table1[[#This Row],[Sales_ID]],Sales!$A$2:$O$2001,12,FALSE)</f>
        <v>1</v>
      </c>
      <c r="X1865" s="16" t="str">
        <f>TEXT(VLOOKUP(Table1[[#This Row],[Sales_ID]],Sales!$A$2:$O$2001,13,FALSE),"₹#,##0")</f>
        <v>₹409</v>
      </c>
      <c r="Y1865" s="51">
        <f>VLOOKUP(Table1[[#This Row],[Sales_ID]],Sales!$A$2:$O$2001,14,FALSE)</f>
        <v>0.25</v>
      </c>
      <c r="Z1865" s="11" t="str">
        <f>VLOOKUP(Table1[[#This Row],[Sales_ID]],Sales!$A$2:$O$2001,10,FALSE)</f>
        <v>COD</v>
      </c>
      <c r="AA1865" s="50">
        <f>VLOOKUP(Table1[[#This Row],[Sales_ID]],Sales!$A$2:$O$2001,15,FALSE)</f>
        <v>306.77249999999998</v>
      </c>
    </row>
    <row r="1866" spans="1:27" x14ac:dyDescent="0.3">
      <c r="A1866" s="11" t="s">
        <v>711</v>
      </c>
      <c r="B1866" s="11" t="str">
        <f>PROPER(VLOOKUP(A1866,Customer!$A$2:$J$501,9,FALSE))</f>
        <v>Jordan Wells</v>
      </c>
      <c r="C1866" s="11" t="str">
        <f>PROPER(VLOOKUP(A1866,Customer!$A$2:$H$501,3,FALSE))</f>
        <v>47</v>
      </c>
      <c r="D1866" s="11" t="str">
        <f>PROPER(VLOOKUP(A1866,Customer!$A$2:$H$501,4,FALSE))</f>
        <v>Female</v>
      </c>
      <c r="E1866" s="11" t="str">
        <f>PROPER(VLOOKUP(A1866,Customer!$A$2:$H$501,5,FALSE))</f>
        <v xml:space="preserve">Phillipschester   </v>
      </c>
      <c r="F1866" s="11" t="str">
        <f>PROPER(VLOOKUP(A1866,Customer!$A$2:$H$501,6,FALSE))</f>
        <v>New Jersey</v>
      </c>
      <c r="G1866" s="11" t="str">
        <f>VLOOKUP(A1866,Customer!$A$2:$H$501,7,FALSE)</f>
        <v>USA</v>
      </c>
      <c r="H1866" s="11" t="str">
        <f>PROPER(VLOOKUP(A1866,Customer!$A$1:$J$501,10,FALSE))</f>
        <v>Gold</v>
      </c>
      <c r="I1866" s="11" t="s">
        <v>1740</v>
      </c>
      <c r="J1866" s="11" t="str">
        <f>VLOOKUP(I1866, Product!$A$2:$H$501, 2,FALSE)</f>
        <v>Women's Formal Blazer</v>
      </c>
      <c r="K1866" s="11" t="str">
        <f>VLOOKUP(I1866,Product!$A$2:$H$501,3,FALSE)</f>
        <v>Clothing</v>
      </c>
      <c r="L1866" s="11" t="str">
        <f>VLOOKUP(I1866, Product!$A$2:$H$501, 4,FALSE)</f>
        <v>Outerwear</v>
      </c>
      <c r="M1866" s="11" t="str">
        <f>VLOOKUP(I1866, Product!$A$2:$H$501,5,FALSE)</f>
        <v>Phillips and Sons</v>
      </c>
      <c r="N1866" s="12">
        <f>VLOOKUP(I1866, Product!$A$2:$I$501,8,FALSE)</f>
        <v>358.47</v>
      </c>
      <c r="O1866" s="12">
        <f>VLOOKUP(I1866, Product!$A$2:$I$501,9,FALSE)</f>
        <v>143</v>
      </c>
      <c r="P1866" s="11" t="s">
        <v>1810</v>
      </c>
      <c r="Q1866" s="11" t="str">
        <f>VLOOKUP(P1866,Store_Dim!$A$2:$E$21,2,FALSE)</f>
        <v>Guerrero-Schmitt</v>
      </c>
      <c r="R1866" s="11" t="str">
        <f>VLOOKUP(P1866,Store_Dim!$A$2:$E$21,3,FALSE)</f>
        <v>East</v>
      </c>
      <c r="S1866" s="11" t="str">
        <f>VLOOKUP(P1866,Store_Dim!$A$2:$E$21,4,FALSE)</f>
        <v>East Stevechester</v>
      </c>
      <c r="T1866" s="11" t="str">
        <f>VLOOKUP(P1866,Store_Dim!$A$2:$E$21,5,FALSE)</f>
        <v>Flagship</v>
      </c>
      <c r="U1866" s="11" t="s">
        <v>2703</v>
      </c>
      <c r="V1866" s="14">
        <f>VLOOKUP(Table1[[#This Row],[Sales_ID]],Sales!$A$2:$O$2001,2,FALSE)</f>
        <v>45411</v>
      </c>
      <c r="W1866" s="15">
        <f>VLOOKUP(Table1[[#This Row],[Sales_ID]],Sales!$A$2:$O$2001,12,FALSE)</f>
        <v>2</v>
      </c>
      <c r="X1866" s="16" t="str">
        <f>TEXT(VLOOKUP(Table1[[#This Row],[Sales_ID]],Sales!$A$2:$O$2001,13,FALSE),"₹#,##0")</f>
        <v>₹891</v>
      </c>
      <c r="Y1866" s="51">
        <f>VLOOKUP(Table1[[#This Row],[Sales_ID]],Sales!$A$2:$O$2001,14,FALSE)</f>
        <v>0.13</v>
      </c>
      <c r="Z1866" s="11" t="str">
        <f>VLOOKUP(Table1[[#This Row],[Sales_ID]],Sales!$A$2:$O$2001,10,FALSE)</f>
        <v>Credit Card</v>
      </c>
      <c r="AA1866" s="50">
        <f>VLOOKUP(Table1[[#This Row],[Sales_ID]],Sales!$A$2:$O$2001,15,FALSE)</f>
        <v>1550.5662</v>
      </c>
    </row>
    <row r="1867" spans="1:27" x14ac:dyDescent="0.3">
      <c r="A1867" s="11" t="s">
        <v>130</v>
      </c>
      <c r="B1867" s="11" t="str">
        <f>PROPER(VLOOKUP(A1867,Customer!$A$2:$J$501,9,FALSE))</f>
        <v>Mike Jennings</v>
      </c>
      <c r="C1867" s="11" t="str">
        <f>PROPER(VLOOKUP(A1867,Customer!$A$2:$H$501,3,FALSE))</f>
        <v>48</v>
      </c>
      <c r="D1867" s="11" t="str">
        <f>PROPER(VLOOKUP(A1867,Customer!$A$2:$H$501,4,FALSE))</f>
        <v>Female</v>
      </c>
      <c r="E1867" s="11" t="str">
        <f>PROPER(VLOOKUP(A1867,Customer!$A$2:$H$501,5,FALSE))</f>
        <v>Fostermouth</v>
      </c>
      <c r="F1867" s="11" t="str">
        <f>PROPER(VLOOKUP(A1867,Customer!$A$2:$H$501,6,FALSE))</f>
        <v>Arizona</v>
      </c>
      <c r="G1867" s="11" t="str">
        <f>VLOOKUP(A1867,Customer!$A$2:$H$501,7,FALSE)</f>
        <v>USA</v>
      </c>
      <c r="H1867" s="11" t="str">
        <f>PROPER(VLOOKUP(A1867,Customer!$A$1:$J$501,10,FALSE))</f>
        <v>Gold</v>
      </c>
      <c r="I1867" s="11" t="s">
        <v>1732</v>
      </c>
      <c r="J1867" s="11" t="str">
        <f>VLOOKUP(I1867, Product!$A$2:$H$501, 2,FALSE)</f>
        <v>Microwave Oven</v>
      </c>
      <c r="K1867" s="11" t="str">
        <f>VLOOKUP(I1867,Product!$A$2:$H$501,3,FALSE)</f>
        <v>Home</v>
      </c>
      <c r="L1867" s="11" t="str">
        <f>VLOOKUP(I1867, Product!$A$2:$H$501, 4,FALSE)</f>
        <v>Appliances</v>
      </c>
      <c r="M1867" s="11" t="str">
        <f>VLOOKUP(I1867, Product!$A$2:$H$501,5,FALSE)</f>
        <v>Green, Powell and Palmer</v>
      </c>
      <c r="N1867" s="12">
        <f>VLOOKUP(I1867, Product!$A$2:$I$501,8,FALSE)</f>
        <v>447.43</v>
      </c>
      <c r="O1867" s="12">
        <f>VLOOKUP(I1867, Product!$A$2:$I$501,9,FALSE)</f>
        <v>191</v>
      </c>
      <c r="P1867" s="11" t="s">
        <v>1804</v>
      </c>
      <c r="Q1867" s="11" t="str">
        <f>VLOOKUP(P1867,Store_Dim!$A$2:$E$21,2,FALSE)</f>
        <v>Frederick-Wright</v>
      </c>
      <c r="R1867" s="11" t="str">
        <f>VLOOKUP(P1867,Store_Dim!$A$2:$E$21,3,FALSE)</f>
        <v>West</v>
      </c>
      <c r="S1867" s="11" t="str">
        <f>VLOOKUP(P1867,Store_Dim!$A$2:$E$21,4,FALSE)</f>
        <v>New Jimmymouth</v>
      </c>
      <c r="T1867" s="11" t="str">
        <f>VLOOKUP(P1867,Store_Dim!$A$2:$E$21,5,FALSE)</f>
        <v>Flagship</v>
      </c>
      <c r="U1867" s="11" t="s">
        <v>2704</v>
      </c>
      <c r="V1867" s="14">
        <f>VLOOKUP(Table1[[#This Row],[Sales_ID]],Sales!$A$2:$O$2001,2,FALSE)</f>
        <v>45593</v>
      </c>
      <c r="W1867" s="15">
        <f>VLOOKUP(Table1[[#This Row],[Sales_ID]],Sales!$A$2:$O$2001,12,FALSE)</f>
        <v>1</v>
      </c>
      <c r="X1867" s="16" t="str">
        <f>TEXT(VLOOKUP(Table1[[#This Row],[Sales_ID]],Sales!$A$2:$O$2001,13,FALSE),"₹#,##0")</f>
        <v>₹553</v>
      </c>
      <c r="Y1867" s="51">
        <f>VLOOKUP(Table1[[#This Row],[Sales_ID]],Sales!$A$2:$O$2001,14,FALSE)</f>
        <v>0.21</v>
      </c>
      <c r="Z1867" s="11" t="str">
        <f>VLOOKUP(Table1[[#This Row],[Sales_ID]],Sales!$A$2:$O$2001,10,FALSE)</f>
        <v>PayPal</v>
      </c>
      <c r="AA1867" s="50">
        <f>VLOOKUP(Table1[[#This Row],[Sales_ID]],Sales!$A$2:$O$2001,15,FALSE)</f>
        <v>437.17020000000002</v>
      </c>
    </row>
    <row r="1868" spans="1:27" x14ac:dyDescent="0.3">
      <c r="A1868" s="11" t="s">
        <v>535</v>
      </c>
      <c r="B1868" s="11" t="str">
        <f>PROPER(VLOOKUP(A1868,Customer!$A$2:$J$501,9,FALSE))</f>
        <v>John Lawson</v>
      </c>
      <c r="C1868" s="11" t="str">
        <f>PROPER(VLOOKUP(A1868,Customer!$A$2:$H$501,3,FALSE))</f>
        <v>41</v>
      </c>
      <c r="D1868" s="11" t="str">
        <f>PROPER(VLOOKUP(A1868,Customer!$A$2:$H$501,4,FALSE))</f>
        <v>Female</v>
      </c>
      <c r="E1868" s="11" t="str">
        <f>PROPER(VLOOKUP(A1868,Customer!$A$2:$H$501,5,FALSE))</f>
        <v>New Juliemouth</v>
      </c>
      <c r="F1868" s="11" t="str">
        <f>PROPER(VLOOKUP(A1868,Customer!$A$2:$H$501,6,FALSE))</f>
        <v>North Carolina</v>
      </c>
      <c r="G1868" s="11" t="str">
        <f>VLOOKUP(A1868,Customer!$A$2:$H$501,7,FALSE)</f>
        <v>USA</v>
      </c>
      <c r="H1868" s="11" t="str">
        <f>PROPER(VLOOKUP(A1868,Customer!$A$1:$J$501,10,FALSE))</f>
        <v>Platinum</v>
      </c>
      <c r="I1868" s="11" t="s">
        <v>1718</v>
      </c>
      <c r="J1868" s="11" t="str">
        <f>VLOOKUP(I1868, Product!$A$2:$H$501, 2,FALSE)</f>
        <v>Women's Beanie Hat</v>
      </c>
      <c r="K1868" s="11" t="str">
        <f>VLOOKUP(I1868,Product!$A$2:$H$501,3,FALSE)</f>
        <v>Clothing</v>
      </c>
      <c r="L1868" s="11" t="str">
        <f>VLOOKUP(I1868, Product!$A$2:$H$501, 4,FALSE)</f>
        <v>Accessories</v>
      </c>
      <c r="M1868" s="11" t="str">
        <f>VLOOKUP(I1868, Product!$A$2:$H$501,5,FALSE)</f>
        <v>Richardson-Carrillo</v>
      </c>
      <c r="N1868" s="12">
        <f>VLOOKUP(I1868, Product!$A$2:$I$501,8,FALSE)</f>
        <v>119.57</v>
      </c>
      <c r="O1868" s="12">
        <f>VLOOKUP(I1868, Product!$A$2:$I$501,9,FALSE)</f>
        <v>210</v>
      </c>
      <c r="P1868" s="11" t="s">
        <v>1797</v>
      </c>
      <c r="Q1868" s="11" t="str">
        <f>VLOOKUP(P1868,Store_Dim!$A$2:$E$21,2,FALSE)</f>
        <v>Gardner, Humphrey and Contreras</v>
      </c>
      <c r="R1868" s="11" t="str">
        <f>VLOOKUP(P1868,Store_Dim!$A$2:$E$21,3,FALSE)</f>
        <v>East</v>
      </c>
      <c r="S1868" s="11" t="str">
        <f>VLOOKUP(P1868,Store_Dim!$A$2:$E$21,4,FALSE)</f>
        <v>Johnsonville</v>
      </c>
      <c r="T1868" s="11" t="str">
        <f>VLOOKUP(P1868,Store_Dim!$A$2:$E$21,5,FALSE)</f>
        <v>Flagship</v>
      </c>
      <c r="U1868" s="11" t="s">
        <v>2705</v>
      </c>
      <c r="V1868" s="14">
        <f>VLOOKUP(Table1[[#This Row],[Sales_ID]],Sales!$A$2:$O$2001,2,FALSE)</f>
        <v>45281</v>
      </c>
      <c r="W1868" s="15">
        <f>VLOOKUP(Table1[[#This Row],[Sales_ID]],Sales!$A$2:$O$2001,12,FALSE)</f>
        <v>2</v>
      </c>
      <c r="X1868" s="16" t="str">
        <f>TEXT(VLOOKUP(Table1[[#This Row],[Sales_ID]],Sales!$A$2:$O$2001,13,FALSE),"₹#,##0")</f>
        <v>₹652</v>
      </c>
      <c r="Y1868" s="51">
        <f>VLOOKUP(Table1[[#This Row],[Sales_ID]],Sales!$A$2:$O$2001,14,FALSE)</f>
        <v>0.16</v>
      </c>
      <c r="Z1868" s="11" t="str">
        <f>VLOOKUP(Table1[[#This Row],[Sales_ID]],Sales!$A$2:$O$2001,10,FALSE)</f>
        <v>COD</v>
      </c>
      <c r="AA1868" s="50">
        <f>VLOOKUP(Table1[[#This Row],[Sales_ID]],Sales!$A$2:$O$2001,15,FALSE)</f>
        <v>1095.864</v>
      </c>
    </row>
    <row r="1869" spans="1:27" x14ac:dyDescent="0.3">
      <c r="A1869" s="11" t="s">
        <v>604</v>
      </c>
      <c r="B1869" s="11" t="str">
        <f>PROPER(VLOOKUP(A1869,Customer!$A$2:$J$501,9,FALSE))</f>
        <v>Mario Jacobs</v>
      </c>
      <c r="C1869" s="11" t="str">
        <f>PROPER(VLOOKUP(A1869,Customer!$A$2:$H$501,3,FALSE))</f>
        <v>18</v>
      </c>
      <c r="D1869" s="11" t="str">
        <f>PROPER(VLOOKUP(A1869,Customer!$A$2:$H$501,4,FALSE))</f>
        <v>Male</v>
      </c>
      <c r="E1869" s="11" t="str">
        <f>PROPER(VLOOKUP(A1869,Customer!$A$2:$H$501,5,FALSE))</f>
        <v>Port James</v>
      </c>
      <c r="F1869" s="11" t="str">
        <f>PROPER(VLOOKUP(A1869,Customer!$A$2:$H$501,6,FALSE))</f>
        <v>New York</v>
      </c>
      <c r="G1869" s="11" t="str">
        <f>VLOOKUP(A1869,Customer!$A$2:$H$501,7,FALSE)</f>
        <v>USA</v>
      </c>
      <c r="H1869" s="11" t="str">
        <f>PROPER(VLOOKUP(A1869,Customer!$A$1:$J$501,10,FALSE))</f>
        <v>Platinum</v>
      </c>
      <c r="I1869" s="11" t="s">
        <v>1624</v>
      </c>
      <c r="J1869" s="11" t="str">
        <f>VLOOKUP(I1869, Product!$A$2:$H$501, 2,FALSE)</f>
        <v>Sports Water Hydration Pack</v>
      </c>
      <c r="K1869" s="11" t="str">
        <f>VLOOKUP(I1869,Product!$A$2:$H$501,3,FALSE)</f>
        <v>Sports</v>
      </c>
      <c r="L1869" s="11" t="str">
        <f>VLOOKUP(I1869, Product!$A$2:$H$501, 4,FALSE)</f>
        <v>Outdoor</v>
      </c>
      <c r="M1869" s="11" t="str">
        <f>VLOOKUP(I1869, Product!$A$2:$H$501,5,FALSE)</f>
        <v>Sims-Smith</v>
      </c>
      <c r="N1869" s="12">
        <f>VLOOKUP(I1869, Product!$A$2:$I$501,8,FALSE)</f>
        <v>135.61000000000001</v>
      </c>
      <c r="O1869" s="12">
        <f>VLOOKUP(I1869, Product!$A$2:$I$501,9,FALSE)</f>
        <v>394</v>
      </c>
      <c r="P1869" s="11" t="s">
        <v>1752</v>
      </c>
      <c r="Q1869" s="11" t="str">
        <f>VLOOKUP(P1869,Store_Dim!$A$2:$E$21,2,FALSE)</f>
        <v>Rivera-Warner</v>
      </c>
      <c r="R1869" s="11" t="str">
        <f>VLOOKUP(P1869,Store_Dim!$A$2:$E$21,3,FALSE)</f>
        <v>East</v>
      </c>
      <c r="S1869" s="11" t="str">
        <f>VLOOKUP(P1869,Store_Dim!$A$2:$E$21,4,FALSE)</f>
        <v>Washingtonfurt</v>
      </c>
      <c r="T1869" s="11" t="str">
        <f>VLOOKUP(P1869,Store_Dim!$A$2:$E$21,5,FALSE)</f>
        <v>Flagship</v>
      </c>
      <c r="U1869" s="11" t="s">
        <v>1914</v>
      </c>
      <c r="V1869" s="14">
        <f>VLOOKUP(Table1[[#This Row],[Sales_ID]],Sales!$A$2:$O$2001,2,FALSE)</f>
        <v>45588</v>
      </c>
      <c r="W1869" s="15">
        <f>VLOOKUP(Table1[[#This Row],[Sales_ID]],Sales!$A$2:$O$2001,12,FALSE)</f>
        <v>2</v>
      </c>
      <c r="X1869" s="16" t="str">
        <f>TEXT(VLOOKUP(Table1[[#This Row],[Sales_ID]],Sales!$A$2:$O$2001,13,FALSE),"₹#,##0")</f>
        <v>₹218</v>
      </c>
      <c r="Y1869" s="51">
        <f>VLOOKUP(Table1[[#This Row],[Sales_ID]],Sales!$A$2:$O$2001,14,FALSE)</f>
        <v>0.14000000000000001</v>
      </c>
      <c r="Z1869" s="11" t="str">
        <f>VLOOKUP(Table1[[#This Row],[Sales_ID]],Sales!$A$2:$O$2001,10,FALSE)</f>
        <v>PayPal</v>
      </c>
      <c r="AA1869" s="50">
        <f>VLOOKUP(Table1[[#This Row],[Sales_ID]],Sales!$A$2:$O$2001,15,FALSE)</f>
        <v>374.66759999999999</v>
      </c>
    </row>
    <row r="1870" spans="1:27" x14ac:dyDescent="0.3">
      <c r="A1870" s="11" t="s">
        <v>422</v>
      </c>
      <c r="B1870" s="11" t="str">
        <f>PROPER(VLOOKUP(A1870,Customer!$A$2:$J$501,9,FALSE))</f>
        <v>Michael Chang</v>
      </c>
      <c r="C1870" s="11" t="str">
        <f>PROPER(VLOOKUP(A1870,Customer!$A$2:$H$501,3,FALSE))</f>
        <v>50</v>
      </c>
      <c r="D1870" s="11" t="str">
        <f>PROPER(VLOOKUP(A1870,Customer!$A$2:$H$501,4,FALSE))</f>
        <v>Male</v>
      </c>
      <c r="E1870" s="11" t="str">
        <f>PROPER(VLOOKUP(A1870,Customer!$A$2:$H$501,5,FALSE))</f>
        <v>Kathrynport</v>
      </c>
      <c r="F1870" s="11" t="str">
        <f>PROPER(VLOOKUP(A1870,Customer!$A$2:$H$501,6,FALSE))</f>
        <v>North Carolina</v>
      </c>
      <c r="G1870" s="11" t="str">
        <f>VLOOKUP(A1870,Customer!$A$2:$H$501,7,FALSE)</f>
        <v>USA</v>
      </c>
      <c r="H1870" s="11" t="str">
        <f>PROPER(VLOOKUP(A1870,Customer!$A$1:$J$501,10,FALSE))</f>
        <v>Platinum</v>
      </c>
      <c r="I1870" s="11" t="s">
        <v>1632</v>
      </c>
      <c r="J1870" s="11" t="str">
        <f>VLOOKUP(I1870, Product!$A$2:$H$501, 2,FALSE)</f>
        <v>Smart Home WiFi Camera</v>
      </c>
      <c r="K1870" s="11" t="str">
        <f>VLOOKUP(I1870,Product!$A$2:$H$501,3,FALSE)</f>
        <v>Electronics</v>
      </c>
      <c r="L1870" s="11" t="str">
        <f>VLOOKUP(I1870, Product!$A$2:$H$501, 4,FALSE)</f>
        <v>Accessories</v>
      </c>
      <c r="M1870" s="11" t="str">
        <f>VLOOKUP(I1870, Product!$A$2:$H$501,5,FALSE)</f>
        <v>Holmes LLC</v>
      </c>
      <c r="N1870" s="12">
        <f>VLOOKUP(I1870, Product!$A$2:$I$501,8,FALSE)</f>
        <v>450.71</v>
      </c>
      <c r="O1870" s="12">
        <f>VLOOKUP(I1870, Product!$A$2:$I$501,9,FALSE)</f>
        <v>389</v>
      </c>
      <c r="P1870" s="11" t="s">
        <v>1786</v>
      </c>
      <c r="Q1870" s="11" t="str">
        <f>VLOOKUP(P1870,Store_Dim!$A$2:$E$21,2,FALSE)</f>
        <v>Moore, Padilla and Butler</v>
      </c>
      <c r="R1870" s="11" t="str">
        <f>VLOOKUP(P1870,Store_Dim!$A$2:$E$21,3,FALSE)</f>
        <v>South</v>
      </c>
      <c r="S1870" s="11" t="str">
        <f>VLOOKUP(P1870,Store_Dim!$A$2:$E$21,4,FALSE)</f>
        <v>East Johnstad</v>
      </c>
      <c r="T1870" s="11" t="str">
        <f>VLOOKUP(P1870,Store_Dim!$A$2:$E$21,5,FALSE)</f>
        <v>Flagship</v>
      </c>
      <c r="U1870" s="11" t="s">
        <v>2706</v>
      </c>
      <c r="V1870" s="14">
        <f>VLOOKUP(Table1[[#This Row],[Sales_ID]],Sales!$A$2:$O$2001,2,FALSE)</f>
        <v>45575</v>
      </c>
      <c r="W1870" s="15">
        <f>VLOOKUP(Table1[[#This Row],[Sales_ID]],Sales!$A$2:$O$2001,12,FALSE)</f>
        <v>4</v>
      </c>
      <c r="X1870" s="16" t="str">
        <f>TEXT(VLOOKUP(Table1[[#This Row],[Sales_ID]],Sales!$A$2:$O$2001,13,FALSE),"₹#,##0")</f>
        <v>₹194</v>
      </c>
      <c r="Y1870" s="51">
        <f>VLOOKUP(Table1[[#This Row],[Sales_ID]],Sales!$A$2:$O$2001,14,FALSE)</f>
        <v>0.18</v>
      </c>
      <c r="Z1870" s="11" t="str">
        <f>VLOOKUP(Table1[[#This Row],[Sales_ID]],Sales!$A$2:$O$2001,10,FALSE)</f>
        <v>COD</v>
      </c>
      <c r="AA1870" s="50">
        <f>VLOOKUP(Table1[[#This Row],[Sales_ID]],Sales!$A$2:$O$2001,15,FALSE)</f>
        <v>637.50080000000014</v>
      </c>
    </row>
    <row r="1871" spans="1:27" x14ac:dyDescent="0.3">
      <c r="A1871" s="11" t="s">
        <v>514</v>
      </c>
      <c r="B1871" s="11" t="str">
        <f>PROPER(VLOOKUP(A1871,Customer!$A$2:$J$501,9,FALSE))</f>
        <v>Joseph Faulkner</v>
      </c>
      <c r="C1871" s="11" t="str">
        <f>PROPER(VLOOKUP(A1871,Customer!$A$2:$H$501,3,FALSE))</f>
        <v>31</v>
      </c>
      <c r="D1871" s="11" t="str">
        <f>PROPER(VLOOKUP(A1871,Customer!$A$2:$H$501,4,FALSE))</f>
        <v>Male</v>
      </c>
      <c r="E1871" s="11" t="str">
        <f>PROPER(VLOOKUP(A1871,Customer!$A$2:$H$501,5,FALSE))</f>
        <v>New Leahfurt</v>
      </c>
      <c r="F1871" s="11" t="str">
        <f>PROPER(VLOOKUP(A1871,Customer!$A$2:$H$501,6,FALSE))</f>
        <v>North Dakota</v>
      </c>
      <c r="G1871" s="11" t="str">
        <f>VLOOKUP(A1871,Customer!$A$2:$H$501,7,FALSE)</f>
        <v>USA</v>
      </c>
      <c r="H1871" s="11" t="str">
        <f>PROPER(VLOOKUP(A1871,Customer!$A$1:$J$501,10,FALSE))</f>
        <v>Bronze</v>
      </c>
      <c r="I1871" s="11" t="s">
        <v>1732</v>
      </c>
      <c r="J1871" s="11" t="str">
        <f>VLOOKUP(I1871, Product!$A$2:$H$501, 2,FALSE)</f>
        <v>Microwave Oven</v>
      </c>
      <c r="K1871" s="11" t="str">
        <f>VLOOKUP(I1871,Product!$A$2:$H$501,3,FALSE)</f>
        <v>Home</v>
      </c>
      <c r="L1871" s="11" t="str">
        <f>VLOOKUP(I1871, Product!$A$2:$H$501, 4,FALSE)</f>
        <v>Appliances</v>
      </c>
      <c r="M1871" s="11" t="str">
        <f>VLOOKUP(I1871, Product!$A$2:$H$501,5,FALSE)</f>
        <v>Green, Powell and Palmer</v>
      </c>
      <c r="N1871" s="12">
        <f>VLOOKUP(I1871, Product!$A$2:$I$501,8,FALSE)</f>
        <v>447.43</v>
      </c>
      <c r="O1871" s="12">
        <f>VLOOKUP(I1871, Product!$A$2:$I$501,9,FALSE)</f>
        <v>191</v>
      </c>
      <c r="P1871" s="11" t="s">
        <v>1757</v>
      </c>
      <c r="Q1871" s="11" t="str">
        <f>VLOOKUP(P1871,Store_Dim!$A$2:$E$21,2,FALSE)</f>
        <v>Martinez, Adkins and Johnson</v>
      </c>
      <c r="R1871" s="11" t="str">
        <f>VLOOKUP(P1871,Store_Dim!$A$2:$E$21,3,FALSE)</f>
        <v>North</v>
      </c>
      <c r="S1871" s="11" t="str">
        <f>VLOOKUP(P1871,Store_Dim!$A$2:$E$21,4,FALSE)</f>
        <v>Danielmouth</v>
      </c>
      <c r="T1871" s="11" t="str">
        <f>VLOOKUP(P1871,Store_Dim!$A$2:$E$21,5,FALSE)</f>
        <v>Flagship</v>
      </c>
      <c r="U1871" s="11" t="s">
        <v>2707</v>
      </c>
      <c r="V1871" s="14">
        <f>VLOOKUP(Table1[[#This Row],[Sales_ID]],Sales!$A$2:$O$2001,2,FALSE)</f>
        <v>45660</v>
      </c>
      <c r="W1871" s="15">
        <f>VLOOKUP(Table1[[#This Row],[Sales_ID]],Sales!$A$2:$O$2001,12,FALSE)</f>
        <v>3</v>
      </c>
      <c r="X1871" s="16" t="str">
        <f>TEXT(VLOOKUP(Table1[[#This Row],[Sales_ID]],Sales!$A$2:$O$2001,13,FALSE),"₹#,##0")</f>
        <v>₹476</v>
      </c>
      <c r="Y1871" s="51">
        <f>VLOOKUP(Table1[[#This Row],[Sales_ID]],Sales!$A$2:$O$2001,14,FALSE)</f>
        <v>0.21</v>
      </c>
      <c r="Z1871" s="11" t="str">
        <f>VLOOKUP(Table1[[#This Row],[Sales_ID]],Sales!$A$2:$O$2001,10,FALSE)</f>
        <v>COD</v>
      </c>
      <c r="AA1871" s="50">
        <f>VLOOKUP(Table1[[#This Row],[Sales_ID]],Sales!$A$2:$O$2001,15,FALSE)</f>
        <v>1128.9969000000001</v>
      </c>
    </row>
    <row r="1872" spans="1:27" x14ac:dyDescent="0.3">
      <c r="A1872" s="11" t="s">
        <v>1142</v>
      </c>
      <c r="B1872" s="11" t="str">
        <f>PROPER(VLOOKUP(A1872,Customer!$A$2:$J$501,9,FALSE))</f>
        <v>Brandon Mcbride</v>
      </c>
      <c r="C1872" s="11" t="str">
        <f>PROPER(VLOOKUP(A1872,Customer!$A$2:$H$501,3,FALSE))</f>
        <v>63</v>
      </c>
      <c r="D1872" s="11" t="str">
        <f>PROPER(VLOOKUP(A1872,Customer!$A$2:$H$501,4,FALSE))</f>
        <v>Female</v>
      </c>
      <c r="E1872" s="11" t="str">
        <f>PROPER(VLOOKUP(A1872,Customer!$A$2:$H$501,5,FALSE))</f>
        <v>Kellyside</v>
      </c>
      <c r="F1872" s="11" t="str">
        <f>PROPER(VLOOKUP(A1872,Customer!$A$2:$H$501,6,FALSE))</f>
        <v>Alaska</v>
      </c>
      <c r="G1872" s="11" t="str">
        <f>VLOOKUP(A1872,Customer!$A$2:$H$501,7,FALSE)</f>
        <v>USA</v>
      </c>
      <c r="H1872" s="11" t="str">
        <f>PROPER(VLOOKUP(A1872,Customer!$A$1:$J$501,10,FALSE))</f>
        <v>Platinum</v>
      </c>
      <c r="I1872" s="11" t="s">
        <v>1628</v>
      </c>
      <c r="J1872" s="11" t="str">
        <f>VLOOKUP(I1872, Product!$A$2:$H$501, 2,FALSE)</f>
        <v>Noise-Canceling Headphones</v>
      </c>
      <c r="K1872" s="11" t="str">
        <f>VLOOKUP(I1872,Product!$A$2:$H$501,3,FALSE)</f>
        <v>Electronics</v>
      </c>
      <c r="L1872" s="11" t="str">
        <f>VLOOKUP(I1872, Product!$A$2:$H$501, 4,FALSE)</f>
        <v>Audio</v>
      </c>
      <c r="M1872" s="11" t="str">
        <f>VLOOKUP(I1872, Product!$A$2:$H$501,5,FALSE)</f>
        <v>Taylor-Hart</v>
      </c>
      <c r="N1872" s="12">
        <f>VLOOKUP(I1872, Product!$A$2:$I$501,8,FALSE)</f>
        <v>38.520000000000003</v>
      </c>
      <c r="O1872" s="12">
        <f>VLOOKUP(I1872, Product!$A$2:$I$501,9,FALSE)</f>
        <v>378</v>
      </c>
      <c r="P1872" s="11" t="s">
        <v>1773</v>
      </c>
      <c r="Q1872" s="11" t="str">
        <f>VLOOKUP(P1872,Store_Dim!$A$2:$E$21,2,FALSE)</f>
        <v>Gray Ltd</v>
      </c>
      <c r="R1872" s="11" t="str">
        <f>VLOOKUP(P1872,Store_Dim!$A$2:$E$21,3,FALSE)</f>
        <v>North</v>
      </c>
      <c r="S1872" s="11" t="str">
        <f>VLOOKUP(P1872,Store_Dim!$A$2:$E$21,4,FALSE)</f>
        <v>New Michaelchester</v>
      </c>
      <c r="T1872" s="11" t="str">
        <f>VLOOKUP(P1872,Store_Dim!$A$2:$E$21,5,FALSE)</f>
        <v>Outlet</v>
      </c>
      <c r="U1872" s="11" t="s">
        <v>2708</v>
      </c>
      <c r="V1872" s="14">
        <f>VLOOKUP(Table1[[#This Row],[Sales_ID]],Sales!$A$2:$O$2001,2,FALSE)</f>
        <v>45360</v>
      </c>
      <c r="W1872" s="15">
        <f>VLOOKUP(Table1[[#This Row],[Sales_ID]],Sales!$A$2:$O$2001,12,FALSE)</f>
        <v>3</v>
      </c>
      <c r="X1872" s="16" t="str">
        <f>TEXT(VLOOKUP(Table1[[#This Row],[Sales_ID]],Sales!$A$2:$O$2001,13,FALSE),"₹#,##0")</f>
        <v>₹175</v>
      </c>
      <c r="Y1872" s="51">
        <f>VLOOKUP(Table1[[#This Row],[Sales_ID]],Sales!$A$2:$O$2001,14,FALSE)</f>
        <v>0</v>
      </c>
      <c r="Z1872" s="11" t="str">
        <f>VLOOKUP(Table1[[#This Row],[Sales_ID]],Sales!$A$2:$O$2001,10,FALSE)</f>
        <v>PayPal</v>
      </c>
      <c r="AA1872" s="50">
        <f>VLOOKUP(Table1[[#This Row],[Sales_ID]],Sales!$A$2:$O$2001,15,FALSE)</f>
        <v>523.71</v>
      </c>
    </row>
    <row r="1873" spans="1:27" x14ac:dyDescent="0.3">
      <c r="A1873" s="11" t="s">
        <v>414</v>
      </c>
      <c r="B1873" s="11" t="str">
        <f>PROPER(VLOOKUP(A1873,Customer!$A$2:$J$501,9,FALSE))</f>
        <v>Michael Jones</v>
      </c>
      <c r="C1873" s="11" t="str">
        <f>PROPER(VLOOKUP(A1873,Customer!$A$2:$H$501,3,FALSE))</f>
        <v>40</v>
      </c>
      <c r="D1873" s="11" t="str">
        <f>PROPER(VLOOKUP(A1873,Customer!$A$2:$H$501,4,FALSE))</f>
        <v>Male</v>
      </c>
      <c r="E1873" s="11" t="str">
        <f>PROPER(VLOOKUP(A1873,Customer!$A$2:$H$501,5,FALSE))</f>
        <v>North Edwardton</v>
      </c>
      <c r="F1873" s="11" t="str">
        <f>PROPER(VLOOKUP(A1873,Customer!$A$2:$H$501,6,FALSE))</f>
        <v>Tennessee</v>
      </c>
      <c r="G1873" s="11" t="str">
        <f>VLOOKUP(A1873,Customer!$A$2:$H$501,7,FALSE)</f>
        <v>USA</v>
      </c>
      <c r="H1873" s="11" t="str">
        <f>PROPER(VLOOKUP(A1873,Customer!$A$1:$J$501,10,FALSE))</f>
        <v>Bronze</v>
      </c>
      <c r="I1873" s="11" t="s">
        <v>1718</v>
      </c>
      <c r="J1873" s="11" t="str">
        <f>VLOOKUP(I1873, Product!$A$2:$H$501, 2,FALSE)</f>
        <v>Women's Beanie Hat</v>
      </c>
      <c r="K1873" s="11" t="str">
        <f>VLOOKUP(I1873,Product!$A$2:$H$501,3,FALSE)</f>
        <v>Clothing</v>
      </c>
      <c r="L1873" s="11" t="str">
        <f>VLOOKUP(I1873, Product!$A$2:$H$501, 4,FALSE)</f>
        <v>Accessories</v>
      </c>
      <c r="M1873" s="11" t="str">
        <f>VLOOKUP(I1873, Product!$A$2:$H$501,5,FALSE)</f>
        <v>Richardson-Carrillo</v>
      </c>
      <c r="N1873" s="12">
        <f>VLOOKUP(I1873, Product!$A$2:$I$501,8,FALSE)</f>
        <v>119.57</v>
      </c>
      <c r="O1873" s="12">
        <f>VLOOKUP(I1873, Product!$A$2:$I$501,9,FALSE)</f>
        <v>210</v>
      </c>
      <c r="P1873" s="11" t="s">
        <v>1752</v>
      </c>
      <c r="Q1873" s="11" t="str">
        <f>VLOOKUP(P1873,Store_Dim!$A$2:$E$21,2,FALSE)</f>
        <v>Rivera-Warner</v>
      </c>
      <c r="R1873" s="11" t="str">
        <f>VLOOKUP(P1873,Store_Dim!$A$2:$E$21,3,FALSE)</f>
        <v>East</v>
      </c>
      <c r="S1873" s="11" t="str">
        <f>VLOOKUP(P1873,Store_Dim!$A$2:$E$21,4,FALSE)</f>
        <v>Washingtonfurt</v>
      </c>
      <c r="T1873" s="11" t="str">
        <f>VLOOKUP(P1873,Store_Dim!$A$2:$E$21,5,FALSE)</f>
        <v>Flagship</v>
      </c>
      <c r="U1873" s="11" t="s">
        <v>2709</v>
      </c>
      <c r="V1873" s="14">
        <f>VLOOKUP(Table1[[#This Row],[Sales_ID]],Sales!$A$2:$O$2001,2,FALSE)</f>
        <v>45526</v>
      </c>
      <c r="W1873" s="15">
        <f>VLOOKUP(Table1[[#This Row],[Sales_ID]],Sales!$A$2:$O$2001,12,FALSE)</f>
        <v>3</v>
      </c>
      <c r="X1873" s="16" t="str">
        <f>TEXT(VLOOKUP(Table1[[#This Row],[Sales_ID]],Sales!$A$2:$O$2001,13,FALSE),"₹#,##0")</f>
        <v>₹762</v>
      </c>
      <c r="Y1873" s="51">
        <f>VLOOKUP(Table1[[#This Row],[Sales_ID]],Sales!$A$2:$O$2001,14,FALSE)</f>
        <v>0.02</v>
      </c>
      <c r="Z1873" s="11" t="str">
        <f>VLOOKUP(Table1[[#This Row],[Sales_ID]],Sales!$A$2:$O$2001,10,FALSE)</f>
        <v>PayPal</v>
      </c>
      <c r="AA1873" s="50">
        <f>VLOOKUP(Table1[[#This Row],[Sales_ID]],Sales!$A$2:$O$2001,15,FALSE)</f>
        <v>2240.2800000000002</v>
      </c>
    </row>
    <row r="1874" spans="1:27" x14ac:dyDescent="0.3">
      <c r="A1874" s="11" t="s">
        <v>1319</v>
      </c>
      <c r="B1874" s="11" t="str">
        <f>PROPER(VLOOKUP(A1874,Customer!$A$2:$J$501,9,FALSE))</f>
        <v>Bryce Hawkins</v>
      </c>
      <c r="C1874" s="11" t="str">
        <f>PROPER(VLOOKUP(A1874,Customer!$A$2:$H$501,3,FALSE))</f>
        <v>40</v>
      </c>
      <c r="D1874" s="11" t="str">
        <f>PROPER(VLOOKUP(A1874,Customer!$A$2:$H$501,4,FALSE))</f>
        <v>Male</v>
      </c>
      <c r="E1874" s="11" t="str">
        <f>PROPER(VLOOKUP(A1874,Customer!$A$2:$H$501,5,FALSE))</f>
        <v>Lake Monique</v>
      </c>
      <c r="F1874" s="11" t="str">
        <f>PROPER(VLOOKUP(A1874,Customer!$A$2:$H$501,6,FALSE))</f>
        <v>Utah</v>
      </c>
      <c r="G1874" s="11" t="str">
        <f>VLOOKUP(A1874,Customer!$A$2:$H$501,7,FALSE)</f>
        <v>USA</v>
      </c>
      <c r="H1874" s="11" t="str">
        <f>PROPER(VLOOKUP(A1874,Customer!$A$1:$J$501,10,FALSE))</f>
        <v>Bronze</v>
      </c>
      <c r="I1874" s="11" t="s">
        <v>1692</v>
      </c>
      <c r="J1874" s="11" t="str">
        <f>VLOOKUP(I1874, Product!$A$2:$H$501, 2,FALSE)</f>
        <v>Professional Jump Rope</v>
      </c>
      <c r="K1874" s="11" t="str">
        <f>VLOOKUP(I1874,Product!$A$2:$H$501,3,FALSE)</f>
        <v>Sports</v>
      </c>
      <c r="L1874" s="11" t="str">
        <f>VLOOKUP(I1874, Product!$A$2:$H$501, 4,FALSE)</f>
        <v>Fitness</v>
      </c>
      <c r="M1874" s="11" t="str">
        <f>VLOOKUP(I1874, Product!$A$2:$H$501,5,FALSE)</f>
        <v>Davis PLC</v>
      </c>
      <c r="N1874" s="12">
        <f>VLOOKUP(I1874, Product!$A$2:$I$501,8,FALSE)</f>
        <v>477.61</v>
      </c>
      <c r="O1874" s="12">
        <f>VLOOKUP(I1874, Product!$A$2:$I$501,9,FALSE)</f>
        <v>300</v>
      </c>
      <c r="P1874" s="11" t="s">
        <v>1813</v>
      </c>
      <c r="Q1874" s="11" t="str">
        <f>VLOOKUP(P1874,Store_Dim!$A$2:$E$21,2,FALSE)</f>
        <v>Mann-Austin</v>
      </c>
      <c r="R1874" s="11" t="str">
        <f>VLOOKUP(P1874,Store_Dim!$A$2:$E$21,3,FALSE)</f>
        <v>East</v>
      </c>
      <c r="S1874" s="11" t="str">
        <f>VLOOKUP(P1874,Store_Dim!$A$2:$E$21,4,FALSE)</f>
        <v>Vasquezborough</v>
      </c>
      <c r="T1874" s="11" t="str">
        <f>VLOOKUP(P1874,Store_Dim!$A$2:$E$21,5,FALSE)</f>
        <v>Online</v>
      </c>
      <c r="U1874" s="11" t="s">
        <v>2710</v>
      </c>
      <c r="V1874" s="14">
        <f>VLOOKUP(Table1[[#This Row],[Sales_ID]],Sales!$A$2:$O$2001,2,FALSE)</f>
        <v>45395</v>
      </c>
      <c r="W1874" s="15">
        <f>VLOOKUP(Table1[[#This Row],[Sales_ID]],Sales!$A$2:$O$2001,12,FALSE)</f>
        <v>1</v>
      </c>
      <c r="X1874" s="16" t="str">
        <f>TEXT(VLOOKUP(Table1[[#This Row],[Sales_ID]],Sales!$A$2:$O$2001,13,FALSE),"₹#,##0")</f>
        <v>₹44</v>
      </c>
      <c r="Y1874" s="51">
        <f>VLOOKUP(Table1[[#This Row],[Sales_ID]],Sales!$A$2:$O$2001,14,FALSE)</f>
        <v>0.05</v>
      </c>
      <c r="Z1874" s="11" t="str">
        <f>VLOOKUP(Table1[[#This Row],[Sales_ID]],Sales!$A$2:$O$2001,10,FALSE)</f>
        <v>Credit Card</v>
      </c>
      <c r="AA1874" s="50">
        <f>VLOOKUP(Table1[[#This Row],[Sales_ID]],Sales!$A$2:$O$2001,15,FALSE)</f>
        <v>41.875999999999998</v>
      </c>
    </row>
    <row r="1875" spans="1:27" x14ac:dyDescent="0.3">
      <c r="A1875" s="11" t="s">
        <v>1521</v>
      </c>
      <c r="B1875" s="11" t="str">
        <f>PROPER(VLOOKUP(A1875,Customer!$A$2:$J$501,9,FALSE))</f>
        <v>James Berger</v>
      </c>
      <c r="C1875" s="11" t="str">
        <f>PROPER(VLOOKUP(A1875,Customer!$A$2:$H$501,3,FALSE))</f>
        <v>23</v>
      </c>
      <c r="D1875" s="11" t="str">
        <f>PROPER(VLOOKUP(A1875,Customer!$A$2:$H$501,4,FALSE))</f>
        <v>Female</v>
      </c>
      <c r="E1875" s="11" t="str">
        <f>PROPER(VLOOKUP(A1875,Customer!$A$2:$H$501,5,FALSE))</f>
        <v>Bryanmouth</v>
      </c>
      <c r="F1875" s="11" t="str">
        <f>PROPER(VLOOKUP(A1875,Customer!$A$2:$H$501,6,FALSE))</f>
        <v>Delaware</v>
      </c>
      <c r="G1875" s="11" t="str">
        <f>VLOOKUP(A1875,Customer!$A$2:$H$501,7,FALSE)</f>
        <v>USA</v>
      </c>
      <c r="H1875" s="11" t="str">
        <f>PROPER(VLOOKUP(A1875,Customer!$A$1:$J$501,10,FALSE))</f>
        <v>Bronze</v>
      </c>
      <c r="I1875" s="11" t="s">
        <v>1666</v>
      </c>
      <c r="J1875" s="11" t="str">
        <f>VLOOKUP(I1875, Product!$A$2:$H$501, 2,FALSE)</f>
        <v>Men's Hair Styling Gel</v>
      </c>
      <c r="K1875" s="11" t="str">
        <f>VLOOKUP(I1875,Product!$A$2:$H$501,3,FALSE)</f>
        <v>Beauty</v>
      </c>
      <c r="L1875" s="11" t="str">
        <f>VLOOKUP(I1875, Product!$A$2:$H$501, 4,FALSE)</f>
        <v>Haircare</v>
      </c>
      <c r="M1875" s="11" t="str">
        <f>VLOOKUP(I1875, Product!$A$2:$H$501,5,FALSE)</f>
        <v>Cline-Mccarthy</v>
      </c>
      <c r="N1875" s="12">
        <f>VLOOKUP(I1875, Product!$A$2:$I$501,8,FALSE)</f>
        <v>17.309999999999999</v>
      </c>
      <c r="O1875" s="12">
        <f>VLOOKUP(I1875, Product!$A$2:$I$501,9,FALSE)</f>
        <v>399</v>
      </c>
      <c r="P1875" s="11" t="s">
        <v>1797</v>
      </c>
      <c r="Q1875" s="11" t="str">
        <f>VLOOKUP(P1875,Store_Dim!$A$2:$E$21,2,FALSE)</f>
        <v>Gardner, Humphrey and Contreras</v>
      </c>
      <c r="R1875" s="11" t="str">
        <f>VLOOKUP(P1875,Store_Dim!$A$2:$E$21,3,FALSE)</f>
        <v>East</v>
      </c>
      <c r="S1875" s="11" t="str">
        <f>VLOOKUP(P1875,Store_Dim!$A$2:$E$21,4,FALSE)</f>
        <v>Johnsonville</v>
      </c>
      <c r="T1875" s="11" t="str">
        <f>VLOOKUP(P1875,Store_Dim!$A$2:$E$21,5,FALSE)</f>
        <v>Flagship</v>
      </c>
      <c r="U1875" s="11" t="s">
        <v>2711</v>
      </c>
      <c r="V1875" s="14">
        <f>VLOOKUP(Table1[[#This Row],[Sales_ID]],Sales!$A$2:$O$2001,2,FALSE)</f>
        <v>45466</v>
      </c>
      <c r="W1875" s="15">
        <f>VLOOKUP(Table1[[#This Row],[Sales_ID]],Sales!$A$2:$O$2001,12,FALSE)</f>
        <v>1</v>
      </c>
      <c r="X1875" s="16" t="str">
        <f>TEXT(VLOOKUP(Table1[[#This Row],[Sales_ID]],Sales!$A$2:$O$2001,13,FALSE),"₹#,##0")</f>
        <v>₹992</v>
      </c>
      <c r="Y1875" s="51">
        <f>VLOOKUP(Table1[[#This Row],[Sales_ID]],Sales!$A$2:$O$2001,14,FALSE)</f>
        <v>0.24</v>
      </c>
      <c r="Z1875" s="11" t="str">
        <f>VLOOKUP(Table1[[#This Row],[Sales_ID]],Sales!$A$2:$O$2001,10,FALSE)</f>
        <v>COD</v>
      </c>
      <c r="AA1875" s="50">
        <f>VLOOKUP(Table1[[#This Row],[Sales_ID]],Sales!$A$2:$O$2001,15,FALSE)</f>
        <v>754.20119999999997</v>
      </c>
    </row>
    <row r="1876" spans="1:27" x14ac:dyDescent="0.3">
      <c r="A1876" s="11" t="s">
        <v>657</v>
      </c>
      <c r="B1876" s="11" t="str">
        <f>PROPER(VLOOKUP(A1876,Customer!$A$2:$J$501,9,FALSE))</f>
        <v>Mary Boyd</v>
      </c>
      <c r="C1876" s="11" t="str">
        <f>PROPER(VLOOKUP(A1876,Customer!$A$2:$H$501,3,FALSE))</f>
        <v>25</v>
      </c>
      <c r="D1876" s="11" t="str">
        <f>PROPER(VLOOKUP(A1876,Customer!$A$2:$H$501,4,FALSE))</f>
        <v>Female</v>
      </c>
      <c r="E1876" s="11" t="str">
        <f>PROPER(VLOOKUP(A1876,Customer!$A$2:$H$501,5,FALSE))</f>
        <v>New Logan</v>
      </c>
      <c r="F1876" s="11" t="str">
        <f>PROPER(VLOOKUP(A1876,Customer!$A$2:$H$501,6,FALSE))</f>
        <v>Michigan</v>
      </c>
      <c r="G1876" s="11" t="str">
        <f>VLOOKUP(A1876,Customer!$A$2:$H$501,7,FALSE)</f>
        <v>USA</v>
      </c>
      <c r="H1876" s="11" t="str">
        <f>PROPER(VLOOKUP(A1876,Customer!$A$1:$J$501,10,FALSE))</f>
        <v>Bronze</v>
      </c>
      <c r="I1876" s="11" t="s">
        <v>1610</v>
      </c>
      <c r="J1876" s="11" t="str">
        <f>VLOOKUP(I1876, Product!$A$2:$H$501, 2,FALSE)</f>
        <v>Basketball</v>
      </c>
      <c r="K1876" s="11" t="str">
        <f>VLOOKUP(I1876,Product!$A$2:$H$501,3,FALSE)</f>
        <v>Sports</v>
      </c>
      <c r="L1876" s="11" t="str">
        <f>VLOOKUP(I1876, Product!$A$2:$H$501, 4,FALSE)</f>
        <v>Team Sports</v>
      </c>
      <c r="M1876" s="11" t="str">
        <f>VLOOKUP(I1876, Product!$A$2:$H$501,5,FALSE)</f>
        <v>Nolan-Snow</v>
      </c>
      <c r="N1876" s="12">
        <f>VLOOKUP(I1876, Product!$A$2:$I$501,8,FALSE)</f>
        <v>204.39</v>
      </c>
      <c r="O1876" s="12">
        <f>VLOOKUP(I1876, Product!$A$2:$I$501,9,FALSE)</f>
        <v>281</v>
      </c>
      <c r="P1876" s="11" t="s">
        <v>1789</v>
      </c>
      <c r="Q1876" s="11" t="str">
        <f>VLOOKUP(P1876,Store_Dim!$A$2:$E$21,2,FALSE)</f>
        <v>Hill, Wagner and Ballard</v>
      </c>
      <c r="R1876" s="11" t="str">
        <f>VLOOKUP(P1876,Store_Dim!$A$2:$E$21,3,FALSE)</f>
        <v>East</v>
      </c>
      <c r="S1876" s="11" t="str">
        <f>VLOOKUP(P1876,Store_Dim!$A$2:$E$21,4,FALSE)</f>
        <v>East Davidville</v>
      </c>
      <c r="T1876" s="11" t="str">
        <f>VLOOKUP(P1876,Store_Dim!$A$2:$E$21,5,FALSE)</f>
        <v>Online</v>
      </c>
      <c r="U1876" s="11" t="s">
        <v>2712</v>
      </c>
      <c r="V1876" s="14">
        <f>VLOOKUP(Table1[[#This Row],[Sales_ID]],Sales!$A$2:$O$2001,2,FALSE)</f>
        <v>45876</v>
      </c>
      <c r="W1876" s="15">
        <f>VLOOKUP(Table1[[#This Row],[Sales_ID]],Sales!$A$2:$O$2001,12,FALSE)</f>
        <v>3</v>
      </c>
      <c r="X1876" s="16" t="str">
        <f>TEXT(VLOOKUP(Table1[[#This Row],[Sales_ID]],Sales!$A$2:$O$2001,13,FALSE),"₹#,##0")</f>
        <v>₹465</v>
      </c>
      <c r="Y1876" s="51">
        <f>VLOOKUP(Table1[[#This Row],[Sales_ID]],Sales!$A$2:$O$2001,14,FALSE)</f>
        <v>0.28999999999999998</v>
      </c>
      <c r="Z1876" s="11" t="str">
        <f>VLOOKUP(Table1[[#This Row],[Sales_ID]],Sales!$A$2:$O$2001,10,FALSE)</f>
        <v>COD</v>
      </c>
      <c r="AA1876" s="50">
        <f>VLOOKUP(Table1[[#This Row],[Sales_ID]],Sales!$A$2:$O$2001,15,FALSE)</f>
        <v>991.30199999999979</v>
      </c>
    </row>
    <row r="1877" spans="1:27" x14ac:dyDescent="0.3">
      <c r="A1877" s="11" t="s">
        <v>1059</v>
      </c>
      <c r="B1877" s="11" t="str">
        <f>PROPER(VLOOKUP(A1877,Customer!$A$2:$J$501,9,FALSE))</f>
        <v>Carol Lewis</v>
      </c>
      <c r="C1877" s="11" t="str">
        <f>PROPER(VLOOKUP(A1877,Customer!$A$2:$H$501,3,FALSE))</f>
        <v>40</v>
      </c>
      <c r="D1877" s="11" t="str">
        <f>PROPER(VLOOKUP(A1877,Customer!$A$2:$H$501,4,FALSE))</f>
        <v>Female</v>
      </c>
      <c r="E1877" s="11" t="str">
        <f>PROPER(VLOOKUP(A1877,Customer!$A$2:$H$501,5,FALSE))</f>
        <v>Ryanport</v>
      </c>
      <c r="F1877" s="11" t="str">
        <f>PROPER(VLOOKUP(A1877,Customer!$A$2:$H$501,6,FALSE))</f>
        <v>North Carolina</v>
      </c>
      <c r="G1877" s="11" t="str">
        <f>VLOOKUP(A1877,Customer!$A$2:$H$501,7,FALSE)</f>
        <v>USA</v>
      </c>
      <c r="H1877" s="11" t="str">
        <f>PROPER(VLOOKUP(A1877,Customer!$A$1:$J$501,10,FALSE))</f>
        <v>Bronze</v>
      </c>
      <c r="I1877" s="11" t="s">
        <v>1580</v>
      </c>
      <c r="J1877" s="11" t="str">
        <f>VLOOKUP(I1877, Product!$A$2:$H$501, 2,FALSE)</f>
        <v>Beard Grooming Kit</v>
      </c>
      <c r="K1877" s="11" t="str">
        <f>VLOOKUP(I1877,Product!$A$2:$H$501,3,FALSE)</f>
        <v>Beauty</v>
      </c>
      <c r="L1877" s="11" t="str">
        <f>VLOOKUP(I1877, Product!$A$2:$H$501, 4,FALSE)</f>
        <v>Grooming</v>
      </c>
      <c r="M1877" s="11" t="str">
        <f>VLOOKUP(I1877, Product!$A$2:$H$501,5,FALSE)</f>
        <v>Erickson-Green</v>
      </c>
      <c r="N1877" s="12">
        <f>VLOOKUP(I1877, Product!$A$2:$I$501,8,FALSE)</f>
        <v>337.42</v>
      </c>
      <c r="O1877" s="12">
        <f>VLOOKUP(I1877, Product!$A$2:$I$501,9,FALSE)</f>
        <v>256</v>
      </c>
      <c r="P1877" s="11" t="s">
        <v>1789</v>
      </c>
      <c r="Q1877" s="11" t="str">
        <f>VLOOKUP(P1877,Store_Dim!$A$2:$E$21,2,FALSE)</f>
        <v>Hill, Wagner and Ballard</v>
      </c>
      <c r="R1877" s="11" t="str">
        <f>VLOOKUP(P1877,Store_Dim!$A$2:$E$21,3,FALSE)</f>
        <v>East</v>
      </c>
      <c r="S1877" s="11" t="str">
        <f>VLOOKUP(P1877,Store_Dim!$A$2:$E$21,4,FALSE)</f>
        <v>East Davidville</v>
      </c>
      <c r="T1877" s="11" t="str">
        <f>VLOOKUP(P1877,Store_Dim!$A$2:$E$21,5,FALSE)</f>
        <v>Online</v>
      </c>
      <c r="U1877" s="11" t="s">
        <v>2713</v>
      </c>
      <c r="V1877" s="14">
        <f>VLOOKUP(Table1[[#This Row],[Sales_ID]],Sales!$A$2:$O$2001,2,FALSE)</f>
        <v>45724</v>
      </c>
      <c r="W1877" s="15">
        <f>VLOOKUP(Table1[[#This Row],[Sales_ID]],Sales!$A$2:$O$2001,12,FALSE)</f>
        <v>2</v>
      </c>
      <c r="X1877" s="16" t="str">
        <f>TEXT(VLOOKUP(Table1[[#This Row],[Sales_ID]],Sales!$A$2:$O$2001,13,FALSE),"₹#,##0")</f>
        <v>₹694</v>
      </c>
      <c r="Y1877" s="51">
        <f>VLOOKUP(Table1[[#This Row],[Sales_ID]],Sales!$A$2:$O$2001,14,FALSE)</f>
        <v>0.15</v>
      </c>
      <c r="Z1877" s="11" t="str">
        <f>VLOOKUP(Table1[[#This Row],[Sales_ID]],Sales!$A$2:$O$2001,10,FALSE)</f>
        <v>PayPal</v>
      </c>
      <c r="AA1877" s="50">
        <f>VLOOKUP(Table1[[#This Row],[Sales_ID]],Sales!$A$2:$O$2001,15,FALSE)</f>
        <v>1179.1369999999999</v>
      </c>
    </row>
    <row r="1878" spans="1:27" x14ac:dyDescent="0.3">
      <c r="A1878" s="11" t="s">
        <v>1434</v>
      </c>
      <c r="B1878" s="11" t="str">
        <f>PROPER(VLOOKUP(A1878,Customer!$A$2:$J$501,9,FALSE))</f>
        <v>Ronald Ross</v>
      </c>
      <c r="C1878" s="11" t="str">
        <f>PROPER(VLOOKUP(A1878,Customer!$A$2:$H$501,3,FALSE))</f>
        <v>28</v>
      </c>
      <c r="D1878" s="11" t="str">
        <f>PROPER(VLOOKUP(A1878,Customer!$A$2:$H$501,4,FALSE))</f>
        <v>Female</v>
      </c>
      <c r="E1878" s="11" t="str">
        <f>PROPER(VLOOKUP(A1878,Customer!$A$2:$H$501,5,FALSE))</f>
        <v>Hartmanside</v>
      </c>
      <c r="F1878" s="11" t="str">
        <f>PROPER(VLOOKUP(A1878,Customer!$A$2:$H$501,6,FALSE))</f>
        <v>North Carolina</v>
      </c>
      <c r="G1878" s="11" t="str">
        <f>VLOOKUP(A1878,Customer!$A$2:$H$501,7,FALSE)</f>
        <v>USA</v>
      </c>
      <c r="H1878" s="11" t="str">
        <f>PROPER(VLOOKUP(A1878,Customer!$A$1:$J$501,10,FALSE))</f>
        <v>Silver</v>
      </c>
      <c r="I1878" s="11" t="s">
        <v>1682</v>
      </c>
      <c r="J1878" s="11" t="str">
        <f>VLOOKUP(I1878, Product!$A$2:$H$501, 2,FALSE)</f>
        <v>Smart LED Light Strip</v>
      </c>
      <c r="K1878" s="11" t="str">
        <f>VLOOKUP(I1878,Product!$A$2:$H$501,3,FALSE)</f>
        <v>Electronics</v>
      </c>
      <c r="L1878" s="11" t="str">
        <f>VLOOKUP(I1878, Product!$A$2:$H$501, 4,FALSE)</f>
        <v>Accessories</v>
      </c>
      <c r="M1878" s="11" t="str">
        <f>VLOOKUP(I1878, Product!$A$2:$H$501,5,FALSE)</f>
        <v>Flores-Davis</v>
      </c>
      <c r="N1878" s="12">
        <f>VLOOKUP(I1878, Product!$A$2:$I$501,8,FALSE)</f>
        <v>349.17</v>
      </c>
      <c r="O1878" s="12">
        <f>VLOOKUP(I1878, Product!$A$2:$I$501,9,FALSE)</f>
        <v>476</v>
      </c>
      <c r="P1878" s="11" t="s">
        <v>1782</v>
      </c>
      <c r="Q1878" s="11" t="str">
        <f>VLOOKUP(P1878,Store_Dim!$A$2:$E$21,2,FALSE)</f>
        <v>Bean, Jones and Park</v>
      </c>
      <c r="R1878" s="11" t="str">
        <f>VLOOKUP(P1878,Store_Dim!$A$2:$E$21,3,FALSE)</f>
        <v>West</v>
      </c>
      <c r="S1878" s="11" t="str">
        <f>VLOOKUP(P1878,Store_Dim!$A$2:$E$21,4,FALSE)</f>
        <v>Thompsonborough</v>
      </c>
      <c r="T1878" s="11" t="str">
        <f>VLOOKUP(P1878,Store_Dim!$A$2:$E$21,5,FALSE)</f>
        <v>Online</v>
      </c>
      <c r="U1878" s="11" t="s">
        <v>2714</v>
      </c>
      <c r="V1878" s="14">
        <f>VLOOKUP(Table1[[#This Row],[Sales_ID]],Sales!$A$2:$O$2001,2,FALSE)</f>
        <v>45801</v>
      </c>
      <c r="W1878" s="15">
        <f>VLOOKUP(Table1[[#This Row],[Sales_ID]],Sales!$A$2:$O$2001,12,FALSE)</f>
        <v>2</v>
      </c>
      <c r="X1878" s="16" t="str">
        <f>TEXT(VLOOKUP(Table1[[#This Row],[Sales_ID]],Sales!$A$2:$O$2001,13,FALSE),"₹#,##0")</f>
        <v>₹995</v>
      </c>
      <c r="Y1878" s="51">
        <f>VLOOKUP(Table1[[#This Row],[Sales_ID]],Sales!$A$2:$O$2001,14,FALSE)</f>
        <v>0.13</v>
      </c>
      <c r="Z1878" s="11" t="str">
        <f>VLOOKUP(Table1[[#This Row],[Sales_ID]],Sales!$A$2:$O$2001,10,FALSE)</f>
        <v>PayPal</v>
      </c>
      <c r="AA1878" s="50">
        <f>VLOOKUP(Table1[[#This Row],[Sales_ID]],Sales!$A$2:$O$2001,15,FALSE)</f>
        <v>1731.4914000000001</v>
      </c>
    </row>
    <row r="1879" spans="1:27" x14ac:dyDescent="0.3">
      <c r="A1879" s="11" t="s">
        <v>1190</v>
      </c>
      <c r="B1879" s="11" t="str">
        <f>PROPER(VLOOKUP(A1879,Customer!$A$2:$J$501,9,FALSE))</f>
        <v>Erika Padilla</v>
      </c>
      <c r="C1879" s="11" t="str">
        <f>PROPER(VLOOKUP(A1879,Customer!$A$2:$H$501,3,FALSE))</f>
        <v>50</v>
      </c>
      <c r="D1879" s="11" t="str">
        <f>PROPER(VLOOKUP(A1879,Customer!$A$2:$H$501,4,FALSE))</f>
        <v>Male</v>
      </c>
      <c r="E1879" s="11" t="str">
        <f>PROPER(VLOOKUP(A1879,Customer!$A$2:$H$501,5,FALSE))</f>
        <v>Andrewsland</v>
      </c>
      <c r="F1879" s="11" t="str">
        <f>PROPER(VLOOKUP(A1879,Customer!$A$2:$H$501,6,FALSE))</f>
        <v>Alabama</v>
      </c>
      <c r="G1879" s="11" t="str">
        <f>VLOOKUP(A1879,Customer!$A$2:$H$501,7,FALSE)</f>
        <v>USA</v>
      </c>
      <c r="H1879" s="11" t="str">
        <f>PROPER(VLOOKUP(A1879,Customer!$A$1:$J$501,10,FALSE))</f>
        <v>Silver</v>
      </c>
      <c r="I1879" s="11" t="s">
        <v>1594</v>
      </c>
      <c r="J1879" s="11" t="str">
        <f>VLOOKUP(I1879, Product!$A$2:$H$501, 2,FALSE)</f>
        <v>Men's Formal Shirt</v>
      </c>
      <c r="K1879" s="11" t="str">
        <f>VLOOKUP(I1879,Product!$A$2:$H$501,3,FALSE)</f>
        <v>Clothing</v>
      </c>
      <c r="L1879" s="11" t="str">
        <f>VLOOKUP(I1879, Product!$A$2:$H$501, 4,FALSE)</f>
        <v>Tops</v>
      </c>
      <c r="M1879" s="11" t="str">
        <f>VLOOKUP(I1879, Product!$A$2:$H$501,5,FALSE)</f>
        <v>Moon, Mora and Santos</v>
      </c>
      <c r="N1879" s="12">
        <f>VLOOKUP(I1879, Product!$A$2:$I$501,8,FALSE)</f>
        <v>265.73266666666666</v>
      </c>
      <c r="O1879" s="12">
        <f>VLOOKUP(I1879, Product!$A$2:$I$501,9,FALSE)</f>
        <v>360</v>
      </c>
      <c r="P1879" s="11" t="s">
        <v>1769</v>
      </c>
      <c r="Q1879" s="11" t="str">
        <f>VLOOKUP(P1879,Store_Dim!$A$2:$E$21,2,FALSE)</f>
        <v>Alexander Group</v>
      </c>
      <c r="R1879" s="11" t="str">
        <f>VLOOKUP(P1879,Store_Dim!$A$2:$E$21,3,FALSE)</f>
        <v>South</v>
      </c>
      <c r="S1879" s="11" t="str">
        <f>VLOOKUP(P1879,Store_Dim!$A$2:$E$21,4,FALSE)</f>
        <v>Port Sharon</v>
      </c>
      <c r="T1879" s="11" t="str">
        <f>VLOOKUP(P1879,Store_Dim!$A$2:$E$21,5,FALSE)</f>
        <v>Online</v>
      </c>
      <c r="U1879" s="11" t="s">
        <v>2715</v>
      </c>
      <c r="V1879" s="14">
        <f>VLOOKUP(Table1[[#This Row],[Sales_ID]],Sales!$A$2:$O$2001,2,FALSE)</f>
        <v>45749</v>
      </c>
      <c r="W1879" s="15">
        <f>VLOOKUP(Table1[[#This Row],[Sales_ID]],Sales!$A$2:$O$2001,12,FALSE)</f>
        <v>3</v>
      </c>
      <c r="X1879" s="16" t="str">
        <f>TEXT(VLOOKUP(Table1[[#This Row],[Sales_ID]],Sales!$A$2:$O$2001,13,FALSE),"₹#,##0")</f>
        <v>₹71</v>
      </c>
      <c r="Y1879" s="51">
        <f>VLOOKUP(Table1[[#This Row],[Sales_ID]],Sales!$A$2:$O$2001,14,FALSE)</f>
        <v>0.06</v>
      </c>
      <c r="Z1879" s="11" t="str">
        <f>VLOOKUP(Table1[[#This Row],[Sales_ID]],Sales!$A$2:$O$2001,10,FALSE)</f>
        <v>COD</v>
      </c>
      <c r="AA1879" s="50">
        <f>VLOOKUP(Table1[[#This Row],[Sales_ID]],Sales!$A$2:$O$2001,15,FALSE)</f>
        <v>200.1354</v>
      </c>
    </row>
    <row r="1880" spans="1:27" x14ac:dyDescent="0.3">
      <c r="A1880" s="11" t="s">
        <v>484</v>
      </c>
      <c r="B1880" s="11" t="str">
        <f>PROPER(VLOOKUP(A1880,Customer!$A$2:$J$501,9,FALSE))</f>
        <v>Carlos Skinner</v>
      </c>
      <c r="C1880" s="11" t="str">
        <f>PROPER(VLOOKUP(A1880,Customer!$A$2:$H$501,3,FALSE))</f>
        <v>46</v>
      </c>
      <c r="D1880" s="11" t="str">
        <f>PROPER(VLOOKUP(A1880,Customer!$A$2:$H$501,4,FALSE))</f>
        <v>Male</v>
      </c>
      <c r="E1880" s="11" t="str">
        <f>PROPER(VLOOKUP(A1880,Customer!$A$2:$H$501,5,FALSE))</f>
        <v>Dwaynemouth</v>
      </c>
      <c r="F1880" s="11" t="str">
        <f>PROPER(VLOOKUP(A1880,Customer!$A$2:$H$501,6,FALSE))</f>
        <v>Alabama</v>
      </c>
      <c r="G1880" s="11" t="str">
        <f>VLOOKUP(A1880,Customer!$A$2:$H$501,7,FALSE)</f>
        <v>USA</v>
      </c>
      <c r="H1880" s="11" t="str">
        <f>PROPER(VLOOKUP(A1880,Customer!$A$1:$J$501,10,FALSE))</f>
        <v>Bronze</v>
      </c>
      <c r="I1880" s="11" t="s">
        <v>1582</v>
      </c>
      <c r="J1880" s="11" t="str">
        <f>VLOOKUP(I1880, Product!$A$2:$H$501, 2,FALSE)</f>
        <v>Soccer Training Cone Set</v>
      </c>
      <c r="K1880" s="11" t="str">
        <f>VLOOKUP(I1880,Product!$A$2:$H$501,3,FALSE)</f>
        <v>Sports</v>
      </c>
      <c r="L1880" s="11" t="str">
        <f>VLOOKUP(I1880, Product!$A$2:$H$501, 4,FALSE)</f>
        <v>Accessories</v>
      </c>
      <c r="M1880" s="11" t="str">
        <f>VLOOKUP(I1880, Product!$A$2:$H$501,5,FALSE)</f>
        <v>Ford, Murphy and Wilson</v>
      </c>
      <c r="N1880" s="12">
        <f>VLOOKUP(I1880, Product!$A$2:$I$501,8,FALSE)</f>
        <v>144.53</v>
      </c>
      <c r="O1880" s="12">
        <f>VLOOKUP(I1880, Product!$A$2:$I$501,9,FALSE)</f>
        <v>367</v>
      </c>
      <c r="P1880" s="11" t="s">
        <v>1757</v>
      </c>
      <c r="Q1880" s="11" t="str">
        <f>VLOOKUP(P1880,Store_Dim!$A$2:$E$21,2,FALSE)</f>
        <v>Martinez, Adkins and Johnson</v>
      </c>
      <c r="R1880" s="11" t="str">
        <f>VLOOKUP(P1880,Store_Dim!$A$2:$E$21,3,FALSE)</f>
        <v>North</v>
      </c>
      <c r="S1880" s="11" t="str">
        <f>VLOOKUP(P1880,Store_Dim!$A$2:$E$21,4,FALSE)</f>
        <v>Danielmouth</v>
      </c>
      <c r="T1880" s="11" t="str">
        <f>VLOOKUP(P1880,Store_Dim!$A$2:$E$21,5,FALSE)</f>
        <v>Flagship</v>
      </c>
      <c r="U1880" s="11" t="s">
        <v>1915</v>
      </c>
      <c r="V1880" s="14">
        <f>VLOOKUP(Table1[[#This Row],[Sales_ID]],Sales!$A$2:$O$2001,2,FALSE)</f>
        <v>45848</v>
      </c>
      <c r="W1880" s="15">
        <f>VLOOKUP(Table1[[#This Row],[Sales_ID]],Sales!$A$2:$O$2001,12,FALSE)</f>
        <v>4</v>
      </c>
      <c r="X1880" s="16" t="str">
        <f>TEXT(VLOOKUP(Table1[[#This Row],[Sales_ID]],Sales!$A$2:$O$2001,13,FALSE),"₹#,##0")</f>
        <v>₹188</v>
      </c>
      <c r="Y1880" s="51">
        <f>VLOOKUP(Table1[[#This Row],[Sales_ID]],Sales!$A$2:$O$2001,14,FALSE)</f>
        <v>0.06</v>
      </c>
      <c r="Z1880" s="11" t="str">
        <f>VLOOKUP(Table1[[#This Row],[Sales_ID]],Sales!$A$2:$O$2001,10,FALSE)</f>
        <v>COD</v>
      </c>
      <c r="AA1880" s="50">
        <f>VLOOKUP(Table1[[#This Row],[Sales_ID]],Sales!$A$2:$O$2001,15,FALSE)</f>
        <v>705.78959999999995</v>
      </c>
    </row>
    <row r="1881" spans="1:27" x14ac:dyDescent="0.3">
      <c r="A1881" s="11" t="s">
        <v>396</v>
      </c>
      <c r="B1881" s="11" t="str">
        <f>PROPER(VLOOKUP(A1881,Customer!$A$2:$J$501,9,FALSE))</f>
        <v>Edward Hall</v>
      </c>
      <c r="C1881" s="11" t="str">
        <f>PROPER(VLOOKUP(A1881,Customer!$A$2:$H$501,3,FALSE))</f>
        <v>51</v>
      </c>
      <c r="D1881" s="11" t="str">
        <f>PROPER(VLOOKUP(A1881,Customer!$A$2:$H$501,4,FALSE))</f>
        <v>Male</v>
      </c>
      <c r="E1881" s="11" t="str">
        <f>PROPER(VLOOKUP(A1881,Customer!$A$2:$H$501,5,FALSE))</f>
        <v>New William</v>
      </c>
      <c r="F1881" s="11" t="str">
        <f>PROPER(VLOOKUP(A1881,Customer!$A$2:$H$501,6,FALSE))</f>
        <v>New Mexico</v>
      </c>
      <c r="G1881" s="11" t="str">
        <f>VLOOKUP(A1881,Customer!$A$2:$H$501,7,FALSE)</f>
        <v>USA</v>
      </c>
      <c r="H1881" s="11" t="str">
        <f>PROPER(VLOOKUP(A1881,Customer!$A$1:$J$501,10,FALSE))</f>
        <v>Gold</v>
      </c>
      <c r="I1881" s="11" t="s">
        <v>1714</v>
      </c>
      <c r="J1881" s="11" t="str">
        <f>VLOOKUP(I1881, Product!$A$2:$H$501, 2,FALSE)</f>
        <v>Hydrating Face Cleanser</v>
      </c>
      <c r="K1881" s="11" t="str">
        <f>VLOOKUP(I1881,Product!$A$2:$H$501,3,FALSE)</f>
        <v>Beauty</v>
      </c>
      <c r="L1881" s="11" t="str">
        <f>VLOOKUP(I1881, Product!$A$2:$H$501, 4,FALSE)</f>
        <v>Skincare</v>
      </c>
      <c r="M1881" s="11" t="str">
        <f>VLOOKUP(I1881, Product!$A$2:$H$501,5,FALSE)</f>
        <v>Butler Group</v>
      </c>
      <c r="N1881" s="12">
        <f>VLOOKUP(I1881, Product!$A$2:$I$501,8,FALSE)</f>
        <v>250.41615384615383</v>
      </c>
      <c r="O1881" s="12">
        <f>VLOOKUP(I1881, Product!$A$2:$I$501,9,FALSE)</f>
        <v>159</v>
      </c>
      <c r="P1881" s="11" t="s">
        <v>1786</v>
      </c>
      <c r="Q1881" s="11" t="str">
        <f>VLOOKUP(P1881,Store_Dim!$A$2:$E$21,2,FALSE)</f>
        <v>Moore, Padilla and Butler</v>
      </c>
      <c r="R1881" s="11" t="str">
        <f>VLOOKUP(P1881,Store_Dim!$A$2:$E$21,3,FALSE)</f>
        <v>South</v>
      </c>
      <c r="S1881" s="11" t="str">
        <f>VLOOKUP(P1881,Store_Dim!$A$2:$E$21,4,FALSE)</f>
        <v>East Johnstad</v>
      </c>
      <c r="T1881" s="11" t="str">
        <f>VLOOKUP(P1881,Store_Dim!$A$2:$E$21,5,FALSE)</f>
        <v>Flagship</v>
      </c>
      <c r="U1881" s="11" t="s">
        <v>2716</v>
      </c>
      <c r="V1881" s="14">
        <f>VLOOKUP(Table1[[#This Row],[Sales_ID]],Sales!$A$2:$O$2001,2,FALSE)</f>
        <v>45325</v>
      </c>
      <c r="W1881" s="15">
        <f>VLOOKUP(Table1[[#This Row],[Sales_ID]],Sales!$A$2:$O$2001,12,FALSE)</f>
        <v>3</v>
      </c>
      <c r="X1881" s="16" t="str">
        <f>TEXT(VLOOKUP(Table1[[#This Row],[Sales_ID]],Sales!$A$2:$O$2001,13,FALSE),"₹#,##0")</f>
        <v>₹470</v>
      </c>
      <c r="Y1881" s="51">
        <f>VLOOKUP(Table1[[#This Row],[Sales_ID]],Sales!$A$2:$O$2001,14,FALSE)</f>
        <v>0.16</v>
      </c>
      <c r="Z1881" s="11" t="str">
        <f>VLOOKUP(Table1[[#This Row],[Sales_ID]],Sales!$A$2:$O$2001,10,FALSE)</f>
        <v>Credit Card</v>
      </c>
      <c r="AA1881" s="50">
        <f>VLOOKUP(Table1[[#This Row],[Sales_ID]],Sales!$A$2:$O$2001,15,FALSE)</f>
        <v>1185.4584</v>
      </c>
    </row>
    <row r="1882" spans="1:27" x14ac:dyDescent="0.3">
      <c r="A1882" s="11" t="s">
        <v>990</v>
      </c>
      <c r="B1882" s="11" t="str">
        <f>PROPER(VLOOKUP(A1882,Customer!$A$2:$J$501,9,FALSE))</f>
        <v>Elizabeth Johnson</v>
      </c>
      <c r="C1882" s="11" t="str">
        <f>PROPER(VLOOKUP(A1882,Customer!$A$2:$H$501,3,FALSE))</f>
        <v>53</v>
      </c>
      <c r="D1882" s="11" t="str">
        <f>PROPER(VLOOKUP(A1882,Customer!$A$2:$H$501,4,FALSE))</f>
        <v>Female</v>
      </c>
      <c r="E1882" s="11" t="str">
        <f>PROPER(VLOOKUP(A1882,Customer!$A$2:$H$501,5,FALSE))</f>
        <v>Anitaland</v>
      </c>
      <c r="F1882" s="11" t="str">
        <f>PROPER(VLOOKUP(A1882,Customer!$A$2:$H$501,6,FALSE))</f>
        <v>Washington</v>
      </c>
      <c r="G1882" s="11" t="str">
        <f>VLOOKUP(A1882,Customer!$A$2:$H$501,7,FALSE)</f>
        <v>USA</v>
      </c>
      <c r="H1882" s="11" t="str">
        <f>PROPER(VLOOKUP(A1882,Customer!$A$1:$J$501,10,FALSE))</f>
        <v>Silver</v>
      </c>
      <c r="I1882" s="11" t="s">
        <v>1720</v>
      </c>
      <c r="J1882" s="11" t="str">
        <f>VLOOKUP(I1882, Product!$A$2:$H$501, 2,FALSE)</f>
        <v>Kitchen Cutting Board</v>
      </c>
      <c r="K1882" s="11" t="str">
        <f>VLOOKUP(I1882,Product!$A$2:$H$501,3,FALSE)</f>
        <v>Home</v>
      </c>
      <c r="L1882" s="11" t="str">
        <f>VLOOKUP(I1882, Product!$A$2:$H$501, 4,FALSE)</f>
        <v>Kitchen</v>
      </c>
      <c r="M1882" s="11" t="str">
        <f>VLOOKUP(I1882, Product!$A$2:$H$501,5,FALSE)</f>
        <v>Taylor, Dodson and Johnston</v>
      </c>
      <c r="N1882" s="12">
        <f>VLOOKUP(I1882, Product!$A$2:$I$501,8,FALSE)</f>
        <v>176.07</v>
      </c>
      <c r="O1882" s="12">
        <f>VLOOKUP(I1882, Product!$A$2:$I$501,9,FALSE)</f>
        <v>82</v>
      </c>
      <c r="P1882" s="11" t="s">
        <v>1804</v>
      </c>
      <c r="Q1882" s="11" t="str">
        <f>VLOOKUP(P1882,Store_Dim!$A$2:$E$21,2,FALSE)</f>
        <v>Frederick-Wright</v>
      </c>
      <c r="R1882" s="11" t="str">
        <f>VLOOKUP(P1882,Store_Dim!$A$2:$E$21,3,FALSE)</f>
        <v>West</v>
      </c>
      <c r="S1882" s="11" t="str">
        <f>VLOOKUP(P1882,Store_Dim!$A$2:$E$21,4,FALSE)</f>
        <v>New Jimmymouth</v>
      </c>
      <c r="T1882" s="11" t="str">
        <f>VLOOKUP(P1882,Store_Dim!$A$2:$E$21,5,FALSE)</f>
        <v>Flagship</v>
      </c>
      <c r="U1882" s="11" t="s">
        <v>2717</v>
      </c>
      <c r="V1882" s="14">
        <f>VLOOKUP(Table1[[#This Row],[Sales_ID]],Sales!$A$2:$O$2001,2,FALSE)</f>
        <v>45932</v>
      </c>
      <c r="W1882" s="15">
        <f>VLOOKUP(Table1[[#This Row],[Sales_ID]],Sales!$A$2:$O$2001,12,FALSE)</f>
        <v>2</v>
      </c>
      <c r="X1882" s="16" t="str">
        <f>TEXT(VLOOKUP(Table1[[#This Row],[Sales_ID]],Sales!$A$2:$O$2001,13,FALSE),"₹#,##0")</f>
        <v>₹216</v>
      </c>
      <c r="Y1882" s="51">
        <f>VLOOKUP(Table1[[#This Row],[Sales_ID]],Sales!$A$2:$O$2001,14,FALSE)</f>
        <v>0.18</v>
      </c>
      <c r="Z1882" s="11" t="str">
        <f>VLOOKUP(Table1[[#This Row],[Sales_ID]],Sales!$A$2:$O$2001,10,FALSE)</f>
        <v>Credit Card</v>
      </c>
      <c r="AA1882" s="50">
        <f>VLOOKUP(Table1[[#This Row],[Sales_ID]],Sales!$A$2:$O$2001,15,FALSE)</f>
        <v>353.56760000000003</v>
      </c>
    </row>
    <row r="1883" spans="1:27" x14ac:dyDescent="0.3">
      <c r="A1883" s="11" t="s">
        <v>767</v>
      </c>
      <c r="B1883" s="11" t="str">
        <f>PROPER(VLOOKUP(A1883,Customer!$A$2:$J$501,9,FALSE))</f>
        <v>Maria Hill</v>
      </c>
      <c r="C1883" s="11" t="str">
        <f>PROPER(VLOOKUP(A1883,Customer!$A$2:$H$501,3,FALSE))</f>
        <v>58</v>
      </c>
      <c r="D1883" s="11" t="str">
        <f>PROPER(VLOOKUP(A1883,Customer!$A$2:$H$501,4,FALSE))</f>
        <v>Female</v>
      </c>
      <c r="E1883" s="11" t="str">
        <f>PROPER(VLOOKUP(A1883,Customer!$A$2:$H$501,5,FALSE))</f>
        <v>Zamoraborough</v>
      </c>
      <c r="F1883" s="11" t="str">
        <f>PROPER(VLOOKUP(A1883,Customer!$A$2:$H$501,6,FALSE))</f>
        <v>Nevada</v>
      </c>
      <c r="G1883" s="11" t="str">
        <f>VLOOKUP(A1883,Customer!$A$2:$H$501,7,FALSE)</f>
        <v>USA</v>
      </c>
      <c r="H1883" s="11" t="str">
        <f>PROPER(VLOOKUP(A1883,Customer!$A$1:$J$501,10,FALSE))</f>
        <v>Platinum</v>
      </c>
      <c r="I1883" s="11" t="s">
        <v>1732</v>
      </c>
      <c r="J1883" s="11" t="str">
        <f>VLOOKUP(I1883, Product!$A$2:$H$501, 2,FALSE)</f>
        <v>Microwave Oven</v>
      </c>
      <c r="K1883" s="11" t="str">
        <f>VLOOKUP(I1883,Product!$A$2:$H$501,3,FALSE)</f>
        <v>Home</v>
      </c>
      <c r="L1883" s="11" t="str">
        <f>VLOOKUP(I1883, Product!$A$2:$H$501, 4,FALSE)</f>
        <v>Appliances</v>
      </c>
      <c r="M1883" s="11" t="str">
        <f>VLOOKUP(I1883, Product!$A$2:$H$501,5,FALSE)</f>
        <v>Green, Powell and Palmer</v>
      </c>
      <c r="N1883" s="12">
        <f>VLOOKUP(I1883, Product!$A$2:$I$501,8,FALSE)</f>
        <v>447.43</v>
      </c>
      <c r="O1883" s="12">
        <f>VLOOKUP(I1883, Product!$A$2:$I$501,9,FALSE)</f>
        <v>191</v>
      </c>
      <c r="P1883" s="11" t="s">
        <v>1752</v>
      </c>
      <c r="Q1883" s="11" t="str">
        <f>VLOOKUP(P1883,Store_Dim!$A$2:$E$21,2,FALSE)</f>
        <v>Rivera-Warner</v>
      </c>
      <c r="R1883" s="11" t="str">
        <f>VLOOKUP(P1883,Store_Dim!$A$2:$E$21,3,FALSE)</f>
        <v>East</v>
      </c>
      <c r="S1883" s="11" t="str">
        <f>VLOOKUP(P1883,Store_Dim!$A$2:$E$21,4,FALSE)</f>
        <v>Washingtonfurt</v>
      </c>
      <c r="T1883" s="11" t="str">
        <f>VLOOKUP(P1883,Store_Dim!$A$2:$E$21,5,FALSE)</f>
        <v>Flagship</v>
      </c>
      <c r="U1883" s="11" t="s">
        <v>2718</v>
      </c>
      <c r="V1883" s="14">
        <f>VLOOKUP(Table1[[#This Row],[Sales_ID]],Sales!$A$2:$O$2001,2,FALSE)</f>
        <v>45895</v>
      </c>
      <c r="W1883" s="15">
        <f>VLOOKUP(Table1[[#This Row],[Sales_ID]],Sales!$A$2:$O$2001,12,FALSE)</f>
        <v>1</v>
      </c>
      <c r="X1883" s="16" t="str">
        <f>TEXT(VLOOKUP(Table1[[#This Row],[Sales_ID]],Sales!$A$2:$O$2001,13,FALSE),"₹#,##0")</f>
        <v>₹534</v>
      </c>
      <c r="Y1883" s="51">
        <f>VLOOKUP(Table1[[#This Row],[Sales_ID]],Sales!$A$2:$O$2001,14,FALSE)</f>
        <v>0.27</v>
      </c>
      <c r="Z1883" s="11" t="str">
        <f>VLOOKUP(Table1[[#This Row],[Sales_ID]],Sales!$A$2:$O$2001,10,FALSE)</f>
        <v>COD</v>
      </c>
      <c r="AA1883" s="50">
        <f>VLOOKUP(Table1[[#This Row],[Sales_ID]],Sales!$A$2:$O$2001,15,FALSE)</f>
        <v>389.67399999999998</v>
      </c>
    </row>
    <row r="1884" spans="1:27" x14ac:dyDescent="0.3">
      <c r="A1884" s="11" t="s">
        <v>335</v>
      </c>
      <c r="B1884" s="11" t="str">
        <f>PROPER(VLOOKUP(A1884,Customer!$A$2:$J$501,9,FALSE))</f>
        <v>Christy Vasquez</v>
      </c>
      <c r="C1884" s="11" t="str">
        <f>PROPER(VLOOKUP(A1884,Customer!$A$2:$H$501,3,FALSE))</f>
        <v>28</v>
      </c>
      <c r="D1884" s="11" t="str">
        <f>PROPER(VLOOKUP(A1884,Customer!$A$2:$H$501,4,FALSE))</f>
        <v>Female</v>
      </c>
      <c r="E1884" s="11" t="str">
        <f>PROPER(VLOOKUP(A1884,Customer!$A$2:$H$501,5,FALSE))</f>
        <v>Port Travisstad</v>
      </c>
      <c r="F1884" s="11" t="str">
        <f>PROPER(VLOOKUP(A1884,Customer!$A$2:$H$501,6,FALSE))</f>
        <v>South Carolina</v>
      </c>
      <c r="G1884" s="11" t="str">
        <f>VLOOKUP(A1884,Customer!$A$2:$H$501,7,FALSE)</f>
        <v>USA</v>
      </c>
      <c r="H1884" s="11" t="str">
        <f>PROPER(VLOOKUP(A1884,Customer!$A$1:$J$501,10,FALSE))</f>
        <v>Gold</v>
      </c>
      <c r="I1884" s="11" t="s">
        <v>1612</v>
      </c>
      <c r="J1884" s="11" t="str">
        <f>VLOOKUP(I1884, Product!$A$2:$H$501, 2,FALSE)</f>
        <v>Vitamin C Face Serum</v>
      </c>
      <c r="K1884" s="11" t="str">
        <f>VLOOKUP(I1884,Product!$A$2:$H$501,3,FALSE)</f>
        <v>Beauty</v>
      </c>
      <c r="L1884" s="11" t="str">
        <f>VLOOKUP(I1884, Product!$A$2:$H$501, 4,FALSE)</f>
        <v>Skincare</v>
      </c>
      <c r="M1884" s="11" t="str">
        <f>VLOOKUP(I1884, Product!$A$2:$H$501,5,FALSE)</f>
        <v>Griffin Ltd</v>
      </c>
      <c r="N1884" s="12">
        <f>VLOOKUP(I1884, Product!$A$2:$I$501,8,FALSE)</f>
        <v>283.83</v>
      </c>
      <c r="O1884" s="12">
        <f>VLOOKUP(I1884, Product!$A$2:$I$501,9,FALSE)</f>
        <v>244</v>
      </c>
      <c r="P1884" s="11" t="s">
        <v>1766</v>
      </c>
      <c r="Q1884" s="11" t="str">
        <f>VLOOKUP(P1884,Store_Dim!$A$2:$E$21,2,FALSE)</f>
        <v>Johnson-Wright</v>
      </c>
      <c r="R1884" s="11" t="str">
        <f>VLOOKUP(P1884,Store_Dim!$A$2:$E$21,3,FALSE)</f>
        <v>North</v>
      </c>
      <c r="S1884" s="11" t="str">
        <f>VLOOKUP(P1884,Store_Dim!$A$2:$E$21,4,FALSE)</f>
        <v>Hoodberg</v>
      </c>
      <c r="T1884" s="11" t="str">
        <f>VLOOKUP(P1884,Store_Dim!$A$2:$E$21,5,FALSE)</f>
        <v>Outlet</v>
      </c>
      <c r="U1884" s="11" t="s">
        <v>2719</v>
      </c>
      <c r="V1884" s="14">
        <f>VLOOKUP(Table1[[#This Row],[Sales_ID]],Sales!$A$2:$O$2001,2,FALSE)</f>
        <v>45614</v>
      </c>
      <c r="W1884" s="15">
        <f>VLOOKUP(Table1[[#This Row],[Sales_ID]],Sales!$A$2:$O$2001,12,FALSE)</f>
        <v>2</v>
      </c>
      <c r="X1884" s="16" t="str">
        <f>TEXT(VLOOKUP(Table1[[#This Row],[Sales_ID]],Sales!$A$2:$O$2001,13,FALSE),"₹#,##0")</f>
        <v>₹733</v>
      </c>
      <c r="Y1884" s="51">
        <f>VLOOKUP(Table1[[#This Row],[Sales_ID]],Sales!$A$2:$O$2001,14,FALSE)</f>
        <v>0.24</v>
      </c>
      <c r="Z1884" s="11" t="str">
        <f>VLOOKUP(Table1[[#This Row],[Sales_ID]],Sales!$A$2:$O$2001,10,FALSE)</f>
        <v>PayPal</v>
      </c>
      <c r="AA1884" s="50">
        <f>VLOOKUP(Table1[[#This Row],[Sales_ID]],Sales!$A$2:$O$2001,15,FALSE)</f>
        <v>1113.6584</v>
      </c>
    </row>
    <row r="1885" spans="1:27" x14ac:dyDescent="0.3">
      <c r="A1885" s="11" t="s">
        <v>1504</v>
      </c>
      <c r="B1885" s="11" t="str">
        <f>PROPER(VLOOKUP(A1885,Customer!$A$2:$J$501,9,FALSE))</f>
        <v>Melinda Thomas</v>
      </c>
      <c r="C1885" s="11" t="str">
        <f>PROPER(VLOOKUP(A1885,Customer!$A$2:$H$501,3,FALSE))</f>
        <v>42</v>
      </c>
      <c r="D1885" s="11" t="str">
        <f>PROPER(VLOOKUP(A1885,Customer!$A$2:$H$501,4,FALSE))</f>
        <v>Female</v>
      </c>
      <c r="E1885" s="11" t="str">
        <f>PROPER(VLOOKUP(A1885,Customer!$A$2:$H$501,5,FALSE))</f>
        <v>Lake Elizabethside</v>
      </c>
      <c r="F1885" s="11" t="str">
        <f>PROPER(VLOOKUP(A1885,Customer!$A$2:$H$501,6,FALSE))</f>
        <v>Indiana</v>
      </c>
      <c r="G1885" s="11" t="str">
        <f>VLOOKUP(A1885,Customer!$A$2:$H$501,7,FALSE)</f>
        <v>USA</v>
      </c>
      <c r="H1885" s="11" t="str">
        <f>PROPER(VLOOKUP(A1885,Customer!$A$1:$J$501,10,FALSE))</f>
        <v>Silver</v>
      </c>
      <c r="I1885" s="11" t="s">
        <v>1668</v>
      </c>
      <c r="J1885" s="11" t="str">
        <f>VLOOKUP(I1885, Product!$A$2:$H$501, 2,FALSE)</f>
        <v>Luxury Perfume Spray</v>
      </c>
      <c r="K1885" s="11" t="str">
        <f>VLOOKUP(I1885,Product!$A$2:$H$501,3,FALSE)</f>
        <v>Beauty</v>
      </c>
      <c r="L1885" s="11" t="str">
        <f>VLOOKUP(I1885, Product!$A$2:$H$501, 4,FALSE)</f>
        <v>Fragrance</v>
      </c>
      <c r="M1885" s="11" t="str">
        <f>VLOOKUP(I1885, Product!$A$2:$H$501,5,FALSE)</f>
        <v>Gibson, Green and Lopez</v>
      </c>
      <c r="N1885" s="12">
        <f>VLOOKUP(I1885, Product!$A$2:$I$501,8,FALSE)</f>
        <v>482.75</v>
      </c>
      <c r="O1885" s="12">
        <f>VLOOKUP(I1885, Product!$A$2:$I$501,9,FALSE)</f>
        <v>444</v>
      </c>
      <c r="P1885" s="11" t="s">
        <v>1797</v>
      </c>
      <c r="Q1885" s="11" t="str">
        <f>VLOOKUP(P1885,Store_Dim!$A$2:$E$21,2,FALSE)</f>
        <v>Gardner, Humphrey and Contreras</v>
      </c>
      <c r="R1885" s="11" t="str">
        <f>VLOOKUP(P1885,Store_Dim!$A$2:$E$21,3,FALSE)</f>
        <v>East</v>
      </c>
      <c r="S1885" s="11" t="str">
        <f>VLOOKUP(P1885,Store_Dim!$A$2:$E$21,4,FALSE)</f>
        <v>Johnsonville</v>
      </c>
      <c r="T1885" s="11" t="str">
        <f>VLOOKUP(P1885,Store_Dim!$A$2:$E$21,5,FALSE)</f>
        <v>Flagship</v>
      </c>
      <c r="U1885" s="11" t="s">
        <v>2720</v>
      </c>
      <c r="V1885" s="14">
        <f>VLOOKUP(Table1[[#This Row],[Sales_ID]],Sales!$A$2:$O$2001,2,FALSE)</f>
        <v>45247</v>
      </c>
      <c r="W1885" s="15">
        <f>VLOOKUP(Table1[[#This Row],[Sales_ID]],Sales!$A$2:$O$2001,12,FALSE)</f>
        <v>4</v>
      </c>
      <c r="X1885" s="16" t="str">
        <f>TEXT(VLOOKUP(Table1[[#This Row],[Sales_ID]],Sales!$A$2:$O$2001,13,FALSE),"₹#,##0")</f>
        <v>₹106</v>
      </c>
      <c r="Y1885" s="51">
        <f>VLOOKUP(Table1[[#This Row],[Sales_ID]],Sales!$A$2:$O$2001,14,FALSE)</f>
        <v>0.1</v>
      </c>
      <c r="Z1885" s="11" t="str">
        <f>VLOOKUP(Table1[[#This Row],[Sales_ID]],Sales!$A$2:$O$2001,10,FALSE)</f>
        <v>COD</v>
      </c>
      <c r="AA1885" s="50">
        <f>VLOOKUP(Table1[[#This Row],[Sales_ID]],Sales!$A$2:$O$2001,15,FALSE)</f>
        <v>383.32799999999997</v>
      </c>
    </row>
    <row r="1886" spans="1:27" x14ac:dyDescent="0.3">
      <c r="A1886" s="11" t="s">
        <v>372</v>
      </c>
      <c r="B1886" s="11" t="str">
        <f>PROPER(VLOOKUP(A1886,Customer!$A$2:$J$501,9,FALSE))</f>
        <v>Lance Baker</v>
      </c>
      <c r="C1886" s="11" t="str">
        <f>PROPER(VLOOKUP(A1886,Customer!$A$2:$H$501,3,FALSE))</f>
        <v>50</v>
      </c>
      <c r="D1886" s="11" t="str">
        <f>PROPER(VLOOKUP(A1886,Customer!$A$2:$H$501,4,FALSE))</f>
        <v>Female</v>
      </c>
      <c r="E1886" s="11" t="str">
        <f>PROPER(VLOOKUP(A1886,Customer!$A$2:$H$501,5,FALSE))</f>
        <v>Port Victoria</v>
      </c>
      <c r="F1886" s="11" t="str">
        <f>PROPER(VLOOKUP(A1886,Customer!$A$2:$H$501,6,FALSE))</f>
        <v>Florida</v>
      </c>
      <c r="G1886" s="11" t="str">
        <f>VLOOKUP(A1886,Customer!$A$2:$H$501,7,FALSE)</f>
        <v>USA</v>
      </c>
      <c r="H1886" s="11" t="str">
        <f>PROPER(VLOOKUP(A1886,Customer!$A$1:$J$501,10,FALSE))</f>
        <v>Gold</v>
      </c>
      <c r="I1886" s="11" t="s">
        <v>1662</v>
      </c>
      <c r="J1886" s="11" t="str">
        <f>VLOOKUP(I1886, Product!$A$2:$H$501, 2,FALSE)</f>
        <v>Foam Roller</v>
      </c>
      <c r="K1886" s="11" t="str">
        <f>VLOOKUP(I1886,Product!$A$2:$H$501,3,FALSE)</f>
        <v>Sports</v>
      </c>
      <c r="L1886" s="11" t="str">
        <f>VLOOKUP(I1886, Product!$A$2:$H$501, 4,FALSE)</f>
        <v>Fitness</v>
      </c>
      <c r="M1886" s="11" t="str">
        <f>VLOOKUP(I1886, Product!$A$2:$H$501,5,FALSE)</f>
        <v>Atkinson, Camacho and Oliver</v>
      </c>
      <c r="N1886" s="12">
        <f>VLOOKUP(I1886, Product!$A$2:$I$501,8,FALSE)</f>
        <v>30.62</v>
      </c>
      <c r="O1886" s="12">
        <f>VLOOKUP(I1886, Product!$A$2:$I$501,9,FALSE)</f>
        <v>138</v>
      </c>
      <c r="P1886" s="11" t="s">
        <v>1766</v>
      </c>
      <c r="Q1886" s="11" t="str">
        <f>VLOOKUP(P1886,Store_Dim!$A$2:$E$21,2,FALSE)</f>
        <v>Johnson-Wright</v>
      </c>
      <c r="R1886" s="11" t="str">
        <f>VLOOKUP(P1886,Store_Dim!$A$2:$E$21,3,FALSE)</f>
        <v>North</v>
      </c>
      <c r="S1886" s="11" t="str">
        <f>VLOOKUP(P1886,Store_Dim!$A$2:$E$21,4,FALSE)</f>
        <v>Hoodberg</v>
      </c>
      <c r="T1886" s="11" t="str">
        <f>VLOOKUP(P1886,Store_Dim!$A$2:$E$21,5,FALSE)</f>
        <v>Outlet</v>
      </c>
      <c r="U1886" s="11" t="s">
        <v>2721</v>
      </c>
      <c r="V1886" s="14">
        <f>VLOOKUP(Table1[[#This Row],[Sales_ID]],Sales!$A$2:$O$2001,2,FALSE)</f>
        <v>45696</v>
      </c>
      <c r="W1886" s="15">
        <f>VLOOKUP(Table1[[#This Row],[Sales_ID]],Sales!$A$2:$O$2001,12,FALSE)</f>
        <v>1</v>
      </c>
      <c r="X1886" s="16" t="str">
        <f>TEXT(VLOOKUP(Table1[[#This Row],[Sales_ID]],Sales!$A$2:$O$2001,13,FALSE),"₹#,##0")</f>
        <v>₹39</v>
      </c>
      <c r="Y1886" s="51">
        <f>VLOOKUP(Table1[[#This Row],[Sales_ID]],Sales!$A$2:$O$2001,14,FALSE)</f>
        <v>0.28000000000000003</v>
      </c>
      <c r="Z1886" s="11" t="str">
        <f>VLOOKUP(Table1[[#This Row],[Sales_ID]],Sales!$A$2:$O$2001,10,FALSE)</f>
        <v>Credit Card</v>
      </c>
      <c r="AA1886" s="50">
        <f>VLOOKUP(Table1[[#This Row],[Sales_ID]],Sales!$A$2:$O$2001,15,FALSE)</f>
        <v>28.044</v>
      </c>
    </row>
    <row r="1887" spans="1:27" x14ac:dyDescent="0.3">
      <c r="A1887" s="11" t="s">
        <v>1337</v>
      </c>
      <c r="B1887" s="11" t="str">
        <f>PROPER(VLOOKUP(A1887,Customer!$A$2:$J$501,9,FALSE))</f>
        <v>John Smith</v>
      </c>
      <c r="C1887" s="11" t="str">
        <f>PROPER(VLOOKUP(A1887,Customer!$A$2:$H$501,3,FALSE))</f>
        <v>27</v>
      </c>
      <c r="D1887" s="11" t="str">
        <f>PROPER(VLOOKUP(A1887,Customer!$A$2:$H$501,4,FALSE))</f>
        <v>Male</v>
      </c>
      <c r="E1887" s="11" t="str">
        <f>PROPER(VLOOKUP(A1887,Customer!$A$2:$H$501,5,FALSE))</f>
        <v>South Andrewport</v>
      </c>
      <c r="F1887" s="11" t="str">
        <f>PROPER(VLOOKUP(A1887,Customer!$A$2:$H$501,6,FALSE))</f>
        <v>California</v>
      </c>
      <c r="G1887" s="11" t="str">
        <f>VLOOKUP(A1887,Customer!$A$2:$H$501,7,FALSE)</f>
        <v>USA</v>
      </c>
      <c r="H1887" s="11" t="str">
        <f>PROPER(VLOOKUP(A1887,Customer!$A$1:$J$501,10,FALSE))</f>
        <v>Platinum</v>
      </c>
      <c r="I1887" s="11" t="s">
        <v>1740</v>
      </c>
      <c r="J1887" s="11" t="str">
        <f>VLOOKUP(I1887, Product!$A$2:$H$501, 2,FALSE)</f>
        <v>Women's Formal Blazer</v>
      </c>
      <c r="K1887" s="11" t="str">
        <f>VLOOKUP(I1887,Product!$A$2:$H$501,3,FALSE)</f>
        <v>Clothing</v>
      </c>
      <c r="L1887" s="11" t="str">
        <f>VLOOKUP(I1887, Product!$A$2:$H$501, 4,FALSE)</f>
        <v>Outerwear</v>
      </c>
      <c r="M1887" s="11" t="str">
        <f>VLOOKUP(I1887, Product!$A$2:$H$501,5,FALSE)</f>
        <v>Phillips and Sons</v>
      </c>
      <c r="N1887" s="12">
        <f>VLOOKUP(I1887, Product!$A$2:$I$501,8,FALSE)</f>
        <v>358.47</v>
      </c>
      <c r="O1887" s="12">
        <f>VLOOKUP(I1887, Product!$A$2:$I$501,9,FALSE)</f>
        <v>143</v>
      </c>
      <c r="P1887" s="11" t="s">
        <v>1804</v>
      </c>
      <c r="Q1887" s="11" t="str">
        <f>VLOOKUP(P1887,Store_Dim!$A$2:$E$21,2,FALSE)</f>
        <v>Frederick-Wright</v>
      </c>
      <c r="R1887" s="11" t="str">
        <f>VLOOKUP(P1887,Store_Dim!$A$2:$E$21,3,FALSE)</f>
        <v>West</v>
      </c>
      <c r="S1887" s="11" t="str">
        <f>VLOOKUP(P1887,Store_Dim!$A$2:$E$21,4,FALSE)</f>
        <v>New Jimmymouth</v>
      </c>
      <c r="T1887" s="11" t="str">
        <f>VLOOKUP(P1887,Store_Dim!$A$2:$E$21,5,FALSE)</f>
        <v>Flagship</v>
      </c>
      <c r="U1887" s="11" t="s">
        <v>2722</v>
      </c>
      <c r="V1887" s="14">
        <f>VLOOKUP(Table1[[#This Row],[Sales_ID]],Sales!$A$2:$O$2001,2,FALSE)</f>
        <v>45294</v>
      </c>
      <c r="W1887" s="15">
        <f>VLOOKUP(Table1[[#This Row],[Sales_ID]],Sales!$A$2:$O$2001,12,FALSE)</f>
        <v>1</v>
      </c>
      <c r="X1887" s="16" t="str">
        <f>TEXT(VLOOKUP(Table1[[#This Row],[Sales_ID]],Sales!$A$2:$O$2001,13,FALSE),"₹#,##0")</f>
        <v>₹835</v>
      </c>
      <c r="Y1887" s="51">
        <f>VLOOKUP(Table1[[#This Row],[Sales_ID]],Sales!$A$2:$O$2001,14,FALSE)</f>
        <v>0.02</v>
      </c>
      <c r="Z1887" s="11" t="str">
        <f>VLOOKUP(Table1[[#This Row],[Sales_ID]],Sales!$A$2:$O$2001,10,FALSE)</f>
        <v>COD</v>
      </c>
      <c r="AA1887" s="50">
        <f>VLOOKUP(Table1[[#This Row],[Sales_ID]],Sales!$A$2:$O$2001,15,FALSE)</f>
        <v>818.46659999999997</v>
      </c>
    </row>
    <row r="1888" spans="1:27" x14ac:dyDescent="0.3">
      <c r="A1888" s="11" t="s">
        <v>458</v>
      </c>
      <c r="B1888" s="11" t="str">
        <f>PROPER(VLOOKUP(A1888,Customer!$A$2:$J$501,9,FALSE))</f>
        <v>Morgan Bowen</v>
      </c>
      <c r="C1888" s="11" t="str">
        <f>PROPER(VLOOKUP(A1888,Customer!$A$2:$H$501,3,FALSE))</f>
        <v>54</v>
      </c>
      <c r="D1888" s="11" t="str">
        <f>PROPER(VLOOKUP(A1888,Customer!$A$2:$H$501,4,FALSE))</f>
        <v>Male</v>
      </c>
      <c r="E1888" s="11" t="str">
        <f>PROPER(VLOOKUP(A1888,Customer!$A$2:$H$501,5,FALSE))</f>
        <v>Parksfort</v>
      </c>
      <c r="F1888" s="11" t="str">
        <f>PROPER(VLOOKUP(A1888,Customer!$A$2:$H$501,6,FALSE))</f>
        <v>Washington</v>
      </c>
      <c r="G1888" s="11" t="str">
        <f>VLOOKUP(A1888,Customer!$A$2:$H$501,7,FALSE)</f>
        <v>USA</v>
      </c>
      <c r="H1888" s="11" t="str">
        <f>PROPER(VLOOKUP(A1888,Customer!$A$1:$J$501,10,FALSE))</f>
        <v>Gold</v>
      </c>
      <c r="I1888" s="11" t="s">
        <v>1714</v>
      </c>
      <c r="J1888" s="11" t="str">
        <f>VLOOKUP(I1888, Product!$A$2:$H$501, 2,FALSE)</f>
        <v>Hydrating Face Cleanser</v>
      </c>
      <c r="K1888" s="11" t="str">
        <f>VLOOKUP(I1888,Product!$A$2:$H$501,3,FALSE)</f>
        <v>Beauty</v>
      </c>
      <c r="L1888" s="11" t="str">
        <f>VLOOKUP(I1888, Product!$A$2:$H$501, 4,FALSE)</f>
        <v>Skincare</v>
      </c>
      <c r="M1888" s="11" t="str">
        <f>VLOOKUP(I1888, Product!$A$2:$H$501,5,FALSE)</f>
        <v>Butler Group</v>
      </c>
      <c r="N1888" s="12">
        <f>VLOOKUP(I1888, Product!$A$2:$I$501,8,FALSE)</f>
        <v>250.41615384615383</v>
      </c>
      <c r="O1888" s="12">
        <f>VLOOKUP(I1888, Product!$A$2:$I$501,9,FALSE)</f>
        <v>159</v>
      </c>
      <c r="P1888" s="11" t="s">
        <v>1766</v>
      </c>
      <c r="Q1888" s="11" t="str">
        <f>VLOOKUP(P1888,Store_Dim!$A$2:$E$21,2,FALSE)</f>
        <v>Johnson-Wright</v>
      </c>
      <c r="R1888" s="11" t="str">
        <f>VLOOKUP(P1888,Store_Dim!$A$2:$E$21,3,FALSE)</f>
        <v>North</v>
      </c>
      <c r="S1888" s="11" t="str">
        <f>VLOOKUP(P1888,Store_Dim!$A$2:$E$21,4,FALSE)</f>
        <v>Hoodberg</v>
      </c>
      <c r="T1888" s="11" t="str">
        <f>VLOOKUP(P1888,Store_Dim!$A$2:$E$21,5,FALSE)</f>
        <v>Outlet</v>
      </c>
      <c r="U1888" s="11" t="s">
        <v>2723</v>
      </c>
      <c r="V1888" s="14">
        <f>VLOOKUP(Table1[[#This Row],[Sales_ID]],Sales!$A$2:$O$2001,2,FALSE)</f>
        <v>45389</v>
      </c>
      <c r="W1888" s="15">
        <f>VLOOKUP(Table1[[#This Row],[Sales_ID]],Sales!$A$2:$O$2001,12,FALSE)</f>
        <v>1</v>
      </c>
      <c r="X1888" s="16" t="str">
        <f>TEXT(VLOOKUP(Table1[[#This Row],[Sales_ID]],Sales!$A$2:$O$2001,13,FALSE),"₹#,##0")</f>
        <v>₹113</v>
      </c>
      <c r="Y1888" s="51">
        <f>VLOOKUP(Table1[[#This Row],[Sales_ID]],Sales!$A$2:$O$2001,14,FALSE)</f>
        <v>0.24</v>
      </c>
      <c r="Z1888" s="11" t="str">
        <f>VLOOKUP(Table1[[#This Row],[Sales_ID]],Sales!$A$2:$O$2001,10,FALSE)</f>
        <v>Credit Card</v>
      </c>
      <c r="AA1888" s="50">
        <f>VLOOKUP(Table1[[#This Row],[Sales_ID]],Sales!$A$2:$O$2001,15,FALSE)</f>
        <v>85.933199999999999</v>
      </c>
    </row>
    <row r="1889" spans="1:27" x14ac:dyDescent="0.3">
      <c r="A1889" s="11" t="s">
        <v>1437</v>
      </c>
      <c r="B1889" s="11" t="str">
        <f>PROPER(VLOOKUP(A1889,Customer!$A$2:$J$501,9,FALSE))</f>
        <v>Cynthia Parrish</v>
      </c>
      <c r="C1889" s="11" t="str">
        <f>PROPER(VLOOKUP(A1889,Customer!$A$2:$H$501,3,FALSE))</f>
        <v>18</v>
      </c>
      <c r="D1889" s="11" t="str">
        <f>PROPER(VLOOKUP(A1889,Customer!$A$2:$H$501,4,FALSE))</f>
        <v>Male</v>
      </c>
      <c r="E1889" s="11" t="str">
        <f>PROPER(VLOOKUP(A1889,Customer!$A$2:$H$501,5,FALSE))</f>
        <v>Espinozaberg</v>
      </c>
      <c r="F1889" s="11" t="str">
        <f>PROPER(VLOOKUP(A1889,Customer!$A$2:$H$501,6,FALSE))</f>
        <v>Minnesota</v>
      </c>
      <c r="G1889" s="11" t="str">
        <f>VLOOKUP(A1889,Customer!$A$2:$H$501,7,FALSE)</f>
        <v>USA</v>
      </c>
      <c r="H1889" s="11" t="str">
        <f>PROPER(VLOOKUP(A1889,Customer!$A$1:$J$501,10,FALSE))</f>
        <v>Silver</v>
      </c>
      <c r="I1889" s="11" t="s">
        <v>1736</v>
      </c>
      <c r="J1889" s="11" t="str">
        <f>VLOOKUP(I1889, Product!$A$2:$H$501, 2,FALSE)</f>
        <v>Vitamin E Body Lotion</v>
      </c>
      <c r="K1889" s="11" t="str">
        <f>VLOOKUP(I1889,Product!$A$2:$H$501,3,FALSE)</f>
        <v>Beauty</v>
      </c>
      <c r="L1889" s="11" t="str">
        <f>VLOOKUP(I1889, Product!$A$2:$H$501, 4,FALSE)</f>
        <v>Skincare</v>
      </c>
      <c r="M1889" s="11" t="str">
        <f>VLOOKUP(I1889, Product!$A$2:$H$501,5,FALSE)</f>
        <v>Hoffman-Williams</v>
      </c>
      <c r="N1889" s="12">
        <f>VLOOKUP(I1889, Product!$A$2:$I$501,8,FALSE)</f>
        <v>358.47</v>
      </c>
      <c r="O1889" s="12">
        <f>VLOOKUP(I1889, Product!$A$2:$I$501,9,FALSE)</f>
        <v>213</v>
      </c>
      <c r="P1889" s="11" t="s">
        <v>1794</v>
      </c>
      <c r="Q1889" s="11" t="str">
        <f>VLOOKUP(P1889,Store_Dim!$A$2:$E$21,2,FALSE)</f>
        <v>Thomas, Bridges and Harris</v>
      </c>
      <c r="R1889" s="11" t="str">
        <f>VLOOKUP(P1889,Store_Dim!$A$2:$E$21,3,FALSE)</f>
        <v>North</v>
      </c>
      <c r="S1889" s="11" t="str">
        <f>VLOOKUP(P1889,Store_Dim!$A$2:$E$21,4,FALSE)</f>
        <v>Sabrinatown</v>
      </c>
      <c r="T1889" s="11" t="str">
        <f>VLOOKUP(P1889,Store_Dim!$A$2:$E$21,5,FALSE)</f>
        <v>Online</v>
      </c>
      <c r="U1889" s="11" t="s">
        <v>2724</v>
      </c>
      <c r="V1889" s="14">
        <f>VLOOKUP(Table1[[#This Row],[Sales_ID]],Sales!$A$2:$O$2001,2,FALSE)</f>
        <v>45930</v>
      </c>
      <c r="W1889" s="15">
        <f>VLOOKUP(Table1[[#This Row],[Sales_ID]],Sales!$A$2:$O$2001,12,FALSE)</f>
        <v>2</v>
      </c>
      <c r="X1889" s="16" t="str">
        <f>TEXT(VLOOKUP(Table1[[#This Row],[Sales_ID]],Sales!$A$2:$O$2001,13,FALSE),"₹#,##0")</f>
        <v>₹451</v>
      </c>
      <c r="Y1889" s="51">
        <f>VLOOKUP(Table1[[#This Row],[Sales_ID]],Sales!$A$2:$O$2001,14,FALSE)</f>
        <v>0.23</v>
      </c>
      <c r="Z1889" s="11" t="str">
        <f>VLOOKUP(Table1[[#This Row],[Sales_ID]],Sales!$A$2:$O$2001,10,FALSE)</f>
        <v>COD</v>
      </c>
      <c r="AA1889" s="50">
        <f>VLOOKUP(Table1[[#This Row],[Sales_ID]],Sales!$A$2:$O$2001,15,FALSE)</f>
        <v>695.04819999999995</v>
      </c>
    </row>
    <row r="1890" spans="1:27" x14ac:dyDescent="0.3">
      <c r="A1890" s="11" t="s">
        <v>1163</v>
      </c>
      <c r="B1890" s="11" t="str">
        <f>PROPER(VLOOKUP(A1890,Customer!$A$2:$J$501,9,FALSE))</f>
        <v>Jacqueline Anthony</v>
      </c>
      <c r="C1890" s="11" t="str">
        <f>PROPER(VLOOKUP(A1890,Customer!$A$2:$H$501,3,FALSE))</f>
        <v>28</v>
      </c>
      <c r="D1890" s="11" t="str">
        <f>PROPER(VLOOKUP(A1890,Customer!$A$2:$H$501,4,FALSE))</f>
        <v>Male</v>
      </c>
      <c r="E1890" s="11" t="str">
        <f>PROPER(VLOOKUP(A1890,Customer!$A$2:$H$501,5,FALSE))</f>
        <v>Vincentside</v>
      </c>
      <c r="F1890" s="11" t="str">
        <f>PROPER(VLOOKUP(A1890,Customer!$A$2:$H$501,6,FALSE))</f>
        <v>Ohio</v>
      </c>
      <c r="G1890" s="11" t="str">
        <f>VLOOKUP(A1890,Customer!$A$2:$H$501,7,FALSE)</f>
        <v>USA</v>
      </c>
      <c r="H1890" s="11" t="str">
        <f>PROPER(VLOOKUP(A1890,Customer!$A$1:$J$501,10,FALSE))</f>
        <v>Bronze</v>
      </c>
      <c r="I1890" s="11" t="s">
        <v>1720</v>
      </c>
      <c r="J1890" s="11" t="str">
        <f>VLOOKUP(I1890, Product!$A$2:$H$501, 2,FALSE)</f>
        <v>Kitchen Cutting Board</v>
      </c>
      <c r="K1890" s="11" t="str">
        <f>VLOOKUP(I1890,Product!$A$2:$H$501,3,FALSE)</f>
        <v>Home</v>
      </c>
      <c r="L1890" s="11" t="str">
        <f>VLOOKUP(I1890, Product!$A$2:$H$501, 4,FALSE)</f>
        <v>Kitchen</v>
      </c>
      <c r="M1890" s="11" t="str">
        <f>VLOOKUP(I1890, Product!$A$2:$H$501,5,FALSE)</f>
        <v>Taylor, Dodson and Johnston</v>
      </c>
      <c r="N1890" s="12">
        <f>VLOOKUP(I1890, Product!$A$2:$I$501,8,FALSE)</f>
        <v>176.07</v>
      </c>
      <c r="O1890" s="12">
        <f>VLOOKUP(I1890, Product!$A$2:$I$501,9,FALSE)</f>
        <v>82</v>
      </c>
      <c r="P1890" s="11" t="s">
        <v>1776</v>
      </c>
      <c r="Q1890" s="11" t="str">
        <f>VLOOKUP(P1890,Store_Dim!$A$2:$E$21,2,FALSE)</f>
        <v>Benson-Elliott</v>
      </c>
      <c r="R1890" s="11" t="str">
        <f>VLOOKUP(P1890,Store_Dim!$A$2:$E$21,3,FALSE)</f>
        <v>East</v>
      </c>
      <c r="S1890" s="11" t="str">
        <f>VLOOKUP(P1890,Store_Dim!$A$2:$E$21,4,FALSE)</f>
        <v>Port Josephberg</v>
      </c>
      <c r="T1890" s="11" t="str">
        <f>VLOOKUP(P1890,Store_Dim!$A$2:$E$21,5,FALSE)</f>
        <v>Online</v>
      </c>
      <c r="U1890" s="11" t="s">
        <v>2725</v>
      </c>
      <c r="V1890" s="14">
        <f>VLOOKUP(Table1[[#This Row],[Sales_ID]],Sales!$A$2:$O$2001,2,FALSE)</f>
        <v>45456</v>
      </c>
      <c r="W1890" s="15">
        <f>VLOOKUP(Table1[[#This Row],[Sales_ID]],Sales!$A$2:$O$2001,12,FALSE)</f>
        <v>3</v>
      </c>
      <c r="X1890" s="16" t="str">
        <f>TEXT(VLOOKUP(Table1[[#This Row],[Sales_ID]],Sales!$A$2:$O$2001,13,FALSE),"₹#,##0")</f>
        <v>₹620</v>
      </c>
      <c r="Y1890" s="51">
        <f>VLOOKUP(Table1[[#This Row],[Sales_ID]],Sales!$A$2:$O$2001,14,FALSE)</f>
        <v>0.16</v>
      </c>
      <c r="Z1890" s="11" t="str">
        <f>VLOOKUP(Table1[[#This Row],[Sales_ID]],Sales!$A$2:$O$2001,10,FALSE)</f>
        <v>COD</v>
      </c>
      <c r="AA1890" s="50">
        <f>VLOOKUP(Table1[[#This Row],[Sales_ID]],Sales!$A$2:$O$2001,15,FALSE)</f>
        <v>1561.9212</v>
      </c>
    </row>
    <row r="1891" spans="1:27" x14ac:dyDescent="0.3">
      <c r="A1891" s="11" t="s">
        <v>1431</v>
      </c>
      <c r="B1891" s="11" t="str">
        <f>PROPER(VLOOKUP(A1891,Customer!$A$2:$J$501,9,FALSE))</f>
        <v>David Pierce</v>
      </c>
      <c r="C1891" s="11" t="str">
        <f>PROPER(VLOOKUP(A1891,Customer!$A$2:$H$501,3,FALSE))</f>
        <v>45</v>
      </c>
      <c r="D1891" s="11" t="str">
        <f>PROPER(VLOOKUP(A1891,Customer!$A$2:$H$501,4,FALSE))</f>
        <v>Female</v>
      </c>
      <c r="E1891" s="11" t="str">
        <f>PROPER(VLOOKUP(A1891,Customer!$A$2:$H$501,5,FALSE))</f>
        <v>Grayland</v>
      </c>
      <c r="F1891" s="11" t="str">
        <f>PROPER(VLOOKUP(A1891,Customer!$A$2:$H$501,6,FALSE))</f>
        <v>Washington</v>
      </c>
      <c r="G1891" s="11" t="str">
        <f>VLOOKUP(A1891,Customer!$A$2:$H$501,7,FALSE)</f>
        <v>USA</v>
      </c>
      <c r="H1891" s="11" t="str">
        <f>PROPER(VLOOKUP(A1891,Customer!$A$1:$J$501,10,FALSE))</f>
        <v>Platinum</v>
      </c>
      <c r="I1891" s="11" t="s">
        <v>1614</v>
      </c>
      <c r="J1891" s="11" t="str">
        <f>VLOOKUP(I1891, Product!$A$2:$H$501, 2,FALSE)</f>
        <v>Modern Wall Clock</v>
      </c>
      <c r="K1891" s="11" t="str">
        <f>VLOOKUP(I1891,Product!$A$2:$H$501,3,FALSE)</f>
        <v>Home</v>
      </c>
      <c r="L1891" s="11" t="str">
        <f>VLOOKUP(I1891, Product!$A$2:$H$501, 4,FALSE)</f>
        <v>Decor</v>
      </c>
      <c r="M1891" s="11" t="str">
        <f>VLOOKUP(I1891, Product!$A$2:$H$501,5,FALSE)</f>
        <v>Weiss-Watson</v>
      </c>
      <c r="N1891" s="12">
        <f>VLOOKUP(I1891, Product!$A$2:$I$501,8,FALSE)</f>
        <v>179.77</v>
      </c>
      <c r="O1891" s="12">
        <f>VLOOKUP(I1891, Product!$A$2:$I$501,9,FALSE)</f>
        <v>305</v>
      </c>
      <c r="P1891" s="11" t="s">
        <v>1752</v>
      </c>
      <c r="Q1891" s="11" t="str">
        <f>VLOOKUP(P1891,Store_Dim!$A$2:$E$21,2,FALSE)</f>
        <v>Rivera-Warner</v>
      </c>
      <c r="R1891" s="11" t="str">
        <f>VLOOKUP(P1891,Store_Dim!$A$2:$E$21,3,FALSE)</f>
        <v>East</v>
      </c>
      <c r="S1891" s="11" t="str">
        <f>VLOOKUP(P1891,Store_Dim!$A$2:$E$21,4,FALSE)</f>
        <v>Washingtonfurt</v>
      </c>
      <c r="T1891" s="11" t="str">
        <f>VLOOKUP(P1891,Store_Dim!$A$2:$E$21,5,FALSE)</f>
        <v>Flagship</v>
      </c>
      <c r="U1891" s="11" t="s">
        <v>1835</v>
      </c>
      <c r="V1891" s="14">
        <f>VLOOKUP(Table1[[#This Row],[Sales_ID]],Sales!$A$2:$O$2001,2,FALSE)</f>
        <v>45869</v>
      </c>
      <c r="W1891" s="15">
        <f>VLOOKUP(Table1[[#This Row],[Sales_ID]],Sales!$A$2:$O$2001,12,FALSE)</f>
        <v>2</v>
      </c>
      <c r="X1891" s="16" t="str">
        <f>TEXT(VLOOKUP(Table1[[#This Row],[Sales_ID]],Sales!$A$2:$O$2001,13,FALSE),"₹#,##0")</f>
        <v>₹873</v>
      </c>
      <c r="Y1891" s="51">
        <f>VLOOKUP(Table1[[#This Row],[Sales_ID]],Sales!$A$2:$O$2001,14,FALSE)</f>
        <v>0.23</v>
      </c>
      <c r="Z1891" s="11" t="str">
        <f>VLOOKUP(Table1[[#This Row],[Sales_ID]],Sales!$A$2:$O$2001,10,FALSE)</f>
        <v>PayPal</v>
      </c>
      <c r="AA1891" s="50">
        <f>VLOOKUP(Table1[[#This Row],[Sales_ID]],Sales!$A$2:$O$2001,15,FALSE)</f>
        <v>1344.6818000000001</v>
      </c>
    </row>
    <row r="1892" spans="1:27" x14ac:dyDescent="0.3">
      <c r="A1892" s="11" t="s">
        <v>52</v>
      </c>
      <c r="B1892" s="11" t="str">
        <f>PROPER(VLOOKUP(A1892,Customer!$A$2:$J$501,9,FALSE))</f>
        <v>Dominic Page</v>
      </c>
      <c r="C1892" s="11" t="str">
        <f>PROPER(VLOOKUP(A1892,Customer!$A$2:$H$501,3,FALSE))</f>
        <v>53</v>
      </c>
      <c r="D1892" s="11" t="str">
        <f>PROPER(VLOOKUP(A1892,Customer!$A$2:$H$501,4,FALSE))</f>
        <v>Male</v>
      </c>
      <c r="E1892" s="11" t="str">
        <f>PROPER(VLOOKUP(A1892,Customer!$A$2:$H$501,5,FALSE))</f>
        <v>Port Michaelburgh</v>
      </c>
      <c r="F1892" s="11" t="str">
        <f>PROPER(VLOOKUP(A1892,Customer!$A$2:$H$501,6,FALSE))</f>
        <v>Pennsylvania</v>
      </c>
      <c r="G1892" s="11" t="str">
        <f>VLOOKUP(A1892,Customer!$A$2:$H$501,7,FALSE)</f>
        <v>USA</v>
      </c>
      <c r="H1892" s="11" t="str">
        <f>PROPER(VLOOKUP(A1892,Customer!$A$1:$J$501,10,FALSE))</f>
        <v>Bronze</v>
      </c>
      <c r="I1892" s="11" t="s">
        <v>1614</v>
      </c>
      <c r="J1892" s="11" t="str">
        <f>VLOOKUP(I1892, Product!$A$2:$H$501, 2,FALSE)</f>
        <v>Modern Wall Clock</v>
      </c>
      <c r="K1892" s="11" t="str">
        <f>VLOOKUP(I1892,Product!$A$2:$H$501,3,FALSE)</f>
        <v>Home</v>
      </c>
      <c r="L1892" s="11" t="str">
        <f>VLOOKUP(I1892, Product!$A$2:$H$501, 4,FALSE)</f>
        <v>Decor</v>
      </c>
      <c r="M1892" s="11" t="str">
        <f>VLOOKUP(I1892, Product!$A$2:$H$501,5,FALSE)</f>
        <v>Weiss-Watson</v>
      </c>
      <c r="N1892" s="12">
        <f>VLOOKUP(I1892, Product!$A$2:$I$501,8,FALSE)</f>
        <v>179.77</v>
      </c>
      <c r="O1892" s="12">
        <f>VLOOKUP(I1892, Product!$A$2:$I$501,9,FALSE)</f>
        <v>305</v>
      </c>
      <c r="P1892" s="11" t="s">
        <v>1810</v>
      </c>
      <c r="Q1892" s="11" t="str">
        <f>VLOOKUP(P1892,Store_Dim!$A$2:$E$21,2,FALSE)</f>
        <v>Guerrero-Schmitt</v>
      </c>
      <c r="R1892" s="11" t="str">
        <f>VLOOKUP(P1892,Store_Dim!$A$2:$E$21,3,FALSE)</f>
        <v>East</v>
      </c>
      <c r="S1892" s="11" t="str">
        <f>VLOOKUP(P1892,Store_Dim!$A$2:$E$21,4,FALSE)</f>
        <v>East Stevechester</v>
      </c>
      <c r="T1892" s="11" t="str">
        <f>VLOOKUP(P1892,Store_Dim!$A$2:$E$21,5,FALSE)</f>
        <v>Flagship</v>
      </c>
      <c r="U1892" s="11" t="s">
        <v>1916</v>
      </c>
      <c r="V1892" s="14">
        <f>VLOOKUP(Table1[[#This Row],[Sales_ID]],Sales!$A$2:$O$2001,2,FALSE)</f>
        <v>45577</v>
      </c>
      <c r="W1892" s="15">
        <f>VLOOKUP(Table1[[#This Row],[Sales_ID]],Sales!$A$2:$O$2001,12,FALSE)</f>
        <v>2</v>
      </c>
      <c r="X1892" s="16" t="str">
        <f>TEXT(VLOOKUP(Table1[[#This Row],[Sales_ID]],Sales!$A$2:$O$2001,13,FALSE),"₹#,##0")</f>
        <v>₹350</v>
      </c>
      <c r="Y1892" s="51">
        <f>VLOOKUP(Table1[[#This Row],[Sales_ID]],Sales!$A$2:$O$2001,14,FALSE)</f>
        <v>0.12</v>
      </c>
      <c r="Z1892" s="11" t="str">
        <f>VLOOKUP(Table1[[#This Row],[Sales_ID]],Sales!$A$2:$O$2001,10,FALSE)</f>
        <v>COD</v>
      </c>
      <c r="AA1892" s="50">
        <f>VLOOKUP(Table1[[#This Row],[Sales_ID]],Sales!$A$2:$O$2001,15,FALSE)</f>
        <v>616.21119999999996</v>
      </c>
    </row>
    <row r="1893" spans="1:27" x14ac:dyDescent="0.3">
      <c r="A1893" s="11" t="s">
        <v>381</v>
      </c>
      <c r="B1893" s="11" t="str">
        <f>PROPER(VLOOKUP(A1893,Customer!$A$2:$J$501,9,FALSE))</f>
        <v>Travis Holland</v>
      </c>
      <c r="C1893" s="11" t="str">
        <f>PROPER(VLOOKUP(A1893,Customer!$A$2:$H$501,3,FALSE))</f>
        <v>38</v>
      </c>
      <c r="D1893" s="11" t="str">
        <f>PROPER(VLOOKUP(A1893,Customer!$A$2:$H$501,4,FALSE))</f>
        <v>Male</v>
      </c>
      <c r="E1893" s="11" t="str">
        <f>PROPER(VLOOKUP(A1893,Customer!$A$2:$H$501,5,FALSE))</f>
        <v>Webstermouth</v>
      </c>
      <c r="F1893" s="11" t="str">
        <f>PROPER(VLOOKUP(A1893,Customer!$A$2:$H$501,6,FALSE))</f>
        <v>New Hampshire</v>
      </c>
      <c r="G1893" s="11" t="str">
        <f>VLOOKUP(A1893,Customer!$A$2:$H$501,7,FALSE)</f>
        <v>USA</v>
      </c>
      <c r="H1893" s="11" t="str">
        <f>PROPER(VLOOKUP(A1893,Customer!$A$1:$J$501,10,FALSE))</f>
        <v>Bronze</v>
      </c>
      <c r="I1893" s="11" t="s">
        <v>1672</v>
      </c>
      <c r="J1893" s="11" t="str">
        <f>VLOOKUP(I1893, Product!$A$2:$H$501, 2,FALSE)</f>
        <v>Laptop Cooling Pad</v>
      </c>
      <c r="K1893" s="11" t="str">
        <f>VLOOKUP(I1893,Product!$A$2:$H$501,3,FALSE)</f>
        <v>Electronics</v>
      </c>
      <c r="L1893" s="11" t="str">
        <f>VLOOKUP(I1893, Product!$A$2:$H$501, 4,FALSE)</f>
        <v>Computer</v>
      </c>
      <c r="M1893" s="11" t="str">
        <f>VLOOKUP(I1893, Product!$A$2:$H$501,5,FALSE)</f>
        <v>Murray, Gould and Ware</v>
      </c>
      <c r="N1893" s="12">
        <f>VLOOKUP(I1893, Product!$A$2:$I$501,8,FALSE)</f>
        <v>86.42</v>
      </c>
      <c r="O1893" s="12">
        <f>VLOOKUP(I1893, Product!$A$2:$I$501,9,FALSE)</f>
        <v>222</v>
      </c>
      <c r="P1893" s="11" t="s">
        <v>1779</v>
      </c>
      <c r="Q1893" s="11" t="str">
        <f>VLOOKUP(P1893,Store_Dim!$A$2:$E$21,2,FALSE)</f>
        <v>Martinez-Mullins</v>
      </c>
      <c r="R1893" s="11" t="str">
        <f>VLOOKUP(P1893,Store_Dim!$A$2:$E$21,3,FALSE)</f>
        <v>South</v>
      </c>
      <c r="S1893" s="11" t="str">
        <f>VLOOKUP(P1893,Store_Dim!$A$2:$E$21,4,FALSE)</f>
        <v>Williamsfurt</v>
      </c>
      <c r="T1893" s="11" t="str">
        <f>VLOOKUP(P1893,Store_Dim!$A$2:$E$21,5,FALSE)</f>
        <v>Online</v>
      </c>
      <c r="U1893" s="11" t="s">
        <v>2726</v>
      </c>
      <c r="V1893" s="14">
        <f>VLOOKUP(Table1[[#This Row],[Sales_ID]],Sales!$A$2:$O$2001,2,FALSE)</f>
        <v>45713</v>
      </c>
      <c r="W1893" s="15">
        <f>VLOOKUP(Table1[[#This Row],[Sales_ID]],Sales!$A$2:$O$2001,12,FALSE)</f>
        <v>4</v>
      </c>
      <c r="X1893" s="16" t="str">
        <f>TEXT(VLOOKUP(Table1[[#This Row],[Sales_ID]],Sales!$A$2:$O$2001,13,FALSE),"₹#,##0")</f>
        <v>₹47</v>
      </c>
      <c r="Y1893" s="51">
        <f>VLOOKUP(Table1[[#This Row],[Sales_ID]],Sales!$A$2:$O$2001,14,FALSE)</f>
        <v>0.26</v>
      </c>
      <c r="Z1893" s="11" t="str">
        <f>VLOOKUP(Table1[[#This Row],[Sales_ID]],Sales!$A$2:$O$2001,10,FALSE)</f>
        <v>PayPal</v>
      </c>
      <c r="AA1893" s="50">
        <f>VLOOKUP(Table1[[#This Row],[Sales_ID]],Sales!$A$2:$O$2001,15,FALSE)</f>
        <v>139.03120000000001</v>
      </c>
    </row>
    <row r="1894" spans="1:27" x14ac:dyDescent="0.3">
      <c r="A1894" s="11" t="s">
        <v>607</v>
      </c>
      <c r="B1894" s="11" t="str">
        <f>PROPER(VLOOKUP(A1894,Customer!$A$2:$J$501,9,FALSE))</f>
        <v>Leonard Cochran</v>
      </c>
      <c r="C1894" s="11" t="str">
        <f>PROPER(VLOOKUP(A1894,Customer!$A$2:$H$501,3,FALSE))</f>
        <v>46</v>
      </c>
      <c r="D1894" s="11" t="str">
        <f>PROPER(VLOOKUP(A1894,Customer!$A$2:$H$501,4,FALSE))</f>
        <v>Female</v>
      </c>
      <c r="E1894" s="11" t="str">
        <f>PROPER(VLOOKUP(A1894,Customer!$A$2:$H$501,5,FALSE))</f>
        <v>Port Sherryview</v>
      </c>
      <c r="F1894" s="11" t="str">
        <f>PROPER(VLOOKUP(A1894,Customer!$A$2:$H$501,6,FALSE))</f>
        <v>North Dakota</v>
      </c>
      <c r="G1894" s="11" t="str">
        <f>VLOOKUP(A1894,Customer!$A$2:$H$501,7,FALSE)</f>
        <v>USA</v>
      </c>
      <c r="H1894" s="11" t="str">
        <f>PROPER(VLOOKUP(A1894,Customer!$A$1:$J$501,10,FALSE))</f>
        <v>Silver</v>
      </c>
      <c r="I1894" s="11" t="s">
        <v>1640</v>
      </c>
      <c r="J1894" s="11" t="str">
        <f>VLOOKUP(I1894, Product!$A$2:$H$501, 2,FALSE)</f>
        <v>Men's Winter Jacket</v>
      </c>
      <c r="K1894" s="11" t="str">
        <f>VLOOKUP(I1894,Product!$A$2:$H$501,3,FALSE)</f>
        <v>Clothing</v>
      </c>
      <c r="L1894" s="11" t="str">
        <f>VLOOKUP(I1894, Product!$A$2:$H$501, 4,FALSE)</f>
        <v>Outerwear</v>
      </c>
      <c r="M1894" s="11" t="str">
        <f>VLOOKUP(I1894, Product!$A$2:$H$501,5,FALSE)</f>
        <v>Kelly, Smith and Perez</v>
      </c>
      <c r="N1894" s="12">
        <f>VLOOKUP(I1894, Product!$A$2:$I$501,8,FALSE)</f>
        <v>167.34</v>
      </c>
      <c r="O1894" s="12">
        <f>VLOOKUP(I1894, Product!$A$2:$I$501,9,FALSE)</f>
        <v>296</v>
      </c>
      <c r="P1894" s="11" t="s">
        <v>1761</v>
      </c>
      <c r="Q1894" s="11" t="str">
        <f>VLOOKUP(P1894,Store_Dim!$A$2:$E$21,2,FALSE)</f>
        <v>Black-Horn</v>
      </c>
      <c r="R1894" s="11" t="str">
        <f>VLOOKUP(P1894,Store_Dim!$A$2:$E$21,3,FALSE)</f>
        <v>South</v>
      </c>
      <c r="S1894" s="11" t="str">
        <f>VLOOKUP(P1894,Store_Dim!$A$2:$E$21,4,FALSE)</f>
        <v>North Nancyview</v>
      </c>
      <c r="T1894" s="11" t="str">
        <f>VLOOKUP(P1894,Store_Dim!$A$2:$E$21,5,FALSE)</f>
        <v>Outlet</v>
      </c>
      <c r="U1894" s="11" t="s">
        <v>2727</v>
      </c>
      <c r="V1894" s="14">
        <f>VLOOKUP(Table1[[#This Row],[Sales_ID]],Sales!$A$2:$O$2001,2,FALSE)</f>
        <v>45784</v>
      </c>
      <c r="W1894" s="15">
        <f>VLOOKUP(Table1[[#This Row],[Sales_ID]],Sales!$A$2:$O$2001,12,FALSE)</f>
        <v>2</v>
      </c>
      <c r="X1894" s="16" t="str">
        <f>TEXT(VLOOKUP(Table1[[#This Row],[Sales_ID]],Sales!$A$2:$O$2001,13,FALSE),"₹#,##0")</f>
        <v>₹71</v>
      </c>
      <c r="Y1894" s="51">
        <f>VLOOKUP(Table1[[#This Row],[Sales_ID]],Sales!$A$2:$O$2001,14,FALSE)</f>
        <v>0.14000000000000001</v>
      </c>
      <c r="Z1894" s="11" t="str">
        <f>VLOOKUP(Table1[[#This Row],[Sales_ID]],Sales!$A$2:$O$2001,10,FALSE)</f>
        <v>COD</v>
      </c>
      <c r="AA1894" s="50">
        <f>VLOOKUP(Table1[[#This Row],[Sales_ID]],Sales!$A$2:$O$2001,15,FALSE)</f>
        <v>122.9456</v>
      </c>
    </row>
    <row r="1895" spans="1:27" x14ac:dyDescent="0.3">
      <c r="A1895" s="11" t="s">
        <v>8</v>
      </c>
      <c r="B1895" s="11" t="str">
        <f>PROPER(VLOOKUP(A1895,Customer!$A$2:$J$501,9,FALSE))</f>
        <v>Sheena Bonilla</v>
      </c>
      <c r="C1895" s="11" t="str">
        <f>PROPER(VLOOKUP(A1895,Customer!$A$2:$H$501,3,FALSE))</f>
        <v>55</v>
      </c>
      <c r="D1895" s="11" t="str">
        <f>PROPER(VLOOKUP(A1895,Customer!$A$2:$H$501,4,FALSE))</f>
        <v>Male</v>
      </c>
      <c r="E1895" s="11" t="str">
        <f>PROPER(VLOOKUP(A1895,Customer!$A$2:$H$501,5,FALSE))</f>
        <v>Donaldton</v>
      </c>
      <c r="F1895" s="11" t="str">
        <f>PROPER(VLOOKUP(A1895,Customer!$A$2:$H$501,6,FALSE))</f>
        <v>North Carolina</v>
      </c>
      <c r="G1895" s="11" t="str">
        <f>VLOOKUP(A1895,Customer!$A$2:$H$501,7,FALSE)</f>
        <v>USA</v>
      </c>
      <c r="H1895" s="11" t="str">
        <f>PROPER(VLOOKUP(A1895,Customer!$A$1:$J$501,10,FALSE))</f>
        <v>Platinum</v>
      </c>
      <c r="I1895" s="11" t="s">
        <v>1660</v>
      </c>
      <c r="J1895" s="11" t="str">
        <f>VLOOKUP(I1895, Product!$A$2:$H$501, 2,FALSE)</f>
        <v>Premium Blanket Throw</v>
      </c>
      <c r="K1895" s="11" t="str">
        <f>VLOOKUP(I1895,Product!$A$2:$H$501,3,FALSE)</f>
        <v>Home</v>
      </c>
      <c r="L1895" s="11" t="str">
        <f>VLOOKUP(I1895, Product!$A$2:$H$501, 4,FALSE)</f>
        <v>Decor</v>
      </c>
      <c r="M1895" s="11" t="str">
        <f>VLOOKUP(I1895, Product!$A$2:$H$501,5,FALSE)</f>
        <v>Hernandez, Kennedy and Porter</v>
      </c>
      <c r="N1895" s="12">
        <f>VLOOKUP(I1895, Product!$A$2:$I$501,8,FALSE)</f>
        <v>461.47</v>
      </c>
      <c r="O1895" s="12">
        <f>VLOOKUP(I1895, Product!$A$2:$I$501,9,FALSE)</f>
        <v>190</v>
      </c>
      <c r="P1895" s="11" t="s">
        <v>1813</v>
      </c>
      <c r="Q1895" s="11" t="str">
        <f>VLOOKUP(P1895,Store_Dim!$A$2:$E$21,2,FALSE)</f>
        <v>Mann-Austin</v>
      </c>
      <c r="R1895" s="11" t="str">
        <f>VLOOKUP(P1895,Store_Dim!$A$2:$E$21,3,FALSE)</f>
        <v>East</v>
      </c>
      <c r="S1895" s="11" t="str">
        <f>VLOOKUP(P1895,Store_Dim!$A$2:$E$21,4,FALSE)</f>
        <v>Vasquezborough</v>
      </c>
      <c r="T1895" s="11" t="str">
        <f>VLOOKUP(P1895,Store_Dim!$A$2:$E$21,5,FALSE)</f>
        <v>Online</v>
      </c>
      <c r="U1895" s="11" t="s">
        <v>2728</v>
      </c>
      <c r="V1895" s="14">
        <f>VLOOKUP(Table1[[#This Row],[Sales_ID]],Sales!$A$2:$O$2001,2,FALSE)</f>
        <v>45812</v>
      </c>
      <c r="W1895" s="15">
        <f>VLOOKUP(Table1[[#This Row],[Sales_ID]],Sales!$A$2:$O$2001,12,FALSE)</f>
        <v>2</v>
      </c>
      <c r="X1895" s="16" t="str">
        <f>TEXT(VLOOKUP(Table1[[#This Row],[Sales_ID]],Sales!$A$2:$O$2001,13,FALSE),"₹#,##0")</f>
        <v>₹404</v>
      </c>
      <c r="Y1895" s="51">
        <f>VLOOKUP(Table1[[#This Row],[Sales_ID]],Sales!$A$2:$O$2001,14,FALSE)</f>
        <v>7.0000000000000007E-2</v>
      </c>
      <c r="Z1895" s="11" t="str">
        <f>VLOOKUP(Table1[[#This Row],[Sales_ID]],Sales!$A$2:$O$2001,10,FALSE)</f>
        <v>Credit Card</v>
      </c>
      <c r="AA1895" s="50">
        <f>VLOOKUP(Table1[[#This Row],[Sales_ID]],Sales!$A$2:$O$2001,15,FALSE)</f>
        <v>751.58879999999988</v>
      </c>
    </row>
    <row r="1896" spans="1:27" x14ac:dyDescent="0.3">
      <c r="A1896" s="11" t="s">
        <v>842</v>
      </c>
      <c r="B1896" s="11" t="str">
        <f>PROPER(VLOOKUP(A1896,Customer!$A$2:$J$501,9,FALSE))</f>
        <v>Matthew Payne</v>
      </c>
      <c r="C1896" s="11" t="str">
        <f>PROPER(VLOOKUP(A1896,Customer!$A$2:$H$501,3,FALSE))</f>
        <v>25</v>
      </c>
      <c r="D1896" s="11" t="str">
        <f>PROPER(VLOOKUP(A1896,Customer!$A$2:$H$501,4,FALSE))</f>
        <v>Male</v>
      </c>
      <c r="E1896" s="11" t="str">
        <f>PROPER(VLOOKUP(A1896,Customer!$A$2:$H$501,5,FALSE))</f>
        <v>Grahamfurt</v>
      </c>
      <c r="F1896" s="11" t="str">
        <f>PROPER(VLOOKUP(A1896,Customer!$A$2:$H$501,6,FALSE))</f>
        <v>Wyoming</v>
      </c>
      <c r="G1896" s="11" t="str">
        <f>VLOOKUP(A1896,Customer!$A$2:$H$501,7,FALSE)</f>
        <v>USA</v>
      </c>
      <c r="H1896" s="11" t="str">
        <f>PROPER(VLOOKUP(A1896,Customer!$A$1:$J$501,10,FALSE))</f>
        <v>Gold</v>
      </c>
      <c r="I1896" s="11" t="s">
        <v>1582</v>
      </c>
      <c r="J1896" s="11" t="str">
        <f>VLOOKUP(I1896, Product!$A$2:$H$501, 2,FALSE)</f>
        <v>Soccer Training Cone Set</v>
      </c>
      <c r="K1896" s="11" t="str">
        <f>VLOOKUP(I1896,Product!$A$2:$H$501,3,FALSE)</f>
        <v>Sports</v>
      </c>
      <c r="L1896" s="11" t="str">
        <f>VLOOKUP(I1896, Product!$A$2:$H$501, 4,FALSE)</f>
        <v>Accessories</v>
      </c>
      <c r="M1896" s="11" t="str">
        <f>VLOOKUP(I1896, Product!$A$2:$H$501,5,FALSE)</f>
        <v>Ford, Murphy and Wilson</v>
      </c>
      <c r="N1896" s="12">
        <f>VLOOKUP(I1896, Product!$A$2:$I$501,8,FALSE)</f>
        <v>144.53</v>
      </c>
      <c r="O1896" s="12">
        <f>VLOOKUP(I1896, Product!$A$2:$I$501,9,FALSE)</f>
        <v>367</v>
      </c>
      <c r="P1896" s="11" t="s">
        <v>1804</v>
      </c>
      <c r="Q1896" s="11" t="str">
        <f>VLOOKUP(P1896,Store_Dim!$A$2:$E$21,2,FALSE)</f>
        <v>Frederick-Wright</v>
      </c>
      <c r="R1896" s="11" t="str">
        <f>VLOOKUP(P1896,Store_Dim!$A$2:$E$21,3,FALSE)</f>
        <v>West</v>
      </c>
      <c r="S1896" s="11" t="str">
        <f>VLOOKUP(P1896,Store_Dim!$A$2:$E$21,4,FALSE)</f>
        <v>New Jimmymouth</v>
      </c>
      <c r="T1896" s="11" t="str">
        <f>VLOOKUP(P1896,Store_Dim!$A$2:$E$21,5,FALSE)</f>
        <v>Flagship</v>
      </c>
      <c r="U1896" s="11" t="s">
        <v>2729</v>
      </c>
      <c r="V1896" s="14">
        <f>VLOOKUP(Table1[[#This Row],[Sales_ID]],Sales!$A$2:$O$2001,2,FALSE)</f>
        <v>45653</v>
      </c>
      <c r="W1896" s="15">
        <f>VLOOKUP(Table1[[#This Row],[Sales_ID]],Sales!$A$2:$O$2001,12,FALSE)</f>
        <v>1</v>
      </c>
      <c r="X1896" s="16" t="str">
        <f>TEXT(VLOOKUP(Table1[[#This Row],[Sales_ID]],Sales!$A$2:$O$2001,13,FALSE),"₹#,##0")</f>
        <v>₹520</v>
      </c>
      <c r="Y1896" s="51">
        <f>VLOOKUP(Table1[[#This Row],[Sales_ID]],Sales!$A$2:$O$2001,14,FALSE)</f>
        <v>0.05</v>
      </c>
      <c r="Z1896" s="11" t="str">
        <f>VLOOKUP(Table1[[#This Row],[Sales_ID]],Sales!$A$2:$O$2001,10,FALSE)</f>
        <v>COD</v>
      </c>
      <c r="AA1896" s="50">
        <f>VLOOKUP(Table1[[#This Row],[Sales_ID]],Sales!$A$2:$O$2001,15,FALSE)</f>
        <v>493.91449999999992</v>
      </c>
    </row>
    <row r="1897" spans="1:27" x14ac:dyDescent="0.3">
      <c r="A1897" s="11" t="s">
        <v>490</v>
      </c>
      <c r="B1897" s="11" t="str">
        <f>PROPER(VLOOKUP(A1897,Customer!$A$2:$J$501,9,FALSE))</f>
        <v>Cameron Simpson</v>
      </c>
      <c r="C1897" s="11" t="str">
        <f>PROPER(VLOOKUP(A1897,Customer!$A$2:$H$501,3,FALSE))</f>
        <v>46</v>
      </c>
      <c r="D1897" s="11" t="str">
        <f>PROPER(VLOOKUP(A1897,Customer!$A$2:$H$501,4,FALSE))</f>
        <v>Male</v>
      </c>
      <c r="E1897" s="11" t="str">
        <f>PROPER(VLOOKUP(A1897,Customer!$A$2:$H$501,5,FALSE))</f>
        <v>Michaelfort</v>
      </c>
      <c r="F1897" s="11" t="str">
        <f>PROPER(VLOOKUP(A1897,Customer!$A$2:$H$501,6,FALSE))</f>
        <v>Indiana</v>
      </c>
      <c r="G1897" s="11" t="str">
        <f>VLOOKUP(A1897,Customer!$A$2:$H$501,7,FALSE)</f>
        <v>USA</v>
      </c>
      <c r="H1897" s="11" t="str">
        <f>PROPER(VLOOKUP(A1897,Customer!$A$1:$J$501,10,FALSE))</f>
        <v>Platinum</v>
      </c>
      <c r="I1897" s="11" t="s">
        <v>1644</v>
      </c>
      <c r="J1897" s="11" t="str">
        <f>VLOOKUP(I1897, Product!$A$2:$H$501, 2,FALSE)</f>
        <v>Car Dashboard Phone Holder</v>
      </c>
      <c r="K1897" s="11" t="str">
        <f>VLOOKUP(I1897,Product!$A$2:$H$501,3,FALSE)</f>
        <v>Electronics</v>
      </c>
      <c r="L1897" s="11" t="str">
        <f>VLOOKUP(I1897, Product!$A$2:$H$501, 4,FALSE)</f>
        <v>Accessories</v>
      </c>
      <c r="M1897" s="11" t="str">
        <f>VLOOKUP(I1897, Product!$A$2:$H$501,5,FALSE)</f>
        <v>Byrd, Stewart and Valdez</v>
      </c>
      <c r="N1897" s="12">
        <f>VLOOKUP(I1897, Product!$A$2:$I$501,8,FALSE)</f>
        <v>177.98</v>
      </c>
      <c r="O1897" s="12">
        <f>VLOOKUP(I1897, Product!$A$2:$I$501,9,FALSE)</f>
        <v>103</v>
      </c>
      <c r="P1897" s="11" t="s">
        <v>1797</v>
      </c>
      <c r="Q1897" s="11" t="str">
        <f>VLOOKUP(P1897,Store_Dim!$A$2:$E$21,2,FALSE)</f>
        <v>Gardner, Humphrey and Contreras</v>
      </c>
      <c r="R1897" s="11" t="str">
        <f>VLOOKUP(P1897,Store_Dim!$A$2:$E$21,3,FALSE)</f>
        <v>East</v>
      </c>
      <c r="S1897" s="11" t="str">
        <f>VLOOKUP(P1897,Store_Dim!$A$2:$E$21,4,FALSE)</f>
        <v>Johnsonville</v>
      </c>
      <c r="T1897" s="11" t="str">
        <f>VLOOKUP(P1897,Store_Dim!$A$2:$E$21,5,FALSE)</f>
        <v>Flagship</v>
      </c>
      <c r="U1897" s="11" t="s">
        <v>2730</v>
      </c>
      <c r="V1897" s="14">
        <f>VLOOKUP(Table1[[#This Row],[Sales_ID]],Sales!$A$2:$O$2001,2,FALSE)</f>
        <v>45672</v>
      </c>
      <c r="W1897" s="15">
        <f>VLOOKUP(Table1[[#This Row],[Sales_ID]],Sales!$A$2:$O$2001,12,FALSE)</f>
        <v>3</v>
      </c>
      <c r="X1897" s="16" t="str">
        <f>TEXT(VLOOKUP(Table1[[#This Row],[Sales_ID]],Sales!$A$2:$O$2001,13,FALSE),"₹#,##0")</f>
        <v>₹566</v>
      </c>
      <c r="Y1897" s="51">
        <f>VLOOKUP(Table1[[#This Row],[Sales_ID]],Sales!$A$2:$O$2001,14,FALSE)</f>
        <v>0.05</v>
      </c>
      <c r="Z1897" s="11" t="str">
        <f>VLOOKUP(Table1[[#This Row],[Sales_ID]],Sales!$A$2:$O$2001,10,FALSE)</f>
        <v>PayPal</v>
      </c>
      <c r="AA1897" s="50">
        <f>VLOOKUP(Table1[[#This Row],[Sales_ID]],Sales!$A$2:$O$2001,15,FALSE)</f>
        <v>1613.556</v>
      </c>
    </row>
    <row r="1898" spans="1:27" x14ac:dyDescent="0.3">
      <c r="A1898" s="11" t="s">
        <v>1223</v>
      </c>
      <c r="B1898" s="11" t="str">
        <f>PROPER(VLOOKUP(A1898,Customer!$A$2:$J$501,9,FALSE))</f>
        <v>Jacqueline Payne</v>
      </c>
      <c r="C1898" s="11" t="str">
        <f>PROPER(VLOOKUP(A1898,Customer!$A$2:$H$501,3,FALSE))</f>
        <v>46</v>
      </c>
      <c r="D1898" s="11" t="str">
        <f>PROPER(VLOOKUP(A1898,Customer!$A$2:$H$501,4,FALSE))</f>
        <v>Male</v>
      </c>
      <c r="E1898" s="11" t="str">
        <f>PROPER(VLOOKUP(A1898,Customer!$A$2:$H$501,5,FALSE))</f>
        <v>Gutierrezstad</v>
      </c>
      <c r="F1898" s="11" t="str">
        <f>PROPER(VLOOKUP(A1898,Customer!$A$2:$H$501,6,FALSE))</f>
        <v>Missouri</v>
      </c>
      <c r="G1898" s="11" t="str">
        <f>VLOOKUP(A1898,Customer!$A$2:$H$501,7,FALSE)</f>
        <v>USA</v>
      </c>
      <c r="H1898" s="11" t="str">
        <f>PROPER(VLOOKUP(A1898,Customer!$A$1:$J$501,10,FALSE))</f>
        <v>Gold</v>
      </c>
      <c r="I1898" s="11" t="s">
        <v>1652</v>
      </c>
      <c r="J1898" s="11" t="str">
        <f>VLOOKUP(I1898, Product!$A$2:$H$501, 2,FALSE)</f>
        <v>Rugby Ball</v>
      </c>
      <c r="K1898" s="11" t="str">
        <f>VLOOKUP(I1898,Product!$A$2:$H$501,3,FALSE)</f>
        <v>Sports</v>
      </c>
      <c r="L1898" s="11" t="str">
        <f>VLOOKUP(I1898, Product!$A$2:$H$501, 4,FALSE)</f>
        <v>Team Sports</v>
      </c>
      <c r="M1898" s="11" t="str">
        <f>VLOOKUP(I1898, Product!$A$2:$H$501,5,FALSE)</f>
        <v>Harris Inc</v>
      </c>
      <c r="N1898" s="12">
        <f>VLOOKUP(I1898, Product!$A$2:$I$501,8,FALSE)</f>
        <v>212.26</v>
      </c>
      <c r="O1898" s="12">
        <f>VLOOKUP(I1898, Product!$A$2:$I$501,9,FALSE)</f>
        <v>82</v>
      </c>
      <c r="P1898" s="11" t="s">
        <v>1789</v>
      </c>
      <c r="Q1898" s="11" t="str">
        <f>VLOOKUP(P1898,Store_Dim!$A$2:$E$21,2,FALSE)</f>
        <v>Hill, Wagner and Ballard</v>
      </c>
      <c r="R1898" s="11" t="str">
        <f>VLOOKUP(P1898,Store_Dim!$A$2:$E$21,3,FALSE)</f>
        <v>East</v>
      </c>
      <c r="S1898" s="11" t="str">
        <f>VLOOKUP(P1898,Store_Dim!$A$2:$E$21,4,FALSE)</f>
        <v>East Davidville</v>
      </c>
      <c r="T1898" s="11" t="str">
        <f>VLOOKUP(P1898,Store_Dim!$A$2:$E$21,5,FALSE)</f>
        <v>Online</v>
      </c>
      <c r="U1898" s="11" t="s">
        <v>2731</v>
      </c>
      <c r="V1898" s="14">
        <f>VLOOKUP(Table1[[#This Row],[Sales_ID]],Sales!$A$2:$O$2001,2,FALSE)</f>
        <v>45799</v>
      </c>
      <c r="W1898" s="15">
        <f>VLOOKUP(Table1[[#This Row],[Sales_ID]],Sales!$A$2:$O$2001,12,FALSE)</f>
        <v>2</v>
      </c>
      <c r="X1898" s="16" t="str">
        <f>TEXT(VLOOKUP(Table1[[#This Row],[Sales_ID]],Sales!$A$2:$O$2001,13,FALSE),"₹#,##0")</f>
        <v>₹295</v>
      </c>
      <c r="Y1898" s="51">
        <f>VLOOKUP(Table1[[#This Row],[Sales_ID]],Sales!$A$2:$O$2001,14,FALSE)</f>
        <v>0.09</v>
      </c>
      <c r="Z1898" s="11" t="str">
        <f>VLOOKUP(Table1[[#This Row],[Sales_ID]],Sales!$A$2:$O$2001,10,FALSE)</f>
        <v>COD</v>
      </c>
      <c r="AA1898" s="50">
        <f>VLOOKUP(Table1[[#This Row],[Sales_ID]],Sales!$A$2:$O$2001,15,FALSE)</f>
        <v>537.11840000000007</v>
      </c>
    </row>
    <row r="1899" spans="1:27" x14ac:dyDescent="0.3">
      <c r="A1899" s="11" t="s">
        <v>384</v>
      </c>
      <c r="B1899" s="11" t="str">
        <f>PROPER(VLOOKUP(A1899,Customer!$A$2:$J$501,9,FALSE))</f>
        <v>Amy Walker</v>
      </c>
      <c r="C1899" s="11" t="str">
        <f>PROPER(VLOOKUP(A1899,Customer!$A$2:$H$501,3,FALSE))</f>
        <v>27</v>
      </c>
      <c r="D1899" s="11" t="str">
        <f>PROPER(VLOOKUP(A1899,Customer!$A$2:$H$501,4,FALSE))</f>
        <v>Male</v>
      </c>
      <c r="E1899" s="11" t="str">
        <f>PROPER(VLOOKUP(A1899,Customer!$A$2:$H$501,5,FALSE))</f>
        <v>Smithland</v>
      </c>
      <c r="F1899" s="11" t="str">
        <f>PROPER(VLOOKUP(A1899,Customer!$A$2:$H$501,6,FALSE))</f>
        <v>West Virginia</v>
      </c>
      <c r="G1899" s="11" t="str">
        <f>VLOOKUP(A1899,Customer!$A$2:$H$501,7,FALSE)</f>
        <v>USA</v>
      </c>
      <c r="H1899" s="11" t="str">
        <f>PROPER(VLOOKUP(A1899,Customer!$A$1:$J$501,10,FALSE))</f>
        <v>Silver</v>
      </c>
      <c r="I1899" s="11" t="s">
        <v>1616</v>
      </c>
      <c r="J1899" s="11" t="str">
        <f>VLOOKUP(I1899, Product!$A$2:$H$501, 2,FALSE)</f>
        <v>Gaming Mechanical Keyboard</v>
      </c>
      <c r="K1899" s="11" t="str">
        <f>VLOOKUP(I1899,Product!$A$2:$H$501,3,FALSE)</f>
        <v>Electronics</v>
      </c>
      <c r="L1899" s="11" t="str">
        <f>VLOOKUP(I1899, Product!$A$2:$H$501, 4,FALSE)</f>
        <v>Computer</v>
      </c>
      <c r="M1899" s="11" t="str">
        <f>VLOOKUP(I1899, Product!$A$2:$H$501,5,FALSE)</f>
        <v>Lucero LLC</v>
      </c>
      <c r="N1899" s="12">
        <f>VLOOKUP(I1899, Product!$A$2:$I$501,8,FALSE)</f>
        <v>419.28</v>
      </c>
      <c r="O1899" s="12">
        <f>VLOOKUP(I1899, Product!$A$2:$I$501,9,FALSE)</f>
        <v>86</v>
      </c>
      <c r="P1899" s="11" t="s">
        <v>1792</v>
      </c>
      <c r="Q1899" s="11" t="str">
        <f>VLOOKUP(P1899,Store_Dim!$A$2:$E$21,2,FALSE)</f>
        <v>Aguirre-Keller</v>
      </c>
      <c r="R1899" s="11" t="str">
        <f>VLOOKUP(P1899,Store_Dim!$A$2:$E$21,3,FALSE)</f>
        <v>South</v>
      </c>
      <c r="S1899" s="11" t="str">
        <f>VLOOKUP(P1899,Store_Dim!$A$2:$E$21,4,FALSE)</f>
        <v>Lake Michael</v>
      </c>
      <c r="T1899" s="11" t="str">
        <f>VLOOKUP(P1899,Store_Dim!$A$2:$E$21,5,FALSE)</f>
        <v>Online</v>
      </c>
      <c r="U1899" s="11" t="s">
        <v>2732</v>
      </c>
      <c r="V1899" s="14">
        <f>VLOOKUP(Table1[[#This Row],[Sales_ID]],Sales!$A$2:$O$2001,2,FALSE)</f>
        <v>45848</v>
      </c>
      <c r="W1899" s="15">
        <f>VLOOKUP(Table1[[#This Row],[Sales_ID]],Sales!$A$2:$O$2001,12,FALSE)</f>
        <v>2</v>
      </c>
      <c r="X1899" s="16" t="str">
        <f>TEXT(VLOOKUP(Table1[[#This Row],[Sales_ID]],Sales!$A$2:$O$2001,13,FALSE),"₹#,##0")</f>
        <v>₹414</v>
      </c>
      <c r="Y1899" s="51">
        <f>VLOOKUP(Table1[[#This Row],[Sales_ID]],Sales!$A$2:$O$2001,14,FALSE)</f>
        <v>0.25</v>
      </c>
      <c r="Z1899" s="11" t="str">
        <f>VLOOKUP(Table1[[#This Row],[Sales_ID]],Sales!$A$2:$O$2001,10,FALSE)</f>
        <v>PayPal</v>
      </c>
      <c r="AA1899" s="50">
        <f>VLOOKUP(Table1[[#This Row],[Sales_ID]],Sales!$A$2:$O$2001,15,FALSE)</f>
        <v>621.27</v>
      </c>
    </row>
    <row r="1900" spans="1:27" x14ac:dyDescent="0.3">
      <c r="A1900" s="11" t="s">
        <v>854</v>
      </c>
      <c r="B1900" s="11" t="str">
        <f>PROPER(VLOOKUP(A1900,Customer!$A$2:$J$501,9,FALSE))</f>
        <v>Kevin Orr</v>
      </c>
      <c r="C1900" s="11" t="str">
        <f>PROPER(VLOOKUP(A1900,Customer!$A$2:$H$501,3,FALSE))</f>
        <v>53</v>
      </c>
      <c r="D1900" s="11" t="str">
        <f>PROPER(VLOOKUP(A1900,Customer!$A$2:$H$501,4,FALSE))</f>
        <v>Female</v>
      </c>
      <c r="E1900" s="11" t="str">
        <f>PROPER(VLOOKUP(A1900,Customer!$A$2:$H$501,5,FALSE))</f>
        <v>Ryanberg</v>
      </c>
      <c r="F1900" s="11" t="str">
        <f>PROPER(VLOOKUP(A1900,Customer!$A$2:$H$501,6,FALSE))</f>
        <v>Minnesota</v>
      </c>
      <c r="G1900" s="11" t="str">
        <f>VLOOKUP(A1900,Customer!$A$2:$H$501,7,FALSE)</f>
        <v>USA</v>
      </c>
      <c r="H1900" s="11" t="str">
        <f>PROPER(VLOOKUP(A1900,Customer!$A$1:$J$501,10,FALSE))</f>
        <v>Bronze</v>
      </c>
      <c r="I1900" s="11" t="s">
        <v>1664</v>
      </c>
      <c r="J1900" s="11" t="str">
        <f>VLOOKUP(I1900, Product!$A$2:$H$501, 2,FALSE)</f>
        <v>Womens Cotton Scarf</v>
      </c>
      <c r="K1900" s="11" t="str">
        <f>VLOOKUP(I1900,Product!$A$2:$H$501,3,FALSE)</f>
        <v>Clothing</v>
      </c>
      <c r="L1900" s="11" t="str">
        <f>VLOOKUP(I1900, Product!$A$2:$H$501, 4,FALSE)</f>
        <v>Accessories</v>
      </c>
      <c r="M1900" s="11" t="str">
        <f>VLOOKUP(I1900, Product!$A$2:$H$501,5,FALSE)</f>
        <v>Shepherd-Gould</v>
      </c>
      <c r="N1900" s="12">
        <f>VLOOKUP(I1900, Product!$A$2:$I$501,8,FALSE)</f>
        <v>113.83</v>
      </c>
      <c r="O1900" s="12">
        <f>VLOOKUP(I1900, Product!$A$2:$I$501,9,FALSE)</f>
        <v>485</v>
      </c>
      <c r="P1900" s="11" t="s">
        <v>1782</v>
      </c>
      <c r="Q1900" s="11" t="str">
        <f>VLOOKUP(P1900,Store_Dim!$A$2:$E$21,2,FALSE)</f>
        <v>Bean, Jones and Park</v>
      </c>
      <c r="R1900" s="11" t="str">
        <f>VLOOKUP(P1900,Store_Dim!$A$2:$E$21,3,FALSE)</f>
        <v>West</v>
      </c>
      <c r="S1900" s="11" t="str">
        <f>VLOOKUP(P1900,Store_Dim!$A$2:$E$21,4,FALSE)</f>
        <v>Thompsonborough</v>
      </c>
      <c r="T1900" s="11" t="str">
        <f>VLOOKUP(P1900,Store_Dim!$A$2:$E$21,5,FALSE)</f>
        <v>Online</v>
      </c>
      <c r="U1900" s="11" t="s">
        <v>2733</v>
      </c>
      <c r="V1900" s="14">
        <f>VLOOKUP(Table1[[#This Row],[Sales_ID]],Sales!$A$2:$O$2001,2,FALSE)</f>
        <v>45918</v>
      </c>
      <c r="W1900" s="15">
        <f>VLOOKUP(Table1[[#This Row],[Sales_ID]],Sales!$A$2:$O$2001,12,FALSE)</f>
        <v>2</v>
      </c>
      <c r="X1900" s="16" t="str">
        <f>TEXT(VLOOKUP(Table1[[#This Row],[Sales_ID]],Sales!$A$2:$O$2001,13,FALSE),"₹#,##0")</f>
        <v>₹434</v>
      </c>
      <c r="Y1900" s="51">
        <f>VLOOKUP(Table1[[#This Row],[Sales_ID]],Sales!$A$2:$O$2001,14,FALSE)</f>
        <v>0</v>
      </c>
      <c r="Z1900" s="11" t="str">
        <f>VLOOKUP(Table1[[#This Row],[Sales_ID]],Sales!$A$2:$O$2001,10,FALSE)</f>
        <v>Credit Card</v>
      </c>
      <c r="AA1900" s="50">
        <f>VLOOKUP(Table1[[#This Row],[Sales_ID]],Sales!$A$2:$O$2001,15,FALSE)</f>
        <v>867.5</v>
      </c>
    </row>
    <row r="1901" spans="1:27" x14ac:dyDescent="0.3">
      <c r="A1901" s="11" t="s">
        <v>893</v>
      </c>
      <c r="B1901" s="11" t="str">
        <f>PROPER(VLOOKUP(A1901,Customer!$A$2:$J$501,9,FALSE))</f>
        <v>Brittany Watson</v>
      </c>
      <c r="C1901" s="11" t="str">
        <f>PROPER(VLOOKUP(A1901,Customer!$A$2:$H$501,3,FALSE))</f>
        <v>59</v>
      </c>
      <c r="D1901" s="11" t="str">
        <f>PROPER(VLOOKUP(A1901,Customer!$A$2:$H$501,4,FALSE))</f>
        <v>Male</v>
      </c>
      <c r="E1901" s="11" t="str">
        <f>PROPER(VLOOKUP(A1901,Customer!$A$2:$H$501,5,FALSE))</f>
        <v>North Joshualand</v>
      </c>
      <c r="F1901" s="11" t="str">
        <f>PROPER(VLOOKUP(A1901,Customer!$A$2:$H$501,6,FALSE))</f>
        <v>Connecticut</v>
      </c>
      <c r="G1901" s="11" t="str">
        <f>VLOOKUP(A1901,Customer!$A$2:$H$501,7,FALSE)</f>
        <v>USA</v>
      </c>
      <c r="H1901" s="11" t="str">
        <f>PROPER(VLOOKUP(A1901,Customer!$A$1:$J$501,10,FALSE))</f>
        <v>Platinum</v>
      </c>
      <c r="I1901" s="11" t="s">
        <v>1718</v>
      </c>
      <c r="J1901" s="11" t="str">
        <f>VLOOKUP(I1901, Product!$A$2:$H$501, 2,FALSE)</f>
        <v>Women's Beanie Hat</v>
      </c>
      <c r="K1901" s="11" t="str">
        <f>VLOOKUP(I1901,Product!$A$2:$H$501,3,FALSE)</f>
        <v>Clothing</v>
      </c>
      <c r="L1901" s="11" t="str">
        <f>VLOOKUP(I1901, Product!$A$2:$H$501, 4,FALSE)</f>
        <v>Accessories</v>
      </c>
      <c r="M1901" s="11" t="str">
        <f>VLOOKUP(I1901, Product!$A$2:$H$501,5,FALSE)</f>
        <v>Richardson-Carrillo</v>
      </c>
      <c r="N1901" s="12">
        <f>VLOOKUP(I1901, Product!$A$2:$I$501,8,FALSE)</f>
        <v>119.57</v>
      </c>
      <c r="O1901" s="12">
        <f>VLOOKUP(I1901, Product!$A$2:$I$501,9,FALSE)</f>
        <v>210</v>
      </c>
      <c r="P1901" s="11" t="s">
        <v>1813</v>
      </c>
      <c r="Q1901" s="11" t="str">
        <f>VLOOKUP(P1901,Store_Dim!$A$2:$E$21,2,FALSE)</f>
        <v>Mann-Austin</v>
      </c>
      <c r="R1901" s="11" t="str">
        <f>VLOOKUP(P1901,Store_Dim!$A$2:$E$21,3,FALSE)</f>
        <v>East</v>
      </c>
      <c r="S1901" s="11" t="str">
        <f>VLOOKUP(P1901,Store_Dim!$A$2:$E$21,4,FALSE)</f>
        <v>Vasquezborough</v>
      </c>
      <c r="T1901" s="11" t="str">
        <f>VLOOKUP(P1901,Store_Dim!$A$2:$E$21,5,FALSE)</f>
        <v>Online</v>
      </c>
      <c r="U1901" s="11" t="s">
        <v>2734</v>
      </c>
      <c r="V1901" s="14">
        <f>VLOOKUP(Table1[[#This Row],[Sales_ID]],Sales!$A$2:$O$2001,2,FALSE)</f>
        <v>45288</v>
      </c>
      <c r="W1901" s="15">
        <f>VLOOKUP(Table1[[#This Row],[Sales_ID]],Sales!$A$2:$O$2001,12,FALSE)</f>
        <v>3</v>
      </c>
      <c r="X1901" s="16" t="str">
        <f>TEXT(VLOOKUP(Table1[[#This Row],[Sales_ID]],Sales!$A$2:$O$2001,13,FALSE),"₹#,##0")</f>
        <v>₹104</v>
      </c>
      <c r="Y1901" s="51">
        <f>VLOOKUP(Table1[[#This Row],[Sales_ID]],Sales!$A$2:$O$2001,14,FALSE)</f>
        <v>0.13</v>
      </c>
      <c r="Z1901" s="11" t="str">
        <f>VLOOKUP(Table1[[#This Row],[Sales_ID]],Sales!$A$2:$O$2001,10,FALSE)</f>
        <v>COD</v>
      </c>
      <c r="AA1901" s="50">
        <f>VLOOKUP(Table1[[#This Row],[Sales_ID]],Sales!$A$2:$O$2001,15,FALSE)</f>
        <v>272.30130000000003</v>
      </c>
    </row>
    <row r="1902" spans="1:27" x14ac:dyDescent="0.3">
      <c r="A1902" s="11" t="s">
        <v>1431</v>
      </c>
      <c r="B1902" s="11" t="str">
        <f>PROPER(VLOOKUP(A1902,Customer!$A$2:$J$501,9,FALSE))</f>
        <v>David Pierce</v>
      </c>
      <c r="C1902" s="11" t="str">
        <f>PROPER(VLOOKUP(A1902,Customer!$A$2:$H$501,3,FALSE))</f>
        <v>45</v>
      </c>
      <c r="D1902" s="11" t="str">
        <f>PROPER(VLOOKUP(A1902,Customer!$A$2:$H$501,4,FALSE))</f>
        <v>Female</v>
      </c>
      <c r="E1902" s="11" t="str">
        <f>PROPER(VLOOKUP(A1902,Customer!$A$2:$H$501,5,FALSE))</f>
        <v>Grayland</v>
      </c>
      <c r="F1902" s="11" t="str">
        <f>PROPER(VLOOKUP(A1902,Customer!$A$2:$H$501,6,FALSE))</f>
        <v>Washington</v>
      </c>
      <c r="G1902" s="11" t="str">
        <f>VLOOKUP(A1902,Customer!$A$2:$H$501,7,FALSE)</f>
        <v>USA</v>
      </c>
      <c r="H1902" s="11" t="str">
        <f>PROPER(VLOOKUP(A1902,Customer!$A$1:$J$501,10,FALSE))</f>
        <v>Platinum</v>
      </c>
      <c r="I1902" s="11" t="s">
        <v>1553</v>
      </c>
      <c r="J1902" s="11" t="str">
        <f>VLOOKUP(I1902, Product!$A$2:$H$501, 2,FALSE)</f>
        <v>Women's Yoga Pants</v>
      </c>
      <c r="K1902" s="11" t="str">
        <f>VLOOKUP(I1902,Product!$A$2:$H$501,3,FALSE)</f>
        <v>Clothing</v>
      </c>
      <c r="L1902" s="11" t="str">
        <f>VLOOKUP(I1902, Product!$A$2:$H$501, 4,FALSE)</f>
        <v>Bottoms</v>
      </c>
      <c r="M1902" s="11" t="str">
        <f>VLOOKUP(I1902, Product!$A$2:$H$501,5,FALSE)</f>
        <v>Gonzales-Davis</v>
      </c>
      <c r="N1902" s="12">
        <f>VLOOKUP(I1902, Product!$A$2:$I$501,8,FALSE)</f>
        <v>306.45999999999998</v>
      </c>
      <c r="O1902" s="12">
        <f>VLOOKUP(I1902, Product!$A$2:$I$501,9,FALSE)</f>
        <v>487</v>
      </c>
      <c r="P1902" s="11" t="s">
        <v>1794</v>
      </c>
      <c r="Q1902" s="11" t="str">
        <f>VLOOKUP(P1902,Store_Dim!$A$2:$E$21,2,FALSE)</f>
        <v>Thomas, Bridges and Harris</v>
      </c>
      <c r="R1902" s="11" t="str">
        <f>VLOOKUP(P1902,Store_Dim!$A$2:$E$21,3,FALSE)</f>
        <v>North</v>
      </c>
      <c r="S1902" s="11" t="str">
        <f>VLOOKUP(P1902,Store_Dim!$A$2:$E$21,4,FALSE)</f>
        <v>Sabrinatown</v>
      </c>
      <c r="T1902" s="11" t="str">
        <f>VLOOKUP(P1902,Store_Dim!$A$2:$E$21,5,FALSE)</f>
        <v>Online</v>
      </c>
      <c r="U1902" s="11" t="s">
        <v>2735</v>
      </c>
      <c r="V1902" s="14">
        <f>VLOOKUP(Table1[[#This Row],[Sales_ID]],Sales!$A$2:$O$2001,2,FALSE)</f>
        <v>45477</v>
      </c>
      <c r="W1902" s="15">
        <f>VLOOKUP(Table1[[#This Row],[Sales_ID]],Sales!$A$2:$O$2001,12,FALSE)</f>
        <v>1</v>
      </c>
      <c r="X1902" s="16" t="str">
        <f>TEXT(VLOOKUP(Table1[[#This Row],[Sales_ID]],Sales!$A$2:$O$2001,13,FALSE),"₹#,##0")</f>
        <v>₹222</v>
      </c>
      <c r="Y1902" s="51">
        <f>VLOOKUP(Table1[[#This Row],[Sales_ID]],Sales!$A$2:$O$2001,14,FALSE)</f>
        <v>0.04</v>
      </c>
      <c r="Z1902" s="11" t="str">
        <f>VLOOKUP(Table1[[#This Row],[Sales_ID]],Sales!$A$2:$O$2001,10,FALSE)</f>
        <v>Credit Card</v>
      </c>
      <c r="AA1902" s="50">
        <f>VLOOKUP(Table1[[#This Row],[Sales_ID]],Sales!$A$2:$O$2001,15,FALSE)</f>
        <v>212.83199999999999</v>
      </c>
    </row>
    <row r="1903" spans="1:27" x14ac:dyDescent="0.3">
      <c r="A1903" s="11" t="s">
        <v>1263</v>
      </c>
      <c r="B1903" s="11" t="str">
        <f>PROPER(VLOOKUP(A1903,Customer!$A$2:$J$501,9,FALSE))</f>
        <v>David Lozano</v>
      </c>
      <c r="C1903" s="11" t="str">
        <f>PROPER(VLOOKUP(A1903,Customer!$A$2:$H$501,3,FALSE))</f>
        <v>23</v>
      </c>
      <c r="D1903" s="11" t="str">
        <f>PROPER(VLOOKUP(A1903,Customer!$A$2:$H$501,4,FALSE))</f>
        <v>Female</v>
      </c>
      <c r="E1903" s="11" t="str">
        <f>PROPER(VLOOKUP(A1903,Customer!$A$2:$H$501,5,FALSE))</f>
        <v>North Michaelfurt</v>
      </c>
      <c r="F1903" s="11" t="str">
        <f>PROPER(VLOOKUP(A1903,Customer!$A$2:$H$501,6,FALSE))</f>
        <v>Wisconsin</v>
      </c>
      <c r="G1903" s="11" t="str">
        <f>VLOOKUP(A1903,Customer!$A$2:$H$501,7,FALSE)</f>
        <v>USA</v>
      </c>
      <c r="H1903" s="11" t="str">
        <f>PROPER(VLOOKUP(A1903,Customer!$A$1:$J$501,10,FALSE))</f>
        <v>Gold</v>
      </c>
      <c r="I1903" s="11" t="s">
        <v>1580</v>
      </c>
      <c r="J1903" s="11" t="str">
        <f>VLOOKUP(I1903, Product!$A$2:$H$501, 2,FALSE)</f>
        <v>Beard Grooming Kit</v>
      </c>
      <c r="K1903" s="11" t="str">
        <f>VLOOKUP(I1903,Product!$A$2:$H$501,3,FALSE)</f>
        <v>Beauty</v>
      </c>
      <c r="L1903" s="11" t="str">
        <f>VLOOKUP(I1903, Product!$A$2:$H$501, 4,FALSE)</f>
        <v>Grooming</v>
      </c>
      <c r="M1903" s="11" t="str">
        <f>VLOOKUP(I1903, Product!$A$2:$H$501,5,FALSE)</f>
        <v>Erickson-Green</v>
      </c>
      <c r="N1903" s="12">
        <f>VLOOKUP(I1903, Product!$A$2:$I$501,8,FALSE)</f>
        <v>337.42</v>
      </c>
      <c r="O1903" s="12">
        <f>VLOOKUP(I1903, Product!$A$2:$I$501,9,FALSE)</f>
        <v>256</v>
      </c>
      <c r="P1903" s="11" t="s">
        <v>1757</v>
      </c>
      <c r="Q1903" s="11" t="str">
        <f>VLOOKUP(P1903,Store_Dim!$A$2:$E$21,2,FALSE)</f>
        <v>Martinez, Adkins and Johnson</v>
      </c>
      <c r="R1903" s="11" t="str">
        <f>VLOOKUP(P1903,Store_Dim!$A$2:$E$21,3,FALSE)</f>
        <v>North</v>
      </c>
      <c r="S1903" s="11" t="str">
        <f>VLOOKUP(P1903,Store_Dim!$A$2:$E$21,4,FALSE)</f>
        <v>Danielmouth</v>
      </c>
      <c r="T1903" s="11" t="str">
        <f>VLOOKUP(P1903,Store_Dim!$A$2:$E$21,5,FALSE)</f>
        <v>Flagship</v>
      </c>
      <c r="U1903" s="11" t="s">
        <v>1917</v>
      </c>
      <c r="V1903" s="14">
        <f>VLOOKUP(Table1[[#This Row],[Sales_ID]],Sales!$A$2:$O$2001,2,FALSE)</f>
        <v>45312</v>
      </c>
      <c r="W1903" s="15">
        <f>VLOOKUP(Table1[[#This Row],[Sales_ID]],Sales!$A$2:$O$2001,12,FALSE)</f>
        <v>4</v>
      </c>
      <c r="X1903" s="16" t="str">
        <f>TEXT(VLOOKUP(Table1[[#This Row],[Sales_ID]],Sales!$A$2:$O$2001,13,FALSE),"₹#,##0")</f>
        <v>₹102</v>
      </c>
      <c r="Y1903" s="51">
        <f>VLOOKUP(Table1[[#This Row],[Sales_ID]],Sales!$A$2:$O$2001,14,FALSE)</f>
        <v>0.17</v>
      </c>
      <c r="Z1903" s="11" t="str">
        <f>VLOOKUP(Table1[[#This Row],[Sales_ID]],Sales!$A$2:$O$2001,10,FALSE)</f>
        <v>PayPal</v>
      </c>
      <c r="AA1903" s="50">
        <f>VLOOKUP(Table1[[#This Row],[Sales_ID]],Sales!$A$2:$O$2001,15,FALSE)</f>
        <v>339.27080000000001</v>
      </c>
    </row>
    <row r="1904" spans="1:27" x14ac:dyDescent="0.3">
      <c r="A1904" s="11" t="s">
        <v>687</v>
      </c>
      <c r="B1904" s="11" t="str">
        <f>PROPER(VLOOKUP(A1904,Customer!$A$2:$J$501,9,FALSE))</f>
        <v>Rodney Huffman</v>
      </c>
      <c r="C1904" s="11" t="str">
        <f>PROPER(VLOOKUP(A1904,Customer!$A$2:$H$501,3,FALSE))</f>
        <v>20</v>
      </c>
      <c r="D1904" s="11" t="str">
        <f>PROPER(VLOOKUP(A1904,Customer!$A$2:$H$501,4,FALSE))</f>
        <v>Female</v>
      </c>
      <c r="E1904" s="11" t="str">
        <f>PROPER(VLOOKUP(A1904,Customer!$A$2:$H$501,5,FALSE))</f>
        <v>Garzafort</v>
      </c>
      <c r="F1904" s="11" t="str">
        <f>PROPER(VLOOKUP(A1904,Customer!$A$2:$H$501,6,FALSE))</f>
        <v>Delaware</v>
      </c>
      <c r="G1904" s="11" t="str">
        <f>VLOOKUP(A1904,Customer!$A$2:$H$501,7,FALSE)</f>
        <v>USA</v>
      </c>
      <c r="H1904" s="11" t="str">
        <f>PROPER(VLOOKUP(A1904,Customer!$A$1:$J$501,10,FALSE))</f>
        <v>Silver</v>
      </c>
      <c r="I1904" s="11" t="s">
        <v>1682</v>
      </c>
      <c r="J1904" s="11" t="str">
        <f>VLOOKUP(I1904, Product!$A$2:$H$501, 2,FALSE)</f>
        <v>Smart LED Light Strip</v>
      </c>
      <c r="K1904" s="11" t="str">
        <f>VLOOKUP(I1904,Product!$A$2:$H$501,3,FALSE)</f>
        <v>Electronics</v>
      </c>
      <c r="L1904" s="11" t="str">
        <f>VLOOKUP(I1904, Product!$A$2:$H$501, 4,FALSE)</f>
        <v>Accessories</v>
      </c>
      <c r="M1904" s="11" t="str">
        <f>VLOOKUP(I1904, Product!$A$2:$H$501,5,FALSE)</f>
        <v>Flores-Davis</v>
      </c>
      <c r="N1904" s="12">
        <f>VLOOKUP(I1904, Product!$A$2:$I$501,8,FALSE)</f>
        <v>349.17</v>
      </c>
      <c r="O1904" s="12">
        <f>VLOOKUP(I1904, Product!$A$2:$I$501,9,FALSE)</f>
        <v>476</v>
      </c>
      <c r="P1904" s="11" t="s">
        <v>1773</v>
      </c>
      <c r="Q1904" s="11" t="str">
        <f>VLOOKUP(P1904,Store_Dim!$A$2:$E$21,2,FALSE)</f>
        <v>Gray Ltd</v>
      </c>
      <c r="R1904" s="11" t="str">
        <f>VLOOKUP(P1904,Store_Dim!$A$2:$E$21,3,FALSE)</f>
        <v>North</v>
      </c>
      <c r="S1904" s="11" t="str">
        <f>VLOOKUP(P1904,Store_Dim!$A$2:$E$21,4,FALSE)</f>
        <v>New Michaelchester</v>
      </c>
      <c r="T1904" s="11" t="str">
        <f>VLOOKUP(P1904,Store_Dim!$A$2:$E$21,5,FALSE)</f>
        <v>Outlet</v>
      </c>
      <c r="U1904" s="11" t="s">
        <v>2736</v>
      </c>
      <c r="V1904" s="14">
        <f>VLOOKUP(Table1[[#This Row],[Sales_ID]],Sales!$A$2:$O$2001,2,FALSE)</f>
        <v>45796</v>
      </c>
      <c r="W1904" s="15">
        <f>VLOOKUP(Table1[[#This Row],[Sales_ID]],Sales!$A$2:$O$2001,12,FALSE)</f>
        <v>2</v>
      </c>
      <c r="X1904" s="16" t="str">
        <f>TEXT(VLOOKUP(Table1[[#This Row],[Sales_ID]],Sales!$A$2:$O$2001,13,FALSE),"₹#,##0")</f>
        <v>₹491</v>
      </c>
      <c r="Y1904" s="51">
        <f>VLOOKUP(Table1[[#This Row],[Sales_ID]],Sales!$A$2:$O$2001,14,FALSE)</f>
        <v>0.14000000000000001</v>
      </c>
      <c r="Z1904" s="11" t="str">
        <f>VLOOKUP(Table1[[#This Row],[Sales_ID]],Sales!$A$2:$O$2001,10,FALSE)</f>
        <v>COD</v>
      </c>
      <c r="AA1904" s="50">
        <f>VLOOKUP(Table1[[#This Row],[Sales_ID]],Sales!$A$2:$O$2001,15,FALSE)</f>
        <v>844.96719999999993</v>
      </c>
    </row>
    <row r="1905" spans="1:27" x14ac:dyDescent="0.3">
      <c r="A1905" s="11" t="s">
        <v>598</v>
      </c>
      <c r="B1905" s="11" t="str">
        <f>PROPER(VLOOKUP(A1905,Customer!$A$2:$J$501,9,FALSE))</f>
        <v>Erin Ward</v>
      </c>
      <c r="C1905" s="11" t="str">
        <f>PROPER(VLOOKUP(A1905,Customer!$A$2:$H$501,3,FALSE))</f>
        <v>60</v>
      </c>
      <c r="D1905" s="11" t="str">
        <f>PROPER(VLOOKUP(A1905,Customer!$A$2:$H$501,4,FALSE))</f>
        <v>Male</v>
      </c>
      <c r="E1905" s="11" t="str">
        <f>PROPER(VLOOKUP(A1905,Customer!$A$2:$H$501,5,FALSE))</f>
        <v>New Brianchester</v>
      </c>
      <c r="F1905" s="11" t="str">
        <f>PROPER(VLOOKUP(A1905,Customer!$A$2:$H$501,6,FALSE))</f>
        <v>New York</v>
      </c>
      <c r="G1905" s="11" t="str">
        <f>VLOOKUP(A1905,Customer!$A$2:$H$501,7,FALSE)</f>
        <v>USA</v>
      </c>
      <c r="H1905" s="11" t="str">
        <f>PROPER(VLOOKUP(A1905,Customer!$A$1:$J$501,10,FALSE))</f>
        <v>Bronze</v>
      </c>
      <c r="I1905" s="11" t="s">
        <v>1622</v>
      </c>
      <c r="J1905" s="11" t="str">
        <f>VLOOKUP(I1905, Product!$A$2:$H$501, 2,FALSE)</f>
        <v>Men's Casual Sneakers</v>
      </c>
      <c r="K1905" s="11" t="str">
        <f>VLOOKUP(I1905,Product!$A$2:$H$501,3,FALSE)</f>
        <v>Clothing</v>
      </c>
      <c r="L1905" s="11" t="str">
        <f>VLOOKUP(I1905, Product!$A$2:$H$501, 4,FALSE)</f>
        <v>Footwear</v>
      </c>
      <c r="M1905" s="11" t="str">
        <f>VLOOKUP(I1905, Product!$A$2:$H$501,5,FALSE)</f>
        <v>Hogan-Lee</v>
      </c>
      <c r="N1905" s="12">
        <f>VLOOKUP(I1905, Product!$A$2:$I$501,8,FALSE)</f>
        <v>353.47</v>
      </c>
      <c r="O1905" s="12">
        <f>VLOOKUP(I1905, Product!$A$2:$I$501,9,FALSE)</f>
        <v>214</v>
      </c>
      <c r="P1905" s="11" t="s">
        <v>1782</v>
      </c>
      <c r="Q1905" s="11" t="str">
        <f>VLOOKUP(P1905,Store_Dim!$A$2:$E$21,2,FALSE)</f>
        <v>Bean, Jones and Park</v>
      </c>
      <c r="R1905" s="11" t="str">
        <f>VLOOKUP(P1905,Store_Dim!$A$2:$E$21,3,FALSE)</f>
        <v>West</v>
      </c>
      <c r="S1905" s="11" t="str">
        <f>VLOOKUP(P1905,Store_Dim!$A$2:$E$21,4,FALSE)</f>
        <v>Thompsonborough</v>
      </c>
      <c r="T1905" s="11" t="str">
        <f>VLOOKUP(P1905,Store_Dim!$A$2:$E$21,5,FALSE)</f>
        <v>Online</v>
      </c>
      <c r="U1905" s="11" t="s">
        <v>2737</v>
      </c>
      <c r="V1905" s="14">
        <f>VLOOKUP(Table1[[#This Row],[Sales_ID]],Sales!$A$2:$O$2001,2,FALSE)</f>
        <v>45630</v>
      </c>
      <c r="W1905" s="15">
        <f>VLOOKUP(Table1[[#This Row],[Sales_ID]],Sales!$A$2:$O$2001,12,FALSE)</f>
        <v>4</v>
      </c>
      <c r="X1905" s="16" t="str">
        <f>TEXT(VLOOKUP(Table1[[#This Row],[Sales_ID]],Sales!$A$2:$O$2001,13,FALSE),"₹#,##0")</f>
        <v>₹923</v>
      </c>
      <c r="Y1905" s="51">
        <f>VLOOKUP(Table1[[#This Row],[Sales_ID]],Sales!$A$2:$O$2001,14,FALSE)</f>
        <v>0.15</v>
      </c>
      <c r="Z1905" s="11" t="str">
        <f>VLOOKUP(Table1[[#This Row],[Sales_ID]],Sales!$A$2:$O$2001,10,FALSE)</f>
        <v>Credit Card</v>
      </c>
      <c r="AA1905" s="50">
        <f>VLOOKUP(Table1[[#This Row],[Sales_ID]],Sales!$A$2:$O$2001,15,FALSE)</f>
        <v>3138.6759999999999</v>
      </c>
    </row>
    <row r="1906" spans="1:27" x14ac:dyDescent="0.3">
      <c r="A1906" s="11" t="s">
        <v>634</v>
      </c>
      <c r="B1906" s="11" t="str">
        <f>PROPER(VLOOKUP(A1906,Customer!$A$2:$J$501,9,FALSE))</f>
        <v>David Roberts</v>
      </c>
      <c r="C1906" s="11" t="str">
        <f>PROPER(VLOOKUP(A1906,Customer!$A$2:$H$501,3,FALSE))</f>
        <v>38</v>
      </c>
      <c r="D1906" s="11" t="str">
        <f>PROPER(VLOOKUP(A1906,Customer!$A$2:$H$501,4,FALSE))</f>
        <v>Male</v>
      </c>
      <c r="E1906" s="11" t="str">
        <f>PROPER(VLOOKUP(A1906,Customer!$A$2:$H$501,5,FALSE))</f>
        <v>Port Amanda</v>
      </c>
      <c r="F1906" s="11" t="str">
        <f>PROPER(VLOOKUP(A1906,Customer!$A$2:$H$501,6,FALSE))</f>
        <v>Georgia</v>
      </c>
      <c r="G1906" s="11" t="str">
        <f>VLOOKUP(A1906,Customer!$A$2:$H$501,7,FALSE)</f>
        <v>USA</v>
      </c>
      <c r="H1906" s="11" t="str">
        <f>PROPER(VLOOKUP(A1906,Customer!$A$1:$J$501,10,FALSE))</f>
        <v>Gold</v>
      </c>
      <c r="I1906" s="11" t="s">
        <v>1676</v>
      </c>
      <c r="J1906" s="11" t="str">
        <f>VLOOKUP(I1906, Product!$A$2:$H$501, 2,FALSE)</f>
        <v>Matte Lipstick Set</v>
      </c>
      <c r="K1906" s="11" t="str">
        <f>VLOOKUP(I1906,Product!$A$2:$H$501,3,FALSE)</f>
        <v>Beauty</v>
      </c>
      <c r="L1906" s="11" t="str">
        <f>VLOOKUP(I1906, Product!$A$2:$H$501, 4,FALSE)</f>
        <v>Makeup</v>
      </c>
      <c r="M1906" s="11" t="str">
        <f>VLOOKUP(I1906, Product!$A$2:$H$501,5,FALSE)</f>
        <v>Zhang Inc</v>
      </c>
      <c r="N1906" s="12">
        <f>VLOOKUP(I1906, Product!$A$2:$I$501,8,FALSE)</f>
        <v>299.11</v>
      </c>
      <c r="O1906" s="12">
        <f>VLOOKUP(I1906, Product!$A$2:$I$501,9,FALSE)</f>
        <v>118</v>
      </c>
      <c r="P1906" s="11" t="s">
        <v>1779</v>
      </c>
      <c r="Q1906" s="11" t="str">
        <f>VLOOKUP(P1906,Store_Dim!$A$2:$E$21,2,FALSE)</f>
        <v>Martinez-Mullins</v>
      </c>
      <c r="R1906" s="11" t="str">
        <f>VLOOKUP(P1906,Store_Dim!$A$2:$E$21,3,FALSE)</f>
        <v>South</v>
      </c>
      <c r="S1906" s="11" t="str">
        <f>VLOOKUP(P1906,Store_Dim!$A$2:$E$21,4,FALSE)</f>
        <v>Williamsfurt</v>
      </c>
      <c r="T1906" s="11" t="str">
        <f>VLOOKUP(P1906,Store_Dim!$A$2:$E$21,5,FALSE)</f>
        <v>Online</v>
      </c>
      <c r="U1906" s="11" t="s">
        <v>2738</v>
      </c>
      <c r="V1906" s="14">
        <f>VLOOKUP(Table1[[#This Row],[Sales_ID]],Sales!$A$2:$O$2001,2,FALSE)</f>
        <v>45625</v>
      </c>
      <c r="W1906" s="15">
        <f>VLOOKUP(Table1[[#This Row],[Sales_ID]],Sales!$A$2:$O$2001,12,FALSE)</f>
        <v>2</v>
      </c>
      <c r="X1906" s="16" t="str">
        <f>TEXT(VLOOKUP(Table1[[#This Row],[Sales_ID]],Sales!$A$2:$O$2001,13,FALSE),"₹#,##0")</f>
        <v>₹748</v>
      </c>
      <c r="Y1906" s="51">
        <f>VLOOKUP(Table1[[#This Row],[Sales_ID]],Sales!$A$2:$O$2001,14,FALSE)</f>
        <v>0.08</v>
      </c>
      <c r="Z1906" s="11" t="str">
        <f>VLOOKUP(Table1[[#This Row],[Sales_ID]],Sales!$A$2:$O$2001,10,FALSE)</f>
        <v>Credit Card</v>
      </c>
      <c r="AA1906" s="50">
        <f>VLOOKUP(Table1[[#This Row],[Sales_ID]],Sales!$A$2:$O$2001,15,FALSE)</f>
        <v>1375.6759999999999</v>
      </c>
    </row>
    <row r="1907" spans="1:27" x14ac:dyDescent="0.3">
      <c r="A1907" s="11" t="s">
        <v>384</v>
      </c>
      <c r="B1907" s="11" t="str">
        <f>PROPER(VLOOKUP(A1907,Customer!$A$2:$J$501,9,FALSE))</f>
        <v>Amy Walker</v>
      </c>
      <c r="C1907" s="11" t="str">
        <f>PROPER(VLOOKUP(A1907,Customer!$A$2:$H$501,3,FALSE))</f>
        <v>27</v>
      </c>
      <c r="D1907" s="11" t="str">
        <f>PROPER(VLOOKUP(A1907,Customer!$A$2:$H$501,4,FALSE))</f>
        <v>Male</v>
      </c>
      <c r="E1907" s="11" t="str">
        <f>PROPER(VLOOKUP(A1907,Customer!$A$2:$H$501,5,FALSE))</f>
        <v>Smithland</v>
      </c>
      <c r="F1907" s="11" t="str">
        <f>PROPER(VLOOKUP(A1907,Customer!$A$2:$H$501,6,FALSE))</f>
        <v>West Virginia</v>
      </c>
      <c r="G1907" s="11" t="str">
        <f>VLOOKUP(A1907,Customer!$A$2:$H$501,7,FALSE)</f>
        <v>USA</v>
      </c>
      <c r="H1907" s="11" t="str">
        <f>PROPER(VLOOKUP(A1907,Customer!$A$1:$J$501,10,FALSE))</f>
        <v>Silver</v>
      </c>
      <c r="I1907" s="11" t="s">
        <v>1632</v>
      </c>
      <c r="J1907" s="11" t="str">
        <f>VLOOKUP(I1907, Product!$A$2:$H$501, 2,FALSE)</f>
        <v>Smart Home WiFi Camera</v>
      </c>
      <c r="K1907" s="11" t="str">
        <f>VLOOKUP(I1907,Product!$A$2:$H$501,3,FALSE)</f>
        <v>Electronics</v>
      </c>
      <c r="L1907" s="11" t="str">
        <f>VLOOKUP(I1907, Product!$A$2:$H$501, 4,FALSE)</f>
        <v>Accessories</v>
      </c>
      <c r="M1907" s="11" t="str">
        <f>VLOOKUP(I1907, Product!$A$2:$H$501,5,FALSE)</f>
        <v>Holmes LLC</v>
      </c>
      <c r="N1907" s="12">
        <f>VLOOKUP(I1907, Product!$A$2:$I$501,8,FALSE)</f>
        <v>450.71</v>
      </c>
      <c r="O1907" s="12">
        <f>VLOOKUP(I1907, Product!$A$2:$I$501,9,FALSE)</f>
        <v>389</v>
      </c>
      <c r="P1907" s="11" t="s">
        <v>1779</v>
      </c>
      <c r="Q1907" s="11" t="str">
        <f>VLOOKUP(P1907,Store_Dim!$A$2:$E$21,2,FALSE)</f>
        <v>Martinez-Mullins</v>
      </c>
      <c r="R1907" s="11" t="str">
        <f>VLOOKUP(P1907,Store_Dim!$A$2:$E$21,3,FALSE)</f>
        <v>South</v>
      </c>
      <c r="S1907" s="11" t="str">
        <f>VLOOKUP(P1907,Store_Dim!$A$2:$E$21,4,FALSE)</f>
        <v>Williamsfurt</v>
      </c>
      <c r="T1907" s="11" t="str">
        <f>VLOOKUP(P1907,Store_Dim!$A$2:$E$21,5,FALSE)</f>
        <v>Online</v>
      </c>
      <c r="U1907" s="11" t="s">
        <v>2739</v>
      </c>
      <c r="V1907" s="14">
        <f>VLOOKUP(Table1[[#This Row],[Sales_ID]],Sales!$A$2:$O$2001,2,FALSE)</f>
        <v>45773</v>
      </c>
      <c r="W1907" s="15">
        <f>VLOOKUP(Table1[[#This Row],[Sales_ID]],Sales!$A$2:$O$2001,12,FALSE)</f>
        <v>3</v>
      </c>
      <c r="X1907" s="16" t="str">
        <f>TEXT(VLOOKUP(Table1[[#This Row],[Sales_ID]],Sales!$A$2:$O$2001,13,FALSE),"₹#,##0")</f>
        <v>₹95</v>
      </c>
      <c r="Y1907" s="51">
        <f>VLOOKUP(Table1[[#This Row],[Sales_ID]],Sales!$A$2:$O$2001,14,FALSE)</f>
        <v>0.13</v>
      </c>
      <c r="Z1907" s="11" t="str">
        <f>VLOOKUP(Table1[[#This Row],[Sales_ID]],Sales!$A$2:$O$2001,10,FALSE)</f>
        <v>COD</v>
      </c>
      <c r="AA1907" s="50">
        <f>VLOOKUP(Table1[[#This Row],[Sales_ID]],Sales!$A$2:$O$2001,15,FALSE)</f>
        <v>246.77549999999999</v>
      </c>
    </row>
    <row r="1908" spans="1:27" x14ac:dyDescent="0.3">
      <c r="A1908" s="11" t="s">
        <v>153</v>
      </c>
      <c r="B1908" s="11" t="str">
        <f>PROPER(VLOOKUP(A1908,Customer!$A$2:$J$501,9,FALSE))</f>
        <v>Tonya Reynolds</v>
      </c>
      <c r="C1908" s="11" t="str">
        <f>PROPER(VLOOKUP(A1908,Customer!$A$2:$H$501,3,FALSE))</f>
        <v>55</v>
      </c>
      <c r="D1908" s="11" t="str">
        <f>PROPER(VLOOKUP(A1908,Customer!$A$2:$H$501,4,FALSE))</f>
        <v>Female</v>
      </c>
      <c r="E1908" s="11" t="str">
        <f>PROPER(VLOOKUP(A1908,Customer!$A$2:$H$501,5,FALSE))</f>
        <v>Darleneton</v>
      </c>
      <c r="F1908" s="11" t="str">
        <f>PROPER(VLOOKUP(A1908,Customer!$A$2:$H$501,6,FALSE))</f>
        <v>Michigan</v>
      </c>
      <c r="G1908" s="11" t="str">
        <f>VLOOKUP(A1908,Customer!$A$2:$H$501,7,FALSE)</f>
        <v>USA</v>
      </c>
      <c r="H1908" s="11" t="str">
        <f>PROPER(VLOOKUP(A1908,Customer!$A$1:$J$501,10,FALSE))</f>
        <v>Gold</v>
      </c>
      <c r="I1908" s="11" t="s">
        <v>1578</v>
      </c>
      <c r="J1908" s="11" t="str">
        <f>VLOOKUP(I1908, Product!$A$2:$H$501, 2,FALSE)</f>
        <v>4K Home Projector</v>
      </c>
      <c r="K1908" s="11" t="str">
        <f>VLOOKUP(I1908,Product!$A$2:$H$501,3,FALSE)</f>
        <v>Electronics</v>
      </c>
      <c r="L1908" s="11" t="str">
        <f>VLOOKUP(I1908, Product!$A$2:$H$501, 4,FALSE)</f>
        <v>Appliances</v>
      </c>
      <c r="M1908" s="11" t="str">
        <f>VLOOKUP(I1908, Product!$A$2:$H$501,5,FALSE)</f>
        <v>Thomas LLC</v>
      </c>
      <c r="N1908" s="12">
        <f>VLOOKUP(I1908, Product!$A$2:$I$501,8,FALSE)</f>
        <v>465.34</v>
      </c>
      <c r="O1908" s="12">
        <f>VLOOKUP(I1908, Product!$A$2:$I$501,9,FALSE)</f>
        <v>301</v>
      </c>
      <c r="P1908" s="11" t="s">
        <v>1813</v>
      </c>
      <c r="Q1908" s="11" t="str">
        <f>VLOOKUP(P1908,Store_Dim!$A$2:$E$21,2,FALSE)</f>
        <v>Mann-Austin</v>
      </c>
      <c r="R1908" s="11" t="str">
        <f>VLOOKUP(P1908,Store_Dim!$A$2:$E$21,3,FALSE)</f>
        <v>East</v>
      </c>
      <c r="S1908" s="11" t="str">
        <f>VLOOKUP(P1908,Store_Dim!$A$2:$E$21,4,FALSE)</f>
        <v>Vasquezborough</v>
      </c>
      <c r="T1908" s="11" t="str">
        <f>VLOOKUP(P1908,Store_Dim!$A$2:$E$21,5,FALSE)</f>
        <v>Online</v>
      </c>
      <c r="U1908" s="11" t="s">
        <v>2740</v>
      </c>
      <c r="V1908" s="14">
        <f>VLOOKUP(Table1[[#This Row],[Sales_ID]],Sales!$A$2:$O$2001,2,FALSE)</f>
        <v>45308</v>
      </c>
      <c r="W1908" s="15">
        <f>VLOOKUP(Table1[[#This Row],[Sales_ID]],Sales!$A$2:$O$2001,12,FALSE)</f>
        <v>3</v>
      </c>
      <c r="X1908" s="16" t="str">
        <f>TEXT(VLOOKUP(Table1[[#This Row],[Sales_ID]],Sales!$A$2:$O$2001,13,FALSE),"₹#,##0")</f>
        <v>₹620</v>
      </c>
      <c r="Y1908" s="51">
        <f>VLOOKUP(Table1[[#This Row],[Sales_ID]],Sales!$A$2:$O$2001,14,FALSE)</f>
        <v>0.06</v>
      </c>
      <c r="Z1908" s="11" t="str">
        <f>VLOOKUP(Table1[[#This Row],[Sales_ID]],Sales!$A$2:$O$2001,10,FALSE)</f>
        <v>Credit Card</v>
      </c>
      <c r="AA1908" s="50">
        <f>VLOOKUP(Table1[[#This Row],[Sales_ID]],Sales!$A$2:$O$2001,15,FALSE)</f>
        <v>1748.7384</v>
      </c>
    </row>
    <row r="1909" spans="1:27" x14ac:dyDescent="0.3">
      <c r="A1909" s="11" t="s">
        <v>1495</v>
      </c>
      <c r="B1909" s="11" t="str">
        <f>PROPER(VLOOKUP(A1909,Customer!$A$2:$J$501,9,FALSE))</f>
        <v>Eric Lee</v>
      </c>
      <c r="C1909" s="11" t="str">
        <f>PROPER(VLOOKUP(A1909,Customer!$A$2:$H$501,3,FALSE))</f>
        <v>22</v>
      </c>
      <c r="D1909" s="11" t="str">
        <f>PROPER(VLOOKUP(A1909,Customer!$A$2:$H$501,4,FALSE))</f>
        <v>Female</v>
      </c>
      <c r="E1909" s="11" t="str">
        <f>PROPER(VLOOKUP(A1909,Customer!$A$2:$H$501,5,FALSE))</f>
        <v>Lake April</v>
      </c>
      <c r="F1909" s="11" t="str">
        <f>PROPER(VLOOKUP(A1909,Customer!$A$2:$H$501,6,FALSE))</f>
        <v>Vermont</v>
      </c>
      <c r="G1909" s="11" t="str">
        <f>VLOOKUP(A1909,Customer!$A$2:$H$501,7,FALSE)</f>
        <v>USA</v>
      </c>
      <c r="H1909" s="11" t="str">
        <f>PROPER(VLOOKUP(A1909,Customer!$A$1:$J$501,10,FALSE))</f>
        <v>Bronze</v>
      </c>
      <c r="I1909" s="11" t="s">
        <v>1686</v>
      </c>
      <c r="J1909" s="11" t="str">
        <f>VLOOKUP(I1909, Product!$A$2:$H$501, 2,FALSE)</f>
        <v>Men's Sports Shorts</v>
      </c>
      <c r="K1909" s="11" t="str">
        <f>VLOOKUP(I1909,Product!$A$2:$H$501,3,FALSE)</f>
        <v>Clothing</v>
      </c>
      <c r="L1909" s="11" t="str">
        <f>VLOOKUP(I1909, Product!$A$2:$H$501, 4,FALSE)</f>
        <v>Bottoms</v>
      </c>
      <c r="M1909" s="11" t="str">
        <f>VLOOKUP(I1909, Product!$A$2:$H$501,5,FALSE)</f>
        <v>Fitzpatrick Ltd</v>
      </c>
      <c r="N1909" s="12">
        <f>VLOOKUP(I1909, Product!$A$2:$I$501,8,FALSE)</f>
        <v>218.22</v>
      </c>
      <c r="O1909" s="12">
        <f>VLOOKUP(I1909, Product!$A$2:$I$501,9,FALSE)</f>
        <v>224</v>
      </c>
      <c r="P1909" s="11" t="s">
        <v>1776</v>
      </c>
      <c r="Q1909" s="11" t="str">
        <f>VLOOKUP(P1909,Store_Dim!$A$2:$E$21,2,FALSE)</f>
        <v>Benson-Elliott</v>
      </c>
      <c r="R1909" s="11" t="str">
        <f>VLOOKUP(P1909,Store_Dim!$A$2:$E$21,3,FALSE)</f>
        <v>East</v>
      </c>
      <c r="S1909" s="11" t="str">
        <f>VLOOKUP(P1909,Store_Dim!$A$2:$E$21,4,FALSE)</f>
        <v>Port Josephberg</v>
      </c>
      <c r="T1909" s="11" t="str">
        <f>VLOOKUP(P1909,Store_Dim!$A$2:$E$21,5,FALSE)</f>
        <v>Online</v>
      </c>
      <c r="U1909" s="11" t="s">
        <v>2741</v>
      </c>
      <c r="V1909" s="14">
        <f>VLOOKUP(Table1[[#This Row],[Sales_ID]],Sales!$A$2:$O$2001,2,FALSE)</f>
        <v>45869</v>
      </c>
      <c r="W1909" s="15">
        <f>VLOOKUP(Table1[[#This Row],[Sales_ID]],Sales!$A$2:$O$2001,12,FALSE)</f>
        <v>2</v>
      </c>
      <c r="X1909" s="16" t="str">
        <f>TEXT(VLOOKUP(Table1[[#This Row],[Sales_ID]],Sales!$A$2:$O$2001,13,FALSE),"₹#,##0")</f>
        <v>₹354</v>
      </c>
      <c r="Y1909" s="51">
        <f>VLOOKUP(Table1[[#This Row],[Sales_ID]],Sales!$A$2:$O$2001,14,FALSE)</f>
        <v>0.12</v>
      </c>
      <c r="Z1909" s="11" t="str">
        <f>VLOOKUP(Table1[[#This Row],[Sales_ID]],Sales!$A$2:$O$2001,10,FALSE)</f>
        <v>COD</v>
      </c>
      <c r="AA1909" s="50">
        <f>VLOOKUP(Table1[[#This Row],[Sales_ID]],Sales!$A$2:$O$2001,15,FALSE)</f>
        <v>623.19839999999999</v>
      </c>
    </row>
    <row r="1910" spans="1:27" x14ac:dyDescent="0.3">
      <c r="A1910" s="11" t="s">
        <v>447</v>
      </c>
      <c r="B1910" s="11" t="str">
        <f>PROPER(VLOOKUP(A1910,Customer!$A$2:$J$501,9,FALSE))</f>
        <v>Jamie Reyes</v>
      </c>
      <c r="C1910" s="11" t="str">
        <f>PROPER(VLOOKUP(A1910,Customer!$A$2:$H$501,3,FALSE))</f>
        <v>29</v>
      </c>
      <c r="D1910" s="11" t="str">
        <f>PROPER(VLOOKUP(A1910,Customer!$A$2:$H$501,4,FALSE))</f>
        <v>Male</v>
      </c>
      <c r="E1910" s="11" t="str">
        <f>PROPER(VLOOKUP(A1910,Customer!$A$2:$H$501,5,FALSE))</f>
        <v xml:space="preserve">   Jonesbury </v>
      </c>
      <c r="F1910" s="11" t="str">
        <f>PROPER(VLOOKUP(A1910,Customer!$A$2:$H$501,6,FALSE))</f>
        <v>Connecticut</v>
      </c>
      <c r="G1910" s="11" t="str">
        <f>VLOOKUP(A1910,Customer!$A$2:$H$501,7,FALSE)</f>
        <v>USA</v>
      </c>
      <c r="H1910" s="11" t="str">
        <f>PROPER(VLOOKUP(A1910,Customer!$A$1:$J$501,10,FALSE))</f>
        <v>Platinum</v>
      </c>
      <c r="I1910" s="11" t="s">
        <v>1654</v>
      </c>
      <c r="J1910" s="11" t="str">
        <f>VLOOKUP(I1910, Product!$A$2:$H$501, 2,FALSE)</f>
        <v>Men's Track Pants</v>
      </c>
      <c r="K1910" s="11" t="str">
        <f>VLOOKUP(I1910,Product!$A$2:$H$501,3,FALSE)</f>
        <v>Clothing</v>
      </c>
      <c r="L1910" s="11" t="str">
        <f>VLOOKUP(I1910, Product!$A$2:$H$501, 4,FALSE)</f>
        <v>Bottoms</v>
      </c>
      <c r="M1910" s="11" t="str">
        <f>VLOOKUP(I1910, Product!$A$2:$H$501,5,FALSE)</f>
        <v>Hamilton, Woods and Walker</v>
      </c>
      <c r="N1910" s="12">
        <f>VLOOKUP(I1910, Product!$A$2:$I$501,8,FALSE)</f>
        <v>386.56</v>
      </c>
      <c r="O1910" s="12">
        <f>VLOOKUP(I1910, Product!$A$2:$I$501,9,FALSE)</f>
        <v>125</v>
      </c>
      <c r="P1910" s="11" t="s">
        <v>1773</v>
      </c>
      <c r="Q1910" s="11" t="str">
        <f>VLOOKUP(P1910,Store_Dim!$A$2:$E$21,2,FALSE)</f>
        <v>Gray Ltd</v>
      </c>
      <c r="R1910" s="11" t="str">
        <f>VLOOKUP(P1910,Store_Dim!$A$2:$E$21,3,FALSE)</f>
        <v>North</v>
      </c>
      <c r="S1910" s="11" t="str">
        <f>VLOOKUP(P1910,Store_Dim!$A$2:$E$21,4,FALSE)</f>
        <v>New Michaelchester</v>
      </c>
      <c r="T1910" s="11" t="str">
        <f>VLOOKUP(P1910,Store_Dim!$A$2:$E$21,5,FALSE)</f>
        <v>Outlet</v>
      </c>
      <c r="U1910" s="11" t="s">
        <v>2742</v>
      </c>
      <c r="V1910" s="14">
        <f>VLOOKUP(Table1[[#This Row],[Sales_ID]],Sales!$A$2:$O$2001,2,FALSE)</f>
        <v>45621</v>
      </c>
      <c r="W1910" s="15">
        <f>VLOOKUP(Table1[[#This Row],[Sales_ID]],Sales!$A$2:$O$2001,12,FALSE)</f>
        <v>3</v>
      </c>
      <c r="X1910" s="16" t="str">
        <f>TEXT(VLOOKUP(Table1[[#This Row],[Sales_ID]],Sales!$A$2:$O$2001,13,FALSE),"₹#,##0")</f>
        <v>₹215</v>
      </c>
      <c r="Y1910" s="51">
        <f>VLOOKUP(Table1[[#This Row],[Sales_ID]],Sales!$A$2:$O$2001,14,FALSE)</f>
        <v>0.22</v>
      </c>
      <c r="Z1910" s="11" t="str">
        <f>VLOOKUP(Table1[[#This Row],[Sales_ID]],Sales!$A$2:$O$2001,10,FALSE)</f>
        <v>COD</v>
      </c>
      <c r="AA1910" s="50">
        <f>VLOOKUP(Table1[[#This Row],[Sales_ID]],Sales!$A$2:$O$2001,15,FALSE)</f>
        <v>502.95960000000002</v>
      </c>
    </row>
    <row r="1911" spans="1:27" x14ac:dyDescent="0.3">
      <c r="A1911" s="11" t="s">
        <v>651</v>
      </c>
      <c r="B1911" s="11" t="str">
        <f>PROPER(VLOOKUP(A1911,Customer!$A$2:$J$501,9,FALSE))</f>
        <v>Carmen Price</v>
      </c>
      <c r="C1911" s="11" t="str">
        <f>PROPER(VLOOKUP(A1911,Customer!$A$2:$H$501,3,FALSE))</f>
        <v>46</v>
      </c>
      <c r="D1911" s="11" t="str">
        <f>PROPER(VLOOKUP(A1911,Customer!$A$2:$H$501,4,FALSE))</f>
        <v>Male</v>
      </c>
      <c r="E1911" s="11" t="str">
        <f>PROPER(VLOOKUP(A1911,Customer!$A$2:$H$501,5,FALSE))</f>
        <v>North Briannamouth</v>
      </c>
      <c r="F1911" s="11" t="str">
        <f>PROPER(VLOOKUP(A1911,Customer!$A$2:$H$501,6,FALSE))</f>
        <v>Tennessee</v>
      </c>
      <c r="G1911" s="11" t="str">
        <f>VLOOKUP(A1911,Customer!$A$2:$H$501,7,FALSE)</f>
        <v>USA</v>
      </c>
      <c r="H1911" s="11" t="str">
        <f>PROPER(VLOOKUP(A1911,Customer!$A$1:$J$501,10,FALSE))</f>
        <v>Bronze</v>
      </c>
      <c r="I1911" s="11" t="s">
        <v>1565</v>
      </c>
      <c r="J1911" s="11" t="str">
        <f>VLOOKUP(I1911, Product!$A$2:$H$501, 2,FALSE)</f>
        <v>Adjustable Dumbbell Set</v>
      </c>
      <c r="K1911" s="11" t="str">
        <f>VLOOKUP(I1911,Product!$A$2:$H$501,3,FALSE)</f>
        <v>Sports</v>
      </c>
      <c r="L1911" s="11" t="str">
        <f>VLOOKUP(I1911, Product!$A$2:$H$501, 4,FALSE)</f>
        <v>Fitness</v>
      </c>
      <c r="M1911" s="11" t="str">
        <f>VLOOKUP(I1911, Product!$A$2:$H$501,5,FALSE)</f>
        <v>Hill PLC</v>
      </c>
      <c r="N1911" s="12">
        <f>VLOOKUP(I1911, Product!$A$2:$I$501,8,FALSE)</f>
        <v>495.72</v>
      </c>
      <c r="O1911" s="12">
        <f>VLOOKUP(I1911, Product!$A$2:$I$501,9,FALSE)</f>
        <v>323</v>
      </c>
      <c r="P1911" s="11" t="s">
        <v>1794</v>
      </c>
      <c r="Q1911" s="11" t="str">
        <f>VLOOKUP(P1911,Store_Dim!$A$2:$E$21,2,FALSE)</f>
        <v>Thomas, Bridges and Harris</v>
      </c>
      <c r="R1911" s="11" t="str">
        <f>VLOOKUP(P1911,Store_Dim!$A$2:$E$21,3,FALSE)</f>
        <v>North</v>
      </c>
      <c r="S1911" s="11" t="str">
        <f>VLOOKUP(P1911,Store_Dim!$A$2:$E$21,4,FALSE)</f>
        <v>Sabrinatown</v>
      </c>
      <c r="T1911" s="11" t="str">
        <f>VLOOKUP(P1911,Store_Dim!$A$2:$E$21,5,FALSE)</f>
        <v>Online</v>
      </c>
      <c r="U1911" s="11" t="s">
        <v>2743</v>
      </c>
      <c r="V1911" s="14">
        <f>VLOOKUP(Table1[[#This Row],[Sales_ID]],Sales!$A$2:$O$2001,2,FALSE)</f>
        <v>45428</v>
      </c>
      <c r="W1911" s="15">
        <f>VLOOKUP(Table1[[#This Row],[Sales_ID]],Sales!$A$2:$O$2001,12,FALSE)</f>
        <v>2</v>
      </c>
      <c r="X1911" s="16" t="str">
        <f>TEXT(VLOOKUP(Table1[[#This Row],[Sales_ID]],Sales!$A$2:$O$2001,13,FALSE),"₹#,##0")</f>
        <v>₹310</v>
      </c>
      <c r="Y1911" s="51">
        <f>VLOOKUP(Table1[[#This Row],[Sales_ID]],Sales!$A$2:$O$2001,14,FALSE)</f>
        <v>0.16</v>
      </c>
      <c r="Z1911" s="11" t="str">
        <f>VLOOKUP(Table1[[#This Row],[Sales_ID]],Sales!$A$2:$O$2001,10,FALSE)</f>
        <v>Credit Card</v>
      </c>
      <c r="AA1911" s="50">
        <f>VLOOKUP(Table1[[#This Row],[Sales_ID]],Sales!$A$2:$O$2001,15,FALSE)</f>
        <v>520.43039999999996</v>
      </c>
    </row>
    <row r="1912" spans="1:27" x14ac:dyDescent="0.3">
      <c r="A1912" s="11" t="s">
        <v>255</v>
      </c>
      <c r="B1912" s="11" t="str">
        <f>PROPER(VLOOKUP(A1912,Customer!$A$2:$J$501,9,FALSE))</f>
        <v>Roy Cole</v>
      </c>
      <c r="C1912" s="11" t="str">
        <f>PROPER(VLOOKUP(A1912,Customer!$A$2:$H$501,3,FALSE))</f>
        <v>24</v>
      </c>
      <c r="D1912" s="11" t="str">
        <f>PROPER(VLOOKUP(A1912,Customer!$A$2:$H$501,4,FALSE))</f>
        <v>Female</v>
      </c>
      <c r="E1912" s="11" t="str">
        <f>PROPER(VLOOKUP(A1912,Customer!$A$2:$H$501,5,FALSE))</f>
        <v>North Cynthiatown</v>
      </c>
      <c r="F1912" s="11" t="str">
        <f>PROPER(VLOOKUP(A1912,Customer!$A$2:$H$501,6,FALSE))</f>
        <v>New Jersey</v>
      </c>
      <c r="G1912" s="11" t="str">
        <f>VLOOKUP(A1912,Customer!$A$2:$H$501,7,FALSE)</f>
        <v>USA</v>
      </c>
      <c r="H1912" s="11" t="str">
        <f>PROPER(VLOOKUP(A1912,Customer!$A$1:$J$501,10,FALSE))</f>
        <v>Platinum</v>
      </c>
      <c r="I1912" s="11" t="s">
        <v>1574</v>
      </c>
      <c r="J1912" s="11" t="str">
        <f>VLOOKUP(I1912, Product!$A$2:$H$501, 2,FALSE)</f>
        <v>USB-C Fast Charger</v>
      </c>
      <c r="K1912" s="11" t="str">
        <f>VLOOKUP(I1912,Product!$A$2:$H$501,3,FALSE)</f>
        <v>Electronics</v>
      </c>
      <c r="L1912" s="11" t="str">
        <f>VLOOKUP(I1912, Product!$A$2:$H$501, 4,FALSE)</f>
        <v>Accessories</v>
      </c>
      <c r="M1912" s="11" t="str">
        <f>VLOOKUP(I1912, Product!$A$2:$H$501,5,FALSE)</f>
        <v>Dawson-Perkins</v>
      </c>
      <c r="N1912" s="12">
        <f>VLOOKUP(I1912, Product!$A$2:$I$501,8,FALSE)</f>
        <v>242.23</v>
      </c>
      <c r="O1912" s="12">
        <f>VLOOKUP(I1912, Product!$A$2:$I$501,9,FALSE)</f>
        <v>453</v>
      </c>
      <c r="P1912" s="11" t="s">
        <v>1766</v>
      </c>
      <c r="Q1912" s="11" t="str">
        <f>VLOOKUP(P1912,Store_Dim!$A$2:$E$21,2,FALSE)</f>
        <v>Johnson-Wright</v>
      </c>
      <c r="R1912" s="11" t="str">
        <f>VLOOKUP(P1912,Store_Dim!$A$2:$E$21,3,FALSE)</f>
        <v>North</v>
      </c>
      <c r="S1912" s="11" t="str">
        <f>VLOOKUP(P1912,Store_Dim!$A$2:$E$21,4,FALSE)</f>
        <v>Hoodberg</v>
      </c>
      <c r="T1912" s="11" t="str">
        <f>VLOOKUP(P1912,Store_Dim!$A$2:$E$21,5,FALSE)</f>
        <v>Outlet</v>
      </c>
      <c r="U1912" s="11" t="s">
        <v>2744</v>
      </c>
      <c r="V1912" s="14">
        <f>VLOOKUP(Table1[[#This Row],[Sales_ID]],Sales!$A$2:$O$2001,2,FALSE)</f>
        <v>45807</v>
      </c>
      <c r="W1912" s="15">
        <f>VLOOKUP(Table1[[#This Row],[Sales_ID]],Sales!$A$2:$O$2001,12,FALSE)</f>
        <v>2</v>
      </c>
      <c r="X1912" s="16" t="str">
        <f>TEXT(VLOOKUP(Table1[[#This Row],[Sales_ID]],Sales!$A$2:$O$2001,13,FALSE),"₹#,##0")</f>
        <v>₹184</v>
      </c>
      <c r="Y1912" s="51">
        <f>VLOOKUP(Table1[[#This Row],[Sales_ID]],Sales!$A$2:$O$2001,14,FALSE)</f>
        <v>0.14000000000000001</v>
      </c>
      <c r="Z1912" s="11" t="str">
        <f>VLOOKUP(Table1[[#This Row],[Sales_ID]],Sales!$A$2:$O$2001,10,FALSE)</f>
        <v>PayPal</v>
      </c>
      <c r="AA1912" s="50">
        <f>VLOOKUP(Table1[[#This Row],[Sales_ID]],Sales!$A$2:$O$2001,15,FALSE)</f>
        <v>316.22199999999998</v>
      </c>
    </row>
    <row r="1913" spans="1:27" x14ac:dyDescent="0.3">
      <c r="A1913" s="11" t="s">
        <v>1272</v>
      </c>
      <c r="B1913" s="11" t="str">
        <f>PROPER(VLOOKUP(A1913,Customer!$A$2:$J$501,9,FALSE))</f>
        <v>Sarah Smith</v>
      </c>
      <c r="C1913" s="11" t="str">
        <f>PROPER(VLOOKUP(A1913,Customer!$A$2:$H$501,3,FALSE))</f>
        <v>55</v>
      </c>
      <c r="D1913" s="11" t="str">
        <f>PROPER(VLOOKUP(A1913,Customer!$A$2:$H$501,4,FALSE))</f>
        <v>Male</v>
      </c>
      <c r="E1913" s="11" t="str">
        <f>PROPER(VLOOKUP(A1913,Customer!$A$2:$H$501,5,FALSE))</f>
        <v>Kathleenport</v>
      </c>
      <c r="F1913" s="11" t="str">
        <f>PROPER(VLOOKUP(A1913,Customer!$A$2:$H$501,6,FALSE))</f>
        <v>Wyoming</v>
      </c>
      <c r="G1913" s="11" t="str">
        <f>VLOOKUP(A1913,Customer!$A$2:$H$501,7,FALSE)</f>
        <v>USA</v>
      </c>
      <c r="H1913" s="11" t="str">
        <f>PROPER(VLOOKUP(A1913,Customer!$A$1:$J$501,10,FALSE))</f>
        <v>Gold</v>
      </c>
      <c r="I1913" s="11" t="s">
        <v>1688</v>
      </c>
      <c r="J1913" s="11" t="str">
        <f>VLOOKUP(I1913, Product!$A$2:$H$501, 2,FALSE)</f>
        <v>Kitchen Storage Rack</v>
      </c>
      <c r="K1913" s="11" t="str">
        <f>VLOOKUP(I1913,Product!$A$2:$H$501,3,FALSE)</f>
        <v>Home</v>
      </c>
      <c r="L1913" s="11" t="str">
        <f>VLOOKUP(I1913, Product!$A$2:$H$501, 4,FALSE)</f>
        <v>Storage</v>
      </c>
      <c r="M1913" s="11" t="str">
        <f>VLOOKUP(I1913, Product!$A$2:$H$501,5,FALSE)</f>
        <v>Duran Group</v>
      </c>
      <c r="N1913" s="12">
        <f>VLOOKUP(I1913, Product!$A$2:$I$501,8,FALSE)</f>
        <v>138.05000000000001</v>
      </c>
      <c r="O1913" s="12">
        <f>VLOOKUP(I1913, Product!$A$2:$I$501,9,FALSE)</f>
        <v>89</v>
      </c>
      <c r="P1913" s="11" t="s">
        <v>1752</v>
      </c>
      <c r="Q1913" s="11" t="str">
        <f>VLOOKUP(P1913,Store_Dim!$A$2:$E$21,2,FALSE)</f>
        <v>Rivera-Warner</v>
      </c>
      <c r="R1913" s="11" t="str">
        <f>VLOOKUP(P1913,Store_Dim!$A$2:$E$21,3,FALSE)</f>
        <v>East</v>
      </c>
      <c r="S1913" s="11" t="str">
        <f>VLOOKUP(P1913,Store_Dim!$A$2:$E$21,4,FALSE)</f>
        <v>Washingtonfurt</v>
      </c>
      <c r="T1913" s="11" t="str">
        <f>VLOOKUP(P1913,Store_Dim!$A$2:$E$21,5,FALSE)</f>
        <v>Flagship</v>
      </c>
      <c r="U1913" s="11" t="s">
        <v>2745</v>
      </c>
      <c r="V1913" s="14">
        <f>VLOOKUP(Table1[[#This Row],[Sales_ID]],Sales!$A$2:$O$2001,2,FALSE)</f>
        <v>45238</v>
      </c>
      <c r="W1913" s="15">
        <f>VLOOKUP(Table1[[#This Row],[Sales_ID]],Sales!$A$2:$O$2001,12,FALSE)</f>
        <v>1</v>
      </c>
      <c r="X1913" s="16" t="str">
        <f>TEXT(VLOOKUP(Table1[[#This Row],[Sales_ID]],Sales!$A$2:$O$2001,13,FALSE),"₹#,##0")</f>
        <v>₹550</v>
      </c>
      <c r="Y1913" s="51">
        <f>VLOOKUP(Table1[[#This Row],[Sales_ID]],Sales!$A$2:$O$2001,14,FALSE)</f>
        <v>0.01</v>
      </c>
      <c r="Z1913" s="11" t="str">
        <f>VLOOKUP(Table1[[#This Row],[Sales_ID]],Sales!$A$2:$O$2001,10,FALSE)</f>
        <v>Credit Card</v>
      </c>
      <c r="AA1913" s="50">
        <f>VLOOKUP(Table1[[#This Row],[Sales_ID]],Sales!$A$2:$O$2001,15,FALSE)</f>
        <v>544.55939999999998</v>
      </c>
    </row>
    <row r="1914" spans="1:27" x14ac:dyDescent="0.3">
      <c r="A1914" s="11" t="s">
        <v>40</v>
      </c>
      <c r="B1914" s="11" t="str">
        <f>PROPER(VLOOKUP(A1914,Customer!$A$2:$J$501,9,FALSE))</f>
        <v>Daniel Boyd</v>
      </c>
      <c r="C1914" s="11" t="str">
        <f>PROPER(VLOOKUP(A1914,Customer!$A$2:$H$501,3,FALSE))</f>
        <v>29</v>
      </c>
      <c r="D1914" s="11" t="str">
        <f>PROPER(VLOOKUP(A1914,Customer!$A$2:$H$501,4,FALSE))</f>
        <v>Female</v>
      </c>
      <c r="E1914" s="11" t="str">
        <f>PROPER(VLOOKUP(A1914,Customer!$A$2:$H$501,5,FALSE))</f>
        <v>West Pamelafurt</v>
      </c>
      <c r="F1914" s="11" t="str">
        <f>PROPER(VLOOKUP(A1914,Customer!$A$2:$H$501,6,FALSE))</f>
        <v>West Virginia</v>
      </c>
      <c r="G1914" s="11" t="str">
        <f>VLOOKUP(A1914,Customer!$A$2:$H$501,7,FALSE)</f>
        <v>USA</v>
      </c>
      <c r="H1914" s="11" t="str">
        <f>PROPER(VLOOKUP(A1914,Customer!$A$1:$J$501,10,FALSE))</f>
        <v>Bronze</v>
      </c>
      <c r="I1914" s="11" t="s">
        <v>1720</v>
      </c>
      <c r="J1914" s="11" t="str">
        <f>VLOOKUP(I1914, Product!$A$2:$H$501, 2,FALSE)</f>
        <v>Kitchen Cutting Board</v>
      </c>
      <c r="K1914" s="11" t="str">
        <f>VLOOKUP(I1914,Product!$A$2:$H$501,3,FALSE)</f>
        <v>Home</v>
      </c>
      <c r="L1914" s="11" t="str">
        <f>VLOOKUP(I1914, Product!$A$2:$H$501, 4,FALSE)</f>
        <v>Kitchen</v>
      </c>
      <c r="M1914" s="11" t="str">
        <f>VLOOKUP(I1914, Product!$A$2:$H$501,5,FALSE)</f>
        <v>Taylor, Dodson and Johnston</v>
      </c>
      <c r="N1914" s="12">
        <f>VLOOKUP(I1914, Product!$A$2:$I$501,8,FALSE)</f>
        <v>176.07</v>
      </c>
      <c r="O1914" s="12">
        <f>VLOOKUP(I1914, Product!$A$2:$I$501,9,FALSE)</f>
        <v>82</v>
      </c>
      <c r="P1914" s="11" t="s">
        <v>1769</v>
      </c>
      <c r="Q1914" s="11" t="str">
        <f>VLOOKUP(P1914,Store_Dim!$A$2:$E$21,2,FALSE)</f>
        <v>Alexander Group</v>
      </c>
      <c r="R1914" s="11" t="str">
        <f>VLOOKUP(P1914,Store_Dim!$A$2:$E$21,3,FALSE)</f>
        <v>South</v>
      </c>
      <c r="S1914" s="11" t="str">
        <f>VLOOKUP(P1914,Store_Dim!$A$2:$E$21,4,FALSE)</f>
        <v>Port Sharon</v>
      </c>
      <c r="T1914" s="11" t="str">
        <f>VLOOKUP(P1914,Store_Dim!$A$2:$E$21,5,FALSE)</f>
        <v>Online</v>
      </c>
      <c r="U1914" s="11" t="s">
        <v>1918</v>
      </c>
      <c r="V1914" s="14">
        <f>VLOOKUP(Table1[[#This Row],[Sales_ID]],Sales!$A$2:$O$2001,2,FALSE)</f>
        <v>45350</v>
      </c>
      <c r="W1914" s="15">
        <f>VLOOKUP(Table1[[#This Row],[Sales_ID]],Sales!$A$2:$O$2001,12,FALSE)</f>
        <v>1</v>
      </c>
      <c r="X1914" s="16" t="str">
        <f>TEXT(VLOOKUP(Table1[[#This Row],[Sales_ID]],Sales!$A$2:$O$2001,13,FALSE),"₹#,##0")</f>
        <v>₹697</v>
      </c>
      <c r="Y1914" s="51">
        <f>VLOOKUP(Table1[[#This Row],[Sales_ID]],Sales!$A$2:$O$2001,14,FALSE)</f>
        <v>0.17</v>
      </c>
      <c r="Z1914" s="11" t="str">
        <f>VLOOKUP(Table1[[#This Row],[Sales_ID]],Sales!$A$2:$O$2001,10,FALSE)</f>
        <v>Credit Card</v>
      </c>
      <c r="AA1914" s="50">
        <f>VLOOKUP(Table1[[#This Row],[Sales_ID]],Sales!$A$2:$O$2001,15,FALSE)</f>
        <v>578.11989999999992</v>
      </c>
    </row>
    <row r="1915" spans="1:27" x14ac:dyDescent="0.3">
      <c r="A1915" s="11" t="s">
        <v>121</v>
      </c>
      <c r="B1915" s="11" t="str">
        <f>PROPER(VLOOKUP(A1915,Customer!$A$2:$J$501,9,FALSE))</f>
        <v>David Arnold</v>
      </c>
      <c r="C1915" s="11" t="str">
        <f>PROPER(VLOOKUP(A1915,Customer!$A$2:$H$501,3,FALSE))</f>
        <v>54</v>
      </c>
      <c r="D1915" s="11" t="str">
        <f>PROPER(VLOOKUP(A1915,Customer!$A$2:$H$501,4,FALSE))</f>
        <v>Female</v>
      </c>
      <c r="E1915" s="11" t="str">
        <f>PROPER(VLOOKUP(A1915,Customer!$A$2:$H$501,5,FALSE))</f>
        <v>East Jennifer</v>
      </c>
      <c r="F1915" s="11" t="str">
        <f>PROPER(VLOOKUP(A1915,Customer!$A$2:$H$501,6,FALSE))</f>
        <v>California</v>
      </c>
      <c r="G1915" s="11" t="str">
        <f>VLOOKUP(A1915,Customer!$A$2:$H$501,7,FALSE)</f>
        <v>USA</v>
      </c>
      <c r="H1915" s="11" t="str">
        <f>PROPER(VLOOKUP(A1915,Customer!$A$1:$J$501,10,FALSE))</f>
        <v>Silver</v>
      </c>
      <c r="I1915" s="11" t="s">
        <v>1706</v>
      </c>
      <c r="J1915" s="11" t="str">
        <f>VLOOKUP(I1915, Product!$A$2:$H$501, 2,FALSE)</f>
        <v>Decorative Lamp Shade</v>
      </c>
      <c r="K1915" s="11" t="str">
        <f>VLOOKUP(I1915,Product!$A$2:$H$501,3,FALSE)</f>
        <v>Home</v>
      </c>
      <c r="L1915" s="11" t="str">
        <f>VLOOKUP(I1915, Product!$A$2:$H$501, 4,FALSE)</f>
        <v>Lighting</v>
      </c>
      <c r="M1915" s="11" t="str">
        <f>VLOOKUP(I1915, Product!$A$2:$H$501,5,FALSE)</f>
        <v>Ramirez-Hanson</v>
      </c>
      <c r="N1915" s="12">
        <f>VLOOKUP(I1915, Product!$A$2:$I$501,8,FALSE)</f>
        <v>228.53</v>
      </c>
      <c r="O1915" s="12">
        <f>VLOOKUP(I1915, Product!$A$2:$I$501,9,FALSE)</f>
        <v>469</v>
      </c>
      <c r="P1915" s="11" t="s">
        <v>1769</v>
      </c>
      <c r="Q1915" s="11" t="str">
        <f>VLOOKUP(P1915,Store_Dim!$A$2:$E$21,2,FALSE)</f>
        <v>Alexander Group</v>
      </c>
      <c r="R1915" s="11" t="str">
        <f>VLOOKUP(P1915,Store_Dim!$A$2:$E$21,3,FALSE)</f>
        <v>South</v>
      </c>
      <c r="S1915" s="11" t="str">
        <f>VLOOKUP(P1915,Store_Dim!$A$2:$E$21,4,FALSE)</f>
        <v>Port Sharon</v>
      </c>
      <c r="T1915" s="11" t="str">
        <f>VLOOKUP(P1915,Store_Dim!$A$2:$E$21,5,FALSE)</f>
        <v>Online</v>
      </c>
      <c r="U1915" s="11" t="s">
        <v>2746</v>
      </c>
      <c r="V1915" s="14">
        <f>VLOOKUP(Table1[[#This Row],[Sales_ID]],Sales!$A$2:$O$2001,2,FALSE)</f>
        <v>45253</v>
      </c>
      <c r="W1915" s="15">
        <f>VLOOKUP(Table1[[#This Row],[Sales_ID]],Sales!$A$2:$O$2001,12,FALSE)</f>
        <v>2</v>
      </c>
      <c r="X1915" s="16" t="str">
        <f>TEXT(VLOOKUP(Table1[[#This Row],[Sales_ID]],Sales!$A$2:$O$2001,13,FALSE),"₹#,##0")</f>
        <v>₹32</v>
      </c>
      <c r="Y1915" s="51">
        <f>VLOOKUP(Table1[[#This Row],[Sales_ID]],Sales!$A$2:$O$2001,14,FALSE)</f>
        <v>0.13</v>
      </c>
      <c r="Z1915" s="11" t="str">
        <f>VLOOKUP(Table1[[#This Row],[Sales_ID]],Sales!$A$2:$O$2001,10,FALSE)</f>
        <v>COD</v>
      </c>
      <c r="AA1915" s="50">
        <f>VLOOKUP(Table1[[#This Row],[Sales_ID]],Sales!$A$2:$O$2001,15,FALSE)</f>
        <v>56.010599999999997</v>
      </c>
    </row>
    <row r="1916" spans="1:27" x14ac:dyDescent="0.3">
      <c r="A1916" s="11" t="s">
        <v>470</v>
      </c>
      <c r="B1916" s="11" t="str">
        <f>PROPER(VLOOKUP(A1916,Customer!$A$2:$J$501,9,FALSE))</f>
        <v>Sean Roth</v>
      </c>
      <c r="C1916" s="11" t="str">
        <f>PROPER(VLOOKUP(A1916,Customer!$A$2:$H$501,3,FALSE))</f>
        <v>43</v>
      </c>
      <c r="D1916" s="11" t="str">
        <f>PROPER(VLOOKUP(A1916,Customer!$A$2:$H$501,4,FALSE))</f>
        <v>Male</v>
      </c>
      <c r="E1916" s="11" t="str">
        <f>PROPER(VLOOKUP(A1916,Customer!$A$2:$H$501,5,FALSE))</f>
        <v>Lake Michael</v>
      </c>
      <c r="F1916" s="11" t="str">
        <f>PROPER(VLOOKUP(A1916,Customer!$A$2:$H$501,6,FALSE))</f>
        <v>Virginia</v>
      </c>
      <c r="G1916" s="11" t="str">
        <f>VLOOKUP(A1916,Customer!$A$2:$H$501,7,FALSE)</f>
        <v>USA</v>
      </c>
      <c r="H1916" s="11" t="str">
        <f>PROPER(VLOOKUP(A1916,Customer!$A$1:$J$501,10,FALSE))</f>
        <v>Gold</v>
      </c>
      <c r="I1916" s="11" t="s">
        <v>1614</v>
      </c>
      <c r="J1916" s="11" t="str">
        <f>VLOOKUP(I1916, Product!$A$2:$H$501, 2,FALSE)</f>
        <v>Modern Wall Clock</v>
      </c>
      <c r="K1916" s="11" t="str">
        <f>VLOOKUP(I1916,Product!$A$2:$H$501,3,FALSE)</f>
        <v>Home</v>
      </c>
      <c r="L1916" s="11" t="str">
        <f>VLOOKUP(I1916, Product!$A$2:$H$501, 4,FALSE)</f>
        <v>Decor</v>
      </c>
      <c r="M1916" s="11" t="str">
        <f>VLOOKUP(I1916, Product!$A$2:$H$501,5,FALSE)</f>
        <v>Weiss-Watson</v>
      </c>
      <c r="N1916" s="12">
        <f>VLOOKUP(I1916, Product!$A$2:$I$501,8,FALSE)</f>
        <v>179.77</v>
      </c>
      <c r="O1916" s="12">
        <f>VLOOKUP(I1916, Product!$A$2:$I$501,9,FALSE)</f>
        <v>305</v>
      </c>
      <c r="P1916" s="11" t="s">
        <v>1813</v>
      </c>
      <c r="Q1916" s="11" t="str">
        <f>VLOOKUP(P1916,Store_Dim!$A$2:$E$21,2,FALSE)</f>
        <v>Mann-Austin</v>
      </c>
      <c r="R1916" s="11" t="str">
        <f>VLOOKUP(P1916,Store_Dim!$A$2:$E$21,3,FALSE)</f>
        <v>East</v>
      </c>
      <c r="S1916" s="11" t="str">
        <f>VLOOKUP(P1916,Store_Dim!$A$2:$E$21,4,FALSE)</f>
        <v>Vasquezborough</v>
      </c>
      <c r="T1916" s="11" t="str">
        <f>VLOOKUP(P1916,Store_Dim!$A$2:$E$21,5,FALSE)</f>
        <v>Online</v>
      </c>
      <c r="U1916" s="11" t="s">
        <v>2747</v>
      </c>
      <c r="V1916" s="14">
        <f>VLOOKUP(Table1[[#This Row],[Sales_ID]],Sales!$A$2:$O$2001,2,FALSE)</f>
        <v>45460</v>
      </c>
      <c r="W1916" s="15">
        <f>VLOOKUP(Table1[[#This Row],[Sales_ID]],Sales!$A$2:$O$2001,12,FALSE)</f>
        <v>2</v>
      </c>
      <c r="X1916" s="16" t="str">
        <f>TEXT(VLOOKUP(Table1[[#This Row],[Sales_ID]],Sales!$A$2:$O$2001,13,FALSE),"₹#,##0")</f>
        <v>₹892</v>
      </c>
      <c r="Y1916" s="51">
        <f>VLOOKUP(Table1[[#This Row],[Sales_ID]],Sales!$A$2:$O$2001,14,FALSE)</f>
        <v>0.08</v>
      </c>
      <c r="Z1916" s="11" t="str">
        <f>VLOOKUP(Table1[[#This Row],[Sales_ID]],Sales!$A$2:$O$2001,10,FALSE)</f>
        <v>Credit Card</v>
      </c>
      <c r="AA1916" s="50">
        <f>VLOOKUP(Table1[[#This Row],[Sales_ID]],Sales!$A$2:$O$2001,15,FALSE)</f>
        <v>1641.3904</v>
      </c>
    </row>
    <row r="1917" spans="1:27" x14ac:dyDescent="0.3">
      <c r="A1917" s="11" t="s">
        <v>1455</v>
      </c>
      <c r="B1917" s="11" t="str">
        <f>PROPER(VLOOKUP(A1917,Customer!$A$2:$J$501,9,FALSE))</f>
        <v>Philip Mendoza</v>
      </c>
      <c r="C1917" s="11" t="str">
        <f>PROPER(VLOOKUP(A1917,Customer!$A$2:$H$501,3,FALSE))</f>
        <v>42</v>
      </c>
      <c r="D1917" s="11" t="str">
        <f>PROPER(VLOOKUP(A1917,Customer!$A$2:$H$501,4,FALSE))</f>
        <v>Male</v>
      </c>
      <c r="E1917" s="11" t="str">
        <f>PROPER(VLOOKUP(A1917,Customer!$A$2:$H$501,5,FALSE))</f>
        <v>Tylermouth</v>
      </c>
      <c r="F1917" s="11" t="str">
        <f>PROPER(VLOOKUP(A1917,Customer!$A$2:$H$501,6,FALSE))</f>
        <v>Massachusetts</v>
      </c>
      <c r="G1917" s="11" t="str">
        <f>VLOOKUP(A1917,Customer!$A$2:$H$501,7,FALSE)</f>
        <v>USA</v>
      </c>
      <c r="H1917" s="11" t="str">
        <f>PROPER(VLOOKUP(A1917,Customer!$A$1:$J$501,10,FALSE))</f>
        <v>Silver</v>
      </c>
      <c r="I1917" s="11" t="s">
        <v>1664</v>
      </c>
      <c r="J1917" s="11" t="str">
        <f>VLOOKUP(I1917, Product!$A$2:$H$501, 2,FALSE)</f>
        <v>Womens Cotton Scarf</v>
      </c>
      <c r="K1917" s="11" t="str">
        <f>VLOOKUP(I1917,Product!$A$2:$H$501,3,FALSE)</f>
        <v>Clothing</v>
      </c>
      <c r="L1917" s="11" t="str">
        <f>VLOOKUP(I1917, Product!$A$2:$H$501, 4,FALSE)</f>
        <v>Accessories</v>
      </c>
      <c r="M1917" s="11" t="str">
        <f>VLOOKUP(I1917, Product!$A$2:$H$501,5,FALSE)</f>
        <v>Shepherd-Gould</v>
      </c>
      <c r="N1917" s="12">
        <f>VLOOKUP(I1917, Product!$A$2:$I$501,8,FALSE)</f>
        <v>113.83</v>
      </c>
      <c r="O1917" s="12">
        <f>VLOOKUP(I1917, Product!$A$2:$I$501,9,FALSE)</f>
        <v>485</v>
      </c>
      <c r="P1917" s="11" t="s">
        <v>1776</v>
      </c>
      <c r="Q1917" s="11" t="str">
        <f>VLOOKUP(P1917,Store_Dim!$A$2:$E$21,2,FALSE)</f>
        <v>Benson-Elliott</v>
      </c>
      <c r="R1917" s="11" t="str">
        <f>VLOOKUP(P1917,Store_Dim!$A$2:$E$21,3,FALSE)</f>
        <v>East</v>
      </c>
      <c r="S1917" s="11" t="str">
        <f>VLOOKUP(P1917,Store_Dim!$A$2:$E$21,4,FALSE)</f>
        <v>Port Josephberg</v>
      </c>
      <c r="T1917" s="11" t="str">
        <f>VLOOKUP(P1917,Store_Dim!$A$2:$E$21,5,FALSE)</f>
        <v>Online</v>
      </c>
      <c r="U1917" s="11" t="s">
        <v>2748</v>
      </c>
      <c r="V1917" s="14">
        <f>VLOOKUP(Table1[[#This Row],[Sales_ID]],Sales!$A$2:$O$2001,2,FALSE)</f>
        <v>45628</v>
      </c>
      <c r="W1917" s="15">
        <f>VLOOKUP(Table1[[#This Row],[Sales_ID]],Sales!$A$2:$O$2001,12,FALSE)</f>
        <v>1</v>
      </c>
      <c r="X1917" s="16" t="str">
        <f>TEXT(VLOOKUP(Table1[[#This Row],[Sales_ID]],Sales!$A$2:$O$2001,13,FALSE),"₹#,##0")</f>
        <v>₹127</v>
      </c>
      <c r="Y1917" s="51">
        <f>VLOOKUP(Table1[[#This Row],[Sales_ID]],Sales!$A$2:$O$2001,14,FALSE)</f>
        <v>0.16</v>
      </c>
      <c r="Z1917" s="11" t="str">
        <f>VLOOKUP(Table1[[#This Row],[Sales_ID]],Sales!$A$2:$O$2001,10,FALSE)</f>
        <v>COD</v>
      </c>
      <c r="AA1917" s="50">
        <f>VLOOKUP(Table1[[#This Row],[Sales_ID]],Sales!$A$2:$O$2001,15,FALSE)</f>
        <v>107.0748</v>
      </c>
    </row>
    <row r="1918" spans="1:27" x14ac:dyDescent="0.3">
      <c r="A1918" s="11" t="s">
        <v>1211</v>
      </c>
      <c r="B1918" s="11" t="str">
        <f>PROPER(VLOOKUP(A1918,Customer!$A$2:$J$501,9,FALSE))</f>
        <v>Timothy Valenzuela</v>
      </c>
      <c r="C1918" s="11" t="str">
        <f>PROPER(VLOOKUP(A1918,Customer!$A$2:$H$501,3,FALSE))</f>
        <v>53</v>
      </c>
      <c r="D1918" s="11" t="str">
        <f>PROPER(VLOOKUP(A1918,Customer!$A$2:$H$501,4,FALSE))</f>
        <v>Male</v>
      </c>
      <c r="E1918" s="11" t="str">
        <f>PROPER(VLOOKUP(A1918,Customer!$A$2:$H$501,5,FALSE))</f>
        <v>Stevensshire</v>
      </c>
      <c r="F1918" s="11" t="str">
        <f>PROPER(VLOOKUP(A1918,Customer!$A$2:$H$501,6,FALSE))</f>
        <v>Missouri</v>
      </c>
      <c r="G1918" s="11" t="str">
        <f>VLOOKUP(A1918,Customer!$A$2:$H$501,7,FALSE)</f>
        <v>USA</v>
      </c>
      <c r="H1918" s="11" t="str">
        <f>PROPER(VLOOKUP(A1918,Customer!$A$1:$J$501,10,FALSE))</f>
        <v>Platinum</v>
      </c>
      <c r="I1918" s="11" t="s">
        <v>1702</v>
      </c>
      <c r="J1918" s="11" t="str">
        <f>VLOOKUP(I1918, Product!$A$2:$H$501, 2,FALSE)</f>
        <v>WiFi Mesh Router</v>
      </c>
      <c r="K1918" s="11" t="str">
        <f>VLOOKUP(I1918,Product!$A$2:$H$501,3,FALSE)</f>
        <v>Electronics</v>
      </c>
      <c r="L1918" s="11" t="str">
        <f>VLOOKUP(I1918, Product!$A$2:$H$501, 4,FALSE)</f>
        <v>Appliances</v>
      </c>
      <c r="M1918" s="11" t="str">
        <f>VLOOKUP(I1918, Product!$A$2:$H$501,5,FALSE)</f>
        <v>White, Reeves and Woods</v>
      </c>
      <c r="N1918" s="12">
        <f>VLOOKUP(I1918, Product!$A$2:$I$501,8,FALSE)</f>
        <v>480.9</v>
      </c>
      <c r="O1918" s="12">
        <f>VLOOKUP(I1918, Product!$A$2:$I$501,9,FALSE)</f>
        <v>104</v>
      </c>
      <c r="P1918" s="11" t="s">
        <v>1799</v>
      </c>
      <c r="Q1918" s="11" t="str">
        <f>VLOOKUP(P1918,Store_Dim!$A$2:$E$21,2,FALSE)</f>
        <v>Mcdonald Inc</v>
      </c>
      <c r="R1918" s="11" t="str">
        <f>VLOOKUP(P1918,Store_Dim!$A$2:$E$21,3,FALSE)</f>
        <v>South</v>
      </c>
      <c r="S1918" s="11" t="str">
        <f>VLOOKUP(P1918,Store_Dim!$A$2:$E$21,4,FALSE)</f>
        <v>Christopherland</v>
      </c>
      <c r="T1918" s="11" t="str">
        <f>VLOOKUP(P1918,Store_Dim!$A$2:$E$21,5,FALSE)</f>
        <v>Outlet</v>
      </c>
      <c r="U1918" s="11" t="s">
        <v>2749</v>
      </c>
      <c r="V1918" s="14">
        <f>VLOOKUP(Table1[[#This Row],[Sales_ID]],Sales!$A$2:$O$2001,2,FALSE)</f>
        <v>45778</v>
      </c>
      <c r="W1918" s="15">
        <f>VLOOKUP(Table1[[#This Row],[Sales_ID]],Sales!$A$2:$O$2001,12,FALSE)</f>
        <v>3</v>
      </c>
      <c r="X1918" s="16" t="str">
        <f>TEXT(VLOOKUP(Table1[[#This Row],[Sales_ID]],Sales!$A$2:$O$2001,13,FALSE),"₹#,##0")</f>
        <v>₹213</v>
      </c>
      <c r="Y1918" s="51">
        <f>VLOOKUP(Table1[[#This Row],[Sales_ID]],Sales!$A$2:$O$2001,14,FALSE)</f>
        <v>0.18</v>
      </c>
      <c r="Z1918" s="11" t="str">
        <f>VLOOKUP(Table1[[#This Row],[Sales_ID]],Sales!$A$2:$O$2001,10,FALSE)</f>
        <v>Credit Card</v>
      </c>
      <c r="AA1918" s="50">
        <f>VLOOKUP(Table1[[#This Row],[Sales_ID]],Sales!$A$2:$O$2001,15,FALSE)</f>
        <v>523.66020000000003</v>
      </c>
    </row>
    <row r="1919" spans="1:27" x14ac:dyDescent="0.3">
      <c r="A1919" s="11" t="s">
        <v>598</v>
      </c>
      <c r="B1919" s="11" t="str">
        <f>PROPER(VLOOKUP(A1919,Customer!$A$2:$J$501,9,FALSE))</f>
        <v>Erin Ward</v>
      </c>
      <c r="C1919" s="11" t="str">
        <f>PROPER(VLOOKUP(A1919,Customer!$A$2:$H$501,3,FALSE))</f>
        <v>60</v>
      </c>
      <c r="D1919" s="11" t="str">
        <f>PROPER(VLOOKUP(A1919,Customer!$A$2:$H$501,4,FALSE))</f>
        <v>Male</v>
      </c>
      <c r="E1919" s="11" t="str">
        <f>PROPER(VLOOKUP(A1919,Customer!$A$2:$H$501,5,FALSE))</f>
        <v>New Brianchester</v>
      </c>
      <c r="F1919" s="11" t="str">
        <f>PROPER(VLOOKUP(A1919,Customer!$A$2:$H$501,6,FALSE))</f>
        <v>New York</v>
      </c>
      <c r="G1919" s="11" t="str">
        <f>VLOOKUP(A1919,Customer!$A$2:$H$501,7,FALSE)</f>
        <v>USA</v>
      </c>
      <c r="H1919" s="11" t="str">
        <f>PROPER(VLOOKUP(A1919,Customer!$A$1:$J$501,10,FALSE))</f>
        <v>Bronze</v>
      </c>
      <c r="I1919" s="11" t="s">
        <v>1710</v>
      </c>
      <c r="J1919" s="11" t="str">
        <f>VLOOKUP(I1919, Product!$A$2:$H$501, 2,FALSE)</f>
        <v>Badminton Racket Set</v>
      </c>
      <c r="K1919" s="11" t="str">
        <f>VLOOKUP(I1919,Product!$A$2:$H$501,3,FALSE)</f>
        <v>Sports</v>
      </c>
      <c r="L1919" s="11" t="str">
        <f>VLOOKUP(I1919, Product!$A$2:$H$501, 4,FALSE)</f>
        <v>Equipment</v>
      </c>
      <c r="M1919" s="11" t="str">
        <f>VLOOKUP(I1919, Product!$A$2:$H$501,5,FALSE)</f>
        <v>Robinson-Brown</v>
      </c>
      <c r="N1919" s="12">
        <f>VLOOKUP(I1919, Product!$A$2:$I$501,8,FALSE)</f>
        <v>285.54000000000002</v>
      </c>
      <c r="O1919" s="12">
        <f>VLOOKUP(I1919, Product!$A$2:$I$501,9,FALSE)</f>
        <v>358</v>
      </c>
      <c r="P1919" s="11" t="s">
        <v>1779</v>
      </c>
      <c r="Q1919" s="11" t="str">
        <f>VLOOKUP(P1919,Store_Dim!$A$2:$E$21,2,FALSE)</f>
        <v>Martinez-Mullins</v>
      </c>
      <c r="R1919" s="11" t="str">
        <f>VLOOKUP(P1919,Store_Dim!$A$2:$E$21,3,FALSE)</f>
        <v>South</v>
      </c>
      <c r="S1919" s="11" t="str">
        <f>VLOOKUP(P1919,Store_Dim!$A$2:$E$21,4,FALSE)</f>
        <v>Williamsfurt</v>
      </c>
      <c r="T1919" s="11" t="str">
        <f>VLOOKUP(P1919,Store_Dim!$A$2:$E$21,5,FALSE)</f>
        <v>Online</v>
      </c>
      <c r="U1919" s="11" t="s">
        <v>2750</v>
      </c>
      <c r="V1919" s="14">
        <f>VLOOKUP(Table1[[#This Row],[Sales_ID]],Sales!$A$2:$O$2001,2,FALSE)</f>
        <v>45471</v>
      </c>
      <c r="W1919" s="15">
        <f>VLOOKUP(Table1[[#This Row],[Sales_ID]],Sales!$A$2:$O$2001,12,FALSE)</f>
        <v>1</v>
      </c>
      <c r="X1919" s="16" t="str">
        <f>TEXT(VLOOKUP(Table1[[#This Row],[Sales_ID]],Sales!$A$2:$O$2001,13,FALSE),"₹#,##0")</f>
        <v>₹26</v>
      </c>
      <c r="Y1919" s="51">
        <f>VLOOKUP(Table1[[#This Row],[Sales_ID]],Sales!$A$2:$O$2001,14,FALSE)</f>
        <v>0.3</v>
      </c>
      <c r="Z1919" s="11" t="str">
        <f>VLOOKUP(Table1[[#This Row],[Sales_ID]],Sales!$A$2:$O$2001,10,FALSE)</f>
        <v>COD</v>
      </c>
      <c r="AA1919" s="50">
        <f>VLOOKUP(Table1[[#This Row],[Sales_ID]],Sales!$A$2:$O$2001,15,FALSE)</f>
        <v>18.459</v>
      </c>
    </row>
    <row r="1920" spans="1:27" x14ac:dyDescent="0.3">
      <c r="A1920" s="11" t="s">
        <v>1437</v>
      </c>
      <c r="B1920" s="11" t="str">
        <f>PROPER(VLOOKUP(A1920,Customer!$A$2:$J$501,9,FALSE))</f>
        <v>Cynthia Parrish</v>
      </c>
      <c r="C1920" s="11" t="str">
        <f>PROPER(VLOOKUP(A1920,Customer!$A$2:$H$501,3,FALSE))</f>
        <v>18</v>
      </c>
      <c r="D1920" s="11" t="str">
        <f>PROPER(VLOOKUP(A1920,Customer!$A$2:$H$501,4,FALSE))</f>
        <v>Male</v>
      </c>
      <c r="E1920" s="11" t="str">
        <f>PROPER(VLOOKUP(A1920,Customer!$A$2:$H$501,5,FALSE))</f>
        <v>Espinozaberg</v>
      </c>
      <c r="F1920" s="11" t="str">
        <f>PROPER(VLOOKUP(A1920,Customer!$A$2:$H$501,6,FALSE))</f>
        <v>Minnesota</v>
      </c>
      <c r="G1920" s="11" t="str">
        <f>VLOOKUP(A1920,Customer!$A$2:$H$501,7,FALSE)</f>
        <v>USA</v>
      </c>
      <c r="H1920" s="11" t="str">
        <f>PROPER(VLOOKUP(A1920,Customer!$A$1:$J$501,10,FALSE))</f>
        <v>Silver</v>
      </c>
      <c r="I1920" s="11" t="s">
        <v>1616</v>
      </c>
      <c r="J1920" s="11" t="str">
        <f>VLOOKUP(I1920, Product!$A$2:$H$501, 2,FALSE)</f>
        <v>Gaming Mechanical Keyboard</v>
      </c>
      <c r="K1920" s="11" t="str">
        <f>VLOOKUP(I1920,Product!$A$2:$H$501,3,FALSE)</f>
        <v>Electronics</v>
      </c>
      <c r="L1920" s="11" t="str">
        <f>VLOOKUP(I1920, Product!$A$2:$H$501, 4,FALSE)</f>
        <v>Computer</v>
      </c>
      <c r="M1920" s="11" t="str">
        <f>VLOOKUP(I1920, Product!$A$2:$H$501,5,FALSE)</f>
        <v>Lucero LLC</v>
      </c>
      <c r="N1920" s="12">
        <f>VLOOKUP(I1920, Product!$A$2:$I$501,8,FALSE)</f>
        <v>419.28</v>
      </c>
      <c r="O1920" s="12">
        <f>VLOOKUP(I1920, Product!$A$2:$I$501,9,FALSE)</f>
        <v>86</v>
      </c>
      <c r="P1920" s="11" t="s">
        <v>1810</v>
      </c>
      <c r="Q1920" s="11" t="str">
        <f>VLOOKUP(P1920,Store_Dim!$A$2:$E$21,2,FALSE)</f>
        <v>Guerrero-Schmitt</v>
      </c>
      <c r="R1920" s="11" t="str">
        <f>VLOOKUP(P1920,Store_Dim!$A$2:$E$21,3,FALSE)</f>
        <v>East</v>
      </c>
      <c r="S1920" s="11" t="str">
        <f>VLOOKUP(P1920,Store_Dim!$A$2:$E$21,4,FALSE)</f>
        <v>East Stevechester</v>
      </c>
      <c r="T1920" s="11" t="str">
        <f>VLOOKUP(P1920,Store_Dim!$A$2:$E$21,5,FALSE)</f>
        <v>Flagship</v>
      </c>
      <c r="U1920" s="11" t="s">
        <v>2751</v>
      </c>
      <c r="V1920" s="14">
        <f>VLOOKUP(Table1[[#This Row],[Sales_ID]],Sales!$A$2:$O$2001,2,FALSE)</f>
        <v>45770</v>
      </c>
      <c r="W1920" s="15">
        <f>VLOOKUP(Table1[[#This Row],[Sales_ID]],Sales!$A$2:$O$2001,12,FALSE)</f>
        <v>4</v>
      </c>
      <c r="X1920" s="16" t="str">
        <f>TEXT(VLOOKUP(Table1[[#This Row],[Sales_ID]],Sales!$A$2:$O$2001,13,FALSE),"₹#,##0")</f>
        <v>₹954</v>
      </c>
      <c r="Y1920" s="51">
        <f>VLOOKUP(Table1[[#This Row],[Sales_ID]],Sales!$A$2:$O$2001,14,FALSE)</f>
        <v>0.16</v>
      </c>
      <c r="Z1920" s="11" t="str">
        <f>VLOOKUP(Table1[[#This Row],[Sales_ID]],Sales!$A$2:$O$2001,10,FALSE)</f>
        <v>Credit Card</v>
      </c>
      <c r="AA1920" s="50">
        <f>VLOOKUP(Table1[[#This Row],[Sales_ID]],Sales!$A$2:$O$2001,15,FALSE)</f>
        <v>3205.3728000000001</v>
      </c>
    </row>
    <row r="1921" spans="1:27" x14ac:dyDescent="0.3">
      <c r="A1921" s="11" t="s">
        <v>699</v>
      </c>
      <c r="B1921" s="11" t="str">
        <f>PROPER(VLOOKUP(A1921,Customer!$A$2:$J$501,9,FALSE))</f>
        <v>Steve Medina</v>
      </c>
      <c r="C1921" s="11" t="str">
        <f>PROPER(VLOOKUP(A1921,Customer!$A$2:$H$501,3,FALSE))</f>
        <v>50</v>
      </c>
      <c r="D1921" s="11" t="str">
        <f>PROPER(VLOOKUP(A1921,Customer!$A$2:$H$501,4,FALSE))</f>
        <v>Female</v>
      </c>
      <c r="E1921" s="11" t="str">
        <f>PROPER(VLOOKUP(A1921,Customer!$A$2:$H$501,5,FALSE))</f>
        <v>East Josephside</v>
      </c>
      <c r="F1921" s="11" t="str">
        <f>PROPER(VLOOKUP(A1921,Customer!$A$2:$H$501,6,FALSE))</f>
        <v>Oregon</v>
      </c>
      <c r="G1921" s="11" t="str">
        <f>VLOOKUP(A1921,Customer!$A$2:$H$501,7,FALSE)</f>
        <v>USA</v>
      </c>
      <c r="H1921" s="11" t="str">
        <f>PROPER(VLOOKUP(A1921,Customer!$A$1:$J$501,10,FALSE))</f>
        <v>Gold</v>
      </c>
      <c r="I1921" s="11" t="s">
        <v>1682</v>
      </c>
      <c r="J1921" s="11" t="str">
        <f>VLOOKUP(I1921, Product!$A$2:$H$501, 2,FALSE)</f>
        <v>Smart LED Light Strip</v>
      </c>
      <c r="K1921" s="11" t="str">
        <f>VLOOKUP(I1921,Product!$A$2:$H$501,3,FALSE)</f>
        <v>Electronics</v>
      </c>
      <c r="L1921" s="11" t="str">
        <f>VLOOKUP(I1921, Product!$A$2:$H$501, 4,FALSE)</f>
        <v>Accessories</v>
      </c>
      <c r="M1921" s="11" t="str">
        <f>VLOOKUP(I1921, Product!$A$2:$H$501,5,FALSE)</f>
        <v>Flores-Davis</v>
      </c>
      <c r="N1921" s="12">
        <f>VLOOKUP(I1921, Product!$A$2:$I$501,8,FALSE)</f>
        <v>349.17</v>
      </c>
      <c r="O1921" s="12">
        <f>VLOOKUP(I1921, Product!$A$2:$I$501,9,FALSE)</f>
        <v>476</v>
      </c>
      <c r="P1921" s="11" t="s">
        <v>1813</v>
      </c>
      <c r="Q1921" s="11" t="str">
        <f>VLOOKUP(P1921,Store_Dim!$A$2:$E$21,2,FALSE)</f>
        <v>Mann-Austin</v>
      </c>
      <c r="R1921" s="11" t="str">
        <f>VLOOKUP(P1921,Store_Dim!$A$2:$E$21,3,FALSE)</f>
        <v>East</v>
      </c>
      <c r="S1921" s="11" t="str">
        <f>VLOOKUP(P1921,Store_Dim!$A$2:$E$21,4,FALSE)</f>
        <v>Vasquezborough</v>
      </c>
      <c r="T1921" s="11" t="str">
        <f>VLOOKUP(P1921,Store_Dim!$A$2:$E$21,5,FALSE)</f>
        <v>Online</v>
      </c>
      <c r="U1921" s="11" t="s">
        <v>2752</v>
      </c>
      <c r="V1921" s="14">
        <f>VLOOKUP(Table1[[#This Row],[Sales_ID]],Sales!$A$2:$O$2001,2,FALSE)</f>
        <v>45369</v>
      </c>
      <c r="W1921" s="15">
        <f>VLOOKUP(Table1[[#This Row],[Sales_ID]],Sales!$A$2:$O$2001,12,FALSE)</f>
        <v>3</v>
      </c>
      <c r="X1921" s="16" t="str">
        <f>TEXT(VLOOKUP(Table1[[#This Row],[Sales_ID]],Sales!$A$2:$O$2001,13,FALSE),"₹#,##0")</f>
        <v>₹969</v>
      </c>
      <c r="Y1921" s="51">
        <f>VLOOKUP(Table1[[#This Row],[Sales_ID]],Sales!$A$2:$O$2001,14,FALSE)</f>
        <v>0.15</v>
      </c>
      <c r="Z1921" s="11" t="str">
        <f>VLOOKUP(Table1[[#This Row],[Sales_ID]],Sales!$A$2:$O$2001,10,FALSE)</f>
        <v>Credit Card</v>
      </c>
      <c r="AA1921" s="50">
        <f>VLOOKUP(Table1[[#This Row],[Sales_ID]],Sales!$A$2:$O$2001,15,FALSE)</f>
        <v>2470.6439999999998</v>
      </c>
    </row>
    <row r="1922" spans="1:27" x14ac:dyDescent="0.3">
      <c r="A1922" s="11" t="s">
        <v>616</v>
      </c>
      <c r="B1922" s="11" t="str">
        <f>PROPER(VLOOKUP(A1922,Customer!$A$2:$J$501,9,FALSE))</f>
        <v>Dr. Suzanne Bullock</v>
      </c>
      <c r="C1922" s="11" t="str">
        <f>PROPER(VLOOKUP(A1922,Customer!$A$2:$H$501,3,FALSE))</f>
        <v>60</v>
      </c>
      <c r="D1922" s="11" t="str">
        <f>PROPER(VLOOKUP(A1922,Customer!$A$2:$H$501,4,FALSE))</f>
        <v>Female</v>
      </c>
      <c r="E1922" s="11" t="str">
        <f>PROPER(VLOOKUP(A1922,Customer!$A$2:$H$501,5,FALSE))</f>
        <v>Lake Blaketon</v>
      </c>
      <c r="F1922" s="11" t="str">
        <f>PROPER(VLOOKUP(A1922,Customer!$A$2:$H$501,6,FALSE))</f>
        <v>Alabama</v>
      </c>
      <c r="G1922" s="11" t="str">
        <f>VLOOKUP(A1922,Customer!$A$2:$H$501,7,FALSE)</f>
        <v>USA</v>
      </c>
      <c r="H1922" s="11" t="str">
        <f>PROPER(VLOOKUP(A1922,Customer!$A$1:$J$501,10,FALSE))</f>
        <v>Platinum</v>
      </c>
      <c r="I1922" s="11" t="s">
        <v>1700</v>
      </c>
      <c r="J1922" s="11" t="str">
        <f>VLOOKUP(I1922, Product!$A$2:$H$501, 2,FALSE)</f>
        <v>Wireless Mouse</v>
      </c>
      <c r="K1922" s="11" t="str">
        <f>VLOOKUP(I1922,Product!$A$2:$H$501,3,FALSE)</f>
        <v>Electronics</v>
      </c>
      <c r="L1922" s="11" t="str">
        <f>VLOOKUP(I1922, Product!$A$2:$H$501, 4,FALSE)</f>
        <v>Computer</v>
      </c>
      <c r="M1922" s="11" t="str">
        <f>VLOOKUP(I1922, Product!$A$2:$H$501,5,FALSE)</f>
        <v>Larson Ltd</v>
      </c>
      <c r="N1922" s="12">
        <f>VLOOKUP(I1922, Product!$A$2:$I$501,8,FALSE)</f>
        <v>392.89</v>
      </c>
      <c r="O1922" s="12">
        <f>VLOOKUP(I1922, Product!$A$2:$I$501,9,FALSE)</f>
        <v>320</v>
      </c>
      <c r="P1922" s="11" t="s">
        <v>1810</v>
      </c>
      <c r="Q1922" s="11" t="str">
        <f>VLOOKUP(P1922,Store_Dim!$A$2:$E$21,2,FALSE)</f>
        <v>Guerrero-Schmitt</v>
      </c>
      <c r="R1922" s="11" t="str">
        <f>VLOOKUP(P1922,Store_Dim!$A$2:$E$21,3,FALSE)</f>
        <v>East</v>
      </c>
      <c r="S1922" s="11" t="str">
        <f>VLOOKUP(P1922,Store_Dim!$A$2:$E$21,4,FALSE)</f>
        <v>East Stevechester</v>
      </c>
      <c r="T1922" s="11" t="str">
        <f>VLOOKUP(P1922,Store_Dim!$A$2:$E$21,5,FALSE)</f>
        <v>Flagship</v>
      </c>
      <c r="U1922" s="11" t="s">
        <v>2753</v>
      </c>
      <c r="V1922" s="14">
        <f>VLOOKUP(Table1[[#This Row],[Sales_ID]],Sales!$A$2:$O$2001,2,FALSE)</f>
        <v>45910</v>
      </c>
      <c r="W1922" s="15">
        <f>VLOOKUP(Table1[[#This Row],[Sales_ID]],Sales!$A$2:$O$2001,12,FALSE)</f>
        <v>1</v>
      </c>
      <c r="X1922" s="16" t="str">
        <f>TEXT(VLOOKUP(Table1[[#This Row],[Sales_ID]],Sales!$A$2:$O$2001,13,FALSE),"₹#,##0")</f>
        <v>₹533</v>
      </c>
      <c r="Y1922" s="51">
        <f>VLOOKUP(Table1[[#This Row],[Sales_ID]],Sales!$A$2:$O$2001,14,FALSE)</f>
        <v>0.11</v>
      </c>
      <c r="Z1922" s="11" t="str">
        <f>VLOOKUP(Table1[[#This Row],[Sales_ID]],Sales!$A$2:$O$2001,10,FALSE)</f>
        <v>PayPal</v>
      </c>
      <c r="AA1922" s="50">
        <f>VLOOKUP(Table1[[#This Row],[Sales_ID]],Sales!$A$2:$O$2001,15,FALSE)</f>
        <v>474.41449999999998</v>
      </c>
    </row>
    <row r="1923" spans="1:27" x14ac:dyDescent="0.3">
      <c r="A1923" s="11" t="s">
        <v>1190</v>
      </c>
      <c r="B1923" s="11" t="str">
        <f>PROPER(VLOOKUP(A1923,Customer!$A$2:$J$501,9,FALSE))</f>
        <v>Erika Padilla</v>
      </c>
      <c r="C1923" s="11" t="str">
        <f>PROPER(VLOOKUP(A1923,Customer!$A$2:$H$501,3,FALSE))</f>
        <v>50</v>
      </c>
      <c r="D1923" s="11" t="str">
        <f>PROPER(VLOOKUP(A1923,Customer!$A$2:$H$501,4,FALSE))</f>
        <v>Male</v>
      </c>
      <c r="E1923" s="11" t="str">
        <f>PROPER(VLOOKUP(A1923,Customer!$A$2:$H$501,5,FALSE))</f>
        <v>Andrewsland</v>
      </c>
      <c r="F1923" s="11" t="str">
        <f>PROPER(VLOOKUP(A1923,Customer!$A$2:$H$501,6,FALSE))</f>
        <v>Alabama</v>
      </c>
      <c r="G1923" s="11" t="str">
        <f>VLOOKUP(A1923,Customer!$A$2:$H$501,7,FALSE)</f>
        <v>USA</v>
      </c>
      <c r="H1923" s="11" t="str">
        <f>PROPER(VLOOKUP(A1923,Customer!$A$1:$J$501,10,FALSE))</f>
        <v>Silver</v>
      </c>
      <c r="I1923" s="11" t="s">
        <v>1710</v>
      </c>
      <c r="J1923" s="11" t="str">
        <f>VLOOKUP(I1923, Product!$A$2:$H$501, 2,FALSE)</f>
        <v>Badminton Racket Set</v>
      </c>
      <c r="K1923" s="11" t="str">
        <f>VLOOKUP(I1923,Product!$A$2:$H$501,3,FALSE)</f>
        <v>Sports</v>
      </c>
      <c r="L1923" s="11" t="str">
        <f>VLOOKUP(I1923, Product!$A$2:$H$501, 4,FALSE)</f>
        <v>Equipment</v>
      </c>
      <c r="M1923" s="11" t="str">
        <f>VLOOKUP(I1923, Product!$A$2:$H$501,5,FALSE)</f>
        <v>Robinson-Brown</v>
      </c>
      <c r="N1923" s="12">
        <f>VLOOKUP(I1923, Product!$A$2:$I$501,8,FALSE)</f>
        <v>285.54000000000002</v>
      </c>
      <c r="O1923" s="12">
        <f>VLOOKUP(I1923, Product!$A$2:$I$501,9,FALSE)</f>
        <v>358</v>
      </c>
      <c r="P1923" s="11" t="s">
        <v>1757</v>
      </c>
      <c r="Q1923" s="11" t="str">
        <f>VLOOKUP(P1923,Store_Dim!$A$2:$E$21,2,FALSE)</f>
        <v>Martinez, Adkins and Johnson</v>
      </c>
      <c r="R1923" s="11" t="str">
        <f>VLOOKUP(P1923,Store_Dim!$A$2:$E$21,3,FALSE)</f>
        <v>North</v>
      </c>
      <c r="S1923" s="11" t="str">
        <f>VLOOKUP(P1923,Store_Dim!$A$2:$E$21,4,FALSE)</f>
        <v>Danielmouth</v>
      </c>
      <c r="T1923" s="11" t="str">
        <f>VLOOKUP(P1923,Store_Dim!$A$2:$E$21,5,FALSE)</f>
        <v>Flagship</v>
      </c>
      <c r="U1923" s="11" t="s">
        <v>2754</v>
      </c>
      <c r="V1923" s="14">
        <f>VLOOKUP(Table1[[#This Row],[Sales_ID]],Sales!$A$2:$O$2001,2,FALSE)</f>
        <v>45637</v>
      </c>
      <c r="W1923" s="15">
        <f>VLOOKUP(Table1[[#This Row],[Sales_ID]],Sales!$A$2:$O$2001,12,FALSE)</f>
        <v>3</v>
      </c>
      <c r="X1923" s="16" t="str">
        <f>TEXT(VLOOKUP(Table1[[#This Row],[Sales_ID]],Sales!$A$2:$O$2001,13,FALSE),"₹#,##0")</f>
        <v>₹139</v>
      </c>
      <c r="Y1923" s="51">
        <f>VLOOKUP(Table1[[#This Row],[Sales_ID]],Sales!$A$2:$O$2001,14,FALSE)</f>
        <v>0.11</v>
      </c>
      <c r="Z1923" s="11" t="str">
        <f>VLOOKUP(Table1[[#This Row],[Sales_ID]],Sales!$A$2:$O$2001,10,FALSE)</f>
        <v>PayPal</v>
      </c>
      <c r="AA1923" s="50">
        <f>VLOOKUP(Table1[[#This Row],[Sales_ID]],Sales!$A$2:$O$2001,15,FALSE)</f>
        <v>370.75619999999998</v>
      </c>
    </row>
    <row r="1924" spans="1:27" x14ac:dyDescent="0.3">
      <c r="A1924" s="11" t="s">
        <v>532</v>
      </c>
      <c r="B1924" s="11" t="str">
        <f>PROPER(VLOOKUP(A1924,Customer!$A$2:$J$501,9,FALSE))</f>
        <v>Brian Choi</v>
      </c>
      <c r="C1924" s="11" t="str">
        <f>PROPER(VLOOKUP(A1924,Customer!$A$2:$H$501,3,FALSE))</f>
        <v>46</v>
      </c>
      <c r="D1924" s="11" t="str">
        <f>PROPER(VLOOKUP(A1924,Customer!$A$2:$H$501,4,FALSE))</f>
        <v>Female</v>
      </c>
      <c r="E1924" s="11" t="str">
        <f>PROPER(VLOOKUP(A1924,Customer!$A$2:$H$501,5,FALSE))</f>
        <v>Floydton</v>
      </c>
      <c r="F1924" s="11" t="str">
        <f>PROPER(VLOOKUP(A1924,Customer!$A$2:$H$501,6,FALSE))</f>
        <v>New Jersey</v>
      </c>
      <c r="G1924" s="11" t="str">
        <f>VLOOKUP(A1924,Customer!$A$2:$H$501,7,FALSE)</f>
        <v>USA</v>
      </c>
      <c r="H1924" s="11" t="str">
        <f>PROPER(VLOOKUP(A1924,Customer!$A$1:$J$501,10,FALSE))</f>
        <v>Gold</v>
      </c>
      <c r="I1924" s="11" t="s">
        <v>1592</v>
      </c>
      <c r="J1924" s="11" t="str">
        <f>VLOOKUP(I1924, Product!$A$2:$H$501, 2,FALSE)</f>
        <v>Carbon Fiber Tennis Racket</v>
      </c>
      <c r="K1924" s="11" t="str">
        <f>VLOOKUP(I1924,Product!$A$2:$H$501,3,FALSE)</f>
        <v>Sports</v>
      </c>
      <c r="L1924" s="11" t="str">
        <f>VLOOKUP(I1924, Product!$A$2:$H$501, 4,FALSE)</f>
        <v>Equipment</v>
      </c>
      <c r="M1924" s="11" t="str">
        <f>VLOOKUP(I1924, Product!$A$2:$H$501,5,FALSE)</f>
        <v>Flores, Pineda and Rodriguez</v>
      </c>
      <c r="N1924" s="12">
        <f>VLOOKUP(I1924, Product!$A$2:$I$501,8,FALSE)</f>
        <v>484.62</v>
      </c>
      <c r="O1924" s="12">
        <f>VLOOKUP(I1924, Product!$A$2:$I$501,9,FALSE)</f>
        <v>432</v>
      </c>
      <c r="P1924" s="11" t="s">
        <v>1752</v>
      </c>
      <c r="Q1924" s="11" t="str">
        <f>VLOOKUP(P1924,Store_Dim!$A$2:$E$21,2,FALSE)</f>
        <v>Rivera-Warner</v>
      </c>
      <c r="R1924" s="11" t="str">
        <f>VLOOKUP(P1924,Store_Dim!$A$2:$E$21,3,FALSE)</f>
        <v>East</v>
      </c>
      <c r="S1924" s="11" t="str">
        <f>VLOOKUP(P1924,Store_Dim!$A$2:$E$21,4,FALSE)</f>
        <v>Washingtonfurt</v>
      </c>
      <c r="T1924" s="11" t="str">
        <f>VLOOKUP(P1924,Store_Dim!$A$2:$E$21,5,FALSE)</f>
        <v>Flagship</v>
      </c>
      <c r="U1924" s="11" t="s">
        <v>2755</v>
      </c>
      <c r="V1924" s="14">
        <f>VLOOKUP(Table1[[#This Row],[Sales_ID]],Sales!$A$2:$O$2001,2,FALSE)</f>
        <v>45706</v>
      </c>
      <c r="W1924" s="15">
        <f>VLOOKUP(Table1[[#This Row],[Sales_ID]],Sales!$A$2:$O$2001,12,FALSE)</f>
        <v>1</v>
      </c>
      <c r="X1924" s="16" t="str">
        <f>TEXT(VLOOKUP(Table1[[#This Row],[Sales_ID]],Sales!$A$2:$O$2001,13,FALSE),"₹#,##0")</f>
        <v>₹589</v>
      </c>
      <c r="Y1924" s="51">
        <f>VLOOKUP(Table1[[#This Row],[Sales_ID]],Sales!$A$2:$O$2001,14,FALSE)</f>
        <v>0.03</v>
      </c>
      <c r="Z1924" s="11" t="str">
        <f>VLOOKUP(Table1[[#This Row],[Sales_ID]],Sales!$A$2:$O$2001,10,FALSE)</f>
        <v>COD</v>
      </c>
      <c r="AA1924" s="50">
        <f>VLOOKUP(Table1[[#This Row],[Sales_ID]],Sales!$A$2:$O$2001,15,FALSE)</f>
        <v>571.26209999999992</v>
      </c>
    </row>
    <row r="1925" spans="1:27" x14ac:dyDescent="0.3">
      <c r="A1925" s="11" t="s">
        <v>241</v>
      </c>
      <c r="B1925" s="11" t="str">
        <f>PROPER(VLOOKUP(A1925,Customer!$A$2:$J$501,9,FALSE))</f>
        <v>Michael Thomas</v>
      </c>
      <c r="C1925" s="11" t="str">
        <f>PROPER(VLOOKUP(A1925,Customer!$A$2:$H$501,3,FALSE))</f>
        <v>21</v>
      </c>
      <c r="D1925" s="11" t="str">
        <f>PROPER(VLOOKUP(A1925,Customer!$A$2:$H$501,4,FALSE))</f>
        <v>Female</v>
      </c>
      <c r="E1925" s="11" t="str">
        <f>PROPER(VLOOKUP(A1925,Customer!$A$2:$H$501,5,FALSE))</f>
        <v>Woodmouth</v>
      </c>
      <c r="F1925" s="11" t="str">
        <f>PROPER(VLOOKUP(A1925,Customer!$A$2:$H$501,6,FALSE))</f>
        <v>Nevada</v>
      </c>
      <c r="G1925" s="11" t="str">
        <f>VLOOKUP(A1925,Customer!$A$2:$H$501,7,FALSE)</f>
        <v>USA</v>
      </c>
      <c r="H1925" s="11" t="str">
        <f>PROPER(VLOOKUP(A1925,Customer!$A$1:$J$501,10,FALSE))</f>
        <v>Silver</v>
      </c>
      <c r="I1925" s="11" t="s">
        <v>1586</v>
      </c>
      <c r="J1925" s="11" t="str">
        <f>VLOOKUP(I1925, Product!$A$2:$H$501, 2,FALSE)</f>
        <v>Knee Support Brace</v>
      </c>
      <c r="K1925" s="11" t="str">
        <f>VLOOKUP(I1925,Product!$A$2:$H$501,3,FALSE)</f>
        <v>Sports</v>
      </c>
      <c r="L1925" s="11" t="str">
        <f>VLOOKUP(I1925, Product!$A$2:$H$501, 4,FALSE)</f>
        <v>Equipment</v>
      </c>
      <c r="M1925" s="11" t="str">
        <f>VLOOKUP(I1925, Product!$A$2:$H$501,5,FALSE)</f>
        <v>May-Reese</v>
      </c>
      <c r="N1925" s="12">
        <f>VLOOKUP(I1925, Product!$A$2:$I$501,8,FALSE)</f>
        <v>21.34</v>
      </c>
      <c r="O1925" s="12">
        <f>VLOOKUP(I1925, Product!$A$2:$I$501,9,FALSE)</f>
        <v>65</v>
      </c>
      <c r="P1925" s="11" t="s">
        <v>1769</v>
      </c>
      <c r="Q1925" s="11" t="str">
        <f>VLOOKUP(P1925,Store_Dim!$A$2:$E$21,2,FALSE)</f>
        <v>Alexander Group</v>
      </c>
      <c r="R1925" s="11" t="str">
        <f>VLOOKUP(P1925,Store_Dim!$A$2:$E$21,3,FALSE)</f>
        <v>South</v>
      </c>
      <c r="S1925" s="11" t="str">
        <f>VLOOKUP(P1925,Store_Dim!$A$2:$E$21,4,FALSE)</f>
        <v>Port Sharon</v>
      </c>
      <c r="T1925" s="11" t="str">
        <f>VLOOKUP(P1925,Store_Dim!$A$2:$E$21,5,FALSE)</f>
        <v>Online</v>
      </c>
      <c r="U1925" s="11" t="s">
        <v>1919</v>
      </c>
      <c r="V1925" s="14">
        <f>VLOOKUP(Table1[[#This Row],[Sales_ID]],Sales!$A$2:$O$2001,2,FALSE)</f>
        <v>45657</v>
      </c>
      <c r="W1925" s="15">
        <f>VLOOKUP(Table1[[#This Row],[Sales_ID]],Sales!$A$2:$O$2001,12,FALSE)</f>
        <v>2</v>
      </c>
      <c r="X1925" s="16" t="str">
        <f>TEXT(VLOOKUP(Table1[[#This Row],[Sales_ID]],Sales!$A$2:$O$2001,13,FALSE),"₹#,##0")</f>
        <v>₹328</v>
      </c>
      <c r="Y1925" s="51">
        <f>VLOOKUP(Table1[[#This Row],[Sales_ID]],Sales!$A$2:$O$2001,14,FALSE)</f>
        <v>0.15</v>
      </c>
      <c r="Z1925" s="11" t="str">
        <f>VLOOKUP(Table1[[#This Row],[Sales_ID]],Sales!$A$2:$O$2001,10,FALSE)</f>
        <v>PayPal</v>
      </c>
      <c r="AA1925" s="50">
        <f>VLOOKUP(Table1[[#This Row],[Sales_ID]],Sales!$A$2:$O$2001,15,FALSE)</f>
        <v>556.78399999999999</v>
      </c>
    </row>
    <row r="1926" spans="1:27" x14ac:dyDescent="0.3">
      <c r="A1926" s="11" t="s">
        <v>1254</v>
      </c>
      <c r="B1926" s="11" t="str">
        <f>PROPER(VLOOKUP(A1926,Customer!$A$2:$J$501,9,FALSE))</f>
        <v>Justin Ingram</v>
      </c>
      <c r="C1926" s="11" t="str">
        <f>PROPER(VLOOKUP(A1926,Customer!$A$2:$H$501,3,FALSE))</f>
        <v>34</v>
      </c>
      <c r="D1926" s="11" t="str">
        <f>PROPER(VLOOKUP(A1926,Customer!$A$2:$H$501,4,FALSE))</f>
        <v>Male</v>
      </c>
      <c r="E1926" s="11" t="str">
        <f>PROPER(VLOOKUP(A1926,Customer!$A$2:$H$501,5,FALSE))</f>
        <v>Lake Lisaland</v>
      </c>
      <c r="F1926" s="11" t="str">
        <f>PROPER(VLOOKUP(A1926,Customer!$A$2:$H$501,6,FALSE))</f>
        <v>Louisiana</v>
      </c>
      <c r="G1926" s="11" t="str">
        <f>VLOOKUP(A1926,Customer!$A$2:$H$501,7,FALSE)</f>
        <v>USA</v>
      </c>
      <c r="H1926" s="11" t="str">
        <f>PROPER(VLOOKUP(A1926,Customer!$A$1:$J$501,10,FALSE))</f>
        <v>Bronze</v>
      </c>
      <c r="I1926" s="11" t="s">
        <v>1652</v>
      </c>
      <c r="J1926" s="11" t="str">
        <f>VLOOKUP(I1926, Product!$A$2:$H$501, 2,FALSE)</f>
        <v>Rugby Ball</v>
      </c>
      <c r="K1926" s="11" t="str">
        <f>VLOOKUP(I1926,Product!$A$2:$H$501,3,FALSE)</f>
        <v>Sports</v>
      </c>
      <c r="L1926" s="11" t="str">
        <f>VLOOKUP(I1926, Product!$A$2:$H$501, 4,FALSE)</f>
        <v>Team Sports</v>
      </c>
      <c r="M1926" s="11" t="str">
        <f>VLOOKUP(I1926, Product!$A$2:$H$501,5,FALSE)</f>
        <v>Harris Inc</v>
      </c>
      <c r="N1926" s="12">
        <f>VLOOKUP(I1926, Product!$A$2:$I$501,8,FALSE)</f>
        <v>212.26</v>
      </c>
      <c r="O1926" s="12">
        <f>VLOOKUP(I1926, Product!$A$2:$I$501,9,FALSE)</f>
        <v>82</v>
      </c>
      <c r="P1926" s="11" t="s">
        <v>1773</v>
      </c>
      <c r="Q1926" s="11" t="str">
        <f>VLOOKUP(P1926,Store_Dim!$A$2:$E$21,2,FALSE)</f>
        <v>Gray Ltd</v>
      </c>
      <c r="R1926" s="11" t="str">
        <f>VLOOKUP(P1926,Store_Dim!$A$2:$E$21,3,FALSE)</f>
        <v>North</v>
      </c>
      <c r="S1926" s="11" t="str">
        <f>VLOOKUP(P1926,Store_Dim!$A$2:$E$21,4,FALSE)</f>
        <v>New Michaelchester</v>
      </c>
      <c r="T1926" s="11" t="str">
        <f>VLOOKUP(P1926,Store_Dim!$A$2:$E$21,5,FALSE)</f>
        <v>Outlet</v>
      </c>
      <c r="U1926" s="11" t="s">
        <v>2756</v>
      </c>
      <c r="V1926" s="14">
        <f>VLOOKUP(Table1[[#This Row],[Sales_ID]],Sales!$A$2:$O$2001,2,FALSE)</f>
        <v>45557</v>
      </c>
      <c r="W1926" s="15">
        <f>VLOOKUP(Table1[[#This Row],[Sales_ID]],Sales!$A$2:$O$2001,12,FALSE)</f>
        <v>2</v>
      </c>
      <c r="X1926" s="16" t="str">
        <f>TEXT(VLOOKUP(Table1[[#This Row],[Sales_ID]],Sales!$A$2:$O$2001,13,FALSE),"₹#,##0")</f>
        <v>₹577</v>
      </c>
      <c r="Y1926" s="51">
        <f>VLOOKUP(Table1[[#This Row],[Sales_ID]],Sales!$A$2:$O$2001,14,FALSE)</f>
        <v>0.19</v>
      </c>
      <c r="Z1926" s="11" t="str">
        <f>VLOOKUP(Table1[[#This Row],[Sales_ID]],Sales!$A$2:$O$2001,10,FALSE)</f>
        <v>PayPal</v>
      </c>
      <c r="AA1926" s="50">
        <f>VLOOKUP(Table1[[#This Row],[Sales_ID]],Sales!$A$2:$O$2001,15,FALSE)</f>
        <v>934.46460000000013</v>
      </c>
    </row>
    <row r="1927" spans="1:27" x14ac:dyDescent="0.3">
      <c r="A1927" s="11" t="s">
        <v>1017</v>
      </c>
      <c r="B1927" s="11" t="str">
        <f>PROPER(VLOOKUP(A1927,Customer!$A$2:$J$501,9,FALSE))</f>
        <v>Kristy Dunlap</v>
      </c>
      <c r="C1927" s="11" t="str">
        <f>PROPER(VLOOKUP(A1927,Customer!$A$2:$H$501,3,FALSE))</f>
        <v>64</v>
      </c>
      <c r="D1927" s="11" t="str">
        <f>PROPER(VLOOKUP(A1927,Customer!$A$2:$H$501,4,FALSE))</f>
        <v>Female</v>
      </c>
      <c r="E1927" s="11" t="str">
        <f>PROPER(VLOOKUP(A1927,Customer!$A$2:$H$501,5,FALSE))</f>
        <v>Whiteport</v>
      </c>
      <c r="F1927" s="11" t="str">
        <f>PROPER(VLOOKUP(A1927,Customer!$A$2:$H$501,6,FALSE))</f>
        <v>North Carolina</v>
      </c>
      <c r="G1927" s="11" t="str">
        <f>VLOOKUP(A1927,Customer!$A$2:$H$501,7,FALSE)</f>
        <v>USA</v>
      </c>
      <c r="H1927" s="11" t="str">
        <f>PROPER(VLOOKUP(A1927,Customer!$A$1:$J$501,10,FALSE))</f>
        <v>Platinum</v>
      </c>
      <c r="I1927" s="11" t="s">
        <v>1678</v>
      </c>
      <c r="J1927" s="11" t="str">
        <f>VLOOKUP(I1927, Product!$A$2:$H$501, 2,FALSE)</f>
        <v>Adjustable Dumbbells 20kg</v>
      </c>
      <c r="K1927" s="11" t="str">
        <f>VLOOKUP(I1927,Product!$A$2:$H$501,3,FALSE)</f>
        <v>Sports</v>
      </c>
      <c r="L1927" s="11" t="str">
        <f>VLOOKUP(I1927, Product!$A$2:$H$501, 4,FALSE)</f>
        <v>Fitness</v>
      </c>
      <c r="M1927" s="11" t="str">
        <f>VLOOKUP(I1927, Product!$A$2:$H$501,5,FALSE)</f>
        <v>Montgomery, Benton and Miller</v>
      </c>
      <c r="N1927" s="12">
        <f>VLOOKUP(I1927, Product!$A$2:$I$501,8,FALSE)</f>
        <v>240.63</v>
      </c>
      <c r="O1927" s="12">
        <f>VLOOKUP(I1927, Product!$A$2:$I$501,9,FALSE)</f>
        <v>423</v>
      </c>
      <c r="P1927" s="11" t="s">
        <v>1794</v>
      </c>
      <c r="Q1927" s="11" t="str">
        <f>VLOOKUP(P1927,Store_Dim!$A$2:$E$21,2,FALSE)</f>
        <v>Thomas, Bridges and Harris</v>
      </c>
      <c r="R1927" s="11" t="str">
        <f>VLOOKUP(P1927,Store_Dim!$A$2:$E$21,3,FALSE)</f>
        <v>North</v>
      </c>
      <c r="S1927" s="11" t="str">
        <f>VLOOKUP(P1927,Store_Dim!$A$2:$E$21,4,FALSE)</f>
        <v>Sabrinatown</v>
      </c>
      <c r="T1927" s="11" t="str">
        <f>VLOOKUP(P1927,Store_Dim!$A$2:$E$21,5,FALSE)</f>
        <v>Online</v>
      </c>
      <c r="U1927" s="11" t="s">
        <v>2757</v>
      </c>
      <c r="V1927" s="14">
        <f>VLOOKUP(Table1[[#This Row],[Sales_ID]],Sales!$A$2:$O$2001,2,FALSE)</f>
        <v>45338</v>
      </c>
      <c r="W1927" s="15">
        <f>VLOOKUP(Table1[[#This Row],[Sales_ID]],Sales!$A$2:$O$2001,12,FALSE)</f>
        <v>1</v>
      </c>
      <c r="X1927" s="16" t="str">
        <f>TEXT(VLOOKUP(Table1[[#This Row],[Sales_ID]],Sales!$A$2:$O$2001,13,FALSE),"₹#,##0")</f>
        <v>₹681</v>
      </c>
      <c r="Y1927" s="51">
        <f>VLOOKUP(Table1[[#This Row],[Sales_ID]],Sales!$A$2:$O$2001,14,FALSE)</f>
        <v>0.05</v>
      </c>
      <c r="Z1927" s="11" t="str">
        <f>VLOOKUP(Table1[[#This Row],[Sales_ID]],Sales!$A$2:$O$2001,10,FALSE)</f>
        <v>Credit Card</v>
      </c>
      <c r="AA1927" s="50">
        <f>VLOOKUP(Table1[[#This Row],[Sales_ID]],Sales!$A$2:$O$2001,15,FALSE)</f>
        <v>647.2349999999999</v>
      </c>
    </row>
    <row r="1928" spans="1:27" x14ac:dyDescent="0.3">
      <c r="A1928" s="11" t="s">
        <v>1411</v>
      </c>
      <c r="B1928" s="11" t="str">
        <f>PROPER(VLOOKUP(A1928,Customer!$A$2:$J$501,9,FALSE))</f>
        <v>Christina Robertson</v>
      </c>
      <c r="C1928" s="11" t="str">
        <f>PROPER(VLOOKUP(A1928,Customer!$A$2:$H$501,3,FALSE))</f>
        <v>59</v>
      </c>
      <c r="D1928" s="11" t="str">
        <f>PROPER(VLOOKUP(A1928,Customer!$A$2:$H$501,4,FALSE))</f>
        <v>Male</v>
      </c>
      <c r="E1928" s="11" t="str">
        <f>PROPER(VLOOKUP(A1928,Customer!$A$2:$H$501,5,FALSE))</f>
        <v>Hubbardborough</v>
      </c>
      <c r="F1928" s="11" t="str">
        <f>PROPER(VLOOKUP(A1928,Customer!$A$2:$H$501,6,FALSE))</f>
        <v>Kentucky</v>
      </c>
      <c r="G1928" s="11" t="str">
        <f>VLOOKUP(A1928,Customer!$A$2:$H$501,7,FALSE)</f>
        <v>USA</v>
      </c>
      <c r="H1928" s="11" t="str">
        <f>PROPER(VLOOKUP(A1928,Customer!$A$1:$J$501,10,FALSE))</f>
        <v>Platinum</v>
      </c>
      <c r="I1928" s="11" t="s">
        <v>1598</v>
      </c>
      <c r="J1928" s="11" t="str">
        <f>VLOOKUP(I1928, Product!$A$2:$H$501, 2,FALSE)</f>
        <v>Women's Scarf Set</v>
      </c>
      <c r="K1928" s="11" t="str">
        <f>VLOOKUP(I1928,Product!$A$2:$H$501,3,FALSE)</f>
        <v>Clothing</v>
      </c>
      <c r="L1928" s="11" t="str">
        <f>VLOOKUP(I1928, Product!$A$2:$H$501, 4,FALSE)</f>
        <v>Accessories</v>
      </c>
      <c r="M1928" s="11" t="str">
        <f>VLOOKUP(I1928, Product!$A$2:$H$501,5,FALSE)</f>
        <v>Brown and Sons</v>
      </c>
      <c r="N1928" s="12">
        <f>VLOOKUP(I1928, Product!$A$2:$I$501,8,FALSE)</f>
        <v>174.02</v>
      </c>
      <c r="O1928" s="12">
        <f>VLOOKUP(I1928, Product!$A$2:$I$501,9,FALSE)</f>
        <v>268</v>
      </c>
      <c r="P1928" s="11" t="s">
        <v>1801</v>
      </c>
      <c r="Q1928" s="11" t="str">
        <f>VLOOKUP(P1928,Store_Dim!$A$2:$E$21,2,FALSE)</f>
        <v>Shelton PLC</v>
      </c>
      <c r="R1928" s="11" t="str">
        <f>VLOOKUP(P1928,Store_Dim!$A$2:$E$21,3,FALSE)</f>
        <v>North</v>
      </c>
      <c r="S1928" s="11" t="str">
        <f>VLOOKUP(P1928,Store_Dim!$A$2:$E$21,4,FALSE)</f>
        <v>East Jenniferstad</v>
      </c>
      <c r="T1928" s="11" t="str">
        <f>VLOOKUP(P1928,Store_Dim!$A$2:$E$21,5,FALSE)</f>
        <v>Flagship</v>
      </c>
      <c r="U1928" s="11" t="s">
        <v>2758</v>
      </c>
      <c r="V1928" s="14">
        <f>VLOOKUP(Table1[[#This Row],[Sales_ID]],Sales!$A$2:$O$2001,2,FALSE)</f>
        <v>45441</v>
      </c>
      <c r="W1928" s="15">
        <f>VLOOKUP(Table1[[#This Row],[Sales_ID]],Sales!$A$2:$O$2001,12,FALSE)</f>
        <v>3</v>
      </c>
      <c r="X1928" s="16" t="str">
        <f>TEXT(VLOOKUP(Table1[[#This Row],[Sales_ID]],Sales!$A$2:$O$2001,13,FALSE),"₹#,##0")</f>
        <v>₹505</v>
      </c>
      <c r="Y1928" s="51">
        <f>VLOOKUP(Table1[[#This Row],[Sales_ID]],Sales!$A$2:$O$2001,14,FALSE)</f>
        <v>0.3</v>
      </c>
      <c r="Z1928" s="11" t="str">
        <f>VLOOKUP(Table1[[#This Row],[Sales_ID]],Sales!$A$2:$O$2001,10,FALSE)</f>
        <v>Credit Card</v>
      </c>
      <c r="AA1928" s="50">
        <f>VLOOKUP(Table1[[#This Row],[Sales_ID]],Sales!$A$2:$O$2001,15,FALSE)</f>
        <v>1060.4369999999999</v>
      </c>
    </row>
    <row r="1929" spans="1:27" x14ac:dyDescent="0.3">
      <c r="A1929" s="11" t="s">
        <v>224</v>
      </c>
      <c r="B1929" s="11" t="str">
        <f>PROPER(VLOOKUP(A1929,Customer!$A$2:$J$501,9,FALSE))</f>
        <v>Dr. David Smith</v>
      </c>
      <c r="C1929" s="11" t="str">
        <f>PROPER(VLOOKUP(A1929,Customer!$A$2:$H$501,3,FALSE))</f>
        <v>22</v>
      </c>
      <c r="D1929" s="11" t="str">
        <f>PROPER(VLOOKUP(A1929,Customer!$A$2:$H$501,4,FALSE))</f>
        <v>Female</v>
      </c>
      <c r="E1929" s="11" t="str">
        <f>PROPER(VLOOKUP(A1929,Customer!$A$2:$H$501,5,FALSE))</f>
        <v>Schmidtchester</v>
      </c>
      <c r="F1929" s="11" t="str">
        <f>PROPER(VLOOKUP(A1929,Customer!$A$2:$H$501,6,FALSE))</f>
        <v>Alaska</v>
      </c>
      <c r="G1929" s="11" t="str">
        <f>VLOOKUP(A1929,Customer!$A$2:$H$501,7,FALSE)</f>
        <v>USA</v>
      </c>
      <c r="H1929" s="11" t="str">
        <f>PROPER(VLOOKUP(A1929,Customer!$A$1:$J$501,10,FALSE))</f>
        <v>Silver</v>
      </c>
      <c r="I1929" s="11" t="s">
        <v>1624</v>
      </c>
      <c r="J1929" s="11" t="str">
        <f>VLOOKUP(I1929, Product!$A$2:$H$501, 2,FALSE)</f>
        <v>Sports Water Hydration Pack</v>
      </c>
      <c r="K1929" s="11" t="str">
        <f>VLOOKUP(I1929,Product!$A$2:$H$501,3,FALSE)</f>
        <v>Sports</v>
      </c>
      <c r="L1929" s="11" t="str">
        <f>VLOOKUP(I1929, Product!$A$2:$H$501, 4,FALSE)</f>
        <v>Outdoor</v>
      </c>
      <c r="M1929" s="11" t="str">
        <f>VLOOKUP(I1929, Product!$A$2:$H$501,5,FALSE)</f>
        <v>Sims-Smith</v>
      </c>
      <c r="N1929" s="12">
        <f>VLOOKUP(I1929, Product!$A$2:$I$501,8,FALSE)</f>
        <v>135.61000000000001</v>
      </c>
      <c r="O1929" s="12">
        <f>VLOOKUP(I1929, Product!$A$2:$I$501,9,FALSE)</f>
        <v>394</v>
      </c>
      <c r="P1929" s="11" t="s">
        <v>1792</v>
      </c>
      <c r="Q1929" s="11" t="str">
        <f>VLOOKUP(P1929,Store_Dim!$A$2:$E$21,2,FALSE)</f>
        <v>Aguirre-Keller</v>
      </c>
      <c r="R1929" s="11" t="str">
        <f>VLOOKUP(P1929,Store_Dim!$A$2:$E$21,3,FALSE)</f>
        <v>South</v>
      </c>
      <c r="S1929" s="11" t="str">
        <f>VLOOKUP(P1929,Store_Dim!$A$2:$E$21,4,FALSE)</f>
        <v>Lake Michael</v>
      </c>
      <c r="T1929" s="11" t="str">
        <f>VLOOKUP(P1929,Store_Dim!$A$2:$E$21,5,FALSE)</f>
        <v>Online</v>
      </c>
      <c r="U1929" s="11" t="s">
        <v>2759</v>
      </c>
      <c r="V1929" s="14">
        <f>VLOOKUP(Table1[[#This Row],[Sales_ID]],Sales!$A$2:$O$2001,2,FALSE)</f>
        <v>45396</v>
      </c>
      <c r="W1929" s="15">
        <f>VLOOKUP(Table1[[#This Row],[Sales_ID]],Sales!$A$2:$O$2001,12,FALSE)</f>
        <v>3</v>
      </c>
      <c r="X1929" s="16" t="str">
        <f>TEXT(VLOOKUP(Table1[[#This Row],[Sales_ID]],Sales!$A$2:$O$2001,13,FALSE),"₹#,##0")</f>
        <v>₹650</v>
      </c>
      <c r="Y1929" s="51">
        <f>VLOOKUP(Table1[[#This Row],[Sales_ID]],Sales!$A$2:$O$2001,14,FALSE)</f>
        <v>0.1</v>
      </c>
      <c r="Z1929" s="11" t="str">
        <f>VLOOKUP(Table1[[#This Row],[Sales_ID]],Sales!$A$2:$O$2001,10,FALSE)</f>
        <v>PayPal</v>
      </c>
      <c r="AA1929" s="50">
        <f>VLOOKUP(Table1[[#This Row],[Sales_ID]],Sales!$A$2:$O$2001,15,FALSE)</f>
        <v>1754.4059999999999</v>
      </c>
    </row>
    <row r="1930" spans="1:27" x14ac:dyDescent="0.3">
      <c r="A1930" s="11" t="s">
        <v>785</v>
      </c>
      <c r="B1930" s="11" t="str">
        <f>PROPER(VLOOKUP(A1930,Customer!$A$2:$J$501,9,FALSE))</f>
        <v>Laura Soto</v>
      </c>
      <c r="C1930" s="11" t="str">
        <f>PROPER(VLOOKUP(A1930,Customer!$A$2:$H$501,3,FALSE))</f>
        <v>57</v>
      </c>
      <c r="D1930" s="11" t="str">
        <f>PROPER(VLOOKUP(A1930,Customer!$A$2:$H$501,4,FALSE))</f>
        <v>Female</v>
      </c>
      <c r="E1930" s="11" t="str">
        <f>PROPER(VLOOKUP(A1930,Customer!$A$2:$H$501,5,FALSE))</f>
        <v>Rodriguezton</v>
      </c>
      <c r="F1930" s="11" t="str">
        <f>PROPER(VLOOKUP(A1930,Customer!$A$2:$H$501,6,FALSE))</f>
        <v>Michigan</v>
      </c>
      <c r="G1930" s="11" t="str">
        <f>VLOOKUP(A1930,Customer!$A$2:$H$501,7,FALSE)</f>
        <v>USA</v>
      </c>
      <c r="H1930" s="11" t="str">
        <f>PROPER(VLOOKUP(A1930,Customer!$A$1:$J$501,10,FALSE))</f>
        <v>Platinum</v>
      </c>
      <c r="I1930" s="11" t="s">
        <v>1626</v>
      </c>
      <c r="J1930" s="11" t="str">
        <f>VLOOKUP(I1930, Product!$A$2:$H$501, 2,FALSE)</f>
        <v>Portable Power Bank</v>
      </c>
      <c r="K1930" s="11" t="str">
        <f>VLOOKUP(I1930,Product!$A$2:$H$501,3,FALSE)</f>
        <v>Electronics</v>
      </c>
      <c r="L1930" s="11" t="str">
        <f>VLOOKUP(I1930, Product!$A$2:$H$501, 4,FALSE)</f>
        <v>Mobile</v>
      </c>
      <c r="M1930" s="11" t="str">
        <f>VLOOKUP(I1930, Product!$A$2:$H$501,5,FALSE)</f>
        <v>Cummings and Sons</v>
      </c>
      <c r="N1930" s="12">
        <f>VLOOKUP(I1930, Product!$A$2:$I$501,8,FALSE)</f>
        <v>326.06</v>
      </c>
      <c r="O1930" s="12">
        <f>VLOOKUP(I1930, Product!$A$2:$I$501,9,FALSE)</f>
        <v>301</v>
      </c>
      <c r="P1930" s="11" t="s">
        <v>1786</v>
      </c>
      <c r="Q1930" s="11" t="str">
        <f>VLOOKUP(P1930,Store_Dim!$A$2:$E$21,2,FALSE)</f>
        <v>Moore, Padilla and Butler</v>
      </c>
      <c r="R1930" s="11" t="str">
        <f>VLOOKUP(P1930,Store_Dim!$A$2:$E$21,3,FALSE)</f>
        <v>South</v>
      </c>
      <c r="S1930" s="11" t="str">
        <f>VLOOKUP(P1930,Store_Dim!$A$2:$E$21,4,FALSE)</f>
        <v>East Johnstad</v>
      </c>
      <c r="T1930" s="11" t="str">
        <f>VLOOKUP(P1930,Store_Dim!$A$2:$E$21,5,FALSE)</f>
        <v>Flagship</v>
      </c>
      <c r="U1930" s="11" t="s">
        <v>2760</v>
      </c>
      <c r="V1930" s="14">
        <f>VLOOKUP(Table1[[#This Row],[Sales_ID]],Sales!$A$2:$O$2001,2,FALSE)</f>
        <v>45317</v>
      </c>
      <c r="W1930" s="15">
        <f>VLOOKUP(Table1[[#This Row],[Sales_ID]],Sales!$A$2:$O$2001,12,FALSE)</f>
        <v>2</v>
      </c>
      <c r="X1930" s="16" t="str">
        <f>TEXT(VLOOKUP(Table1[[#This Row],[Sales_ID]],Sales!$A$2:$O$2001,13,FALSE),"₹#,##0")</f>
        <v>₹987</v>
      </c>
      <c r="Y1930" s="51">
        <f>VLOOKUP(Table1[[#This Row],[Sales_ID]],Sales!$A$2:$O$2001,14,FALSE)</f>
        <v>0.05</v>
      </c>
      <c r="Z1930" s="11" t="str">
        <f>VLOOKUP(Table1[[#This Row],[Sales_ID]],Sales!$A$2:$O$2001,10,FALSE)</f>
        <v>PayPal</v>
      </c>
      <c r="AA1930" s="50">
        <f>VLOOKUP(Table1[[#This Row],[Sales_ID]],Sales!$A$2:$O$2001,15,FALSE)</f>
        <v>1874.787</v>
      </c>
    </row>
    <row r="1931" spans="1:27" x14ac:dyDescent="0.3">
      <c r="A1931" s="11" t="s">
        <v>414</v>
      </c>
      <c r="B1931" s="11" t="str">
        <f>PROPER(VLOOKUP(A1931,Customer!$A$2:$J$501,9,FALSE))</f>
        <v>Michael Jones</v>
      </c>
      <c r="C1931" s="11" t="str">
        <f>PROPER(VLOOKUP(A1931,Customer!$A$2:$H$501,3,FALSE))</f>
        <v>40</v>
      </c>
      <c r="D1931" s="11" t="str">
        <f>PROPER(VLOOKUP(A1931,Customer!$A$2:$H$501,4,FALSE))</f>
        <v>Male</v>
      </c>
      <c r="E1931" s="11" t="str">
        <f>PROPER(VLOOKUP(A1931,Customer!$A$2:$H$501,5,FALSE))</f>
        <v>North Edwardton</v>
      </c>
      <c r="F1931" s="11" t="str">
        <f>PROPER(VLOOKUP(A1931,Customer!$A$2:$H$501,6,FALSE))</f>
        <v>Tennessee</v>
      </c>
      <c r="G1931" s="11" t="str">
        <f>VLOOKUP(A1931,Customer!$A$2:$H$501,7,FALSE)</f>
        <v>USA</v>
      </c>
      <c r="H1931" s="11" t="str">
        <f>PROPER(VLOOKUP(A1931,Customer!$A$1:$J$501,10,FALSE))</f>
        <v>Bronze</v>
      </c>
      <c r="I1931" s="11" t="s">
        <v>1574</v>
      </c>
      <c r="J1931" s="11" t="str">
        <f>VLOOKUP(I1931, Product!$A$2:$H$501, 2,FALSE)</f>
        <v>USB-C Fast Charger</v>
      </c>
      <c r="K1931" s="11" t="str">
        <f>VLOOKUP(I1931,Product!$A$2:$H$501,3,FALSE)</f>
        <v>Electronics</v>
      </c>
      <c r="L1931" s="11" t="str">
        <f>VLOOKUP(I1931, Product!$A$2:$H$501, 4,FALSE)</f>
        <v>Accessories</v>
      </c>
      <c r="M1931" s="11" t="str">
        <f>VLOOKUP(I1931, Product!$A$2:$H$501,5,FALSE)</f>
        <v>Dawson-Perkins</v>
      </c>
      <c r="N1931" s="12">
        <f>VLOOKUP(I1931, Product!$A$2:$I$501,8,FALSE)</f>
        <v>242.23</v>
      </c>
      <c r="O1931" s="12">
        <f>VLOOKUP(I1931, Product!$A$2:$I$501,9,FALSE)</f>
        <v>453</v>
      </c>
      <c r="P1931" s="11" t="s">
        <v>1801</v>
      </c>
      <c r="Q1931" s="11" t="str">
        <f>VLOOKUP(P1931,Store_Dim!$A$2:$E$21,2,FALSE)</f>
        <v>Shelton PLC</v>
      </c>
      <c r="R1931" s="11" t="str">
        <f>VLOOKUP(P1931,Store_Dim!$A$2:$E$21,3,FALSE)</f>
        <v>North</v>
      </c>
      <c r="S1931" s="11" t="str">
        <f>VLOOKUP(P1931,Store_Dim!$A$2:$E$21,4,FALSE)</f>
        <v>East Jenniferstad</v>
      </c>
      <c r="T1931" s="11" t="str">
        <f>VLOOKUP(P1931,Store_Dim!$A$2:$E$21,5,FALSE)</f>
        <v>Flagship</v>
      </c>
      <c r="U1931" s="11" t="s">
        <v>2761</v>
      </c>
      <c r="V1931" s="14">
        <f>VLOOKUP(Table1[[#This Row],[Sales_ID]],Sales!$A$2:$O$2001,2,FALSE)</f>
        <v>45235</v>
      </c>
      <c r="W1931" s="15">
        <f>VLOOKUP(Table1[[#This Row],[Sales_ID]],Sales!$A$2:$O$2001,12,FALSE)</f>
        <v>2</v>
      </c>
      <c r="X1931" s="16" t="str">
        <f>TEXT(VLOOKUP(Table1[[#This Row],[Sales_ID]],Sales!$A$2:$O$2001,13,FALSE),"₹#,##0")</f>
        <v>₹65</v>
      </c>
      <c r="Y1931" s="51">
        <f>VLOOKUP(Table1[[#This Row],[Sales_ID]],Sales!$A$2:$O$2001,14,FALSE)</f>
        <v>0.05</v>
      </c>
      <c r="Z1931" s="11" t="str">
        <f>VLOOKUP(Table1[[#This Row],[Sales_ID]],Sales!$A$2:$O$2001,10,FALSE)</f>
        <v>PayPal</v>
      </c>
      <c r="AA1931" s="50">
        <f>VLOOKUP(Table1[[#This Row],[Sales_ID]],Sales!$A$2:$O$2001,15,FALSE)</f>
        <v>124.336</v>
      </c>
    </row>
    <row r="1932" spans="1:27" x14ac:dyDescent="0.3">
      <c r="A1932" s="11" t="s">
        <v>1196</v>
      </c>
      <c r="B1932" s="11" t="str">
        <f>PROPER(VLOOKUP(A1932,Customer!$A$2:$J$501,9,FALSE))</f>
        <v>Kristine Higgins</v>
      </c>
      <c r="C1932" s="11" t="str">
        <f>PROPER(VLOOKUP(A1932,Customer!$A$2:$H$501,3,FALSE))</f>
        <v>27</v>
      </c>
      <c r="D1932" s="11" t="str">
        <f>PROPER(VLOOKUP(A1932,Customer!$A$2:$H$501,4,FALSE))</f>
        <v>Female</v>
      </c>
      <c r="E1932" s="11" t="str">
        <f>PROPER(VLOOKUP(A1932,Customer!$A$2:$H$501,5,FALSE))</f>
        <v>Jennifertown</v>
      </c>
      <c r="F1932" s="11" t="str">
        <f>PROPER(VLOOKUP(A1932,Customer!$A$2:$H$501,6,FALSE))</f>
        <v>South Carolina</v>
      </c>
      <c r="G1932" s="11" t="str">
        <f>VLOOKUP(A1932,Customer!$A$2:$H$501,7,FALSE)</f>
        <v>USA</v>
      </c>
      <c r="H1932" s="11" t="str">
        <f>PROPER(VLOOKUP(A1932,Customer!$A$1:$J$501,10,FALSE))</f>
        <v>Silver</v>
      </c>
      <c r="I1932" s="11" t="s">
        <v>1674</v>
      </c>
      <c r="J1932" s="11" t="str">
        <f>VLOOKUP(I1932, Product!$A$2:$H$501, 2,FALSE)</f>
        <v>Organic Sunscreen Lotion</v>
      </c>
      <c r="K1932" s="11" t="str">
        <f>VLOOKUP(I1932,Product!$A$2:$H$501,3,FALSE)</f>
        <v>Beauty</v>
      </c>
      <c r="L1932" s="11" t="str">
        <f>VLOOKUP(I1932, Product!$A$2:$H$501, 4,FALSE)</f>
        <v>Skincare</v>
      </c>
      <c r="M1932" s="11" t="str">
        <f>VLOOKUP(I1932, Product!$A$2:$H$501,5,FALSE)</f>
        <v>Anderson-Riley</v>
      </c>
      <c r="N1932" s="12">
        <f>VLOOKUP(I1932, Product!$A$2:$I$501,8,FALSE)</f>
        <v>266.86</v>
      </c>
      <c r="O1932" s="12">
        <f>VLOOKUP(I1932, Product!$A$2:$I$501,9,FALSE)</f>
        <v>458</v>
      </c>
      <c r="P1932" s="11" t="s">
        <v>1797</v>
      </c>
      <c r="Q1932" s="11" t="str">
        <f>VLOOKUP(P1932,Store_Dim!$A$2:$E$21,2,FALSE)</f>
        <v>Gardner, Humphrey and Contreras</v>
      </c>
      <c r="R1932" s="11" t="str">
        <f>VLOOKUP(P1932,Store_Dim!$A$2:$E$21,3,FALSE)</f>
        <v>East</v>
      </c>
      <c r="S1932" s="11" t="str">
        <f>VLOOKUP(P1932,Store_Dim!$A$2:$E$21,4,FALSE)</f>
        <v>Johnsonville</v>
      </c>
      <c r="T1932" s="11" t="str">
        <f>VLOOKUP(P1932,Store_Dim!$A$2:$E$21,5,FALSE)</f>
        <v>Flagship</v>
      </c>
      <c r="U1932" s="11" t="s">
        <v>2762</v>
      </c>
      <c r="V1932" s="14">
        <f>VLOOKUP(Table1[[#This Row],[Sales_ID]],Sales!$A$2:$O$2001,2,FALSE)</f>
        <v>45824</v>
      </c>
      <c r="W1932" s="15">
        <f>VLOOKUP(Table1[[#This Row],[Sales_ID]],Sales!$A$2:$O$2001,12,FALSE)</f>
        <v>3</v>
      </c>
      <c r="X1932" s="16" t="str">
        <f>TEXT(VLOOKUP(Table1[[#This Row],[Sales_ID]],Sales!$A$2:$O$2001,13,FALSE),"₹#,##0")</f>
        <v>₹954</v>
      </c>
      <c r="Y1932" s="51">
        <f>VLOOKUP(Table1[[#This Row],[Sales_ID]],Sales!$A$2:$O$2001,14,FALSE)</f>
        <v>0.04</v>
      </c>
      <c r="Z1932" s="11" t="str">
        <f>VLOOKUP(Table1[[#This Row],[Sales_ID]],Sales!$A$2:$O$2001,10,FALSE)</f>
        <v>Credit Card</v>
      </c>
      <c r="AA1932" s="50">
        <f>VLOOKUP(Table1[[#This Row],[Sales_ID]],Sales!$A$2:$O$2001,15,FALSE)</f>
        <v>2746.7712000000001</v>
      </c>
    </row>
    <row r="1933" spans="1:27" x14ac:dyDescent="0.3">
      <c r="A1933" s="11" t="s">
        <v>247</v>
      </c>
      <c r="B1933" s="11" t="str">
        <f>PROPER(VLOOKUP(A1933,Customer!$A$2:$J$501,9,FALSE))</f>
        <v>Amber Mcclain</v>
      </c>
      <c r="C1933" s="11" t="str">
        <f>PROPER(VLOOKUP(A1933,Customer!$A$2:$H$501,3,FALSE))</f>
        <v>58</v>
      </c>
      <c r="D1933" s="11" t="str">
        <f>PROPER(VLOOKUP(A1933,Customer!$A$2:$H$501,4,FALSE))</f>
        <v>Male</v>
      </c>
      <c r="E1933" s="11" t="str">
        <f>PROPER(VLOOKUP(A1933,Customer!$A$2:$H$501,5,FALSE))</f>
        <v>Brendaburgh</v>
      </c>
      <c r="F1933" s="11" t="str">
        <f>PROPER(VLOOKUP(A1933,Customer!$A$2:$H$501,6,FALSE))</f>
        <v>Florida</v>
      </c>
      <c r="G1933" s="11" t="str">
        <f>VLOOKUP(A1933,Customer!$A$2:$H$501,7,FALSE)</f>
        <v>USA</v>
      </c>
      <c r="H1933" s="11" t="str">
        <f>PROPER(VLOOKUP(A1933,Customer!$A$1:$J$501,10,FALSE))</f>
        <v>Silver</v>
      </c>
      <c r="I1933" s="11" t="s">
        <v>1700</v>
      </c>
      <c r="J1933" s="11" t="str">
        <f>VLOOKUP(I1933, Product!$A$2:$H$501, 2,FALSE)</f>
        <v>Wireless Mouse</v>
      </c>
      <c r="K1933" s="11" t="str">
        <f>VLOOKUP(I1933,Product!$A$2:$H$501,3,FALSE)</f>
        <v>Electronics</v>
      </c>
      <c r="L1933" s="11" t="str">
        <f>VLOOKUP(I1933, Product!$A$2:$H$501, 4,FALSE)</f>
        <v>Computer</v>
      </c>
      <c r="M1933" s="11" t="str">
        <f>VLOOKUP(I1933, Product!$A$2:$H$501,5,FALSE)</f>
        <v>Larson Ltd</v>
      </c>
      <c r="N1933" s="12">
        <f>VLOOKUP(I1933, Product!$A$2:$I$501,8,FALSE)</f>
        <v>392.89</v>
      </c>
      <c r="O1933" s="12">
        <f>VLOOKUP(I1933, Product!$A$2:$I$501,9,FALSE)</f>
        <v>320</v>
      </c>
      <c r="P1933" s="11" t="s">
        <v>1789</v>
      </c>
      <c r="Q1933" s="11" t="str">
        <f>VLOOKUP(P1933,Store_Dim!$A$2:$E$21,2,FALSE)</f>
        <v>Hill, Wagner and Ballard</v>
      </c>
      <c r="R1933" s="11" t="str">
        <f>VLOOKUP(P1933,Store_Dim!$A$2:$E$21,3,FALSE)</f>
        <v>East</v>
      </c>
      <c r="S1933" s="11" t="str">
        <f>VLOOKUP(P1933,Store_Dim!$A$2:$E$21,4,FALSE)</f>
        <v>East Davidville</v>
      </c>
      <c r="T1933" s="11" t="str">
        <f>VLOOKUP(P1933,Store_Dim!$A$2:$E$21,5,FALSE)</f>
        <v>Online</v>
      </c>
      <c r="U1933" s="11" t="s">
        <v>2763</v>
      </c>
      <c r="V1933" s="14">
        <f>VLOOKUP(Table1[[#This Row],[Sales_ID]],Sales!$A$2:$O$2001,2,FALSE)</f>
        <v>45543</v>
      </c>
      <c r="W1933" s="15">
        <f>VLOOKUP(Table1[[#This Row],[Sales_ID]],Sales!$A$2:$O$2001,12,FALSE)</f>
        <v>3</v>
      </c>
      <c r="X1933" s="16" t="str">
        <f>TEXT(VLOOKUP(Table1[[#This Row],[Sales_ID]],Sales!$A$2:$O$2001,13,FALSE),"₹#,##0")</f>
        <v>₹904</v>
      </c>
      <c r="Y1933" s="51">
        <f>VLOOKUP(Table1[[#This Row],[Sales_ID]],Sales!$A$2:$O$2001,14,FALSE)</f>
        <v>0.21</v>
      </c>
      <c r="Z1933" s="11" t="str">
        <f>VLOOKUP(Table1[[#This Row],[Sales_ID]],Sales!$A$2:$O$2001,10,FALSE)</f>
        <v>PayPal</v>
      </c>
      <c r="AA1933" s="50">
        <f>VLOOKUP(Table1[[#This Row],[Sales_ID]],Sales!$A$2:$O$2001,15,FALSE)</f>
        <v>2143.6176</v>
      </c>
    </row>
    <row r="1934" spans="1:27" x14ac:dyDescent="0.3">
      <c r="A1934" s="11" t="s">
        <v>1513</v>
      </c>
      <c r="B1934" s="11" t="str">
        <f>PROPER(VLOOKUP(A1934,Customer!$A$2:$J$501,9,FALSE))</f>
        <v>Darrell Miller</v>
      </c>
      <c r="C1934" s="11" t="str">
        <f>PROPER(VLOOKUP(A1934,Customer!$A$2:$H$501,3,FALSE))</f>
        <v>59</v>
      </c>
      <c r="D1934" s="11" t="str">
        <f>PROPER(VLOOKUP(A1934,Customer!$A$2:$H$501,4,FALSE))</f>
        <v>Female</v>
      </c>
      <c r="E1934" s="11" t="str">
        <f>PROPER(VLOOKUP(A1934,Customer!$A$2:$H$501,5,FALSE))</f>
        <v>Port Carol</v>
      </c>
      <c r="F1934" s="11" t="str">
        <f>PROPER(VLOOKUP(A1934,Customer!$A$2:$H$501,6,FALSE))</f>
        <v>Florida</v>
      </c>
      <c r="G1934" s="11" t="str">
        <f>VLOOKUP(A1934,Customer!$A$2:$H$501,7,FALSE)</f>
        <v>USA</v>
      </c>
      <c r="H1934" s="11" t="str">
        <f>PROPER(VLOOKUP(A1934,Customer!$A$1:$J$501,10,FALSE))</f>
        <v>Platinum</v>
      </c>
      <c r="I1934" s="11" t="s">
        <v>1672</v>
      </c>
      <c r="J1934" s="11" t="str">
        <f>VLOOKUP(I1934, Product!$A$2:$H$501, 2,FALSE)</f>
        <v>Laptop Cooling Pad</v>
      </c>
      <c r="K1934" s="11" t="str">
        <f>VLOOKUP(I1934,Product!$A$2:$H$501,3,FALSE)</f>
        <v>Electronics</v>
      </c>
      <c r="L1934" s="11" t="str">
        <f>VLOOKUP(I1934, Product!$A$2:$H$501, 4,FALSE)</f>
        <v>Computer</v>
      </c>
      <c r="M1934" s="11" t="str">
        <f>VLOOKUP(I1934, Product!$A$2:$H$501,5,FALSE)</f>
        <v>Murray, Gould and Ware</v>
      </c>
      <c r="N1934" s="12">
        <f>VLOOKUP(I1934, Product!$A$2:$I$501,8,FALSE)</f>
        <v>86.42</v>
      </c>
      <c r="O1934" s="12">
        <f>VLOOKUP(I1934, Product!$A$2:$I$501,9,FALSE)</f>
        <v>222</v>
      </c>
      <c r="P1934" s="11" t="s">
        <v>1801</v>
      </c>
      <c r="Q1934" s="11" t="str">
        <f>VLOOKUP(P1934,Store_Dim!$A$2:$E$21,2,FALSE)</f>
        <v>Shelton PLC</v>
      </c>
      <c r="R1934" s="11" t="str">
        <f>VLOOKUP(P1934,Store_Dim!$A$2:$E$21,3,FALSE)</f>
        <v>North</v>
      </c>
      <c r="S1934" s="11" t="str">
        <f>VLOOKUP(P1934,Store_Dim!$A$2:$E$21,4,FALSE)</f>
        <v>East Jenniferstad</v>
      </c>
      <c r="T1934" s="11" t="str">
        <f>VLOOKUP(P1934,Store_Dim!$A$2:$E$21,5,FALSE)</f>
        <v>Flagship</v>
      </c>
      <c r="U1934" s="11" t="s">
        <v>2764</v>
      </c>
      <c r="V1934" s="14">
        <f>VLOOKUP(Table1[[#This Row],[Sales_ID]],Sales!$A$2:$O$2001,2,FALSE)</f>
        <v>45595</v>
      </c>
      <c r="W1934" s="15">
        <f>VLOOKUP(Table1[[#This Row],[Sales_ID]],Sales!$A$2:$O$2001,12,FALSE)</f>
        <v>3</v>
      </c>
      <c r="X1934" s="16" t="str">
        <f>TEXT(VLOOKUP(Table1[[#This Row],[Sales_ID]],Sales!$A$2:$O$2001,13,FALSE),"₹#,##0")</f>
        <v>₹921</v>
      </c>
      <c r="Y1934" s="51">
        <f>VLOOKUP(Table1[[#This Row],[Sales_ID]],Sales!$A$2:$O$2001,14,FALSE)</f>
        <v>0.1</v>
      </c>
      <c r="Z1934" s="11" t="str">
        <f>VLOOKUP(Table1[[#This Row],[Sales_ID]],Sales!$A$2:$O$2001,10,FALSE)</f>
        <v>PayPal</v>
      </c>
      <c r="AA1934" s="50">
        <f>VLOOKUP(Table1[[#This Row],[Sales_ID]],Sales!$A$2:$O$2001,15,FALSE)</f>
        <v>2486.2139999999999</v>
      </c>
    </row>
    <row r="1935" spans="1:27" x14ac:dyDescent="0.3">
      <c r="A1935" s="11" t="s">
        <v>963</v>
      </c>
      <c r="B1935" s="11" t="str">
        <f>PROPER(VLOOKUP(A1935,Customer!$A$2:$J$501,9,FALSE))</f>
        <v>Roberta Green</v>
      </c>
      <c r="C1935" s="11" t="str">
        <f>PROPER(VLOOKUP(A1935,Customer!$A$2:$H$501,3,FALSE))</f>
        <v>64</v>
      </c>
      <c r="D1935" s="11" t="str">
        <f>PROPER(VLOOKUP(A1935,Customer!$A$2:$H$501,4,FALSE))</f>
        <v>Male</v>
      </c>
      <c r="E1935" s="11" t="str">
        <f>PROPER(VLOOKUP(A1935,Customer!$A$2:$H$501,5,FALSE))</f>
        <v>West Joseph</v>
      </c>
      <c r="F1935" s="11" t="str">
        <f>PROPER(VLOOKUP(A1935,Customer!$A$2:$H$501,6,FALSE))</f>
        <v>Washington</v>
      </c>
      <c r="G1935" s="11" t="str">
        <f>VLOOKUP(A1935,Customer!$A$2:$H$501,7,FALSE)</f>
        <v>USA</v>
      </c>
      <c r="H1935" s="11" t="str">
        <f>PROPER(VLOOKUP(A1935,Customer!$A$1:$J$501,10,FALSE))</f>
        <v>Platinum</v>
      </c>
      <c r="I1935" s="11" t="s">
        <v>1604</v>
      </c>
      <c r="J1935" s="11" t="str">
        <f>VLOOKUP(I1935, Product!$A$2:$H$501, 2,FALSE)</f>
        <v>Sports Stopwatch Timer</v>
      </c>
      <c r="K1935" s="11" t="str">
        <f>VLOOKUP(I1935,Product!$A$2:$H$501,3,FALSE)</f>
        <v>Sports</v>
      </c>
      <c r="L1935" s="11" t="str">
        <f>VLOOKUP(I1935, Product!$A$2:$H$501, 4,FALSE)</f>
        <v>Accessories</v>
      </c>
      <c r="M1935" s="11" t="str">
        <f>VLOOKUP(I1935, Product!$A$2:$H$501,5,FALSE)</f>
        <v>Burns-Hansen</v>
      </c>
      <c r="N1935" s="12">
        <f>VLOOKUP(I1935, Product!$A$2:$I$501,8,FALSE)</f>
        <v>38.76</v>
      </c>
      <c r="O1935" s="12">
        <f>VLOOKUP(I1935, Product!$A$2:$I$501,9,FALSE)</f>
        <v>137</v>
      </c>
      <c r="P1935" s="11" t="s">
        <v>1757</v>
      </c>
      <c r="Q1935" s="11" t="str">
        <f>VLOOKUP(P1935,Store_Dim!$A$2:$E$21,2,FALSE)</f>
        <v>Martinez, Adkins and Johnson</v>
      </c>
      <c r="R1935" s="11" t="str">
        <f>VLOOKUP(P1935,Store_Dim!$A$2:$E$21,3,FALSE)</f>
        <v>North</v>
      </c>
      <c r="S1935" s="11" t="str">
        <f>VLOOKUP(P1935,Store_Dim!$A$2:$E$21,4,FALSE)</f>
        <v>Danielmouth</v>
      </c>
      <c r="T1935" s="11" t="str">
        <f>VLOOKUP(P1935,Store_Dim!$A$2:$E$21,5,FALSE)</f>
        <v>Flagship</v>
      </c>
      <c r="U1935" s="11" t="s">
        <v>2765</v>
      </c>
      <c r="V1935" s="14">
        <f>VLOOKUP(Table1[[#This Row],[Sales_ID]],Sales!$A$2:$O$2001,2,FALSE)</f>
        <v>45803</v>
      </c>
      <c r="W1935" s="15">
        <f>VLOOKUP(Table1[[#This Row],[Sales_ID]],Sales!$A$2:$O$2001,12,FALSE)</f>
        <v>1</v>
      </c>
      <c r="X1935" s="16" t="str">
        <f>TEXT(VLOOKUP(Table1[[#This Row],[Sales_ID]],Sales!$A$2:$O$2001,13,FALSE),"₹#,##0")</f>
        <v>₹182</v>
      </c>
      <c r="Y1935" s="51">
        <f>VLOOKUP(Table1[[#This Row],[Sales_ID]],Sales!$A$2:$O$2001,14,FALSE)</f>
        <v>0.15</v>
      </c>
      <c r="Z1935" s="11" t="str">
        <f>VLOOKUP(Table1[[#This Row],[Sales_ID]],Sales!$A$2:$O$2001,10,FALSE)</f>
        <v>COD</v>
      </c>
      <c r="AA1935" s="50">
        <f>VLOOKUP(Table1[[#This Row],[Sales_ID]],Sales!$A$2:$O$2001,15,FALSE)</f>
        <v>154.93799999999999</v>
      </c>
    </row>
    <row r="1936" spans="1:27" x14ac:dyDescent="0.3">
      <c r="A1936" s="11" t="s">
        <v>942</v>
      </c>
      <c r="B1936" s="11" t="str">
        <f>PROPER(VLOOKUP(A1936,Customer!$A$2:$J$501,9,FALSE))</f>
        <v>Tracy Stephens</v>
      </c>
      <c r="C1936" s="11" t="str">
        <f>PROPER(VLOOKUP(A1936,Customer!$A$2:$H$501,3,FALSE))</f>
        <v>64</v>
      </c>
      <c r="D1936" s="11" t="str">
        <f>PROPER(VLOOKUP(A1936,Customer!$A$2:$H$501,4,FALSE))</f>
        <v>Male</v>
      </c>
      <c r="E1936" s="11" t="str">
        <f>PROPER(VLOOKUP(A1936,Customer!$A$2:$H$501,5,FALSE))</f>
        <v>New Joshuatown</v>
      </c>
      <c r="F1936" s="11" t="str">
        <f>PROPER(VLOOKUP(A1936,Customer!$A$2:$H$501,6,FALSE))</f>
        <v>Maine</v>
      </c>
      <c r="G1936" s="11" t="str">
        <f>VLOOKUP(A1936,Customer!$A$2:$H$501,7,FALSE)</f>
        <v>USA</v>
      </c>
      <c r="H1936" s="11" t="str">
        <f>PROPER(VLOOKUP(A1936,Customer!$A$1:$J$501,10,FALSE))</f>
        <v>Platinum</v>
      </c>
      <c r="I1936" s="11" t="s">
        <v>1742</v>
      </c>
      <c r="J1936" s="11" t="str">
        <f>VLOOKUP(I1936, Product!$A$2:$H$501, 2,FALSE)</f>
        <v>Cricket Bat</v>
      </c>
      <c r="K1936" s="11" t="str">
        <f>VLOOKUP(I1936,Product!$A$2:$H$501,3,FALSE)</f>
        <v>Sports</v>
      </c>
      <c r="L1936" s="11" t="str">
        <f>VLOOKUP(I1936, Product!$A$2:$H$501, 4,FALSE)</f>
        <v>Team Sports</v>
      </c>
      <c r="M1936" s="11" t="str">
        <f>VLOOKUP(I1936, Product!$A$2:$H$501,5,FALSE)</f>
        <v>Khan LLC</v>
      </c>
      <c r="N1936" s="12">
        <f>VLOOKUP(I1936, Product!$A$2:$I$501,8,FALSE)</f>
        <v>245.98</v>
      </c>
      <c r="O1936" s="12">
        <f>VLOOKUP(I1936, Product!$A$2:$I$501,9,FALSE)</f>
        <v>471</v>
      </c>
      <c r="P1936" s="11" t="s">
        <v>1813</v>
      </c>
      <c r="Q1936" s="11" t="str">
        <f>VLOOKUP(P1936,Store_Dim!$A$2:$E$21,2,FALSE)</f>
        <v>Mann-Austin</v>
      </c>
      <c r="R1936" s="11" t="str">
        <f>VLOOKUP(P1936,Store_Dim!$A$2:$E$21,3,FALSE)</f>
        <v>East</v>
      </c>
      <c r="S1936" s="11" t="str">
        <f>VLOOKUP(P1936,Store_Dim!$A$2:$E$21,4,FALSE)</f>
        <v>Vasquezborough</v>
      </c>
      <c r="T1936" s="11" t="str">
        <f>VLOOKUP(P1936,Store_Dim!$A$2:$E$21,5,FALSE)</f>
        <v>Online</v>
      </c>
      <c r="U1936" s="11" t="s">
        <v>1920</v>
      </c>
      <c r="V1936" s="14">
        <f>VLOOKUP(Table1[[#This Row],[Sales_ID]],Sales!$A$2:$O$2001,2,FALSE)</f>
        <v>45530</v>
      </c>
      <c r="W1936" s="15">
        <f>VLOOKUP(Table1[[#This Row],[Sales_ID]],Sales!$A$2:$O$2001,12,FALSE)</f>
        <v>2</v>
      </c>
      <c r="X1936" s="16" t="str">
        <f>TEXT(VLOOKUP(Table1[[#This Row],[Sales_ID]],Sales!$A$2:$O$2001,13,FALSE),"₹#,##0")</f>
        <v>₹569</v>
      </c>
      <c r="Y1936" s="51">
        <f>VLOOKUP(Table1[[#This Row],[Sales_ID]],Sales!$A$2:$O$2001,14,FALSE)</f>
        <v>0.01</v>
      </c>
      <c r="Z1936" s="11" t="str">
        <f>VLOOKUP(Table1[[#This Row],[Sales_ID]],Sales!$A$2:$O$2001,10,FALSE)</f>
        <v>PayPal</v>
      </c>
      <c r="AA1936" s="50">
        <f>VLOOKUP(Table1[[#This Row],[Sales_ID]],Sales!$A$2:$O$2001,15,FALSE)</f>
        <v>1078.9595350000002</v>
      </c>
    </row>
    <row r="1937" spans="1:27" x14ac:dyDescent="0.3">
      <c r="A1937" s="11" t="s">
        <v>1377</v>
      </c>
      <c r="B1937" s="11" t="str">
        <f>PROPER(VLOOKUP(A1937,Customer!$A$2:$J$501,9,FALSE))</f>
        <v>Gene Lee</v>
      </c>
      <c r="C1937" s="11" t="str">
        <f>PROPER(VLOOKUP(A1937,Customer!$A$2:$H$501,3,FALSE))</f>
        <v>41</v>
      </c>
      <c r="D1937" s="11" t="str">
        <f>PROPER(VLOOKUP(A1937,Customer!$A$2:$H$501,4,FALSE))</f>
        <v>Female</v>
      </c>
      <c r="E1937" s="11" t="str">
        <f>PROPER(VLOOKUP(A1937,Customer!$A$2:$H$501,5,FALSE))</f>
        <v>Mcfarlandmouth</v>
      </c>
      <c r="F1937" s="11" t="str">
        <f>PROPER(VLOOKUP(A1937,Customer!$A$2:$H$501,6,FALSE))</f>
        <v>Virginia</v>
      </c>
      <c r="G1937" s="11" t="str">
        <f>VLOOKUP(A1937,Customer!$A$2:$H$501,7,FALSE)</f>
        <v>USA</v>
      </c>
      <c r="H1937" s="11" t="str">
        <f>PROPER(VLOOKUP(A1937,Customer!$A$1:$J$501,10,FALSE))</f>
        <v>Platinum</v>
      </c>
      <c r="I1937" s="11" t="s">
        <v>1610</v>
      </c>
      <c r="J1937" s="11" t="str">
        <f>VLOOKUP(I1937, Product!$A$2:$H$501, 2,FALSE)</f>
        <v>Basketball</v>
      </c>
      <c r="K1937" s="11" t="str">
        <f>VLOOKUP(I1937,Product!$A$2:$H$501,3,FALSE)</f>
        <v>Sports</v>
      </c>
      <c r="L1937" s="11" t="str">
        <f>VLOOKUP(I1937, Product!$A$2:$H$501, 4,FALSE)</f>
        <v>Team Sports</v>
      </c>
      <c r="M1937" s="11" t="str">
        <f>VLOOKUP(I1937, Product!$A$2:$H$501,5,FALSE)</f>
        <v>Nolan-Snow</v>
      </c>
      <c r="N1937" s="12">
        <f>VLOOKUP(I1937, Product!$A$2:$I$501,8,FALSE)</f>
        <v>204.39</v>
      </c>
      <c r="O1937" s="12">
        <f>VLOOKUP(I1937, Product!$A$2:$I$501,9,FALSE)</f>
        <v>281</v>
      </c>
      <c r="P1937" s="11" t="s">
        <v>1804</v>
      </c>
      <c r="Q1937" s="11" t="str">
        <f>VLOOKUP(P1937,Store_Dim!$A$2:$E$21,2,FALSE)</f>
        <v>Frederick-Wright</v>
      </c>
      <c r="R1937" s="11" t="str">
        <f>VLOOKUP(P1937,Store_Dim!$A$2:$E$21,3,FALSE)</f>
        <v>West</v>
      </c>
      <c r="S1937" s="11" t="str">
        <f>VLOOKUP(P1937,Store_Dim!$A$2:$E$21,4,FALSE)</f>
        <v>New Jimmymouth</v>
      </c>
      <c r="T1937" s="11" t="str">
        <f>VLOOKUP(P1937,Store_Dim!$A$2:$E$21,5,FALSE)</f>
        <v>Flagship</v>
      </c>
      <c r="U1937" s="11" t="s">
        <v>2766</v>
      </c>
      <c r="V1937" s="14">
        <f>VLOOKUP(Table1[[#This Row],[Sales_ID]],Sales!$A$2:$O$2001,2,FALSE)</f>
        <v>45880</v>
      </c>
      <c r="W1937" s="15">
        <f>VLOOKUP(Table1[[#This Row],[Sales_ID]],Sales!$A$2:$O$2001,12,FALSE)</f>
        <v>3</v>
      </c>
      <c r="X1937" s="16" t="str">
        <f>TEXT(VLOOKUP(Table1[[#This Row],[Sales_ID]],Sales!$A$2:$O$2001,13,FALSE),"₹#,##0")</f>
        <v>₹939</v>
      </c>
      <c r="Y1937" s="51">
        <f>VLOOKUP(Table1[[#This Row],[Sales_ID]],Sales!$A$2:$O$2001,14,FALSE)</f>
        <v>0.14000000000000001</v>
      </c>
      <c r="Z1937" s="11" t="str">
        <f>VLOOKUP(Table1[[#This Row],[Sales_ID]],Sales!$A$2:$O$2001,10,FALSE)</f>
        <v>Credit Card</v>
      </c>
      <c r="AA1937" s="50">
        <f>VLOOKUP(Table1[[#This Row],[Sales_ID]],Sales!$A$2:$O$2001,15,FALSE)</f>
        <v>2421.7944000000002</v>
      </c>
    </row>
    <row r="1938" spans="1:27" x14ac:dyDescent="0.3">
      <c r="A1938" s="11" t="s">
        <v>295</v>
      </c>
      <c r="B1938" s="11" t="str">
        <f>PROPER(VLOOKUP(A1938,Customer!$A$2:$J$501,9,FALSE))</f>
        <v>Krystal Ford</v>
      </c>
      <c r="C1938" s="11" t="str">
        <f>PROPER(VLOOKUP(A1938,Customer!$A$2:$H$501,3,FALSE))</f>
        <v>34</v>
      </c>
      <c r="D1938" s="11" t="str">
        <f>PROPER(VLOOKUP(A1938,Customer!$A$2:$H$501,4,FALSE))</f>
        <v>Female</v>
      </c>
      <c r="E1938" s="11" t="str">
        <f>PROPER(VLOOKUP(A1938,Customer!$A$2:$H$501,5,FALSE))</f>
        <v>South David</v>
      </c>
      <c r="F1938" s="11" t="str">
        <f>PROPER(VLOOKUP(A1938,Customer!$A$2:$H$501,6,FALSE))</f>
        <v>Arizona</v>
      </c>
      <c r="G1938" s="11" t="str">
        <f>VLOOKUP(A1938,Customer!$A$2:$H$501,7,FALSE)</f>
        <v>USA</v>
      </c>
      <c r="H1938" s="11" t="str">
        <f>PROPER(VLOOKUP(A1938,Customer!$A$1:$J$501,10,FALSE))</f>
        <v>Platinum</v>
      </c>
      <c r="I1938" s="11" t="s">
        <v>1730</v>
      </c>
      <c r="J1938" s="11" t="str">
        <f>VLOOKUP(I1938, Product!$A$2:$H$501, 2,FALSE)</f>
        <v>Women's High Heels</v>
      </c>
      <c r="K1938" s="11" t="str">
        <f>VLOOKUP(I1938,Product!$A$2:$H$501,3,FALSE)</f>
        <v>Clothing</v>
      </c>
      <c r="L1938" s="11" t="str">
        <f>VLOOKUP(I1938, Product!$A$2:$H$501, 4,FALSE)</f>
        <v>Footwear</v>
      </c>
      <c r="M1938" s="11" t="str">
        <f>VLOOKUP(I1938, Product!$A$2:$H$501,5,FALSE)</f>
        <v>Smith-Charles</v>
      </c>
      <c r="N1938" s="12">
        <f>VLOOKUP(I1938, Product!$A$2:$I$501,8,FALSE)</f>
        <v>438.25</v>
      </c>
      <c r="O1938" s="12">
        <f>VLOOKUP(I1938, Product!$A$2:$I$501,9,FALSE)</f>
        <v>496</v>
      </c>
      <c r="P1938" s="11" t="s">
        <v>1773</v>
      </c>
      <c r="Q1938" s="11" t="str">
        <f>VLOOKUP(P1938,Store_Dim!$A$2:$E$21,2,FALSE)</f>
        <v>Gray Ltd</v>
      </c>
      <c r="R1938" s="11" t="str">
        <f>VLOOKUP(P1938,Store_Dim!$A$2:$E$21,3,FALSE)</f>
        <v>North</v>
      </c>
      <c r="S1938" s="11" t="str">
        <f>VLOOKUP(P1938,Store_Dim!$A$2:$E$21,4,FALSE)</f>
        <v>New Michaelchester</v>
      </c>
      <c r="T1938" s="11" t="str">
        <f>VLOOKUP(P1938,Store_Dim!$A$2:$E$21,5,FALSE)</f>
        <v>Outlet</v>
      </c>
      <c r="U1938" s="11" t="s">
        <v>2767</v>
      </c>
      <c r="V1938" s="14">
        <f>VLOOKUP(Table1[[#This Row],[Sales_ID]],Sales!$A$2:$O$2001,2,FALSE)</f>
        <v>45690</v>
      </c>
      <c r="W1938" s="15">
        <f>VLOOKUP(Table1[[#This Row],[Sales_ID]],Sales!$A$2:$O$2001,12,FALSE)</f>
        <v>3</v>
      </c>
      <c r="X1938" s="16" t="str">
        <f>TEXT(VLOOKUP(Table1[[#This Row],[Sales_ID]],Sales!$A$2:$O$2001,13,FALSE),"₹#,##0")</f>
        <v>₹220</v>
      </c>
      <c r="Y1938" s="51">
        <f>VLOOKUP(Table1[[#This Row],[Sales_ID]],Sales!$A$2:$O$2001,14,FALSE)</f>
        <v>0.18</v>
      </c>
      <c r="Z1938" s="11" t="str">
        <f>VLOOKUP(Table1[[#This Row],[Sales_ID]],Sales!$A$2:$O$2001,10,FALSE)</f>
        <v>PayPal</v>
      </c>
      <c r="AA1938" s="50">
        <f>VLOOKUP(Table1[[#This Row],[Sales_ID]],Sales!$A$2:$O$2001,15,FALSE)</f>
        <v>541.10160000000008</v>
      </c>
    </row>
    <row r="1939" spans="1:27" x14ac:dyDescent="0.3">
      <c r="A1939" s="11" t="s">
        <v>1458</v>
      </c>
      <c r="B1939" s="11" t="str">
        <f>PROPER(VLOOKUP(A1939,Customer!$A$2:$J$501,9,FALSE))</f>
        <v>Laura Mathews</v>
      </c>
      <c r="C1939" s="11" t="str">
        <f>PROPER(VLOOKUP(A1939,Customer!$A$2:$H$501,3,FALSE))</f>
        <v>53</v>
      </c>
      <c r="D1939" s="11" t="str">
        <f>PROPER(VLOOKUP(A1939,Customer!$A$2:$H$501,4,FALSE))</f>
        <v>Male</v>
      </c>
      <c r="E1939" s="11" t="str">
        <f>PROPER(VLOOKUP(A1939,Customer!$A$2:$H$501,5,FALSE))</f>
        <v>Chambersfurt</v>
      </c>
      <c r="F1939" s="11" t="str">
        <f>PROPER(VLOOKUP(A1939,Customer!$A$2:$H$501,6,FALSE))</f>
        <v>Wisconsin</v>
      </c>
      <c r="G1939" s="11" t="str">
        <f>VLOOKUP(A1939,Customer!$A$2:$H$501,7,FALSE)</f>
        <v>USA</v>
      </c>
      <c r="H1939" s="11" t="str">
        <f>PROPER(VLOOKUP(A1939,Customer!$A$1:$J$501,10,FALSE))</f>
        <v>Bronze</v>
      </c>
      <c r="I1939" s="11" t="s">
        <v>1690</v>
      </c>
      <c r="J1939" s="11" t="str">
        <f>VLOOKUP(I1939, Product!$A$2:$H$501, 2,FALSE)</f>
        <v>Hair Repair Oil Treatment</v>
      </c>
      <c r="K1939" s="11" t="str">
        <f>VLOOKUP(I1939,Product!$A$2:$H$501,3,FALSE)</f>
        <v>Beauty</v>
      </c>
      <c r="L1939" s="11" t="str">
        <f>VLOOKUP(I1939, Product!$A$2:$H$501, 4,FALSE)</f>
        <v>Haircare</v>
      </c>
      <c r="M1939" s="11" t="str">
        <f>VLOOKUP(I1939, Product!$A$2:$H$501,5,FALSE)</f>
        <v>Hopkins Ltd</v>
      </c>
      <c r="N1939" s="12">
        <f>VLOOKUP(I1939, Product!$A$2:$I$501,8,FALSE)</f>
        <v>214.32</v>
      </c>
      <c r="O1939" s="12">
        <f>VLOOKUP(I1939, Product!$A$2:$I$501,9,FALSE)</f>
        <v>383</v>
      </c>
      <c r="P1939" s="11" t="s">
        <v>1810</v>
      </c>
      <c r="Q1939" s="11" t="str">
        <f>VLOOKUP(P1939,Store_Dim!$A$2:$E$21,2,FALSE)</f>
        <v>Guerrero-Schmitt</v>
      </c>
      <c r="R1939" s="11" t="str">
        <f>VLOOKUP(P1939,Store_Dim!$A$2:$E$21,3,FALSE)</f>
        <v>East</v>
      </c>
      <c r="S1939" s="11" t="str">
        <f>VLOOKUP(P1939,Store_Dim!$A$2:$E$21,4,FALSE)</f>
        <v>East Stevechester</v>
      </c>
      <c r="T1939" s="11" t="str">
        <f>VLOOKUP(P1939,Store_Dim!$A$2:$E$21,5,FALSE)</f>
        <v>Flagship</v>
      </c>
      <c r="U1939" s="11" t="s">
        <v>2768</v>
      </c>
      <c r="V1939" s="14">
        <f>VLOOKUP(Table1[[#This Row],[Sales_ID]],Sales!$A$2:$O$2001,2,FALSE)</f>
        <v>45841</v>
      </c>
      <c r="W1939" s="15">
        <f>VLOOKUP(Table1[[#This Row],[Sales_ID]],Sales!$A$2:$O$2001,12,FALSE)</f>
        <v>3</v>
      </c>
      <c r="X1939" s="16" t="str">
        <f>TEXT(VLOOKUP(Table1[[#This Row],[Sales_ID]],Sales!$A$2:$O$2001,13,FALSE),"₹#,##0")</f>
        <v>₹386</v>
      </c>
      <c r="Y1939" s="51">
        <f>VLOOKUP(Table1[[#This Row],[Sales_ID]],Sales!$A$2:$O$2001,14,FALSE)</f>
        <v>0.27</v>
      </c>
      <c r="Z1939" s="11" t="str">
        <f>VLOOKUP(Table1[[#This Row],[Sales_ID]],Sales!$A$2:$O$2001,10,FALSE)</f>
        <v>Credit Card</v>
      </c>
      <c r="AA1939" s="50">
        <f>VLOOKUP(Table1[[#This Row],[Sales_ID]],Sales!$A$2:$O$2001,15,FALSE)</f>
        <v>844.77059999999994</v>
      </c>
    </row>
    <row r="1940" spans="1:27" x14ac:dyDescent="0.3">
      <c r="A1940" s="11" t="s">
        <v>1400</v>
      </c>
      <c r="B1940" s="11" t="str">
        <f>PROPER(VLOOKUP(A1940,Customer!$A$2:$J$501,9,FALSE))</f>
        <v>April Phillips</v>
      </c>
      <c r="C1940" s="11" t="str">
        <f>PROPER(VLOOKUP(A1940,Customer!$A$2:$H$501,3,FALSE))</f>
        <v>62</v>
      </c>
      <c r="D1940" s="11" t="str">
        <f>PROPER(VLOOKUP(A1940,Customer!$A$2:$H$501,4,FALSE))</f>
        <v>Female</v>
      </c>
      <c r="E1940" s="11" t="str">
        <f>PROPER(VLOOKUP(A1940,Customer!$A$2:$H$501,5,FALSE))</f>
        <v>Lake Carolyn</v>
      </c>
      <c r="F1940" s="11" t="str">
        <f>PROPER(VLOOKUP(A1940,Customer!$A$2:$H$501,6,FALSE))</f>
        <v>Hawaii</v>
      </c>
      <c r="G1940" s="11" t="str">
        <f>VLOOKUP(A1940,Customer!$A$2:$H$501,7,FALSE)</f>
        <v>USA</v>
      </c>
      <c r="H1940" s="11" t="str">
        <f>PROPER(VLOOKUP(A1940,Customer!$A$1:$J$501,10,FALSE))</f>
        <v>Platinum</v>
      </c>
      <c r="I1940" s="11" t="s">
        <v>1710</v>
      </c>
      <c r="J1940" s="11" t="str">
        <f>VLOOKUP(I1940, Product!$A$2:$H$501, 2,FALSE)</f>
        <v>Badminton Racket Set</v>
      </c>
      <c r="K1940" s="11" t="str">
        <f>VLOOKUP(I1940,Product!$A$2:$H$501,3,FALSE)</f>
        <v>Sports</v>
      </c>
      <c r="L1940" s="11" t="str">
        <f>VLOOKUP(I1940, Product!$A$2:$H$501, 4,FALSE)</f>
        <v>Equipment</v>
      </c>
      <c r="M1940" s="11" t="str">
        <f>VLOOKUP(I1940, Product!$A$2:$H$501,5,FALSE)</f>
        <v>Robinson-Brown</v>
      </c>
      <c r="N1940" s="12">
        <f>VLOOKUP(I1940, Product!$A$2:$I$501,8,FALSE)</f>
        <v>285.54000000000002</v>
      </c>
      <c r="O1940" s="12">
        <f>VLOOKUP(I1940, Product!$A$2:$I$501,9,FALSE)</f>
        <v>358</v>
      </c>
      <c r="P1940" s="11" t="s">
        <v>1810</v>
      </c>
      <c r="Q1940" s="11" t="str">
        <f>VLOOKUP(P1940,Store_Dim!$A$2:$E$21,2,FALSE)</f>
        <v>Guerrero-Schmitt</v>
      </c>
      <c r="R1940" s="11" t="str">
        <f>VLOOKUP(P1940,Store_Dim!$A$2:$E$21,3,FALSE)</f>
        <v>East</v>
      </c>
      <c r="S1940" s="11" t="str">
        <f>VLOOKUP(P1940,Store_Dim!$A$2:$E$21,4,FALSE)</f>
        <v>East Stevechester</v>
      </c>
      <c r="T1940" s="11" t="str">
        <f>VLOOKUP(P1940,Store_Dim!$A$2:$E$21,5,FALSE)</f>
        <v>Flagship</v>
      </c>
      <c r="U1940" s="11" t="s">
        <v>2769</v>
      </c>
      <c r="V1940" s="14">
        <f>VLOOKUP(Table1[[#This Row],[Sales_ID]],Sales!$A$2:$O$2001,2,FALSE)</f>
        <v>45380</v>
      </c>
      <c r="W1940" s="15">
        <f>VLOOKUP(Table1[[#This Row],[Sales_ID]],Sales!$A$2:$O$2001,12,FALSE)</f>
        <v>2</v>
      </c>
      <c r="X1940" s="16" t="str">
        <f>TEXT(VLOOKUP(Table1[[#This Row],[Sales_ID]],Sales!$A$2:$O$2001,13,FALSE),"₹#,##0")</f>
        <v>₹831</v>
      </c>
      <c r="Y1940" s="51">
        <f>VLOOKUP(Table1[[#This Row],[Sales_ID]],Sales!$A$2:$O$2001,14,FALSE)</f>
        <v>0.28000000000000003</v>
      </c>
      <c r="Z1940" s="11" t="str">
        <f>VLOOKUP(Table1[[#This Row],[Sales_ID]],Sales!$A$2:$O$2001,10,FALSE)</f>
        <v>PayPal</v>
      </c>
      <c r="AA1940" s="50">
        <f>VLOOKUP(Table1[[#This Row],[Sales_ID]],Sales!$A$2:$O$2001,15,FALSE)</f>
        <v>1196.5536</v>
      </c>
    </row>
    <row r="1941" spans="1:27" x14ac:dyDescent="0.3">
      <c r="A1941" s="11" t="s">
        <v>1196</v>
      </c>
      <c r="B1941" s="11" t="str">
        <f>PROPER(VLOOKUP(A1941,Customer!$A$2:$J$501,9,FALSE))</f>
        <v>Kristine Higgins</v>
      </c>
      <c r="C1941" s="11" t="str">
        <f>PROPER(VLOOKUP(A1941,Customer!$A$2:$H$501,3,FALSE))</f>
        <v>27</v>
      </c>
      <c r="D1941" s="11" t="str">
        <f>PROPER(VLOOKUP(A1941,Customer!$A$2:$H$501,4,FALSE))</f>
        <v>Female</v>
      </c>
      <c r="E1941" s="11" t="str">
        <f>PROPER(VLOOKUP(A1941,Customer!$A$2:$H$501,5,FALSE))</f>
        <v>Jennifertown</v>
      </c>
      <c r="F1941" s="11" t="str">
        <f>PROPER(VLOOKUP(A1941,Customer!$A$2:$H$501,6,FALSE))</f>
        <v>South Carolina</v>
      </c>
      <c r="G1941" s="11" t="str">
        <f>VLOOKUP(A1941,Customer!$A$2:$H$501,7,FALSE)</f>
        <v>USA</v>
      </c>
      <c r="H1941" s="11" t="str">
        <f>PROPER(VLOOKUP(A1941,Customer!$A$1:$J$501,10,FALSE))</f>
        <v>Silver</v>
      </c>
      <c r="I1941" s="11" t="s">
        <v>1551</v>
      </c>
      <c r="J1941" s="11" t="str">
        <f>VLOOKUP(I1941, Product!$A$2:$H$501, 2,FALSE)</f>
        <v>Men's Running Jacket</v>
      </c>
      <c r="K1941" s="11" t="str">
        <f>VLOOKUP(I1941,Product!$A$2:$H$501,3,FALSE)</f>
        <v>Clothing</v>
      </c>
      <c r="L1941" s="11" t="str">
        <f>VLOOKUP(I1941, Product!$A$2:$H$501, 4,FALSE)</f>
        <v>Outerwear</v>
      </c>
      <c r="M1941" s="11" t="str">
        <f>VLOOKUP(I1941, Product!$A$2:$H$501,5,FALSE)</f>
        <v>Pineda Ltd</v>
      </c>
      <c r="N1941" s="12">
        <f>VLOOKUP(I1941, Product!$A$2:$I$501,8,FALSE)</f>
        <v>364.67</v>
      </c>
      <c r="O1941" s="12">
        <f>VLOOKUP(I1941, Product!$A$2:$I$501,9,FALSE)</f>
        <v>452</v>
      </c>
      <c r="P1941" s="11" t="s">
        <v>1786</v>
      </c>
      <c r="Q1941" s="11" t="str">
        <f>VLOOKUP(P1941,Store_Dim!$A$2:$E$21,2,FALSE)</f>
        <v>Moore, Padilla and Butler</v>
      </c>
      <c r="R1941" s="11" t="str">
        <f>VLOOKUP(P1941,Store_Dim!$A$2:$E$21,3,FALSE)</f>
        <v>South</v>
      </c>
      <c r="S1941" s="11" t="str">
        <f>VLOOKUP(P1941,Store_Dim!$A$2:$E$21,4,FALSE)</f>
        <v>East Johnstad</v>
      </c>
      <c r="T1941" s="11" t="str">
        <f>VLOOKUP(P1941,Store_Dim!$A$2:$E$21,5,FALSE)</f>
        <v>Flagship</v>
      </c>
      <c r="U1941" s="11" t="s">
        <v>2770</v>
      </c>
      <c r="V1941" s="14">
        <f>VLOOKUP(Table1[[#This Row],[Sales_ID]],Sales!$A$2:$O$2001,2,FALSE)</f>
        <v>45503</v>
      </c>
      <c r="W1941" s="15">
        <f>VLOOKUP(Table1[[#This Row],[Sales_ID]],Sales!$A$2:$O$2001,12,FALSE)</f>
        <v>3</v>
      </c>
      <c r="X1941" s="16" t="str">
        <f>TEXT(VLOOKUP(Table1[[#This Row],[Sales_ID]],Sales!$A$2:$O$2001,13,FALSE),"₹#,##0")</f>
        <v>₹463</v>
      </c>
      <c r="Y1941" s="51">
        <f>VLOOKUP(Table1[[#This Row],[Sales_ID]],Sales!$A$2:$O$2001,14,FALSE)</f>
        <v>0.22</v>
      </c>
      <c r="Z1941" s="11" t="str">
        <f>VLOOKUP(Table1[[#This Row],[Sales_ID]],Sales!$A$2:$O$2001,10,FALSE)</f>
        <v>PayPal</v>
      </c>
      <c r="AA1941" s="50">
        <f>VLOOKUP(Table1[[#This Row],[Sales_ID]],Sales!$A$2:$O$2001,15,FALSE)</f>
        <v>1082.835</v>
      </c>
    </row>
    <row r="1942" spans="1:27" x14ac:dyDescent="0.3">
      <c r="A1942" s="11" t="s">
        <v>247</v>
      </c>
      <c r="B1942" s="11" t="str">
        <f>PROPER(VLOOKUP(A1942,Customer!$A$2:$J$501,9,FALSE))</f>
        <v>Amber Mcclain</v>
      </c>
      <c r="C1942" s="11" t="str">
        <f>PROPER(VLOOKUP(A1942,Customer!$A$2:$H$501,3,FALSE))</f>
        <v>58</v>
      </c>
      <c r="D1942" s="11" t="str">
        <f>PROPER(VLOOKUP(A1942,Customer!$A$2:$H$501,4,FALSE))</f>
        <v>Male</v>
      </c>
      <c r="E1942" s="11" t="str">
        <f>PROPER(VLOOKUP(A1942,Customer!$A$2:$H$501,5,FALSE))</f>
        <v>Brendaburgh</v>
      </c>
      <c r="F1942" s="11" t="str">
        <f>PROPER(VLOOKUP(A1942,Customer!$A$2:$H$501,6,FALSE))</f>
        <v>Florida</v>
      </c>
      <c r="G1942" s="11" t="str">
        <f>VLOOKUP(A1942,Customer!$A$2:$H$501,7,FALSE)</f>
        <v>USA</v>
      </c>
      <c r="H1942" s="11" t="str">
        <f>PROPER(VLOOKUP(A1942,Customer!$A$1:$J$501,10,FALSE))</f>
        <v>Silver</v>
      </c>
      <c r="I1942" s="11" t="s">
        <v>1576</v>
      </c>
      <c r="J1942" s="11" t="str">
        <f>VLOOKUP(I1942, Product!$A$2:$H$501, 2,FALSE)</f>
        <v>Decorative Wall Mirror</v>
      </c>
      <c r="K1942" s="11" t="str">
        <f>VLOOKUP(I1942,Product!$A$2:$H$501,3,FALSE)</f>
        <v>Home</v>
      </c>
      <c r="L1942" s="11" t="str">
        <f>VLOOKUP(I1942, Product!$A$2:$H$501, 4,FALSE)</f>
        <v>Decor</v>
      </c>
      <c r="M1942" s="11" t="str">
        <f>VLOOKUP(I1942, Product!$A$2:$H$501,5,FALSE)</f>
        <v>Luna, Anderson and Bowman</v>
      </c>
      <c r="N1942" s="12">
        <f>VLOOKUP(I1942, Product!$A$2:$I$501,8,FALSE)</f>
        <v>48.01</v>
      </c>
      <c r="O1942" s="12">
        <f>VLOOKUP(I1942, Product!$A$2:$I$501,9,FALSE)</f>
        <v>439</v>
      </c>
      <c r="P1942" s="11" t="s">
        <v>1801</v>
      </c>
      <c r="Q1942" s="11" t="str">
        <f>VLOOKUP(P1942,Store_Dim!$A$2:$E$21,2,FALSE)</f>
        <v>Shelton PLC</v>
      </c>
      <c r="R1942" s="11" t="str">
        <f>VLOOKUP(P1942,Store_Dim!$A$2:$E$21,3,FALSE)</f>
        <v>North</v>
      </c>
      <c r="S1942" s="11" t="str">
        <f>VLOOKUP(P1942,Store_Dim!$A$2:$E$21,4,FALSE)</f>
        <v>East Jenniferstad</v>
      </c>
      <c r="T1942" s="11" t="str">
        <f>VLOOKUP(P1942,Store_Dim!$A$2:$E$21,5,FALSE)</f>
        <v>Flagship</v>
      </c>
      <c r="U1942" s="11" t="s">
        <v>2771</v>
      </c>
      <c r="V1942" s="14">
        <f>VLOOKUP(Table1[[#This Row],[Sales_ID]],Sales!$A$2:$O$2001,2,FALSE)</f>
        <v>45567</v>
      </c>
      <c r="W1942" s="15">
        <f>VLOOKUP(Table1[[#This Row],[Sales_ID]],Sales!$A$2:$O$2001,12,FALSE)</f>
        <v>4</v>
      </c>
      <c r="X1942" s="16" t="str">
        <f>TEXT(VLOOKUP(Table1[[#This Row],[Sales_ID]],Sales!$A$2:$O$2001,13,FALSE),"₹#,##0")</f>
        <v>₹974</v>
      </c>
      <c r="Y1942" s="51">
        <f>VLOOKUP(Table1[[#This Row],[Sales_ID]],Sales!$A$2:$O$2001,14,FALSE)</f>
        <v>0.02</v>
      </c>
      <c r="Z1942" s="11" t="str">
        <f>VLOOKUP(Table1[[#This Row],[Sales_ID]],Sales!$A$2:$O$2001,10,FALSE)</f>
        <v>COD</v>
      </c>
      <c r="AA1942" s="50">
        <f>VLOOKUP(Table1[[#This Row],[Sales_ID]],Sales!$A$2:$O$2001,15,FALSE)</f>
        <v>3817.6880000000001</v>
      </c>
    </row>
    <row r="1943" spans="1:27" x14ac:dyDescent="0.3">
      <c r="A1943" s="11" t="s">
        <v>475</v>
      </c>
      <c r="B1943" s="11" t="str">
        <f>PROPER(VLOOKUP(A1943,Customer!$A$2:$J$501,9,FALSE))</f>
        <v>Patty Francis</v>
      </c>
      <c r="C1943" s="11" t="str">
        <f>PROPER(VLOOKUP(A1943,Customer!$A$2:$H$501,3,FALSE))</f>
        <v>63</v>
      </c>
      <c r="D1943" s="11" t="str">
        <f>PROPER(VLOOKUP(A1943,Customer!$A$2:$H$501,4,FALSE))</f>
        <v>Female</v>
      </c>
      <c r="E1943" s="11" t="str">
        <f>PROPER(VLOOKUP(A1943,Customer!$A$2:$H$501,5,FALSE))</f>
        <v>South Brooke</v>
      </c>
      <c r="F1943" s="11" t="str">
        <f>PROPER(VLOOKUP(A1943,Customer!$A$2:$H$501,6,FALSE))</f>
        <v>Pennsylvania</v>
      </c>
      <c r="G1943" s="11" t="str">
        <f>VLOOKUP(A1943,Customer!$A$2:$H$501,7,FALSE)</f>
        <v>USA</v>
      </c>
      <c r="H1943" s="11" t="str">
        <f>PROPER(VLOOKUP(A1943,Customer!$A$1:$J$501,10,FALSE))</f>
        <v>Gold</v>
      </c>
      <c r="I1943" s="11" t="s">
        <v>1618</v>
      </c>
      <c r="J1943" s="11" t="str">
        <f>VLOOKUP(I1943, Product!$A$2:$H$501, 2,FALSE)</f>
        <v>Bedroom Table Lamp</v>
      </c>
      <c r="K1943" s="11" t="str">
        <f>VLOOKUP(I1943,Product!$A$2:$H$501,3,FALSE)</f>
        <v>Home</v>
      </c>
      <c r="L1943" s="11" t="str">
        <f>VLOOKUP(I1943, Product!$A$2:$H$501, 4,FALSE)</f>
        <v>Lighting</v>
      </c>
      <c r="M1943" s="11" t="str">
        <f>VLOOKUP(I1943, Product!$A$2:$H$501,5,FALSE)</f>
        <v>Jones LLC</v>
      </c>
      <c r="N1943" s="12">
        <f>VLOOKUP(I1943, Product!$A$2:$I$501,8,FALSE)</f>
        <v>382.22</v>
      </c>
      <c r="O1943" s="12">
        <f>VLOOKUP(I1943, Product!$A$2:$I$501,9,FALSE)</f>
        <v>329</v>
      </c>
      <c r="P1943" s="11" t="s">
        <v>1757</v>
      </c>
      <c r="Q1943" s="11" t="str">
        <f>VLOOKUP(P1943,Store_Dim!$A$2:$E$21,2,FALSE)</f>
        <v>Martinez, Adkins and Johnson</v>
      </c>
      <c r="R1943" s="11" t="str">
        <f>VLOOKUP(P1943,Store_Dim!$A$2:$E$21,3,FALSE)</f>
        <v>North</v>
      </c>
      <c r="S1943" s="11" t="str">
        <f>VLOOKUP(P1943,Store_Dim!$A$2:$E$21,4,FALSE)</f>
        <v>Danielmouth</v>
      </c>
      <c r="T1943" s="11" t="str">
        <f>VLOOKUP(P1943,Store_Dim!$A$2:$E$21,5,FALSE)</f>
        <v>Flagship</v>
      </c>
      <c r="U1943" s="11" t="s">
        <v>2772</v>
      </c>
      <c r="V1943" s="14">
        <f>VLOOKUP(Table1[[#This Row],[Sales_ID]],Sales!$A$2:$O$2001,2,FALSE)</f>
        <v>45600</v>
      </c>
      <c r="W1943" s="15">
        <f>VLOOKUP(Table1[[#This Row],[Sales_ID]],Sales!$A$2:$O$2001,12,FALSE)</f>
        <v>2</v>
      </c>
      <c r="X1943" s="16" t="str">
        <f>TEXT(VLOOKUP(Table1[[#This Row],[Sales_ID]],Sales!$A$2:$O$2001,13,FALSE),"₹#,##0")</f>
        <v>₹157</v>
      </c>
      <c r="Y1943" s="51">
        <f>VLOOKUP(Table1[[#This Row],[Sales_ID]],Sales!$A$2:$O$2001,14,FALSE)</f>
        <v>0.15</v>
      </c>
      <c r="Z1943" s="11" t="str">
        <f>VLOOKUP(Table1[[#This Row],[Sales_ID]],Sales!$A$2:$O$2001,10,FALSE)</f>
        <v>Credit Card</v>
      </c>
      <c r="AA1943" s="50">
        <f>VLOOKUP(Table1[[#This Row],[Sales_ID]],Sales!$A$2:$O$2001,15,FALSE)</f>
        <v>267.20600000000002</v>
      </c>
    </row>
    <row r="1944" spans="1:27" x14ac:dyDescent="0.3">
      <c r="A1944" s="11" t="s">
        <v>63</v>
      </c>
      <c r="B1944" s="11" t="str">
        <f>PROPER(VLOOKUP(A1944,Customer!$A$2:$J$501,9,FALSE))</f>
        <v>Nathan Hernandez</v>
      </c>
      <c r="C1944" s="11" t="str">
        <f>PROPER(VLOOKUP(A1944,Customer!$A$2:$H$501,3,FALSE))</f>
        <v>32</v>
      </c>
      <c r="D1944" s="11" t="str">
        <f>PROPER(VLOOKUP(A1944,Customer!$A$2:$H$501,4,FALSE))</f>
        <v>Female</v>
      </c>
      <c r="E1944" s="11" t="str">
        <f>PROPER(VLOOKUP(A1944,Customer!$A$2:$H$501,5,FALSE))</f>
        <v>New Becky</v>
      </c>
      <c r="F1944" s="11" t="str">
        <f>PROPER(VLOOKUP(A1944,Customer!$A$2:$H$501,6,FALSE))</f>
        <v>Montana</v>
      </c>
      <c r="G1944" s="11" t="str">
        <f>VLOOKUP(A1944,Customer!$A$2:$H$501,7,FALSE)</f>
        <v>USA</v>
      </c>
      <c r="H1944" s="11" t="str">
        <f>PROPER(VLOOKUP(A1944,Customer!$A$1:$J$501,10,FALSE))</f>
        <v>Silver</v>
      </c>
      <c r="I1944" s="11" t="s">
        <v>1694</v>
      </c>
      <c r="J1944" s="11" t="str">
        <f>VLOOKUP(I1944, Product!$A$2:$H$501, 2,FALSE)</f>
        <v>Shin Guards – Adult</v>
      </c>
      <c r="K1944" s="11" t="str">
        <f>VLOOKUP(I1944,Product!$A$2:$H$501,3,FALSE)</f>
        <v>Sports</v>
      </c>
      <c r="L1944" s="11" t="str">
        <f>VLOOKUP(I1944, Product!$A$2:$H$501, 4,FALSE)</f>
        <v>Team Sports</v>
      </c>
      <c r="M1944" s="11" t="str">
        <f>VLOOKUP(I1944, Product!$A$2:$H$501,5,FALSE)</f>
        <v>French Ltd</v>
      </c>
      <c r="N1944" s="12">
        <f>VLOOKUP(I1944, Product!$A$2:$I$501,8,FALSE)</f>
        <v>107.06</v>
      </c>
      <c r="O1944" s="12">
        <f>VLOOKUP(I1944, Product!$A$2:$I$501,9,FALSE)</f>
        <v>359</v>
      </c>
      <c r="P1944" s="11" t="s">
        <v>1797</v>
      </c>
      <c r="Q1944" s="11" t="str">
        <f>VLOOKUP(P1944,Store_Dim!$A$2:$E$21,2,FALSE)</f>
        <v>Gardner, Humphrey and Contreras</v>
      </c>
      <c r="R1944" s="11" t="str">
        <f>VLOOKUP(P1944,Store_Dim!$A$2:$E$21,3,FALSE)</f>
        <v>East</v>
      </c>
      <c r="S1944" s="11" t="str">
        <f>VLOOKUP(P1944,Store_Dim!$A$2:$E$21,4,FALSE)</f>
        <v>Johnsonville</v>
      </c>
      <c r="T1944" s="11" t="str">
        <f>VLOOKUP(P1944,Store_Dim!$A$2:$E$21,5,FALSE)</f>
        <v>Flagship</v>
      </c>
      <c r="U1944" s="11" t="s">
        <v>2773</v>
      </c>
      <c r="V1944" s="14">
        <f>VLOOKUP(Table1[[#This Row],[Sales_ID]],Sales!$A$2:$O$2001,2,FALSE)</f>
        <v>45415</v>
      </c>
      <c r="W1944" s="15">
        <f>VLOOKUP(Table1[[#This Row],[Sales_ID]],Sales!$A$2:$O$2001,12,FALSE)</f>
        <v>3</v>
      </c>
      <c r="X1944" s="16" t="str">
        <f>TEXT(VLOOKUP(Table1[[#This Row],[Sales_ID]],Sales!$A$2:$O$2001,13,FALSE),"₹#,##0")</f>
        <v>₹240</v>
      </c>
      <c r="Y1944" s="51">
        <f>VLOOKUP(Table1[[#This Row],[Sales_ID]],Sales!$A$2:$O$2001,14,FALSE)</f>
        <v>0.16</v>
      </c>
      <c r="Z1944" s="11" t="str">
        <f>VLOOKUP(Table1[[#This Row],[Sales_ID]],Sales!$A$2:$O$2001,10,FALSE)</f>
        <v>Credit Card</v>
      </c>
      <c r="AA1944" s="50">
        <f>VLOOKUP(Table1[[#This Row],[Sales_ID]],Sales!$A$2:$O$2001,15,FALSE)</f>
        <v>603.71640000000002</v>
      </c>
    </row>
    <row r="1945" spans="1:27" x14ac:dyDescent="0.3">
      <c r="A1945" s="11" t="s">
        <v>1029</v>
      </c>
      <c r="B1945" s="11" t="str">
        <f>PROPER(VLOOKUP(A1945,Customer!$A$2:$J$501,9,FALSE))</f>
        <v>Reginald Willis</v>
      </c>
      <c r="C1945" s="11" t="str">
        <f>PROPER(VLOOKUP(A1945,Customer!$A$2:$H$501,3,FALSE))</f>
        <v>62</v>
      </c>
      <c r="D1945" s="11" t="str">
        <f>PROPER(VLOOKUP(A1945,Customer!$A$2:$H$501,4,FALSE))</f>
        <v>Female</v>
      </c>
      <c r="E1945" s="11" t="str">
        <f>PROPER(VLOOKUP(A1945,Customer!$A$2:$H$501,5,FALSE))</f>
        <v>Kellybury</v>
      </c>
      <c r="F1945" s="11" t="str">
        <f>PROPER(VLOOKUP(A1945,Customer!$A$2:$H$501,6,FALSE))</f>
        <v>New York</v>
      </c>
      <c r="G1945" s="11" t="str">
        <f>VLOOKUP(A1945,Customer!$A$2:$H$501,7,FALSE)</f>
        <v>USA</v>
      </c>
      <c r="H1945" s="11" t="str">
        <f>PROPER(VLOOKUP(A1945,Customer!$A$1:$J$501,10,FALSE))</f>
        <v>Bronze</v>
      </c>
      <c r="I1945" s="11" t="s">
        <v>1565</v>
      </c>
      <c r="J1945" s="11" t="str">
        <f>VLOOKUP(I1945, Product!$A$2:$H$501, 2,FALSE)</f>
        <v>Adjustable Dumbbell Set</v>
      </c>
      <c r="K1945" s="11" t="str">
        <f>VLOOKUP(I1945,Product!$A$2:$H$501,3,FALSE)</f>
        <v>Sports</v>
      </c>
      <c r="L1945" s="11" t="str">
        <f>VLOOKUP(I1945, Product!$A$2:$H$501, 4,FALSE)</f>
        <v>Fitness</v>
      </c>
      <c r="M1945" s="11" t="str">
        <f>VLOOKUP(I1945, Product!$A$2:$H$501,5,FALSE)</f>
        <v>Hill PLC</v>
      </c>
      <c r="N1945" s="12">
        <f>VLOOKUP(I1945, Product!$A$2:$I$501,8,FALSE)</f>
        <v>495.72</v>
      </c>
      <c r="O1945" s="12">
        <f>VLOOKUP(I1945, Product!$A$2:$I$501,9,FALSE)</f>
        <v>323</v>
      </c>
      <c r="P1945" s="11" t="s">
        <v>1804</v>
      </c>
      <c r="Q1945" s="11" t="str">
        <f>VLOOKUP(P1945,Store_Dim!$A$2:$E$21,2,FALSE)</f>
        <v>Frederick-Wright</v>
      </c>
      <c r="R1945" s="11" t="str">
        <f>VLOOKUP(P1945,Store_Dim!$A$2:$E$21,3,FALSE)</f>
        <v>West</v>
      </c>
      <c r="S1945" s="11" t="str">
        <f>VLOOKUP(P1945,Store_Dim!$A$2:$E$21,4,FALSE)</f>
        <v>New Jimmymouth</v>
      </c>
      <c r="T1945" s="11" t="str">
        <f>VLOOKUP(P1945,Store_Dim!$A$2:$E$21,5,FALSE)</f>
        <v>Flagship</v>
      </c>
      <c r="U1945" s="11" t="s">
        <v>2774</v>
      </c>
      <c r="V1945" s="14">
        <f>VLOOKUP(Table1[[#This Row],[Sales_ID]],Sales!$A$2:$O$2001,2,FALSE)</f>
        <v>45343</v>
      </c>
      <c r="W1945" s="15">
        <f>VLOOKUP(Table1[[#This Row],[Sales_ID]],Sales!$A$2:$O$2001,12,FALSE)</f>
        <v>4</v>
      </c>
      <c r="X1945" s="16" t="str">
        <f>TEXT(VLOOKUP(Table1[[#This Row],[Sales_ID]],Sales!$A$2:$O$2001,13,FALSE),"₹#,##0")</f>
        <v>₹583</v>
      </c>
      <c r="Y1945" s="51">
        <f>VLOOKUP(Table1[[#This Row],[Sales_ID]],Sales!$A$2:$O$2001,14,FALSE)</f>
        <v>0.2</v>
      </c>
      <c r="Z1945" s="11" t="str">
        <f>VLOOKUP(Table1[[#This Row],[Sales_ID]],Sales!$A$2:$O$2001,10,FALSE)</f>
        <v>Credit Card</v>
      </c>
      <c r="AA1945" s="50">
        <f>VLOOKUP(Table1[[#This Row],[Sales_ID]],Sales!$A$2:$O$2001,15,FALSE)</f>
        <v>1866.2719999999999</v>
      </c>
    </row>
    <row r="1946" spans="1:27" x14ac:dyDescent="0.3">
      <c r="A1946" s="11" t="s">
        <v>1283</v>
      </c>
      <c r="B1946" s="11" t="str">
        <f>PROPER(VLOOKUP(A1946,Customer!$A$2:$J$501,9,FALSE))</f>
        <v>Megan Ryan</v>
      </c>
      <c r="C1946" s="11" t="str">
        <f>PROPER(VLOOKUP(A1946,Customer!$A$2:$H$501,3,FALSE))</f>
        <v>59</v>
      </c>
      <c r="D1946" s="11" t="str">
        <f>PROPER(VLOOKUP(A1946,Customer!$A$2:$H$501,4,FALSE))</f>
        <v>Female</v>
      </c>
      <c r="E1946" s="11" t="str">
        <f>PROPER(VLOOKUP(A1946,Customer!$A$2:$H$501,5,FALSE))</f>
        <v>Andrewsfurt</v>
      </c>
      <c r="F1946" s="11" t="str">
        <f>PROPER(VLOOKUP(A1946,Customer!$A$2:$H$501,6,FALSE))</f>
        <v>Idaho</v>
      </c>
      <c r="G1946" s="11" t="str">
        <f>VLOOKUP(A1946,Customer!$A$2:$H$501,7,FALSE)</f>
        <v>USA</v>
      </c>
      <c r="H1946" s="11" t="str">
        <f>PROPER(VLOOKUP(A1946,Customer!$A$1:$J$501,10,FALSE))</f>
        <v>Bronze</v>
      </c>
      <c r="I1946" s="11" t="s">
        <v>1710</v>
      </c>
      <c r="J1946" s="11" t="str">
        <f>VLOOKUP(I1946, Product!$A$2:$H$501, 2,FALSE)</f>
        <v>Badminton Racket Set</v>
      </c>
      <c r="K1946" s="11" t="str">
        <f>VLOOKUP(I1946,Product!$A$2:$H$501,3,FALSE)</f>
        <v>Sports</v>
      </c>
      <c r="L1946" s="11" t="str">
        <f>VLOOKUP(I1946, Product!$A$2:$H$501, 4,FALSE)</f>
        <v>Equipment</v>
      </c>
      <c r="M1946" s="11" t="str">
        <f>VLOOKUP(I1946, Product!$A$2:$H$501,5,FALSE)</f>
        <v>Robinson-Brown</v>
      </c>
      <c r="N1946" s="12">
        <f>VLOOKUP(I1946, Product!$A$2:$I$501,8,FALSE)</f>
        <v>285.54000000000002</v>
      </c>
      <c r="O1946" s="12">
        <f>VLOOKUP(I1946, Product!$A$2:$I$501,9,FALSE)</f>
        <v>358</v>
      </c>
      <c r="P1946" s="11" t="s">
        <v>1782</v>
      </c>
      <c r="Q1946" s="11" t="str">
        <f>VLOOKUP(P1946,Store_Dim!$A$2:$E$21,2,FALSE)</f>
        <v>Bean, Jones and Park</v>
      </c>
      <c r="R1946" s="11" t="str">
        <f>VLOOKUP(P1946,Store_Dim!$A$2:$E$21,3,FALSE)</f>
        <v>West</v>
      </c>
      <c r="S1946" s="11" t="str">
        <f>VLOOKUP(P1946,Store_Dim!$A$2:$E$21,4,FALSE)</f>
        <v>Thompsonborough</v>
      </c>
      <c r="T1946" s="11" t="str">
        <f>VLOOKUP(P1946,Store_Dim!$A$2:$E$21,5,FALSE)</f>
        <v>Online</v>
      </c>
      <c r="U1946" s="11" t="s">
        <v>2775</v>
      </c>
      <c r="V1946" s="14">
        <f>VLOOKUP(Table1[[#This Row],[Sales_ID]],Sales!$A$2:$O$2001,2,FALSE)</f>
        <v>45399</v>
      </c>
      <c r="W1946" s="15">
        <f>VLOOKUP(Table1[[#This Row],[Sales_ID]],Sales!$A$2:$O$2001,12,FALSE)</f>
        <v>3</v>
      </c>
      <c r="X1946" s="16" t="str">
        <f>TEXT(VLOOKUP(Table1[[#This Row],[Sales_ID]],Sales!$A$2:$O$2001,13,FALSE),"₹#,##0")</f>
        <v>₹759</v>
      </c>
      <c r="Y1946" s="51">
        <f>VLOOKUP(Table1[[#This Row],[Sales_ID]],Sales!$A$2:$O$2001,14,FALSE)</f>
        <v>0.27</v>
      </c>
      <c r="Z1946" s="11" t="str">
        <f>VLOOKUP(Table1[[#This Row],[Sales_ID]],Sales!$A$2:$O$2001,10,FALSE)</f>
        <v>PayPal</v>
      </c>
      <c r="AA1946" s="50">
        <f>VLOOKUP(Table1[[#This Row],[Sales_ID]],Sales!$A$2:$O$2001,15,FALSE)</f>
        <v>1661.6624999999999</v>
      </c>
    </row>
    <row r="1947" spans="1:27" x14ac:dyDescent="0.3">
      <c r="A1947" s="11" t="s">
        <v>1011</v>
      </c>
      <c r="B1947" s="11" t="str">
        <f>PROPER(VLOOKUP(A1947,Customer!$A$2:$J$501,9,FALSE))</f>
        <v>Darren Burton</v>
      </c>
      <c r="C1947" s="11" t="str">
        <f>PROPER(VLOOKUP(A1947,Customer!$A$2:$H$501,3,FALSE))</f>
        <v>21</v>
      </c>
      <c r="D1947" s="11" t="str">
        <f>PROPER(VLOOKUP(A1947,Customer!$A$2:$H$501,4,FALSE))</f>
        <v>Female</v>
      </c>
      <c r="E1947" s="11" t="str">
        <f>PROPER(VLOOKUP(A1947,Customer!$A$2:$H$501,5,FALSE))</f>
        <v>Lake Alice</v>
      </c>
      <c r="F1947" s="11" t="str">
        <f>PROPER(VLOOKUP(A1947,Customer!$A$2:$H$501,6,FALSE))</f>
        <v>Tennessee</v>
      </c>
      <c r="G1947" s="11" t="str">
        <f>VLOOKUP(A1947,Customer!$A$2:$H$501,7,FALSE)</f>
        <v>USA</v>
      </c>
      <c r="H1947" s="11" t="str">
        <f>PROPER(VLOOKUP(A1947,Customer!$A$1:$J$501,10,FALSE))</f>
        <v>Bronze</v>
      </c>
      <c r="I1947" s="11" t="s">
        <v>1746</v>
      </c>
      <c r="J1947" s="11" t="str">
        <f>VLOOKUP(I1947, Product!$A$2:$H$501, 2,FALSE)</f>
        <v>Stainless Steel Cookware Set</v>
      </c>
      <c r="K1947" s="11" t="str">
        <f>VLOOKUP(I1947,Product!$A$2:$H$501,3,FALSE)</f>
        <v>Home</v>
      </c>
      <c r="L1947" s="11" t="str">
        <f>VLOOKUP(I1947, Product!$A$2:$H$501, 4,FALSE)</f>
        <v>Kitchen</v>
      </c>
      <c r="M1947" s="11" t="str">
        <f>VLOOKUP(I1947, Product!$A$2:$H$501,5,FALSE)</f>
        <v>Campbell Ltd</v>
      </c>
      <c r="N1947" s="12">
        <f>VLOOKUP(I1947, Product!$A$2:$I$501,8,FALSE)</f>
        <v>201.41</v>
      </c>
      <c r="O1947" s="12">
        <f>VLOOKUP(I1947, Product!$A$2:$I$501,9,FALSE)</f>
        <v>146</v>
      </c>
      <c r="P1947" s="11" t="s">
        <v>1776</v>
      </c>
      <c r="Q1947" s="11" t="str">
        <f>VLOOKUP(P1947,Store_Dim!$A$2:$E$21,2,FALSE)</f>
        <v>Benson-Elliott</v>
      </c>
      <c r="R1947" s="11" t="str">
        <f>VLOOKUP(P1947,Store_Dim!$A$2:$E$21,3,FALSE)</f>
        <v>East</v>
      </c>
      <c r="S1947" s="11" t="str">
        <f>VLOOKUP(P1947,Store_Dim!$A$2:$E$21,4,FALSE)</f>
        <v>Port Josephberg</v>
      </c>
      <c r="T1947" s="11" t="str">
        <f>VLOOKUP(P1947,Store_Dim!$A$2:$E$21,5,FALSE)</f>
        <v>Online</v>
      </c>
      <c r="U1947" s="11" t="s">
        <v>1921</v>
      </c>
      <c r="V1947" s="14">
        <f>VLOOKUP(Table1[[#This Row],[Sales_ID]],Sales!$A$2:$O$2001,2,FALSE)</f>
        <v>45556</v>
      </c>
      <c r="W1947" s="15">
        <f>VLOOKUP(Table1[[#This Row],[Sales_ID]],Sales!$A$2:$O$2001,12,FALSE)</f>
        <v>2</v>
      </c>
      <c r="X1947" s="16" t="str">
        <f>TEXT(VLOOKUP(Table1[[#This Row],[Sales_ID]],Sales!$A$2:$O$2001,13,FALSE),"₹#,##0")</f>
        <v>₹68</v>
      </c>
      <c r="Y1947" s="51">
        <f>VLOOKUP(Table1[[#This Row],[Sales_ID]],Sales!$A$2:$O$2001,14,FALSE)</f>
        <v>0.14000000000000001</v>
      </c>
      <c r="Z1947" s="11" t="str">
        <f>VLOOKUP(Table1[[#This Row],[Sales_ID]],Sales!$A$2:$O$2001,10,FALSE)</f>
        <v>COD</v>
      </c>
      <c r="AA1947" s="50">
        <f>VLOOKUP(Table1[[#This Row],[Sales_ID]],Sales!$A$2:$O$2001,15,FALSE)</f>
        <v>117.4588</v>
      </c>
    </row>
    <row r="1948" spans="1:27" x14ac:dyDescent="0.3">
      <c r="A1948" s="11" t="s">
        <v>975</v>
      </c>
      <c r="B1948" s="11" t="str">
        <f>PROPER(VLOOKUP(A1948,Customer!$A$2:$J$501,9,FALSE))</f>
        <v>Stacy Collins</v>
      </c>
      <c r="C1948" s="11" t="str">
        <f>PROPER(VLOOKUP(A1948,Customer!$A$2:$H$501,3,FALSE))</f>
        <v>41</v>
      </c>
      <c r="D1948" s="11" t="str">
        <f>PROPER(VLOOKUP(A1948,Customer!$A$2:$H$501,4,FALSE))</f>
        <v>Female</v>
      </c>
      <c r="E1948" s="11" t="str">
        <f>PROPER(VLOOKUP(A1948,Customer!$A$2:$H$501,5,FALSE))</f>
        <v>Randychester</v>
      </c>
      <c r="F1948" s="11" t="str">
        <f>PROPER(VLOOKUP(A1948,Customer!$A$2:$H$501,6,FALSE))</f>
        <v>California</v>
      </c>
      <c r="G1948" s="11" t="str">
        <f>VLOOKUP(A1948,Customer!$A$2:$H$501,7,FALSE)</f>
        <v>USA</v>
      </c>
      <c r="H1948" s="11" t="str">
        <f>PROPER(VLOOKUP(A1948,Customer!$A$1:$J$501,10,FALSE))</f>
        <v>Bronze</v>
      </c>
      <c r="I1948" s="11" t="s">
        <v>1670</v>
      </c>
      <c r="J1948" s="11" t="str">
        <f>VLOOKUP(I1948, Product!$A$2:$H$501, 2,FALSE)</f>
        <v>Tennis Ball 3-Pack</v>
      </c>
      <c r="K1948" s="11" t="str">
        <f>VLOOKUP(I1948,Product!$A$2:$H$501,3,FALSE)</f>
        <v>Sports</v>
      </c>
      <c r="L1948" s="11" t="str">
        <f>VLOOKUP(I1948, Product!$A$2:$H$501, 4,FALSE)</f>
        <v>Equipment</v>
      </c>
      <c r="M1948" s="11" t="str">
        <f>VLOOKUP(I1948, Product!$A$2:$H$501,5,FALSE)</f>
        <v>Lopez LLC</v>
      </c>
      <c r="N1948" s="12">
        <f>VLOOKUP(I1948, Product!$A$2:$I$501,8,FALSE)</f>
        <v>103.45</v>
      </c>
      <c r="O1948" s="12">
        <f>VLOOKUP(I1948, Product!$A$2:$I$501,9,FALSE)</f>
        <v>465</v>
      </c>
      <c r="P1948" s="11" t="s">
        <v>1773</v>
      </c>
      <c r="Q1948" s="11" t="str">
        <f>VLOOKUP(P1948,Store_Dim!$A$2:$E$21,2,FALSE)</f>
        <v>Gray Ltd</v>
      </c>
      <c r="R1948" s="11" t="str">
        <f>VLOOKUP(P1948,Store_Dim!$A$2:$E$21,3,FALSE)</f>
        <v>North</v>
      </c>
      <c r="S1948" s="11" t="str">
        <f>VLOOKUP(P1948,Store_Dim!$A$2:$E$21,4,FALSE)</f>
        <v>New Michaelchester</v>
      </c>
      <c r="T1948" s="11" t="str">
        <f>VLOOKUP(P1948,Store_Dim!$A$2:$E$21,5,FALSE)</f>
        <v>Outlet</v>
      </c>
      <c r="U1948" s="11" t="s">
        <v>2776</v>
      </c>
      <c r="V1948" s="14">
        <f>VLOOKUP(Table1[[#This Row],[Sales_ID]],Sales!$A$2:$O$2001,2,FALSE)</f>
        <v>45689</v>
      </c>
      <c r="W1948" s="15">
        <f>VLOOKUP(Table1[[#This Row],[Sales_ID]],Sales!$A$2:$O$2001,12,FALSE)</f>
        <v>4</v>
      </c>
      <c r="X1948" s="16" t="str">
        <f>TEXT(VLOOKUP(Table1[[#This Row],[Sales_ID]],Sales!$A$2:$O$2001,13,FALSE),"₹#,##0")</f>
        <v>₹372</v>
      </c>
      <c r="Y1948" s="51">
        <f>VLOOKUP(Table1[[#This Row],[Sales_ID]],Sales!$A$2:$O$2001,14,FALSE)</f>
        <v>0.19</v>
      </c>
      <c r="Z1948" s="11" t="str">
        <f>VLOOKUP(Table1[[#This Row],[Sales_ID]],Sales!$A$2:$O$2001,10,FALSE)</f>
        <v>Credit Card</v>
      </c>
      <c r="AA1948" s="50">
        <f>VLOOKUP(Table1[[#This Row],[Sales_ID]],Sales!$A$2:$O$2001,15,FALSE)</f>
        <v>1206.6407999999999</v>
      </c>
    </row>
    <row r="1949" spans="1:27" x14ac:dyDescent="0.3">
      <c r="A1949" s="11" t="s">
        <v>517</v>
      </c>
      <c r="B1949" s="11" t="str">
        <f>PROPER(VLOOKUP(A1949,Customer!$A$2:$J$501,9,FALSE))</f>
        <v>Julie Hale</v>
      </c>
      <c r="C1949" s="11" t="str">
        <f>PROPER(VLOOKUP(A1949,Customer!$A$2:$H$501,3,FALSE))</f>
        <v>35</v>
      </c>
      <c r="D1949" s="11" t="str">
        <f>PROPER(VLOOKUP(A1949,Customer!$A$2:$H$501,4,FALSE))</f>
        <v>Female</v>
      </c>
      <c r="E1949" s="11" t="str">
        <f>PROPER(VLOOKUP(A1949,Customer!$A$2:$H$501,5,FALSE))</f>
        <v>Owensview</v>
      </c>
      <c r="F1949" s="11" t="str">
        <f>PROPER(VLOOKUP(A1949,Customer!$A$2:$H$501,6,FALSE))</f>
        <v>Vermont</v>
      </c>
      <c r="G1949" s="11" t="str">
        <f>VLOOKUP(A1949,Customer!$A$2:$H$501,7,FALSE)</f>
        <v>USA</v>
      </c>
      <c r="H1949" s="11" t="str">
        <f>PROPER(VLOOKUP(A1949,Customer!$A$1:$J$501,10,FALSE))</f>
        <v>Gold</v>
      </c>
      <c r="I1949" s="11" t="s">
        <v>1674</v>
      </c>
      <c r="J1949" s="11" t="str">
        <f>VLOOKUP(I1949, Product!$A$2:$H$501, 2,FALSE)</f>
        <v>Organic Sunscreen Lotion</v>
      </c>
      <c r="K1949" s="11" t="str">
        <f>VLOOKUP(I1949,Product!$A$2:$H$501,3,FALSE)</f>
        <v>Beauty</v>
      </c>
      <c r="L1949" s="11" t="str">
        <f>VLOOKUP(I1949, Product!$A$2:$H$501, 4,FALSE)</f>
        <v>Skincare</v>
      </c>
      <c r="M1949" s="11" t="str">
        <f>VLOOKUP(I1949, Product!$A$2:$H$501,5,FALSE)</f>
        <v>Anderson-Riley</v>
      </c>
      <c r="N1949" s="12">
        <f>VLOOKUP(I1949, Product!$A$2:$I$501,8,FALSE)</f>
        <v>266.86</v>
      </c>
      <c r="O1949" s="12">
        <f>VLOOKUP(I1949, Product!$A$2:$I$501,9,FALSE)</f>
        <v>458</v>
      </c>
      <c r="P1949" s="11" t="s">
        <v>1813</v>
      </c>
      <c r="Q1949" s="11" t="str">
        <f>VLOOKUP(P1949,Store_Dim!$A$2:$E$21,2,FALSE)</f>
        <v>Mann-Austin</v>
      </c>
      <c r="R1949" s="11" t="str">
        <f>VLOOKUP(P1949,Store_Dim!$A$2:$E$21,3,FALSE)</f>
        <v>East</v>
      </c>
      <c r="S1949" s="11" t="str">
        <f>VLOOKUP(P1949,Store_Dim!$A$2:$E$21,4,FALSE)</f>
        <v>Vasquezborough</v>
      </c>
      <c r="T1949" s="11" t="str">
        <f>VLOOKUP(P1949,Store_Dim!$A$2:$E$21,5,FALSE)</f>
        <v>Online</v>
      </c>
      <c r="U1949" s="11" t="s">
        <v>2777</v>
      </c>
      <c r="V1949" s="14">
        <f>VLOOKUP(Table1[[#This Row],[Sales_ID]],Sales!$A$2:$O$2001,2,FALSE)</f>
        <v>45699</v>
      </c>
      <c r="W1949" s="15">
        <f>VLOOKUP(Table1[[#This Row],[Sales_ID]],Sales!$A$2:$O$2001,12,FALSE)</f>
        <v>4</v>
      </c>
      <c r="X1949" s="16" t="str">
        <f>TEXT(VLOOKUP(Table1[[#This Row],[Sales_ID]],Sales!$A$2:$O$2001,13,FALSE),"₹#,##0")</f>
        <v>₹286</v>
      </c>
      <c r="Y1949" s="51">
        <f>VLOOKUP(Table1[[#This Row],[Sales_ID]],Sales!$A$2:$O$2001,14,FALSE)</f>
        <v>0.28000000000000003</v>
      </c>
      <c r="Z1949" s="11" t="str">
        <f>VLOOKUP(Table1[[#This Row],[Sales_ID]],Sales!$A$2:$O$2001,10,FALSE)</f>
        <v>PayPal</v>
      </c>
      <c r="AA1949" s="50">
        <f>VLOOKUP(Table1[[#This Row],[Sales_ID]],Sales!$A$2:$O$2001,15,FALSE)</f>
        <v>824.48639999999989</v>
      </c>
    </row>
    <row r="1950" spans="1:27" x14ac:dyDescent="0.3">
      <c r="A1950" s="11" t="s">
        <v>887</v>
      </c>
      <c r="B1950" s="11" t="str">
        <f>PROPER(VLOOKUP(A1950,Customer!$A$2:$J$501,9,FALSE))</f>
        <v>Aaron Luna</v>
      </c>
      <c r="C1950" s="11" t="str">
        <f>PROPER(VLOOKUP(A1950,Customer!$A$2:$H$501,3,FALSE))</f>
        <v>21</v>
      </c>
      <c r="D1950" s="11" t="str">
        <f>PROPER(VLOOKUP(A1950,Customer!$A$2:$H$501,4,FALSE))</f>
        <v>Female</v>
      </c>
      <c r="E1950" s="11" t="str">
        <f>PROPER(VLOOKUP(A1950,Customer!$A$2:$H$501,5,FALSE))</f>
        <v>Gilltown</v>
      </c>
      <c r="F1950" s="11" t="str">
        <f>PROPER(VLOOKUP(A1950,Customer!$A$2:$H$501,6,FALSE))</f>
        <v>Ohio</v>
      </c>
      <c r="G1950" s="11" t="str">
        <f>VLOOKUP(A1950,Customer!$A$2:$H$501,7,FALSE)</f>
        <v>USA</v>
      </c>
      <c r="H1950" s="11" t="str">
        <f>PROPER(VLOOKUP(A1950,Customer!$A$1:$J$501,10,FALSE))</f>
        <v>Bronze</v>
      </c>
      <c r="I1950" s="11" t="s">
        <v>1694</v>
      </c>
      <c r="J1950" s="11" t="str">
        <f>VLOOKUP(I1950, Product!$A$2:$H$501, 2,FALSE)</f>
        <v>Shin Guards – Adult</v>
      </c>
      <c r="K1950" s="11" t="str">
        <f>VLOOKUP(I1950,Product!$A$2:$H$501,3,FALSE)</f>
        <v>Sports</v>
      </c>
      <c r="L1950" s="11" t="str">
        <f>VLOOKUP(I1950, Product!$A$2:$H$501, 4,FALSE)</f>
        <v>Team Sports</v>
      </c>
      <c r="M1950" s="11" t="str">
        <f>VLOOKUP(I1950, Product!$A$2:$H$501,5,FALSE)</f>
        <v>French Ltd</v>
      </c>
      <c r="N1950" s="12">
        <f>VLOOKUP(I1950, Product!$A$2:$I$501,8,FALSE)</f>
        <v>107.06</v>
      </c>
      <c r="O1950" s="12">
        <f>VLOOKUP(I1950, Product!$A$2:$I$501,9,FALSE)</f>
        <v>359</v>
      </c>
      <c r="P1950" s="11" t="s">
        <v>1792</v>
      </c>
      <c r="Q1950" s="11" t="str">
        <f>VLOOKUP(P1950,Store_Dim!$A$2:$E$21,2,FALSE)</f>
        <v>Aguirre-Keller</v>
      </c>
      <c r="R1950" s="11" t="str">
        <f>VLOOKUP(P1950,Store_Dim!$A$2:$E$21,3,FALSE)</f>
        <v>South</v>
      </c>
      <c r="S1950" s="11" t="str">
        <f>VLOOKUP(P1950,Store_Dim!$A$2:$E$21,4,FALSE)</f>
        <v>Lake Michael</v>
      </c>
      <c r="T1950" s="11" t="str">
        <f>VLOOKUP(P1950,Store_Dim!$A$2:$E$21,5,FALSE)</f>
        <v>Online</v>
      </c>
      <c r="U1950" s="11" t="s">
        <v>2778</v>
      </c>
      <c r="V1950" s="14">
        <f>VLOOKUP(Table1[[#This Row],[Sales_ID]],Sales!$A$2:$O$2001,2,FALSE)</f>
        <v>45663</v>
      </c>
      <c r="W1950" s="15">
        <f>VLOOKUP(Table1[[#This Row],[Sales_ID]],Sales!$A$2:$O$2001,12,FALSE)</f>
        <v>3</v>
      </c>
      <c r="X1950" s="16" t="str">
        <f>TEXT(VLOOKUP(Table1[[#This Row],[Sales_ID]],Sales!$A$2:$O$2001,13,FALSE),"₹#,##0")</f>
        <v>₹488</v>
      </c>
      <c r="Y1950" s="51">
        <f>VLOOKUP(Table1[[#This Row],[Sales_ID]],Sales!$A$2:$O$2001,14,FALSE)</f>
        <v>0.27</v>
      </c>
      <c r="Z1950" s="11" t="str">
        <f>VLOOKUP(Table1[[#This Row],[Sales_ID]],Sales!$A$2:$O$2001,10,FALSE)</f>
        <v>COD</v>
      </c>
      <c r="AA1950" s="50">
        <f>VLOOKUP(Table1[[#This Row],[Sales_ID]],Sales!$A$2:$O$2001,15,FALSE)</f>
        <v>1069.5302999999999</v>
      </c>
    </row>
    <row r="1951" spans="1:27" x14ac:dyDescent="0.3">
      <c r="A1951" s="11" t="s">
        <v>1446</v>
      </c>
      <c r="B1951" s="11" t="str">
        <f>PROPER(VLOOKUP(A1951,Customer!$A$2:$J$501,9,FALSE))</f>
        <v>James Foster</v>
      </c>
      <c r="C1951" s="11" t="str">
        <f>PROPER(VLOOKUP(A1951,Customer!$A$2:$H$501,3,FALSE))</f>
        <v>19</v>
      </c>
      <c r="D1951" s="11" t="str">
        <f>PROPER(VLOOKUP(A1951,Customer!$A$2:$H$501,4,FALSE))</f>
        <v>Male</v>
      </c>
      <c r="E1951" s="11" t="str">
        <f>PROPER(VLOOKUP(A1951,Customer!$A$2:$H$501,5,FALSE))</f>
        <v>East Audrey</v>
      </c>
      <c r="F1951" s="11" t="str">
        <f>PROPER(VLOOKUP(A1951,Customer!$A$2:$H$501,6,FALSE))</f>
        <v>Utah</v>
      </c>
      <c r="G1951" s="11" t="str">
        <f>VLOOKUP(A1951,Customer!$A$2:$H$501,7,FALSE)</f>
        <v>USA</v>
      </c>
      <c r="H1951" s="11" t="str">
        <f>PROPER(VLOOKUP(A1951,Customer!$A$1:$J$501,10,FALSE))</f>
        <v>Gold</v>
      </c>
      <c r="I1951" s="11" t="s">
        <v>1722</v>
      </c>
      <c r="J1951" s="11" t="str">
        <f>VLOOKUP(I1951, Product!$A$2:$H$501, 2,FALSE)</f>
        <v>LED Bedside Lamp</v>
      </c>
      <c r="K1951" s="11" t="str">
        <f>VLOOKUP(I1951,Product!$A$2:$H$501,3,FALSE)</f>
        <v>Home</v>
      </c>
      <c r="L1951" s="11" t="str">
        <f>VLOOKUP(I1951, Product!$A$2:$H$501, 4,FALSE)</f>
        <v>Lighting</v>
      </c>
      <c r="M1951" s="11" t="str">
        <f>VLOOKUP(I1951, Product!$A$2:$H$501,5,FALSE)</f>
        <v>Aguilar, Horton and Lewis</v>
      </c>
      <c r="N1951" s="12">
        <f>VLOOKUP(I1951, Product!$A$2:$I$501,8,FALSE)</f>
        <v>371.38</v>
      </c>
      <c r="O1951" s="12">
        <f>VLOOKUP(I1951, Product!$A$2:$I$501,9,FALSE)</f>
        <v>220</v>
      </c>
      <c r="P1951" s="11" t="s">
        <v>1782</v>
      </c>
      <c r="Q1951" s="11" t="str">
        <f>VLOOKUP(P1951,Store_Dim!$A$2:$E$21,2,FALSE)</f>
        <v>Bean, Jones and Park</v>
      </c>
      <c r="R1951" s="11" t="str">
        <f>VLOOKUP(P1951,Store_Dim!$A$2:$E$21,3,FALSE)</f>
        <v>West</v>
      </c>
      <c r="S1951" s="11" t="str">
        <f>VLOOKUP(P1951,Store_Dim!$A$2:$E$21,4,FALSE)</f>
        <v>Thompsonborough</v>
      </c>
      <c r="T1951" s="11" t="str">
        <f>VLOOKUP(P1951,Store_Dim!$A$2:$E$21,5,FALSE)</f>
        <v>Online</v>
      </c>
      <c r="U1951" s="11" t="s">
        <v>2779</v>
      </c>
      <c r="V1951" s="14">
        <f>VLOOKUP(Table1[[#This Row],[Sales_ID]],Sales!$A$2:$O$2001,2,FALSE)</f>
        <v>45377</v>
      </c>
      <c r="W1951" s="15">
        <f>VLOOKUP(Table1[[#This Row],[Sales_ID]],Sales!$A$2:$O$2001,12,FALSE)</f>
        <v>3</v>
      </c>
      <c r="X1951" s="16" t="str">
        <f>TEXT(VLOOKUP(Table1[[#This Row],[Sales_ID]],Sales!$A$2:$O$2001,13,FALSE),"₹#,##0")</f>
        <v>₹663</v>
      </c>
      <c r="Y1951" s="51">
        <f>VLOOKUP(Table1[[#This Row],[Sales_ID]],Sales!$A$2:$O$2001,14,FALSE)</f>
        <v>0.01</v>
      </c>
      <c r="Z1951" s="11" t="str">
        <f>VLOOKUP(Table1[[#This Row],[Sales_ID]],Sales!$A$2:$O$2001,10,FALSE)</f>
        <v>COD</v>
      </c>
      <c r="AA1951" s="50">
        <f>VLOOKUP(Table1[[#This Row],[Sales_ID]],Sales!$A$2:$O$2001,15,FALSE)</f>
        <v>1968.5753999999999</v>
      </c>
    </row>
    <row r="1952" spans="1:27" x14ac:dyDescent="0.3">
      <c r="A1952" s="11" t="s">
        <v>1527</v>
      </c>
      <c r="B1952" s="11" t="str">
        <f>PROPER(VLOOKUP(A1952,Customer!$A$2:$J$501,9,FALSE))</f>
        <v>Sarah Marsh</v>
      </c>
      <c r="C1952" s="11" t="str">
        <f>PROPER(VLOOKUP(A1952,Customer!$A$2:$H$501,3,FALSE))</f>
        <v>47</v>
      </c>
      <c r="D1952" s="11" t="str">
        <f>PROPER(VLOOKUP(A1952,Customer!$A$2:$H$501,4,FALSE))</f>
        <v>Female</v>
      </c>
      <c r="E1952" s="11" t="str">
        <f>PROPER(VLOOKUP(A1952,Customer!$A$2:$H$501,5,FALSE))</f>
        <v>Port William</v>
      </c>
      <c r="F1952" s="11" t="str">
        <f>PROPER(VLOOKUP(A1952,Customer!$A$2:$H$501,6,FALSE))</f>
        <v>New York</v>
      </c>
      <c r="G1952" s="11" t="str">
        <f>VLOOKUP(A1952,Customer!$A$2:$H$501,7,FALSE)</f>
        <v>USA</v>
      </c>
      <c r="H1952" s="11" t="str">
        <f>PROPER(VLOOKUP(A1952,Customer!$A$1:$J$501,10,FALSE))</f>
        <v>Gold</v>
      </c>
      <c r="I1952" s="11" t="s">
        <v>1557</v>
      </c>
      <c r="J1952" s="11" t="str">
        <f>VLOOKUP(I1952, Product!$A$2:$H$501, 2,FALSE)</f>
        <v>Herbal Face Moisturizer</v>
      </c>
      <c r="K1952" s="11" t="str">
        <f>VLOOKUP(I1952,Product!$A$2:$H$501,3,FALSE)</f>
        <v>Beauty</v>
      </c>
      <c r="L1952" s="11" t="str">
        <f>VLOOKUP(I1952, Product!$A$2:$H$501, 4,FALSE)</f>
        <v>Skincare</v>
      </c>
      <c r="M1952" s="11" t="str">
        <f>VLOOKUP(I1952, Product!$A$2:$H$501,5,FALSE)</f>
        <v>Davidson PLC</v>
      </c>
      <c r="N1952" s="12">
        <f>VLOOKUP(I1952, Product!$A$2:$I$501,8,FALSE)</f>
        <v>312.8</v>
      </c>
      <c r="O1952" s="12">
        <f>VLOOKUP(I1952, Product!$A$2:$I$501,9,FALSE)</f>
        <v>350</v>
      </c>
      <c r="P1952" s="11" t="s">
        <v>1804</v>
      </c>
      <c r="Q1952" s="11" t="str">
        <f>VLOOKUP(P1952,Store_Dim!$A$2:$E$21,2,FALSE)</f>
        <v>Frederick-Wright</v>
      </c>
      <c r="R1952" s="11" t="str">
        <f>VLOOKUP(P1952,Store_Dim!$A$2:$E$21,3,FALSE)</f>
        <v>West</v>
      </c>
      <c r="S1952" s="11" t="str">
        <f>VLOOKUP(P1952,Store_Dim!$A$2:$E$21,4,FALSE)</f>
        <v>New Jimmymouth</v>
      </c>
      <c r="T1952" s="11" t="str">
        <f>VLOOKUP(P1952,Store_Dim!$A$2:$E$21,5,FALSE)</f>
        <v>Flagship</v>
      </c>
      <c r="U1952" s="11" t="s">
        <v>2780</v>
      </c>
      <c r="V1952" s="14">
        <f>VLOOKUP(Table1[[#This Row],[Sales_ID]],Sales!$A$2:$O$2001,2,FALSE)</f>
        <v>45412</v>
      </c>
      <c r="W1952" s="15">
        <f>VLOOKUP(Table1[[#This Row],[Sales_ID]],Sales!$A$2:$O$2001,12,FALSE)</f>
        <v>2</v>
      </c>
      <c r="X1952" s="16" t="str">
        <f>TEXT(VLOOKUP(Table1[[#This Row],[Sales_ID]],Sales!$A$2:$O$2001,13,FALSE),"₹#,##0")</f>
        <v>₹824</v>
      </c>
      <c r="Y1952" s="51">
        <f>VLOOKUP(Table1[[#This Row],[Sales_ID]],Sales!$A$2:$O$2001,14,FALSE)</f>
        <v>0.1</v>
      </c>
      <c r="Z1952" s="11" t="str">
        <f>VLOOKUP(Table1[[#This Row],[Sales_ID]],Sales!$A$2:$O$2001,10,FALSE)</f>
        <v>COD</v>
      </c>
      <c r="AA1952" s="50">
        <f>VLOOKUP(Table1[[#This Row],[Sales_ID]],Sales!$A$2:$O$2001,15,FALSE)</f>
        <v>1483.8119999999999</v>
      </c>
    </row>
    <row r="1953" spans="1:27" x14ac:dyDescent="0.3">
      <c r="A1953" s="11" t="s">
        <v>396</v>
      </c>
      <c r="B1953" s="11" t="str">
        <f>PROPER(VLOOKUP(A1953,Customer!$A$2:$J$501,9,FALSE))</f>
        <v>Edward Hall</v>
      </c>
      <c r="C1953" s="11" t="str">
        <f>PROPER(VLOOKUP(A1953,Customer!$A$2:$H$501,3,FALSE))</f>
        <v>51</v>
      </c>
      <c r="D1953" s="11" t="str">
        <f>PROPER(VLOOKUP(A1953,Customer!$A$2:$H$501,4,FALSE))</f>
        <v>Male</v>
      </c>
      <c r="E1953" s="11" t="str">
        <f>PROPER(VLOOKUP(A1953,Customer!$A$2:$H$501,5,FALSE))</f>
        <v>New William</v>
      </c>
      <c r="F1953" s="11" t="str">
        <f>PROPER(VLOOKUP(A1953,Customer!$A$2:$H$501,6,FALSE))</f>
        <v>New Mexico</v>
      </c>
      <c r="G1953" s="11" t="str">
        <f>VLOOKUP(A1953,Customer!$A$2:$H$501,7,FALSE)</f>
        <v>USA</v>
      </c>
      <c r="H1953" s="11" t="str">
        <f>PROPER(VLOOKUP(A1953,Customer!$A$1:$J$501,10,FALSE))</f>
        <v>Gold</v>
      </c>
      <c r="I1953" s="11" t="s">
        <v>1666</v>
      </c>
      <c r="J1953" s="11" t="str">
        <f>VLOOKUP(I1953, Product!$A$2:$H$501, 2,FALSE)</f>
        <v>Men's Hair Styling Gel</v>
      </c>
      <c r="K1953" s="11" t="str">
        <f>VLOOKUP(I1953,Product!$A$2:$H$501,3,FALSE)</f>
        <v>Beauty</v>
      </c>
      <c r="L1953" s="11" t="str">
        <f>VLOOKUP(I1953, Product!$A$2:$H$501, 4,FALSE)</f>
        <v>Haircare</v>
      </c>
      <c r="M1953" s="11" t="str">
        <f>VLOOKUP(I1953, Product!$A$2:$H$501,5,FALSE)</f>
        <v>Cline-Mccarthy</v>
      </c>
      <c r="N1953" s="12">
        <f>VLOOKUP(I1953, Product!$A$2:$I$501,8,FALSE)</f>
        <v>17.309999999999999</v>
      </c>
      <c r="O1953" s="12">
        <f>VLOOKUP(I1953, Product!$A$2:$I$501,9,FALSE)</f>
        <v>399</v>
      </c>
      <c r="P1953" s="11" t="s">
        <v>1782</v>
      </c>
      <c r="Q1953" s="11" t="str">
        <f>VLOOKUP(P1953,Store_Dim!$A$2:$E$21,2,FALSE)</f>
        <v>Bean, Jones and Park</v>
      </c>
      <c r="R1953" s="11" t="str">
        <f>VLOOKUP(P1953,Store_Dim!$A$2:$E$21,3,FALSE)</f>
        <v>West</v>
      </c>
      <c r="S1953" s="11" t="str">
        <f>VLOOKUP(P1953,Store_Dim!$A$2:$E$21,4,FALSE)</f>
        <v>Thompsonborough</v>
      </c>
      <c r="T1953" s="11" t="str">
        <f>VLOOKUP(P1953,Store_Dim!$A$2:$E$21,5,FALSE)</f>
        <v>Online</v>
      </c>
      <c r="U1953" s="11" t="s">
        <v>2781</v>
      </c>
      <c r="V1953" s="14">
        <f>VLOOKUP(Table1[[#This Row],[Sales_ID]],Sales!$A$2:$O$2001,2,FALSE)</f>
        <v>45349</v>
      </c>
      <c r="W1953" s="15">
        <f>VLOOKUP(Table1[[#This Row],[Sales_ID]],Sales!$A$2:$O$2001,12,FALSE)</f>
        <v>1</v>
      </c>
      <c r="X1953" s="16" t="str">
        <f>TEXT(VLOOKUP(Table1[[#This Row],[Sales_ID]],Sales!$A$2:$O$2001,13,FALSE),"₹#,##0")</f>
        <v>₹437</v>
      </c>
      <c r="Y1953" s="51">
        <f>VLOOKUP(Table1[[#This Row],[Sales_ID]],Sales!$A$2:$O$2001,14,FALSE)</f>
        <v>0.21</v>
      </c>
      <c r="Z1953" s="11" t="str">
        <f>VLOOKUP(Table1[[#This Row],[Sales_ID]],Sales!$A$2:$O$2001,10,FALSE)</f>
        <v>Credit Card</v>
      </c>
      <c r="AA1953" s="50">
        <f>VLOOKUP(Table1[[#This Row],[Sales_ID]],Sales!$A$2:$O$2001,15,FALSE)</f>
        <v>345.32479999999998</v>
      </c>
    </row>
    <row r="1954" spans="1:27" x14ac:dyDescent="0.3">
      <c r="A1954" s="11" t="s">
        <v>1118</v>
      </c>
      <c r="B1954" s="11" t="str">
        <f>PROPER(VLOOKUP(A1954,Customer!$A$2:$J$501,9,FALSE))</f>
        <v>Manuel Castillo</v>
      </c>
      <c r="C1954" s="11" t="str">
        <f>PROPER(VLOOKUP(A1954,Customer!$A$2:$H$501,3,FALSE))</f>
        <v>41</v>
      </c>
      <c r="D1954" s="11" t="str">
        <f>PROPER(VLOOKUP(A1954,Customer!$A$2:$H$501,4,FALSE))</f>
        <v>Male</v>
      </c>
      <c r="E1954" s="11" t="str">
        <f>PROPER(VLOOKUP(A1954,Customer!$A$2:$H$501,5,FALSE))</f>
        <v>Nealview</v>
      </c>
      <c r="F1954" s="11" t="str">
        <f>PROPER(VLOOKUP(A1954,Customer!$A$2:$H$501,6,FALSE))</f>
        <v>Tennessee</v>
      </c>
      <c r="G1954" s="11" t="str">
        <f>VLOOKUP(A1954,Customer!$A$2:$H$501,7,FALSE)</f>
        <v>USA</v>
      </c>
      <c r="H1954" s="11" t="str">
        <f>PROPER(VLOOKUP(A1954,Customer!$A$1:$J$501,10,FALSE))</f>
        <v>Gold</v>
      </c>
      <c r="I1954" s="11" t="s">
        <v>1724</v>
      </c>
      <c r="J1954" s="11" t="str">
        <f>VLOOKUP(I1954, Product!$A$2:$H$501, 2,FALSE)</f>
        <v>Sports Wrist Sweatbands</v>
      </c>
      <c r="K1954" s="11" t="str">
        <f>VLOOKUP(I1954,Product!$A$2:$H$501,3,FALSE)</f>
        <v>Sports</v>
      </c>
      <c r="L1954" s="11" t="str">
        <f>VLOOKUP(I1954, Product!$A$2:$H$501, 4,FALSE)</f>
        <v>Accessories</v>
      </c>
      <c r="M1954" s="11" t="str">
        <f>VLOOKUP(I1954, Product!$A$2:$H$501,5,FALSE)</f>
        <v>Olsen-Daniels</v>
      </c>
      <c r="N1954" s="12">
        <f>VLOOKUP(I1954, Product!$A$2:$I$501,8,FALSE)</f>
        <v>131.24</v>
      </c>
      <c r="O1954" s="12">
        <f>VLOOKUP(I1954, Product!$A$2:$I$501,9,FALSE)</f>
        <v>232</v>
      </c>
      <c r="P1954" s="11" t="s">
        <v>1776</v>
      </c>
      <c r="Q1954" s="11" t="str">
        <f>VLOOKUP(P1954,Store_Dim!$A$2:$E$21,2,FALSE)</f>
        <v>Benson-Elliott</v>
      </c>
      <c r="R1954" s="11" t="str">
        <f>VLOOKUP(P1954,Store_Dim!$A$2:$E$21,3,FALSE)</f>
        <v>East</v>
      </c>
      <c r="S1954" s="11" t="str">
        <f>VLOOKUP(P1954,Store_Dim!$A$2:$E$21,4,FALSE)</f>
        <v>Port Josephberg</v>
      </c>
      <c r="T1954" s="11" t="str">
        <f>VLOOKUP(P1954,Store_Dim!$A$2:$E$21,5,FALSE)</f>
        <v>Online</v>
      </c>
      <c r="U1954" s="11" t="s">
        <v>2782</v>
      </c>
      <c r="V1954" s="14">
        <f>VLOOKUP(Table1[[#This Row],[Sales_ID]],Sales!$A$2:$O$2001,2,FALSE)</f>
        <v>45486</v>
      </c>
      <c r="W1954" s="15">
        <f>VLOOKUP(Table1[[#This Row],[Sales_ID]],Sales!$A$2:$O$2001,12,FALSE)</f>
        <v>3</v>
      </c>
      <c r="X1954" s="16" t="str">
        <f>TEXT(VLOOKUP(Table1[[#This Row],[Sales_ID]],Sales!$A$2:$O$2001,13,FALSE),"₹#,##0")</f>
        <v>₹23</v>
      </c>
      <c r="Y1954" s="51">
        <f>VLOOKUP(Table1[[#This Row],[Sales_ID]],Sales!$A$2:$O$2001,14,FALSE)</f>
        <v>0.15</v>
      </c>
      <c r="Z1954" s="11" t="str">
        <f>VLOOKUP(Table1[[#This Row],[Sales_ID]],Sales!$A$2:$O$2001,10,FALSE)</f>
        <v>PayPal</v>
      </c>
      <c r="AA1954" s="50">
        <f>VLOOKUP(Table1[[#This Row],[Sales_ID]],Sales!$A$2:$O$2001,15,FALSE)</f>
        <v>59.593499999999999</v>
      </c>
    </row>
    <row r="1955" spans="1:27" x14ac:dyDescent="0.3">
      <c r="A1955" s="11" t="s">
        <v>616</v>
      </c>
      <c r="B1955" s="11" t="str">
        <f>PROPER(VLOOKUP(A1955,Customer!$A$2:$J$501,9,FALSE))</f>
        <v>Dr. Suzanne Bullock</v>
      </c>
      <c r="C1955" s="11" t="str">
        <f>PROPER(VLOOKUP(A1955,Customer!$A$2:$H$501,3,FALSE))</f>
        <v>60</v>
      </c>
      <c r="D1955" s="11" t="str">
        <f>PROPER(VLOOKUP(A1955,Customer!$A$2:$H$501,4,FALSE))</f>
        <v>Female</v>
      </c>
      <c r="E1955" s="11" t="str">
        <f>PROPER(VLOOKUP(A1955,Customer!$A$2:$H$501,5,FALSE))</f>
        <v>Lake Blaketon</v>
      </c>
      <c r="F1955" s="11" t="str">
        <f>PROPER(VLOOKUP(A1955,Customer!$A$2:$H$501,6,FALSE))</f>
        <v>Alabama</v>
      </c>
      <c r="G1955" s="11" t="str">
        <f>VLOOKUP(A1955,Customer!$A$2:$H$501,7,FALSE)</f>
        <v>USA</v>
      </c>
      <c r="H1955" s="11" t="str">
        <f>PROPER(VLOOKUP(A1955,Customer!$A$1:$J$501,10,FALSE))</f>
        <v>Platinum</v>
      </c>
      <c r="I1955" s="11" t="s">
        <v>1620</v>
      </c>
      <c r="J1955" s="11" t="str">
        <f>VLOOKUP(I1955, Product!$A$2:$H$501, 2,FALSE)</f>
        <v>Women's Summer Dress</v>
      </c>
      <c r="K1955" s="11" t="str">
        <f>VLOOKUP(I1955,Product!$A$2:$H$501,3,FALSE)</f>
        <v>Clothing</v>
      </c>
      <c r="L1955" s="11" t="str">
        <f>VLOOKUP(I1955, Product!$A$2:$H$501, 4,FALSE)</f>
        <v>Tops</v>
      </c>
      <c r="M1955" s="11" t="str">
        <f>VLOOKUP(I1955, Product!$A$2:$H$501,5,FALSE)</f>
        <v>Smith-Mills</v>
      </c>
      <c r="N1955" s="12">
        <f>VLOOKUP(I1955, Product!$A$2:$I$501,8,FALSE)</f>
        <v>223.43</v>
      </c>
      <c r="O1955" s="12">
        <f>VLOOKUP(I1955, Product!$A$2:$I$501,9,FALSE)</f>
        <v>154</v>
      </c>
      <c r="P1955" s="11" t="s">
        <v>1782</v>
      </c>
      <c r="Q1955" s="11" t="str">
        <f>VLOOKUP(P1955,Store_Dim!$A$2:$E$21,2,FALSE)</f>
        <v>Bean, Jones and Park</v>
      </c>
      <c r="R1955" s="11" t="str">
        <f>VLOOKUP(P1955,Store_Dim!$A$2:$E$21,3,FALSE)</f>
        <v>West</v>
      </c>
      <c r="S1955" s="11" t="str">
        <f>VLOOKUP(P1955,Store_Dim!$A$2:$E$21,4,FALSE)</f>
        <v>Thompsonborough</v>
      </c>
      <c r="T1955" s="11" t="str">
        <f>VLOOKUP(P1955,Store_Dim!$A$2:$E$21,5,FALSE)</f>
        <v>Online</v>
      </c>
      <c r="U1955" s="11" t="s">
        <v>2783</v>
      </c>
      <c r="V1955" s="14">
        <f>VLOOKUP(Table1[[#This Row],[Sales_ID]],Sales!$A$2:$O$2001,2,FALSE)</f>
        <v>45761</v>
      </c>
      <c r="W1955" s="15">
        <f>VLOOKUP(Table1[[#This Row],[Sales_ID]],Sales!$A$2:$O$2001,12,FALSE)</f>
        <v>1</v>
      </c>
      <c r="X1955" s="16" t="str">
        <f>TEXT(VLOOKUP(Table1[[#This Row],[Sales_ID]],Sales!$A$2:$O$2001,13,FALSE),"₹#,##0")</f>
        <v>₹580</v>
      </c>
      <c r="Y1955" s="51">
        <f>VLOOKUP(Table1[[#This Row],[Sales_ID]],Sales!$A$2:$O$2001,14,FALSE)</f>
        <v>0.02</v>
      </c>
      <c r="Z1955" s="11" t="str">
        <f>VLOOKUP(Table1[[#This Row],[Sales_ID]],Sales!$A$2:$O$2001,10,FALSE)</f>
        <v>Credit Card</v>
      </c>
      <c r="AA1955" s="50">
        <f>VLOOKUP(Table1[[#This Row],[Sales_ID]],Sales!$A$2:$O$2001,15,FALSE)</f>
        <v>568.09620000000007</v>
      </c>
    </row>
    <row r="1956" spans="1:27" x14ac:dyDescent="0.3">
      <c r="A1956" s="11" t="s">
        <v>1334</v>
      </c>
      <c r="B1956" s="11" t="str">
        <f>PROPER(VLOOKUP(A1956,Customer!$A$2:$J$501,9,FALSE))</f>
        <v>Kimberly Roberts</v>
      </c>
      <c r="C1956" s="11" t="str">
        <f>PROPER(VLOOKUP(A1956,Customer!$A$2:$H$501,3,FALSE))</f>
        <v>36</v>
      </c>
      <c r="D1956" s="11" t="str">
        <f>PROPER(VLOOKUP(A1956,Customer!$A$2:$H$501,4,FALSE))</f>
        <v>Female</v>
      </c>
      <c r="E1956" s="11" t="str">
        <f>PROPER(VLOOKUP(A1956,Customer!$A$2:$H$501,5,FALSE))</f>
        <v>Josephchester</v>
      </c>
      <c r="F1956" s="11" t="str">
        <f>PROPER(VLOOKUP(A1956,Customer!$A$2:$H$501,6,FALSE))</f>
        <v>New Jersey</v>
      </c>
      <c r="G1956" s="11" t="str">
        <f>VLOOKUP(A1956,Customer!$A$2:$H$501,7,FALSE)</f>
        <v>USA</v>
      </c>
      <c r="H1956" s="11" t="str">
        <f>PROPER(VLOOKUP(A1956,Customer!$A$1:$J$501,10,FALSE))</f>
        <v>Gold</v>
      </c>
      <c r="I1956" s="11" t="s">
        <v>1704</v>
      </c>
      <c r="J1956" s="11" t="str">
        <f>VLOOKUP(I1956, Product!$A$2:$H$501, 2,FALSE)</f>
        <v>Essential Oil Diffuser</v>
      </c>
      <c r="K1956" s="11" t="str">
        <f>VLOOKUP(I1956,Product!$A$2:$H$501,3,FALSE)</f>
        <v>Home</v>
      </c>
      <c r="L1956" s="11" t="str">
        <f>VLOOKUP(I1956, Product!$A$2:$H$501, 4,FALSE)</f>
        <v>Decor</v>
      </c>
      <c r="M1956" s="11" t="str">
        <f>VLOOKUP(I1956, Product!$A$2:$H$501,5,FALSE)</f>
        <v>Hernandez Inc</v>
      </c>
      <c r="N1956" s="12">
        <f>VLOOKUP(I1956, Product!$A$2:$I$501,8,FALSE)</f>
        <v>325.26</v>
      </c>
      <c r="O1956" s="12">
        <f>VLOOKUP(I1956, Product!$A$2:$I$501,9,FALSE)</f>
        <v>400</v>
      </c>
      <c r="P1956" s="11" t="s">
        <v>1799</v>
      </c>
      <c r="Q1956" s="11" t="str">
        <f>VLOOKUP(P1956,Store_Dim!$A$2:$E$21,2,FALSE)</f>
        <v>Mcdonald Inc</v>
      </c>
      <c r="R1956" s="11" t="str">
        <f>VLOOKUP(P1956,Store_Dim!$A$2:$E$21,3,FALSE)</f>
        <v>South</v>
      </c>
      <c r="S1956" s="11" t="str">
        <f>VLOOKUP(P1956,Store_Dim!$A$2:$E$21,4,FALSE)</f>
        <v>Christopherland</v>
      </c>
      <c r="T1956" s="11" t="str">
        <f>VLOOKUP(P1956,Store_Dim!$A$2:$E$21,5,FALSE)</f>
        <v>Outlet</v>
      </c>
      <c r="U1956" s="11" t="s">
        <v>2784</v>
      </c>
      <c r="V1956" s="14">
        <f>VLOOKUP(Table1[[#This Row],[Sales_ID]],Sales!$A$2:$O$2001,2,FALSE)</f>
        <v>45639</v>
      </c>
      <c r="W1956" s="15">
        <f>VLOOKUP(Table1[[#This Row],[Sales_ID]],Sales!$A$2:$O$2001,12,FALSE)</f>
        <v>3</v>
      </c>
      <c r="X1956" s="16" t="str">
        <f>TEXT(VLOOKUP(Table1[[#This Row],[Sales_ID]],Sales!$A$2:$O$2001,13,FALSE),"₹#,##0")</f>
        <v>₹241</v>
      </c>
      <c r="Y1956" s="51">
        <f>VLOOKUP(Table1[[#This Row],[Sales_ID]],Sales!$A$2:$O$2001,14,FALSE)</f>
        <v>7.0000000000000007E-2</v>
      </c>
      <c r="Z1956" s="11" t="str">
        <f>VLOOKUP(Table1[[#This Row],[Sales_ID]],Sales!$A$2:$O$2001,10,FALSE)</f>
        <v>Credit Card</v>
      </c>
      <c r="AA1956" s="50">
        <f>VLOOKUP(Table1[[#This Row],[Sales_ID]],Sales!$A$2:$O$2001,15,FALSE)</f>
        <v>671.02289999999994</v>
      </c>
    </row>
    <row r="1957" spans="1:27" x14ac:dyDescent="0.3">
      <c r="A1957" s="11" t="s">
        <v>1193</v>
      </c>
      <c r="B1957" s="11" t="str">
        <f>PROPER(VLOOKUP(A1957,Customer!$A$2:$J$501,9,FALSE))</f>
        <v>Martha Brown</v>
      </c>
      <c r="C1957" s="11" t="str">
        <f>PROPER(VLOOKUP(A1957,Customer!$A$2:$H$501,3,FALSE))</f>
        <v>20</v>
      </c>
      <c r="D1957" s="11" t="str">
        <f>PROPER(VLOOKUP(A1957,Customer!$A$2:$H$501,4,FALSE))</f>
        <v>Female</v>
      </c>
      <c r="E1957" s="11" t="str">
        <f>PROPER(VLOOKUP(A1957,Customer!$A$2:$H$501,5,FALSE))</f>
        <v>Novakstad</v>
      </c>
      <c r="F1957" s="11" t="str">
        <f>PROPER(VLOOKUP(A1957,Customer!$A$2:$H$501,6,FALSE))</f>
        <v>California</v>
      </c>
      <c r="G1957" s="11" t="str">
        <f>VLOOKUP(A1957,Customer!$A$2:$H$501,7,FALSE)</f>
        <v>USA</v>
      </c>
      <c r="H1957" s="11" t="str">
        <f>PROPER(VLOOKUP(A1957,Customer!$A$1:$J$501,10,FALSE))</f>
        <v>Gold</v>
      </c>
      <c r="I1957" s="11" t="s">
        <v>1598</v>
      </c>
      <c r="J1957" s="11" t="str">
        <f>VLOOKUP(I1957, Product!$A$2:$H$501, 2,FALSE)</f>
        <v>Women's Scarf Set</v>
      </c>
      <c r="K1957" s="11" t="str">
        <f>VLOOKUP(I1957,Product!$A$2:$H$501,3,FALSE)</f>
        <v>Clothing</v>
      </c>
      <c r="L1957" s="11" t="str">
        <f>VLOOKUP(I1957, Product!$A$2:$H$501, 4,FALSE)</f>
        <v>Accessories</v>
      </c>
      <c r="M1957" s="11" t="str">
        <f>VLOOKUP(I1957, Product!$A$2:$H$501,5,FALSE)</f>
        <v>Brown and Sons</v>
      </c>
      <c r="N1957" s="12">
        <f>VLOOKUP(I1957, Product!$A$2:$I$501,8,FALSE)</f>
        <v>174.02</v>
      </c>
      <c r="O1957" s="12">
        <f>VLOOKUP(I1957, Product!$A$2:$I$501,9,FALSE)</f>
        <v>268</v>
      </c>
      <c r="P1957" s="11" t="s">
        <v>1799</v>
      </c>
      <c r="Q1957" s="11" t="str">
        <f>VLOOKUP(P1957,Store_Dim!$A$2:$E$21,2,FALSE)</f>
        <v>Mcdonald Inc</v>
      </c>
      <c r="R1957" s="11" t="str">
        <f>VLOOKUP(P1957,Store_Dim!$A$2:$E$21,3,FALSE)</f>
        <v>South</v>
      </c>
      <c r="S1957" s="11" t="str">
        <f>VLOOKUP(P1957,Store_Dim!$A$2:$E$21,4,FALSE)</f>
        <v>Christopherland</v>
      </c>
      <c r="T1957" s="11" t="str">
        <f>VLOOKUP(P1957,Store_Dim!$A$2:$E$21,5,FALSE)</f>
        <v>Outlet</v>
      </c>
      <c r="U1957" s="11" t="s">
        <v>2785</v>
      </c>
      <c r="V1957" s="14">
        <f>VLOOKUP(Table1[[#This Row],[Sales_ID]],Sales!$A$2:$O$2001,2,FALSE)</f>
        <v>45893</v>
      </c>
      <c r="W1957" s="15">
        <f>VLOOKUP(Table1[[#This Row],[Sales_ID]],Sales!$A$2:$O$2001,12,FALSE)</f>
        <v>2</v>
      </c>
      <c r="X1957" s="16" t="str">
        <f>TEXT(VLOOKUP(Table1[[#This Row],[Sales_ID]],Sales!$A$2:$O$2001,13,FALSE),"₹#,##0")</f>
        <v>₹855</v>
      </c>
      <c r="Y1957" s="51">
        <f>VLOOKUP(Table1[[#This Row],[Sales_ID]],Sales!$A$2:$O$2001,14,FALSE)</f>
        <v>0.08</v>
      </c>
      <c r="Z1957" s="11" t="str">
        <f>VLOOKUP(Table1[[#This Row],[Sales_ID]],Sales!$A$2:$O$2001,10,FALSE)</f>
        <v>COD</v>
      </c>
      <c r="AA1957" s="50">
        <f>VLOOKUP(Table1[[#This Row],[Sales_ID]],Sales!$A$2:$O$2001,15,FALSE)</f>
        <v>1573.9359999999999</v>
      </c>
    </row>
    <row r="1958" spans="1:27" x14ac:dyDescent="0.3">
      <c r="A1958" s="11" t="s">
        <v>782</v>
      </c>
      <c r="B1958" s="11" t="str">
        <f>PROPER(VLOOKUP(A1958,Customer!$A$2:$J$501,9,FALSE))</f>
        <v>Nancy Page</v>
      </c>
      <c r="C1958" s="11" t="str">
        <f>PROPER(VLOOKUP(A1958,Customer!$A$2:$H$501,3,FALSE))</f>
        <v>19</v>
      </c>
      <c r="D1958" s="11" t="str">
        <f>PROPER(VLOOKUP(A1958,Customer!$A$2:$H$501,4,FALSE))</f>
        <v>Male</v>
      </c>
      <c r="E1958" s="11" t="str">
        <f>PROPER(VLOOKUP(A1958,Customer!$A$2:$H$501,5,FALSE))</f>
        <v>West Julia</v>
      </c>
      <c r="F1958" s="11" t="str">
        <f>PROPER(VLOOKUP(A1958,Customer!$A$2:$H$501,6,FALSE))</f>
        <v>Utah</v>
      </c>
      <c r="G1958" s="11" t="str">
        <f>VLOOKUP(A1958,Customer!$A$2:$H$501,7,FALSE)</f>
        <v>USA</v>
      </c>
      <c r="H1958" s="11" t="str">
        <f>PROPER(VLOOKUP(A1958,Customer!$A$1:$J$501,10,FALSE))</f>
        <v>Bronze</v>
      </c>
      <c r="I1958" s="11" t="s">
        <v>1648</v>
      </c>
      <c r="J1958" s="11" t="str">
        <f>VLOOKUP(I1958, Product!$A$2:$H$501, 2,FALSE)</f>
        <v>Boxing Hand Wraps</v>
      </c>
      <c r="K1958" s="11" t="str">
        <f>VLOOKUP(I1958,Product!$A$2:$H$501,3,FALSE)</f>
        <v>Sports</v>
      </c>
      <c r="L1958" s="11" t="str">
        <f>VLOOKUP(I1958, Product!$A$2:$H$501, 4,FALSE)</f>
        <v>Fitness</v>
      </c>
      <c r="M1958" s="11" t="str">
        <f>VLOOKUP(I1958, Product!$A$2:$H$501,5,FALSE)</f>
        <v>Smith-King</v>
      </c>
      <c r="N1958" s="12">
        <f>VLOOKUP(I1958, Product!$A$2:$I$501,8,FALSE)</f>
        <v>190.29</v>
      </c>
      <c r="O1958" s="12">
        <f>VLOOKUP(I1958, Product!$A$2:$I$501,9,FALSE)</f>
        <v>260</v>
      </c>
      <c r="P1958" s="11" t="s">
        <v>1789</v>
      </c>
      <c r="Q1958" s="11" t="str">
        <f>VLOOKUP(P1958,Store_Dim!$A$2:$E$21,2,FALSE)</f>
        <v>Hill, Wagner and Ballard</v>
      </c>
      <c r="R1958" s="11" t="str">
        <f>VLOOKUP(P1958,Store_Dim!$A$2:$E$21,3,FALSE)</f>
        <v>East</v>
      </c>
      <c r="S1958" s="11" t="str">
        <f>VLOOKUP(P1958,Store_Dim!$A$2:$E$21,4,FALSE)</f>
        <v>East Davidville</v>
      </c>
      <c r="T1958" s="11" t="str">
        <f>VLOOKUP(P1958,Store_Dim!$A$2:$E$21,5,FALSE)</f>
        <v>Online</v>
      </c>
      <c r="U1958" s="11" t="s">
        <v>1922</v>
      </c>
      <c r="V1958" s="14">
        <f>VLOOKUP(Table1[[#This Row],[Sales_ID]],Sales!$A$2:$O$2001,2,FALSE)</f>
        <v>45523</v>
      </c>
      <c r="W1958" s="15">
        <f>VLOOKUP(Table1[[#This Row],[Sales_ID]],Sales!$A$2:$O$2001,12,FALSE)</f>
        <v>1</v>
      </c>
      <c r="X1958" s="16" t="str">
        <f>TEXT(VLOOKUP(Table1[[#This Row],[Sales_ID]],Sales!$A$2:$O$2001,13,FALSE),"₹#,##0")</f>
        <v>₹843</v>
      </c>
      <c r="Y1958" s="51">
        <f>VLOOKUP(Table1[[#This Row],[Sales_ID]],Sales!$A$2:$O$2001,14,FALSE)</f>
        <v>0.06</v>
      </c>
      <c r="Z1958" s="11" t="str">
        <f>VLOOKUP(Table1[[#This Row],[Sales_ID]],Sales!$A$2:$O$2001,10,FALSE)</f>
        <v>COD</v>
      </c>
      <c r="AA1958" s="50">
        <f>VLOOKUP(Table1[[#This Row],[Sales_ID]],Sales!$A$2:$O$2001,15,FALSE)</f>
        <v>792.32599999999991</v>
      </c>
    </row>
    <row r="1959" spans="1:27" x14ac:dyDescent="0.3">
      <c r="A1959" s="11" t="s">
        <v>40</v>
      </c>
      <c r="B1959" s="11" t="str">
        <f>PROPER(VLOOKUP(A1959,Customer!$A$2:$J$501,9,FALSE))</f>
        <v>Daniel Boyd</v>
      </c>
      <c r="C1959" s="11" t="str">
        <f>PROPER(VLOOKUP(A1959,Customer!$A$2:$H$501,3,FALSE))</f>
        <v>29</v>
      </c>
      <c r="D1959" s="11" t="str">
        <f>PROPER(VLOOKUP(A1959,Customer!$A$2:$H$501,4,FALSE))</f>
        <v>Female</v>
      </c>
      <c r="E1959" s="11" t="str">
        <f>PROPER(VLOOKUP(A1959,Customer!$A$2:$H$501,5,FALSE))</f>
        <v>West Pamelafurt</v>
      </c>
      <c r="F1959" s="11" t="str">
        <f>PROPER(VLOOKUP(A1959,Customer!$A$2:$H$501,6,FALSE))</f>
        <v>West Virginia</v>
      </c>
      <c r="G1959" s="11" t="str">
        <f>VLOOKUP(A1959,Customer!$A$2:$H$501,7,FALSE)</f>
        <v>USA</v>
      </c>
      <c r="H1959" s="11" t="str">
        <f>PROPER(VLOOKUP(A1959,Customer!$A$1:$J$501,10,FALSE))</f>
        <v>Bronze</v>
      </c>
      <c r="I1959" s="11" t="s">
        <v>1728</v>
      </c>
      <c r="J1959" s="11" t="str">
        <f>VLOOKUP(I1959, Product!$A$2:$H$501, 2,FALSE)</f>
        <v>Gaming Mouse Pad XL</v>
      </c>
      <c r="K1959" s="11" t="str">
        <f>VLOOKUP(I1959,Product!$A$2:$H$501,3,FALSE)</f>
        <v>Electronics</v>
      </c>
      <c r="L1959" s="11" t="str">
        <f>VLOOKUP(I1959, Product!$A$2:$H$501, 4,FALSE)</f>
        <v>Accessories</v>
      </c>
      <c r="M1959" s="11" t="str">
        <f>VLOOKUP(I1959, Product!$A$2:$H$501,5,FALSE)</f>
        <v>Sharp, Taylor and Rodriguez</v>
      </c>
      <c r="N1959" s="12">
        <f>VLOOKUP(I1959, Product!$A$2:$I$501,8,FALSE)</f>
        <v>340.14</v>
      </c>
      <c r="O1959" s="12">
        <f>VLOOKUP(I1959, Product!$A$2:$I$501,9,FALSE)</f>
        <v>361</v>
      </c>
      <c r="P1959" s="11" t="s">
        <v>1779</v>
      </c>
      <c r="Q1959" s="11" t="str">
        <f>VLOOKUP(P1959,Store_Dim!$A$2:$E$21,2,FALSE)</f>
        <v>Martinez-Mullins</v>
      </c>
      <c r="R1959" s="11" t="str">
        <f>VLOOKUP(P1959,Store_Dim!$A$2:$E$21,3,FALSE)</f>
        <v>South</v>
      </c>
      <c r="S1959" s="11" t="str">
        <f>VLOOKUP(P1959,Store_Dim!$A$2:$E$21,4,FALSE)</f>
        <v>Williamsfurt</v>
      </c>
      <c r="T1959" s="11" t="str">
        <f>VLOOKUP(P1959,Store_Dim!$A$2:$E$21,5,FALSE)</f>
        <v>Online</v>
      </c>
      <c r="U1959" s="11" t="s">
        <v>2786</v>
      </c>
      <c r="V1959" s="14">
        <f>VLOOKUP(Table1[[#This Row],[Sales_ID]],Sales!$A$2:$O$2001,2,FALSE)</f>
        <v>45227</v>
      </c>
      <c r="W1959" s="15">
        <f>VLOOKUP(Table1[[#This Row],[Sales_ID]],Sales!$A$2:$O$2001,12,FALSE)</f>
        <v>1</v>
      </c>
      <c r="X1959" s="16" t="str">
        <f>TEXT(VLOOKUP(Table1[[#This Row],[Sales_ID]],Sales!$A$2:$O$2001,13,FALSE),"₹#,##0")</f>
        <v>₹537</v>
      </c>
      <c r="Y1959" s="51">
        <f>VLOOKUP(Table1[[#This Row],[Sales_ID]],Sales!$A$2:$O$2001,14,FALSE)</f>
        <v>0.09</v>
      </c>
      <c r="Z1959" s="11" t="str">
        <f>VLOOKUP(Table1[[#This Row],[Sales_ID]],Sales!$A$2:$O$2001,10,FALSE)</f>
        <v>Credit Card</v>
      </c>
      <c r="AA1959" s="50">
        <f>VLOOKUP(Table1[[#This Row],[Sales_ID]],Sales!$A$2:$O$2001,15,FALSE)</f>
        <v>488.90660000000003</v>
      </c>
    </row>
    <row r="1960" spans="1:27" x14ac:dyDescent="0.3">
      <c r="A1960" s="11" t="s">
        <v>1199</v>
      </c>
      <c r="B1960" s="11" t="str">
        <f>PROPER(VLOOKUP(A1960,Customer!$A$2:$J$501,9,FALSE))</f>
        <v>Andrew Mason</v>
      </c>
      <c r="C1960" s="11" t="str">
        <f>PROPER(VLOOKUP(A1960,Customer!$A$2:$H$501,3,FALSE))</f>
        <v>52</v>
      </c>
      <c r="D1960" s="11" t="str">
        <f>PROPER(VLOOKUP(A1960,Customer!$A$2:$H$501,4,FALSE))</f>
        <v>Female</v>
      </c>
      <c r="E1960" s="11" t="str">
        <f>PROPER(VLOOKUP(A1960,Customer!$A$2:$H$501,5,FALSE))</f>
        <v>North Michael</v>
      </c>
      <c r="F1960" s="11" t="str">
        <f>PROPER(VLOOKUP(A1960,Customer!$A$2:$H$501,6,FALSE))</f>
        <v>Iowa</v>
      </c>
      <c r="G1960" s="11" t="str">
        <f>VLOOKUP(A1960,Customer!$A$2:$H$501,7,FALSE)</f>
        <v>USA</v>
      </c>
      <c r="H1960" s="11" t="str">
        <f>PROPER(VLOOKUP(A1960,Customer!$A$1:$J$501,10,FALSE))</f>
        <v>Bronze</v>
      </c>
      <c r="I1960" s="11" t="s">
        <v>1650</v>
      </c>
      <c r="J1960" s="11" t="str">
        <f>VLOOKUP(I1960, Product!$A$2:$H$501, 2,FALSE)</f>
        <v>HDMI Cable – 2m</v>
      </c>
      <c r="K1960" s="11" t="str">
        <f>VLOOKUP(I1960,Product!$A$2:$H$501,3,FALSE)</f>
        <v>Electronics</v>
      </c>
      <c r="L1960" s="11" t="str">
        <f>VLOOKUP(I1960, Product!$A$2:$H$501, 4,FALSE)</f>
        <v>Accessories</v>
      </c>
      <c r="M1960" s="11" t="str">
        <f>VLOOKUP(I1960, Product!$A$2:$H$501,5,FALSE)</f>
        <v>Bautista, Green and Hale</v>
      </c>
      <c r="N1960" s="12">
        <f>VLOOKUP(I1960, Product!$A$2:$I$501,8,FALSE)</f>
        <v>88.49</v>
      </c>
      <c r="O1960" s="12">
        <f>VLOOKUP(I1960, Product!$A$2:$I$501,9,FALSE)</f>
        <v>246</v>
      </c>
      <c r="P1960" s="11" t="s">
        <v>1789</v>
      </c>
      <c r="Q1960" s="11" t="str">
        <f>VLOOKUP(P1960,Store_Dim!$A$2:$E$21,2,FALSE)</f>
        <v>Hill, Wagner and Ballard</v>
      </c>
      <c r="R1960" s="11" t="str">
        <f>VLOOKUP(P1960,Store_Dim!$A$2:$E$21,3,FALSE)</f>
        <v>East</v>
      </c>
      <c r="S1960" s="11" t="str">
        <f>VLOOKUP(P1960,Store_Dim!$A$2:$E$21,4,FALSE)</f>
        <v>East Davidville</v>
      </c>
      <c r="T1960" s="11" t="str">
        <f>VLOOKUP(P1960,Store_Dim!$A$2:$E$21,5,FALSE)</f>
        <v>Online</v>
      </c>
      <c r="U1960" s="11" t="s">
        <v>2787</v>
      </c>
      <c r="V1960" s="14">
        <f>VLOOKUP(Table1[[#This Row],[Sales_ID]],Sales!$A$2:$O$2001,2,FALSE)</f>
        <v>45637</v>
      </c>
      <c r="W1960" s="15">
        <f>VLOOKUP(Table1[[#This Row],[Sales_ID]],Sales!$A$2:$O$2001,12,FALSE)</f>
        <v>3</v>
      </c>
      <c r="X1960" s="16" t="str">
        <f>TEXT(VLOOKUP(Table1[[#This Row],[Sales_ID]],Sales!$A$2:$O$2001,13,FALSE),"₹#,##0")</f>
        <v>₹918</v>
      </c>
      <c r="Y1960" s="51">
        <f>VLOOKUP(Table1[[#This Row],[Sales_ID]],Sales!$A$2:$O$2001,14,FALSE)</f>
        <v>0.17</v>
      </c>
      <c r="Z1960" s="11" t="str">
        <f>VLOOKUP(Table1[[#This Row],[Sales_ID]],Sales!$A$2:$O$2001,10,FALSE)</f>
        <v>COD</v>
      </c>
      <c r="AA1960" s="50">
        <f>VLOOKUP(Table1[[#This Row],[Sales_ID]],Sales!$A$2:$O$2001,15,FALSE)</f>
        <v>2286.4674</v>
      </c>
    </row>
    <row r="1961" spans="1:27" x14ac:dyDescent="0.3">
      <c r="A1961" s="11" t="s">
        <v>341</v>
      </c>
      <c r="B1961" s="11" t="str">
        <f>PROPER(VLOOKUP(A1961,Customer!$A$2:$J$501,9,FALSE))</f>
        <v>Amy Fowler</v>
      </c>
      <c r="C1961" s="11" t="str">
        <f>PROPER(VLOOKUP(A1961,Customer!$A$2:$H$501,3,FALSE))</f>
        <v>62</v>
      </c>
      <c r="D1961" s="11" t="str">
        <f>PROPER(VLOOKUP(A1961,Customer!$A$2:$H$501,4,FALSE))</f>
        <v>Female</v>
      </c>
      <c r="E1961" s="11" t="str">
        <f>PROPER(VLOOKUP(A1961,Customer!$A$2:$H$501,5,FALSE))</f>
        <v>West Bobbyshire</v>
      </c>
      <c r="F1961" s="11" t="str">
        <f>PROPER(VLOOKUP(A1961,Customer!$A$2:$H$501,6,FALSE))</f>
        <v>New York</v>
      </c>
      <c r="G1961" s="11" t="str">
        <f>VLOOKUP(A1961,Customer!$A$2:$H$501,7,FALSE)</f>
        <v>USA</v>
      </c>
      <c r="H1961" s="11" t="str">
        <f>PROPER(VLOOKUP(A1961,Customer!$A$1:$J$501,10,FALSE))</f>
        <v>Platinum</v>
      </c>
      <c r="I1961" s="11" t="s">
        <v>1557</v>
      </c>
      <c r="J1961" s="11" t="str">
        <f>VLOOKUP(I1961, Product!$A$2:$H$501, 2,FALSE)</f>
        <v>Herbal Face Moisturizer</v>
      </c>
      <c r="K1961" s="11" t="str">
        <f>VLOOKUP(I1961,Product!$A$2:$H$501,3,FALSE)</f>
        <v>Beauty</v>
      </c>
      <c r="L1961" s="11" t="str">
        <f>VLOOKUP(I1961, Product!$A$2:$H$501, 4,FALSE)</f>
        <v>Skincare</v>
      </c>
      <c r="M1961" s="11" t="str">
        <f>VLOOKUP(I1961, Product!$A$2:$H$501,5,FALSE)</f>
        <v>Davidson PLC</v>
      </c>
      <c r="N1961" s="12">
        <f>VLOOKUP(I1961, Product!$A$2:$I$501,8,FALSE)</f>
        <v>312.8</v>
      </c>
      <c r="O1961" s="12">
        <f>VLOOKUP(I1961, Product!$A$2:$I$501,9,FALSE)</f>
        <v>350</v>
      </c>
      <c r="P1961" s="11" t="s">
        <v>1786</v>
      </c>
      <c r="Q1961" s="11" t="str">
        <f>VLOOKUP(P1961,Store_Dim!$A$2:$E$21,2,FALSE)</f>
        <v>Moore, Padilla and Butler</v>
      </c>
      <c r="R1961" s="11" t="str">
        <f>VLOOKUP(P1961,Store_Dim!$A$2:$E$21,3,FALSE)</f>
        <v>South</v>
      </c>
      <c r="S1961" s="11" t="str">
        <f>VLOOKUP(P1961,Store_Dim!$A$2:$E$21,4,FALSE)</f>
        <v>East Johnstad</v>
      </c>
      <c r="T1961" s="11" t="str">
        <f>VLOOKUP(P1961,Store_Dim!$A$2:$E$21,5,FALSE)</f>
        <v>Flagship</v>
      </c>
      <c r="U1961" s="11" t="s">
        <v>2788</v>
      </c>
      <c r="V1961" s="14">
        <f>VLOOKUP(Table1[[#This Row],[Sales_ID]],Sales!$A$2:$O$2001,2,FALSE)</f>
        <v>45472</v>
      </c>
      <c r="W1961" s="15">
        <f>VLOOKUP(Table1[[#This Row],[Sales_ID]],Sales!$A$2:$O$2001,12,FALSE)</f>
        <v>4</v>
      </c>
      <c r="X1961" s="16" t="str">
        <f>TEXT(VLOOKUP(Table1[[#This Row],[Sales_ID]],Sales!$A$2:$O$2001,13,FALSE),"₹#,##0")</f>
        <v>₹580</v>
      </c>
      <c r="Y1961" s="51">
        <f>VLOOKUP(Table1[[#This Row],[Sales_ID]],Sales!$A$2:$O$2001,14,FALSE)</f>
        <v>0.18</v>
      </c>
      <c r="Z1961" s="11" t="str">
        <f>VLOOKUP(Table1[[#This Row],[Sales_ID]],Sales!$A$2:$O$2001,10,FALSE)</f>
        <v>PayPal</v>
      </c>
      <c r="AA1961" s="50">
        <f>VLOOKUP(Table1[[#This Row],[Sales_ID]],Sales!$A$2:$O$2001,15,FALSE)</f>
        <v>1901.4159999999999</v>
      </c>
    </row>
    <row r="1962" spans="1:27" x14ac:dyDescent="0.3">
      <c r="A1962" s="11" t="s">
        <v>490</v>
      </c>
      <c r="B1962" s="11" t="str">
        <f>PROPER(VLOOKUP(A1962,Customer!$A$2:$J$501,9,FALSE))</f>
        <v>Cameron Simpson</v>
      </c>
      <c r="C1962" s="11" t="str">
        <f>PROPER(VLOOKUP(A1962,Customer!$A$2:$H$501,3,FALSE))</f>
        <v>46</v>
      </c>
      <c r="D1962" s="11" t="str">
        <f>PROPER(VLOOKUP(A1962,Customer!$A$2:$H$501,4,FALSE))</f>
        <v>Male</v>
      </c>
      <c r="E1962" s="11" t="str">
        <f>PROPER(VLOOKUP(A1962,Customer!$A$2:$H$501,5,FALSE))</f>
        <v>Michaelfort</v>
      </c>
      <c r="F1962" s="11" t="str">
        <f>PROPER(VLOOKUP(A1962,Customer!$A$2:$H$501,6,FALSE))</f>
        <v>Indiana</v>
      </c>
      <c r="G1962" s="11" t="str">
        <f>VLOOKUP(A1962,Customer!$A$2:$H$501,7,FALSE)</f>
        <v>USA</v>
      </c>
      <c r="H1962" s="11" t="str">
        <f>PROPER(VLOOKUP(A1962,Customer!$A$1:$J$501,10,FALSE))</f>
        <v>Platinum</v>
      </c>
      <c r="I1962" s="11" t="s">
        <v>1634</v>
      </c>
      <c r="J1962" s="11" t="str">
        <f>VLOOKUP(I1962, Product!$A$2:$H$501, 2,FALSE)</f>
        <v>USB External Hard Drive</v>
      </c>
      <c r="K1962" s="11" t="str">
        <f>VLOOKUP(I1962,Product!$A$2:$H$501,3,FALSE)</f>
        <v>Electronics</v>
      </c>
      <c r="L1962" s="11" t="str">
        <f>VLOOKUP(I1962, Product!$A$2:$H$501, 4,FALSE)</f>
        <v>Computer</v>
      </c>
      <c r="M1962" s="11" t="str">
        <f>VLOOKUP(I1962, Product!$A$2:$H$501,5,FALSE)</f>
        <v>Robinson Inc</v>
      </c>
      <c r="N1962" s="12">
        <f>VLOOKUP(I1962, Product!$A$2:$I$501,8,FALSE)</f>
        <v>253.33</v>
      </c>
      <c r="O1962" s="12">
        <f>VLOOKUP(I1962, Product!$A$2:$I$501,9,FALSE)</f>
        <v>266</v>
      </c>
      <c r="P1962" s="11" t="s">
        <v>1776</v>
      </c>
      <c r="Q1962" s="11" t="str">
        <f>VLOOKUP(P1962,Store_Dim!$A$2:$E$21,2,FALSE)</f>
        <v>Benson-Elliott</v>
      </c>
      <c r="R1962" s="11" t="str">
        <f>VLOOKUP(P1962,Store_Dim!$A$2:$E$21,3,FALSE)</f>
        <v>East</v>
      </c>
      <c r="S1962" s="11" t="str">
        <f>VLOOKUP(P1962,Store_Dim!$A$2:$E$21,4,FALSE)</f>
        <v>Port Josephberg</v>
      </c>
      <c r="T1962" s="11" t="str">
        <f>VLOOKUP(P1962,Store_Dim!$A$2:$E$21,5,FALSE)</f>
        <v>Online</v>
      </c>
      <c r="U1962" s="11" t="s">
        <v>2789</v>
      </c>
      <c r="V1962" s="14">
        <f>VLOOKUP(Table1[[#This Row],[Sales_ID]],Sales!$A$2:$O$2001,2,FALSE)</f>
        <v>45710</v>
      </c>
      <c r="W1962" s="15">
        <f>VLOOKUP(Table1[[#This Row],[Sales_ID]],Sales!$A$2:$O$2001,12,FALSE)</f>
        <v>1</v>
      </c>
      <c r="X1962" s="16" t="str">
        <f>TEXT(VLOOKUP(Table1[[#This Row],[Sales_ID]],Sales!$A$2:$O$2001,13,FALSE),"₹#,##0")</f>
        <v>₹824</v>
      </c>
      <c r="Y1962" s="51">
        <f>VLOOKUP(Table1[[#This Row],[Sales_ID]],Sales!$A$2:$O$2001,14,FALSE)</f>
        <v>0.18</v>
      </c>
      <c r="Z1962" s="11" t="str">
        <f>VLOOKUP(Table1[[#This Row],[Sales_ID]],Sales!$A$2:$O$2001,10,FALSE)</f>
        <v>Credit Card</v>
      </c>
      <c r="AA1962" s="50">
        <f>VLOOKUP(Table1[[#This Row],[Sales_ID]],Sales!$A$2:$O$2001,15,FALSE)</f>
        <v>675.94240000000013</v>
      </c>
    </row>
    <row r="1963" spans="1:27" x14ac:dyDescent="0.3">
      <c r="A1963" s="11" t="s">
        <v>384</v>
      </c>
      <c r="B1963" s="11" t="str">
        <f>PROPER(VLOOKUP(A1963,Customer!$A$2:$J$501,9,FALSE))</f>
        <v>Amy Walker</v>
      </c>
      <c r="C1963" s="11" t="str">
        <f>PROPER(VLOOKUP(A1963,Customer!$A$2:$H$501,3,FALSE))</f>
        <v>27</v>
      </c>
      <c r="D1963" s="11" t="str">
        <f>PROPER(VLOOKUP(A1963,Customer!$A$2:$H$501,4,FALSE))</f>
        <v>Male</v>
      </c>
      <c r="E1963" s="11" t="str">
        <f>PROPER(VLOOKUP(A1963,Customer!$A$2:$H$501,5,FALSE))</f>
        <v>Smithland</v>
      </c>
      <c r="F1963" s="11" t="str">
        <f>PROPER(VLOOKUP(A1963,Customer!$A$2:$H$501,6,FALSE))</f>
        <v>West Virginia</v>
      </c>
      <c r="G1963" s="11" t="str">
        <f>VLOOKUP(A1963,Customer!$A$2:$H$501,7,FALSE)</f>
        <v>USA</v>
      </c>
      <c r="H1963" s="11" t="str">
        <f>PROPER(VLOOKUP(A1963,Customer!$A$1:$J$501,10,FALSE))</f>
        <v>Silver</v>
      </c>
      <c r="I1963" s="11" t="s">
        <v>1640</v>
      </c>
      <c r="J1963" s="11" t="str">
        <f>VLOOKUP(I1963, Product!$A$2:$H$501, 2,FALSE)</f>
        <v>Men's Winter Jacket</v>
      </c>
      <c r="K1963" s="11" t="str">
        <f>VLOOKUP(I1963,Product!$A$2:$H$501,3,FALSE)</f>
        <v>Clothing</v>
      </c>
      <c r="L1963" s="11" t="str">
        <f>VLOOKUP(I1963, Product!$A$2:$H$501, 4,FALSE)</f>
        <v>Outerwear</v>
      </c>
      <c r="M1963" s="11" t="str">
        <f>VLOOKUP(I1963, Product!$A$2:$H$501,5,FALSE)</f>
        <v>Kelly, Smith and Perez</v>
      </c>
      <c r="N1963" s="12">
        <f>VLOOKUP(I1963, Product!$A$2:$I$501,8,FALSE)</f>
        <v>167.34</v>
      </c>
      <c r="O1963" s="12">
        <f>VLOOKUP(I1963, Product!$A$2:$I$501,9,FALSE)</f>
        <v>296</v>
      </c>
      <c r="P1963" s="11" t="s">
        <v>1801</v>
      </c>
      <c r="Q1963" s="11" t="str">
        <f>VLOOKUP(P1963,Store_Dim!$A$2:$E$21,2,FALSE)</f>
        <v>Shelton PLC</v>
      </c>
      <c r="R1963" s="11" t="str">
        <f>VLOOKUP(P1963,Store_Dim!$A$2:$E$21,3,FALSE)</f>
        <v>North</v>
      </c>
      <c r="S1963" s="11" t="str">
        <f>VLOOKUP(P1963,Store_Dim!$A$2:$E$21,4,FALSE)</f>
        <v>East Jenniferstad</v>
      </c>
      <c r="T1963" s="11" t="str">
        <f>VLOOKUP(P1963,Store_Dim!$A$2:$E$21,5,FALSE)</f>
        <v>Flagship</v>
      </c>
      <c r="U1963" s="11" t="s">
        <v>2790</v>
      </c>
      <c r="V1963" s="14">
        <f>VLOOKUP(Table1[[#This Row],[Sales_ID]],Sales!$A$2:$O$2001,2,FALSE)</f>
        <v>45682</v>
      </c>
      <c r="W1963" s="15">
        <f>VLOOKUP(Table1[[#This Row],[Sales_ID]],Sales!$A$2:$O$2001,12,FALSE)</f>
        <v>4</v>
      </c>
      <c r="X1963" s="16" t="str">
        <f>TEXT(VLOOKUP(Table1[[#This Row],[Sales_ID]],Sales!$A$2:$O$2001,13,FALSE),"₹#,##0")</f>
        <v>₹615</v>
      </c>
      <c r="Y1963" s="51">
        <f>VLOOKUP(Table1[[#This Row],[Sales_ID]],Sales!$A$2:$O$2001,14,FALSE)</f>
        <v>0.16</v>
      </c>
      <c r="Z1963" s="11" t="str">
        <f>VLOOKUP(Table1[[#This Row],[Sales_ID]],Sales!$A$2:$O$2001,10,FALSE)</f>
        <v>PayPal</v>
      </c>
      <c r="AA1963" s="50">
        <f>VLOOKUP(Table1[[#This Row],[Sales_ID]],Sales!$A$2:$O$2001,15,FALSE)</f>
        <v>2066.3663999999999</v>
      </c>
    </row>
    <row r="1964" spans="1:27" x14ac:dyDescent="0.3">
      <c r="A1964" s="11" t="s">
        <v>441</v>
      </c>
      <c r="B1964" s="11" t="str">
        <f>PROPER(VLOOKUP(A1964,Customer!$A$2:$J$501,9,FALSE))</f>
        <v>Susan Mcdonald</v>
      </c>
      <c r="C1964" s="11" t="str">
        <f>PROPER(VLOOKUP(A1964,Customer!$A$2:$H$501,3,FALSE))</f>
        <v>45</v>
      </c>
      <c r="D1964" s="11" t="str">
        <f>PROPER(VLOOKUP(A1964,Customer!$A$2:$H$501,4,FALSE))</f>
        <v>Male</v>
      </c>
      <c r="E1964" s="11" t="str">
        <f>PROPER(VLOOKUP(A1964,Customer!$A$2:$H$501,5,FALSE))</f>
        <v>East Ellen</v>
      </c>
      <c r="F1964" s="11" t="str">
        <f>PROPER(VLOOKUP(A1964,Customer!$A$2:$H$501,6,FALSE))</f>
        <v>Arkansas</v>
      </c>
      <c r="G1964" s="11" t="str">
        <f>VLOOKUP(A1964,Customer!$A$2:$H$501,7,FALSE)</f>
        <v>USA</v>
      </c>
      <c r="H1964" s="11" t="str">
        <f>PROPER(VLOOKUP(A1964,Customer!$A$1:$J$501,10,FALSE))</f>
        <v>Silver</v>
      </c>
      <c r="I1964" s="11" t="s">
        <v>1672</v>
      </c>
      <c r="J1964" s="11" t="str">
        <f>VLOOKUP(I1964, Product!$A$2:$H$501, 2,FALSE)</f>
        <v>Laptop Cooling Pad</v>
      </c>
      <c r="K1964" s="11" t="str">
        <f>VLOOKUP(I1964,Product!$A$2:$H$501,3,FALSE)</f>
        <v>Electronics</v>
      </c>
      <c r="L1964" s="11" t="str">
        <f>VLOOKUP(I1964, Product!$A$2:$H$501, 4,FALSE)</f>
        <v>Computer</v>
      </c>
      <c r="M1964" s="11" t="str">
        <f>VLOOKUP(I1964, Product!$A$2:$H$501,5,FALSE)</f>
        <v>Murray, Gould and Ware</v>
      </c>
      <c r="N1964" s="12">
        <f>VLOOKUP(I1964, Product!$A$2:$I$501,8,FALSE)</f>
        <v>86.42</v>
      </c>
      <c r="O1964" s="12">
        <f>VLOOKUP(I1964, Product!$A$2:$I$501,9,FALSE)</f>
        <v>222</v>
      </c>
      <c r="P1964" s="11" t="s">
        <v>1752</v>
      </c>
      <c r="Q1964" s="11" t="str">
        <f>VLOOKUP(P1964,Store_Dim!$A$2:$E$21,2,FALSE)</f>
        <v>Rivera-Warner</v>
      </c>
      <c r="R1964" s="11" t="str">
        <f>VLOOKUP(P1964,Store_Dim!$A$2:$E$21,3,FALSE)</f>
        <v>East</v>
      </c>
      <c r="S1964" s="11" t="str">
        <f>VLOOKUP(P1964,Store_Dim!$A$2:$E$21,4,FALSE)</f>
        <v>Washingtonfurt</v>
      </c>
      <c r="T1964" s="11" t="str">
        <f>VLOOKUP(P1964,Store_Dim!$A$2:$E$21,5,FALSE)</f>
        <v>Flagship</v>
      </c>
      <c r="U1964" s="11" t="s">
        <v>2791</v>
      </c>
      <c r="V1964" s="14">
        <f>VLOOKUP(Table1[[#This Row],[Sales_ID]],Sales!$A$2:$O$2001,2,FALSE)</f>
        <v>45730</v>
      </c>
      <c r="W1964" s="15">
        <f>VLOOKUP(Table1[[#This Row],[Sales_ID]],Sales!$A$2:$O$2001,12,FALSE)</f>
        <v>4</v>
      </c>
      <c r="X1964" s="16" t="str">
        <f>TEXT(VLOOKUP(Table1[[#This Row],[Sales_ID]],Sales!$A$2:$O$2001,13,FALSE),"₹#,##0")</f>
        <v>₹189</v>
      </c>
      <c r="Y1964" s="51">
        <f>VLOOKUP(Table1[[#This Row],[Sales_ID]],Sales!$A$2:$O$2001,14,FALSE)</f>
        <v>0.06</v>
      </c>
      <c r="Z1964" s="11" t="str">
        <f>VLOOKUP(Table1[[#This Row],[Sales_ID]],Sales!$A$2:$O$2001,10,FALSE)</f>
        <v>COD</v>
      </c>
      <c r="AA1964" s="50">
        <f>VLOOKUP(Table1[[#This Row],[Sales_ID]],Sales!$A$2:$O$2001,15,FALSE)</f>
        <v>711.42959999999994</v>
      </c>
    </row>
    <row r="1965" spans="1:27" x14ac:dyDescent="0.3">
      <c r="A1965" s="11" t="s">
        <v>517</v>
      </c>
      <c r="B1965" s="11" t="str">
        <f>PROPER(VLOOKUP(A1965,Customer!$A$2:$J$501,9,FALSE))</f>
        <v>Julie Hale</v>
      </c>
      <c r="C1965" s="11" t="str">
        <f>PROPER(VLOOKUP(A1965,Customer!$A$2:$H$501,3,FALSE))</f>
        <v>35</v>
      </c>
      <c r="D1965" s="11" t="str">
        <f>PROPER(VLOOKUP(A1965,Customer!$A$2:$H$501,4,FALSE))</f>
        <v>Female</v>
      </c>
      <c r="E1965" s="11" t="str">
        <f>PROPER(VLOOKUP(A1965,Customer!$A$2:$H$501,5,FALSE))</f>
        <v>Owensview</v>
      </c>
      <c r="F1965" s="11" t="str">
        <f>PROPER(VLOOKUP(A1965,Customer!$A$2:$H$501,6,FALSE))</f>
        <v>Vermont</v>
      </c>
      <c r="G1965" s="11" t="str">
        <f>VLOOKUP(A1965,Customer!$A$2:$H$501,7,FALSE)</f>
        <v>USA</v>
      </c>
      <c r="H1965" s="11" t="str">
        <f>PROPER(VLOOKUP(A1965,Customer!$A$1:$J$501,10,FALSE))</f>
        <v>Gold</v>
      </c>
      <c r="I1965" s="11" t="s">
        <v>1672</v>
      </c>
      <c r="J1965" s="11" t="str">
        <f>VLOOKUP(I1965, Product!$A$2:$H$501, 2,FALSE)</f>
        <v>Laptop Cooling Pad</v>
      </c>
      <c r="K1965" s="11" t="str">
        <f>VLOOKUP(I1965,Product!$A$2:$H$501,3,FALSE)</f>
        <v>Electronics</v>
      </c>
      <c r="L1965" s="11" t="str">
        <f>VLOOKUP(I1965, Product!$A$2:$H$501, 4,FALSE)</f>
        <v>Computer</v>
      </c>
      <c r="M1965" s="11" t="str">
        <f>VLOOKUP(I1965, Product!$A$2:$H$501,5,FALSE)</f>
        <v>Murray, Gould and Ware</v>
      </c>
      <c r="N1965" s="12">
        <f>VLOOKUP(I1965, Product!$A$2:$I$501,8,FALSE)</f>
        <v>86.42</v>
      </c>
      <c r="O1965" s="12">
        <f>VLOOKUP(I1965, Product!$A$2:$I$501,9,FALSE)</f>
        <v>222</v>
      </c>
      <c r="P1965" s="11" t="s">
        <v>1799</v>
      </c>
      <c r="Q1965" s="11" t="str">
        <f>VLOOKUP(P1965,Store_Dim!$A$2:$E$21,2,FALSE)</f>
        <v>Mcdonald Inc</v>
      </c>
      <c r="R1965" s="11" t="str">
        <f>VLOOKUP(P1965,Store_Dim!$A$2:$E$21,3,FALSE)</f>
        <v>South</v>
      </c>
      <c r="S1965" s="11" t="str">
        <f>VLOOKUP(P1965,Store_Dim!$A$2:$E$21,4,FALSE)</f>
        <v>Christopherland</v>
      </c>
      <c r="T1965" s="11" t="str">
        <f>VLOOKUP(P1965,Store_Dim!$A$2:$E$21,5,FALSE)</f>
        <v>Outlet</v>
      </c>
      <c r="U1965" s="11" t="s">
        <v>2792</v>
      </c>
      <c r="V1965" s="14">
        <f>VLOOKUP(Table1[[#This Row],[Sales_ID]],Sales!$A$2:$O$2001,2,FALSE)</f>
        <v>45629</v>
      </c>
      <c r="W1965" s="15">
        <f>VLOOKUP(Table1[[#This Row],[Sales_ID]],Sales!$A$2:$O$2001,12,FALSE)</f>
        <v>2</v>
      </c>
      <c r="X1965" s="16" t="str">
        <f>TEXT(VLOOKUP(Table1[[#This Row],[Sales_ID]],Sales!$A$2:$O$2001,13,FALSE),"₹#,##0")</f>
        <v>₹233</v>
      </c>
      <c r="Y1965" s="51">
        <f>VLOOKUP(Table1[[#This Row],[Sales_ID]],Sales!$A$2:$O$2001,14,FALSE)</f>
        <v>0.05</v>
      </c>
      <c r="Z1965" s="11" t="str">
        <f>VLOOKUP(Table1[[#This Row],[Sales_ID]],Sales!$A$2:$O$2001,10,FALSE)</f>
        <v>Credit Card</v>
      </c>
      <c r="AA1965" s="50">
        <f>VLOOKUP(Table1[[#This Row],[Sales_ID]],Sales!$A$2:$O$2001,15,FALSE)</f>
        <v>443.327</v>
      </c>
    </row>
    <row r="1966" spans="1:27" x14ac:dyDescent="0.3">
      <c r="A1966" s="11" t="s">
        <v>794</v>
      </c>
      <c r="B1966" s="11" t="str">
        <f>PROPER(VLOOKUP(A1966,Customer!$A$2:$J$501,9,FALSE))</f>
        <v>Nicholas Webb</v>
      </c>
      <c r="C1966" s="11" t="str">
        <f>PROPER(VLOOKUP(A1966,Customer!$A$2:$H$501,3,FALSE))</f>
        <v>19</v>
      </c>
      <c r="D1966" s="11" t="str">
        <f>PROPER(VLOOKUP(A1966,Customer!$A$2:$H$501,4,FALSE))</f>
        <v>Male</v>
      </c>
      <c r="E1966" s="11" t="str">
        <f>PROPER(VLOOKUP(A1966,Customer!$A$2:$H$501,5,FALSE))</f>
        <v>Lake Timothy</v>
      </c>
      <c r="F1966" s="11" t="str">
        <f>PROPER(VLOOKUP(A1966,Customer!$A$2:$H$501,6,FALSE))</f>
        <v>Nevada</v>
      </c>
      <c r="G1966" s="11" t="str">
        <f>VLOOKUP(A1966,Customer!$A$2:$H$501,7,FALSE)</f>
        <v>USA</v>
      </c>
      <c r="H1966" s="11" t="str">
        <f>PROPER(VLOOKUP(A1966,Customer!$A$1:$J$501,10,FALSE))</f>
        <v>Gold</v>
      </c>
      <c r="I1966" s="11" t="s">
        <v>1626</v>
      </c>
      <c r="J1966" s="11" t="str">
        <f>VLOOKUP(I1966, Product!$A$2:$H$501, 2,FALSE)</f>
        <v>Portable Power Bank</v>
      </c>
      <c r="K1966" s="11" t="str">
        <f>VLOOKUP(I1966,Product!$A$2:$H$501,3,FALSE)</f>
        <v>Electronics</v>
      </c>
      <c r="L1966" s="11" t="str">
        <f>VLOOKUP(I1966, Product!$A$2:$H$501, 4,FALSE)</f>
        <v>Mobile</v>
      </c>
      <c r="M1966" s="11" t="str">
        <f>VLOOKUP(I1966, Product!$A$2:$H$501,5,FALSE)</f>
        <v>Cummings and Sons</v>
      </c>
      <c r="N1966" s="12">
        <f>VLOOKUP(I1966, Product!$A$2:$I$501,8,FALSE)</f>
        <v>326.06</v>
      </c>
      <c r="O1966" s="12">
        <f>VLOOKUP(I1966, Product!$A$2:$I$501,9,FALSE)</f>
        <v>301</v>
      </c>
      <c r="P1966" s="11" t="s">
        <v>1810</v>
      </c>
      <c r="Q1966" s="11" t="str">
        <f>VLOOKUP(P1966,Store_Dim!$A$2:$E$21,2,FALSE)</f>
        <v>Guerrero-Schmitt</v>
      </c>
      <c r="R1966" s="11" t="str">
        <f>VLOOKUP(P1966,Store_Dim!$A$2:$E$21,3,FALSE)</f>
        <v>East</v>
      </c>
      <c r="S1966" s="11" t="str">
        <f>VLOOKUP(P1966,Store_Dim!$A$2:$E$21,4,FALSE)</f>
        <v>East Stevechester</v>
      </c>
      <c r="T1966" s="11" t="str">
        <f>VLOOKUP(P1966,Store_Dim!$A$2:$E$21,5,FALSE)</f>
        <v>Flagship</v>
      </c>
      <c r="U1966" s="11" t="s">
        <v>2793</v>
      </c>
      <c r="V1966" s="14">
        <f>VLOOKUP(Table1[[#This Row],[Sales_ID]],Sales!$A$2:$O$2001,2,FALSE)</f>
        <v>45783</v>
      </c>
      <c r="W1966" s="15">
        <f>VLOOKUP(Table1[[#This Row],[Sales_ID]],Sales!$A$2:$O$2001,12,FALSE)</f>
        <v>3</v>
      </c>
      <c r="X1966" s="16" t="str">
        <f>TEXT(VLOOKUP(Table1[[#This Row],[Sales_ID]],Sales!$A$2:$O$2001,13,FALSE),"₹#,##0")</f>
        <v>₹530</v>
      </c>
      <c r="Y1966" s="51">
        <f>VLOOKUP(Table1[[#This Row],[Sales_ID]],Sales!$A$2:$O$2001,14,FALSE)</f>
        <v>0.21</v>
      </c>
      <c r="Z1966" s="11" t="str">
        <f>VLOOKUP(Table1[[#This Row],[Sales_ID]],Sales!$A$2:$O$2001,10,FALSE)</f>
        <v>Credit Card</v>
      </c>
      <c r="AA1966" s="50">
        <f>VLOOKUP(Table1[[#This Row],[Sales_ID]],Sales!$A$2:$O$2001,15,FALSE)</f>
        <v>1255.8393000000001</v>
      </c>
    </row>
    <row r="1967" spans="1:27" x14ac:dyDescent="0.3">
      <c r="A1967" s="11" t="s">
        <v>1504</v>
      </c>
      <c r="B1967" s="11" t="str">
        <f>PROPER(VLOOKUP(A1967,Customer!$A$2:$J$501,9,FALSE))</f>
        <v>Melinda Thomas</v>
      </c>
      <c r="C1967" s="11" t="str">
        <f>PROPER(VLOOKUP(A1967,Customer!$A$2:$H$501,3,FALSE))</f>
        <v>42</v>
      </c>
      <c r="D1967" s="11" t="str">
        <f>PROPER(VLOOKUP(A1967,Customer!$A$2:$H$501,4,FALSE))</f>
        <v>Female</v>
      </c>
      <c r="E1967" s="11" t="str">
        <f>PROPER(VLOOKUP(A1967,Customer!$A$2:$H$501,5,FALSE))</f>
        <v>Lake Elizabethside</v>
      </c>
      <c r="F1967" s="11" t="str">
        <f>PROPER(VLOOKUP(A1967,Customer!$A$2:$H$501,6,FALSE))</f>
        <v>Indiana</v>
      </c>
      <c r="G1967" s="11" t="str">
        <f>VLOOKUP(A1967,Customer!$A$2:$H$501,7,FALSE)</f>
        <v>USA</v>
      </c>
      <c r="H1967" s="11" t="str">
        <f>PROPER(VLOOKUP(A1967,Customer!$A$1:$J$501,10,FALSE))</f>
        <v>Silver</v>
      </c>
      <c r="I1967" s="11" t="s">
        <v>1732</v>
      </c>
      <c r="J1967" s="11" t="str">
        <f>VLOOKUP(I1967, Product!$A$2:$H$501, 2,FALSE)</f>
        <v>Microwave Oven</v>
      </c>
      <c r="K1967" s="11" t="str">
        <f>VLOOKUP(I1967,Product!$A$2:$H$501,3,FALSE)</f>
        <v>Home</v>
      </c>
      <c r="L1967" s="11" t="str">
        <f>VLOOKUP(I1967, Product!$A$2:$H$501, 4,FALSE)</f>
        <v>Appliances</v>
      </c>
      <c r="M1967" s="11" t="str">
        <f>VLOOKUP(I1967, Product!$A$2:$H$501,5,FALSE)</f>
        <v>Green, Powell and Palmer</v>
      </c>
      <c r="N1967" s="12">
        <f>VLOOKUP(I1967, Product!$A$2:$I$501,8,FALSE)</f>
        <v>447.43</v>
      </c>
      <c r="O1967" s="12">
        <f>VLOOKUP(I1967, Product!$A$2:$I$501,9,FALSE)</f>
        <v>191</v>
      </c>
      <c r="P1967" s="11" t="s">
        <v>1757</v>
      </c>
      <c r="Q1967" s="11" t="str">
        <f>VLOOKUP(P1967,Store_Dim!$A$2:$E$21,2,FALSE)</f>
        <v>Martinez, Adkins and Johnson</v>
      </c>
      <c r="R1967" s="11" t="str">
        <f>VLOOKUP(P1967,Store_Dim!$A$2:$E$21,3,FALSE)</f>
        <v>North</v>
      </c>
      <c r="S1967" s="11" t="str">
        <f>VLOOKUP(P1967,Store_Dim!$A$2:$E$21,4,FALSE)</f>
        <v>Danielmouth</v>
      </c>
      <c r="T1967" s="11" t="str">
        <f>VLOOKUP(P1967,Store_Dim!$A$2:$E$21,5,FALSE)</f>
        <v>Flagship</v>
      </c>
      <c r="U1967" s="11" t="s">
        <v>2794</v>
      </c>
      <c r="V1967" s="14">
        <f>VLOOKUP(Table1[[#This Row],[Sales_ID]],Sales!$A$2:$O$2001,2,FALSE)</f>
        <v>45518</v>
      </c>
      <c r="W1967" s="15">
        <f>VLOOKUP(Table1[[#This Row],[Sales_ID]],Sales!$A$2:$O$2001,12,FALSE)</f>
        <v>2</v>
      </c>
      <c r="X1967" s="16" t="str">
        <f>TEXT(VLOOKUP(Table1[[#This Row],[Sales_ID]],Sales!$A$2:$O$2001,13,FALSE),"₹#,##0")</f>
        <v>₹954</v>
      </c>
      <c r="Y1967" s="51">
        <f>VLOOKUP(Table1[[#This Row],[Sales_ID]],Sales!$A$2:$O$2001,14,FALSE)</f>
        <v>0.17</v>
      </c>
      <c r="Z1967" s="11" t="str">
        <f>VLOOKUP(Table1[[#This Row],[Sales_ID]],Sales!$A$2:$O$2001,10,FALSE)</f>
        <v>PayPal</v>
      </c>
      <c r="AA1967" s="50">
        <f>VLOOKUP(Table1[[#This Row],[Sales_ID]],Sales!$A$2:$O$2001,15,FALSE)</f>
        <v>1583.806</v>
      </c>
    </row>
    <row r="1968" spans="1:27" x14ac:dyDescent="0.3">
      <c r="A1968" s="11" t="s">
        <v>1017</v>
      </c>
      <c r="B1968" s="11" t="str">
        <f>PROPER(VLOOKUP(A1968,Customer!$A$2:$J$501,9,FALSE))</f>
        <v>Kristy Dunlap</v>
      </c>
      <c r="C1968" s="11" t="str">
        <f>PROPER(VLOOKUP(A1968,Customer!$A$2:$H$501,3,FALSE))</f>
        <v>64</v>
      </c>
      <c r="D1968" s="11" t="str">
        <f>PROPER(VLOOKUP(A1968,Customer!$A$2:$H$501,4,FALSE))</f>
        <v>Female</v>
      </c>
      <c r="E1968" s="11" t="str">
        <f>PROPER(VLOOKUP(A1968,Customer!$A$2:$H$501,5,FALSE))</f>
        <v>Whiteport</v>
      </c>
      <c r="F1968" s="11" t="str">
        <f>PROPER(VLOOKUP(A1968,Customer!$A$2:$H$501,6,FALSE))</f>
        <v>North Carolina</v>
      </c>
      <c r="G1968" s="11" t="str">
        <f>VLOOKUP(A1968,Customer!$A$2:$H$501,7,FALSE)</f>
        <v>USA</v>
      </c>
      <c r="H1968" s="11" t="str">
        <f>PROPER(VLOOKUP(A1968,Customer!$A$1:$J$501,10,FALSE))</f>
        <v>Platinum</v>
      </c>
      <c r="I1968" s="11" t="s">
        <v>1678</v>
      </c>
      <c r="J1968" s="11" t="str">
        <f>VLOOKUP(I1968, Product!$A$2:$H$501, 2,FALSE)</f>
        <v>Adjustable Dumbbells 20kg</v>
      </c>
      <c r="K1968" s="11" t="str">
        <f>VLOOKUP(I1968,Product!$A$2:$H$501,3,FALSE)</f>
        <v>Sports</v>
      </c>
      <c r="L1968" s="11" t="str">
        <f>VLOOKUP(I1968, Product!$A$2:$H$501, 4,FALSE)</f>
        <v>Fitness</v>
      </c>
      <c r="M1968" s="11" t="str">
        <f>VLOOKUP(I1968, Product!$A$2:$H$501,5,FALSE)</f>
        <v>Montgomery, Benton and Miller</v>
      </c>
      <c r="N1968" s="12">
        <f>VLOOKUP(I1968, Product!$A$2:$I$501,8,FALSE)</f>
        <v>240.63</v>
      </c>
      <c r="O1968" s="12">
        <f>VLOOKUP(I1968, Product!$A$2:$I$501,9,FALSE)</f>
        <v>423</v>
      </c>
      <c r="P1968" s="11" t="s">
        <v>1779</v>
      </c>
      <c r="Q1968" s="11" t="str">
        <f>VLOOKUP(P1968,Store_Dim!$A$2:$E$21,2,FALSE)</f>
        <v>Martinez-Mullins</v>
      </c>
      <c r="R1968" s="11" t="str">
        <f>VLOOKUP(P1968,Store_Dim!$A$2:$E$21,3,FALSE)</f>
        <v>South</v>
      </c>
      <c r="S1968" s="11" t="str">
        <f>VLOOKUP(P1968,Store_Dim!$A$2:$E$21,4,FALSE)</f>
        <v>Williamsfurt</v>
      </c>
      <c r="T1968" s="11" t="str">
        <f>VLOOKUP(P1968,Store_Dim!$A$2:$E$21,5,FALSE)</f>
        <v>Online</v>
      </c>
      <c r="U1968" s="11" t="s">
        <v>2795</v>
      </c>
      <c r="V1968" s="14">
        <f>VLOOKUP(Table1[[#This Row],[Sales_ID]],Sales!$A$2:$O$2001,2,FALSE)</f>
        <v>45274</v>
      </c>
      <c r="W1968" s="15">
        <f>VLOOKUP(Table1[[#This Row],[Sales_ID]],Sales!$A$2:$O$2001,12,FALSE)</f>
        <v>1</v>
      </c>
      <c r="X1968" s="16" t="str">
        <f>TEXT(VLOOKUP(Table1[[#This Row],[Sales_ID]],Sales!$A$2:$O$2001,13,FALSE),"₹#,##0")</f>
        <v>₹370</v>
      </c>
      <c r="Y1968" s="51">
        <f>VLOOKUP(Table1[[#This Row],[Sales_ID]],Sales!$A$2:$O$2001,14,FALSE)</f>
        <v>0.04</v>
      </c>
      <c r="Z1968" s="11" t="str">
        <f>VLOOKUP(Table1[[#This Row],[Sales_ID]],Sales!$A$2:$O$2001,10,FALSE)</f>
        <v>COD</v>
      </c>
      <c r="AA1968" s="50">
        <f>VLOOKUP(Table1[[#This Row],[Sales_ID]],Sales!$A$2:$O$2001,15,FALSE)</f>
        <v>355.23840000000001</v>
      </c>
    </row>
    <row r="1969" spans="1:27" x14ac:dyDescent="0.3">
      <c r="A1969" s="11" t="s">
        <v>911</v>
      </c>
      <c r="B1969" s="11" t="str">
        <f>PROPER(VLOOKUP(A1969,Customer!$A$2:$J$501,9,FALSE))</f>
        <v>Cynthia Roberts</v>
      </c>
      <c r="C1969" s="11" t="str">
        <f>PROPER(VLOOKUP(A1969,Customer!$A$2:$H$501,3,FALSE))</f>
        <v>22</v>
      </c>
      <c r="D1969" s="11" t="str">
        <f>PROPER(VLOOKUP(A1969,Customer!$A$2:$H$501,4,FALSE))</f>
        <v>Female</v>
      </c>
      <c r="E1969" s="11" t="str">
        <f>PROPER(VLOOKUP(A1969,Customer!$A$2:$H$501,5,FALSE))</f>
        <v>Millerfort</v>
      </c>
      <c r="F1969" s="11" t="str">
        <f>PROPER(VLOOKUP(A1969,Customer!$A$2:$H$501,6,FALSE))</f>
        <v>Vermont</v>
      </c>
      <c r="G1969" s="11" t="str">
        <f>VLOOKUP(A1969,Customer!$A$2:$H$501,7,FALSE)</f>
        <v>USA</v>
      </c>
      <c r="H1969" s="11" t="str">
        <f>PROPER(VLOOKUP(A1969,Customer!$A$1:$J$501,10,FALSE))</f>
        <v>Gold</v>
      </c>
      <c r="I1969" s="11" t="s">
        <v>1551</v>
      </c>
      <c r="J1969" s="11" t="str">
        <f>VLOOKUP(I1969, Product!$A$2:$H$501, 2,FALSE)</f>
        <v>Men's Running Jacket</v>
      </c>
      <c r="K1969" s="11" t="str">
        <f>VLOOKUP(I1969,Product!$A$2:$H$501,3,FALSE)</f>
        <v>Clothing</v>
      </c>
      <c r="L1969" s="11" t="str">
        <f>VLOOKUP(I1969, Product!$A$2:$H$501, 4,FALSE)</f>
        <v>Outerwear</v>
      </c>
      <c r="M1969" s="11" t="str">
        <f>VLOOKUP(I1969, Product!$A$2:$H$501,5,FALSE)</f>
        <v>Pineda Ltd</v>
      </c>
      <c r="N1969" s="12">
        <f>VLOOKUP(I1969, Product!$A$2:$I$501,8,FALSE)</f>
        <v>364.67</v>
      </c>
      <c r="O1969" s="12">
        <f>VLOOKUP(I1969, Product!$A$2:$I$501,9,FALSE)</f>
        <v>452</v>
      </c>
      <c r="P1969" s="11" t="s">
        <v>1766</v>
      </c>
      <c r="Q1969" s="11" t="str">
        <f>VLOOKUP(P1969,Store_Dim!$A$2:$E$21,2,FALSE)</f>
        <v>Johnson-Wright</v>
      </c>
      <c r="R1969" s="11" t="str">
        <f>VLOOKUP(P1969,Store_Dim!$A$2:$E$21,3,FALSE)</f>
        <v>North</v>
      </c>
      <c r="S1969" s="11" t="str">
        <f>VLOOKUP(P1969,Store_Dim!$A$2:$E$21,4,FALSE)</f>
        <v>Hoodberg</v>
      </c>
      <c r="T1969" s="11" t="str">
        <f>VLOOKUP(P1969,Store_Dim!$A$2:$E$21,5,FALSE)</f>
        <v>Outlet</v>
      </c>
      <c r="U1969" s="11" t="s">
        <v>1923</v>
      </c>
      <c r="V1969" s="14">
        <f>VLOOKUP(Table1[[#This Row],[Sales_ID]],Sales!$A$2:$O$2001,2,FALSE)</f>
        <v>45587</v>
      </c>
      <c r="W1969" s="15">
        <f>VLOOKUP(Table1[[#This Row],[Sales_ID]],Sales!$A$2:$O$2001,12,FALSE)</f>
        <v>3</v>
      </c>
      <c r="X1969" s="16" t="str">
        <f>TEXT(VLOOKUP(Table1[[#This Row],[Sales_ID]],Sales!$A$2:$O$2001,13,FALSE),"₹#,##0")</f>
        <v>₹752</v>
      </c>
      <c r="Y1969" s="51">
        <f>VLOOKUP(Table1[[#This Row],[Sales_ID]],Sales!$A$2:$O$2001,14,FALSE)</f>
        <v>0.26</v>
      </c>
      <c r="Z1969" s="11" t="str">
        <f>VLOOKUP(Table1[[#This Row],[Sales_ID]],Sales!$A$2:$O$2001,10,FALSE)</f>
        <v>PayPal</v>
      </c>
      <c r="AA1969" s="50">
        <f>VLOOKUP(Table1[[#This Row],[Sales_ID]],Sales!$A$2:$O$2001,15,FALSE)</f>
        <v>1669.3068000000001</v>
      </c>
    </row>
    <row r="1970" spans="1:27" x14ac:dyDescent="0.3">
      <c r="A1970" s="11" t="s">
        <v>227</v>
      </c>
      <c r="B1970" s="11" t="str">
        <f>PROPER(VLOOKUP(A1970,Customer!$A$2:$J$501,9,FALSE))</f>
        <v>Kristin Stein</v>
      </c>
      <c r="C1970" s="11" t="str">
        <f>PROPER(VLOOKUP(A1970,Customer!$A$2:$H$501,3,FALSE))</f>
        <v>23</v>
      </c>
      <c r="D1970" s="11" t="str">
        <f>PROPER(VLOOKUP(A1970,Customer!$A$2:$H$501,4,FALSE))</f>
        <v>Male</v>
      </c>
      <c r="E1970" s="11" t="str">
        <f>PROPER(VLOOKUP(A1970,Customer!$A$2:$H$501,5,FALSE))</f>
        <v>Jennifermouth</v>
      </c>
      <c r="F1970" s="11" t="str">
        <f>PROPER(VLOOKUP(A1970,Customer!$A$2:$H$501,6,FALSE))</f>
        <v>Missouri</v>
      </c>
      <c r="G1970" s="11" t="str">
        <f>VLOOKUP(A1970,Customer!$A$2:$H$501,7,FALSE)</f>
        <v>USA</v>
      </c>
      <c r="H1970" s="11" t="str">
        <f>PROPER(VLOOKUP(A1970,Customer!$A$1:$J$501,10,FALSE))</f>
        <v>Silver</v>
      </c>
      <c r="I1970" s="11" t="s">
        <v>1740</v>
      </c>
      <c r="J1970" s="11" t="str">
        <f>VLOOKUP(I1970, Product!$A$2:$H$501, 2,FALSE)</f>
        <v>Women's Formal Blazer</v>
      </c>
      <c r="K1970" s="11" t="str">
        <f>VLOOKUP(I1970,Product!$A$2:$H$501,3,FALSE)</f>
        <v>Clothing</v>
      </c>
      <c r="L1970" s="11" t="str">
        <f>VLOOKUP(I1970, Product!$A$2:$H$501, 4,FALSE)</f>
        <v>Outerwear</v>
      </c>
      <c r="M1970" s="11" t="str">
        <f>VLOOKUP(I1970, Product!$A$2:$H$501,5,FALSE)</f>
        <v>Phillips and Sons</v>
      </c>
      <c r="N1970" s="12">
        <f>VLOOKUP(I1970, Product!$A$2:$I$501,8,FALSE)</f>
        <v>358.47</v>
      </c>
      <c r="O1970" s="12">
        <f>VLOOKUP(I1970, Product!$A$2:$I$501,9,FALSE)</f>
        <v>143</v>
      </c>
      <c r="P1970" s="11" t="s">
        <v>1813</v>
      </c>
      <c r="Q1970" s="11" t="str">
        <f>VLOOKUP(P1970,Store_Dim!$A$2:$E$21,2,FALSE)</f>
        <v>Mann-Austin</v>
      </c>
      <c r="R1970" s="11" t="str">
        <f>VLOOKUP(P1970,Store_Dim!$A$2:$E$21,3,FALSE)</f>
        <v>East</v>
      </c>
      <c r="S1970" s="11" t="str">
        <f>VLOOKUP(P1970,Store_Dim!$A$2:$E$21,4,FALSE)</f>
        <v>Vasquezborough</v>
      </c>
      <c r="T1970" s="11" t="str">
        <f>VLOOKUP(P1970,Store_Dim!$A$2:$E$21,5,FALSE)</f>
        <v>Online</v>
      </c>
      <c r="U1970" s="11" t="s">
        <v>2796</v>
      </c>
      <c r="V1970" s="14">
        <f>VLOOKUP(Table1[[#This Row],[Sales_ID]],Sales!$A$2:$O$2001,2,FALSE)</f>
        <v>45297</v>
      </c>
      <c r="W1970" s="15">
        <f>VLOOKUP(Table1[[#This Row],[Sales_ID]],Sales!$A$2:$O$2001,12,FALSE)</f>
        <v>4</v>
      </c>
      <c r="X1970" s="16" t="str">
        <f>TEXT(VLOOKUP(Table1[[#This Row],[Sales_ID]],Sales!$A$2:$O$2001,13,FALSE),"₹#,##0")</f>
        <v>₹493</v>
      </c>
      <c r="Y1970" s="51">
        <f>VLOOKUP(Table1[[#This Row],[Sales_ID]],Sales!$A$2:$O$2001,14,FALSE)</f>
        <v>0.08</v>
      </c>
      <c r="Z1970" s="11" t="str">
        <f>VLOOKUP(Table1[[#This Row],[Sales_ID]],Sales!$A$2:$O$2001,10,FALSE)</f>
        <v>Credit Card</v>
      </c>
      <c r="AA1970" s="50">
        <f>VLOOKUP(Table1[[#This Row],[Sales_ID]],Sales!$A$2:$O$2001,15,FALSE)</f>
        <v>1813.1728000000001</v>
      </c>
    </row>
    <row r="1971" spans="1:27" x14ac:dyDescent="0.3">
      <c r="A1971" s="11" t="s">
        <v>890</v>
      </c>
      <c r="B1971" s="11" t="str">
        <f>PROPER(VLOOKUP(A1971,Customer!$A$2:$J$501,9,FALSE))</f>
        <v>Antonio Leon</v>
      </c>
      <c r="C1971" s="11" t="str">
        <f>PROPER(VLOOKUP(A1971,Customer!$A$2:$H$501,3,FALSE))</f>
        <v>48</v>
      </c>
      <c r="D1971" s="11" t="str">
        <f>PROPER(VLOOKUP(A1971,Customer!$A$2:$H$501,4,FALSE))</f>
        <v>Male</v>
      </c>
      <c r="E1971" s="11" t="str">
        <f>PROPER(VLOOKUP(A1971,Customer!$A$2:$H$501,5,FALSE))</f>
        <v>Morrisville</v>
      </c>
      <c r="F1971" s="11" t="str">
        <f>PROPER(VLOOKUP(A1971,Customer!$A$2:$H$501,6,FALSE))</f>
        <v>Hawaii</v>
      </c>
      <c r="G1971" s="11" t="str">
        <f>VLOOKUP(A1971,Customer!$A$2:$H$501,7,FALSE)</f>
        <v>USA</v>
      </c>
      <c r="H1971" s="11" t="str">
        <f>PROPER(VLOOKUP(A1971,Customer!$A$1:$J$501,10,FALSE))</f>
        <v>Bronze</v>
      </c>
      <c r="I1971" s="11" t="s">
        <v>1730</v>
      </c>
      <c r="J1971" s="11" t="str">
        <f>VLOOKUP(I1971, Product!$A$2:$H$501, 2,FALSE)</f>
        <v>Women's High Heels</v>
      </c>
      <c r="K1971" s="11" t="str">
        <f>VLOOKUP(I1971,Product!$A$2:$H$501,3,FALSE)</f>
        <v>Clothing</v>
      </c>
      <c r="L1971" s="11" t="str">
        <f>VLOOKUP(I1971, Product!$A$2:$H$501, 4,FALSE)</f>
        <v>Footwear</v>
      </c>
      <c r="M1971" s="11" t="str">
        <f>VLOOKUP(I1971, Product!$A$2:$H$501,5,FALSE)</f>
        <v>Smith-Charles</v>
      </c>
      <c r="N1971" s="12">
        <f>VLOOKUP(I1971, Product!$A$2:$I$501,8,FALSE)</f>
        <v>438.25</v>
      </c>
      <c r="O1971" s="12">
        <f>VLOOKUP(I1971, Product!$A$2:$I$501,9,FALSE)</f>
        <v>496</v>
      </c>
      <c r="P1971" s="11" t="s">
        <v>1797</v>
      </c>
      <c r="Q1971" s="11" t="str">
        <f>VLOOKUP(P1971,Store_Dim!$A$2:$E$21,2,FALSE)</f>
        <v>Gardner, Humphrey and Contreras</v>
      </c>
      <c r="R1971" s="11" t="str">
        <f>VLOOKUP(P1971,Store_Dim!$A$2:$E$21,3,FALSE)</f>
        <v>East</v>
      </c>
      <c r="S1971" s="11" t="str">
        <f>VLOOKUP(P1971,Store_Dim!$A$2:$E$21,4,FALSE)</f>
        <v>Johnsonville</v>
      </c>
      <c r="T1971" s="11" t="str">
        <f>VLOOKUP(P1971,Store_Dim!$A$2:$E$21,5,FALSE)</f>
        <v>Flagship</v>
      </c>
      <c r="U1971" s="11" t="s">
        <v>2797</v>
      </c>
      <c r="V1971" s="14">
        <f>VLOOKUP(Table1[[#This Row],[Sales_ID]],Sales!$A$2:$O$2001,2,FALSE)</f>
        <v>45530</v>
      </c>
      <c r="W1971" s="15">
        <f>VLOOKUP(Table1[[#This Row],[Sales_ID]],Sales!$A$2:$O$2001,12,FALSE)</f>
        <v>4</v>
      </c>
      <c r="X1971" s="16" t="str">
        <f>TEXT(VLOOKUP(Table1[[#This Row],[Sales_ID]],Sales!$A$2:$O$2001,13,FALSE),"₹#,##0")</f>
        <v>₹853</v>
      </c>
      <c r="Y1971" s="51">
        <f>VLOOKUP(Table1[[#This Row],[Sales_ID]],Sales!$A$2:$O$2001,14,FALSE)</f>
        <v>0.24</v>
      </c>
      <c r="Z1971" s="11" t="str">
        <f>VLOOKUP(Table1[[#This Row],[Sales_ID]],Sales!$A$2:$O$2001,10,FALSE)</f>
        <v>COD</v>
      </c>
      <c r="AA1971" s="50">
        <f>VLOOKUP(Table1[[#This Row],[Sales_ID]],Sales!$A$2:$O$2001,15,FALSE)</f>
        <v>2593.9104000000002</v>
      </c>
    </row>
    <row r="1972" spans="1:27" x14ac:dyDescent="0.3">
      <c r="A1972" s="11" t="s">
        <v>1263</v>
      </c>
      <c r="B1972" s="11" t="str">
        <f>PROPER(VLOOKUP(A1972,Customer!$A$2:$J$501,9,FALSE))</f>
        <v>David Lozano</v>
      </c>
      <c r="C1972" s="11" t="str">
        <f>PROPER(VLOOKUP(A1972,Customer!$A$2:$H$501,3,FALSE))</f>
        <v>23</v>
      </c>
      <c r="D1972" s="11" t="str">
        <f>PROPER(VLOOKUP(A1972,Customer!$A$2:$H$501,4,FALSE))</f>
        <v>Female</v>
      </c>
      <c r="E1972" s="11" t="str">
        <f>PROPER(VLOOKUP(A1972,Customer!$A$2:$H$501,5,FALSE))</f>
        <v>North Michaelfurt</v>
      </c>
      <c r="F1972" s="11" t="str">
        <f>PROPER(VLOOKUP(A1972,Customer!$A$2:$H$501,6,FALSE))</f>
        <v>Wisconsin</v>
      </c>
      <c r="G1972" s="11" t="str">
        <f>VLOOKUP(A1972,Customer!$A$2:$H$501,7,FALSE)</f>
        <v>USA</v>
      </c>
      <c r="H1972" s="11" t="str">
        <f>PROPER(VLOOKUP(A1972,Customer!$A$1:$J$501,10,FALSE))</f>
        <v>Gold</v>
      </c>
      <c r="I1972" s="11" t="s">
        <v>1551</v>
      </c>
      <c r="J1972" s="11" t="str">
        <f>VLOOKUP(I1972, Product!$A$2:$H$501, 2,FALSE)</f>
        <v>Men's Running Jacket</v>
      </c>
      <c r="K1972" s="11" t="str">
        <f>VLOOKUP(I1972,Product!$A$2:$H$501,3,FALSE)</f>
        <v>Clothing</v>
      </c>
      <c r="L1972" s="11" t="str">
        <f>VLOOKUP(I1972, Product!$A$2:$H$501, 4,FALSE)</f>
        <v>Outerwear</v>
      </c>
      <c r="M1972" s="11" t="str">
        <f>VLOOKUP(I1972, Product!$A$2:$H$501,5,FALSE)</f>
        <v>Pineda Ltd</v>
      </c>
      <c r="N1972" s="12">
        <f>VLOOKUP(I1972, Product!$A$2:$I$501,8,FALSE)</f>
        <v>364.67</v>
      </c>
      <c r="O1972" s="12">
        <f>VLOOKUP(I1972, Product!$A$2:$I$501,9,FALSE)</f>
        <v>452</v>
      </c>
      <c r="P1972" s="11" t="s">
        <v>1804</v>
      </c>
      <c r="Q1972" s="11" t="str">
        <f>VLOOKUP(P1972,Store_Dim!$A$2:$E$21,2,FALSE)</f>
        <v>Frederick-Wright</v>
      </c>
      <c r="R1972" s="11" t="str">
        <f>VLOOKUP(P1972,Store_Dim!$A$2:$E$21,3,FALSE)</f>
        <v>West</v>
      </c>
      <c r="S1972" s="11" t="str">
        <f>VLOOKUP(P1972,Store_Dim!$A$2:$E$21,4,FALSE)</f>
        <v>New Jimmymouth</v>
      </c>
      <c r="T1972" s="11" t="str">
        <f>VLOOKUP(P1972,Store_Dim!$A$2:$E$21,5,FALSE)</f>
        <v>Flagship</v>
      </c>
      <c r="U1972" s="11" t="s">
        <v>2798</v>
      </c>
      <c r="V1972" s="14">
        <f>VLOOKUP(Table1[[#This Row],[Sales_ID]],Sales!$A$2:$O$2001,2,FALSE)</f>
        <v>45740</v>
      </c>
      <c r="W1972" s="15">
        <f>VLOOKUP(Table1[[#This Row],[Sales_ID]],Sales!$A$2:$O$2001,12,FALSE)</f>
        <v>1</v>
      </c>
      <c r="X1972" s="16" t="str">
        <f>TEXT(VLOOKUP(Table1[[#This Row],[Sales_ID]],Sales!$A$2:$O$2001,13,FALSE),"₹#,##0")</f>
        <v>₹402</v>
      </c>
      <c r="Y1972" s="51">
        <f>VLOOKUP(Table1[[#This Row],[Sales_ID]],Sales!$A$2:$O$2001,14,FALSE)</f>
        <v>0.19</v>
      </c>
      <c r="Z1972" s="11" t="str">
        <f>VLOOKUP(Table1[[#This Row],[Sales_ID]],Sales!$A$2:$O$2001,10,FALSE)</f>
        <v>PayPal</v>
      </c>
      <c r="AA1972" s="50">
        <f>VLOOKUP(Table1[[#This Row],[Sales_ID]],Sales!$A$2:$O$2001,15,FALSE)</f>
        <v>326.00070000000011</v>
      </c>
    </row>
    <row r="1973" spans="1:27" x14ac:dyDescent="0.3">
      <c r="A1973" s="11" t="s">
        <v>1252</v>
      </c>
      <c r="B1973" s="11" t="str">
        <f>PROPER(VLOOKUP(A1973,Customer!$A$2:$J$501,9,FALSE))</f>
        <v>Cassandra Perez</v>
      </c>
      <c r="C1973" s="11" t="str">
        <f>PROPER(VLOOKUP(A1973,Customer!$A$2:$H$501,3,FALSE))</f>
        <v>31</v>
      </c>
      <c r="D1973" s="11" t="str">
        <f>PROPER(VLOOKUP(A1973,Customer!$A$2:$H$501,4,FALSE))</f>
        <v>Male</v>
      </c>
      <c r="E1973" s="11" t="str">
        <f>PROPER(VLOOKUP(A1973,Customer!$A$2:$H$501,5,FALSE))</f>
        <v>Brandonville</v>
      </c>
      <c r="F1973" s="11" t="str">
        <f>PROPER(VLOOKUP(A1973,Customer!$A$2:$H$501,6,FALSE))</f>
        <v>Mississippi</v>
      </c>
      <c r="G1973" s="11" t="str">
        <f>VLOOKUP(A1973,Customer!$A$2:$H$501,7,FALSE)</f>
        <v>USA</v>
      </c>
      <c r="H1973" s="11" t="str">
        <f>PROPER(VLOOKUP(A1973,Customer!$A$1:$J$501,10,FALSE))</f>
        <v>Bronze</v>
      </c>
      <c r="I1973" s="11" t="s">
        <v>1656</v>
      </c>
      <c r="J1973" s="11" t="str">
        <f>VLOOKUP(I1973, Product!$A$2:$H$501, 2,FALSE)</f>
        <v>Sports Stopwatch Pro</v>
      </c>
      <c r="K1973" s="11" t="str">
        <f>VLOOKUP(I1973,Product!$A$2:$H$501,3,FALSE)</f>
        <v>Sports</v>
      </c>
      <c r="L1973" s="11" t="str">
        <f>VLOOKUP(I1973, Product!$A$2:$H$501, 4,FALSE)</f>
        <v>Accessories</v>
      </c>
      <c r="M1973" s="11" t="str">
        <f>VLOOKUP(I1973, Product!$A$2:$H$501,5,FALSE)</f>
        <v>Thompson-French</v>
      </c>
      <c r="N1973" s="12">
        <f>VLOOKUP(I1973, Product!$A$2:$I$501,8,FALSE)</f>
        <v>434.84</v>
      </c>
      <c r="O1973" s="12">
        <f>VLOOKUP(I1973, Product!$A$2:$I$501,9,FALSE)</f>
        <v>185</v>
      </c>
      <c r="P1973" s="11" t="s">
        <v>1810</v>
      </c>
      <c r="Q1973" s="11" t="str">
        <f>VLOOKUP(P1973,Store_Dim!$A$2:$E$21,2,FALSE)</f>
        <v>Guerrero-Schmitt</v>
      </c>
      <c r="R1973" s="11" t="str">
        <f>VLOOKUP(P1973,Store_Dim!$A$2:$E$21,3,FALSE)</f>
        <v>East</v>
      </c>
      <c r="S1973" s="11" t="str">
        <f>VLOOKUP(P1973,Store_Dim!$A$2:$E$21,4,FALSE)</f>
        <v>East Stevechester</v>
      </c>
      <c r="T1973" s="11" t="str">
        <f>VLOOKUP(P1973,Store_Dim!$A$2:$E$21,5,FALSE)</f>
        <v>Flagship</v>
      </c>
      <c r="U1973" s="11" t="s">
        <v>2799</v>
      </c>
      <c r="V1973" s="14">
        <f>VLOOKUP(Table1[[#This Row],[Sales_ID]],Sales!$A$2:$O$2001,2,FALSE)</f>
        <v>45311</v>
      </c>
      <c r="W1973" s="15">
        <f>VLOOKUP(Table1[[#This Row],[Sales_ID]],Sales!$A$2:$O$2001,12,FALSE)</f>
        <v>2</v>
      </c>
      <c r="X1973" s="16" t="str">
        <f>TEXT(VLOOKUP(Table1[[#This Row],[Sales_ID]],Sales!$A$2:$O$2001,13,FALSE),"₹#,##0")</f>
        <v>₹528</v>
      </c>
      <c r="Y1973" s="51">
        <f>VLOOKUP(Table1[[#This Row],[Sales_ID]],Sales!$A$2:$O$2001,14,FALSE)</f>
        <v>0.24</v>
      </c>
      <c r="Z1973" s="11" t="str">
        <f>VLOOKUP(Table1[[#This Row],[Sales_ID]],Sales!$A$2:$O$2001,10,FALSE)</f>
        <v>Credit Card</v>
      </c>
      <c r="AA1973" s="50">
        <f>VLOOKUP(Table1[[#This Row],[Sales_ID]],Sales!$A$2:$O$2001,15,FALSE)</f>
        <v>803.01599999999996</v>
      </c>
    </row>
    <row r="1974" spans="1:27" x14ac:dyDescent="0.3">
      <c r="A1974" s="11" t="s">
        <v>1374</v>
      </c>
      <c r="B1974" s="11" t="str">
        <f>PROPER(VLOOKUP(A1974,Customer!$A$2:$J$501,9,FALSE))</f>
        <v>Cheryl Carr</v>
      </c>
      <c r="C1974" s="11" t="str">
        <f>PROPER(VLOOKUP(A1974,Customer!$A$2:$H$501,3,FALSE))</f>
        <v>19</v>
      </c>
      <c r="D1974" s="11" t="str">
        <f>PROPER(VLOOKUP(A1974,Customer!$A$2:$H$501,4,FALSE))</f>
        <v>Male</v>
      </c>
      <c r="E1974" s="11" t="str">
        <f>PROPER(VLOOKUP(A1974,Customer!$A$2:$H$501,5,FALSE))</f>
        <v>Jessicaland</v>
      </c>
      <c r="F1974" s="11" t="str">
        <f>PROPER(VLOOKUP(A1974,Customer!$A$2:$H$501,6,FALSE))</f>
        <v>Wyoming</v>
      </c>
      <c r="G1974" s="11" t="str">
        <f>VLOOKUP(A1974,Customer!$A$2:$H$501,7,FALSE)</f>
        <v>USA</v>
      </c>
      <c r="H1974" s="11" t="str">
        <f>PROPER(VLOOKUP(A1974,Customer!$A$1:$J$501,10,FALSE))</f>
        <v>Gold</v>
      </c>
      <c r="I1974" s="11" t="s">
        <v>1568</v>
      </c>
      <c r="J1974" s="11" t="str">
        <f>VLOOKUP(I1974, Product!$A$2:$H$501, 2,FALSE)</f>
        <v>Ceramic Kitchen Bowl Set</v>
      </c>
      <c r="K1974" s="11" t="str">
        <f>VLOOKUP(I1974,Product!$A$2:$H$501,3,FALSE)</f>
        <v>Home</v>
      </c>
      <c r="L1974" s="11" t="str">
        <f>VLOOKUP(I1974, Product!$A$2:$H$501, 4,FALSE)</f>
        <v>Kitchen</v>
      </c>
      <c r="M1974" s="11" t="str">
        <f>VLOOKUP(I1974, Product!$A$2:$H$501,5,FALSE)</f>
        <v>Hamilton Group</v>
      </c>
      <c r="N1974" s="12">
        <f>VLOOKUP(I1974, Product!$A$2:$I$501,8,FALSE)</f>
        <v>298.86</v>
      </c>
      <c r="O1974" s="12">
        <f>VLOOKUP(I1974, Product!$A$2:$I$501,9,FALSE)</f>
        <v>308</v>
      </c>
      <c r="P1974" s="11" t="s">
        <v>1776</v>
      </c>
      <c r="Q1974" s="11" t="str">
        <f>VLOOKUP(P1974,Store_Dim!$A$2:$E$21,2,FALSE)</f>
        <v>Benson-Elliott</v>
      </c>
      <c r="R1974" s="11" t="str">
        <f>VLOOKUP(P1974,Store_Dim!$A$2:$E$21,3,FALSE)</f>
        <v>East</v>
      </c>
      <c r="S1974" s="11" t="str">
        <f>VLOOKUP(P1974,Store_Dim!$A$2:$E$21,4,FALSE)</f>
        <v>Port Josephberg</v>
      </c>
      <c r="T1974" s="11" t="str">
        <f>VLOOKUP(P1974,Store_Dim!$A$2:$E$21,5,FALSE)</f>
        <v>Online</v>
      </c>
      <c r="U1974" s="11" t="s">
        <v>2800</v>
      </c>
      <c r="V1974" s="14">
        <f>VLOOKUP(Table1[[#This Row],[Sales_ID]],Sales!$A$2:$O$2001,2,FALSE)</f>
        <v>45667</v>
      </c>
      <c r="W1974" s="15">
        <f>VLOOKUP(Table1[[#This Row],[Sales_ID]],Sales!$A$2:$O$2001,12,FALSE)</f>
        <v>4</v>
      </c>
      <c r="X1974" s="16" t="str">
        <f>TEXT(VLOOKUP(Table1[[#This Row],[Sales_ID]],Sales!$A$2:$O$2001,13,FALSE),"₹#,##0")</f>
        <v>₹600</v>
      </c>
      <c r="Y1974" s="51">
        <f>VLOOKUP(Table1[[#This Row],[Sales_ID]],Sales!$A$2:$O$2001,14,FALSE)</f>
        <v>0.25</v>
      </c>
      <c r="Z1974" s="11" t="str">
        <f>VLOOKUP(Table1[[#This Row],[Sales_ID]],Sales!$A$2:$O$2001,10,FALSE)</f>
        <v>Credit Card</v>
      </c>
      <c r="AA1974" s="50">
        <f>VLOOKUP(Table1[[#This Row],[Sales_ID]],Sales!$A$2:$O$2001,15,FALSE)</f>
        <v>1799.55</v>
      </c>
    </row>
    <row r="1975" spans="1:27" x14ac:dyDescent="0.3">
      <c r="A1975" s="11" t="s">
        <v>957</v>
      </c>
      <c r="B1975" s="11" t="str">
        <f>PROPER(VLOOKUP(A1975,Customer!$A$2:$J$501,9,FALSE))</f>
        <v>John Sloan</v>
      </c>
      <c r="C1975" s="11" t="str">
        <f>PROPER(VLOOKUP(A1975,Customer!$A$2:$H$501,3,FALSE))</f>
        <v>23</v>
      </c>
      <c r="D1975" s="11" t="str">
        <f>PROPER(VLOOKUP(A1975,Customer!$A$2:$H$501,4,FALSE))</f>
        <v>Female</v>
      </c>
      <c r="E1975" s="11" t="str">
        <f>PROPER(VLOOKUP(A1975,Customer!$A$2:$H$501,5,FALSE))</f>
        <v>East Johntown</v>
      </c>
      <c r="F1975" s="11" t="str">
        <f>PROPER(VLOOKUP(A1975,Customer!$A$2:$H$501,6,FALSE))</f>
        <v>Delaware</v>
      </c>
      <c r="G1975" s="11" t="str">
        <f>VLOOKUP(A1975,Customer!$A$2:$H$501,7,FALSE)</f>
        <v>USA</v>
      </c>
      <c r="H1975" s="11" t="str">
        <f>PROPER(VLOOKUP(A1975,Customer!$A$1:$J$501,10,FALSE))</f>
        <v>Platinum</v>
      </c>
      <c r="I1975" s="11" t="s">
        <v>1580</v>
      </c>
      <c r="J1975" s="11" t="str">
        <f>VLOOKUP(I1975, Product!$A$2:$H$501, 2,FALSE)</f>
        <v>Beard Grooming Kit</v>
      </c>
      <c r="K1975" s="11" t="str">
        <f>VLOOKUP(I1975,Product!$A$2:$H$501,3,FALSE)</f>
        <v>Beauty</v>
      </c>
      <c r="L1975" s="11" t="str">
        <f>VLOOKUP(I1975, Product!$A$2:$H$501, 4,FALSE)</f>
        <v>Grooming</v>
      </c>
      <c r="M1975" s="11" t="str">
        <f>VLOOKUP(I1975, Product!$A$2:$H$501,5,FALSE)</f>
        <v>Erickson-Green</v>
      </c>
      <c r="N1975" s="12">
        <f>VLOOKUP(I1975, Product!$A$2:$I$501,8,FALSE)</f>
        <v>337.42</v>
      </c>
      <c r="O1975" s="12">
        <f>VLOOKUP(I1975, Product!$A$2:$I$501,9,FALSE)</f>
        <v>256</v>
      </c>
      <c r="P1975" s="11" t="s">
        <v>1786</v>
      </c>
      <c r="Q1975" s="11" t="str">
        <f>VLOOKUP(P1975,Store_Dim!$A$2:$E$21,2,FALSE)</f>
        <v>Moore, Padilla and Butler</v>
      </c>
      <c r="R1975" s="11" t="str">
        <f>VLOOKUP(P1975,Store_Dim!$A$2:$E$21,3,FALSE)</f>
        <v>South</v>
      </c>
      <c r="S1975" s="11" t="str">
        <f>VLOOKUP(P1975,Store_Dim!$A$2:$E$21,4,FALSE)</f>
        <v>East Johnstad</v>
      </c>
      <c r="T1975" s="11" t="str">
        <f>VLOOKUP(P1975,Store_Dim!$A$2:$E$21,5,FALSE)</f>
        <v>Flagship</v>
      </c>
      <c r="U1975" s="11" t="s">
        <v>2801</v>
      </c>
      <c r="V1975" s="14">
        <f>VLOOKUP(Table1[[#This Row],[Sales_ID]],Sales!$A$2:$O$2001,2,FALSE)</f>
        <v>45281</v>
      </c>
      <c r="W1975" s="15">
        <f>VLOOKUP(Table1[[#This Row],[Sales_ID]],Sales!$A$2:$O$2001,12,FALSE)</f>
        <v>2</v>
      </c>
      <c r="X1975" s="16" t="str">
        <f>TEXT(VLOOKUP(Table1[[#This Row],[Sales_ID]],Sales!$A$2:$O$2001,13,FALSE),"₹#,##0")</f>
        <v>₹61</v>
      </c>
      <c r="Y1975" s="51">
        <f>VLOOKUP(Table1[[#This Row],[Sales_ID]],Sales!$A$2:$O$2001,14,FALSE)</f>
        <v>0.08</v>
      </c>
      <c r="Z1975" s="11" t="str">
        <f>VLOOKUP(Table1[[#This Row],[Sales_ID]],Sales!$A$2:$O$2001,10,FALSE)</f>
        <v>PayPal</v>
      </c>
      <c r="AA1975" s="50">
        <f>VLOOKUP(Table1[[#This Row],[Sales_ID]],Sales!$A$2:$O$2001,15,FALSE)</f>
        <v>113.0128</v>
      </c>
    </row>
    <row r="1976" spans="1:27" x14ac:dyDescent="0.3">
      <c r="A1976" s="11" t="s">
        <v>797</v>
      </c>
      <c r="B1976" s="11" t="str">
        <f>PROPER(VLOOKUP(A1976,Customer!$A$2:$J$501,9,FALSE))</f>
        <v>Lauren George</v>
      </c>
      <c r="C1976" s="11" t="str">
        <f>PROPER(VLOOKUP(A1976,Customer!$A$2:$H$501,3,FALSE))</f>
        <v>41</v>
      </c>
      <c r="D1976" s="11" t="str">
        <f>PROPER(VLOOKUP(A1976,Customer!$A$2:$H$501,4,FALSE))</f>
        <v>Female</v>
      </c>
      <c r="E1976" s="11" t="str">
        <f>PROPER(VLOOKUP(A1976,Customer!$A$2:$H$501,5,FALSE))</f>
        <v>Garciamouth</v>
      </c>
      <c r="F1976" s="11" t="str">
        <f>PROPER(VLOOKUP(A1976,Customer!$A$2:$H$501,6,FALSE))</f>
        <v>New York</v>
      </c>
      <c r="G1976" s="11" t="str">
        <f>VLOOKUP(A1976,Customer!$A$2:$H$501,7,FALSE)</f>
        <v>USA</v>
      </c>
      <c r="H1976" s="11" t="str">
        <f>PROPER(VLOOKUP(A1976,Customer!$A$1:$J$501,10,FALSE))</f>
        <v>Gold</v>
      </c>
      <c r="I1976" s="11" t="s">
        <v>1586</v>
      </c>
      <c r="J1976" s="11" t="str">
        <f>VLOOKUP(I1976, Product!$A$2:$H$501, 2,FALSE)</f>
        <v>Knee Support Brace</v>
      </c>
      <c r="K1976" s="11" t="str">
        <f>VLOOKUP(I1976,Product!$A$2:$H$501,3,FALSE)</f>
        <v>Sports</v>
      </c>
      <c r="L1976" s="11" t="str">
        <f>VLOOKUP(I1976, Product!$A$2:$H$501, 4,FALSE)</f>
        <v>Equipment</v>
      </c>
      <c r="M1976" s="11" t="str">
        <f>VLOOKUP(I1976, Product!$A$2:$H$501,5,FALSE)</f>
        <v>May-Reese</v>
      </c>
      <c r="N1976" s="12">
        <f>VLOOKUP(I1976, Product!$A$2:$I$501,8,FALSE)</f>
        <v>21.34</v>
      </c>
      <c r="O1976" s="12">
        <f>VLOOKUP(I1976, Product!$A$2:$I$501,9,FALSE)</f>
        <v>65</v>
      </c>
      <c r="P1976" s="11" t="s">
        <v>1789</v>
      </c>
      <c r="Q1976" s="11" t="str">
        <f>VLOOKUP(P1976,Store_Dim!$A$2:$E$21,2,FALSE)</f>
        <v>Hill, Wagner and Ballard</v>
      </c>
      <c r="R1976" s="11" t="str">
        <f>VLOOKUP(P1976,Store_Dim!$A$2:$E$21,3,FALSE)</f>
        <v>East</v>
      </c>
      <c r="S1976" s="11" t="str">
        <f>VLOOKUP(P1976,Store_Dim!$A$2:$E$21,4,FALSE)</f>
        <v>East Davidville</v>
      </c>
      <c r="T1976" s="11" t="str">
        <f>VLOOKUP(P1976,Store_Dim!$A$2:$E$21,5,FALSE)</f>
        <v>Online</v>
      </c>
      <c r="U1976" s="11" t="s">
        <v>2802</v>
      </c>
      <c r="V1976" s="14">
        <f>VLOOKUP(Table1[[#This Row],[Sales_ID]],Sales!$A$2:$O$2001,2,FALSE)</f>
        <v>45693</v>
      </c>
      <c r="W1976" s="15">
        <f>VLOOKUP(Table1[[#This Row],[Sales_ID]],Sales!$A$2:$O$2001,12,FALSE)</f>
        <v>2</v>
      </c>
      <c r="X1976" s="16" t="str">
        <f>TEXT(VLOOKUP(Table1[[#This Row],[Sales_ID]],Sales!$A$2:$O$2001,13,FALSE),"₹#,##0")</f>
        <v>₹466</v>
      </c>
      <c r="Y1976" s="51">
        <f>VLOOKUP(Table1[[#This Row],[Sales_ID]],Sales!$A$2:$O$2001,14,FALSE)</f>
        <v>0.12</v>
      </c>
      <c r="Z1976" s="11" t="str">
        <f>VLOOKUP(Table1[[#This Row],[Sales_ID]],Sales!$A$2:$O$2001,10,FALSE)</f>
        <v>PayPal</v>
      </c>
      <c r="AA1976" s="50">
        <f>VLOOKUP(Table1[[#This Row],[Sales_ID]],Sales!$A$2:$O$2001,15,FALSE)</f>
        <v>820.89920000000006</v>
      </c>
    </row>
    <row r="1977" spans="1:27" x14ac:dyDescent="0.3">
      <c r="A1977" s="11" t="s">
        <v>353</v>
      </c>
      <c r="B1977" s="11" t="str">
        <f>PROPER(VLOOKUP(A1977,Customer!$A$2:$J$501,9,FALSE))</f>
        <v>Sheila Wilson</v>
      </c>
      <c r="C1977" s="11" t="str">
        <f>PROPER(VLOOKUP(A1977,Customer!$A$2:$H$501,3,FALSE))</f>
        <v>35</v>
      </c>
      <c r="D1977" s="11" t="str">
        <f>PROPER(VLOOKUP(A1977,Customer!$A$2:$H$501,4,FALSE))</f>
        <v>Male</v>
      </c>
      <c r="E1977" s="11" t="str">
        <f>PROPER(VLOOKUP(A1977,Customer!$A$2:$H$501,5,FALSE))</f>
        <v>South Dustin</v>
      </c>
      <c r="F1977" s="11" t="str">
        <f>PROPER(VLOOKUP(A1977,Customer!$A$2:$H$501,6,FALSE))</f>
        <v>Tennessee</v>
      </c>
      <c r="G1977" s="11" t="str">
        <f>VLOOKUP(A1977,Customer!$A$2:$H$501,7,FALSE)</f>
        <v>USA</v>
      </c>
      <c r="H1977" s="11" t="str">
        <f>PROPER(VLOOKUP(A1977,Customer!$A$1:$J$501,10,FALSE))</f>
        <v>Silver</v>
      </c>
      <c r="I1977" s="11" t="s">
        <v>1610</v>
      </c>
      <c r="J1977" s="11" t="str">
        <f>VLOOKUP(I1977, Product!$A$2:$H$501, 2,FALSE)</f>
        <v>Basketball</v>
      </c>
      <c r="K1977" s="11" t="str">
        <f>VLOOKUP(I1977,Product!$A$2:$H$501,3,FALSE)</f>
        <v>Sports</v>
      </c>
      <c r="L1977" s="11" t="str">
        <f>VLOOKUP(I1977, Product!$A$2:$H$501, 4,FALSE)</f>
        <v>Team Sports</v>
      </c>
      <c r="M1977" s="11" t="str">
        <f>VLOOKUP(I1977, Product!$A$2:$H$501,5,FALSE)</f>
        <v>Nolan-Snow</v>
      </c>
      <c r="N1977" s="12">
        <f>VLOOKUP(I1977, Product!$A$2:$I$501,8,FALSE)</f>
        <v>204.39</v>
      </c>
      <c r="O1977" s="12">
        <f>VLOOKUP(I1977, Product!$A$2:$I$501,9,FALSE)</f>
        <v>281</v>
      </c>
      <c r="P1977" s="11" t="s">
        <v>1773</v>
      </c>
      <c r="Q1977" s="11" t="str">
        <f>VLOOKUP(P1977,Store_Dim!$A$2:$E$21,2,FALSE)</f>
        <v>Gray Ltd</v>
      </c>
      <c r="R1977" s="11" t="str">
        <f>VLOOKUP(P1977,Store_Dim!$A$2:$E$21,3,FALSE)</f>
        <v>North</v>
      </c>
      <c r="S1977" s="11" t="str">
        <f>VLOOKUP(P1977,Store_Dim!$A$2:$E$21,4,FALSE)</f>
        <v>New Michaelchester</v>
      </c>
      <c r="T1977" s="11" t="str">
        <f>VLOOKUP(P1977,Store_Dim!$A$2:$E$21,5,FALSE)</f>
        <v>Outlet</v>
      </c>
      <c r="U1977" s="11" t="s">
        <v>2803</v>
      </c>
      <c r="V1977" s="14">
        <f>VLOOKUP(Table1[[#This Row],[Sales_ID]],Sales!$A$2:$O$2001,2,FALSE)</f>
        <v>45857</v>
      </c>
      <c r="W1977" s="15">
        <f>VLOOKUP(Table1[[#This Row],[Sales_ID]],Sales!$A$2:$O$2001,12,FALSE)</f>
        <v>4</v>
      </c>
      <c r="X1977" s="16" t="str">
        <f>TEXT(VLOOKUP(Table1[[#This Row],[Sales_ID]],Sales!$A$2:$O$2001,13,FALSE),"₹#,##0")</f>
        <v>₹541</v>
      </c>
      <c r="Y1977" s="51">
        <f>VLOOKUP(Table1[[#This Row],[Sales_ID]],Sales!$A$2:$O$2001,14,FALSE)</f>
        <v>0.09</v>
      </c>
      <c r="Z1977" s="11" t="str">
        <f>VLOOKUP(Table1[[#This Row],[Sales_ID]],Sales!$A$2:$O$2001,10,FALSE)</f>
        <v>COD</v>
      </c>
      <c r="AA1977" s="50">
        <f>VLOOKUP(Table1[[#This Row],[Sales_ID]],Sales!$A$2:$O$2001,15,FALSE)</f>
        <v>1968.1116</v>
      </c>
    </row>
    <row r="1978" spans="1:27" x14ac:dyDescent="0.3">
      <c r="A1978" s="11" t="s">
        <v>942</v>
      </c>
      <c r="B1978" s="11" t="str">
        <f>PROPER(VLOOKUP(A1978,Customer!$A$2:$J$501,9,FALSE))</f>
        <v>Tracy Stephens</v>
      </c>
      <c r="C1978" s="11" t="str">
        <f>PROPER(VLOOKUP(A1978,Customer!$A$2:$H$501,3,FALSE))</f>
        <v>64</v>
      </c>
      <c r="D1978" s="11" t="str">
        <f>PROPER(VLOOKUP(A1978,Customer!$A$2:$H$501,4,FALSE))</f>
        <v>Male</v>
      </c>
      <c r="E1978" s="11" t="str">
        <f>PROPER(VLOOKUP(A1978,Customer!$A$2:$H$501,5,FALSE))</f>
        <v>New Joshuatown</v>
      </c>
      <c r="F1978" s="11" t="str">
        <f>PROPER(VLOOKUP(A1978,Customer!$A$2:$H$501,6,FALSE))</f>
        <v>Maine</v>
      </c>
      <c r="G1978" s="11" t="str">
        <f>VLOOKUP(A1978,Customer!$A$2:$H$501,7,FALSE)</f>
        <v>USA</v>
      </c>
      <c r="H1978" s="11" t="str">
        <f>PROPER(VLOOKUP(A1978,Customer!$A$1:$J$501,10,FALSE))</f>
        <v>Platinum</v>
      </c>
      <c r="I1978" s="11" t="s">
        <v>1586</v>
      </c>
      <c r="J1978" s="11" t="str">
        <f>VLOOKUP(I1978, Product!$A$2:$H$501, 2,FALSE)</f>
        <v>Knee Support Brace</v>
      </c>
      <c r="K1978" s="11" t="str">
        <f>VLOOKUP(I1978,Product!$A$2:$H$501,3,FALSE)</f>
        <v>Sports</v>
      </c>
      <c r="L1978" s="11" t="str">
        <f>VLOOKUP(I1978, Product!$A$2:$H$501, 4,FALSE)</f>
        <v>Equipment</v>
      </c>
      <c r="M1978" s="11" t="str">
        <f>VLOOKUP(I1978, Product!$A$2:$H$501,5,FALSE)</f>
        <v>May-Reese</v>
      </c>
      <c r="N1978" s="12">
        <f>VLOOKUP(I1978, Product!$A$2:$I$501,8,FALSE)</f>
        <v>21.34</v>
      </c>
      <c r="O1978" s="12">
        <f>VLOOKUP(I1978, Product!$A$2:$I$501,9,FALSE)</f>
        <v>65</v>
      </c>
      <c r="P1978" s="11" t="s">
        <v>1797</v>
      </c>
      <c r="Q1978" s="11" t="str">
        <f>VLOOKUP(P1978,Store_Dim!$A$2:$E$21,2,FALSE)</f>
        <v>Gardner, Humphrey and Contreras</v>
      </c>
      <c r="R1978" s="11" t="str">
        <f>VLOOKUP(P1978,Store_Dim!$A$2:$E$21,3,FALSE)</f>
        <v>East</v>
      </c>
      <c r="S1978" s="11" t="str">
        <f>VLOOKUP(P1978,Store_Dim!$A$2:$E$21,4,FALSE)</f>
        <v>Johnsonville</v>
      </c>
      <c r="T1978" s="11" t="str">
        <f>VLOOKUP(P1978,Store_Dim!$A$2:$E$21,5,FALSE)</f>
        <v>Flagship</v>
      </c>
      <c r="U1978" s="11" t="s">
        <v>2804</v>
      </c>
      <c r="V1978" s="14">
        <f>VLOOKUP(Table1[[#This Row],[Sales_ID]],Sales!$A$2:$O$2001,2,FALSE)</f>
        <v>45737</v>
      </c>
      <c r="W1978" s="15">
        <f>VLOOKUP(Table1[[#This Row],[Sales_ID]],Sales!$A$2:$O$2001,12,FALSE)</f>
        <v>3</v>
      </c>
      <c r="X1978" s="16" t="str">
        <f>TEXT(VLOOKUP(Table1[[#This Row],[Sales_ID]],Sales!$A$2:$O$2001,13,FALSE),"₹#,##0")</f>
        <v>₹677</v>
      </c>
      <c r="Y1978" s="51">
        <f>VLOOKUP(Table1[[#This Row],[Sales_ID]],Sales!$A$2:$O$2001,14,FALSE)</f>
        <v>0.05</v>
      </c>
      <c r="Z1978" s="11" t="str">
        <f>VLOOKUP(Table1[[#This Row],[Sales_ID]],Sales!$A$2:$O$2001,10,FALSE)</f>
        <v>Credit Card</v>
      </c>
      <c r="AA1978" s="50">
        <f>VLOOKUP(Table1[[#This Row],[Sales_ID]],Sales!$A$2:$O$2001,15,FALSE)</f>
        <v>1930.761</v>
      </c>
    </row>
    <row r="1979" spans="1:27" x14ac:dyDescent="0.3">
      <c r="A1979" s="11" t="s">
        <v>1032</v>
      </c>
      <c r="B1979" s="11" t="str">
        <f>PROPER(VLOOKUP(A1979,Customer!$A$2:$J$501,9,FALSE))</f>
        <v>Mario Harvey Jr.</v>
      </c>
      <c r="C1979" s="11" t="str">
        <f>PROPER(VLOOKUP(A1979,Customer!$A$2:$H$501,3,FALSE))</f>
        <v>46</v>
      </c>
      <c r="D1979" s="11" t="str">
        <f>PROPER(VLOOKUP(A1979,Customer!$A$2:$H$501,4,FALSE))</f>
        <v>Male</v>
      </c>
      <c r="E1979" s="11" t="str">
        <f>PROPER(VLOOKUP(A1979,Customer!$A$2:$H$501,5,FALSE))</f>
        <v>Jessicaport</v>
      </c>
      <c r="F1979" s="11" t="str">
        <f>PROPER(VLOOKUP(A1979,Customer!$A$2:$H$501,6,FALSE))</f>
        <v>Minnesota</v>
      </c>
      <c r="G1979" s="11" t="str">
        <f>VLOOKUP(A1979,Customer!$A$2:$H$501,7,FALSE)</f>
        <v>USA</v>
      </c>
      <c r="H1979" s="11" t="str">
        <f>PROPER(VLOOKUP(A1979,Customer!$A$1:$J$501,10,FALSE))</f>
        <v>Platinum</v>
      </c>
      <c r="I1979" s="11" t="s">
        <v>1590</v>
      </c>
      <c r="J1979" s="11" t="str">
        <f>VLOOKUP(I1979, Product!$A$2:$H$501, 2,FALSE)</f>
        <v>Multi-Purpose Storage Box</v>
      </c>
      <c r="K1979" s="11" t="str">
        <f>VLOOKUP(I1979,Product!$A$2:$H$501,3,FALSE)</f>
        <v>Home</v>
      </c>
      <c r="L1979" s="11" t="str">
        <f>VLOOKUP(I1979, Product!$A$2:$H$501, 4,FALSE)</f>
        <v>Storage</v>
      </c>
      <c r="M1979" s="11" t="str">
        <f>VLOOKUP(I1979, Product!$A$2:$H$501,5,FALSE)</f>
        <v>Gardner-Montes</v>
      </c>
      <c r="N1979" s="12">
        <f>VLOOKUP(I1979, Product!$A$2:$I$501,8,FALSE)</f>
        <v>123.46</v>
      </c>
      <c r="O1979" s="12">
        <f>VLOOKUP(I1979, Product!$A$2:$I$501,9,FALSE)</f>
        <v>76</v>
      </c>
      <c r="P1979" s="11" t="s">
        <v>1757</v>
      </c>
      <c r="Q1979" s="11" t="str">
        <f>VLOOKUP(P1979,Store_Dim!$A$2:$E$21,2,FALSE)</f>
        <v>Martinez, Adkins and Johnson</v>
      </c>
      <c r="R1979" s="11" t="str">
        <f>VLOOKUP(P1979,Store_Dim!$A$2:$E$21,3,FALSE)</f>
        <v>North</v>
      </c>
      <c r="S1979" s="11" t="str">
        <f>VLOOKUP(P1979,Store_Dim!$A$2:$E$21,4,FALSE)</f>
        <v>Danielmouth</v>
      </c>
      <c r="T1979" s="11" t="str">
        <f>VLOOKUP(P1979,Store_Dim!$A$2:$E$21,5,FALSE)</f>
        <v>Flagship</v>
      </c>
      <c r="U1979" s="11" t="s">
        <v>2805</v>
      </c>
      <c r="V1979" s="14">
        <f>VLOOKUP(Table1[[#This Row],[Sales_ID]],Sales!$A$2:$O$2001,2,FALSE)</f>
        <v>45771</v>
      </c>
      <c r="W1979" s="15">
        <f>VLOOKUP(Table1[[#This Row],[Sales_ID]],Sales!$A$2:$O$2001,12,FALSE)</f>
        <v>3</v>
      </c>
      <c r="X1979" s="16" t="str">
        <f>TEXT(VLOOKUP(Table1[[#This Row],[Sales_ID]],Sales!$A$2:$O$2001,13,FALSE),"₹#,##0")</f>
        <v>₹615</v>
      </c>
      <c r="Y1979" s="51">
        <f>VLOOKUP(Table1[[#This Row],[Sales_ID]],Sales!$A$2:$O$2001,14,FALSE)</f>
        <v>0.06</v>
      </c>
      <c r="Z1979" s="11" t="str">
        <f>VLOOKUP(Table1[[#This Row],[Sales_ID]],Sales!$A$2:$O$2001,10,FALSE)</f>
        <v>PayPal</v>
      </c>
      <c r="AA1979" s="50">
        <f>VLOOKUP(Table1[[#This Row],[Sales_ID]],Sales!$A$2:$O$2001,15,FALSE)</f>
        <v>1733.2565999999999</v>
      </c>
    </row>
    <row r="1980" spans="1:27" x14ac:dyDescent="0.3">
      <c r="A1980" s="11" t="s">
        <v>449</v>
      </c>
      <c r="B1980" s="11" t="str">
        <f>PROPER(VLOOKUP(A1980,Customer!$A$2:$J$501,9,FALSE))</f>
        <v>Joseph Richards</v>
      </c>
      <c r="C1980" s="11" t="str">
        <f>PROPER(VLOOKUP(A1980,Customer!$A$2:$H$501,3,FALSE))</f>
        <v>34</v>
      </c>
      <c r="D1980" s="11" t="str">
        <f>PROPER(VLOOKUP(A1980,Customer!$A$2:$H$501,4,FALSE))</f>
        <v>Female</v>
      </c>
      <c r="E1980" s="11" t="str">
        <f>PROPER(VLOOKUP(A1980,Customer!$A$2:$H$501,5,FALSE))</f>
        <v>Wigginsville</v>
      </c>
      <c r="F1980" s="11" t="str">
        <f>PROPER(VLOOKUP(A1980,Customer!$A$2:$H$501,6,FALSE))</f>
        <v>Alabama</v>
      </c>
      <c r="G1980" s="11" t="str">
        <f>VLOOKUP(A1980,Customer!$A$2:$H$501,7,FALSE)</f>
        <v>USA</v>
      </c>
      <c r="H1980" s="11" t="str">
        <f>PROPER(VLOOKUP(A1980,Customer!$A$1:$J$501,10,FALSE))</f>
        <v>Bronze</v>
      </c>
      <c r="I1980" s="11" t="s">
        <v>1660</v>
      </c>
      <c r="J1980" s="11" t="str">
        <f>VLOOKUP(I1980, Product!$A$2:$H$501, 2,FALSE)</f>
        <v>Premium Blanket Throw</v>
      </c>
      <c r="K1980" s="11" t="str">
        <f>VLOOKUP(I1980,Product!$A$2:$H$501,3,FALSE)</f>
        <v>Home</v>
      </c>
      <c r="L1980" s="11" t="str">
        <f>VLOOKUP(I1980, Product!$A$2:$H$501, 4,FALSE)</f>
        <v>Decor</v>
      </c>
      <c r="M1980" s="11" t="str">
        <f>VLOOKUP(I1980, Product!$A$2:$H$501,5,FALSE)</f>
        <v>Hernandez, Kennedy and Porter</v>
      </c>
      <c r="N1980" s="12">
        <f>VLOOKUP(I1980, Product!$A$2:$I$501,8,FALSE)</f>
        <v>461.47</v>
      </c>
      <c r="O1980" s="12">
        <f>VLOOKUP(I1980, Product!$A$2:$I$501,9,FALSE)</f>
        <v>190</v>
      </c>
      <c r="P1980" s="11" t="s">
        <v>1779</v>
      </c>
      <c r="Q1980" s="11" t="str">
        <f>VLOOKUP(P1980,Store_Dim!$A$2:$E$21,2,FALSE)</f>
        <v>Martinez-Mullins</v>
      </c>
      <c r="R1980" s="11" t="str">
        <f>VLOOKUP(P1980,Store_Dim!$A$2:$E$21,3,FALSE)</f>
        <v>South</v>
      </c>
      <c r="S1980" s="11" t="str">
        <f>VLOOKUP(P1980,Store_Dim!$A$2:$E$21,4,FALSE)</f>
        <v>Williamsfurt</v>
      </c>
      <c r="T1980" s="11" t="str">
        <f>VLOOKUP(P1980,Store_Dim!$A$2:$E$21,5,FALSE)</f>
        <v>Online</v>
      </c>
      <c r="U1980" s="11" t="s">
        <v>1924</v>
      </c>
      <c r="V1980" s="14">
        <f>VLOOKUP(Table1[[#This Row],[Sales_ID]],Sales!$A$2:$O$2001,2,FALSE)</f>
        <v>45580</v>
      </c>
      <c r="W1980" s="15">
        <f>VLOOKUP(Table1[[#This Row],[Sales_ID]],Sales!$A$2:$O$2001,12,FALSE)</f>
        <v>4</v>
      </c>
      <c r="X1980" s="16" t="str">
        <f>TEXT(VLOOKUP(Table1[[#This Row],[Sales_ID]],Sales!$A$2:$O$2001,13,FALSE),"₹#,##0")</f>
        <v>₹476</v>
      </c>
      <c r="Y1980" s="51">
        <f>VLOOKUP(Table1[[#This Row],[Sales_ID]],Sales!$A$2:$O$2001,14,FALSE)</f>
        <v>0.17</v>
      </c>
      <c r="Z1980" s="11" t="str">
        <f>VLOOKUP(Table1[[#This Row],[Sales_ID]],Sales!$A$2:$O$2001,10,FALSE)</f>
        <v>Credit Card</v>
      </c>
      <c r="AA1980" s="50">
        <f>VLOOKUP(Table1[[#This Row],[Sales_ID]],Sales!$A$2:$O$2001,15,FALSE)</f>
        <v>1581.2496000000001</v>
      </c>
    </row>
    <row r="1981" spans="1:27" x14ac:dyDescent="0.3">
      <c r="A1981" s="11" t="s">
        <v>746</v>
      </c>
      <c r="B1981" s="11" t="str">
        <f>PROPER(VLOOKUP(A1981,Customer!$A$2:$J$501,9,FALSE))</f>
        <v>Christy Hill</v>
      </c>
      <c r="C1981" s="11" t="str">
        <f>PROPER(VLOOKUP(A1981,Customer!$A$2:$H$501,3,FALSE))</f>
        <v>27</v>
      </c>
      <c r="D1981" s="11" t="str">
        <f>PROPER(VLOOKUP(A1981,Customer!$A$2:$H$501,4,FALSE))</f>
        <v>Female</v>
      </c>
      <c r="E1981" s="11" t="str">
        <f>PROPER(VLOOKUP(A1981,Customer!$A$2:$H$501,5,FALSE))</f>
        <v>Tammyton</v>
      </c>
      <c r="F1981" s="11" t="str">
        <f>PROPER(VLOOKUP(A1981,Customer!$A$2:$H$501,6,FALSE))</f>
        <v>New Jersey</v>
      </c>
      <c r="G1981" s="11" t="str">
        <f>VLOOKUP(A1981,Customer!$A$2:$H$501,7,FALSE)</f>
        <v>USA</v>
      </c>
      <c r="H1981" s="11" t="str">
        <f>PROPER(VLOOKUP(A1981,Customer!$A$1:$J$501,10,FALSE))</f>
        <v>Platinum</v>
      </c>
      <c r="I1981" s="11" t="s">
        <v>1680</v>
      </c>
      <c r="J1981" s="11" t="str">
        <f>VLOOKUP(I1981, Product!$A$2:$H$501, 2,FALSE)</f>
        <v>Women's Hair Dryer Brush</v>
      </c>
      <c r="K1981" s="11" t="str">
        <f>VLOOKUP(I1981,Product!$A$2:$H$501,3,FALSE)</f>
        <v>Beauty</v>
      </c>
      <c r="L1981" s="11" t="str">
        <f>VLOOKUP(I1981, Product!$A$2:$H$501, 4,FALSE)</f>
        <v>Haircare</v>
      </c>
      <c r="M1981" s="11" t="str">
        <f>VLOOKUP(I1981, Product!$A$2:$H$501,5,FALSE)</f>
        <v>Torres, Spencer and Potter</v>
      </c>
      <c r="N1981" s="12">
        <f>VLOOKUP(I1981, Product!$A$2:$I$501,8,FALSE)</f>
        <v>340.39</v>
      </c>
      <c r="O1981" s="12">
        <f>VLOOKUP(I1981, Product!$A$2:$I$501,9,FALSE)</f>
        <v>177</v>
      </c>
      <c r="P1981" s="11" t="s">
        <v>1782</v>
      </c>
      <c r="Q1981" s="11" t="str">
        <f>VLOOKUP(P1981,Store_Dim!$A$2:$E$21,2,FALSE)</f>
        <v>Bean, Jones and Park</v>
      </c>
      <c r="R1981" s="11" t="str">
        <f>VLOOKUP(P1981,Store_Dim!$A$2:$E$21,3,FALSE)</f>
        <v>West</v>
      </c>
      <c r="S1981" s="11" t="str">
        <f>VLOOKUP(P1981,Store_Dim!$A$2:$E$21,4,FALSE)</f>
        <v>Thompsonborough</v>
      </c>
      <c r="T1981" s="11" t="str">
        <f>VLOOKUP(P1981,Store_Dim!$A$2:$E$21,5,FALSE)</f>
        <v>Online</v>
      </c>
      <c r="U1981" s="11" t="s">
        <v>2806</v>
      </c>
      <c r="V1981" s="14">
        <f>VLOOKUP(Table1[[#This Row],[Sales_ID]],Sales!$A$2:$O$2001,2,FALSE)</f>
        <v>45272</v>
      </c>
      <c r="W1981" s="15">
        <f>VLOOKUP(Table1[[#This Row],[Sales_ID]],Sales!$A$2:$O$2001,12,FALSE)</f>
        <v>4</v>
      </c>
      <c r="X1981" s="16" t="str">
        <f>TEXT(VLOOKUP(Table1[[#This Row],[Sales_ID]],Sales!$A$2:$O$2001,13,FALSE),"₹#,##0")</f>
        <v>₹650</v>
      </c>
      <c r="Y1981" s="51">
        <f>VLOOKUP(Table1[[#This Row],[Sales_ID]],Sales!$A$2:$O$2001,14,FALSE)</f>
        <v>0.11</v>
      </c>
      <c r="Z1981" s="11" t="str">
        <f>VLOOKUP(Table1[[#This Row],[Sales_ID]],Sales!$A$2:$O$2001,10,FALSE)</f>
        <v>Credit Card</v>
      </c>
      <c r="AA1981" s="50">
        <f>VLOOKUP(Table1[[#This Row],[Sales_ID]],Sales!$A$2:$O$2001,15,FALSE)</f>
        <v>2312.2912000000001</v>
      </c>
    </row>
    <row r="1982" spans="1:27" x14ac:dyDescent="0.3">
      <c r="A1982" s="11" t="s">
        <v>1377</v>
      </c>
      <c r="B1982" s="11" t="str">
        <f>PROPER(VLOOKUP(A1982,Customer!$A$2:$J$501,9,FALSE))</f>
        <v>Gene Lee</v>
      </c>
      <c r="C1982" s="11" t="str">
        <f>PROPER(VLOOKUP(A1982,Customer!$A$2:$H$501,3,FALSE))</f>
        <v>41</v>
      </c>
      <c r="D1982" s="11" t="str">
        <f>PROPER(VLOOKUP(A1982,Customer!$A$2:$H$501,4,FALSE))</f>
        <v>Female</v>
      </c>
      <c r="E1982" s="11" t="str">
        <f>PROPER(VLOOKUP(A1982,Customer!$A$2:$H$501,5,FALSE))</f>
        <v>Mcfarlandmouth</v>
      </c>
      <c r="F1982" s="11" t="str">
        <f>PROPER(VLOOKUP(A1982,Customer!$A$2:$H$501,6,FALSE))</f>
        <v>Virginia</v>
      </c>
      <c r="G1982" s="11" t="str">
        <f>VLOOKUP(A1982,Customer!$A$2:$H$501,7,FALSE)</f>
        <v>USA</v>
      </c>
      <c r="H1982" s="11" t="str">
        <f>PROPER(VLOOKUP(A1982,Customer!$A$1:$J$501,10,FALSE))</f>
        <v>Platinum</v>
      </c>
      <c r="I1982" s="11" t="s">
        <v>1718</v>
      </c>
      <c r="J1982" s="11" t="str">
        <f>VLOOKUP(I1982, Product!$A$2:$H$501, 2,FALSE)</f>
        <v>Women's Beanie Hat</v>
      </c>
      <c r="K1982" s="11" t="str">
        <f>VLOOKUP(I1982,Product!$A$2:$H$501,3,FALSE)</f>
        <v>Clothing</v>
      </c>
      <c r="L1982" s="11" t="str">
        <f>VLOOKUP(I1982, Product!$A$2:$H$501, 4,FALSE)</f>
        <v>Accessories</v>
      </c>
      <c r="M1982" s="11" t="str">
        <f>VLOOKUP(I1982, Product!$A$2:$H$501,5,FALSE)</f>
        <v>Richardson-Carrillo</v>
      </c>
      <c r="N1982" s="12">
        <f>VLOOKUP(I1982, Product!$A$2:$I$501,8,FALSE)</f>
        <v>119.57</v>
      </c>
      <c r="O1982" s="12">
        <f>VLOOKUP(I1982, Product!$A$2:$I$501,9,FALSE)</f>
        <v>210</v>
      </c>
      <c r="P1982" s="11" t="s">
        <v>1782</v>
      </c>
      <c r="Q1982" s="11" t="str">
        <f>VLOOKUP(P1982,Store_Dim!$A$2:$E$21,2,FALSE)</f>
        <v>Bean, Jones and Park</v>
      </c>
      <c r="R1982" s="11" t="str">
        <f>VLOOKUP(P1982,Store_Dim!$A$2:$E$21,3,FALSE)</f>
        <v>West</v>
      </c>
      <c r="S1982" s="11" t="str">
        <f>VLOOKUP(P1982,Store_Dim!$A$2:$E$21,4,FALSE)</f>
        <v>Thompsonborough</v>
      </c>
      <c r="T1982" s="11" t="str">
        <f>VLOOKUP(P1982,Store_Dim!$A$2:$E$21,5,FALSE)</f>
        <v>Online</v>
      </c>
      <c r="U1982" s="11" t="s">
        <v>2807</v>
      </c>
      <c r="V1982" s="14">
        <f>VLOOKUP(Table1[[#This Row],[Sales_ID]],Sales!$A$2:$O$2001,2,FALSE)</f>
        <v>45481</v>
      </c>
      <c r="W1982" s="15">
        <f>VLOOKUP(Table1[[#This Row],[Sales_ID]],Sales!$A$2:$O$2001,12,FALSE)</f>
        <v>2</v>
      </c>
      <c r="X1982" s="16" t="str">
        <f>TEXT(VLOOKUP(Table1[[#This Row],[Sales_ID]],Sales!$A$2:$O$2001,13,FALSE),"₹#,##0")</f>
        <v>₹944</v>
      </c>
      <c r="Y1982" s="51">
        <f>VLOOKUP(Table1[[#This Row],[Sales_ID]],Sales!$A$2:$O$2001,14,FALSE)</f>
        <v>0.22</v>
      </c>
      <c r="Z1982" s="11" t="str">
        <f>VLOOKUP(Table1[[#This Row],[Sales_ID]],Sales!$A$2:$O$2001,10,FALSE)</f>
        <v>PayPal</v>
      </c>
      <c r="AA1982" s="50">
        <f>VLOOKUP(Table1[[#This Row],[Sales_ID]],Sales!$A$2:$O$2001,15,FALSE)</f>
        <v>1472.5308</v>
      </c>
    </row>
    <row r="1983" spans="1:27" x14ac:dyDescent="0.3">
      <c r="A1983" s="11" t="s">
        <v>550</v>
      </c>
      <c r="B1983" s="11" t="str">
        <f>PROPER(VLOOKUP(A1983,Customer!$A$2:$J$501,9,FALSE))</f>
        <v>Jason Wheeler</v>
      </c>
      <c r="C1983" s="11" t="str">
        <f>PROPER(VLOOKUP(A1983,Customer!$A$2:$H$501,3,FALSE))</f>
        <v>47</v>
      </c>
      <c r="D1983" s="11" t="str">
        <f>PROPER(VLOOKUP(A1983,Customer!$A$2:$H$501,4,FALSE))</f>
        <v>Female</v>
      </c>
      <c r="E1983" s="11" t="str">
        <f>PROPER(VLOOKUP(A1983,Customer!$A$2:$H$501,5,FALSE))</f>
        <v>Carolview</v>
      </c>
      <c r="F1983" s="11" t="str">
        <f>PROPER(VLOOKUP(A1983,Customer!$A$2:$H$501,6,FALSE))</f>
        <v>Illinois</v>
      </c>
      <c r="G1983" s="11" t="str">
        <f>VLOOKUP(A1983,Customer!$A$2:$H$501,7,FALSE)</f>
        <v>USA</v>
      </c>
      <c r="H1983" s="11" t="str">
        <f>PROPER(VLOOKUP(A1983,Customer!$A$1:$J$501,10,FALSE))</f>
        <v>Platinum</v>
      </c>
      <c r="I1983" s="11" t="s">
        <v>1610</v>
      </c>
      <c r="J1983" s="11" t="str">
        <f>VLOOKUP(I1983, Product!$A$2:$H$501, 2,FALSE)</f>
        <v>Basketball</v>
      </c>
      <c r="K1983" s="11" t="str">
        <f>VLOOKUP(I1983,Product!$A$2:$H$501,3,FALSE)</f>
        <v>Sports</v>
      </c>
      <c r="L1983" s="11" t="str">
        <f>VLOOKUP(I1983, Product!$A$2:$H$501, 4,FALSE)</f>
        <v>Team Sports</v>
      </c>
      <c r="M1983" s="11" t="str">
        <f>VLOOKUP(I1983, Product!$A$2:$H$501,5,FALSE)</f>
        <v>Nolan-Snow</v>
      </c>
      <c r="N1983" s="12">
        <f>VLOOKUP(I1983, Product!$A$2:$I$501,8,FALSE)</f>
        <v>204.39</v>
      </c>
      <c r="O1983" s="12">
        <f>VLOOKUP(I1983, Product!$A$2:$I$501,9,FALSE)</f>
        <v>281</v>
      </c>
      <c r="P1983" s="11" t="s">
        <v>1782</v>
      </c>
      <c r="Q1983" s="11" t="str">
        <f>VLOOKUP(P1983,Store_Dim!$A$2:$E$21,2,FALSE)</f>
        <v>Bean, Jones and Park</v>
      </c>
      <c r="R1983" s="11" t="str">
        <f>VLOOKUP(P1983,Store_Dim!$A$2:$E$21,3,FALSE)</f>
        <v>West</v>
      </c>
      <c r="S1983" s="11" t="str">
        <f>VLOOKUP(P1983,Store_Dim!$A$2:$E$21,4,FALSE)</f>
        <v>Thompsonborough</v>
      </c>
      <c r="T1983" s="11" t="str">
        <f>VLOOKUP(P1983,Store_Dim!$A$2:$E$21,5,FALSE)</f>
        <v>Online</v>
      </c>
      <c r="U1983" s="11" t="s">
        <v>2808</v>
      </c>
      <c r="V1983" s="14">
        <f>VLOOKUP(Table1[[#This Row],[Sales_ID]],Sales!$A$2:$O$2001,2,FALSE)</f>
        <v>45228</v>
      </c>
      <c r="W1983" s="15">
        <f>VLOOKUP(Table1[[#This Row],[Sales_ID]],Sales!$A$2:$O$2001,12,FALSE)</f>
        <v>4</v>
      </c>
      <c r="X1983" s="16" t="str">
        <f>TEXT(VLOOKUP(Table1[[#This Row],[Sales_ID]],Sales!$A$2:$O$2001,13,FALSE),"₹#,##0")</f>
        <v>₹539</v>
      </c>
      <c r="Y1983" s="51">
        <f>VLOOKUP(Table1[[#This Row],[Sales_ID]],Sales!$A$2:$O$2001,14,FALSE)</f>
        <v>0.03</v>
      </c>
      <c r="Z1983" s="11" t="str">
        <f>VLOOKUP(Table1[[#This Row],[Sales_ID]],Sales!$A$2:$O$2001,10,FALSE)</f>
        <v>Credit Card</v>
      </c>
      <c r="AA1983" s="50">
        <f>VLOOKUP(Table1[[#This Row],[Sales_ID]],Sales!$A$2:$O$2001,15,FALSE)</f>
        <v>2090.2723999999998</v>
      </c>
    </row>
    <row r="1984" spans="1:27" x14ac:dyDescent="0.3">
      <c r="A1984" s="11" t="s">
        <v>318</v>
      </c>
      <c r="B1984" s="11" t="str">
        <f>PROPER(VLOOKUP(A1984,Customer!$A$2:$J$501,9,FALSE))</f>
        <v>Timothy Wright</v>
      </c>
      <c r="C1984" s="11" t="str">
        <f>PROPER(VLOOKUP(A1984,Customer!$A$2:$H$501,3,FALSE))</f>
        <v>58</v>
      </c>
      <c r="D1984" s="11" t="str">
        <f>PROPER(VLOOKUP(A1984,Customer!$A$2:$H$501,4,FALSE))</f>
        <v>Male</v>
      </c>
      <c r="E1984" s="11" t="str">
        <f>PROPER(VLOOKUP(A1984,Customer!$A$2:$H$501,5,FALSE))</f>
        <v>Ashleystad</v>
      </c>
      <c r="F1984" s="11" t="str">
        <f>PROPER(VLOOKUP(A1984,Customer!$A$2:$H$501,6,FALSE))</f>
        <v>Arkansas</v>
      </c>
      <c r="G1984" s="11" t="str">
        <f>VLOOKUP(A1984,Customer!$A$2:$H$501,7,FALSE)</f>
        <v>USA</v>
      </c>
      <c r="H1984" s="11" t="str">
        <f>PROPER(VLOOKUP(A1984,Customer!$A$1:$J$501,10,FALSE))</f>
        <v>Silver</v>
      </c>
      <c r="I1984" s="11" t="s">
        <v>1680</v>
      </c>
      <c r="J1984" s="11" t="str">
        <f>VLOOKUP(I1984, Product!$A$2:$H$501, 2,FALSE)</f>
        <v>Women's Hair Dryer Brush</v>
      </c>
      <c r="K1984" s="11" t="str">
        <f>VLOOKUP(I1984,Product!$A$2:$H$501,3,FALSE)</f>
        <v>Beauty</v>
      </c>
      <c r="L1984" s="11" t="str">
        <f>VLOOKUP(I1984, Product!$A$2:$H$501, 4,FALSE)</f>
        <v>Haircare</v>
      </c>
      <c r="M1984" s="11" t="str">
        <f>VLOOKUP(I1984, Product!$A$2:$H$501,5,FALSE)</f>
        <v>Torres, Spencer and Potter</v>
      </c>
      <c r="N1984" s="12">
        <f>VLOOKUP(I1984, Product!$A$2:$I$501,8,FALSE)</f>
        <v>340.39</v>
      </c>
      <c r="O1984" s="12">
        <f>VLOOKUP(I1984, Product!$A$2:$I$501,9,FALSE)</f>
        <v>177</v>
      </c>
      <c r="P1984" s="11" t="s">
        <v>1782</v>
      </c>
      <c r="Q1984" s="11" t="str">
        <f>VLOOKUP(P1984,Store_Dim!$A$2:$E$21,2,FALSE)</f>
        <v>Bean, Jones and Park</v>
      </c>
      <c r="R1984" s="11" t="str">
        <f>VLOOKUP(P1984,Store_Dim!$A$2:$E$21,3,FALSE)</f>
        <v>West</v>
      </c>
      <c r="S1984" s="11" t="str">
        <f>VLOOKUP(P1984,Store_Dim!$A$2:$E$21,4,FALSE)</f>
        <v>Thompsonborough</v>
      </c>
      <c r="T1984" s="11" t="str">
        <f>VLOOKUP(P1984,Store_Dim!$A$2:$E$21,5,FALSE)</f>
        <v>Online</v>
      </c>
      <c r="U1984" s="11" t="s">
        <v>2809</v>
      </c>
      <c r="V1984" s="14">
        <f>VLOOKUP(Table1[[#This Row],[Sales_ID]],Sales!$A$2:$O$2001,2,FALSE)</f>
        <v>45432</v>
      </c>
      <c r="W1984" s="15">
        <f>VLOOKUP(Table1[[#This Row],[Sales_ID]],Sales!$A$2:$O$2001,12,FALSE)</f>
        <v>2</v>
      </c>
      <c r="X1984" s="16" t="str">
        <f>TEXT(VLOOKUP(Table1[[#This Row],[Sales_ID]],Sales!$A$2:$O$2001,13,FALSE),"₹#,##0")</f>
        <v>₹854</v>
      </c>
      <c r="Y1984" s="51">
        <f>VLOOKUP(Table1[[#This Row],[Sales_ID]],Sales!$A$2:$O$2001,14,FALSE)</f>
        <v>0.01</v>
      </c>
      <c r="Z1984" s="11" t="str">
        <f>VLOOKUP(Table1[[#This Row],[Sales_ID]],Sales!$A$2:$O$2001,10,FALSE)</f>
        <v>PayPal</v>
      </c>
      <c r="AA1984" s="50">
        <f>VLOOKUP(Table1[[#This Row],[Sales_ID]],Sales!$A$2:$O$2001,15,FALSE)</f>
        <v>1690.7814000000001</v>
      </c>
    </row>
    <row r="1985" spans="1:27" x14ac:dyDescent="0.3">
      <c r="A1985" s="11" t="s">
        <v>1510</v>
      </c>
      <c r="B1985" s="11" t="str">
        <f>PROPER(VLOOKUP(A1985,Customer!$A$2:$J$501,9,FALSE))</f>
        <v>Kaitlin Brown</v>
      </c>
      <c r="C1985" s="11" t="str">
        <f>PROPER(VLOOKUP(A1985,Customer!$A$2:$H$501,3,FALSE))</f>
        <v>52</v>
      </c>
      <c r="D1985" s="11" t="str">
        <f>PROPER(VLOOKUP(A1985,Customer!$A$2:$H$501,4,FALSE))</f>
        <v>Female</v>
      </c>
      <c r="E1985" s="11" t="str">
        <f>PROPER(VLOOKUP(A1985,Customer!$A$2:$H$501,5,FALSE))</f>
        <v>Kellyberg</v>
      </c>
      <c r="F1985" s="11" t="str">
        <f>PROPER(VLOOKUP(A1985,Customer!$A$2:$H$501,6,FALSE))</f>
        <v>South Dakota</v>
      </c>
      <c r="G1985" s="11" t="str">
        <f>VLOOKUP(A1985,Customer!$A$2:$H$501,7,FALSE)</f>
        <v>USA</v>
      </c>
      <c r="H1985" s="11" t="str">
        <f>PROPER(VLOOKUP(A1985,Customer!$A$1:$J$501,10,FALSE))</f>
        <v>Gold</v>
      </c>
      <c r="I1985" s="11" t="s">
        <v>1606</v>
      </c>
      <c r="J1985" s="11" t="str">
        <f>VLOOKUP(I1985, Product!$A$2:$H$501, 2,FALSE)</f>
        <v>Fabric Sofa Throw Blanket</v>
      </c>
      <c r="K1985" s="11" t="str">
        <f>VLOOKUP(I1985,Product!$A$2:$H$501,3,FALSE)</f>
        <v>Home</v>
      </c>
      <c r="L1985" s="11" t="str">
        <f>VLOOKUP(I1985, Product!$A$2:$H$501, 4,FALSE)</f>
        <v>Decor</v>
      </c>
      <c r="M1985" s="11" t="str">
        <f>VLOOKUP(I1985, Product!$A$2:$H$501,5,FALSE)</f>
        <v>Hoffman Group</v>
      </c>
      <c r="N1985" s="12">
        <f>VLOOKUP(I1985, Product!$A$2:$I$501,8,FALSE)</f>
        <v>218.48</v>
      </c>
      <c r="O1985" s="12">
        <f>VLOOKUP(I1985, Product!$A$2:$I$501,9,FALSE)</f>
        <v>276</v>
      </c>
      <c r="P1985" s="11" t="s">
        <v>1769</v>
      </c>
      <c r="Q1985" s="11" t="str">
        <f>VLOOKUP(P1985,Store_Dim!$A$2:$E$21,2,FALSE)</f>
        <v>Alexander Group</v>
      </c>
      <c r="R1985" s="11" t="str">
        <f>VLOOKUP(P1985,Store_Dim!$A$2:$E$21,3,FALSE)</f>
        <v>South</v>
      </c>
      <c r="S1985" s="11" t="str">
        <f>VLOOKUP(P1985,Store_Dim!$A$2:$E$21,4,FALSE)</f>
        <v>Port Sharon</v>
      </c>
      <c r="T1985" s="11" t="str">
        <f>VLOOKUP(P1985,Store_Dim!$A$2:$E$21,5,FALSE)</f>
        <v>Online</v>
      </c>
      <c r="U1985" s="11" t="s">
        <v>2810</v>
      </c>
      <c r="V1985" s="14">
        <f>VLOOKUP(Table1[[#This Row],[Sales_ID]],Sales!$A$2:$O$2001,2,FALSE)</f>
        <v>45914</v>
      </c>
      <c r="W1985" s="15">
        <f>VLOOKUP(Table1[[#This Row],[Sales_ID]],Sales!$A$2:$O$2001,12,FALSE)</f>
        <v>4</v>
      </c>
      <c r="X1985" s="16" t="str">
        <f>TEXT(VLOOKUP(Table1[[#This Row],[Sales_ID]],Sales!$A$2:$O$2001,13,FALSE),"₹#,##0")</f>
        <v>₹465</v>
      </c>
      <c r="Y1985" s="51">
        <f>VLOOKUP(Table1[[#This Row],[Sales_ID]],Sales!$A$2:$O$2001,14,FALSE)</f>
        <v>0.26</v>
      </c>
      <c r="Z1985" s="11" t="str">
        <f>VLOOKUP(Table1[[#This Row],[Sales_ID]],Sales!$A$2:$O$2001,10,FALSE)</f>
        <v>COD</v>
      </c>
      <c r="AA1985" s="50">
        <f>VLOOKUP(Table1[[#This Row],[Sales_ID]],Sales!$A$2:$O$2001,15,FALSE)</f>
        <v>1377.6432</v>
      </c>
    </row>
    <row r="1986" spans="1:27" x14ac:dyDescent="0.3">
      <c r="A1986" s="11" t="s">
        <v>208</v>
      </c>
      <c r="B1986" s="11" t="str">
        <f>PROPER(VLOOKUP(A1986,Customer!$A$2:$J$501,9,FALSE))</f>
        <v>Wayne Mcpherson</v>
      </c>
      <c r="C1986" s="11" t="str">
        <f>PROPER(VLOOKUP(A1986,Customer!$A$2:$H$501,3,FALSE))</f>
        <v>56</v>
      </c>
      <c r="D1986" s="11" t="str">
        <f>PROPER(VLOOKUP(A1986,Customer!$A$2:$H$501,4,FALSE))</f>
        <v>Female</v>
      </c>
      <c r="E1986" s="11" t="str">
        <f>PROPER(VLOOKUP(A1986,Customer!$A$2:$H$501,5,FALSE))</f>
        <v>Edwardsfort</v>
      </c>
      <c r="F1986" s="11" t="str">
        <f>PROPER(VLOOKUP(A1986,Customer!$A$2:$H$501,6,FALSE))</f>
        <v>Minnesota</v>
      </c>
      <c r="G1986" s="11" t="str">
        <f>VLOOKUP(A1986,Customer!$A$2:$H$501,7,FALSE)</f>
        <v>USA</v>
      </c>
      <c r="H1986" s="11" t="str">
        <f>PROPER(VLOOKUP(A1986,Customer!$A$1:$J$501,10,FALSE))</f>
        <v>Bronze</v>
      </c>
      <c r="I1986" s="11" t="s">
        <v>1546</v>
      </c>
      <c r="J1986" s="11" t="str">
        <f>VLOOKUP(I1986, Product!$A$2:$H$501, 2,FALSE)</f>
        <v>Men's Graphic T-Shirt</v>
      </c>
      <c r="K1986" s="11" t="str">
        <f>VLOOKUP(I1986,Product!$A$2:$H$501,3,FALSE)</f>
        <v>Clothing</v>
      </c>
      <c r="L1986" s="11" t="str">
        <f>VLOOKUP(I1986, Product!$A$2:$H$501, 4,FALSE)</f>
        <v>Tops</v>
      </c>
      <c r="M1986" s="11" t="str">
        <f>VLOOKUP(I1986, Product!$A$2:$H$501,5,FALSE)</f>
        <v>Terry-Moore</v>
      </c>
      <c r="N1986" s="12">
        <f>VLOOKUP(I1986, Product!$A$2:$I$501,8,FALSE)</f>
        <v>342.56</v>
      </c>
      <c r="O1986" s="12">
        <f>VLOOKUP(I1986, Product!$A$2:$I$501,9,FALSE)</f>
        <v>181</v>
      </c>
      <c r="P1986" s="11" t="s">
        <v>1792</v>
      </c>
      <c r="Q1986" s="11" t="str">
        <f>VLOOKUP(P1986,Store_Dim!$A$2:$E$21,2,FALSE)</f>
        <v>Aguirre-Keller</v>
      </c>
      <c r="R1986" s="11" t="str">
        <f>VLOOKUP(P1986,Store_Dim!$A$2:$E$21,3,FALSE)</f>
        <v>South</v>
      </c>
      <c r="S1986" s="11" t="str">
        <f>VLOOKUP(P1986,Store_Dim!$A$2:$E$21,4,FALSE)</f>
        <v>Lake Michael</v>
      </c>
      <c r="T1986" s="11" t="str">
        <f>VLOOKUP(P1986,Store_Dim!$A$2:$E$21,5,FALSE)</f>
        <v>Online</v>
      </c>
      <c r="U1986" s="11" t="s">
        <v>2811</v>
      </c>
      <c r="V1986" s="14">
        <f>VLOOKUP(Table1[[#This Row],[Sales_ID]],Sales!$A$2:$O$2001,2,FALSE)</f>
        <v>45758</v>
      </c>
      <c r="W1986" s="15">
        <f>VLOOKUP(Table1[[#This Row],[Sales_ID]],Sales!$A$2:$O$2001,12,FALSE)</f>
        <v>4</v>
      </c>
      <c r="X1986" s="16" t="str">
        <f>TEXT(VLOOKUP(Table1[[#This Row],[Sales_ID]],Sales!$A$2:$O$2001,13,FALSE),"₹#,##0")</f>
        <v>₹880</v>
      </c>
      <c r="Y1986" s="51">
        <f>VLOOKUP(Table1[[#This Row],[Sales_ID]],Sales!$A$2:$O$2001,14,FALSE)</f>
        <v>0.11</v>
      </c>
      <c r="Z1986" s="11" t="str">
        <f>VLOOKUP(Table1[[#This Row],[Sales_ID]],Sales!$A$2:$O$2001,10,FALSE)</f>
        <v>COD</v>
      </c>
      <c r="AA1986" s="50">
        <f>VLOOKUP(Table1[[#This Row],[Sales_ID]],Sales!$A$2:$O$2001,15,FALSE)</f>
        <v>3133.7256000000002</v>
      </c>
    </row>
    <row r="1987" spans="1:27" x14ac:dyDescent="0.3">
      <c r="A1987" s="11" t="s">
        <v>1487</v>
      </c>
      <c r="B1987" s="11" t="str">
        <f>PROPER(VLOOKUP(A1987,Customer!$A$2:$J$501,9,FALSE))</f>
        <v>Sarah Smith</v>
      </c>
      <c r="C1987" s="11" t="str">
        <f>PROPER(VLOOKUP(A1987,Customer!$A$2:$H$501,3,FALSE))</f>
        <v>48</v>
      </c>
      <c r="D1987" s="11" t="str">
        <f>PROPER(VLOOKUP(A1987,Customer!$A$2:$H$501,4,FALSE))</f>
        <v>Male</v>
      </c>
      <c r="E1987" s="11" t="str">
        <f>PROPER(VLOOKUP(A1987,Customer!$A$2:$H$501,5,FALSE))</f>
        <v>East Rodney</v>
      </c>
      <c r="F1987" s="11" t="str">
        <f>PROPER(VLOOKUP(A1987,Customer!$A$2:$H$501,6,FALSE))</f>
        <v>Nevada</v>
      </c>
      <c r="G1987" s="11" t="str">
        <f>VLOOKUP(A1987,Customer!$A$2:$H$501,7,FALSE)</f>
        <v>USA</v>
      </c>
      <c r="H1987" s="11" t="str">
        <f>PROPER(VLOOKUP(A1987,Customer!$A$1:$J$501,10,FALSE))</f>
        <v>Gold</v>
      </c>
      <c r="I1987" s="11" t="s">
        <v>1650</v>
      </c>
      <c r="J1987" s="11" t="str">
        <f>VLOOKUP(I1987, Product!$A$2:$H$501, 2,FALSE)</f>
        <v>HDMI Cable – 2m</v>
      </c>
      <c r="K1987" s="11" t="str">
        <f>VLOOKUP(I1987,Product!$A$2:$H$501,3,FALSE)</f>
        <v>Electronics</v>
      </c>
      <c r="L1987" s="11" t="str">
        <f>VLOOKUP(I1987, Product!$A$2:$H$501, 4,FALSE)</f>
        <v>Accessories</v>
      </c>
      <c r="M1987" s="11" t="str">
        <f>VLOOKUP(I1987, Product!$A$2:$H$501,5,FALSE)</f>
        <v>Bautista, Green and Hale</v>
      </c>
      <c r="N1987" s="12">
        <f>VLOOKUP(I1987, Product!$A$2:$I$501,8,FALSE)</f>
        <v>88.49</v>
      </c>
      <c r="O1987" s="12">
        <f>VLOOKUP(I1987, Product!$A$2:$I$501,9,FALSE)</f>
        <v>246</v>
      </c>
      <c r="P1987" s="11" t="s">
        <v>1792</v>
      </c>
      <c r="Q1987" s="11" t="str">
        <f>VLOOKUP(P1987,Store_Dim!$A$2:$E$21,2,FALSE)</f>
        <v>Aguirre-Keller</v>
      </c>
      <c r="R1987" s="11" t="str">
        <f>VLOOKUP(P1987,Store_Dim!$A$2:$E$21,3,FALSE)</f>
        <v>South</v>
      </c>
      <c r="S1987" s="11" t="str">
        <f>VLOOKUP(P1987,Store_Dim!$A$2:$E$21,4,FALSE)</f>
        <v>Lake Michael</v>
      </c>
      <c r="T1987" s="11" t="str">
        <f>VLOOKUP(P1987,Store_Dim!$A$2:$E$21,5,FALSE)</f>
        <v>Online</v>
      </c>
      <c r="U1987" s="11" t="s">
        <v>2812</v>
      </c>
      <c r="V1987" s="14">
        <f>VLOOKUP(Table1[[#This Row],[Sales_ID]],Sales!$A$2:$O$2001,2,FALSE)</f>
        <v>45429</v>
      </c>
      <c r="W1987" s="15">
        <f>VLOOKUP(Table1[[#This Row],[Sales_ID]],Sales!$A$2:$O$2001,12,FALSE)</f>
        <v>3</v>
      </c>
      <c r="X1987" s="16" t="str">
        <f>TEXT(VLOOKUP(Table1[[#This Row],[Sales_ID]],Sales!$A$2:$O$2001,13,FALSE),"₹#,##0")</f>
        <v>₹461</v>
      </c>
      <c r="Y1987" s="51">
        <f>VLOOKUP(Table1[[#This Row],[Sales_ID]],Sales!$A$2:$O$2001,14,FALSE)</f>
        <v>0.28999999999999998</v>
      </c>
      <c r="Z1987" s="11" t="str">
        <f>VLOOKUP(Table1[[#This Row],[Sales_ID]],Sales!$A$2:$O$2001,10,FALSE)</f>
        <v>PayPal</v>
      </c>
      <c r="AA1987" s="50">
        <f>VLOOKUP(Table1[[#This Row],[Sales_ID]],Sales!$A$2:$O$2001,15,FALSE)</f>
        <v>981.97259999999994</v>
      </c>
    </row>
    <row r="1988" spans="1:27" x14ac:dyDescent="0.3">
      <c r="A1988" s="11" t="s">
        <v>110</v>
      </c>
      <c r="B1988" s="11" t="str">
        <f>PROPER(VLOOKUP(A1988,Customer!$A$2:$J$501,9,FALSE))</f>
        <v>Amber Carlson</v>
      </c>
      <c r="C1988" s="11" t="str">
        <f>PROPER(VLOOKUP(A1988,Customer!$A$2:$H$501,3,FALSE))</f>
        <v>18</v>
      </c>
      <c r="D1988" s="11" t="str">
        <f>PROPER(VLOOKUP(A1988,Customer!$A$2:$H$501,4,FALSE))</f>
        <v>Female</v>
      </c>
      <c r="E1988" s="11" t="str">
        <f>PROPER(VLOOKUP(A1988,Customer!$A$2:$H$501,5,FALSE))</f>
        <v>East Michellemouth</v>
      </c>
      <c r="F1988" s="11" t="str">
        <f>PROPER(VLOOKUP(A1988,Customer!$A$2:$H$501,6,FALSE))</f>
        <v>Missouri</v>
      </c>
      <c r="G1988" s="11" t="str">
        <f>VLOOKUP(A1988,Customer!$A$2:$H$501,7,FALSE)</f>
        <v>USA</v>
      </c>
      <c r="H1988" s="11" t="str">
        <f>PROPER(VLOOKUP(A1988,Customer!$A$1:$J$501,10,FALSE))</f>
        <v>Gold</v>
      </c>
      <c r="I1988" s="11" t="s">
        <v>1598</v>
      </c>
      <c r="J1988" s="11" t="str">
        <f>VLOOKUP(I1988, Product!$A$2:$H$501, 2,FALSE)</f>
        <v>Women's Scarf Set</v>
      </c>
      <c r="K1988" s="11" t="str">
        <f>VLOOKUP(I1988,Product!$A$2:$H$501,3,FALSE)</f>
        <v>Clothing</v>
      </c>
      <c r="L1988" s="11" t="str">
        <f>VLOOKUP(I1988, Product!$A$2:$H$501, 4,FALSE)</f>
        <v>Accessories</v>
      </c>
      <c r="M1988" s="11" t="str">
        <f>VLOOKUP(I1988, Product!$A$2:$H$501,5,FALSE)</f>
        <v>Brown and Sons</v>
      </c>
      <c r="N1988" s="12">
        <f>VLOOKUP(I1988, Product!$A$2:$I$501,8,FALSE)</f>
        <v>174.02</v>
      </c>
      <c r="O1988" s="12">
        <f>VLOOKUP(I1988, Product!$A$2:$I$501,9,FALSE)</f>
        <v>268</v>
      </c>
      <c r="P1988" s="11" t="s">
        <v>1797</v>
      </c>
      <c r="Q1988" s="11" t="str">
        <f>VLOOKUP(P1988,Store_Dim!$A$2:$E$21,2,FALSE)</f>
        <v>Gardner, Humphrey and Contreras</v>
      </c>
      <c r="R1988" s="11" t="str">
        <f>VLOOKUP(P1988,Store_Dim!$A$2:$E$21,3,FALSE)</f>
        <v>East</v>
      </c>
      <c r="S1988" s="11" t="str">
        <f>VLOOKUP(P1988,Store_Dim!$A$2:$E$21,4,FALSE)</f>
        <v>Johnsonville</v>
      </c>
      <c r="T1988" s="11" t="str">
        <f>VLOOKUP(P1988,Store_Dim!$A$2:$E$21,5,FALSE)</f>
        <v>Flagship</v>
      </c>
      <c r="U1988" s="11" t="s">
        <v>2813</v>
      </c>
      <c r="V1988" s="14">
        <f>VLOOKUP(Table1[[#This Row],[Sales_ID]],Sales!$A$2:$O$2001,2,FALSE)</f>
        <v>45578</v>
      </c>
      <c r="W1988" s="15">
        <f>VLOOKUP(Table1[[#This Row],[Sales_ID]],Sales!$A$2:$O$2001,12,FALSE)</f>
        <v>1</v>
      </c>
      <c r="X1988" s="16" t="str">
        <f>TEXT(VLOOKUP(Table1[[#This Row],[Sales_ID]],Sales!$A$2:$O$2001,13,FALSE),"₹#,##0")</f>
        <v>₹532</v>
      </c>
      <c r="Y1988" s="51">
        <f>VLOOKUP(Table1[[#This Row],[Sales_ID]],Sales!$A$2:$O$2001,14,FALSE)</f>
        <v>0.17</v>
      </c>
      <c r="Z1988" s="11" t="str">
        <f>VLOOKUP(Table1[[#This Row],[Sales_ID]],Sales!$A$2:$O$2001,10,FALSE)</f>
        <v>PayPal</v>
      </c>
      <c r="AA1988" s="50">
        <f>VLOOKUP(Table1[[#This Row],[Sales_ID]],Sales!$A$2:$O$2001,15,FALSE)</f>
        <v>441.55169999999998</v>
      </c>
    </row>
    <row r="1989" spans="1:27" x14ac:dyDescent="0.3">
      <c r="A1989" s="11" t="s">
        <v>27</v>
      </c>
      <c r="B1989" s="11" t="str">
        <f>PROPER(VLOOKUP(A1989,Customer!$A$2:$J$501,9,FALSE))</f>
        <v>Caroline Collins</v>
      </c>
      <c r="C1989" s="11" t="str">
        <f>PROPER(VLOOKUP(A1989,Customer!$A$2:$H$501,3,FALSE))</f>
        <v>64</v>
      </c>
      <c r="D1989" s="11" t="str">
        <f>PROPER(VLOOKUP(A1989,Customer!$A$2:$H$501,4,FALSE))</f>
        <v>Female</v>
      </c>
      <c r="E1989" s="11" t="str">
        <f>PROPER(VLOOKUP(A1989,Customer!$A$2:$H$501,5,FALSE))</f>
        <v>Nicholasshire</v>
      </c>
      <c r="F1989" s="11" t="str">
        <f>PROPER(VLOOKUP(A1989,Customer!$A$2:$H$501,6,FALSE))</f>
        <v>California</v>
      </c>
      <c r="G1989" s="11" t="str">
        <f>VLOOKUP(A1989,Customer!$A$2:$H$501,7,FALSE)</f>
        <v>USA</v>
      </c>
      <c r="H1989" s="11" t="str">
        <f>PROPER(VLOOKUP(A1989,Customer!$A$1:$J$501,10,FALSE))</f>
        <v>Silver</v>
      </c>
      <c r="I1989" s="11" t="s">
        <v>1642</v>
      </c>
      <c r="J1989" s="11" t="str">
        <f>VLOOKUP(I1989, Product!$A$2:$H$501, 2,FALSE)</f>
        <v>Makeup Brush Set</v>
      </c>
      <c r="K1989" s="11" t="str">
        <f>VLOOKUP(I1989,Product!$A$2:$H$501,3,FALSE)</f>
        <v>Beauty</v>
      </c>
      <c r="L1989" s="11" t="str">
        <f>VLOOKUP(I1989, Product!$A$2:$H$501, 4,FALSE)</f>
        <v>Makeup</v>
      </c>
      <c r="M1989" s="11" t="str">
        <f>VLOOKUP(I1989, Product!$A$2:$H$501,5,FALSE)</f>
        <v>Cook Inc</v>
      </c>
      <c r="N1989" s="12">
        <f>VLOOKUP(I1989, Product!$A$2:$I$501,8,FALSE)</f>
        <v>250.41615384615383</v>
      </c>
      <c r="O1989" s="12">
        <f>VLOOKUP(I1989, Product!$A$2:$I$501,9,FALSE)</f>
        <v>431</v>
      </c>
      <c r="P1989" s="11" t="s">
        <v>1807</v>
      </c>
      <c r="Q1989" s="11" t="str">
        <f>VLOOKUP(P1989,Store_Dim!$A$2:$E$21,2,FALSE)</f>
        <v>Holloway Ltd</v>
      </c>
      <c r="R1989" s="11" t="str">
        <f>VLOOKUP(P1989,Store_Dim!$A$2:$E$21,3,FALSE)</f>
        <v>North</v>
      </c>
      <c r="S1989" s="11" t="str">
        <f>VLOOKUP(P1989,Store_Dim!$A$2:$E$21,4,FALSE)</f>
        <v>Bensonhaven</v>
      </c>
      <c r="T1989" s="11" t="str">
        <f>VLOOKUP(P1989,Store_Dim!$A$2:$E$21,5,FALSE)</f>
        <v>Flagship</v>
      </c>
      <c r="U1989" s="11" t="s">
        <v>2814</v>
      </c>
      <c r="V1989" s="14">
        <f>VLOOKUP(Table1[[#This Row],[Sales_ID]],Sales!$A$2:$O$2001,2,FALSE)</f>
        <v>45486</v>
      </c>
      <c r="W1989" s="15">
        <f>VLOOKUP(Table1[[#This Row],[Sales_ID]],Sales!$A$2:$O$2001,12,FALSE)</f>
        <v>2</v>
      </c>
      <c r="X1989" s="16" t="str">
        <f>TEXT(VLOOKUP(Table1[[#This Row],[Sales_ID]],Sales!$A$2:$O$2001,13,FALSE),"₹#,##0")</f>
        <v>₹274</v>
      </c>
      <c r="Y1989" s="51">
        <f>VLOOKUP(Table1[[#This Row],[Sales_ID]],Sales!$A$2:$O$2001,14,FALSE)</f>
        <v>0.13</v>
      </c>
      <c r="Z1989" s="11" t="str">
        <f>VLOOKUP(Table1[[#This Row],[Sales_ID]],Sales!$A$2:$O$2001,10,FALSE)</f>
        <v>PayPal</v>
      </c>
      <c r="AA1989" s="50">
        <f>VLOOKUP(Table1[[#This Row],[Sales_ID]],Sales!$A$2:$O$2001,15,FALSE)</f>
        <v>476.91660000000002</v>
      </c>
    </row>
    <row r="1990" spans="1:27" x14ac:dyDescent="0.3">
      <c r="A1990" s="11" t="s">
        <v>1371</v>
      </c>
      <c r="B1990" s="11" t="str">
        <f>PROPER(VLOOKUP(A1990,Customer!$A$2:$J$501,9,FALSE))</f>
        <v>Adam Castro</v>
      </c>
      <c r="C1990" s="11" t="str">
        <f>PROPER(VLOOKUP(A1990,Customer!$A$2:$H$501,3,FALSE))</f>
        <v>51</v>
      </c>
      <c r="D1990" s="11" t="str">
        <f>PROPER(VLOOKUP(A1990,Customer!$A$2:$H$501,4,FALSE))</f>
        <v>Male</v>
      </c>
      <c r="E1990" s="11" t="str">
        <f>PROPER(VLOOKUP(A1990,Customer!$A$2:$H$501,5,FALSE))</f>
        <v>New Donnabury</v>
      </c>
      <c r="F1990" s="11" t="str">
        <f>PROPER(VLOOKUP(A1990,Customer!$A$2:$H$501,6,FALSE))</f>
        <v>Texas</v>
      </c>
      <c r="G1990" s="11" t="str">
        <f>VLOOKUP(A1990,Customer!$A$2:$H$501,7,FALSE)</f>
        <v>USA</v>
      </c>
      <c r="H1990" s="11" t="str">
        <f>PROPER(VLOOKUP(A1990,Customer!$A$1:$J$501,10,FALSE))</f>
        <v>Silver</v>
      </c>
      <c r="I1990" s="11" t="s">
        <v>1724</v>
      </c>
      <c r="J1990" s="11" t="str">
        <f>VLOOKUP(I1990, Product!$A$2:$H$501, 2,FALSE)</f>
        <v>Sports Wrist Sweatbands</v>
      </c>
      <c r="K1990" s="11" t="str">
        <f>VLOOKUP(I1990,Product!$A$2:$H$501,3,FALSE)</f>
        <v>Sports</v>
      </c>
      <c r="L1990" s="11" t="str">
        <f>VLOOKUP(I1990, Product!$A$2:$H$501, 4,FALSE)</f>
        <v>Accessories</v>
      </c>
      <c r="M1990" s="11" t="str">
        <f>VLOOKUP(I1990, Product!$A$2:$H$501,5,FALSE)</f>
        <v>Olsen-Daniels</v>
      </c>
      <c r="N1990" s="12">
        <f>VLOOKUP(I1990, Product!$A$2:$I$501,8,FALSE)</f>
        <v>131.24</v>
      </c>
      <c r="O1990" s="12">
        <f>VLOOKUP(I1990, Product!$A$2:$I$501,9,FALSE)</f>
        <v>232</v>
      </c>
      <c r="P1990" s="11" t="s">
        <v>1789</v>
      </c>
      <c r="Q1990" s="11" t="str">
        <f>VLOOKUP(P1990,Store_Dim!$A$2:$E$21,2,FALSE)</f>
        <v>Hill, Wagner and Ballard</v>
      </c>
      <c r="R1990" s="11" t="str">
        <f>VLOOKUP(P1990,Store_Dim!$A$2:$E$21,3,FALSE)</f>
        <v>East</v>
      </c>
      <c r="S1990" s="11" t="str">
        <f>VLOOKUP(P1990,Store_Dim!$A$2:$E$21,4,FALSE)</f>
        <v>East Davidville</v>
      </c>
      <c r="T1990" s="11" t="str">
        <f>VLOOKUP(P1990,Store_Dim!$A$2:$E$21,5,FALSE)</f>
        <v>Online</v>
      </c>
      <c r="U1990" s="11" t="s">
        <v>2815</v>
      </c>
      <c r="V1990" s="14">
        <f>VLOOKUP(Table1[[#This Row],[Sales_ID]],Sales!$A$2:$O$2001,2,FALSE)</f>
        <v>45694</v>
      </c>
      <c r="W1990" s="15">
        <f>VLOOKUP(Table1[[#This Row],[Sales_ID]],Sales!$A$2:$O$2001,12,FALSE)</f>
        <v>1</v>
      </c>
      <c r="X1990" s="16" t="str">
        <f>TEXT(VLOOKUP(Table1[[#This Row],[Sales_ID]],Sales!$A$2:$O$2001,13,FALSE),"₹#,##0")</f>
        <v>₹66</v>
      </c>
      <c r="Y1990" s="51">
        <f>VLOOKUP(Table1[[#This Row],[Sales_ID]],Sales!$A$2:$O$2001,14,FALSE)</f>
        <v>0.14000000000000001</v>
      </c>
      <c r="Z1990" s="11" t="str">
        <f>VLOOKUP(Table1[[#This Row],[Sales_ID]],Sales!$A$2:$O$2001,10,FALSE)</f>
        <v>COD</v>
      </c>
      <c r="AA1990" s="50">
        <f>VLOOKUP(Table1[[#This Row],[Sales_ID]],Sales!$A$2:$O$2001,15,FALSE)</f>
        <v>56.880400000000002</v>
      </c>
    </row>
    <row r="1991" spans="1:27" x14ac:dyDescent="0.3">
      <c r="A1991" s="11" t="s">
        <v>1023</v>
      </c>
      <c r="B1991" s="11" t="str">
        <f>PROPER(VLOOKUP(A1991,Customer!$A$2:$J$501,9,FALSE))</f>
        <v>Andrew Smith</v>
      </c>
      <c r="C1991" s="11" t="str">
        <f>PROPER(VLOOKUP(A1991,Customer!$A$2:$H$501,3,FALSE))</f>
        <v>60</v>
      </c>
      <c r="D1991" s="11" t="str">
        <f>PROPER(VLOOKUP(A1991,Customer!$A$2:$H$501,4,FALSE))</f>
        <v>Male</v>
      </c>
      <c r="E1991" s="11" t="str">
        <f>PROPER(VLOOKUP(A1991,Customer!$A$2:$H$501,5,FALSE))</f>
        <v>East Matthew</v>
      </c>
      <c r="F1991" s="11" t="str">
        <f>PROPER(VLOOKUP(A1991,Customer!$A$2:$H$501,6,FALSE))</f>
        <v>Wisconsin</v>
      </c>
      <c r="G1991" s="11" t="str">
        <f>VLOOKUP(A1991,Customer!$A$2:$H$501,7,FALSE)</f>
        <v>USA</v>
      </c>
      <c r="H1991" s="11" t="str">
        <f>PROPER(VLOOKUP(A1991,Customer!$A$1:$J$501,10,FALSE))</f>
        <v>Bronze</v>
      </c>
      <c r="I1991" s="11" t="s">
        <v>1656</v>
      </c>
      <c r="J1991" s="11" t="str">
        <f>VLOOKUP(I1991, Product!$A$2:$H$501, 2,FALSE)</f>
        <v>Sports Stopwatch Pro</v>
      </c>
      <c r="K1991" s="11" t="str">
        <f>VLOOKUP(I1991,Product!$A$2:$H$501,3,FALSE)</f>
        <v>Sports</v>
      </c>
      <c r="L1991" s="11" t="str">
        <f>VLOOKUP(I1991, Product!$A$2:$H$501, 4,FALSE)</f>
        <v>Accessories</v>
      </c>
      <c r="M1991" s="11" t="str">
        <f>VLOOKUP(I1991, Product!$A$2:$H$501,5,FALSE)</f>
        <v>Thompson-French</v>
      </c>
      <c r="N1991" s="12">
        <f>VLOOKUP(I1991, Product!$A$2:$I$501,8,FALSE)</f>
        <v>434.84</v>
      </c>
      <c r="O1991" s="12">
        <f>VLOOKUP(I1991, Product!$A$2:$I$501,9,FALSE)</f>
        <v>185</v>
      </c>
      <c r="P1991" s="11" t="s">
        <v>1766</v>
      </c>
      <c r="Q1991" s="11" t="str">
        <f>VLOOKUP(P1991,Store_Dim!$A$2:$E$21,2,FALSE)</f>
        <v>Johnson-Wright</v>
      </c>
      <c r="R1991" s="11" t="str">
        <f>VLOOKUP(P1991,Store_Dim!$A$2:$E$21,3,FALSE)</f>
        <v>North</v>
      </c>
      <c r="S1991" s="11" t="str">
        <f>VLOOKUP(P1991,Store_Dim!$A$2:$E$21,4,FALSE)</f>
        <v>Hoodberg</v>
      </c>
      <c r="T1991" s="11" t="str">
        <f>VLOOKUP(P1991,Store_Dim!$A$2:$E$21,5,FALSE)</f>
        <v>Outlet</v>
      </c>
      <c r="U1991" s="11" t="s">
        <v>1925</v>
      </c>
      <c r="V1991" s="14">
        <f>VLOOKUP(Table1[[#This Row],[Sales_ID]],Sales!$A$2:$O$2001,2,FALSE)</f>
        <v>45479</v>
      </c>
      <c r="W1991" s="15">
        <f>VLOOKUP(Table1[[#This Row],[Sales_ID]],Sales!$A$2:$O$2001,12,FALSE)</f>
        <v>3</v>
      </c>
      <c r="X1991" s="16" t="str">
        <f>TEXT(VLOOKUP(Table1[[#This Row],[Sales_ID]],Sales!$A$2:$O$2001,13,FALSE),"₹#,##0")</f>
        <v>₹542</v>
      </c>
      <c r="Y1991" s="51">
        <f>VLOOKUP(Table1[[#This Row],[Sales_ID]],Sales!$A$2:$O$2001,14,FALSE)</f>
        <v>0.24</v>
      </c>
      <c r="Z1991" s="11" t="str">
        <f>VLOOKUP(Table1[[#This Row],[Sales_ID]],Sales!$A$2:$O$2001,10,FALSE)</f>
        <v>COD</v>
      </c>
      <c r="AA1991" s="50">
        <f>VLOOKUP(Table1[[#This Row],[Sales_ID]],Sales!$A$2:$O$2001,15,FALSE)</f>
        <v>1235.7372</v>
      </c>
    </row>
    <row r="1992" spans="1:27" x14ac:dyDescent="0.3">
      <c r="A1992" s="11" t="s">
        <v>281</v>
      </c>
      <c r="B1992" s="11" t="str">
        <f>PROPER(VLOOKUP(A1992,Customer!$A$2:$J$501,9,FALSE))</f>
        <v>Katherine Young</v>
      </c>
      <c r="C1992" s="11" t="str">
        <f>PROPER(VLOOKUP(A1992,Customer!$A$2:$H$501,3,FALSE))</f>
        <v>29</v>
      </c>
      <c r="D1992" s="11" t="str">
        <f>PROPER(VLOOKUP(A1992,Customer!$A$2:$H$501,4,FALSE))</f>
        <v>Male</v>
      </c>
      <c r="E1992" s="11" t="str">
        <f>PROPER(VLOOKUP(A1992,Customer!$A$2:$H$501,5,FALSE))</f>
        <v>North Valeriemouth</v>
      </c>
      <c r="F1992" s="11" t="str">
        <f>PROPER(VLOOKUP(A1992,Customer!$A$2:$H$501,6,FALSE))</f>
        <v>Vermont</v>
      </c>
      <c r="G1992" s="11" t="str">
        <f>VLOOKUP(A1992,Customer!$A$2:$H$501,7,FALSE)</f>
        <v>USA</v>
      </c>
      <c r="H1992" s="11" t="str">
        <f>PROPER(VLOOKUP(A1992,Customer!$A$1:$J$501,10,FALSE))</f>
        <v>Gold</v>
      </c>
      <c r="I1992" s="11" t="s">
        <v>1588</v>
      </c>
      <c r="J1992" s="11" t="str">
        <f>VLOOKUP(I1992, Product!$A$2:$H$501, 2,FALSE)</f>
        <v>Outdoor Sports Water Bottle</v>
      </c>
      <c r="K1992" s="11" t="str">
        <f>VLOOKUP(I1992,Product!$A$2:$H$501,3,FALSE)</f>
        <v>Sports</v>
      </c>
      <c r="L1992" s="11" t="str">
        <f>VLOOKUP(I1992, Product!$A$2:$H$501, 4,FALSE)</f>
        <v>Accessories</v>
      </c>
      <c r="M1992" s="11" t="str">
        <f>VLOOKUP(I1992, Product!$A$2:$H$501,5,FALSE)</f>
        <v>Soto-Ellis</v>
      </c>
      <c r="N1992" s="12">
        <f>VLOOKUP(I1992, Product!$A$2:$I$501,8,FALSE)</f>
        <v>131.51</v>
      </c>
      <c r="O1992" s="12">
        <f>VLOOKUP(I1992, Product!$A$2:$I$501,9,FALSE)</f>
        <v>281.95833333333331</v>
      </c>
      <c r="P1992" s="11" t="s">
        <v>1786</v>
      </c>
      <c r="Q1992" s="11" t="str">
        <f>VLOOKUP(P1992,Store_Dim!$A$2:$E$21,2,FALSE)</f>
        <v>Moore, Padilla and Butler</v>
      </c>
      <c r="R1992" s="11" t="str">
        <f>VLOOKUP(P1992,Store_Dim!$A$2:$E$21,3,FALSE)</f>
        <v>South</v>
      </c>
      <c r="S1992" s="11" t="str">
        <f>VLOOKUP(P1992,Store_Dim!$A$2:$E$21,4,FALSE)</f>
        <v>East Johnstad</v>
      </c>
      <c r="T1992" s="11" t="str">
        <f>VLOOKUP(P1992,Store_Dim!$A$2:$E$21,5,FALSE)</f>
        <v>Flagship</v>
      </c>
      <c r="U1992" s="11" t="s">
        <v>2816</v>
      </c>
      <c r="V1992" s="14">
        <f>VLOOKUP(Table1[[#This Row],[Sales_ID]],Sales!$A$2:$O$2001,2,FALSE)</f>
        <v>45875</v>
      </c>
      <c r="W1992" s="15">
        <f>VLOOKUP(Table1[[#This Row],[Sales_ID]],Sales!$A$2:$O$2001,12,FALSE)</f>
        <v>3</v>
      </c>
      <c r="X1992" s="16" t="str">
        <f>TEXT(VLOOKUP(Table1[[#This Row],[Sales_ID]],Sales!$A$2:$O$2001,13,FALSE),"₹#,##0")</f>
        <v>₹956</v>
      </c>
      <c r="Y1992" s="51">
        <f>VLOOKUP(Table1[[#This Row],[Sales_ID]],Sales!$A$2:$O$2001,14,FALSE)</f>
        <v>0.16</v>
      </c>
      <c r="Z1992" s="11" t="str">
        <f>VLOOKUP(Table1[[#This Row],[Sales_ID]],Sales!$A$2:$O$2001,10,FALSE)</f>
        <v>COD</v>
      </c>
      <c r="AA1992" s="50">
        <f>VLOOKUP(Table1[[#This Row],[Sales_ID]],Sales!$A$2:$O$2001,15,FALSE)</f>
        <v>2408.6664000000001</v>
      </c>
    </row>
    <row r="1993" spans="1:27" x14ac:dyDescent="0.3">
      <c r="A1993" s="11" t="s">
        <v>1005</v>
      </c>
      <c r="B1993" s="11" t="str">
        <f>PROPER(VLOOKUP(A1993,Customer!$A$2:$J$501,9,FALSE))</f>
        <v>Casey Simpson</v>
      </c>
      <c r="C1993" s="11" t="str">
        <f>PROPER(VLOOKUP(A1993,Customer!$A$2:$H$501,3,FALSE))</f>
        <v>54</v>
      </c>
      <c r="D1993" s="11" t="str">
        <f>PROPER(VLOOKUP(A1993,Customer!$A$2:$H$501,4,FALSE))</f>
        <v>Male</v>
      </c>
      <c r="E1993" s="11" t="str">
        <f>PROPER(VLOOKUP(A1993,Customer!$A$2:$H$501,5,FALSE))</f>
        <v>West Mathewside</v>
      </c>
      <c r="F1993" s="11" t="str">
        <f>PROPER(VLOOKUP(A1993,Customer!$A$2:$H$501,6,FALSE))</f>
        <v>Mississippi</v>
      </c>
      <c r="G1993" s="11" t="str">
        <f>VLOOKUP(A1993,Customer!$A$2:$H$501,7,FALSE)</f>
        <v>USA</v>
      </c>
      <c r="H1993" s="11" t="str">
        <f>PROPER(VLOOKUP(A1993,Customer!$A$1:$J$501,10,FALSE))</f>
        <v>Platinum</v>
      </c>
      <c r="I1993" s="11" t="s">
        <v>1592</v>
      </c>
      <c r="J1993" s="11" t="str">
        <f>VLOOKUP(I1993, Product!$A$2:$H$501, 2,FALSE)</f>
        <v>Carbon Fiber Tennis Racket</v>
      </c>
      <c r="K1993" s="11" t="str">
        <f>VLOOKUP(I1993,Product!$A$2:$H$501,3,FALSE)</f>
        <v>Sports</v>
      </c>
      <c r="L1993" s="11" t="str">
        <f>VLOOKUP(I1993, Product!$A$2:$H$501, 4,FALSE)</f>
        <v>Equipment</v>
      </c>
      <c r="M1993" s="11" t="str">
        <f>VLOOKUP(I1993, Product!$A$2:$H$501,5,FALSE)</f>
        <v>Flores, Pineda and Rodriguez</v>
      </c>
      <c r="N1993" s="12">
        <f>VLOOKUP(I1993, Product!$A$2:$I$501,8,FALSE)</f>
        <v>484.62</v>
      </c>
      <c r="O1993" s="12">
        <f>VLOOKUP(I1993, Product!$A$2:$I$501,9,FALSE)</f>
        <v>432</v>
      </c>
      <c r="P1993" s="11" t="s">
        <v>1794</v>
      </c>
      <c r="Q1993" s="11" t="str">
        <f>VLOOKUP(P1993,Store_Dim!$A$2:$E$21,2,FALSE)</f>
        <v>Thomas, Bridges and Harris</v>
      </c>
      <c r="R1993" s="11" t="str">
        <f>VLOOKUP(P1993,Store_Dim!$A$2:$E$21,3,FALSE)</f>
        <v>North</v>
      </c>
      <c r="S1993" s="11" t="str">
        <f>VLOOKUP(P1993,Store_Dim!$A$2:$E$21,4,FALSE)</f>
        <v>Sabrinatown</v>
      </c>
      <c r="T1993" s="11" t="str">
        <f>VLOOKUP(P1993,Store_Dim!$A$2:$E$21,5,FALSE)</f>
        <v>Online</v>
      </c>
      <c r="U1993" s="11" t="s">
        <v>2817</v>
      </c>
      <c r="V1993" s="14">
        <f>VLOOKUP(Table1[[#This Row],[Sales_ID]],Sales!$A$2:$O$2001,2,FALSE)</f>
        <v>45432</v>
      </c>
      <c r="W1993" s="15">
        <f>VLOOKUP(Table1[[#This Row],[Sales_ID]],Sales!$A$2:$O$2001,12,FALSE)</f>
        <v>1</v>
      </c>
      <c r="X1993" s="16" t="str">
        <f>TEXT(VLOOKUP(Table1[[#This Row],[Sales_ID]],Sales!$A$2:$O$2001,13,FALSE),"₹#,##0")</f>
        <v>₹905</v>
      </c>
      <c r="Y1993" s="51">
        <f>VLOOKUP(Table1[[#This Row],[Sales_ID]],Sales!$A$2:$O$2001,14,FALSE)</f>
        <v>0.13</v>
      </c>
      <c r="Z1993" s="11" t="str">
        <f>VLOOKUP(Table1[[#This Row],[Sales_ID]],Sales!$A$2:$O$2001,10,FALSE)</f>
        <v>Credit Card</v>
      </c>
      <c r="AA1993" s="50">
        <f>VLOOKUP(Table1[[#This Row],[Sales_ID]],Sales!$A$2:$O$2001,15,FALSE)</f>
        <v>787.28039999999999</v>
      </c>
    </row>
    <row r="1994" spans="1:27" x14ac:dyDescent="0.3">
      <c r="A1994" s="11" t="s">
        <v>8</v>
      </c>
      <c r="B1994" s="11" t="str">
        <f>PROPER(VLOOKUP(A1994,Customer!$A$2:$J$501,9,FALSE))</f>
        <v>Sheena Bonilla</v>
      </c>
      <c r="C1994" s="11" t="str">
        <f>PROPER(VLOOKUP(A1994,Customer!$A$2:$H$501,3,FALSE))</f>
        <v>55</v>
      </c>
      <c r="D1994" s="11" t="str">
        <f>PROPER(VLOOKUP(A1994,Customer!$A$2:$H$501,4,FALSE))</f>
        <v>Male</v>
      </c>
      <c r="E1994" s="11" t="str">
        <f>PROPER(VLOOKUP(A1994,Customer!$A$2:$H$501,5,FALSE))</f>
        <v>Donaldton</v>
      </c>
      <c r="F1994" s="11" t="str">
        <f>PROPER(VLOOKUP(A1994,Customer!$A$2:$H$501,6,FALSE))</f>
        <v>North Carolina</v>
      </c>
      <c r="G1994" s="11" t="str">
        <f>VLOOKUP(A1994,Customer!$A$2:$H$501,7,FALSE)</f>
        <v>USA</v>
      </c>
      <c r="H1994" s="11" t="str">
        <f>PROPER(VLOOKUP(A1994,Customer!$A$1:$J$501,10,FALSE))</f>
        <v>Platinum</v>
      </c>
      <c r="I1994" s="11" t="s">
        <v>1628</v>
      </c>
      <c r="J1994" s="11" t="str">
        <f>VLOOKUP(I1994, Product!$A$2:$H$501, 2,FALSE)</f>
        <v>Noise-Canceling Headphones</v>
      </c>
      <c r="K1994" s="11" t="str">
        <f>VLOOKUP(I1994,Product!$A$2:$H$501,3,FALSE)</f>
        <v>Electronics</v>
      </c>
      <c r="L1994" s="11" t="str">
        <f>VLOOKUP(I1994, Product!$A$2:$H$501, 4,FALSE)</f>
        <v>Audio</v>
      </c>
      <c r="M1994" s="11" t="str">
        <f>VLOOKUP(I1994, Product!$A$2:$H$501,5,FALSE)</f>
        <v>Taylor-Hart</v>
      </c>
      <c r="N1994" s="12">
        <f>VLOOKUP(I1994, Product!$A$2:$I$501,8,FALSE)</f>
        <v>38.520000000000003</v>
      </c>
      <c r="O1994" s="12">
        <f>VLOOKUP(I1994, Product!$A$2:$I$501,9,FALSE)</f>
        <v>378</v>
      </c>
      <c r="P1994" s="11" t="s">
        <v>1779</v>
      </c>
      <c r="Q1994" s="11" t="str">
        <f>VLOOKUP(P1994,Store_Dim!$A$2:$E$21,2,FALSE)</f>
        <v>Martinez-Mullins</v>
      </c>
      <c r="R1994" s="11" t="str">
        <f>VLOOKUP(P1994,Store_Dim!$A$2:$E$21,3,FALSE)</f>
        <v>South</v>
      </c>
      <c r="S1994" s="11" t="str">
        <f>VLOOKUP(P1994,Store_Dim!$A$2:$E$21,4,FALSE)</f>
        <v>Williamsfurt</v>
      </c>
      <c r="T1994" s="11" t="str">
        <f>VLOOKUP(P1994,Store_Dim!$A$2:$E$21,5,FALSE)</f>
        <v>Online</v>
      </c>
      <c r="U1994" s="11" t="s">
        <v>2818</v>
      </c>
      <c r="V1994" s="14">
        <f>VLOOKUP(Table1[[#This Row],[Sales_ID]],Sales!$A$2:$O$2001,2,FALSE)</f>
        <v>45575</v>
      </c>
      <c r="W1994" s="15">
        <f>VLOOKUP(Table1[[#This Row],[Sales_ID]],Sales!$A$2:$O$2001,12,FALSE)</f>
        <v>3</v>
      </c>
      <c r="X1994" s="16" t="str">
        <f>TEXT(VLOOKUP(Table1[[#This Row],[Sales_ID]],Sales!$A$2:$O$2001,13,FALSE),"₹#,##0")</f>
        <v>₹490</v>
      </c>
      <c r="Y1994" s="51">
        <f>VLOOKUP(Table1[[#This Row],[Sales_ID]],Sales!$A$2:$O$2001,14,FALSE)</f>
        <v>0.26</v>
      </c>
      <c r="Z1994" s="11" t="str">
        <f>VLOOKUP(Table1[[#This Row],[Sales_ID]],Sales!$A$2:$O$2001,10,FALSE)</f>
        <v>Credit Card</v>
      </c>
      <c r="AA1994" s="50">
        <f>VLOOKUP(Table1[[#This Row],[Sales_ID]],Sales!$A$2:$O$2001,15,FALSE)</f>
        <v>1087.8444</v>
      </c>
    </row>
    <row r="1995" spans="1:27" x14ac:dyDescent="0.3">
      <c r="A1995" s="11" t="s">
        <v>1136</v>
      </c>
      <c r="B1995" s="11" t="str">
        <f>PROPER(VLOOKUP(A1995,Customer!$A$2:$J$501,9,FALSE))</f>
        <v>Elizabeth Smith</v>
      </c>
      <c r="C1995" s="11" t="str">
        <f>PROPER(VLOOKUP(A1995,Customer!$A$2:$H$501,3,FALSE))</f>
        <v>23</v>
      </c>
      <c r="D1995" s="11" t="str">
        <f>PROPER(VLOOKUP(A1995,Customer!$A$2:$H$501,4,FALSE))</f>
        <v>Male</v>
      </c>
      <c r="E1995" s="11" t="str">
        <f>PROPER(VLOOKUP(A1995,Customer!$A$2:$H$501,5,FALSE))</f>
        <v>Murphytown</v>
      </c>
      <c r="F1995" s="11" t="str">
        <f>PROPER(VLOOKUP(A1995,Customer!$A$2:$H$501,6,FALSE))</f>
        <v>Ohio</v>
      </c>
      <c r="G1995" s="11" t="str">
        <f>VLOOKUP(A1995,Customer!$A$2:$H$501,7,FALSE)</f>
        <v>USA</v>
      </c>
      <c r="H1995" s="11" t="str">
        <f>PROPER(VLOOKUP(A1995,Customer!$A$1:$J$501,10,FALSE))</f>
        <v>Bronze</v>
      </c>
      <c r="I1995" s="11" t="s">
        <v>1586</v>
      </c>
      <c r="J1995" s="11" t="str">
        <f>VLOOKUP(I1995, Product!$A$2:$H$501, 2,FALSE)</f>
        <v>Knee Support Brace</v>
      </c>
      <c r="K1995" s="11" t="str">
        <f>VLOOKUP(I1995,Product!$A$2:$H$501,3,FALSE)</f>
        <v>Sports</v>
      </c>
      <c r="L1995" s="11" t="str">
        <f>VLOOKUP(I1995, Product!$A$2:$H$501, 4,FALSE)</f>
        <v>Equipment</v>
      </c>
      <c r="M1995" s="11" t="str">
        <f>VLOOKUP(I1995, Product!$A$2:$H$501,5,FALSE)</f>
        <v>May-Reese</v>
      </c>
      <c r="N1995" s="12">
        <f>VLOOKUP(I1995, Product!$A$2:$I$501,8,FALSE)</f>
        <v>21.34</v>
      </c>
      <c r="O1995" s="12">
        <f>VLOOKUP(I1995, Product!$A$2:$I$501,9,FALSE)</f>
        <v>65</v>
      </c>
      <c r="P1995" s="11" t="s">
        <v>1776</v>
      </c>
      <c r="Q1995" s="11" t="str">
        <f>VLOOKUP(P1995,Store_Dim!$A$2:$E$21,2,FALSE)</f>
        <v>Benson-Elliott</v>
      </c>
      <c r="R1995" s="11" t="str">
        <f>VLOOKUP(P1995,Store_Dim!$A$2:$E$21,3,FALSE)</f>
        <v>East</v>
      </c>
      <c r="S1995" s="11" t="str">
        <f>VLOOKUP(P1995,Store_Dim!$A$2:$E$21,4,FALSE)</f>
        <v>Port Josephberg</v>
      </c>
      <c r="T1995" s="11" t="str">
        <f>VLOOKUP(P1995,Store_Dim!$A$2:$E$21,5,FALSE)</f>
        <v>Online</v>
      </c>
      <c r="U1995" s="11" t="s">
        <v>2819</v>
      </c>
      <c r="V1995" s="14">
        <f>VLOOKUP(Table1[[#This Row],[Sales_ID]],Sales!$A$2:$O$2001,2,FALSE)</f>
        <v>45340</v>
      </c>
      <c r="W1995" s="15">
        <f>VLOOKUP(Table1[[#This Row],[Sales_ID]],Sales!$A$2:$O$2001,12,FALSE)</f>
        <v>2</v>
      </c>
      <c r="X1995" s="16" t="str">
        <f>TEXT(VLOOKUP(Table1[[#This Row],[Sales_ID]],Sales!$A$2:$O$2001,13,FALSE),"₹#,##0")</f>
        <v>₹958</v>
      </c>
      <c r="Y1995" s="51">
        <f>VLOOKUP(Table1[[#This Row],[Sales_ID]],Sales!$A$2:$O$2001,14,FALSE)</f>
        <v>0.1</v>
      </c>
      <c r="Z1995" s="11" t="str">
        <f>VLOOKUP(Table1[[#This Row],[Sales_ID]],Sales!$A$2:$O$2001,10,FALSE)</f>
        <v>COD</v>
      </c>
      <c r="AA1995" s="50">
        <f>VLOOKUP(Table1[[#This Row],[Sales_ID]],Sales!$A$2:$O$2001,15,FALSE)</f>
        <v>1723.5719999999999</v>
      </c>
    </row>
    <row r="1996" spans="1:27" x14ac:dyDescent="0.3">
      <c r="A1996" s="11" t="s">
        <v>1035</v>
      </c>
      <c r="B1996" s="11" t="str">
        <f>PROPER(VLOOKUP(A1996,Customer!$A$2:$J$501,9,FALSE))</f>
        <v>Victor Mcintosh</v>
      </c>
      <c r="C1996" s="11" t="str">
        <f>PROPER(VLOOKUP(A1996,Customer!$A$2:$H$501,3,FALSE))</f>
        <v>62</v>
      </c>
      <c r="D1996" s="11" t="str">
        <f>PROPER(VLOOKUP(A1996,Customer!$A$2:$H$501,4,FALSE))</f>
        <v>Female</v>
      </c>
      <c r="E1996" s="11" t="str">
        <f>PROPER(VLOOKUP(A1996,Customer!$A$2:$H$501,5,FALSE))</f>
        <v>Tiffanyshire</v>
      </c>
      <c r="F1996" s="11" t="str">
        <f>PROPER(VLOOKUP(A1996,Customer!$A$2:$H$501,6,FALSE))</f>
        <v>Minnesota</v>
      </c>
      <c r="G1996" s="11" t="str">
        <f>VLOOKUP(A1996,Customer!$A$2:$H$501,7,FALSE)</f>
        <v>USA</v>
      </c>
      <c r="H1996" s="11" t="str">
        <f>PROPER(VLOOKUP(A1996,Customer!$A$1:$J$501,10,FALSE))</f>
        <v>Bronze</v>
      </c>
      <c r="I1996" s="11" t="s">
        <v>1746</v>
      </c>
      <c r="J1996" s="11" t="str">
        <f>VLOOKUP(I1996, Product!$A$2:$H$501, 2,FALSE)</f>
        <v>Stainless Steel Cookware Set</v>
      </c>
      <c r="K1996" s="11" t="str">
        <f>VLOOKUP(I1996,Product!$A$2:$H$501,3,FALSE)</f>
        <v>Home</v>
      </c>
      <c r="L1996" s="11" t="str">
        <f>VLOOKUP(I1996, Product!$A$2:$H$501, 4,FALSE)</f>
        <v>Kitchen</v>
      </c>
      <c r="M1996" s="11" t="str">
        <f>VLOOKUP(I1996, Product!$A$2:$H$501,5,FALSE)</f>
        <v>Campbell Ltd</v>
      </c>
      <c r="N1996" s="12">
        <f>VLOOKUP(I1996, Product!$A$2:$I$501,8,FALSE)</f>
        <v>201.41</v>
      </c>
      <c r="O1996" s="12">
        <f>VLOOKUP(I1996, Product!$A$2:$I$501,9,FALSE)</f>
        <v>146</v>
      </c>
      <c r="P1996" s="11" t="s">
        <v>1797</v>
      </c>
      <c r="Q1996" s="11" t="str">
        <f>VLOOKUP(P1996,Store_Dim!$A$2:$E$21,2,FALSE)</f>
        <v>Gardner, Humphrey and Contreras</v>
      </c>
      <c r="R1996" s="11" t="str">
        <f>VLOOKUP(P1996,Store_Dim!$A$2:$E$21,3,FALSE)</f>
        <v>East</v>
      </c>
      <c r="S1996" s="11" t="str">
        <f>VLOOKUP(P1996,Store_Dim!$A$2:$E$21,4,FALSE)</f>
        <v>Johnsonville</v>
      </c>
      <c r="T1996" s="11" t="str">
        <f>VLOOKUP(P1996,Store_Dim!$A$2:$E$21,5,FALSE)</f>
        <v>Flagship</v>
      </c>
      <c r="U1996" s="11" t="s">
        <v>2820</v>
      </c>
      <c r="V1996" s="14">
        <f>VLOOKUP(Table1[[#This Row],[Sales_ID]],Sales!$A$2:$O$2001,2,FALSE)</f>
        <v>45926</v>
      </c>
      <c r="W1996" s="15">
        <f>VLOOKUP(Table1[[#This Row],[Sales_ID]],Sales!$A$2:$O$2001,12,FALSE)</f>
        <v>2</v>
      </c>
      <c r="X1996" s="16" t="str">
        <f>TEXT(VLOOKUP(Table1[[#This Row],[Sales_ID]],Sales!$A$2:$O$2001,13,FALSE),"₹#,##0")</f>
        <v>₹314</v>
      </c>
      <c r="Y1996" s="51">
        <f>VLOOKUP(Table1[[#This Row],[Sales_ID]],Sales!$A$2:$O$2001,14,FALSE)</f>
        <v>7.0000000000000007E-2</v>
      </c>
      <c r="Z1996" s="11" t="str">
        <f>VLOOKUP(Table1[[#This Row],[Sales_ID]],Sales!$A$2:$O$2001,10,FALSE)</f>
        <v>PayPal</v>
      </c>
      <c r="AA1996" s="50">
        <f>VLOOKUP(Table1[[#This Row],[Sales_ID]],Sales!$A$2:$O$2001,15,FALSE)</f>
        <v>584.78399999999988</v>
      </c>
    </row>
    <row r="1997" spans="1:27" x14ac:dyDescent="0.3">
      <c r="A1997" s="11" t="s">
        <v>1229</v>
      </c>
      <c r="B1997" s="11" t="str">
        <f>PROPER(VLOOKUP(A1997,Customer!$A$2:$J$501,9,FALSE))</f>
        <v>Alejandro Evans</v>
      </c>
      <c r="C1997" s="11" t="str">
        <f>PROPER(VLOOKUP(A1997,Customer!$A$2:$H$501,3,FALSE))</f>
        <v>43</v>
      </c>
      <c r="D1997" s="11" t="str">
        <f>PROPER(VLOOKUP(A1997,Customer!$A$2:$H$501,4,FALSE))</f>
        <v>Female</v>
      </c>
      <c r="E1997" s="11" t="str">
        <f>PROPER(VLOOKUP(A1997,Customer!$A$2:$H$501,5,FALSE))</f>
        <v>Cannonberg</v>
      </c>
      <c r="F1997" s="11" t="str">
        <f>PROPER(VLOOKUP(A1997,Customer!$A$2:$H$501,6,FALSE))</f>
        <v>Connecticut</v>
      </c>
      <c r="G1997" s="11" t="str">
        <f>VLOOKUP(A1997,Customer!$A$2:$H$501,7,FALSE)</f>
        <v>USA</v>
      </c>
      <c r="H1997" s="11" t="str">
        <f>PROPER(VLOOKUP(A1997,Customer!$A$1:$J$501,10,FALSE))</f>
        <v>Bronze</v>
      </c>
      <c r="I1997" s="11" t="s">
        <v>1596</v>
      </c>
      <c r="J1997" s="11" t="str">
        <f>VLOOKUP(I1997, Product!$A$2:$H$501, 2,FALSE)</f>
        <v>Foldable Camping Chair</v>
      </c>
      <c r="K1997" s="11" t="str">
        <f>VLOOKUP(I1997,Product!$A$2:$H$501,3,FALSE)</f>
        <v>Sports</v>
      </c>
      <c r="L1997" s="11" t="str">
        <f>VLOOKUP(I1997, Product!$A$2:$H$501, 4,FALSE)</f>
        <v>Outdoor</v>
      </c>
      <c r="M1997" s="11" t="str">
        <f>VLOOKUP(I1997, Product!$A$2:$H$501,5,FALSE)</f>
        <v>Cook Ltd</v>
      </c>
      <c r="N1997" s="12">
        <f>VLOOKUP(I1997, Product!$A$2:$I$501,8,FALSE)</f>
        <v>166.06</v>
      </c>
      <c r="O1997" s="12">
        <f>VLOOKUP(I1997, Product!$A$2:$I$501,9,FALSE)</f>
        <v>340</v>
      </c>
      <c r="P1997" s="11" t="s">
        <v>1776</v>
      </c>
      <c r="Q1997" s="11" t="str">
        <f>VLOOKUP(P1997,Store_Dim!$A$2:$E$21,2,FALSE)</f>
        <v>Benson-Elliott</v>
      </c>
      <c r="R1997" s="11" t="str">
        <f>VLOOKUP(P1997,Store_Dim!$A$2:$E$21,3,FALSE)</f>
        <v>East</v>
      </c>
      <c r="S1997" s="11" t="str">
        <f>VLOOKUP(P1997,Store_Dim!$A$2:$E$21,4,FALSE)</f>
        <v>Port Josephberg</v>
      </c>
      <c r="T1997" s="11" t="str">
        <f>VLOOKUP(P1997,Store_Dim!$A$2:$E$21,5,FALSE)</f>
        <v>Online</v>
      </c>
      <c r="U1997" s="11" t="s">
        <v>2821</v>
      </c>
      <c r="V1997" s="14">
        <f>VLOOKUP(Table1[[#This Row],[Sales_ID]],Sales!$A$2:$O$2001,2,FALSE)</f>
        <v>45373</v>
      </c>
      <c r="W1997" s="15">
        <f>VLOOKUP(Table1[[#This Row],[Sales_ID]],Sales!$A$2:$O$2001,12,FALSE)</f>
        <v>3</v>
      </c>
      <c r="X1997" s="16" t="str">
        <f>TEXT(VLOOKUP(Table1[[#This Row],[Sales_ID]],Sales!$A$2:$O$2001,13,FALSE),"₹#,##0")</f>
        <v>₹480</v>
      </c>
      <c r="Y1997" s="51">
        <f>VLOOKUP(Table1[[#This Row],[Sales_ID]],Sales!$A$2:$O$2001,14,FALSE)</f>
        <v>0.11</v>
      </c>
      <c r="Z1997" s="11" t="str">
        <f>VLOOKUP(Table1[[#This Row],[Sales_ID]],Sales!$A$2:$O$2001,10,FALSE)</f>
        <v>PayPal</v>
      </c>
      <c r="AA1997" s="50">
        <f>VLOOKUP(Table1[[#This Row],[Sales_ID]],Sales!$A$2:$O$2001,15,FALSE)</f>
        <v>1281.8937000000001</v>
      </c>
    </row>
    <row r="1998" spans="1:27" x14ac:dyDescent="0.3">
      <c r="A1998" s="11" t="s">
        <v>1211</v>
      </c>
      <c r="B1998" s="11" t="str">
        <f>PROPER(VLOOKUP(A1998,Customer!$A$2:$J$501,9,FALSE))</f>
        <v>Timothy Valenzuela</v>
      </c>
      <c r="C1998" s="11" t="str">
        <f>PROPER(VLOOKUP(A1998,Customer!$A$2:$H$501,3,FALSE))</f>
        <v>53</v>
      </c>
      <c r="D1998" s="11" t="str">
        <f>PROPER(VLOOKUP(A1998,Customer!$A$2:$H$501,4,FALSE))</f>
        <v>Male</v>
      </c>
      <c r="E1998" s="11" t="str">
        <f>PROPER(VLOOKUP(A1998,Customer!$A$2:$H$501,5,FALSE))</f>
        <v>Stevensshire</v>
      </c>
      <c r="F1998" s="11" t="str">
        <f>PROPER(VLOOKUP(A1998,Customer!$A$2:$H$501,6,FALSE))</f>
        <v>Missouri</v>
      </c>
      <c r="G1998" s="11" t="str">
        <f>VLOOKUP(A1998,Customer!$A$2:$H$501,7,FALSE)</f>
        <v>USA</v>
      </c>
      <c r="H1998" s="11" t="str">
        <f>PROPER(VLOOKUP(A1998,Customer!$A$1:$J$501,10,FALSE))</f>
        <v>Platinum</v>
      </c>
      <c r="I1998" s="11" t="s">
        <v>1644</v>
      </c>
      <c r="J1998" s="11" t="str">
        <f>VLOOKUP(I1998, Product!$A$2:$H$501, 2,FALSE)</f>
        <v>Car Dashboard Phone Holder</v>
      </c>
      <c r="K1998" s="11" t="str">
        <f>VLOOKUP(I1998,Product!$A$2:$H$501,3,FALSE)</f>
        <v>Electronics</v>
      </c>
      <c r="L1998" s="11" t="str">
        <f>VLOOKUP(I1998, Product!$A$2:$H$501, 4,FALSE)</f>
        <v>Accessories</v>
      </c>
      <c r="M1998" s="11" t="str">
        <f>VLOOKUP(I1998, Product!$A$2:$H$501,5,FALSE)</f>
        <v>Byrd, Stewart and Valdez</v>
      </c>
      <c r="N1998" s="12">
        <f>VLOOKUP(I1998, Product!$A$2:$I$501,8,FALSE)</f>
        <v>177.98</v>
      </c>
      <c r="O1998" s="12">
        <f>VLOOKUP(I1998, Product!$A$2:$I$501,9,FALSE)</f>
        <v>103</v>
      </c>
      <c r="P1998" s="11" t="s">
        <v>1776</v>
      </c>
      <c r="Q1998" s="11" t="str">
        <f>VLOOKUP(P1998,Store_Dim!$A$2:$E$21,2,FALSE)</f>
        <v>Benson-Elliott</v>
      </c>
      <c r="R1998" s="11" t="str">
        <f>VLOOKUP(P1998,Store_Dim!$A$2:$E$21,3,FALSE)</f>
        <v>East</v>
      </c>
      <c r="S1998" s="11" t="str">
        <f>VLOOKUP(P1998,Store_Dim!$A$2:$E$21,4,FALSE)</f>
        <v>Port Josephberg</v>
      </c>
      <c r="T1998" s="11" t="str">
        <f>VLOOKUP(P1998,Store_Dim!$A$2:$E$21,5,FALSE)</f>
        <v>Online</v>
      </c>
      <c r="U1998" s="11" t="s">
        <v>2822</v>
      </c>
      <c r="V1998" s="14">
        <f>VLOOKUP(Table1[[#This Row],[Sales_ID]],Sales!$A$2:$O$2001,2,FALSE)</f>
        <v>45579</v>
      </c>
      <c r="W1998" s="15">
        <f>VLOOKUP(Table1[[#This Row],[Sales_ID]],Sales!$A$2:$O$2001,12,FALSE)</f>
        <v>4</v>
      </c>
      <c r="X1998" s="16" t="str">
        <f>TEXT(VLOOKUP(Table1[[#This Row],[Sales_ID]],Sales!$A$2:$O$2001,13,FALSE),"₹#,##0")</f>
        <v>₹827</v>
      </c>
      <c r="Y1998" s="51">
        <f>VLOOKUP(Table1[[#This Row],[Sales_ID]],Sales!$A$2:$O$2001,14,FALSE)</f>
        <v>0.28000000000000003</v>
      </c>
      <c r="Z1998" s="11" t="str">
        <f>VLOOKUP(Table1[[#This Row],[Sales_ID]],Sales!$A$2:$O$2001,10,FALSE)</f>
        <v>Credit Card</v>
      </c>
      <c r="AA1998" s="50">
        <f>VLOOKUP(Table1[[#This Row],[Sales_ID]],Sales!$A$2:$O$2001,15,FALSE)</f>
        <v>2380.4639999999999</v>
      </c>
    </row>
    <row r="1999" spans="1:27" x14ac:dyDescent="0.3">
      <c r="A1999" s="11" t="s">
        <v>625</v>
      </c>
      <c r="B1999" s="11" t="str">
        <f>PROPER(VLOOKUP(A1999,Customer!$A$2:$J$501,9,FALSE))</f>
        <v>Christopher Stewart</v>
      </c>
      <c r="C1999" s="11" t="str">
        <f>PROPER(VLOOKUP(A1999,Customer!$A$2:$H$501,3,FALSE))</f>
        <v>21</v>
      </c>
      <c r="D1999" s="11" t="str">
        <f>PROPER(VLOOKUP(A1999,Customer!$A$2:$H$501,4,FALSE))</f>
        <v>Male</v>
      </c>
      <c r="E1999" s="11" t="str">
        <f>PROPER(VLOOKUP(A1999,Customer!$A$2:$H$501,5,FALSE))</f>
        <v>Amandaside</v>
      </c>
      <c r="F1999" s="11" t="str">
        <f>PROPER(VLOOKUP(A1999,Customer!$A$2:$H$501,6,FALSE))</f>
        <v>New York</v>
      </c>
      <c r="G1999" s="11" t="str">
        <f>VLOOKUP(A1999,Customer!$A$2:$H$501,7,FALSE)</f>
        <v>USA</v>
      </c>
      <c r="H1999" s="11" t="str">
        <f>PROPER(VLOOKUP(A1999,Customer!$A$1:$J$501,10,FALSE))</f>
        <v>Bronze</v>
      </c>
      <c r="I1999" s="11" t="s">
        <v>1602</v>
      </c>
      <c r="J1999" s="11" t="str">
        <f>VLOOKUP(I1999, Product!$A$2:$H$501, 2,FALSE)</f>
        <v>Decorative Floor Vase</v>
      </c>
      <c r="K1999" s="11" t="str">
        <f>VLOOKUP(I1999,Product!$A$2:$H$501,3,FALSE)</f>
        <v>Home</v>
      </c>
      <c r="L1999" s="11" t="str">
        <f>VLOOKUP(I1999, Product!$A$2:$H$501, 4,FALSE)</f>
        <v>Decor</v>
      </c>
      <c r="M1999" s="11" t="str">
        <f>VLOOKUP(I1999, Product!$A$2:$H$501,5,FALSE)</f>
        <v>Khan, Jones and Paul</v>
      </c>
      <c r="N1999" s="12">
        <f>VLOOKUP(I1999, Product!$A$2:$I$501,8,FALSE)</f>
        <v>234.80599999999998</v>
      </c>
      <c r="O1999" s="12">
        <f>VLOOKUP(I1999, Product!$A$2:$I$501,9,FALSE)</f>
        <v>378</v>
      </c>
      <c r="P1999" s="11" t="s">
        <v>1766</v>
      </c>
      <c r="Q1999" s="11" t="str">
        <f>VLOOKUP(P1999,Store_Dim!$A$2:$E$21,2,FALSE)</f>
        <v>Johnson-Wright</v>
      </c>
      <c r="R1999" s="11" t="str">
        <f>VLOOKUP(P1999,Store_Dim!$A$2:$E$21,3,FALSE)</f>
        <v>North</v>
      </c>
      <c r="S1999" s="11" t="str">
        <f>VLOOKUP(P1999,Store_Dim!$A$2:$E$21,4,FALSE)</f>
        <v>Hoodberg</v>
      </c>
      <c r="T1999" s="11" t="str">
        <f>VLOOKUP(P1999,Store_Dim!$A$2:$E$21,5,FALSE)</f>
        <v>Outlet</v>
      </c>
      <c r="U1999" s="11" t="s">
        <v>2823</v>
      </c>
      <c r="V1999" s="14">
        <f>VLOOKUP(Table1[[#This Row],[Sales_ID]],Sales!$A$2:$O$2001,2,FALSE)</f>
        <v>45805</v>
      </c>
      <c r="W1999" s="15">
        <f>VLOOKUP(Table1[[#This Row],[Sales_ID]],Sales!$A$2:$O$2001,12,FALSE)</f>
        <v>3</v>
      </c>
      <c r="X1999" s="16" t="str">
        <f>TEXT(VLOOKUP(Table1[[#This Row],[Sales_ID]],Sales!$A$2:$O$2001,13,FALSE),"₹#,##0")</f>
        <v>₹530</v>
      </c>
      <c r="Y1999" s="51">
        <f>VLOOKUP(Table1[[#This Row],[Sales_ID]],Sales!$A$2:$O$2001,14,FALSE)</f>
        <v>0.18</v>
      </c>
      <c r="Z1999" s="11" t="str">
        <f>VLOOKUP(Table1[[#This Row],[Sales_ID]],Sales!$A$2:$O$2001,10,FALSE)</f>
        <v>PayPal</v>
      </c>
      <c r="AA1999" s="50">
        <f>VLOOKUP(Table1[[#This Row],[Sales_ID]],Sales!$A$2:$O$2001,15,FALSE)</f>
        <v>1304.2182</v>
      </c>
    </row>
    <row r="2000" spans="1:27" x14ac:dyDescent="0.3">
      <c r="A2000" s="11" t="s">
        <v>1266</v>
      </c>
      <c r="B2000" s="11" t="str">
        <f>PROPER(VLOOKUP(A2000,Customer!$A$2:$J$501,9,FALSE))</f>
        <v>Joseph Mendoza</v>
      </c>
      <c r="C2000" s="11" t="str">
        <f>PROPER(VLOOKUP(A2000,Customer!$A$2:$H$501,3,FALSE))</f>
        <v>33</v>
      </c>
      <c r="D2000" s="11" t="str">
        <f>PROPER(VLOOKUP(A2000,Customer!$A$2:$H$501,4,FALSE))</f>
        <v>Male</v>
      </c>
      <c r="E2000" s="11" t="str">
        <f>PROPER(VLOOKUP(A2000,Customer!$A$2:$H$501,5,FALSE))</f>
        <v>Ashleymouth</v>
      </c>
      <c r="F2000" s="11" t="str">
        <f>PROPER(VLOOKUP(A2000,Customer!$A$2:$H$501,6,FALSE))</f>
        <v>Maryland</v>
      </c>
      <c r="G2000" s="11" t="str">
        <f>VLOOKUP(A2000,Customer!$A$2:$H$501,7,FALSE)</f>
        <v>USA</v>
      </c>
      <c r="H2000" s="11" t="str">
        <f>PROPER(VLOOKUP(A2000,Customer!$A$1:$J$501,10,FALSE))</f>
        <v>Gold</v>
      </c>
      <c r="I2000" s="11" t="s">
        <v>1616</v>
      </c>
      <c r="J2000" s="11" t="str">
        <f>VLOOKUP(I2000, Product!$A$2:$H$501, 2,FALSE)</f>
        <v>Gaming Mechanical Keyboard</v>
      </c>
      <c r="K2000" s="11" t="str">
        <f>VLOOKUP(I2000,Product!$A$2:$H$501,3,FALSE)</f>
        <v>Electronics</v>
      </c>
      <c r="L2000" s="11" t="str">
        <f>VLOOKUP(I2000, Product!$A$2:$H$501, 4,FALSE)</f>
        <v>Computer</v>
      </c>
      <c r="M2000" s="11" t="str">
        <f>VLOOKUP(I2000, Product!$A$2:$H$501,5,FALSE)</f>
        <v>Lucero LLC</v>
      </c>
      <c r="N2000" s="12">
        <f>VLOOKUP(I2000, Product!$A$2:$I$501,8,FALSE)</f>
        <v>419.28</v>
      </c>
      <c r="O2000" s="12">
        <f>VLOOKUP(I2000, Product!$A$2:$I$501,9,FALSE)</f>
        <v>86</v>
      </c>
      <c r="P2000" s="11" t="s">
        <v>1807</v>
      </c>
      <c r="Q2000" s="11" t="str">
        <f>VLOOKUP(P2000,Store_Dim!$A$2:$E$21,2,FALSE)</f>
        <v>Holloway Ltd</v>
      </c>
      <c r="R2000" s="11" t="str">
        <f>VLOOKUP(P2000,Store_Dim!$A$2:$E$21,3,FALSE)</f>
        <v>North</v>
      </c>
      <c r="S2000" s="11" t="str">
        <f>VLOOKUP(P2000,Store_Dim!$A$2:$E$21,4,FALSE)</f>
        <v>Bensonhaven</v>
      </c>
      <c r="T2000" s="11" t="str">
        <f>VLOOKUP(P2000,Store_Dim!$A$2:$E$21,5,FALSE)</f>
        <v>Flagship</v>
      </c>
      <c r="U2000" s="11" t="s">
        <v>2824</v>
      </c>
      <c r="V2000" s="14">
        <f>VLOOKUP(Table1[[#This Row],[Sales_ID]],Sales!$A$2:$O$2001,2,FALSE)</f>
        <v>45522</v>
      </c>
      <c r="W2000" s="15">
        <f>VLOOKUP(Table1[[#This Row],[Sales_ID]],Sales!$A$2:$O$2001,12,FALSE)</f>
        <v>3</v>
      </c>
      <c r="X2000" s="16" t="str">
        <f>TEXT(VLOOKUP(Table1[[#This Row],[Sales_ID]],Sales!$A$2:$O$2001,13,FALSE),"₹#,##0")</f>
        <v>₹336</v>
      </c>
      <c r="Y2000" s="51">
        <f>VLOOKUP(Table1[[#This Row],[Sales_ID]],Sales!$A$2:$O$2001,14,FALSE)</f>
        <v>0.04</v>
      </c>
      <c r="Z2000" s="11" t="str">
        <f>VLOOKUP(Table1[[#This Row],[Sales_ID]],Sales!$A$2:$O$2001,10,FALSE)</f>
        <v>COD</v>
      </c>
      <c r="AA2000" s="50">
        <f>VLOOKUP(Table1[[#This Row],[Sales_ID]],Sales!$A$2:$O$2001,15,FALSE)</f>
        <v>968.16959999999995</v>
      </c>
    </row>
    <row r="2001" spans="1:27" x14ac:dyDescent="0.3">
      <c r="A2001" s="11" t="s">
        <v>1307</v>
      </c>
      <c r="B2001" s="11" t="str">
        <f>PROPER(VLOOKUP(A2001,Customer!$A$2:$J$501,9,FALSE))</f>
        <v>Holly Robinson</v>
      </c>
      <c r="C2001" s="11" t="str">
        <f>PROPER(VLOOKUP(A2001,Customer!$A$2:$H$501,3,FALSE))</f>
        <v>45</v>
      </c>
      <c r="D2001" s="11" t="str">
        <f>PROPER(VLOOKUP(A2001,Customer!$A$2:$H$501,4,FALSE))</f>
        <v>Female</v>
      </c>
      <c r="E2001" s="11" t="str">
        <f>PROPER(VLOOKUP(A2001,Customer!$A$2:$H$501,5,FALSE))</f>
        <v>East Amy</v>
      </c>
      <c r="F2001" s="11" t="str">
        <f>PROPER(VLOOKUP(A2001,Customer!$A$2:$H$501,6,FALSE))</f>
        <v>Washington</v>
      </c>
      <c r="G2001" s="11" t="str">
        <f>VLOOKUP(A2001,Customer!$A$2:$H$501,7,FALSE)</f>
        <v>USA</v>
      </c>
      <c r="H2001" s="11" t="str">
        <f>PROPER(VLOOKUP(A2001,Customer!$A$1:$J$501,10,FALSE))</f>
        <v>Platinum</v>
      </c>
      <c r="I2001" s="11" t="s">
        <v>1710</v>
      </c>
      <c r="J2001" s="11" t="str">
        <f>VLOOKUP(I2001, Product!$A$2:$H$501, 2,FALSE)</f>
        <v>Badminton Racket Set</v>
      </c>
      <c r="K2001" s="11" t="str">
        <f>VLOOKUP(I2001,Product!$A$2:$H$501,3,FALSE)</f>
        <v>Sports</v>
      </c>
      <c r="L2001" s="11" t="str">
        <f>VLOOKUP(I2001, Product!$A$2:$H$501, 4,FALSE)</f>
        <v>Equipment</v>
      </c>
      <c r="M2001" s="11" t="str">
        <f>VLOOKUP(I2001, Product!$A$2:$H$501,5,FALSE)</f>
        <v>Robinson-Brown</v>
      </c>
      <c r="N2001" s="12">
        <f>VLOOKUP(I2001, Product!$A$2:$I$501,8,FALSE)</f>
        <v>285.54000000000002</v>
      </c>
      <c r="O2001" s="12">
        <f>VLOOKUP(I2001, Product!$A$2:$I$501,9,FALSE)</f>
        <v>358</v>
      </c>
      <c r="P2001" s="11" t="s">
        <v>1782</v>
      </c>
      <c r="Q2001" s="11" t="str">
        <f>VLOOKUP(P2001,Store_Dim!$A$2:$E$21,2,FALSE)</f>
        <v>Bean, Jones and Park</v>
      </c>
      <c r="R2001" s="11" t="str">
        <f>VLOOKUP(P2001,Store_Dim!$A$2:$E$21,3,FALSE)</f>
        <v>West</v>
      </c>
      <c r="S2001" s="11" t="str">
        <f>VLOOKUP(P2001,Store_Dim!$A$2:$E$21,4,FALSE)</f>
        <v>Thompsonborough</v>
      </c>
      <c r="T2001" s="11" t="str">
        <f>VLOOKUP(P2001,Store_Dim!$A$2:$E$21,5,FALSE)</f>
        <v>Online</v>
      </c>
      <c r="U2001" s="11" t="s">
        <v>2825</v>
      </c>
      <c r="V2001" s="14">
        <f>VLOOKUP(Table1[[#This Row],[Sales_ID]],Sales!$A$2:$O$2001,2,FALSE)</f>
        <v>45304</v>
      </c>
      <c r="W2001" s="15">
        <f>VLOOKUP(Table1[[#This Row],[Sales_ID]],Sales!$A$2:$O$2001,12,FALSE)</f>
        <v>4</v>
      </c>
      <c r="X2001" s="16" t="str">
        <f>TEXT(VLOOKUP(Table1[[#This Row],[Sales_ID]],Sales!$A$2:$O$2001,13,FALSE),"₹#,##0")</f>
        <v>₹23</v>
      </c>
      <c r="Y2001" s="51">
        <f>VLOOKUP(Table1[[#This Row],[Sales_ID]],Sales!$A$2:$O$2001,14,FALSE)</f>
        <v>0.27</v>
      </c>
      <c r="Z2001" s="11" t="str">
        <f>VLOOKUP(Table1[[#This Row],[Sales_ID]],Sales!$A$2:$O$2001,10,FALSE)</f>
        <v>PayPal</v>
      </c>
      <c r="AA2001" s="50">
        <f>VLOOKUP(Table1[[#This Row],[Sales_ID]],Sales!$A$2:$O$2001,15,FALSE)</f>
        <v>65.729200000000006</v>
      </c>
    </row>
  </sheetData>
  <conditionalFormatting sqref="AA2:AA2001">
    <cfRule type="colorScale" priority="17">
      <colorScale>
        <cfvo type="min"/>
        <cfvo type="percentile" val="50"/>
        <cfvo type="max"/>
        <color rgb="FFF8696B"/>
        <color rgb="FFFFEB84"/>
        <color rgb="FF63BE7B"/>
      </colorScale>
    </cfRule>
  </conditionalFormatting>
  <conditionalFormatting sqref="AA1:AA1048576">
    <cfRule type="colorScale" priority="16">
      <colorScale>
        <cfvo type="min"/>
        <cfvo type="percentile" val="50"/>
        <cfvo type="max"/>
        <color rgb="FF5A8AC6"/>
        <color rgb="FFFCFCFF"/>
        <color rgb="FFF8696B"/>
      </colorScale>
    </cfRule>
    <cfRule type="colorScale" priority="14">
      <colorScale>
        <cfvo type="min"/>
        <cfvo type="max"/>
        <color rgb="FF63BE7B"/>
        <color rgb="FFFCFCFF"/>
      </colorScale>
    </cfRule>
  </conditionalFormatting>
  <conditionalFormatting sqref="AC8">
    <cfRule type="colorScale" priority="15">
      <colorScale>
        <cfvo type="min"/>
        <cfvo type="max"/>
        <color rgb="FFFF7128"/>
        <color rgb="FFFFEF9C"/>
      </colorScale>
    </cfRule>
  </conditionalFormatting>
  <conditionalFormatting sqref="Y2:Y2001">
    <cfRule type="dataBar" priority="13">
      <dataBar>
        <cfvo type="min"/>
        <cfvo type="max"/>
        <color rgb="FFFFB628"/>
      </dataBar>
      <extLst>
        <ext xmlns:x14="http://schemas.microsoft.com/office/spreadsheetml/2009/9/main" uri="{B025F937-C7B1-47D3-B67F-A62EFF666E3E}">
          <x14:id>{551916F4-A3F9-4C48-9CCC-96720DFA370F}</x14:id>
        </ext>
      </extLst>
    </cfRule>
  </conditionalFormatting>
  <conditionalFormatting sqref="X2:X2001">
    <cfRule type="colorScale" priority="12">
      <colorScale>
        <cfvo type="min"/>
        <cfvo type="max"/>
        <color rgb="FFF8696B"/>
        <color rgb="FFFCFCFF"/>
      </colorScale>
    </cfRule>
    <cfRule type="colorScale" priority="10">
      <colorScale>
        <cfvo type="min"/>
        <cfvo type="percentile" val="50"/>
        <cfvo type="max"/>
        <color rgb="FFF8696B"/>
        <color rgb="FFFFEB84"/>
        <color rgb="FF63BE7B"/>
      </colorScale>
    </cfRule>
  </conditionalFormatting>
  <conditionalFormatting sqref="X1:X1048576">
    <cfRule type="colorScale" priority="9">
      <colorScale>
        <cfvo type="min"/>
        <cfvo type="percentile" val="50"/>
        <cfvo type="max"/>
        <color rgb="FFF8696B"/>
        <color rgb="FFFCFCFF"/>
        <color rgb="FF5A8AC6"/>
      </colorScale>
    </cfRule>
    <cfRule type="iconSet" priority="1">
      <iconSet iconSet="3Arrows">
        <cfvo type="percent" val="0"/>
        <cfvo type="percent" val="33"/>
        <cfvo type="percent" val="67"/>
      </iconSet>
    </cfRule>
  </conditionalFormatting>
  <conditionalFormatting sqref="H2:H2001">
    <cfRule type="containsText" dxfId="3" priority="6" operator="containsText" text="Silver">
      <formula>NOT(ISERROR(SEARCH("Silver",H2)))</formula>
    </cfRule>
    <cfRule type="cellIs" dxfId="2" priority="5" operator="equal">
      <formula>"Gold"</formula>
    </cfRule>
    <cfRule type="cellIs" dxfId="1" priority="4" operator="equal">
      <formula>"Bronze"</formula>
    </cfRule>
    <cfRule type="cellIs" dxfId="0" priority="3" operator="equal">
      <formula>"Platinum"</formula>
    </cfRule>
  </conditionalFormatting>
  <conditionalFormatting sqref="N1:O1048576">
    <cfRule type="colorScale" priority="2">
      <colorScale>
        <cfvo type="min"/>
        <cfvo type="percentile" val="50"/>
        <cfvo type="max"/>
        <color rgb="FF5A8AC6"/>
        <color rgb="FFFCFCFF"/>
        <color rgb="FFF8696B"/>
      </colorScale>
    </cfRule>
  </conditionalFormatting>
  <pageMargins left="0.75" right="0.75" top="1" bottom="1" header="0.5" footer="0.5"/>
  <ignoredErrors>
    <ignoredError sqref="C4:G2001 J15:M2001 C2:G2 J2:M2 J3:M14 N2:O2001 V4:W2001 V2:W2 Y2:AA2 V3:W3 Y3:AA3 Y4:AA2001 X2:X2001 B2:B2001 C3:G3 H2:H2001" emptyCellReference="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51916F4-A3F9-4C48-9CCC-96720DFA370F}">
            <x14:dataBar minLength="0" maxLength="100" border="1" negativeBarBorderColorSameAsPositive="0">
              <x14:cfvo type="autoMin"/>
              <x14:cfvo type="autoMax"/>
              <x14:borderColor rgb="FFFFB628"/>
              <x14:negativeFillColor rgb="FFFF0000"/>
              <x14:negativeBorderColor rgb="FFFF0000"/>
              <x14:axisColor rgb="FF000000"/>
            </x14:dataBar>
          </x14:cfRule>
          <xm:sqref>Y2:Y2001</xm:sqref>
        </x14:conditionalFormatting>
        <x14:conditionalFormatting xmlns:xm="http://schemas.microsoft.com/office/excel/2006/main">
          <x14:cfRule type="iconSet" priority="7" id="{13400811-D17B-4761-8F14-5AEF0447EAAB}">
            <x14:iconSet iconSet="3Triangles">
              <x14:cfvo type="percent">
                <xm:f>0</xm:f>
              </x14:cfvo>
              <x14:cfvo type="percent">
                <xm:f>33</xm:f>
              </x14:cfvo>
              <x14:cfvo type="percent">
                <xm:f>67</xm:f>
              </x14:cfvo>
            </x14:iconSet>
          </x14:cfRule>
          <xm:sqref>W2:W2001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B287-374A-4259-87C3-D76ED0091BC4}">
  <dimension ref="B3:E11"/>
  <sheetViews>
    <sheetView workbookViewId="0">
      <selection activeCell="H9" sqref="H9"/>
    </sheetView>
  </sheetViews>
  <sheetFormatPr defaultRowHeight="14.4" x14ac:dyDescent="0.3"/>
  <cols>
    <col min="2" max="2" width="36" bestFit="1" customWidth="1"/>
    <col min="5" max="5" width="9" bestFit="1" customWidth="1"/>
  </cols>
  <sheetData>
    <row r="3" spans="2:5" x14ac:dyDescent="0.3">
      <c r="B3" s="25" t="s">
        <v>3969</v>
      </c>
      <c r="C3" s="25"/>
      <c r="D3" s="25"/>
      <c r="E3" s="26">
        <f>SUMIF('Cleaned Table'!T89:T2001,"Online",'Cleaned Table'!AA2:AA2001)</f>
        <v>826134.30640000047</v>
      </c>
    </row>
    <row r="4" spans="2:5" x14ac:dyDescent="0.3">
      <c r="B4" s="25" t="s">
        <v>3970</v>
      </c>
      <c r="C4" s="25"/>
      <c r="D4" s="25"/>
      <c r="E4" s="26">
        <f>SUMIF('Cleaned Table'!T89:T2001,"Outlet",'Cleaned Table'!AA2:AA2001)</f>
        <v>392520.32285384648</v>
      </c>
    </row>
    <row r="5" spans="2:5" x14ac:dyDescent="0.3">
      <c r="B5" s="25" t="s">
        <v>3971</v>
      </c>
      <c r="C5" s="25"/>
      <c r="D5" s="25"/>
      <c r="E5" s="26">
        <f>SUMIF('Cleaned Table'!T89:T2001,"Flagship",'Cleaned Table'!AA2:AA2001)</f>
        <v>849226.229935001</v>
      </c>
    </row>
    <row r="6" spans="2:5" x14ac:dyDescent="0.3">
      <c r="B6" s="25" t="s">
        <v>3972</v>
      </c>
      <c r="C6" s="25"/>
      <c r="D6" s="25"/>
      <c r="E6" s="27">
        <f>COUNTIF('Cleaned Table'!D2:D2001,"Male")</f>
        <v>904</v>
      </c>
    </row>
    <row r="7" spans="2:5" x14ac:dyDescent="0.3">
      <c r="B7" s="25" t="s">
        <v>3973</v>
      </c>
      <c r="C7" s="25"/>
      <c r="D7" s="25"/>
      <c r="E7" s="27">
        <f>COUNTIF('Cleaned Table'!D2:D2001,"Female")</f>
        <v>1096</v>
      </c>
    </row>
    <row r="8" spans="2:5" x14ac:dyDescent="0.3">
      <c r="B8" s="25" t="s">
        <v>3974</v>
      </c>
      <c r="C8" s="25"/>
      <c r="D8" s="25"/>
      <c r="E8" s="27">
        <f>COUNTIF('Cleaned Table'!R2:R2001,"North")</f>
        <v>596</v>
      </c>
    </row>
    <row r="9" spans="2:5" x14ac:dyDescent="0.3">
      <c r="B9" s="25" t="s">
        <v>3975</v>
      </c>
      <c r="C9" s="25"/>
      <c r="D9" s="25"/>
      <c r="E9" s="28">
        <f>AVERAGEIF(Table1[[#All],[Store_ID]],"STORE1",Table1[[#All],[Total_Amount]])</f>
        <v>1075.1128638297876</v>
      </c>
    </row>
    <row r="10" spans="2:5" x14ac:dyDescent="0.3">
      <c r="B10" s="25" t="s">
        <v>4022</v>
      </c>
      <c r="C10" s="25"/>
      <c r="D10" s="25"/>
      <c r="E10" s="26">
        <f>AVERAGE('Cleaned Table'!W2:W2001)</f>
        <v>2.4801237662800162</v>
      </c>
    </row>
    <row r="11" spans="2:5" x14ac:dyDescent="0.3">
      <c r="B11" s="25" t="s">
        <v>4023</v>
      </c>
      <c r="C11" s="25"/>
      <c r="D11" s="25"/>
      <c r="E11" s="27">
        <f>MODE('Cleaned Table'!W2:W2001)</f>
        <v>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1A16-0581-43AE-9691-61DBC17ADAF8}">
  <dimension ref="A2:AE54"/>
  <sheetViews>
    <sheetView topLeftCell="S1" zoomScaleNormal="100" workbookViewId="0">
      <selection activeCell="Z6" sqref="Z6:AE8"/>
    </sheetView>
  </sheetViews>
  <sheetFormatPr defaultRowHeight="14.4" x14ac:dyDescent="0.3"/>
  <cols>
    <col min="1" max="1" width="29.6640625" bestFit="1" customWidth="1"/>
    <col min="2" max="2" width="23" bestFit="1" customWidth="1"/>
    <col min="5" max="5" width="12.77734375" bestFit="1" customWidth="1"/>
    <col min="6" max="6" width="19.77734375" bestFit="1" customWidth="1"/>
    <col min="7" max="7" width="12.44140625" bestFit="1" customWidth="1"/>
    <col min="8" max="8" width="14.109375" bestFit="1" customWidth="1"/>
    <col min="9" max="9" width="20.44140625" bestFit="1" customWidth="1"/>
    <col min="28" max="28" width="16.44140625" customWidth="1"/>
  </cols>
  <sheetData>
    <row r="2" spans="1:31" ht="18.600000000000001" x14ac:dyDescent="0.35">
      <c r="A2" s="37" t="s">
        <v>4013</v>
      </c>
      <c r="B2" s="33"/>
      <c r="D2" s="39" t="s">
        <v>4015</v>
      </c>
      <c r="E2" s="33"/>
      <c r="F2" s="33"/>
      <c r="G2" s="33"/>
      <c r="H2" s="39" t="s">
        <v>4017</v>
      </c>
      <c r="I2" s="33"/>
    </row>
    <row r="3" spans="1:31" x14ac:dyDescent="0.3">
      <c r="A3" s="29" t="s">
        <v>3990</v>
      </c>
      <c r="B3" t="s">
        <v>3992</v>
      </c>
      <c r="D3" s="29" t="s">
        <v>3990</v>
      </c>
      <c r="E3" t="s">
        <v>4010</v>
      </c>
      <c r="H3" s="29" t="s">
        <v>3990</v>
      </c>
      <c r="I3" t="s">
        <v>4008</v>
      </c>
    </row>
    <row r="4" spans="1:31" x14ac:dyDescent="0.3">
      <c r="A4" s="30" t="s">
        <v>16</v>
      </c>
      <c r="B4" s="10">
        <v>1231444.2297999992</v>
      </c>
      <c r="D4" s="30" t="s">
        <v>1829</v>
      </c>
      <c r="E4" s="32">
        <v>0.14853030303030304</v>
      </c>
      <c r="H4" s="30" t="s">
        <v>22</v>
      </c>
      <c r="I4" s="36">
        <v>46</v>
      </c>
    </row>
    <row r="5" spans="1:31" x14ac:dyDescent="0.3">
      <c r="A5" s="30" t="s">
        <v>9</v>
      </c>
      <c r="B5" s="10">
        <v>943206.93872384587</v>
      </c>
      <c r="D5" s="30" t="s">
        <v>1824</v>
      </c>
      <c r="E5" s="32">
        <v>0.15047439442706689</v>
      </c>
      <c r="H5" s="30" t="s">
        <v>163</v>
      </c>
      <c r="I5" s="36">
        <v>41</v>
      </c>
      <c r="Z5" t="s">
        <v>4018</v>
      </c>
    </row>
    <row r="6" spans="1:31" x14ac:dyDescent="0.3">
      <c r="A6" s="30" t="s">
        <v>3991</v>
      </c>
      <c r="B6" s="10">
        <v>2174651.1685238453</v>
      </c>
      <c r="D6" s="30" t="s">
        <v>1826</v>
      </c>
      <c r="E6" s="32">
        <v>0.14556919170545923</v>
      </c>
      <c r="H6" s="30" t="s">
        <v>133</v>
      </c>
      <c r="I6" s="36">
        <v>41</v>
      </c>
      <c r="Z6" s="40" t="s">
        <v>4019</v>
      </c>
      <c r="AA6" s="40"/>
      <c r="AB6" s="40"/>
      <c r="AC6" s="40"/>
      <c r="AD6" s="40"/>
      <c r="AE6" s="40"/>
    </row>
    <row r="7" spans="1:31" x14ac:dyDescent="0.3">
      <c r="D7" s="30" t="s">
        <v>3991</v>
      </c>
      <c r="E7" s="32">
        <v>0.14812828632037617</v>
      </c>
      <c r="H7" s="30" t="s">
        <v>291</v>
      </c>
      <c r="I7" s="36">
        <v>26</v>
      </c>
      <c r="Z7" s="40" t="s">
        <v>4020</v>
      </c>
      <c r="AA7" s="40"/>
      <c r="AB7" s="40"/>
      <c r="AC7" s="40"/>
      <c r="AD7" s="40"/>
      <c r="AE7" s="40"/>
    </row>
    <row r="8" spans="1:31" x14ac:dyDescent="0.3">
      <c r="H8" s="30" t="s">
        <v>30</v>
      </c>
      <c r="I8" s="36">
        <v>53</v>
      </c>
      <c r="Z8" s="40" t="s">
        <v>4021</v>
      </c>
      <c r="AA8" s="40"/>
      <c r="AB8" s="40"/>
      <c r="AC8" s="40"/>
      <c r="AD8" s="40"/>
      <c r="AE8" s="40"/>
    </row>
    <row r="9" spans="1:31" x14ac:dyDescent="0.3">
      <c r="H9" s="30" t="s">
        <v>274</v>
      </c>
      <c r="I9" s="36">
        <v>8</v>
      </c>
    </row>
    <row r="10" spans="1:31" ht="18.600000000000001" x14ac:dyDescent="0.35">
      <c r="A10" s="38" t="s">
        <v>4012</v>
      </c>
      <c r="B10" s="33"/>
      <c r="D10" s="39" t="s">
        <v>4016</v>
      </c>
      <c r="E10" s="33"/>
      <c r="F10" s="33"/>
      <c r="H10" s="30" t="s">
        <v>167</v>
      </c>
      <c r="I10" s="36">
        <v>55</v>
      </c>
    </row>
    <row r="11" spans="1:31" x14ac:dyDescent="0.3">
      <c r="A11" s="29" t="s">
        <v>3990</v>
      </c>
      <c r="B11" t="s">
        <v>3992</v>
      </c>
      <c r="D11" s="29" t="s">
        <v>3990</v>
      </c>
      <c r="E11" t="s">
        <v>3992</v>
      </c>
      <c r="H11" s="30" t="s">
        <v>92</v>
      </c>
      <c r="I11" s="36">
        <v>32</v>
      </c>
    </row>
    <row r="12" spans="1:31" x14ac:dyDescent="0.3">
      <c r="A12" s="30" t="s">
        <v>1754</v>
      </c>
      <c r="B12" s="10">
        <v>622009.12437000056</v>
      </c>
      <c r="D12" s="30" t="s">
        <v>3996</v>
      </c>
      <c r="E12" s="10">
        <v>174449.14</v>
      </c>
      <c r="H12" s="30" t="s">
        <v>250</v>
      </c>
      <c r="I12" s="36">
        <v>52</v>
      </c>
    </row>
    <row r="13" spans="1:31" x14ac:dyDescent="0.3">
      <c r="A13" s="30" t="s">
        <v>1759</v>
      </c>
      <c r="B13" s="10">
        <v>646752.54245384561</v>
      </c>
      <c r="D13" s="31" t="s">
        <v>3994</v>
      </c>
      <c r="E13" s="10">
        <v>82463.041900000011</v>
      </c>
      <c r="H13" s="30" t="s">
        <v>81</v>
      </c>
      <c r="I13" s="36">
        <v>50</v>
      </c>
    </row>
    <row r="14" spans="1:31" x14ac:dyDescent="0.3">
      <c r="A14" s="30" t="s">
        <v>1763</v>
      </c>
      <c r="B14" s="10">
        <v>635213.09570000041</v>
      </c>
      <c r="D14" s="31" t="s">
        <v>3995</v>
      </c>
      <c r="E14" s="10">
        <v>91986.098099999988</v>
      </c>
      <c r="H14" s="30" t="s">
        <v>99</v>
      </c>
      <c r="I14" s="36">
        <v>32</v>
      </c>
    </row>
    <row r="15" spans="1:31" x14ac:dyDescent="0.3">
      <c r="A15" s="30" t="s">
        <v>1784</v>
      </c>
      <c r="B15" s="10">
        <v>270676.40600000002</v>
      </c>
      <c r="D15" s="30" t="s">
        <v>4007</v>
      </c>
      <c r="E15" s="10">
        <v>155073.93909999993</v>
      </c>
      <c r="H15" s="30" t="s">
        <v>106</v>
      </c>
      <c r="I15" s="36">
        <v>11</v>
      </c>
    </row>
    <row r="16" spans="1:31" x14ac:dyDescent="0.3">
      <c r="A16" s="30" t="s">
        <v>3991</v>
      </c>
      <c r="B16" s="10">
        <v>2174651.1685238467</v>
      </c>
      <c r="D16" s="31" t="s">
        <v>3994</v>
      </c>
      <c r="E16" s="10">
        <v>83018.279399999985</v>
      </c>
      <c r="H16" s="30" t="s">
        <v>194</v>
      </c>
      <c r="I16" s="36">
        <v>30</v>
      </c>
    </row>
    <row r="17" spans="1:9" x14ac:dyDescent="0.3">
      <c r="D17" s="31" t="s">
        <v>3995</v>
      </c>
      <c r="E17" s="10">
        <v>72055.659699999946</v>
      </c>
      <c r="H17" s="30" t="s">
        <v>254</v>
      </c>
      <c r="I17" s="36">
        <v>39</v>
      </c>
    </row>
    <row r="18" spans="1:9" x14ac:dyDescent="0.3">
      <c r="D18" s="30" t="s">
        <v>3997</v>
      </c>
      <c r="E18" s="10">
        <v>210704.52199999994</v>
      </c>
      <c r="H18" s="30" t="s">
        <v>267</v>
      </c>
      <c r="I18" s="36">
        <v>47</v>
      </c>
    </row>
    <row r="19" spans="1:9" ht="18.600000000000001" x14ac:dyDescent="0.35">
      <c r="A19" s="38" t="s">
        <v>4014</v>
      </c>
      <c r="B19" s="33"/>
      <c r="D19" s="31" t="s">
        <v>3994</v>
      </c>
      <c r="E19" s="10">
        <v>103115.65929999998</v>
      </c>
      <c r="H19" s="30" t="s">
        <v>62</v>
      </c>
      <c r="I19" s="36">
        <v>47</v>
      </c>
    </row>
    <row r="20" spans="1:9" x14ac:dyDescent="0.3">
      <c r="A20" s="29" t="s">
        <v>3990</v>
      </c>
      <c r="B20" t="s">
        <v>4009</v>
      </c>
      <c r="D20" s="31" t="s">
        <v>3995</v>
      </c>
      <c r="E20" s="10">
        <v>107588.86269999995</v>
      </c>
      <c r="H20" s="30" t="s">
        <v>588</v>
      </c>
      <c r="I20" s="36">
        <v>25</v>
      </c>
    </row>
    <row r="21" spans="1:9" x14ac:dyDescent="0.3">
      <c r="A21" s="30" t="s">
        <v>1793</v>
      </c>
      <c r="B21" s="10">
        <v>1057.3652329545455</v>
      </c>
      <c r="D21" s="30" t="s">
        <v>3998</v>
      </c>
      <c r="E21" s="10">
        <v>192864.03529999999</v>
      </c>
      <c r="H21" s="30" t="s">
        <v>328</v>
      </c>
      <c r="I21" s="36">
        <v>39</v>
      </c>
    </row>
    <row r="22" spans="1:9" x14ac:dyDescent="0.3">
      <c r="A22" s="30" t="s">
        <v>1770</v>
      </c>
      <c r="B22" s="10">
        <v>1164.8442715686272</v>
      </c>
      <c r="D22" s="31" t="s">
        <v>3994</v>
      </c>
      <c r="E22" s="10">
        <v>90470.73089999998</v>
      </c>
      <c r="H22" s="30" t="s">
        <v>434</v>
      </c>
      <c r="I22" s="36">
        <v>36</v>
      </c>
    </row>
    <row r="23" spans="1:9" x14ac:dyDescent="0.3">
      <c r="A23" s="30" t="s">
        <v>1783</v>
      </c>
      <c r="B23" s="10">
        <v>1251.7437984251969</v>
      </c>
      <c r="D23" s="31" t="s">
        <v>3995</v>
      </c>
      <c r="E23" s="10">
        <v>102393.30439999999</v>
      </c>
      <c r="H23" s="30" t="s">
        <v>140</v>
      </c>
      <c r="I23" s="36">
        <v>28</v>
      </c>
    </row>
    <row r="24" spans="1:9" x14ac:dyDescent="0.3">
      <c r="A24" s="30" t="s">
        <v>1777</v>
      </c>
      <c r="B24" s="10">
        <v>1080.5075150943394</v>
      </c>
      <c r="D24" s="30" t="s">
        <v>3999</v>
      </c>
      <c r="E24" s="10">
        <v>146511.96290000001</v>
      </c>
      <c r="H24" s="30" t="s">
        <v>715</v>
      </c>
      <c r="I24" s="36">
        <v>21</v>
      </c>
    </row>
    <row r="25" spans="1:9" x14ac:dyDescent="0.3">
      <c r="A25" s="30" t="s">
        <v>1762</v>
      </c>
      <c r="B25" s="10">
        <v>1075.6609543478264</v>
      </c>
      <c r="D25" s="31" t="s">
        <v>3994</v>
      </c>
      <c r="E25" s="10">
        <v>57825.221400000002</v>
      </c>
      <c r="H25" s="30" t="s">
        <v>156</v>
      </c>
      <c r="I25" s="36">
        <v>45</v>
      </c>
    </row>
    <row r="26" spans="1:9" x14ac:dyDescent="0.3">
      <c r="A26" s="30" t="s">
        <v>1805</v>
      </c>
      <c r="B26" s="10">
        <v>1053.8202226415092</v>
      </c>
      <c r="D26" s="31" t="s">
        <v>3995</v>
      </c>
      <c r="E26" s="10">
        <v>88686.741500000004</v>
      </c>
      <c r="H26" s="30" t="s">
        <v>201</v>
      </c>
      <c r="I26" s="36">
        <v>40</v>
      </c>
    </row>
    <row r="27" spans="1:9" x14ac:dyDescent="0.3">
      <c r="A27" s="30" t="s">
        <v>1798</v>
      </c>
      <c r="B27" s="10">
        <v>1204.2260157894739</v>
      </c>
      <c r="D27" s="30" t="s">
        <v>4000</v>
      </c>
      <c r="E27" s="10">
        <v>162640.01650000003</v>
      </c>
      <c r="H27" s="30" t="s">
        <v>313</v>
      </c>
      <c r="I27" s="36">
        <v>23</v>
      </c>
    </row>
    <row r="28" spans="1:9" x14ac:dyDescent="0.3">
      <c r="A28" s="30" t="s">
        <v>1774</v>
      </c>
      <c r="B28" s="10">
        <v>987.19574128823001</v>
      </c>
      <c r="D28" s="31" t="s">
        <v>3994</v>
      </c>
      <c r="E28" s="10">
        <v>97004.00469999999</v>
      </c>
      <c r="H28" s="30" t="s">
        <v>113</v>
      </c>
      <c r="I28" s="36">
        <v>34</v>
      </c>
    </row>
    <row r="29" spans="1:9" x14ac:dyDescent="0.3">
      <c r="A29" s="30" t="s">
        <v>1811</v>
      </c>
      <c r="B29" s="10">
        <v>993.45766190476172</v>
      </c>
      <c r="D29" s="31" t="s">
        <v>3995</v>
      </c>
      <c r="E29" s="10">
        <v>65636.011800000022</v>
      </c>
      <c r="H29" s="30" t="s">
        <v>66</v>
      </c>
      <c r="I29" s="36">
        <v>37</v>
      </c>
    </row>
    <row r="30" spans="1:9" x14ac:dyDescent="0.3">
      <c r="A30" s="30" t="s">
        <v>1790</v>
      </c>
      <c r="B30" s="10">
        <v>1128.2979024226802</v>
      </c>
      <c r="D30" s="30" t="s">
        <v>4001</v>
      </c>
      <c r="E30" s="10">
        <v>195305.47302692308</v>
      </c>
      <c r="H30" s="30" t="s">
        <v>70</v>
      </c>
      <c r="I30" s="36">
        <v>22</v>
      </c>
    </row>
    <row r="31" spans="1:9" x14ac:dyDescent="0.3">
      <c r="A31" s="30" t="s">
        <v>1808</v>
      </c>
      <c r="B31" s="10">
        <v>1111.2231966083914</v>
      </c>
      <c r="D31" s="31" t="s">
        <v>3994</v>
      </c>
      <c r="E31" s="10">
        <v>93582.268800000005</v>
      </c>
      <c r="H31" s="30" t="s">
        <v>184</v>
      </c>
      <c r="I31" s="36">
        <v>55</v>
      </c>
    </row>
    <row r="32" spans="1:9" x14ac:dyDescent="0.3">
      <c r="A32" s="30" t="s">
        <v>1767</v>
      </c>
      <c r="B32" s="10">
        <v>1096.5949868421055</v>
      </c>
      <c r="D32" s="31" t="s">
        <v>3995</v>
      </c>
      <c r="E32" s="10">
        <v>101723.20422692307</v>
      </c>
      <c r="H32" s="30" t="s">
        <v>47</v>
      </c>
      <c r="I32" s="36">
        <v>57</v>
      </c>
    </row>
    <row r="33" spans="1:9" x14ac:dyDescent="0.3">
      <c r="A33" s="30" t="s">
        <v>1814</v>
      </c>
      <c r="B33" s="10">
        <v>1001.8867025000001</v>
      </c>
      <c r="D33" s="30" t="s">
        <v>4002</v>
      </c>
      <c r="E33" s="10">
        <v>192111.35933499999</v>
      </c>
      <c r="H33" s="30" t="s">
        <v>88</v>
      </c>
      <c r="I33" s="36">
        <v>55</v>
      </c>
    </row>
    <row r="34" spans="1:9" x14ac:dyDescent="0.3">
      <c r="A34" s="30" t="s">
        <v>1758</v>
      </c>
      <c r="B34" s="10">
        <v>1075.1128638297876</v>
      </c>
      <c r="D34" s="31" t="s">
        <v>3994</v>
      </c>
      <c r="E34" s="10">
        <v>92278.142634999997</v>
      </c>
      <c r="H34" s="30" t="s">
        <v>233</v>
      </c>
      <c r="I34" s="36">
        <v>42</v>
      </c>
    </row>
    <row r="35" spans="1:9" x14ac:dyDescent="0.3">
      <c r="A35" s="30" t="s">
        <v>1780</v>
      </c>
      <c r="B35" s="10">
        <v>1000.3643462962965</v>
      </c>
      <c r="D35" s="31" t="s">
        <v>3995</v>
      </c>
      <c r="E35" s="10">
        <v>99833.21669999999</v>
      </c>
      <c r="H35" s="30" t="s">
        <v>58</v>
      </c>
      <c r="I35" s="36">
        <v>57</v>
      </c>
    </row>
    <row r="36" spans="1:9" x14ac:dyDescent="0.3">
      <c r="A36" s="30" t="s">
        <v>1800</v>
      </c>
      <c r="B36" s="10">
        <v>1118.4029821052627</v>
      </c>
      <c r="D36" s="30" t="s">
        <v>4003</v>
      </c>
      <c r="E36" s="10">
        <v>188223.358335</v>
      </c>
      <c r="H36" s="30" t="s">
        <v>11</v>
      </c>
      <c r="I36" s="36">
        <v>49</v>
      </c>
    </row>
    <row r="37" spans="1:9" x14ac:dyDescent="0.3">
      <c r="A37" s="30" t="s">
        <v>1787</v>
      </c>
      <c r="B37" s="10">
        <v>1146.8999895833333</v>
      </c>
      <c r="D37" s="31" t="s">
        <v>3994</v>
      </c>
      <c r="E37" s="10">
        <v>99677.256399999969</v>
      </c>
      <c r="H37" s="30" t="s">
        <v>18</v>
      </c>
      <c r="I37" s="36">
        <v>42</v>
      </c>
    </row>
    <row r="38" spans="1:9" x14ac:dyDescent="0.3">
      <c r="A38" s="30" t="s">
        <v>1753</v>
      </c>
      <c r="B38" s="10">
        <v>915.46833548387099</v>
      </c>
      <c r="D38" s="31" t="s">
        <v>3995</v>
      </c>
      <c r="E38" s="10">
        <v>88546.101935000013</v>
      </c>
      <c r="H38" s="30" t="s">
        <v>25</v>
      </c>
      <c r="I38" s="36">
        <v>54</v>
      </c>
    </row>
    <row r="39" spans="1:9" x14ac:dyDescent="0.3">
      <c r="A39" s="30" t="s">
        <v>1802</v>
      </c>
      <c r="B39" s="10">
        <v>1049.2535368421052</v>
      </c>
      <c r="D39" s="30" t="s">
        <v>4004</v>
      </c>
      <c r="E39" s="10">
        <v>186168.20670000001</v>
      </c>
      <c r="H39" s="30" t="s">
        <v>96</v>
      </c>
      <c r="I39" s="36">
        <v>54</v>
      </c>
    </row>
    <row r="40" spans="1:9" x14ac:dyDescent="0.3">
      <c r="A40" s="30" t="s">
        <v>1795</v>
      </c>
      <c r="B40" s="10">
        <v>1168.2922060000001</v>
      </c>
      <c r="D40" s="31" t="s">
        <v>3993</v>
      </c>
      <c r="E40" s="10">
        <v>45132.743699999992</v>
      </c>
      <c r="H40" s="30" t="s">
        <v>35</v>
      </c>
      <c r="I40" s="36">
        <v>52</v>
      </c>
    </row>
    <row r="41" spans="1:9" x14ac:dyDescent="0.3">
      <c r="A41" s="30" t="s">
        <v>3991</v>
      </c>
      <c r="B41" s="10">
        <v>1087.3255842619208</v>
      </c>
      <c r="D41" s="31" t="s">
        <v>3994</v>
      </c>
      <c r="E41" s="10">
        <v>102567.64670000001</v>
      </c>
      <c r="H41" s="30" t="s">
        <v>51</v>
      </c>
      <c r="I41" s="36">
        <v>46</v>
      </c>
    </row>
    <row r="42" spans="1:9" x14ac:dyDescent="0.3">
      <c r="D42" s="31" t="s">
        <v>3995</v>
      </c>
      <c r="E42" s="10">
        <v>38467.816300000006</v>
      </c>
      <c r="H42" s="30" t="s">
        <v>217</v>
      </c>
      <c r="I42" s="36">
        <v>29</v>
      </c>
    </row>
    <row r="43" spans="1:9" x14ac:dyDescent="0.3">
      <c r="D43" s="30" t="s">
        <v>4005</v>
      </c>
      <c r="E43" s="10">
        <v>187386.16820000001</v>
      </c>
      <c r="H43" s="30" t="s">
        <v>317</v>
      </c>
      <c r="I43" s="36">
        <v>34</v>
      </c>
    </row>
    <row r="44" spans="1:9" x14ac:dyDescent="0.3">
      <c r="D44" s="31" t="s">
        <v>3993</v>
      </c>
      <c r="E44" s="10">
        <v>84402.868700000006</v>
      </c>
      <c r="H44" s="30" t="s">
        <v>39</v>
      </c>
      <c r="I44" s="36">
        <v>40</v>
      </c>
    </row>
    <row r="45" spans="1:9" x14ac:dyDescent="0.3">
      <c r="D45" s="31" t="s">
        <v>3994</v>
      </c>
      <c r="E45" s="10">
        <v>102983.29950000002</v>
      </c>
      <c r="H45" s="30" t="s">
        <v>237</v>
      </c>
      <c r="I45" s="36">
        <v>51</v>
      </c>
    </row>
    <row r="46" spans="1:9" x14ac:dyDescent="0.3">
      <c r="D46" s="30" t="s">
        <v>4006</v>
      </c>
      <c r="E46" s="10">
        <v>183212.98712692311</v>
      </c>
      <c r="H46" s="30" t="s">
        <v>359</v>
      </c>
      <c r="I46" s="36">
        <v>22</v>
      </c>
    </row>
    <row r="47" spans="1:9" x14ac:dyDescent="0.3">
      <c r="D47" s="31" t="s">
        <v>3993</v>
      </c>
      <c r="E47" s="10">
        <v>94335.116626923089</v>
      </c>
      <c r="H47" s="30" t="s">
        <v>117</v>
      </c>
      <c r="I47" s="36">
        <v>38</v>
      </c>
    </row>
    <row r="48" spans="1:9" x14ac:dyDescent="0.3">
      <c r="D48" s="31" t="s">
        <v>3994</v>
      </c>
      <c r="E48" s="10">
        <v>88877.870500000034</v>
      </c>
      <c r="H48" s="30" t="s">
        <v>171</v>
      </c>
      <c r="I48" s="36">
        <v>60</v>
      </c>
    </row>
    <row r="49" spans="4:9" x14ac:dyDescent="0.3">
      <c r="D49" s="30" t="s">
        <v>3991</v>
      </c>
      <c r="E49" s="10">
        <v>2174651.1685238462</v>
      </c>
      <c r="H49" s="30" t="s">
        <v>287</v>
      </c>
      <c r="I49" s="36">
        <v>47</v>
      </c>
    </row>
    <row r="50" spans="4:9" x14ac:dyDescent="0.3">
      <c r="H50" s="30" t="s">
        <v>74</v>
      </c>
      <c r="I50" s="36">
        <v>43</v>
      </c>
    </row>
    <row r="51" spans="4:9" x14ac:dyDescent="0.3">
      <c r="H51" s="30" t="s">
        <v>43</v>
      </c>
      <c r="I51" s="36">
        <v>51</v>
      </c>
    </row>
    <row r="52" spans="4:9" x14ac:dyDescent="0.3">
      <c r="H52" s="30" t="s">
        <v>324</v>
      </c>
      <c r="I52" s="36">
        <v>39</v>
      </c>
    </row>
    <row r="53" spans="4:9" x14ac:dyDescent="0.3">
      <c r="H53" s="30" t="s">
        <v>845</v>
      </c>
      <c r="I53" s="36">
        <v>23</v>
      </c>
    </row>
    <row r="54" spans="4:9" x14ac:dyDescent="0.3">
      <c r="H54" s="30" t="s">
        <v>3991</v>
      </c>
      <c r="I54" s="36">
        <v>2000</v>
      </c>
    </row>
  </sheetData>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45EE-6B25-4D21-9AEE-DDB87FC68DE0}">
  <dimension ref="A1:Y3"/>
  <sheetViews>
    <sheetView showGridLines="0" topLeftCell="A2" workbookViewId="0">
      <selection activeCell="N28" sqref="N28"/>
    </sheetView>
  </sheetViews>
  <sheetFormatPr defaultRowHeight="14.4" x14ac:dyDescent="0.3"/>
  <cols>
    <col min="7" max="7" width="6.33203125" customWidth="1"/>
    <col min="8" max="8" width="8.88671875" hidden="1" customWidth="1"/>
  </cols>
  <sheetData>
    <row r="1" spans="1:25" hidden="1" x14ac:dyDescent="0.3">
      <c r="A1" s="34"/>
      <c r="B1" s="34"/>
      <c r="C1" s="34"/>
      <c r="D1" s="34"/>
      <c r="E1" s="34"/>
      <c r="F1" s="34"/>
      <c r="G1" s="34"/>
      <c r="H1" s="34"/>
      <c r="I1" s="34"/>
      <c r="J1" s="34"/>
      <c r="K1" s="34"/>
      <c r="L1" s="34"/>
      <c r="M1" s="34"/>
      <c r="N1" s="34"/>
      <c r="O1" s="34"/>
      <c r="P1" s="34"/>
      <c r="Q1" s="34"/>
      <c r="R1" s="34"/>
      <c r="S1" s="34"/>
      <c r="T1" s="34"/>
      <c r="U1" s="34"/>
      <c r="V1" s="34"/>
      <c r="W1" s="34"/>
      <c r="X1" s="34"/>
      <c r="Y1" s="34"/>
    </row>
    <row r="2" spans="1:25" ht="39" customHeight="1" x14ac:dyDescent="0.95">
      <c r="A2" s="34"/>
      <c r="B2" s="34"/>
      <c r="C2" s="34"/>
      <c r="D2" s="34"/>
      <c r="E2" s="34"/>
      <c r="F2" s="34"/>
      <c r="G2" s="34"/>
      <c r="H2" s="34"/>
      <c r="I2" s="35" t="s">
        <v>4011</v>
      </c>
      <c r="J2" s="34"/>
      <c r="K2" s="34"/>
      <c r="L2" s="34"/>
      <c r="M2" s="34"/>
      <c r="N2" s="34"/>
      <c r="O2" s="34"/>
      <c r="P2" s="34"/>
      <c r="Q2" s="34"/>
      <c r="R2" s="34"/>
      <c r="S2" s="34"/>
      <c r="T2" s="34"/>
      <c r="U2" s="34"/>
      <c r="V2" s="34"/>
      <c r="W2" s="34"/>
      <c r="X2" s="34"/>
      <c r="Y2" s="34"/>
    </row>
    <row r="3" spans="1:25" hidden="1" x14ac:dyDescent="0.3">
      <c r="A3" s="34"/>
      <c r="B3" s="34"/>
      <c r="C3" s="34"/>
      <c r="D3" s="34"/>
      <c r="E3" s="34"/>
      <c r="F3" s="34"/>
      <c r="G3" s="34"/>
      <c r="H3" s="34"/>
      <c r="I3" s="34"/>
      <c r="J3" s="34"/>
      <c r="K3" s="34"/>
      <c r="L3" s="34"/>
      <c r="M3" s="34"/>
      <c r="N3" s="34"/>
      <c r="O3" s="34"/>
      <c r="P3" s="34"/>
      <c r="Q3" s="34"/>
      <c r="R3" s="34"/>
      <c r="S3" s="34"/>
      <c r="T3" s="34"/>
      <c r="U3" s="34"/>
      <c r="V3" s="34"/>
      <c r="W3" s="34"/>
      <c r="X3" s="34"/>
      <c r="Y3"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F8AB-A04E-44DE-AE7B-ADEE47744F24}">
  <dimension ref="A1:G16"/>
  <sheetViews>
    <sheetView tabSelected="1" workbookViewId="0">
      <selection activeCell="K7" sqref="K7"/>
    </sheetView>
  </sheetViews>
  <sheetFormatPr defaultRowHeight="14.4" x14ac:dyDescent="0.3"/>
  <sheetData>
    <row r="1" spans="1:7" x14ac:dyDescent="0.3">
      <c r="A1" t="s">
        <v>4018</v>
      </c>
    </row>
    <row r="2" spans="1:7" x14ac:dyDescent="0.3">
      <c r="A2" s="40" t="s">
        <v>4038</v>
      </c>
      <c r="B2" s="40"/>
      <c r="C2" s="40"/>
      <c r="D2" s="33"/>
      <c r="E2" s="33"/>
      <c r="F2" s="33"/>
      <c r="G2" s="33"/>
    </row>
    <row r="3" spans="1:7" x14ac:dyDescent="0.3">
      <c r="A3" s="40" t="s">
        <v>4039</v>
      </c>
      <c r="B3" s="40"/>
      <c r="C3" s="40"/>
      <c r="D3" s="33"/>
      <c r="E3" s="33"/>
      <c r="F3" s="33"/>
      <c r="G3" s="33"/>
    </row>
    <row r="4" spans="1:7" x14ac:dyDescent="0.3">
      <c r="A4" s="33" t="s">
        <v>4040</v>
      </c>
      <c r="B4" s="33"/>
      <c r="C4" s="33"/>
      <c r="D4" s="33"/>
      <c r="E4" s="33"/>
      <c r="F4" s="33"/>
      <c r="G4" s="33"/>
    </row>
    <row r="5" spans="1:7" x14ac:dyDescent="0.3">
      <c r="A5" s="40" t="s">
        <v>4044</v>
      </c>
      <c r="B5" s="40"/>
      <c r="C5" s="40"/>
      <c r="D5" s="33"/>
      <c r="E5" s="33"/>
      <c r="F5" s="33"/>
      <c r="G5" s="33"/>
    </row>
    <row r="6" spans="1:7" x14ac:dyDescent="0.3">
      <c r="A6" s="40" t="s">
        <v>4045</v>
      </c>
      <c r="B6" s="40"/>
      <c r="C6" s="40"/>
      <c r="D6" s="33"/>
      <c r="E6" s="33"/>
      <c r="F6" s="33"/>
      <c r="G6" s="33"/>
    </row>
    <row r="7" spans="1:7" x14ac:dyDescent="0.3">
      <c r="A7" s="40" t="s">
        <v>4046</v>
      </c>
      <c r="B7" s="40"/>
      <c r="C7" s="40"/>
      <c r="D7" s="33"/>
      <c r="E7" s="33"/>
      <c r="F7" s="33"/>
      <c r="G7" s="33"/>
    </row>
    <row r="8" spans="1:7" x14ac:dyDescent="0.3">
      <c r="A8" s="40" t="s">
        <v>4043</v>
      </c>
      <c r="B8" s="33"/>
      <c r="C8" s="33"/>
      <c r="D8" s="33"/>
      <c r="E8" s="33"/>
      <c r="F8" s="33"/>
      <c r="G8" s="33"/>
    </row>
    <row r="9" spans="1:7" x14ac:dyDescent="0.3">
      <c r="A9" s="40" t="s">
        <v>4047</v>
      </c>
      <c r="B9" s="40"/>
      <c r="C9" s="40"/>
      <c r="D9" s="40"/>
      <c r="E9" s="40"/>
      <c r="F9" s="33"/>
      <c r="G9" s="33"/>
    </row>
    <row r="10" spans="1:7" x14ac:dyDescent="0.3">
      <c r="A10" s="40" t="s">
        <v>4048</v>
      </c>
      <c r="B10" s="40"/>
      <c r="C10" s="40"/>
      <c r="D10" s="40"/>
      <c r="E10" s="33"/>
      <c r="F10" s="33"/>
      <c r="G10" s="33"/>
    </row>
    <row r="11" spans="1:7" x14ac:dyDescent="0.3">
      <c r="A11" s="40" t="s">
        <v>4049</v>
      </c>
      <c r="B11" s="40"/>
      <c r="C11" s="40"/>
      <c r="D11" s="33"/>
      <c r="E11" s="33"/>
      <c r="F11" s="33"/>
      <c r="G11" s="33"/>
    </row>
    <row r="12" spans="1:7" x14ac:dyDescent="0.3">
      <c r="A12" s="40" t="s">
        <v>4024</v>
      </c>
      <c r="B12" s="40"/>
      <c r="C12" s="40"/>
      <c r="D12" s="33"/>
      <c r="E12" s="33"/>
      <c r="F12" s="33"/>
      <c r="G12" s="33"/>
    </row>
    <row r="13" spans="1:7" x14ac:dyDescent="0.3">
      <c r="A13" s="40" t="s">
        <v>4050</v>
      </c>
      <c r="B13" s="40"/>
      <c r="C13" s="40"/>
      <c r="D13" s="40"/>
      <c r="E13" s="40"/>
      <c r="F13" s="33"/>
      <c r="G13" s="33"/>
    </row>
    <row r="14" spans="1:7" x14ac:dyDescent="0.3">
      <c r="A14" s="40" t="s">
        <v>4051</v>
      </c>
      <c r="B14" s="40"/>
      <c r="C14" s="40"/>
      <c r="D14" s="40"/>
      <c r="E14" s="40"/>
      <c r="F14" s="40"/>
      <c r="G14" s="33"/>
    </row>
    <row r="15" spans="1:7" x14ac:dyDescent="0.3">
      <c r="A15" s="40" t="s">
        <v>4020</v>
      </c>
      <c r="B15" s="40"/>
      <c r="C15" s="40"/>
      <c r="D15" s="40"/>
      <c r="E15" s="40"/>
      <c r="F15" s="40"/>
      <c r="G15" s="33"/>
    </row>
    <row r="16" spans="1:7" x14ac:dyDescent="0.3">
      <c r="A16" s="40" t="s">
        <v>4021</v>
      </c>
      <c r="B16" s="40"/>
      <c r="C16" s="40"/>
      <c r="D16" s="40"/>
      <c r="E16" s="40"/>
      <c r="F16" s="40"/>
      <c r="G16"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Customer_Dim</vt:lpstr>
      <vt:lpstr>Product_Dim</vt:lpstr>
      <vt:lpstr>Store_Dim</vt:lpstr>
      <vt:lpstr>Sales_Fact</vt:lpstr>
      <vt:lpstr>Customer</vt:lpstr>
      <vt:lpstr>Product</vt:lpstr>
      <vt:lpstr>Sales</vt:lpstr>
      <vt:lpstr>Summary Statistics</vt:lpstr>
      <vt:lpstr>Cleaned Table</vt:lpstr>
      <vt:lpstr>Cal</vt:lpstr>
      <vt:lpstr>Pivot Table</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ROJER THE EDITOO</cp:lastModifiedBy>
  <dcterms:created xsi:type="dcterms:W3CDTF">2025-10-14T06:00:18Z</dcterms:created>
  <dcterms:modified xsi:type="dcterms:W3CDTF">2026-01-23T05:53:58Z</dcterms:modified>
</cp:coreProperties>
</file>